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mc:AlternateContent xmlns:mc="http://schemas.openxmlformats.org/markup-compatibility/2006">
    <mc:Choice Requires="x15">
      <x15ac:absPath xmlns:x15ac="http://schemas.microsoft.com/office/spreadsheetml/2010/11/ac" url="D:\Зам директора\Ильшат\2023-2027\2023.07.17 Отправка в ДСиЖКХ\"/>
    </mc:Choice>
  </mc:AlternateContent>
  <xr:revisionPtr revIDLastSave="0" documentId="13_ncr:1_{01408520-E50F-4647-9AAB-E8737D51D2D9}" xr6:coauthVersionLast="47" xr6:coauthVersionMax="47" xr10:uidLastSave="{00000000-0000-0000-0000-000000000000}"/>
  <bookViews>
    <workbookView xWindow="-120" yWindow="-120" windowWidth="38640" windowHeight="21240" tabRatio="868" activeTab="29" xr2:uid="{00000000-000D-0000-FFFF-FFFF00000000}"/>
  </bookViews>
  <sheets>
    <sheet name="1-2023" sheetId="3" r:id="rId1"/>
    <sheet name="1-2024" sheetId="58" r:id="rId2"/>
    <sheet name="1-2025" sheetId="60" r:id="rId3"/>
    <sheet name="1-2026" sheetId="61" r:id="rId4"/>
    <sheet name="1-2027" sheetId="62" r:id="rId5"/>
    <sheet name="2" sheetId="6" r:id="rId6"/>
    <sheet name="3" sheetId="7" r:id="rId7"/>
    <sheet name="4" sheetId="8" r:id="rId8"/>
    <sheet name="5-2023" sheetId="10" r:id="rId9"/>
    <sheet name="5-2024" sheetId="63" r:id="rId10"/>
    <sheet name="5-2025" sheetId="64" r:id="rId11"/>
    <sheet name="5-2026" sheetId="65" r:id="rId12"/>
    <sheet name="5-2027" sheetId="66" r:id="rId13"/>
    <sheet name="6" sheetId="13" r:id="rId14"/>
    <sheet name="7" sheetId="14" r:id="rId15"/>
    <sheet name="8" sheetId="15" r:id="rId16"/>
    <sheet name="9" sheetId="16" r:id="rId17"/>
    <sheet name="10" sheetId="17" r:id="rId18"/>
    <sheet name="С № 11.1" sheetId="18" state="hidden" r:id="rId19"/>
    <sheet name="11" sheetId="45" r:id="rId20"/>
    <sheet name="С № 11.3" sheetId="30" state="hidden" r:id="rId21"/>
    <sheet name="14" sheetId="19" r:id="rId22"/>
    <sheet name="15" sheetId="20" r:id="rId23"/>
    <sheet name="16" sheetId="21" r:id="rId24"/>
    <sheet name="Ф №18" sheetId="34" state="hidden" r:id="rId25"/>
    <sheet name="Ф № 19" sheetId="35" state="hidden" r:id="rId26"/>
    <sheet name="17" sheetId="24" r:id="rId27"/>
    <sheet name="18" sheetId="25" r:id="rId28"/>
    <sheet name="19" sheetId="26" r:id="rId29"/>
    <sheet name="Общая" sheetId="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________wrn2" localSheetId="19" hidden="1">{"glc1",#N/A,FALSE,"GLC";"glc2",#N/A,FALSE,"GLC";"glc3",#N/A,FALSE,"GLC";"glc4",#N/A,FALSE,"GLC";"glc5",#N/A,FALSE,"GLC"}</definedName>
    <definedName name="_________wrn2" localSheetId="22" hidden="1">{"glc1",#N/A,FALSE,"GLC";"glc2",#N/A,FALSE,"GLC";"glc3",#N/A,FALSE,"GLC";"glc4",#N/A,FALSE,"GLC";"glc5",#N/A,FALSE,"GLC"}</definedName>
    <definedName name="_________wrn2" localSheetId="18" hidden="1">{"glc1",#N/A,FALSE,"GLC";"glc2",#N/A,FALSE,"GLC";"glc3",#N/A,FALSE,"GLC";"glc4",#N/A,FALSE,"GLC";"glc5",#N/A,FALSE,"GLC"}</definedName>
    <definedName name="_________wrn2" hidden="1">{"glc1",#N/A,FALSE,"GLC";"glc2",#N/A,FALSE,"GLC";"glc3",#N/A,FALSE,"GLC";"glc4",#N/A,FALSE,"GLC";"glc5",#N/A,FALSE,"GLC"}</definedName>
    <definedName name="_________wrn222" localSheetId="19" hidden="1">{"glc1",#N/A,FALSE,"GLC";"glc2",#N/A,FALSE,"GLC";"glc3",#N/A,FALSE,"GLC";"glc4",#N/A,FALSE,"GLC";"glc5",#N/A,FALSE,"GLC"}</definedName>
    <definedName name="_________wrn222" localSheetId="22" hidden="1">{"glc1",#N/A,FALSE,"GLC";"glc2",#N/A,FALSE,"GLC";"glc3",#N/A,FALSE,"GLC";"glc4",#N/A,FALSE,"GLC";"glc5",#N/A,FALSE,"GLC"}</definedName>
    <definedName name="_________wrn222" localSheetId="18" hidden="1">{"glc1",#N/A,FALSE,"GLC";"glc2",#N/A,FALSE,"GLC";"glc3",#N/A,FALSE,"GLC";"glc4",#N/A,FALSE,"GLC";"glc5",#N/A,FALSE,"GLC"}</definedName>
    <definedName name="_________wrn222" hidden="1">{"glc1",#N/A,FALSE,"GLC";"glc2",#N/A,FALSE,"GLC";"glc3",#N/A,FALSE,"GLC";"glc4",#N/A,FALSE,"GLC";"glc5",#N/A,FALSE,"GLC"}</definedName>
    <definedName name="________wrn2" localSheetId="19" hidden="1">{"glc1",#N/A,FALSE,"GLC";"glc2",#N/A,FALSE,"GLC";"glc3",#N/A,FALSE,"GLC";"glc4",#N/A,FALSE,"GLC";"glc5",#N/A,FALSE,"GLC"}</definedName>
    <definedName name="________wrn2" localSheetId="22" hidden="1">{"glc1",#N/A,FALSE,"GLC";"glc2",#N/A,FALSE,"GLC";"glc3",#N/A,FALSE,"GLC";"glc4",#N/A,FALSE,"GLC";"glc5",#N/A,FALSE,"GLC"}</definedName>
    <definedName name="________wrn2" localSheetId="18" hidden="1">{"glc1",#N/A,FALSE,"GLC";"glc2",#N/A,FALSE,"GLC";"glc3",#N/A,FALSE,"GLC";"glc4",#N/A,FALSE,"GLC";"glc5",#N/A,FALSE,"GLC"}</definedName>
    <definedName name="________wrn2" hidden="1">{"glc1",#N/A,FALSE,"GLC";"glc2",#N/A,FALSE,"GLC";"glc3",#N/A,FALSE,"GLC";"glc4",#N/A,FALSE,"GLC";"glc5",#N/A,FALSE,"GLC"}</definedName>
    <definedName name="________wrn222" localSheetId="19" hidden="1">{"glc1",#N/A,FALSE,"GLC";"glc2",#N/A,FALSE,"GLC";"glc3",#N/A,FALSE,"GLC";"glc4",#N/A,FALSE,"GLC";"glc5",#N/A,FALSE,"GLC"}</definedName>
    <definedName name="________wrn222" localSheetId="22" hidden="1">{"glc1",#N/A,FALSE,"GLC";"glc2",#N/A,FALSE,"GLC";"glc3",#N/A,FALSE,"GLC";"glc4",#N/A,FALSE,"GLC";"glc5",#N/A,FALSE,"GLC"}</definedName>
    <definedName name="________wrn222" localSheetId="18" hidden="1">{"glc1",#N/A,FALSE,"GLC";"glc2",#N/A,FALSE,"GLC";"glc3",#N/A,FALSE,"GLC";"glc4",#N/A,FALSE,"GLC";"glc5",#N/A,FALSE,"GLC"}</definedName>
    <definedName name="________wrn222" hidden="1">{"glc1",#N/A,FALSE,"GLC";"glc2",#N/A,FALSE,"GLC";"glc3",#N/A,FALSE,"GLC";"glc4",#N/A,FALSE,"GLC";"glc5",#N/A,FALSE,"GLC"}</definedName>
    <definedName name="________wrn3" localSheetId="19" hidden="1">{"glc1",#N/A,FALSE,"GLC";"glc2",#N/A,FALSE,"GLC";"glc3",#N/A,FALSE,"GLC";"glc4",#N/A,FALSE,"GLC";"glc5",#N/A,FALSE,"GLC"}</definedName>
    <definedName name="________wrn3" hidden="1">{"glc1",#N/A,FALSE,"GLC";"glc2",#N/A,FALSE,"GLC";"glc3",#N/A,FALSE,"GLC";"glc4",#N/A,FALSE,"GLC";"glc5",#N/A,FALSE,"GLC"}</definedName>
    <definedName name="_______wrn2" localSheetId="19" hidden="1">{"glc1",#N/A,FALSE,"GLC";"glc2",#N/A,FALSE,"GLC";"glc3",#N/A,FALSE,"GLC";"glc4",#N/A,FALSE,"GLC";"glc5",#N/A,FALSE,"GLC"}</definedName>
    <definedName name="_______wrn2" localSheetId="22" hidden="1">{"glc1",#N/A,FALSE,"GLC";"glc2",#N/A,FALSE,"GLC";"glc3",#N/A,FALSE,"GLC";"glc4",#N/A,FALSE,"GLC";"glc5",#N/A,FALSE,"GLC"}</definedName>
    <definedName name="_______wrn2" localSheetId="18" hidden="1">{"glc1",#N/A,FALSE,"GLC";"glc2",#N/A,FALSE,"GLC";"glc3",#N/A,FALSE,"GLC";"glc4",#N/A,FALSE,"GLC";"glc5",#N/A,FALSE,"GLC"}</definedName>
    <definedName name="_______wrn2" hidden="1">{"glc1",#N/A,FALSE,"GLC";"glc2",#N/A,FALSE,"GLC";"glc3",#N/A,FALSE,"GLC";"glc4",#N/A,FALSE,"GLC";"glc5",#N/A,FALSE,"GLC"}</definedName>
    <definedName name="_______wrn222" localSheetId="19" hidden="1">{"glc1",#N/A,FALSE,"GLC";"glc2",#N/A,FALSE,"GLC";"glc3",#N/A,FALSE,"GLC";"glc4",#N/A,FALSE,"GLC";"glc5",#N/A,FALSE,"GLC"}</definedName>
    <definedName name="_______wrn222" localSheetId="22" hidden="1">{"glc1",#N/A,FALSE,"GLC";"glc2",#N/A,FALSE,"GLC";"glc3",#N/A,FALSE,"GLC";"glc4",#N/A,FALSE,"GLC";"glc5",#N/A,FALSE,"GLC"}</definedName>
    <definedName name="_______wrn222" localSheetId="18" hidden="1">{"glc1",#N/A,FALSE,"GLC";"glc2",#N/A,FALSE,"GLC";"glc3",#N/A,FALSE,"GLC";"glc4",#N/A,FALSE,"GLC";"glc5",#N/A,FALSE,"GLC"}</definedName>
    <definedName name="_______wrn222" hidden="1">{"glc1",#N/A,FALSE,"GLC";"glc2",#N/A,FALSE,"GLC";"glc3",#N/A,FALSE,"GLC";"glc4",#N/A,FALSE,"GLC";"glc5",#N/A,FALSE,"GLC"}</definedName>
    <definedName name="_______wrn55" localSheetId="19" hidden="1">{"glc1",#N/A,FALSE,"GLC";"glc2",#N/A,FALSE,"GLC";"glc3",#N/A,FALSE,"GLC";"glc4",#N/A,FALSE,"GLC";"glc5",#N/A,FALSE,"GLC"}</definedName>
    <definedName name="_______wrn55" hidden="1">{"glc1",#N/A,FALSE,"GLC";"glc2",#N/A,FALSE,"GLC";"glc3",#N/A,FALSE,"GLC";"glc4",#N/A,FALSE,"GLC";"glc5",#N/A,FALSE,"GLC"}</definedName>
    <definedName name="_______цкт" localSheetId="19" hidden="1">{"glc1",#N/A,FALSE,"GLC";"glc2",#N/A,FALSE,"GLC";"glc3",#N/A,FALSE,"GLC";"glc4",#N/A,FALSE,"GLC";"glc5",#N/A,FALSE,"GLC"}</definedName>
    <definedName name="_______цкт" hidden="1">{"glc1",#N/A,FALSE,"GLC";"glc2",#N/A,FALSE,"GLC";"glc3",#N/A,FALSE,"GLC";"glc4",#N/A,FALSE,"GLC";"glc5",#N/A,FALSE,"GLC"}</definedName>
    <definedName name="______wrn2" localSheetId="19" hidden="1">{"glc1",#N/A,FALSE,"GLC";"glc2",#N/A,FALSE,"GLC";"glc3",#N/A,FALSE,"GLC";"glc4",#N/A,FALSE,"GLC";"glc5",#N/A,FALSE,"GLC"}</definedName>
    <definedName name="______wrn2" localSheetId="22" hidden="1">{"glc1",#N/A,FALSE,"GLC";"glc2",#N/A,FALSE,"GLC";"glc3",#N/A,FALSE,"GLC";"glc4",#N/A,FALSE,"GLC";"glc5",#N/A,FALSE,"GLC"}</definedName>
    <definedName name="______wrn2" localSheetId="18" hidden="1">{"glc1",#N/A,FALSE,"GLC";"glc2",#N/A,FALSE,"GLC";"glc3",#N/A,FALSE,"GLC";"glc4",#N/A,FALSE,"GLC";"glc5",#N/A,FALSE,"GLC"}</definedName>
    <definedName name="______wrn2" hidden="1">{"glc1",#N/A,FALSE,"GLC";"glc2",#N/A,FALSE,"GLC";"glc3",#N/A,FALSE,"GLC";"glc4",#N/A,FALSE,"GLC";"glc5",#N/A,FALSE,"GLC"}</definedName>
    <definedName name="______wrn222" localSheetId="19" hidden="1">{"glc1",#N/A,FALSE,"GLC";"glc2",#N/A,FALSE,"GLC";"glc3",#N/A,FALSE,"GLC";"glc4",#N/A,FALSE,"GLC";"glc5",#N/A,FALSE,"GLC"}</definedName>
    <definedName name="______wrn222" localSheetId="22" hidden="1">{"glc1",#N/A,FALSE,"GLC";"glc2",#N/A,FALSE,"GLC";"glc3",#N/A,FALSE,"GLC";"glc4",#N/A,FALSE,"GLC";"glc5",#N/A,FALSE,"GLC"}</definedName>
    <definedName name="______wrn222" localSheetId="18" hidden="1">{"glc1",#N/A,FALSE,"GLC";"glc2",#N/A,FALSE,"GLC";"glc3",#N/A,FALSE,"GLC";"glc4",#N/A,FALSE,"GLC";"glc5",#N/A,FALSE,"GLC"}</definedName>
    <definedName name="______wrn222" hidden="1">{"glc1",#N/A,FALSE,"GLC";"glc2",#N/A,FALSE,"GLC";"glc3",#N/A,FALSE,"GLC";"glc4",#N/A,FALSE,"GLC";"glc5",#N/A,FALSE,"GLC"}</definedName>
    <definedName name="_____wrn2" localSheetId="19" hidden="1">{"glc1",#N/A,FALSE,"GLC";"glc2",#N/A,FALSE,"GLC";"glc3",#N/A,FALSE,"GLC";"glc4",#N/A,FALSE,"GLC";"glc5",#N/A,FALSE,"GLC"}</definedName>
    <definedName name="_____wrn2" localSheetId="22" hidden="1">{"glc1",#N/A,FALSE,"GLC";"glc2",#N/A,FALSE,"GLC";"glc3",#N/A,FALSE,"GLC";"glc4",#N/A,FALSE,"GLC";"glc5",#N/A,FALSE,"GLC"}</definedName>
    <definedName name="_____wrn2" localSheetId="18" hidden="1">{"glc1",#N/A,FALSE,"GLC";"glc2",#N/A,FALSE,"GLC";"glc3",#N/A,FALSE,"GLC";"glc4",#N/A,FALSE,"GLC";"glc5",#N/A,FALSE,"GLC"}</definedName>
    <definedName name="_____wrn2" hidden="1">{"glc1",#N/A,FALSE,"GLC";"glc2",#N/A,FALSE,"GLC";"glc3",#N/A,FALSE,"GLC";"glc4",#N/A,FALSE,"GLC";"glc5",#N/A,FALSE,"GLC"}</definedName>
    <definedName name="_____wrn222" localSheetId="19" hidden="1">{"glc1",#N/A,FALSE,"GLC";"glc2",#N/A,FALSE,"GLC";"glc3",#N/A,FALSE,"GLC";"glc4",#N/A,FALSE,"GLC";"glc5",#N/A,FALSE,"GLC"}</definedName>
    <definedName name="_____wrn222" localSheetId="22" hidden="1">{"glc1",#N/A,FALSE,"GLC";"glc2",#N/A,FALSE,"GLC";"glc3",#N/A,FALSE,"GLC";"glc4",#N/A,FALSE,"GLC";"glc5",#N/A,FALSE,"GLC"}</definedName>
    <definedName name="_____wrn222" localSheetId="18" hidden="1">{"glc1",#N/A,FALSE,"GLC";"glc2",#N/A,FALSE,"GLC";"glc3",#N/A,FALSE,"GLC";"glc4",#N/A,FALSE,"GLC";"glc5",#N/A,FALSE,"GLC"}</definedName>
    <definedName name="_____wrn222" hidden="1">{"glc1",#N/A,FALSE,"GLC";"glc2",#N/A,FALSE,"GLC";"glc3",#N/A,FALSE,"GLC";"glc4",#N/A,FALSE,"GLC";"glc5",#N/A,FALSE,"GLC"}</definedName>
    <definedName name="____wrn2" localSheetId="19" hidden="1">{"glc1",#N/A,FALSE,"GLC";"glc2",#N/A,FALSE,"GLC";"glc3",#N/A,FALSE,"GLC";"glc4",#N/A,FALSE,"GLC";"glc5",#N/A,FALSE,"GLC"}</definedName>
    <definedName name="____wrn2" localSheetId="22" hidden="1">{"glc1",#N/A,FALSE,"GLC";"glc2",#N/A,FALSE,"GLC";"glc3",#N/A,FALSE,"GLC";"glc4",#N/A,FALSE,"GLC";"glc5",#N/A,FALSE,"GLC"}</definedName>
    <definedName name="____wrn2" localSheetId="18" hidden="1">{"glc1",#N/A,FALSE,"GLC";"glc2",#N/A,FALSE,"GLC";"glc3",#N/A,FALSE,"GLC";"glc4",#N/A,FALSE,"GLC";"glc5",#N/A,FALSE,"GLC"}</definedName>
    <definedName name="____wrn2" hidden="1">{"glc1",#N/A,FALSE,"GLC";"glc2",#N/A,FALSE,"GLC";"glc3",#N/A,FALSE,"GLC";"glc4",#N/A,FALSE,"GLC";"glc5",#N/A,FALSE,"GLC"}</definedName>
    <definedName name="____wrn222" localSheetId="19" hidden="1">{"glc1",#N/A,FALSE,"GLC";"glc2",#N/A,FALSE,"GLC";"glc3",#N/A,FALSE,"GLC";"glc4",#N/A,FALSE,"GLC";"glc5",#N/A,FALSE,"GLC"}</definedName>
    <definedName name="____wrn222" localSheetId="22" hidden="1">{"glc1",#N/A,FALSE,"GLC";"glc2",#N/A,FALSE,"GLC";"glc3",#N/A,FALSE,"GLC";"glc4",#N/A,FALSE,"GLC";"glc5",#N/A,FALSE,"GLC"}</definedName>
    <definedName name="____wrn222" localSheetId="18" hidden="1">{"glc1",#N/A,FALSE,"GLC";"glc2",#N/A,FALSE,"GLC";"glc3",#N/A,FALSE,"GLC";"glc4",#N/A,FALSE,"GLC";"glc5",#N/A,FALSE,"GLC"}</definedName>
    <definedName name="____wrn222" hidden="1">{"glc1",#N/A,FALSE,"GLC";"glc2",#N/A,FALSE,"GLC";"glc3",#N/A,FALSE,"GLC";"glc4",#N/A,FALSE,"GLC";"glc5",#N/A,FALSE,"GLC"}</definedName>
    <definedName name="___wrn2" localSheetId="19" hidden="1">{"glc1",#N/A,FALSE,"GLC";"glc2",#N/A,FALSE,"GLC";"glc3",#N/A,FALSE,"GLC";"glc4",#N/A,FALSE,"GLC";"glc5",#N/A,FALSE,"GLC"}</definedName>
    <definedName name="___wrn2" localSheetId="22" hidden="1">{"glc1",#N/A,FALSE,"GLC";"glc2",#N/A,FALSE,"GLC";"glc3",#N/A,FALSE,"GLC";"glc4",#N/A,FALSE,"GLC";"glc5",#N/A,FALSE,"GLC"}</definedName>
    <definedName name="___wrn2" localSheetId="18" hidden="1">{"glc1",#N/A,FALSE,"GLC";"glc2",#N/A,FALSE,"GLC";"glc3",#N/A,FALSE,"GLC";"glc4",#N/A,FALSE,"GLC";"glc5",#N/A,FALSE,"GLC"}</definedName>
    <definedName name="___wrn2" hidden="1">{"glc1",#N/A,FALSE,"GLC";"glc2",#N/A,FALSE,"GLC";"glc3",#N/A,FALSE,"GLC";"glc4",#N/A,FALSE,"GLC";"glc5",#N/A,FALSE,"GLC"}</definedName>
    <definedName name="___wrn222" localSheetId="19" hidden="1">{"glc1",#N/A,FALSE,"GLC";"glc2",#N/A,FALSE,"GLC";"glc3",#N/A,FALSE,"GLC";"glc4",#N/A,FALSE,"GLC";"glc5",#N/A,FALSE,"GLC"}</definedName>
    <definedName name="___wrn222" localSheetId="22" hidden="1">{"glc1",#N/A,FALSE,"GLC";"glc2",#N/A,FALSE,"GLC";"glc3",#N/A,FALSE,"GLC";"glc4",#N/A,FALSE,"GLC";"glc5",#N/A,FALSE,"GLC"}</definedName>
    <definedName name="___wrn222" localSheetId="18" hidden="1">{"glc1",#N/A,FALSE,"GLC";"glc2",#N/A,FALSE,"GLC";"glc3",#N/A,FALSE,"GLC";"glc4",#N/A,FALSE,"GLC";"glc5",#N/A,FALSE,"GLC"}</definedName>
    <definedName name="___wrn222" hidden="1">{"glc1",#N/A,FALSE,"GLC";"glc2",#N/A,FALSE,"GLC";"glc3",#N/A,FALSE,"GLC";"glc4",#N/A,FALSE,"GLC";"glc5",#N/A,FALSE,"GLC"}</definedName>
    <definedName name="__1__123Graph_ACHART_4" localSheetId="22" hidden="1">#REF!</definedName>
    <definedName name="__1__123Graph_ACHART_4" localSheetId="18" hidden="1">#REF!</definedName>
    <definedName name="__1__123Graph_ACHART_4" hidden="1">#REF!</definedName>
    <definedName name="__123Graph_AGRAPH1" localSheetId="22" hidden="1">'[1]на 1 тут'!#REF!</definedName>
    <definedName name="__123Graph_AGRAPH1" localSheetId="18" hidden="1">'[1]на 1 тут'!#REF!</definedName>
    <definedName name="__123Graph_AGRAPH1" hidden="1">'[1]на 1 тут'!#REF!</definedName>
    <definedName name="__123Graph_AGRAPH2" localSheetId="18" hidden="1">'[1]на 1 тут'!#REF!</definedName>
    <definedName name="__123Graph_AGRAPH2" hidden="1">'[1]на 1 тут'!#REF!</definedName>
    <definedName name="__123Graph_BGRAPH1" localSheetId="18" hidden="1">'[1]на 1 тут'!#REF!</definedName>
    <definedName name="__123Graph_BGRAPH1" hidden="1">'[1]на 1 тут'!#REF!</definedName>
    <definedName name="__123Graph_BGRAPH2" localSheetId="18" hidden="1">'[1]на 1 тут'!#REF!</definedName>
    <definedName name="__123Graph_BGRAPH2" hidden="1">'[1]на 1 тут'!#REF!</definedName>
    <definedName name="__123Graph_CGRAPH1" localSheetId="18" hidden="1">'[1]на 1 тут'!#REF!</definedName>
    <definedName name="__123Graph_CGRAPH1" hidden="1">'[1]на 1 тут'!#REF!</definedName>
    <definedName name="__123Graph_CGRAPH2" localSheetId="18" hidden="1">'[1]на 1 тут'!#REF!</definedName>
    <definedName name="__123Graph_CGRAPH2" hidden="1">'[1]на 1 тут'!#REF!</definedName>
    <definedName name="__123Graph_LBL_AGRAPH1" localSheetId="18" hidden="1">'[1]на 1 тут'!#REF!</definedName>
    <definedName name="__123Graph_LBL_AGRAPH1" hidden="1">'[1]на 1 тут'!#REF!</definedName>
    <definedName name="__123Graph_XGRAPH1" localSheetId="18" hidden="1">'[1]на 1 тут'!#REF!</definedName>
    <definedName name="__123Graph_XGRAPH1" hidden="1">'[1]на 1 тут'!#REF!</definedName>
    <definedName name="__123Graph_XGRAPH2" localSheetId="18" hidden="1">'[1]на 1 тут'!#REF!</definedName>
    <definedName name="__123Graph_XGRAPH2" hidden="1">'[1]на 1 тут'!#REF!</definedName>
    <definedName name="__2__123Graph_XCHART_3" localSheetId="22" hidden="1">#REF!</definedName>
    <definedName name="__2__123Graph_XCHART_3" localSheetId="18" hidden="1">#REF!</definedName>
    <definedName name="__2__123Graph_XCHART_3" hidden="1">#REF!</definedName>
    <definedName name="__3__123Graph_XCHART_4" localSheetId="22" hidden="1">#REF!</definedName>
    <definedName name="__3__123Graph_XCHART_4" localSheetId="18" hidden="1">#REF!</definedName>
    <definedName name="__3__123Graph_XCHART_4" hidden="1">#REF!</definedName>
    <definedName name="__wrn2" localSheetId="19" hidden="1">{"glc1",#N/A,FALSE,"GLC";"glc2",#N/A,FALSE,"GLC";"glc3",#N/A,FALSE,"GLC";"glc4",#N/A,FALSE,"GLC";"glc5",#N/A,FALSE,"GLC"}</definedName>
    <definedName name="__wrn2" localSheetId="22" hidden="1">{"glc1",#N/A,FALSE,"GLC";"glc2",#N/A,FALSE,"GLC";"glc3",#N/A,FALSE,"GLC";"glc4",#N/A,FALSE,"GLC";"glc5",#N/A,FALSE,"GLC"}</definedName>
    <definedName name="__wrn2" localSheetId="18" hidden="1">{"glc1",#N/A,FALSE,"GLC";"glc2",#N/A,FALSE,"GLC";"glc3",#N/A,FALSE,"GLC";"glc4",#N/A,FALSE,"GLC";"glc5",#N/A,FALSE,"GLC"}</definedName>
    <definedName name="__wrn2" hidden="1">{"glc1",#N/A,FALSE,"GLC";"glc2",#N/A,FALSE,"GLC";"glc3",#N/A,FALSE,"GLC";"glc4",#N/A,FALSE,"GLC";"glc5",#N/A,FALSE,"GLC"}</definedName>
    <definedName name="__wrn222" localSheetId="19" hidden="1">{"glc1",#N/A,FALSE,"GLC";"glc2",#N/A,FALSE,"GLC";"glc3",#N/A,FALSE,"GLC";"glc4",#N/A,FALSE,"GLC";"glc5",#N/A,FALSE,"GLC"}</definedName>
    <definedName name="__wrn222" localSheetId="22" hidden="1">{"glc1",#N/A,FALSE,"GLC";"glc2",#N/A,FALSE,"GLC";"glc3",#N/A,FALSE,"GLC";"glc4",#N/A,FALSE,"GLC";"glc5",#N/A,FALSE,"GLC"}</definedName>
    <definedName name="__wrn222" localSheetId="18" hidden="1">{"glc1",#N/A,FALSE,"GLC";"glc2",#N/A,FALSE,"GLC";"glc3",#N/A,FALSE,"GLC";"glc4",#N/A,FALSE,"GLC";"glc5",#N/A,FALSE,"GLC"}</definedName>
    <definedName name="__wrn222" hidden="1">{"glc1",#N/A,FALSE,"GLC";"glc2",#N/A,FALSE,"GLC";"glc3",#N/A,FALSE,"GLC";"glc4",#N/A,FALSE,"GLC";"glc5",#N/A,FALSE,"GLC"}</definedName>
    <definedName name="_1__123Graph_ACHART_4" localSheetId="22" hidden="1">#REF!</definedName>
    <definedName name="_1__123Graph_ACHART_4" localSheetId="18" hidden="1">#REF!</definedName>
    <definedName name="_1__123Graph_ACHART_4" hidden="1">#REF!</definedName>
    <definedName name="_1__123Graph_XCHART_4" localSheetId="22" hidden="1">#REF!</definedName>
    <definedName name="_1__123Graph_XCHART_4" localSheetId="18" hidden="1">#REF!</definedName>
    <definedName name="_1__123Graph_XCHART_4" hidden="1">#REF!</definedName>
    <definedName name="_123" localSheetId="22" hidden="1">'[2]на 1 тут'!#REF!</definedName>
    <definedName name="_123" localSheetId="18" hidden="1">'[2]на 1 тут'!#REF!</definedName>
    <definedName name="_123" hidden="1">'[2]на 1 тут'!#REF!</definedName>
    <definedName name="_2__123Graph_XCHART_3" localSheetId="22" hidden="1">#REF!</definedName>
    <definedName name="_2__123Graph_XCHART_3" localSheetId="18" hidden="1">#REF!</definedName>
    <definedName name="_2__123Graph_XCHART_3" hidden="1">#REF!</definedName>
    <definedName name="_3__123Graph_XCHART_4" localSheetId="22" hidden="1">#REF!</definedName>
    <definedName name="_3__123Graph_XCHART_4" localSheetId="18" hidden="1">#REF!</definedName>
    <definedName name="_3__123Graph_XCHART_4" hidden="1">#REF!</definedName>
    <definedName name="_wrn2" localSheetId="19" hidden="1">{"glc1",#N/A,FALSE,"GLC";"glc2",#N/A,FALSE,"GLC";"glc3",#N/A,FALSE,"GLC";"glc4",#N/A,FALSE,"GLC";"glc5",#N/A,FALSE,"GLC"}</definedName>
    <definedName name="_wrn2" localSheetId="22" hidden="1">{"glc1",#N/A,FALSE,"GLC";"glc2",#N/A,FALSE,"GLC";"glc3",#N/A,FALSE,"GLC";"glc4",#N/A,FALSE,"GLC";"glc5",#N/A,FALSE,"GLC"}</definedName>
    <definedName name="_wrn2" localSheetId="18" hidden="1">{"glc1",#N/A,FALSE,"GLC";"glc2",#N/A,FALSE,"GLC";"glc3",#N/A,FALSE,"GLC";"glc4",#N/A,FALSE,"GLC";"glc5",#N/A,FALSE,"GLC"}</definedName>
    <definedName name="_wrn2" hidden="1">{"glc1",#N/A,FALSE,"GLC";"glc2",#N/A,FALSE,"GLC";"glc3",#N/A,FALSE,"GLC";"glc4",#N/A,FALSE,"GLC";"glc5",#N/A,FALSE,"GLC"}</definedName>
    <definedName name="_wrn222" localSheetId="19" hidden="1">{"glc1",#N/A,FALSE,"GLC";"glc2",#N/A,FALSE,"GLC";"glc3",#N/A,FALSE,"GLC";"glc4",#N/A,FALSE,"GLC";"glc5",#N/A,FALSE,"GLC"}</definedName>
    <definedName name="_wrn222" localSheetId="22" hidden="1">{"glc1",#N/A,FALSE,"GLC";"glc2",#N/A,FALSE,"GLC";"glc3",#N/A,FALSE,"GLC";"glc4",#N/A,FALSE,"GLC";"glc5",#N/A,FALSE,"GLC"}</definedName>
    <definedName name="_wrn222" localSheetId="18" hidden="1">{"glc1",#N/A,FALSE,"GLC";"glc2",#N/A,FALSE,"GLC";"glc3",#N/A,FALSE,"GLC";"glc4",#N/A,FALSE,"GLC";"glc5",#N/A,FALSE,"GLC"}</definedName>
    <definedName name="_wrn222" hidden="1">{"glc1",#N/A,FALSE,"GLC";"glc2",#N/A,FALSE,"GLC";"glc3",#N/A,FALSE,"GLC";"glc4",#N/A,FALSE,"GLC";"glc5",#N/A,FALSE,"GLC"}</definedName>
    <definedName name="_xlnm._FilterDatabase" localSheetId="17" hidden="1">'10'!$B$14:$WWL$87</definedName>
    <definedName name="_xlnm._FilterDatabase" localSheetId="0" hidden="1">'1-2023'!$A$19:$CL$152</definedName>
    <definedName name="_xlnm._FilterDatabase" localSheetId="1" hidden="1">'1-2024'!$A$19:$CL$164</definedName>
    <definedName name="_xlnm._FilterDatabase" localSheetId="2" hidden="1">'1-2025'!$A$19:$CL$156</definedName>
    <definedName name="_xlnm._FilterDatabase" localSheetId="3" hidden="1">'1-2026'!$A$19:$CL$156</definedName>
    <definedName name="_xlnm._FilterDatabase" localSheetId="4" hidden="1">'1-2027'!$A$19:$CL$156</definedName>
    <definedName name="_xlnm._FilterDatabase" localSheetId="21" hidden="1">'14'!$B$14:$AI$89</definedName>
    <definedName name="_xlnm._FilterDatabase" localSheetId="23" hidden="1">'16'!$B$14:$WWA$91</definedName>
    <definedName name="_xlnm._FilterDatabase" localSheetId="27" hidden="1">'18'!#REF!</definedName>
    <definedName name="_xlnm._FilterDatabase" localSheetId="5" hidden="1">'2'!$A$19:$FK$150</definedName>
    <definedName name="_xlnm._FilterDatabase" localSheetId="6" hidden="1">'3'!$A$27:$DW$92</definedName>
    <definedName name="_xlnm._FilterDatabase" localSheetId="7" hidden="1">'4'!$A$21:$DX$88</definedName>
    <definedName name="_xlnm._FilterDatabase" localSheetId="8" hidden="1">'5-2023'!$B$22:$BP$79</definedName>
    <definedName name="_xlnm._FilterDatabase" localSheetId="9" hidden="1">'5-2024'!$B$22:$BP$80</definedName>
    <definedName name="_xlnm._FilterDatabase" localSheetId="10" hidden="1">'5-2025'!$B$22:$BP$79</definedName>
    <definedName name="_xlnm._FilterDatabase" localSheetId="11" hidden="1">'5-2026'!$B$22:$BP$79</definedName>
    <definedName name="_xlnm._FilterDatabase" localSheetId="12" hidden="1">'5-2027'!$B$22:$BP$79</definedName>
    <definedName name="_xlnm._FilterDatabase" localSheetId="13" hidden="1">'6'!$B$19:$DO$92</definedName>
    <definedName name="_xlnm._FilterDatabase" localSheetId="14" hidden="1">'7'!$A$23:$EO$96</definedName>
    <definedName name="_xlnm._FilterDatabase" localSheetId="15" hidden="1">'8'!#REF!</definedName>
    <definedName name="_xlnm._FilterDatabase" localSheetId="16" hidden="1">'9'!$B$19:$BD$56</definedName>
    <definedName name="_xlnm._FilterDatabase" localSheetId="18" hidden="1">'С № 11.1'!$B$20:$BP$40</definedName>
    <definedName name="_xlnm._FilterDatabase" localSheetId="24" hidden="1">'Ф №18'!$A$23:$N$367</definedName>
    <definedName name="AI_Version">[3]Options!$B$5</definedName>
    <definedName name="anscount" hidden="1">1</definedName>
    <definedName name="AS2DocOpenMode" hidden="1">"AS2DocumentEdit"</definedName>
    <definedName name="BLPH1" hidden="1">'[4]Read me first'!$D$15</definedName>
    <definedName name="BLPH2" hidden="1">'[4]Read me first'!$Z$15</definedName>
    <definedName name="BossProviderVariable?_2aa5fdef_010c_4319_b31e_81ae8e7abc76" hidden="1">"25_01_2006"</definedName>
    <definedName name="BossProviderVariable?_60040dbb_350c_45f1_bd95_27a5a206b77c" hidden="1">"25_01_2006"</definedName>
    <definedName name="BossProviderVariable?_65223c16_9c65_468f_97aa_1fd4eba1b0ed" hidden="1">"25_01_2006"</definedName>
    <definedName name="BossProviderVariable?_c583db4b_26f3_4f93_a1e6_cb4b6f473155" hidden="1">"25_01_2006"</definedName>
    <definedName name="BossProviderVariable?_fb090bd1_c5b7_4ee0_bd5d_77060141cff5" hidden="1">"25_01_2006"</definedName>
    <definedName name="BossProviderVariable?_fc80497d_2800_402a_8235_c79ffb3c8ab8" hidden="1">"25_01_2006"</definedName>
    <definedName name="CalcMethod">'[3]Исходные данные'!$D$46</definedName>
    <definedName name="DaNet">[5]TEHSHEET!$K$2:$K$3</definedName>
    <definedName name="hhv" localSheetId="22" hidden="1">#REF!</definedName>
    <definedName name="hhv" localSheetId="18" hidden="1">#REF!</definedName>
    <definedName name="hhv" hidden="1">#REF!</definedName>
    <definedName name="Irtysh">[6]иртышская!$A$5:$G$42</definedName>
    <definedName name="IS_DEMO">[3]Options!$B$7</definedName>
    <definedName name="IS_ESTATE">[3]Options!$B$11</definedName>
    <definedName name="IS_SUMM">[3]Options!$B$10</definedName>
    <definedName name="IS_TRIAL">[3]Options!$B$8</definedName>
    <definedName name="KTP">'[7]5'!#REF!</definedName>
    <definedName name="kW_а_ген1" localSheetId="22">#REF!</definedName>
    <definedName name="kW_а_ген1">#REF!</definedName>
    <definedName name="kW_а_ген3" localSheetId="22">#REF!</definedName>
    <definedName name="kW_а_ген3">#REF!</definedName>
    <definedName name="LanguageID">[3]Language!$A$2</definedName>
    <definedName name="line">'[7]5'!#REF!</definedName>
    <definedName name="month_list">[5]TEHSHEET!$F$1:$F$13</definedName>
    <definedName name="MR_LIST">[5]REESTR_MO!$D$2:$D$3</definedName>
    <definedName name="nds">[5]Титульный!$F$29</definedName>
    <definedName name="№25" localSheetId="19" hidden="1">{"glc1",#N/A,FALSE,"GLC";"glc2",#N/A,FALSE,"GLC";"glc3",#N/A,FALSE,"GLC";"glc4",#N/A,FALSE,"GLC";"glc5",#N/A,FALSE,"GLC"}</definedName>
    <definedName name="№25" hidden="1">{"glc1",#N/A,FALSE,"GLC";"glc2",#N/A,FALSE,"GLC";"glc3",#N/A,FALSE,"GLC";"glc4",#N/A,FALSE,"GLC";"glc5",#N/A,FALSE,"GLC"}</definedName>
    <definedName name="№30" localSheetId="19" hidden="1">{"glc1",#N/A,FALSE,"GLC";"glc2",#N/A,FALSE,"GLC";"glc3",#N/A,FALSE,"GLC";"glc4",#N/A,FALSE,"GLC";"glc5",#N/A,FALSE,"GLC"}</definedName>
    <definedName name="№30" hidden="1">{"glc1",#N/A,FALSE,"GLC";"glc2",#N/A,FALSE,"GLC";"glc3",#N/A,FALSE,"GLC";"glc4",#N/A,FALSE,"GLC";"glc5",#N/A,FALSE,"GLC"}</definedName>
    <definedName name="P1_dip" hidden="1">[8]FST5!$G$167:$G$172,[8]FST5!$G$174:$G$175,[8]FST5!$G$177:$G$180,[8]FST5!$G$182,[8]FST5!$G$184:$G$188,[8]FST5!$G$190,[8]FST5!$G$192:$G$194</definedName>
    <definedName name="P1_eso" hidden="1">[9]FST5!$G$167:$G$172,[9]FST5!$G$174:$G$175,[9]FST5!$G$177:$G$180,[9]FST5!$G$182,[9]FST5!$G$184:$G$188,[9]FST5!$G$190,[9]FST5!$G$192:$G$194</definedName>
    <definedName name="P1_ESO_PROT" localSheetId="22" hidden="1">#REF!,#REF!,#REF!,#REF!,#REF!,#REF!,#REF!,#REF!</definedName>
    <definedName name="P1_ESO_PROT" localSheetId="18" hidden="1">#REF!,#REF!,#REF!,#REF!,#REF!,#REF!,#REF!,#REF!</definedName>
    <definedName name="P1_ESO_PROT" hidden="1">#REF!,#REF!,#REF!,#REF!,#REF!,#REF!,#REF!,#REF!</definedName>
    <definedName name="P1_net" hidden="1">[9]FST5!$G$118:$G$123,[9]FST5!$G$125:$G$126,[9]FST5!$G$128:$G$131,[9]FST5!$G$133,[9]FST5!$G$135:$G$139,[9]FST5!$G$141,[9]FST5!$G$143:$G$145</definedName>
    <definedName name="P1_SBT_PROT" localSheetId="22" hidden="1">#REF!,#REF!,#REF!,#REF!,#REF!,#REF!,#REF!</definedName>
    <definedName name="P1_SBT_PROT" localSheetId="18" hidden="1">#REF!,#REF!,#REF!,#REF!,#REF!,#REF!,#REF!</definedName>
    <definedName name="P1_SBT_PROT" hidden="1">#REF!,#REF!,#REF!,#REF!,#REF!,#REF!,#REF!</definedName>
    <definedName name="P1_SC_CLR" localSheetId="22" hidden="1">#REF!,#REF!,#REF!,#REF!,#REF!</definedName>
    <definedName name="P1_SC_CLR" localSheetId="18" hidden="1">#REF!,#REF!,#REF!,#REF!,#REF!</definedName>
    <definedName name="P1_SC_CLR" hidden="1">#REF!,#REF!,#REF!,#REF!,#REF!</definedName>
    <definedName name="P1_SC22" localSheetId="22" hidden="1">#REF!,#REF!,#REF!,#REF!,#REF!,#REF!</definedName>
    <definedName name="P1_SC22" localSheetId="18" hidden="1">#REF!,#REF!,#REF!,#REF!,#REF!,#REF!</definedName>
    <definedName name="P1_SC22" hidden="1">#REF!,#REF!,#REF!,#REF!,#REF!,#REF!</definedName>
    <definedName name="P1_SCOPE_16_PRT" hidden="1">[10]База!$E$15:$I$16,[10]База!$E$18:$I$20,[10]База!$E$23:$I$23,[10]База!$E$26:$I$26,[10]База!$E$29:$I$29,[10]База!$E$32:$I$32,[10]База!$E$35:$I$35,[10]База!$B$34,[10]База!$B$37</definedName>
    <definedName name="P1_SCOPE_17_PRT" hidden="1">[10]База!$E$13:$H$21,[10]База!$J$9:$J$11,[10]База!$J$13:$J$21,[10]База!$E$24:$H$26,[10]База!$E$28:$H$36,[10]База!$J$24:$M$26,[10]База!$J$28:$M$36,[10]База!$E$39:$H$41</definedName>
    <definedName name="P1_SCOPE_4_PRT" hidden="1">[10]База!$F$23:$I$23,[10]База!$F$25:$I$25,[10]База!$F$27:$I$31,[10]База!$K$14:$N$20,[10]База!$K$23:$N$23,[10]База!$K$25:$N$25,[10]База!$K$27:$N$31,[10]База!$P$14:$S$20,[10]База!$P$23:$S$23</definedName>
    <definedName name="P1_SCOPE_5_PRT" hidden="1">[10]База!$F$23:$I$23,[10]База!$F$25:$I$25,[10]База!$F$27:$I$31,[10]База!$K$14:$N$21,[10]База!$K$23:$N$23,[10]База!$K$25:$N$25,[10]База!$K$27:$N$31,[10]База!$P$14:$S$21,[10]База!$P$23:$S$23</definedName>
    <definedName name="P1_SCOPE_CORR" localSheetId="22" hidden="1">#REF!,#REF!,#REF!,#REF!,#REF!,#REF!,#REF!</definedName>
    <definedName name="P1_SCOPE_CORR" localSheetId="18" hidden="1">#REF!,#REF!,#REF!,#REF!,#REF!,#REF!,#REF!</definedName>
    <definedName name="P1_SCOPE_CORR" hidden="1">#REF!,#REF!,#REF!,#REF!,#REF!,#REF!,#REF!</definedName>
    <definedName name="P1_SCOPE_DOP" localSheetId="22" hidden="1">[11]Регионы!#REF!,[11]Регионы!#REF!,[11]Регионы!#REF!,[11]Регионы!#REF!,[11]Регионы!#REF!,[11]Регионы!#REF!</definedName>
    <definedName name="P1_SCOPE_DOP" localSheetId="18" hidden="1">[11]Регионы!#REF!,[11]Регионы!#REF!,[11]Регионы!#REF!,[11]Регионы!#REF!,[11]Регионы!#REF!,[11]Регионы!#REF!</definedName>
    <definedName name="P1_SCOPE_DOP" hidden="1">[11]Регионы!#REF!,[11]Регионы!#REF!,[11]Регионы!#REF!,[11]Регионы!#REF!,[11]Регионы!#REF!,[11]Регионы!#REF!</definedName>
    <definedName name="P1_SCOPE_F1_PRT" hidden="1">[10]База!$D$74:$E$84,[10]База!$D$71:$E$72,[10]База!$D$66:$E$69,[10]База!$D$61:$E$64</definedName>
    <definedName name="P1_SCOPE_F2_PRT" hidden="1">[10]База!$G$56,[10]База!$E$55:$E$56,[10]База!$F$55:$G$55,[10]База!$D$55</definedName>
    <definedName name="P1_SCOPE_FLOAD" localSheetId="22" hidden="1">#REF!,#REF!,#REF!,#REF!,#REF!,#REF!</definedName>
    <definedName name="P1_SCOPE_FLOAD" localSheetId="18" hidden="1">#REF!,#REF!,#REF!,#REF!,#REF!,#REF!</definedName>
    <definedName name="P1_SCOPE_FLOAD" hidden="1">#REF!,#REF!,#REF!,#REF!,#REF!,#REF!</definedName>
    <definedName name="P1_SCOPE_FRML" localSheetId="22" hidden="1">#REF!,#REF!,#REF!,#REF!,#REF!,#REF!</definedName>
    <definedName name="P1_SCOPE_FRML" localSheetId="18" hidden="1">#REF!,#REF!,#REF!,#REF!,#REF!,#REF!</definedName>
    <definedName name="P1_SCOPE_FRML" hidden="1">#REF!,#REF!,#REF!,#REF!,#REF!,#REF!</definedName>
    <definedName name="P1_SCOPE_FST7" localSheetId="22" hidden="1">#REF!,#REF!,#REF!,#REF!,#REF!,#REF!</definedName>
    <definedName name="P1_SCOPE_FST7" localSheetId="18" hidden="1">#REF!,#REF!,#REF!,#REF!,#REF!,#REF!</definedName>
    <definedName name="P1_SCOPE_FST7" hidden="1">#REF!,#REF!,#REF!,#REF!,#REF!,#REF!</definedName>
    <definedName name="P1_SCOPE_FULL_LOAD" localSheetId="22" hidden="1">#REF!,#REF!,#REF!,#REF!,#REF!,#REF!</definedName>
    <definedName name="P1_SCOPE_FULL_LOAD" localSheetId="18" hidden="1">#REF!,#REF!,#REF!,#REF!,#REF!,#REF!</definedName>
    <definedName name="P1_SCOPE_FULL_LOAD" hidden="1">#REF!,#REF!,#REF!,#REF!,#REF!,#REF!</definedName>
    <definedName name="P1_SCOPE_IND" localSheetId="22" hidden="1">#REF!,#REF!,#REF!,#REF!,#REF!,#REF!</definedName>
    <definedName name="P1_SCOPE_IND" localSheetId="18" hidden="1">#REF!,#REF!,#REF!,#REF!,#REF!,#REF!</definedName>
    <definedName name="P1_SCOPE_IND" hidden="1">#REF!,#REF!,#REF!,#REF!,#REF!,#REF!</definedName>
    <definedName name="P1_SCOPE_IND2" localSheetId="22" hidden="1">#REF!,#REF!,#REF!,#REF!,#REF!</definedName>
    <definedName name="P1_SCOPE_IND2" localSheetId="18" hidden="1">#REF!,#REF!,#REF!,#REF!,#REF!</definedName>
    <definedName name="P1_SCOPE_IND2" hidden="1">#REF!,#REF!,#REF!,#REF!,#REF!</definedName>
    <definedName name="P1_SCOPE_NOTIND" localSheetId="22" hidden="1">#REF!,#REF!,#REF!,#REF!,#REF!,#REF!</definedName>
    <definedName name="P1_SCOPE_NOTIND" localSheetId="18" hidden="1">#REF!,#REF!,#REF!,#REF!,#REF!,#REF!</definedName>
    <definedName name="P1_SCOPE_NOTIND" hidden="1">#REF!,#REF!,#REF!,#REF!,#REF!,#REF!</definedName>
    <definedName name="P1_SCOPE_NotInd2" localSheetId="22" hidden="1">#REF!,#REF!,#REF!,#REF!,#REF!,#REF!,#REF!</definedName>
    <definedName name="P1_SCOPE_NotInd2" localSheetId="18" hidden="1">#REF!,#REF!,#REF!,#REF!,#REF!,#REF!,#REF!</definedName>
    <definedName name="P1_SCOPE_NotInd2" hidden="1">#REF!,#REF!,#REF!,#REF!,#REF!,#REF!,#REF!</definedName>
    <definedName name="P1_SCOPE_NotInd3" localSheetId="22" hidden="1">#REF!,#REF!,#REF!,#REF!,#REF!,#REF!,#REF!</definedName>
    <definedName name="P1_SCOPE_NotInd3" localSheetId="18" hidden="1">#REF!,#REF!,#REF!,#REF!,#REF!,#REF!,#REF!</definedName>
    <definedName name="P1_SCOPE_NotInd3" hidden="1">#REF!,#REF!,#REF!,#REF!,#REF!,#REF!,#REF!</definedName>
    <definedName name="P1_SCOPE_NotInt" localSheetId="22" hidden="1">#REF!,#REF!,#REF!,#REF!,#REF!,#REF!</definedName>
    <definedName name="P1_SCOPE_NotInt" localSheetId="18" hidden="1">#REF!,#REF!,#REF!,#REF!,#REF!,#REF!</definedName>
    <definedName name="P1_SCOPE_NotInt" hidden="1">#REF!,#REF!,#REF!,#REF!,#REF!,#REF!</definedName>
    <definedName name="P1_SCOPE_PER_PRT" hidden="1">[10]База!$H$15:$H$19,[10]База!$H$21:$H$25,[10]База!$J$14:$J$25,[10]База!$K$15:$K$19,[10]База!$K$21:$K$25</definedName>
    <definedName name="P1_SCOPE_SAVE2" localSheetId="22" hidden="1">#REF!,#REF!,#REF!,#REF!,#REF!,#REF!,#REF!</definedName>
    <definedName name="P1_SCOPE_SAVE2" localSheetId="18" hidden="1">#REF!,#REF!,#REF!,#REF!,#REF!,#REF!,#REF!</definedName>
    <definedName name="P1_SCOPE_SAVE2" hidden="1">#REF!,#REF!,#REF!,#REF!,#REF!,#REF!,#REF!</definedName>
    <definedName name="P1_SCOPE_SV_LD" localSheetId="22" hidden="1">#REF!,#REF!,#REF!,#REF!,#REF!,#REF!,#REF!</definedName>
    <definedName name="P1_SCOPE_SV_LD" localSheetId="18" hidden="1">#REF!,#REF!,#REF!,#REF!,#REF!,#REF!,#REF!</definedName>
    <definedName name="P1_SCOPE_SV_LD" hidden="1">#REF!,#REF!,#REF!,#REF!,#REF!,#REF!,#REF!</definedName>
    <definedName name="P1_SCOPE_SV_LD1" localSheetId="22" hidden="1">#REF!,#REF!,#REF!,#REF!,#REF!,#REF!,#REF!</definedName>
    <definedName name="P1_SCOPE_SV_LD1" localSheetId="18" hidden="1">#REF!,#REF!,#REF!,#REF!,#REF!,#REF!,#REF!</definedName>
    <definedName name="P1_SCOPE_SV_LD1" hidden="1">#REF!,#REF!,#REF!,#REF!,#REF!,#REF!,#REF!</definedName>
    <definedName name="P1_SCOPE_SV_PRT" localSheetId="22" hidden="1">#REF!,#REF!,#REF!,#REF!,#REF!,#REF!,#REF!</definedName>
    <definedName name="P1_SCOPE_SV_PRT" localSheetId="18" hidden="1">#REF!,#REF!,#REF!,#REF!,#REF!,#REF!,#REF!</definedName>
    <definedName name="P1_SCOPE_SV_PRT" hidden="1">#REF!,#REF!,#REF!,#REF!,#REF!,#REF!,#REF!</definedName>
    <definedName name="P1_SET_PROT" localSheetId="22" hidden="1">#REF!,#REF!,#REF!,#REF!,#REF!,#REF!,#REF!</definedName>
    <definedName name="P1_SET_PROT" localSheetId="18" hidden="1">#REF!,#REF!,#REF!,#REF!,#REF!,#REF!,#REF!</definedName>
    <definedName name="P1_SET_PROT" hidden="1">#REF!,#REF!,#REF!,#REF!,#REF!,#REF!,#REF!</definedName>
    <definedName name="P1_SET_PRT" localSheetId="22" hidden="1">#REF!,#REF!,#REF!,#REF!,#REF!,#REF!,#REF!</definedName>
    <definedName name="P1_SET_PRT" localSheetId="18" hidden="1">#REF!,#REF!,#REF!,#REF!,#REF!,#REF!,#REF!</definedName>
    <definedName name="P1_SET_PRT" hidden="1">#REF!,#REF!,#REF!,#REF!,#REF!,#REF!,#REF!</definedName>
    <definedName name="P1_T1_Protect" localSheetId="22" hidden="1">#REF!,#REF!,#REF!,#REF!,#REF!,#REF!</definedName>
    <definedName name="P1_T1_Protect" hidden="1">#REF!,#REF!,#REF!,#REF!,#REF!,#REF!</definedName>
    <definedName name="P1_T16?axis?R?ДОГОВОР" hidden="1">'[12]16'!$E$76:$M$76,'[12]16'!$E$8:$M$8,'[12]16'!$E$12:$M$12,'[12]16'!$E$52:$M$52,'[12]16'!$E$16:$M$16,'[12]16'!$E$64:$M$64,'[12]16'!$E$84:$M$85,'[12]16'!$E$48:$M$48,'[12]16'!$E$80:$M$80,'[12]16'!$E$72:$M$72,'[12]16'!$E$44:$M$44</definedName>
    <definedName name="P1_T16?axis?R?ДОГОВОР?" hidden="1">'[12]16'!$A$76,'[12]16'!$A$84:$A$85,'[12]16'!$A$72,'[12]16'!$A$80,'[12]16'!$A$68,'[12]16'!$A$64,'[12]16'!$A$60,'[12]16'!$A$56,'[12]16'!$A$52,'[12]16'!$A$48,'[12]16'!$A$44,'[12]16'!$A$40,'[12]16'!$A$36,'[12]16'!$A$32,'[12]16'!$A$28,'[12]16'!$A$24,'[12]16'!$A$20</definedName>
    <definedName name="P1_T16?L1" hidden="1">'[12]16'!$A$74:$M$74,'[12]16'!$A$14:$M$14,'[12]16'!$A$10:$M$10,'[12]16'!$A$50:$M$50,'[12]16'!$A$6:$M$6,'[12]16'!$A$62:$M$62,'[12]16'!$A$78:$M$78,'[12]16'!$A$46:$M$46,'[12]16'!$A$82:$M$82,'[12]16'!$A$70:$M$70,'[12]16'!$A$42:$M$42</definedName>
    <definedName name="P1_T16?L1.x" hidden="1">'[12]16'!$A$76:$M$76,'[12]16'!$A$16:$M$16,'[12]16'!$A$12:$M$12,'[12]16'!$A$52:$M$52,'[12]16'!$A$8:$M$8,'[12]16'!$A$64:$M$64,'[12]16'!$A$80:$M$80,'[12]16'!$A$48:$M$48,'[12]16'!$A$84:$M$85,'[12]16'!$A$72:$M$72,'[12]16'!$A$44:$M$44</definedName>
    <definedName name="P1_T16_Protect" localSheetId="22" hidden="1">#REF!,#REF!,#REF!,#REF!,#REF!,#REF!,#REF!,#REF!</definedName>
    <definedName name="P1_T16_Protect" hidden="1">#REF!,#REF!,#REF!,#REF!,#REF!,#REF!,#REF!,#REF!</definedName>
    <definedName name="P1_T18.2_Protect" localSheetId="22" hidden="1">#REF!,#REF!,#REF!,#REF!,#REF!,#REF!,#REF!</definedName>
    <definedName name="P1_T18.2_Protect" hidden="1">#REF!,#REF!,#REF!,#REF!,#REF!,#REF!,#REF!</definedName>
    <definedName name="P1_T20_Protection" hidden="1">'[13]20'!$E$4:$H$4,'[13]20'!$E$13:$H$13,'[13]20'!$E$16:$H$17,'[13]20'!$E$19:$H$19,'[13]20'!$J$4:$M$4,'[13]20'!$J$8:$M$11,'[13]20'!$J$13:$M$13,'[13]20'!$J$16:$M$17,'[13]20'!$J$19:$M$19</definedName>
    <definedName name="P1_T4_Protect" localSheetId="22" hidden="1">#REF!,#REF!,#REF!,#REF!,#REF!,#REF!,#REF!,#REF!,#REF!</definedName>
    <definedName name="P1_T4_Protect" hidden="1">#REF!,#REF!,#REF!,#REF!,#REF!,#REF!,#REF!,#REF!,#REF!</definedName>
    <definedName name="P1_T6_Protect" localSheetId="22" hidden="1">#REF!,#REF!,#REF!,#REF!,#REF!,#REF!,#REF!,#REF!,#REF!</definedName>
    <definedName name="P1_T6_Protect" hidden="1">#REF!,#REF!,#REF!,#REF!,#REF!,#REF!,#REF!,#REF!,#REF!</definedName>
    <definedName name="P10_SCOPE_FULL_LOAD" localSheetId="22" hidden="1">#REF!,#REF!,#REF!,#REF!,#REF!,#REF!</definedName>
    <definedName name="P10_SCOPE_FULL_LOAD" localSheetId="18" hidden="1">#REF!,#REF!,#REF!,#REF!,#REF!,#REF!</definedName>
    <definedName name="P10_SCOPE_FULL_LOAD" hidden="1">#REF!,#REF!,#REF!,#REF!,#REF!,#REF!</definedName>
    <definedName name="P10_T1_Protect" localSheetId="22" hidden="1">#REF!,#REF!,#REF!,#REF!,#REF!</definedName>
    <definedName name="P10_T1_Protect" hidden="1">#REF!,#REF!,#REF!,#REF!,#REF!</definedName>
    <definedName name="P11_SCOPE_FULL_LOAD" localSheetId="22" hidden="1">#REF!,#REF!,#REF!,#REF!,#REF!</definedName>
    <definedName name="P11_SCOPE_FULL_LOAD" localSheetId="18" hidden="1">#REF!,#REF!,#REF!,#REF!,#REF!</definedName>
    <definedName name="P11_SCOPE_FULL_LOAD" hidden="1">#REF!,#REF!,#REF!,#REF!,#REF!</definedName>
    <definedName name="P11_T1_Protect" localSheetId="22" hidden="1">#REF!,#REF!,#REF!,#REF!,#REF!</definedName>
    <definedName name="P11_T1_Protect" hidden="1">#REF!,#REF!,#REF!,#REF!,#REF!</definedName>
    <definedName name="P12_SCOPE_FULL_LOAD" localSheetId="22" hidden="1">#REF!,#REF!,#REF!,#REF!,#REF!,#REF!</definedName>
    <definedName name="P12_SCOPE_FULL_LOAD" localSheetId="18" hidden="1">#REF!,#REF!,#REF!,#REF!,#REF!,#REF!</definedName>
    <definedName name="P12_SCOPE_FULL_LOAD" hidden="1">#REF!,#REF!,#REF!,#REF!,#REF!,#REF!</definedName>
    <definedName name="P12_T1_Protect" localSheetId="22" hidden="1">#REF!,#REF!,#REF!,#REF!,#REF!</definedName>
    <definedName name="P12_T1_Protect" hidden="1">#REF!,#REF!,#REF!,#REF!,#REF!</definedName>
    <definedName name="P13_SCOPE_FULL_LOAD" localSheetId="22" hidden="1">#REF!,#REF!,#REF!,#REF!,#REF!,#REF!</definedName>
    <definedName name="P13_SCOPE_FULL_LOAD" localSheetId="18" hidden="1">#REF!,#REF!,#REF!,#REF!,#REF!,#REF!</definedName>
    <definedName name="P13_SCOPE_FULL_LOAD" hidden="1">#REF!,#REF!,#REF!,#REF!,#REF!,#REF!</definedName>
    <definedName name="P13_T1_Protect" localSheetId="22" hidden="1">#REF!,#REF!,#REF!,#REF!,#REF!</definedName>
    <definedName name="P13_T1_Protect" hidden="1">#REF!,#REF!,#REF!,#REF!,#REF!</definedName>
    <definedName name="P14_SCOPE_FULL_LOAD" localSheetId="22" hidden="1">#REF!,#REF!,#REF!,#REF!,#REF!,#REF!</definedName>
    <definedName name="P14_SCOPE_FULL_LOAD" localSheetId="18" hidden="1">#REF!,#REF!,#REF!,#REF!,#REF!,#REF!</definedName>
    <definedName name="P14_SCOPE_FULL_LOAD" hidden="1">#REF!,#REF!,#REF!,#REF!,#REF!,#REF!</definedName>
    <definedName name="P14_T1_Protect" localSheetId="22" hidden="1">#REF!,#REF!,#REF!,#REF!,#REF!</definedName>
    <definedName name="P14_T1_Protect" hidden="1">#REF!,#REF!,#REF!,#REF!,#REF!</definedName>
    <definedName name="P15_SCOPE_FULL_LOAD" localSheetId="19" hidden="1">#REF!,#REF!,#REF!,#REF!,#REF!,P1_SCOPE_FULL_LOAD</definedName>
    <definedName name="P15_SCOPE_FULL_LOAD" localSheetId="22" hidden="1">#REF!,#REF!,#REF!,#REF!,#REF!,'15'!P1_SCOPE_FULL_LOAD</definedName>
    <definedName name="P15_SCOPE_FULL_LOAD" localSheetId="18" hidden="1">#REF!,#REF!,#REF!,#REF!,#REF!,'С № 11.1'!P1_SCOPE_FULL_LOAD</definedName>
    <definedName name="P15_SCOPE_FULL_LOAD" hidden="1">#REF!,#REF!,#REF!,#REF!,#REF!,P1_SCOPE_FULL_LOAD</definedName>
    <definedName name="P15_T1_Protect" localSheetId="22" hidden="1">#REF!,#REF!,#REF!,#REF!,#REF!</definedName>
    <definedName name="P15_T1_Protect" hidden="1">#REF!,#REF!,#REF!,#REF!,#REF!</definedName>
    <definedName name="P16_SCOPE_FULL_LOAD" hidden="1">[14]!P2_SCOPE_FULL_LOAD,[14]!P3_SCOPE_FULL_LOAD,[14]!P4_SCOPE_FULL_LOAD,[14]!P5_SCOPE_FULL_LOAD,[14]!P6_SCOPE_FULL_LOAD,[14]!P7_SCOPE_FULL_LOAD,[14]!P8_SCOPE_FULL_LOAD</definedName>
    <definedName name="P16_T1_Protect" localSheetId="22" hidden="1">#REF!,#REF!,#REF!,#REF!,#REF!,#REF!</definedName>
    <definedName name="P16_T1_Protect" hidden="1">#REF!,#REF!,#REF!,#REF!,#REF!,#REF!</definedName>
    <definedName name="P17_SCOPE_FULL_LOAD" localSheetId="19" hidden="1">[14]!P9_SCOPE_FULL_LOAD,P10_SCOPE_FULL_LOAD,P11_SCOPE_FULL_LOAD,P12_SCOPE_FULL_LOAD,P13_SCOPE_FULL_LOAD,P14_SCOPE_FULL_LOAD,'11'!P15_SCOPE_FULL_LOAD</definedName>
    <definedName name="P17_SCOPE_FULL_LOAD" localSheetId="22" hidden="1">[14]!P9_SCOPE_FULL_LOAD,'15'!P10_SCOPE_FULL_LOAD,'15'!P11_SCOPE_FULL_LOAD,'15'!P12_SCOPE_FULL_LOAD,'15'!P13_SCOPE_FULL_LOAD,'15'!P14_SCOPE_FULL_LOAD,'15'!P15_SCOPE_FULL_LOAD</definedName>
    <definedName name="P17_SCOPE_FULL_LOAD" localSheetId="18" hidden="1">[14]!P9_SCOPE_FULL_LOAD,'С № 11.1'!P10_SCOPE_FULL_LOAD,'С № 11.1'!P11_SCOPE_FULL_LOAD,'С № 11.1'!P12_SCOPE_FULL_LOAD,'С № 11.1'!P13_SCOPE_FULL_LOAD,'С № 11.1'!P14_SCOPE_FULL_LOAD,'С № 11.1'!P15_SCOPE_FULL_LOAD</definedName>
    <definedName name="P17_SCOPE_FULL_LOAD" hidden="1">[14]!P9_SCOPE_FULL_LOAD,P10_SCOPE_FULL_LOAD,P11_SCOPE_FULL_LOAD,P12_SCOPE_FULL_LOAD,P13_SCOPE_FULL_LOAD,P14_SCOPE_FULL_LOAD,P15_SCOPE_FULL_LOAD</definedName>
    <definedName name="P17_T1_Protect" localSheetId="19" hidden="1">#REF!,#REF!,#REF!,#REF!,#REF!</definedName>
    <definedName name="P17_T1_Protect" localSheetId="22" hidden="1">#REF!,#REF!,#REF!,#REF!,#REF!</definedName>
    <definedName name="P17_T1_Protect" hidden="1">#REF!,#REF!,#REF!,#REF!,#REF!</definedName>
    <definedName name="P19_T1_Protect" hidden="1">#N/A</definedName>
    <definedName name="P2_dip" hidden="1">[8]FST5!$G$100:$G$116,[8]FST5!$G$118:$G$123,[8]FST5!$G$125:$G$126,[8]FST5!$G$128:$G$131,[8]FST5!$G$133,[8]FST5!$G$135:$G$139,[8]FST5!$G$141</definedName>
    <definedName name="P2_SC_CLR" localSheetId="22" hidden="1">#REF!,#REF!,#REF!,#REF!,#REF!</definedName>
    <definedName name="P2_SC_CLR" localSheetId="18" hidden="1">#REF!,#REF!,#REF!,#REF!,#REF!</definedName>
    <definedName name="P2_SC_CLR" hidden="1">#REF!,#REF!,#REF!,#REF!,#REF!</definedName>
    <definedName name="P2_SC22" localSheetId="22" hidden="1">#REF!,#REF!,#REF!,#REF!,#REF!,#REF!,#REF!</definedName>
    <definedName name="P2_SC22" localSheetId="18" hidden="1">#REF!,#REF!,#REF!,#REF!,#REF!,#REF!,#REF!</definedName>
    <definedName name="P2_SC22" hidden="1">#REF!,#REF!,#REF!,#REF!,#REF!,#REF!,#REF!</definedName>
    <definedName name="P2_SCOPE_16_PRT" hidden="1">[10]База!$E$38:$I$38,[10]База!$E$41:$I$41,[10]База!$E$45:$I$47,[10]База!$E$49:$I$49,[10]База!$E$53:$I$54,[10]База!$E$56:$I$57,[10]База!$E$59:$I$59,[10]База!$E$9:$I$13</definedName>
    <definedName name="P2_SCOPE_4_PRT" hidden="1">[10]База!$P$25:$S$25,[10]База!$P$27:$S$31,[10]База!$U$14:$X$20,[10]База!$U$23:$X$23,[10]База!$U$25:$X$25,[10]База!$U$27:$X$31,[10]База!$Z$14:$AC$20,[10]База!$Z$23:$AC$23,[10]База!$Z$25:$AC$25</definedName>
    <definedName name="P2_SCOPE_5_PRT" hidden="1">[10]База!$P$25:$S$25,[10]База!$P$27:$S$31,[10]База!$U$14:$X$21,[10]База!$U$23:$X$23,[10]База!$U$25:$X$25,[10]База!$U$27:$X$31,[10]База!$Z$14:$AC$21,[10]База!$Z$23:$AC$23,[10]База!$Z$25:$AC$25</definedName>
    <definedName name="P2_SCOPE_CORR" localSheetId="22" hidden="1">#REF!,#REF!,#REF!,#REF!,#REF!,#REF!,#REF!,#REF!</definedName>
    <definedName name="P2_SCOPE_CORR" localSheetId="18" hidden="1">#REF!,#REF!,#REF!,#REF!,#REF!,#REF!,#REF!,#REF!</definedName>
    <definedName name="P2_SCOPE_CORR" hidden="1">#REF!,#REF!,#REF!,#REF!,#REF!,#REF!,#REF!,#REF!</definedName>
    <definedName name="P2_SCOPE_F1_PRT" hidden="1">[10]База!$D$56:$E$59,[10]База!$D$34:$E$50,[10]База!$D$32:$E$32,[10]База!$D$23:$E$30</definedName>
    <definedName name="P2_SCOPE_F2_PRT" hidden="1">[10]База!$D$52:$G$54,[10]База!$C$21:$E$42,[10]База!$A$12:$E$12,[10]База!$C$8:$E$11</definedName>
    <definedName name="P2_SCOPE_FULL_LOAD" localSheetId="22" hidden="1">#REF!,#REF!,#REF!,#REF!,#REF!,#REF!</definedName>
    <definedName name="P2_SCOPE_FULL_LOAD" localSheetId="18" hidden="1">#REF!,#REF!,#REF!,#REF!,#REF!,#REF!</definedName>
    <definedName name="P2_SCOPE_FULL_LOAD" hidden="1">#REF!,#REF!,#REF!,#REF!,#REF!,#REF!</definedName>
    <definedName name="P2_SCOPE_IND" localSheetId="22" hidden="1">#REF!,#REF!,#REF!,#REF!,#REF!,#REF!</definedName>
    <definedName name="P2_SCOPE_IND" localSheetId="18" hidden="1">#REF!,#REF!,#REF!,#REF!,#REF!,#REF!</definedName>
    <definedName name="P2_SCOPE_IND" hidden="1">#REF!,#REF!,#REF!,#REF!,#REF!,#REF!</definedName>
    <definedName name="P2_SCOPE_IND2" localSheetId="22" hidden="1">#REF!,#REF!,#REF!,#REF!,#REF!</definedName>
    <definedName name="P2_SCOPE_IND2" localSheetId="18" hidden="1">#REF!,#REF!,#REF!,#REF!,#REF!</definedName>
    <definedName name="P2_SCOPE_IND2" hidden="1">#REF!,#REF!,#REF!,#REF!,#REF!</definedName>
    <definedName name="P2_SCOPE_NOTIND" localSheetId="22" hidden="1">#REF!,#REF!,#REF!,#REF!,#REF!,#REF!,#REF!</definedName>
    <definedName name="P2_SCOPE_NOTIND" localSheetId="18" hidden="1">#REF!,#REF!,#REF!,#REF!,#REF!,#REF!,#REF!</definedName>
    <definedName name="P2_SCOPE_NOTIND" hidden="1">#REF!,#REF!,#REF!,#REF!,#REF!,#REF!,#REF!</definedName>
    <definedName name="P2_SCOPE_NotInd2" localSheetId="22" hidden="1">#REF!,#REF!,#REF!,#REF!,#REF!,#REF!</definedName>
    <definedName name="P2_SCOPE_NotInd2" localSheetId="18" hidden="1">#REF!,#REF!,#REF!,#REF!,#REF!,#REF!</definedName>
    <definedName name="P2_SCOPE_NotInd2" hidden="1">#REF!,#REF!,#REF!,#REF!,#REF!,#REF!</definedName>
    <definedName name="P2_SCOPE_NotInd3" localSheetId="22" hidden="1">#REF!,#REF!,#REF!,#REF!,#REF!,#REF!,#REF!</definedName>
    <definedName name="P2_SCOPE_NotInd3" localSheetId="18" hidden="1">#REF!,#REF!,#REF!,#REF!,#REF!,#REF!,#REF!</definedName>
    <definedName name="P2_SCOPE_NotInd3" hidden="1">#REF!,#REF!,#REF!,#REF!,#REF!,#REF!,#REF!</definedName>
    <definedName name="P2_SCOPE_NotInt" localSheetId="22" hidden="1">#REF!,#REF!,#REF!,#REF!,#REF!,#REF!,#REF!</definedName>
    <definedName name="P2_SCOPE_NotInt" localSheetId="18" hidden="1">#REF!,#REF!,#REF!,#REF!,#REF!,#REF!,#REF!</definedName>
    <definedName name="P2_SCOPE_NotInt" hidden="1">#REF!,#REF!,#REF!,#REF!,#REF!,#REF!,#REF!</definedName>
    <definedName name="P2_SCOPE_PER_PRT" hidden="1">[10]База!$N$14:$N$25,[10]База!$N$27:$N$31,[10]База!$J$27:$K$31,[10]База!$F$27:$H$31,[10]База!$F$33:$H$37</definedName>
    <definedName name="P2_SCOPE_SAVE2" localSheetId="22" hidden="1">#REF!,#REF!,#REF!,#REF!,#REF!,#REF!</definedName>
    <definedName name="P2_SCOPE_SAVE2" localSheetId="18" hidden="1">#REF!,#REF!,#REF!,#REF!,#REF!,#REF!</definedName>
    <definedName name="P2_SCOPE_SAVE2" hidden="1">#REF!,#REF!,#REF!,#REF!,#REF!,#REF!</definedName>
    <definedName name="P2_SCOPE_SV_PRT" localSheetId="22" hidden="1">#REF!,#REF!,#REF!,#REF!,#REF!,#REF!,#REF!</definedName>
    <definedName name="P2_SCOPE_SV_PRT" localSheetId="18" hidden="1">#REF!,#REF!,#REF!,#REF!,#REF!,#REF!,#REF!</definedName>
    <definedName name="P2_SCOPE_SV_PRT" hidden="1">#REF!,#REF!,#REF!,#REF!,#REF!,#REF!,#REF!</definedName>
    <definedName name="P2_T1_Protect" localSheetId="22" hidden="1">#REF!,#REF!,#REF!,#REF!,#REF!,#REF!</definedName>
    <definedName name="P2_T1_Protect" hidden="1">#REF!,#REF!,#REF!,#REF!,#REF!,#REF!</definedName>
    <definedName name="P2_T4_Protect" localSheetId="22" hidden="1">#REF!,#REF!,#REF!,#REF!,#REF!,#REF!,#REF!,#REF!,#REF!</definedName>
    <definedName name="P2_T4_Protect" hidden="1">#REF!,#REF!,#REF!,#REF!,#REF!,#REF!,#REF!,#REF!,#REF!</definedName>
    <definedName name="P3_dip" hidden="1">[8]FST5!$G$143:$G$145,[8]FST5!$G$214:$G$217,[8]FST5!$G$219:$G$224,[8]FST5!$G$226,[8]FST5!$G$228,[8]FST5!$G$230,[8]FST5!$G$232,[8]FST5!$G$197:$G$212</definedName>
    <definedName name="P3_SC22" localSheetId="22" hidden="1">#REF!,#REF!,#REF!,#REF!,#REF!,#REF!</definedName>
    <definedName name="P3_SC22" localSheetId="18" hidden="1">#REF!,#REF!,#REF!,#REF!,#REF!,#REF!</definedName>
    <definedName name="P3_SC22" hidden="1">#REF!,#REF!,#REF!,#REF!,#REF!,#REF!</definedName>
    <definedName name="P3_SCOPE_F1_PRT" hidden="1">[10]База!$E$16:$E$17,[10]База!$C$4:$D$4,[10]База!$C$7:$E$10,[10]База!$A$11:$E$11</definedName>
    <definedName name="P3_SCOPE_FULL_LOAD" localSheetId="22" hidden="1">#REF!,#REF!,#REF!,#REF!,#REF!,#REF!</definedName>
    <definedName name="P3_SCOPE_FULL_LOAD" localSheetId="18" hidden="1">#REF!,#REF!,#REF!,#REF!,#REF!,#REF!</definedName>
    <definedName name="P3_SCOPE_FULL_LOAD" hidden="1">#REF!,#REF!,#REF!,#REF!,#REF!,#REF!</definedName>
    <definedName name="P3_SCOPE_IND" localSheetId="22" hidden="1">#REF!,#REF!,#REF!,#REF!,#REF!</definedName>
    <definedName name="P3_SCOPE_IND" localSheetId="18" hidden="1">#REF!,#REF!,#REF!,#REF!,#REF!</definedName>
    <definedName name="P3_SCOPE_IND" hidden="1">#REF!,#REF!,#REF!,#REF!,#REF!</definedName>
    <definedName name="P3_SCOPE_IND2" localSheetId="22" hidden="1">#REF!,#REF!,#REF!,#REF!,#REF!</definedName>
    <definedName name="P3_SCOPE_IND2" localSheetId="18" hidden="1">#REF!,#REF!,#REF!,#REF!,#REF!</definedName>
    <definedName name="P3_SCOPE_IND2" hidden="1">#REF!,#REF!,#REF!,#REF!,#REF!</definedName>
    <definedName name="P3_SCOPE_NOTIND" localSheetId="22" hidden="1">#REF!,#REF!,#REF!,#REF!,#REF!,#REF!,#REF!</definedName>
    <definedName name="P3_SCOPE_NOTIND" localSheetId="18" hidden="1">#REF!,#REF!,#REF!,#REF!,#REF!,#REF!,#REF!</definedName>
    <definedName name="P3_SCOPE_NOTIND" hidden="1">#REF!,#REF!,#REF!,#REF!,#REF!,#REF!,#REF!</definedName>
    <definedName name="P3_SCOPE_NotInd2" localSheetId="22" hidden="1">#REF!,#REF!,#REF!,#REF!,#REF!,#REF!,#REF!</definedName>
    <definedName name="P3_SCOPE_NotInd2" localSheetId="18" hidden="1">#REF!,#REF!,#REF!,#REF!,#REF!,#REF!,#REF!</definedName>
    <definedName name="P3_SCOPE_NotInd2" hidden="1">#REF!,#REF!,#REF!,#REF!,#REF!,#REF!,#REF!</definedName>
    <definedName name="P3_SCOPE_NotInt" localSheetId="22" hidden="1">#REF!,#REF!,#REF!,#REF!,#REF!,#REF!</definedName>
    <definedName name="P3_SCOPE_NotInt" localSheetId="18" hidden="1">#REF!,#REF!,#REF!,#REF!,#REF!,#REF!</definedName>
    <definedName name="P3_SCOPE_NotInt" hidden="1">#REF!,#REF!,#REF!,#REF!,#REF!,#REF!</definedName>
    <definedName name="P3_SCOPE_PER_PRT" hidden="1">[10]База!$J$33:$K$37,[10]База!$N$33:$N$37,[10]База!$F$39:$H$43,[10]База!$J$39:$K$43,[10]База!$N$39:$N$43</definedName>
    <definedName name="P3_SCOPE_SV_PRT" localSheetId="22" hidden="1">#REF!,#REF!,#REF!,#REF!,#REF!,#REF!,#REF!</definedName>
    <definedName name="P3_SCOPE_SV_PRT" localSheetId="18" hidden="1">#REF!,#REF!,#REF!,#REF!,#REF!,#REF!,#REF!</definedName>
    <definedName name="P3_SCOPE_SV_PRT" hidden="1">#REF!,#REF!,#REF!,#REF!,#REF!,#REF!,#REF!</definedName>
    <definedName name="P3_T1_Protect" localSheetId="22" hidden="1">#REF!,#REF!,#REF!,#REF!,#REF!</definedName>
    <definedName name="P3_T1_Protect" hidden="1">#REF!,#REF!,#REF!,#REF!,#REF!</definedName>
    <definedName name="P4_dip" hidden="1">[8]FST5!$G$70:$G$75,[8]FST5!$G$77:$G$78,[8]FST5!$G$80:$G$83,[8]FST5!$G$85,[8]FST5!$G$87:$G$91,[8]FST5!$G$93,[8]FST5!$G$95:$G$97,[8]FST5!$G$52:$G$68</definedName>
    <definedName name="P4_SCOPE_F1_PRT" hidden="1">[10]База!$C$13:$E$13,[10]База!$A$14:$E$14,[10]База!$C$23:$C$50,[10]База!$C$54:$C$95</definedName>
    <definedName name="P4_SCOPE_FULL_LOAD" localSheetId="22" hidden="1">#REF!,#REF!,#REF!,#REF!,#REF!,#REF!</definedName>
    <definedName name="P4_SCOPE_FULL_LOAD" localSheetId="18" hidden="1">#REF!,#REF!,#REF!,#REF!,#REF!,#REF!</definedName>
    <definedName name="P4_SCOPE_FULL_LOAD" hidden="1">#REF!,#REF!,#REF!,#REF!,#REF!,#REF!</definedName>
    <definedName name="P4_SCOPE_IND" localSheetId="22" hidden="1">#REF!,#REF!,#REF!,#REF!,#REF!</definedName>
    <definedName name="P4_SCOPE_IND" localSheetId="18" hidden="1">#REF!,#REF!,#REF!,#REF!,#REF!</definedName>
    <definedName name="P4_SCOPE_IND" hidden="1">#REF!,#REF!,#REF!,#REF!,#REF!</definedName>
    <definedName name="P4_SCOPE_IND2" localSheetId="22" hidden="1">#REF!,#REF!,#REF!,#REF!,#REF!,#REF!</definedName>
    <definedName name="P4_SCOPE_IND2" localSheetId="18" hidden="1">#REF!,#REF!,#REF!,#REF!,#REF!,#REF!</definedName>
    <definedName name="P4_SCOPE_IND2" hidden="1">#REF!,#REF!,#REF!,#REF!,#REF!,#REF!</definedName>
    <definedName name="P4_SCOPE_NOTIND" localSheetId="22" hidden="1">#REF!,#REF!,#REF!,#REF!,#REF!,#REF!,#REF!</definedName>
    <definedName name="P4_SCOPE_NOTIND" localSheetId="18" hidden="1">#REF!,#REF!,#REF!,#REF!,#REF!,#REF!,#REF!</definedName>
    <definedName name="P4_SCOPE_NOTIND" hidden="1">#REF!,#REF!,#REF!,#REF!,#REF!,#REF!,#REF!</definedName>
    <definedName name="P4_SCOPE_NotInd2" localSheetId="22" hidden="1">#REF!,#REF!,#REF!,#REF!,#REF!,#REF!,#REF!</definedName>
    <definedName name="P4_SCOPE_NotInd2" localSheetId="18" hidden="1">#REF!,#REF!,#REF!,#REF!,#REF!,#REF!,#REF!</definedName>
    <definedName name="P4_SCOPE_NotInd2" hidden="1">#REF!,#REF!,#REF!,#REF!,#REF!,#REF!,#REF!</definedName>
    <definedName name="P4_SCOPE_PER_PRT" hidden="1">[10]База!$F$45:$H$49,[10]База!$J$45:$K$49,[10]База!$N$45:$N$49,[10]База!$F$53:$G$64,[10]База!$H$54:$H$58</definedName>
    <definedName name="P4_T1_Protect" localSheetId="22" hidden="1">#REF!,#REF!,#REF!,#REF!,#REF!,#REF!</definedName>
    <definedName name="P4_T1_Protect" hidden="1">#REF!,#REF!,#REF!,#REF!,#REF!,#REF!</definedName>
    <definedName name="P5_SCOPE_FULL_LOAD" localSheetId="22" hidden="1">#REF!,#REF!,#REF!,#REF!,#REF!,#REF!</definedName>
    <definedName name="P5_SCOPE_FULL_LOAD" localSheetId="18" hidden="1">#REF!,#REF!,#REF!,#REF!,#REF!,#REF!</definedName>
    <definedName name="P5_SCOPE_FULL_LOAD" hidden="1">#REF!,#REF!,#REF!,#REF!,#REF!,#REF!</definedName>
    <definedName name="P5_SCOPE_NOTIND" localSheetId="22" hidden="1">#REF!,#REF!,#REF!,#REF!,#REF!,#REF!,#REF!</definedName>
    <definedName name="P5_SCOPE_NOTIND" localSheetId="18" hidden="1">#REF!,#REF!,#REF!,#REF!,#REF!,#REF!,#REF!</definedName>
    <definedName name="P5_SCOPE_NOTIND" hidden="1">#REF!,#REF!,#REF!,#REF!,#REF!,#REF!,#REF!</definedName>
    <definedName name="P5_SCOPE_NotInd2" localSheetId="22" hidden="1">#REF!,#REF!,#REF!,#REF!,#REF!,#REF!,#REF!</definedName>
    <definedName name="P5_SCOPE_NotInd2" localSheetId="18" hidden="1">#REF!,#REF!,#REF!,#REF!,#REF!,#REF!,#REF!</definedName>
    <definedName name="P5_SCOPE_NotInd2" hidden="1">#REF!,#REF!,#REF!,#REF!,#REF!,#REF!,#REF!</definedName>
    <definedName name="P5_SCOPE_PER_PRT" hidden="1">[10]База!$H$60:$H$64,[10]База!$J$53:$J$64,[10]База!$K$54:$K$58,[10]База!$K$60:$K$64,[10]База!$N$53:$N$64</definedName>
    <definedName name="P5_T1_Protect" localSheetId="22" hidden="1">#REF!,#REF!,#REF!,#REF!,#REF!</definedName>
    <definedName name="P5_T1_Protect" hidden="1">#REF!,#REF!,#REF!,#REF!,#REF!</definedName>
    <definedName name="P6_SCOPE_FULL_LOAD" localSheetId="22" hidden="1">#REF!,#REF!,#REF!,#REF!,#REF!,#REF!</definedName>
    <definedName name="P6_SCOPE_FULL_LOAD" localSheetId="18" hidden="1">#REF!,#REF!,#REF!,#REF!,#REF!,#REF!</definedName>
    <definedName name="P6_SCOPE_FULL_LOAD" hidden="1">#REF!,#REF!,#REF!,#REF!,#REF!,#REF!</definedName>
    <definedName name="P6_SCOPE_NOTIND" localSheetId="22" hidden="1">#REF!,#REF!,#REF!,#REF!,#REF!,#REF!,#REF!</definedName>
    <definedName name="P6_SCOPE_NOTIND" localSheetId="18" hidden="1">#REF!,#REF!,#REF!,#REF!,#REF!,#REF!,#REF!</definedName>
    <definedName name="P6_SCOPE_NOTIND" hidden="1">#REF!,#REF!,#REF!,#REF!,#REF!,#REF!,#REF!</definedName>
    <definedName name="P6_SCOPE_NotInd2" localSheetId="22" hidden="1">#REF!,#REF!,#REF!,#REF!,#REF!,#REF!,#REF!</definedName>
    <definedName name="P6_SCOPE_NotInd2" localSheetId="18" hidden="1">#REF!,#REF!,#REF!,#REF!,#REF!,#REF!,#REF!</definedName>
    <definedName name="P6_SCOPE_NotInd2" hidden="1">#REF!,#REF!,#REF!,#REF!,#REF!,#REF!,#REF!</definedName>
    <definedName name="P6_SCOPE_PER_PRT" hidden="1">[10]База!$F$66:$H$70,[10]База!$J$66:$K$70,[10]База!$N$66:$N$70,[10]База!$F$72:$H$76,[10]База!$J$72:$K$76</definedName>
    <definedName name="P6_T1_Protect" localSheetId="22" hidden="1">#REF!,#REF!,#REF!,#REF!,#REF!</definedName>
    <definedName name="P6_T1_Protect" hidden="1">#REF!,#REF!,#REF!,#REF!,#REF!</definedName>
    <definedName name="P7_SCOPE_FULL_LOAD" localSheetId="22" hidden="1">#REF!,#REF!,#REF!,#REF!,#REF!,#REF!</definedName>
    <definedName name="P7_SCOPE_FULL_LOAD" localSheetId="18" hidden="1">#REF!,#REF!,#REF!,#REF!,#REF!,#REF!</definedName>
    <definedName name="P7_SCOPE_FULL_LOAD" hidden="1">#REF!,#REF!,#REF!,#REF!,#REF!,#REF!</definedName>
    <definedName name="P7_SCOPE_NOTIND" localSheetId="22" hidden="1">#REF!,#REF!,#REF!,#REF!,#REF!,#REF!</definedName>
    <definedName name="P7_SCOPE_NOTIND" localSheetId="18" hidden="1">#REF!,#REF!,#REF!,#REF!,#REF!,#REF!</definedName>
    <definedName name="P7_SCOPE_NOTIND" hidden="1">#REF!,#REF!,#REF!,#REF!,#REF!,#REF!</definedName>
    <definedName name="P7_SCOPE_NotInd2" localSheetId="19" hidden="1">#REF!,#REF!,#REF!,#REF!,#REF!,P1_SCOPE_NotInd2,P2_SCOPE_NotInd2,P3_SCOPE_NotInd2</definedName>
    <definedName name="P7_SCOPE_NotInd2" localSheetId="22" hidden="1">#REF!,#REF!,#REF!,#REF!,#REF!,'15'!P1_SCOPE_NotInd2,'15'!P2_SCOPE_NotInd2,'15'!P3_SCOPE_NotInd2</definedName>
    <definedName name="P7_SCOPE_NotInd2" localSheetId="18" hidden="1">#REF!,#REF!,#REF!,#REF!,#REF!,'С № 11.1'!P1_SCOPE_NotInd2,'С № 11.1'!P2_SCOPE_NotInd2,'С № 11.1'!P3_SCOPE_NotInd2</definedName>
    <definedName name="P7_SCOPE_NotInd2" hidden="1">#REF!,#REF!,#REF!,#REF!,#REF!,P1_SCOPE_NotInd2,P2_SCOPE_NotInd2,P3_SCOPE_NotInd2</definedName>
    <definedName name="P7_SCOPE_PER_PRT" hidden="1">[10]База!$N$72:$N$76,[10]База!$F$78:$H$82,[10]База!$J$78:$K$82,[10]База!$N$78:$N$82,[10]База!$F$84:$H$88</definedName>
    <definedName name="P7_T1_Protect" localSheetId="22" hidden="1">#REF!,#REF!,#REF!,#REF!,#REF!</definedName>
    <definedName name="P7_T1_Protect" hidden="1">#REF!,#REF!,#REF!,#REF!,#REF!</definedName>
    <definedName name="P8_SCOPE_FULL_LOAD" localSheetId="22" hidden="1">#REF!,#REF!,#REF!,#REF!,#REF!,#REF!</definedName>
    <definedName name="P8_SCOPE_FULL_LOAD" localSheetId="18" hidden="1">#REF!,#REF!,#REF!,#REF!,#REF!,#REF!</definedName>
    <definedName name="P8_SCOPE_FULL_LOAD" hidden="1">#REF!,#REF!,#REF!,#REF!,#REF!,#REF!</definedName>
    <definedName name="P8_SCOPE_NOTIND" localSheetId="22" hidden="1">#REF!,#REF!,#REF!,#REF!,#REF!,#REF!</definedName>
    <definedName name="P8_SCOPE_NOTIND" localSheetId="18" hidden="1">#REF!,#REF!,#REF!,#REF!,#REF!,#REF!</definedName>
    <definedName name="P8_SCOPE_NOTIND" hidden="1">#REF!,#REF!,#REF!,#REF!,#REF!,#REF!</definedName>
    <definedName name="P8_SCOPE_PER_PRT" localSheetId="19" hidden="1">[15]База!$J$84:$K$88,[15]База!$N$84:$N$88,[15]База!$F$14:$G$25,P1_SCOPE_PER_PRT,P2_SCOPE_PER_PRT,P3_SCOPE_PER_PRT,P4_SCOPE_PER_PRT</definedName>
    <definedName name="P8_SCOPE_PER_PRT" localSheetId="22" hidden="1">[15]База!$J$84:$K$88,[15]База!$N$84:$N$88,[15]База!$F$14:$G$25,P1_SCOPE_PER_PRT,P2_SCOPE_PER_PRT,P3_SCOPE_PER_PRT,P4_SCOPE_PER_PRT</definedName>
    <definedName name="P8_SCOPE_PER_PRT" localSheetId="18" hidden="1">[15]База!$J$84:$K$88,[15]База!$N$84:$N$88,[15]База!$F$14:$G$25,P1_SCOPE_PER_PRT,P2_SCOPE_PER_PRT,P3_SCOPE_PER_PRT,P4_SCOPE_PER_PRT</definedName>
    <definedName name="P8_SCOPE_PER_PRT" hidden="1">[15]База!$J$84:$K$88,[15]База!$N$84:$N$88,[15]База!$F$14:$G$25,P1_SCOPE_PER_PRT,P2_SCOPE_PER_PRT,P3_SCOPE_PER_PRT,P4_SCOPE_PER_PRT</definedName>
    <definedName name="P8_T1_Protect" localSheetId="22" hidden="1">#REF!,#REF!,#REF!,#REF!,#REF!</definedName>
    <definedName name="P8_T1_Protect" hidden="1">#REF!,#REF!,#REF!,#REF!,#REF!</definedName>
    <definedName name="P9_SCOPE_FULL_LOAD" localSheetId="22" hidden="1">#REF!,#REF!,#REF!,#REF!,#REF!,#REF!</definedName>
    <definedName name="P9_SCOPE_FULL_LOAD" localSheetId="18" hidden="1">#REF!,#REF!,#REF!,#REF!,#REF!,#REF!</definedName>
    <definedName name="P9_SCOPE_FULL_LOAD" hidden="1">#REF!,#REF!,#REF!,#REF!,#REF!,#REF!</definedName>
    <definedName name="P9_SCOPE_NotInd" localSheetId="22" hidden="1">#REF!,[14]!P1_SCOPE_NOTIND,[14]!P2_SCOPE_NOTIND,[14]!P3_SCOPE_NOTIND,[14]!P4_SCOPE_NOTIND,[14]!P5_SCOPE_NOTIND,[14]!P6_SCOPE_NOTIND,[14]!P7_SCOPE_NOTIND</definedName>
    <definedName name="P9_SCOPE_NotInd" localSheetId="18" hidden="1">#REF!,[14]!P1_SCOPE_NOTIND,[14]!P2_SCOPE_NOTIND,[14]!P3_SCOPE_NOTIND,[14]!P4_SCOPE_NOTIND,[14]!P5_SCOPE_NOTIND,[14]!P6_SCOPE_NOTIND,[14]!P7_SCOPE_NOTIND</definedName>
    <definedName name="P9_SCOPE_NotInd" hidden="1">#REF!,[14]!P1_SCOPE_NOTIND,[14]!P2_SCOPE_NOTIND,[14]!P3_SCOPE_NOTIND,[14]!P4_SCOPE_NOTIND,[14]!P5_SCOPE_NOTIND,[14]!P6_SCOPE_NOTIND,[14]!P7_SCOPE_NOTIND</definedName>
    <definedName name="P9_T1_Protect" localSheetId="22" hidden="1">#REF!,#REF!,#REF!,#REF!,#REF!</definedName>
    <definedName name="P9_T1_Protect" hidden="1">#REF!,#REF!,#REF!,#REF!,#REF!</definedName>
    <definedName name="PORT_PrjPeriods">[3]Портфель!$A$27</definedName>
    <definedName name="PrjTariff">'[3]Исходные данные'!$D$15</definedName>
    <definedName name="qr110to10">'[16]баланс квадраты ПЭС'!#REF!</definedName>
    <definedName name="qr110to35">'[16]баланс квадраты ПЭС'!#REF!</definedName>
    <definedName name="qr220to10_2">'[16]баланс квадраты ПЭС'!#REF!</definedName>
    <definedName name="qr220to110">'[16]баланс квадраты ПЭС'!#REF!</definedName>
    <definedName name="qr220to35">'[16]баланс квадраты ПЭС'!#REF!</definedName>
    <definedName name="qr35to10">'[16]баланс квадраты ПЭС'!#REF!</definedName>
    <definedName name="Razd1End" localSheetId="22">#REF!</definedName>
    <definedName name="Razd1End">#REF!</definedName>
    <definedName name="Razd1Start" localSheetId="22">#REF!</definedName>
    <definedName name="Razd1Start">#REF!</definedName>
    <definedName name="Razd2End" localSheetId="22">#REF!</definedName>
    <definedName name="Razd2End">#REF!</definedName>
    <definedName name="Razd2Start" localSheetId="22">#REF!</definedName>
    <definedName name="Razd2Start">#REF!</definedName>
    <definedName name="Razd3Start" localSheetId="22">#REF!</definedName>
    <definedName name="Razd3Start">#REF!</definedName>
    <definedName name="Razd4End" localSheetId="22">#REF!</definedName>
    <definedName name="Razd4End">#REF!</definedName>
    <definedName name="Razd4Start" localSheetId="22">#REF!</definedName>
    <definedName name="Razd4Start">#REF!</definedName>
    <definedName name="Razd5End" localSheetId="22">#REF!</definedName>
    <definedName name="Razd5End">#REF!</definedName>
    <definedName name="Razd5Start" localSheetId="22">#REF!</definedName>
    <definedName name="Razd5Start">#REF!</definedName>
    <definedName name="Razd6End" localSheetId="22">#REF!</definedName>
    <definedName name="Razd6End">#REF!</definedName>
    <definedName name="Razd6Start" localSheetId="22">#REF!</definedName>
    <definedName name="Razd6Start">#REF!</definedName>
    <definedName name="Razd7End" localSheetId="22">#REF!</definedName>
    <definedName name="Razd7End">#REF!</definedName>
    <definedName name="Razd7Start" localSheetId="22">#REF!</definedName>
    <definedName name="Razd7Start">#REF!</definedName>
    <definedName name="SAPBEXrevision" hidden="1">1</definedName>
    <definedName name="SAPBEXsysID" hidden="1">"BW2"</definedName>
    <definedName name="SAPBEXwbID" hidden="1">"479GSPMTNK9HM4ZSIVE5K2SH6"</definedName>
    <definedName name="tavrich">[6]таврическая!$A$4:$G$31</definedName>
    <definedName name="wrn" localSheetId="19" hidden="1">{"glc1",#N/A,FALSE,"GLC";"glc2",#N/A,FALSE,"GLC";"glc3",#N/A,FALSE,"GLC";"glc4",#N/A,FALSE,"GLC";"glc5",#N/A,FALSE,"GLC"}</definedName>
    <definedName name="wrn" localSheetId="22" hidden="1">{"glc1",#N/A,FALSE,"GLC";"glc2",#N/A,FALSE,"GLC";"glc3",#N/A,FALSE,"GLC";"glc4",#N/A,FALSE,"GLC";"glc5",#N/A,FALSE,"GLC"}</definedName>
    <definedName name="wrn" localSheetId="18" hidden="1">{"glc1",#N/A,FALSE,"GLC";"glc2",#N/A,FALSE,"GLC";"glc3",#N/A,FALSE,"GLC";"glc4",#N/A,FALSE,"GLC";"glc5",#N/A,FALSE,"GLC"}</definedName>
    <definedName name="wrn" hidden="1">{"glc1",#N/A,FALSE,"GLC";"glc2",#N/A,FALSE,"GLC";"glc3",#N/A,FALSE,"GLC";"glc4",#N/A,FALSE,"GLC";"glc5",#N/A,FALSE,"GLC"}</definedName>
    <definedName name="wrn.Aging._.and._.Trend._.Analysis." localSheetId="19"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19" hidden="1">{#N/A,#N/A,FALSE,"Aging Summary";#N/A,#N/A,FALSE,"Ratio Analysis";#N/A,#N/A,FALSE,"Test 120 Day Accts";#N/A,#N/A,FALSE,"Tickmarks"}</definedName>
    <definedName name="wrn.Aging.and._Trend._.Analysis.2" localSheetId="22" hidden="1">{#N/A,#N/A,FALSE,"Aging Summary";#N/A,#N/A,FALSE,"Ratio Analysis";#N/A,#N/A,FALSE,"Test 120 Day Accts";#N/A,#N/A,FALSE,"Tickmarks"}</definedName>
    <definedName name="wrn.Aging.and._Trend._.Analysis.2" localSheetId="18"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19" hidden="1">{"assets",#N/A,FALSE,"historicBS";"liab",#N/A,FALSE,"historicBS";"is",#N/A,FALSE,"historicIS";"ratios",#N/A,FALSE,"ratios"}</definedName>
    <definedName name="wrn.basicfin." localSheetId="22" hidden="1">{"assets",#N/A,FALSE,"historicBS";"liab",#N/A,FALSE,"historicBS";"is",#N/A,FALSE,"historicIS";"ratios",#N/A,FALSE,"ratios"}</definedName>
    <definedName name="wrn.basicfin." localSheetId="18" hidden="1">{"assets",#N/A,FALSE,"historicBS";"liab",#N/A,FALSE,"historicBS";"is",#N/A,FALSE,"historicIS";"ratios",#N/A,FALSE,"ratios"}</definedName>
    <definedName name="wrn.basicfin." hidden="1">{"assets",#N/A,FALSE,"historicBS";"liab",#N/A,FALSE,"historicBS";"is",#N/A,FALSE,"historicIS";"ratios",#N/A,FALSE,"ratios"}</definedName>
    <definedName name="wrn.basicfin.2" localSheetId="19" hidden="1">{"assets",#N/A,FALSE,"historicBS";"liab",#N/A,FALSE,"historicBS";"is",#N/A,FALSE,"historicIS";"ratios",#N/A,FALSE,"ratios"}</definedName>
    <definedName name="wrn.basicfin.2" localSheetId="22" hidden="1">{"assets",#N/A,FALSE,"historicBS";"liab",#N/A,FALSE,"historicBS";"is",#N/A,FALSE,"historicIS";"ratios",#N/A,FALSE,"ratios"}</definedName>
    <definedName name="wrn.basicfin.2" localSheetId="18" hidden="1">{"assets",#N/A,FALSE,"historicBS";"liab",#N/A,FALSE,"historicBS";"is",#N/A,FALSE,"historicIS";"ratios",#N/A,FALSE,"ratios"}</definedName>
    <definedName name="wrn.basicfin.2" hidden="1">{"assets",#N/A,FALSE,"historicBS";"liab",#N/A,FALSE,"historicBS";"is",#N/A,FALSE,"historicIS";"ratios",#N/A,FALSE,"ratios"}</definedName>
    <definedName name="wrn.glc." localSheetId="19" hidden="1">{"glcbs",#N/A,FALSE,"GLCBS";"glccsbs",#N/A,FALSE,"GLCCSBS";"glcis",#N/A,FALSE,"GLCIS";"glccsis",#N/A,FALSE,"GLCCSIS";"glcrat1",#N/A,FALSE,"GLC-ratios1"}</definedName>
    <definedName name="wrn.glc." localSheetId="22" hidden="1">{"glcbs",#N/A,FALSE,"GLCBS";"glccsbs",#N/A,FALSE,"GLCCSBS";"glcis",#N/A,FALSE,"GLCIS";"glccsis",#N/A,FALSE,"GLCCSIS";"glcrat1",#N/A,FALSE,"GLC-ratios1"}</definedName>
    <definedName name="wrn.glc." localSheetId="18"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9" hidden="1">{"glc1",#N/A,FALSE,"GLC";"glc2",#N/A,FALSE,"GLC";"glc3",#N/A,FALSE,"GLC";"glc4",#N/A,FALSE,"GLC";"glc5",#N/A,FALSE,"GLC"}</definedName>
    <definedName name="wrn.glcpromonte." localSheetId="22" hidden="1">{"glc1",#N/A,FALSE,"GLC";"glc2",#N/A,FALSE,"GLC";"glc3",#N/A,FALSE,"GLC";"glc4",#N/A,FALSE,"GLC";"glc5",#N/A,FALSE,"GLC"}</definedName>
    <definedName name="wrn.glcpromonte." localSheetId="18" hidden="1">{"glc1",#N/A,FALSE,"GLC";"glc2",#N/A,FALSE,"GLC";"glc3",#N/A,FALSE,"GLC";"glc4",#N/A,FALSE,"GLC";"glc5",#N/A,FALSE,"GLC"}</definedName>
    <definedName name="wrn.glcpromonte." hidden="1">{"glc1",#N/A,FALSE,"GLC";"glc2",#N/A,FALSE,"GLC";"glc3",#N/A,FALSE,"GLC";"glc4",#N/A,FALSE,"GLC";"glc5",#N/A,FALSE,"GLC"}</definedName>
    <definedName name="wrn.print." localSheetId="1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2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8"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Сравнение._.с._.отраслями." localSheetId="19" hidden="1">{#N/A,#N/A,TRUE,"Лист1";#N/A,#N/A,TRUE,"Лист2";#N/A,#N/A,TRUE,"Лист3"}</definedName>
    <definedName name="wrn.Сравнение._.с._.отраслями." localSheetId="22" hidden="1">{#N/A,#N/A,TRUE,"Лист1";#N/A,#N/A,TRUE,"Лист2";#N/A,#N/A,TRUE,"Лист3"}</definedName>
    <definedName name="wrn.Сравнение._.с._.отраслями." localSheetId="18" hidden="1">{#N/A,#N/A,TRUE,"Лист1";#N/A,#N/A,TRUE,"Лист2";#N/A,#N/A,TRUE,"Лист3"}</definedName>
    <definedName name="wrn.Сравнение._.с._.отраслями." hidden="1">{#N/A,#N/A,TRUE,"Лист1";#N/A,#N/A,TRUE,"Лист2";#N/A,#N/A,TRUE,"Лист3"}</definedName>
    <definedName name="а" localSheetId="19" hidden="1">{"glc1",#N/A,FALSE,"GLC";"glc2",#N/A,FALSE,"GLC";"glc3",#N/A,FALSE,"GLC";"glc4",#N/A,FALSE,"GLC";"glc5",#N/A,FALSE,"GLC"}</definedName>
    <definedName name="а" localSheetId="22" hidden="1">{"glc1",#N/A,FALSE,"GLC";"glc2",#N/A,FALSE,"GLC";"glc3",#N/A,FALSE,"GLC";"glc4",#N/A,FALSE,"GLC";"glc5",#N/A,FALSE,"GLC"}</definedName>
    <definedName name="а" localSheetId="18" hidden="1">{"glc1",#N/A,FALSE,"GLC";"glc2",#N/A,FALSE,"GLC";"glc3",#N/A,FALSE,"GLC";"glc4",#N/A,FALSE,"GLC";"glc5",#N/A,FALSE,"GLC"}</definedName>
    <definedName name="а" hidden="1">{"glc1",#N/A,FALSE,"GLC";"glc2",#N/A,FALSE,"GLC";"glc3",#N/A,FALSE,"GLC";"glc4",#N/A,FALSE,"GLC";"glc5",#N/A,FALSE,"GLC"}</definedName>
    <definedName name="апап" localSheetId="22" hidden="1">#REF!</definedName>
    <definedName name="апап" localSheetId="18" hidden="1">#REF!</definedName>
    <definedName name="апап" hidden="1">#REF!</definedName>
    <definedName name="вап" localSheetId="22" hidden="1">#REF!</definedName>
    <definedName name="вап" localSheetId="18" hidden="1">#REF!</definedName>
    <definedName name="вап" hidden="1">#REF!</definedName>
    <definedName name="ввв" localSheetId="1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localSheetId="2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localSheetId="18"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2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8"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тт" localSheetId="19" hidden="1">{#N/A,#N/A,TRUE,"Лист1";#N/A,#N/A,TRUE,"Лист2";#N/A,#N/A,TRUE,"Лист3"}</definedName>
    <definedName name="витт" localSheetId="22" hidden="1">{#N/A,#N/A,TRUE,"Лист1";#N/A,#N/A,TRUE,"Лист2";#N/A,#N/A,TRUE,"Лист3"}</definedName>
    <definedName name="витт" localSheetId="18" hidden="1">{#N/A,#N/A,TRUE,"Лист1";#N/A,#N/A,TRUE,"Лист2";#N/A,#N/A,TRUE,"Лист3"}</definedName>
    <definedName name="витт" hidden="1">{#N/A,#N/A,TRUE,"Лист1";#N/A,#N/A,TRUE,"Лист2";#N/A,#N/A,TRUE,"Лист3"}</definedName>
    <definedName name="вс" localSheetId="19" hidden="1">{#N/A,#N/A,FALSE,"Aging Summary";#N/A,#N/A,FALSE,"Ratio Analysis";#N/A,#N/A,FALSE,"Test 120 Day Accts";#N/A,#N/A,FALSE,"Tickmarks"}</definedName>
    <definedName name="вс" localSheetId="22" hidden="1">{#N/A,#N/A,FALSE,"Aging Summary";#N/A,#N/A,FALSE,"Ratio Analysis";#N/A,#N/A,FALSE,"Test 120 Day Accts";#N/A,#N/A,FALSE,"Tickmarks"}</definedName>
    <definedName name="вс" localSheetId="18" hidden="1">{#N/A,#N/A,FALSE,"Aging Summary";#N/A,#N/A,FALSE,"Ratio Analysis";#N/A,#N/A,FALSE,"Test 120 Day Accts";#N/A,#N/A,FALSE,"Tickmarks"}</definedName>
    <definedName name="вс" hidden="1">{#N/A,#N/A,FALSE,"Aging Summary";#N/A,#N/A,FALSE,"Ratio Analysis";#N/A,#N/A,FALSE,"Test 120 Day Accts";#N/A,#N/A,FALSE,"Tickmarks"}</definedName>
    <definedName name="вуув" localSheetId="19" hidden="1">{#N/A,#N/A,TRUE,"Лист1";#N/A,#N/A,TRUE,"Лист2";#N/A,#N/A,TRUE,"Лист3"}</definedName>
    <definedName name="вуув" localSheetId="22" hidden="1">{#N/A,#N/A,TRUE,"Лист1";#N/A,#N/A,TRUE,"Лист2";#N/A,#N/A,TRUE,"Лист3"}</definedName>
    <definedName name="вуув" localSheetId="18" hidden="1">{#N/A,#N/A,TRUE,"Лист1";#N/A,#N/A,TRUE,"Лист2";#N/A,#N/A,TRUE,"Лист3"}</definedName>
    <definedName name="вуув" hidden="1">{#N/A,#N/A,TRUE,"Лист1";#N/A,#N/A,TRUE,"Лист2";#N/A,#N/A,TRUE,"Лист3"}</definedName>
    <definedName name="ВЫР">'[17]Баланс по ТЭЦ-1'!$J$6</definedName>
    <definedName name="грприрцфв00ав98" localSheetId="19" hidden="1">{#N/A,#N/A,TRUE,"Лист1";#N/A,#N/A,TRUE,"Лист2";#N/A,#N/A,TRUE,"Лист3"}</definedName>
    <definedName name="грприрцфв00ав98" localSheetId="22" hidden="1">{#N/A,#N/A,TRUE,"Лист1";#N/A,#N/A,TRUE,"Лист2";#N/A,#N/A,TRUE,"Лист3"}</definedName>
    <definedName name="грприрцфв00ав98" localSheetId="18" hidden="1">{#N/A,#N/A,TRUE,"Лист1";#N/A,#N/A,TRUE,"Лист2";#N/A,#N/A,TRUE,"Лист3"}</definedName>
    <definedName name="грприрцфв00ав98" hidden="1">{#N/A,#N/A,TRUE,"Лист1";#N/A,#N/A,TRUE,"Лист2";#N/A,#N/A,TRUE,"Лист3"}</definedName>
    <definedName name="грфинцкавг98Х" localSheetId="19" hidden="1">{#N/A,#N/A,TRUE,"Лист1";#N/A,#N/A,TRUE,"Лист2";#N/A,#N/A,TRUE,"Лист3"}</definedName>
    <definedName name="грфинцкавг98Х" localSheetId="22" hidden="1">{#N/A,#N/A,TRUE,"Лист1";#N/A,#N/A,TRUE,"Лист2";#N/A,#N/A,TRUE,"Лист3"}</definedName>
    <definedName name="грфинцкавг98Х" localSheetId="18" hidden="1">{#N/A,#N/A,TRUE,"Лист1";#N/A,#N/A,TRUE,"Лист2";#N/A,#N/A,TRUE,"Лист3"}</definedName>
    <definedName name="грфинцкавг98Х" hidden="1">{#N/A,#N/A,TRUE,"Лист1";#N/A,#N/A,TRUE,"Лист2";#N/A,#N/A,TRUE,"Лист3"}</definedName>
    <definedName name="гшгш" localSheetId="19" hidden="1">{#N/A,#N/A,TRUE,"Лист1";#N/A,#N/A,TRUE,"Лист2";#N/A,#N/A,TRUE,"Лист3"}</definedName>
    <definedName name="гшгш" localSheetId="22" hidden="1">{#N/A,#N/A,TRUE,"Лист1";#N/A,#N/A,TRUE,"Лист2";#N/A,#N/A,TRUE,"Лист3"}</definedName>
    <definedName name="гшгш" localSheetId="18" hidden="1">{#N/A,#N/A,TRUE,"Лист1";#N/A,#N/A,TRUE,"Лист2";#N/A,#N/A,TRUE,"Лист3"}</definedName>
    <definedName name="гшгш" hidden="1">{#N/A,#N/A,TRUE,"Лист1";#N/A,#N/A,TRUE,"Лист2";#N/A,#N/A,TRUE,"Лист3"}</definedName>
    <definedName name="д" localSheetId="22" hidden="1">#REF!</definedName>
    <definedName name="д" localSheetId="18" hidden="1">#REF!</definedName>
    <definedName name="д" hidden="1">#REF!</definedName>
    <definedName name="ДатаТекст" localSheetId="22">'[18]Титульный лист С-П'!#REF!</definedName>
    <definedName name="ДатаТекст">'[18]Титульный лист С-П'!#REF!</definedName>
    <definedName name="дд" localSheetId="22" hidden="1">#REF!</definedName>
    <definedName name="дд" localSheetId="18" hidden="1">#REF!</definedName>
    <definedName name="дд" hidden="1">#REF!</definedName>
    <definedName name="дддд" localSheetId="22" hidden="1">#REF!</definedName>
    <definedName name="дддд" localSheetId="18" hidden="1">#REF!</definedName>
    <definedName name="дддд" hidden="1">#REF!</definedName>
    <definedName name="_xlnm.Print_Titles" localSheetId="19">'11'!$13:$13</definedName>
    <definedName name="_xlnm.Print_Titles" localSheetId="0">'1-2023'!$15:$19</definedName>
    <definedName name="_xlnm.Print_Titles" localSheetId="1">'1-2024'!$15:$19</definedName>
    <definedName name="_xlnm.Print_Titles" localSheetId="2">'1-2025'!$15:$19</definedName>
    <definedName name="_xlnm.Print_Titles" localSheetId="3">'1-2026'!$15:$19</definedName>
    <definedName name="_xlnm.Print_Titles" localSheetId="4">'1-2027'!$15:$19</definedName>
    <definedName name="_xlnm.Print_Titles" localSheetId="18">'С № 11.1'!$B:$D,'С № 11.1'!$17:$20</definedName>
    <definedName name="_xlnm.Print_Titles" localSheetId="20">'С № 11.3'!$10:$10</definedName>
    <definedName name="и" localSheetId="19" hidden="1">{"glc1",#N/A,FALSE,"GLC";"glc2",#N/A,FALSE,"GLC";"glc3",#N/A,FALSE,"GLC";"glc4",#N/A,FALSE,"GLC";"glc5",#N/A,FALSE,"GLC"}</definedName>
    <definedName name="и" localSheetId="22" hidden="1">{"glc1",#N/A,FALSE,"GLC";"glc2",#N/A,FALSE,"GLC";"glc3",#N/A,FALSE,"GLC";"glc4",#N/A,FALSE,"GLC";"glc5",#N/A,FALSE,"GLC"}</definedName>
    <definedName name="и" localSheetId="18" hidden="1">{"glc1",#N/A,FALSE,"GLC";"glc2",#N/A,FALSE,"GLC";"glc3",#N/A,FALSE,"GLC";"glc4",#N/A,FALSE,"GLC";"glc5",#N/A,FALSE,"GLC"}</definedName>
    <definedName name="и" hidden="1">{"glc1",#N/A,FALSE,"GLC";"glc2",#N/A,FALSE,"GLC";"glc3",#N/A,FALSE,"GLC";"glc4",#N/A,FALSE,"GLC";"glc5",#N/A,FALSE,"GLC"}</definedName>
    <definedName name="индцкавг98" localSheetId="19" hidden="1">{#N/A,#N/A,TRUE,"Лист1";#N/A,#N/A,TRUE,"Лист2";#N/A,#N/A,TRUE,"Лист3"}</definedName>
    <definedName name="индцкавг98" localSheetId="22" hidden="1">{#N/A,#N/A,TRUE,"Лист1";#N/A,#N/A,TRUE,"Лист2";#N/A,#N/A,TRUE,"Лист3"}</definedName>
    <definedName name="индцкавг98" localSheetId="18" hidden="1">{#N/A,#N/A,TRUE,"Лист1";#N/A,#N/A,TRUE,"Лист2";#N/A,#N/A,TRUE,"Лист3"}</definedName>
    <definedName name="индцкавг98" hidden="1">{#N/A,#N/A,TRUE,"Лист1";#N/A,#N/A,TRUE,"Лист2";#N/A,#N/A,TRUE,"Лист3"}</definedName>
    <definedName name="кеппппппппппп" localSheetId="19" hidden="1">{#N/A,#N/A,TRUE,"Лист1";#N/A,#N/A,TRUE,"Лист2";#N/A,#N/A,TRUE,"Лист3"}</definedName>
    <definedName name="кеппппппппппп" localSheetId="22" hidden="1">{#N/A,#N/A,TRUE,"Лист1";#N/A,#N/A,TRUE,"Лист2";#N/A,#N/A,TRUE,"Лист3"}</definedName>
    <definedName name="кеппппппппппп" localSheetId="18" hidden="1">{#N/A,#N/A,TRUE,"Лист1";#N/A,#N/A,TRUE,"Лист2";#N/A,#N/A,TRUE,"Лист3"}</definedName>
    <definedName name="кеппппппппппп" hidden="1">{#N/A,#N/A,TRUE,"Лист1";#N/A,#N/A,TRUE,"Лист2";#N/A,#N/A,TRUE,"Лист3"}</definedName>
    <definedName name="ктр">'[7]5'!#REF!</definedName>
    <definedName name="лщжо" localSheetId="19" hidden="1">{#N/A,#N/A,TRUE,"Лист1";#N/A,#N/A,TRUE,"Лист2";#N/A,#N/A,TRUE,"Лист3"}</definedName>
    <definedName name="лщжо" localSheetId="22" hidden="1">{#N/A,#N/A,TRUE,"Лист1";#N/A,#N/A,TRUE,"Лист2";#N/A,#N/A,TRUE,"Лист3"}</definedName>
    <definedName name="лщжо" localSheetId="18" hidden="1">{#N/A,#N/A,TRUE,"Лист1";#N/A,#N/A,TRUE,"Лист2";#N/A,#N/A,TRUE,"Лист3"}</definedName>
    <definedName name="лщжо" hidden="1">{#N/A,#N/A,TRUE,"Лист1";#N/A,#N/A,TRUE,"Лист2";#N/A,#N/A,TRUE,"Лист3"}</definedName>
    <definedName name="мДата">[17]Настройки!$B$8</definedName>
    <definedName name="НБд">'[17]Баланс по ТЭЦ-1'!$N$381</definedName>
    <definedName name="ншш" localSheetId="19" hidden="1">{#N/A,#N/A,TRUE,"Лист1";#N/A,#N/A,TRUE,"Лист2";#N/A,#N/A,TRUE,"Лист3"}</definedName>
    <definedName name="ншш" localSheetId="22" hidden="1">{#N/A,#N/A,TRUE,"Лист1";#N/A,#N/A,TRUE,"Лист2";#N/A,#N/A,TRUE,"Лист3"}</definedName>
    <definedName name="ншш" localSheetId="18" hidden="1">{#N/A,#N/A,TRUE,"Лист1";#N/A,#N/A,TRUE,"Лист2";#N/A,#N/A,TRUE,"Лист3"}</definedName>
    <definedName name="ншш" hidden="1">{#N/A,#N/A,TRUE,"Лист1";#N/A,#N/A,TRUE,"Лист2";#N/A,#N/A,TRUE,"Лист3"}</definedName>
    <definedName name="о" localSheetId="19" hidden="1">{#N/A,#N/A,TRUE,"Лист1";#N/A,#N/A,TRUE,"Лист2";#N/A,#N/A,TRUE,"Лист3"}</definedName>
    <definedName name="о" localSheetId="22" hidden="1">{#N/A,#N/A,TRUE,"Лист1";#N/A,#N/A,TRUE,"Лист2";#N/A,#N/A,TRUE,"Лист3"}</definedName>
    <definedName name="о" localSheetId="18" hidden="1">{#N/A,#N/A,TRUE,"Лист1";#N/A,#N/A,TRUE,"Лист2";#N/A,#N/A,TRUE,"Лист3"}</definedName>
    <definedName name="о" hidden="1">{#N/A,#N/A,TRUE,"Лист1";#N/A,#N/A,TRUE,"Лист2";#N/A,#N/A,TRUE,"Лист3"}</definedName>
    <definedName name="о_165" localSheetId="22">#REF!</definedName>
    <definedName name="о_165">#REF!</definedName>
    <definedName name="о_166" localSheetId="22">#REF!</definedName>
    <definedName name="о_166">#REF!</definedName>
    <definedName name="о_167" localSheetId="22">#REF!</definedName>
    <definedName name="о_167">#REF!</definedName>
    <definedName name="о_168" localSheetId="22">#REF!</definedName>
    <definedName name="о_168">#REF!</definedName>
    <definedName name="о_170" localSheetId="22">#REF!</definedName>
    <definedName name="о_170">#REF!</definedName>
    <definedName name="о_171" localSheetId="22">#REF!</definedName>
    <definedName name="о_171">#REF!</definedName>
    <definedName name="о_224" localSheetId="22">#REF!</definedName>
    <definedName name="о_224">#REF!</definedName>
    <definedName name="о_225" localSheetId="22">#REF!</definedName>
    <definedName name="о_225">#REF!</definedName>
    <definedName name="о_235" localSheetId="22">#REF!</definedName>
    <definedName name="о_235">#REF!</definedName>
    <definedName name="о_236" localSheetId="22">#REF!</definedName>
    <definedName name="о_236">#REF!</definedName>
    <definedName name="о_249" localSheetId="22">#REF!</definedName>
    <definedName name="о_249">#REF!</definedName>
    <definedName name="о_250" localSheetId="22">#REF!</definedName>
    <definedName name="о_250">#REF!</definedName>
    <definedName name="о_251" localSheetId="22">#REF!</definedName>
    <definedName name="о_251">#REF!</definedName>
    <definedName name="о_252" localSheetId="22">#REF!</definedName>
    <definedName name="о_252">#REF!</definedName>
    <definedName name="о_531" localSheetId="22">#REF!</definedName>
    <definedName name="о_531">#REF!</definedName>
    <definedName name="о_532" localSheetId="22">#REF!</definedName>
    <definedName name="о_532">#REF!</definedName>
    <definedName name="о_533" localSheetId="22">#REF!</definedName>
    <definedName name="о_533">#REF!</definedName>
    <definedName name="о_553" localSheetId="22">#REF!</definedName>
    <definedName name="о_553">#REF!</definedName>
    <definedName name="о_555i" localSheetId="22">#REF!</definedName>
    <definedName name="о_555i">#REF!</definedName>
    <definedName name="о_556">[6]таврическая!$G$7</definedName>
    <definedName name="о_557">[6]таврическая!$G$9</definedName>
    <definedName name="о_мв10ат1i" localSheetId="22">#REF!</definedName>
    <definedName name="о_мв10ат1i">#REF!</definedName>
    <definedName name="о_мв10ат2i" localSheetId="22">#REF!</definedName>
    <definedName name="о_мв10ат2i">#REF!</definedName>
    <definedName name="о_шсов220">[6]иртышская!$G$18</definedName>
    <definedName name="_xlnm.Print_Area" localSheetId="17">'10'!$A$1:$T$174</definedName>
    <definedName name="_xlnm.Print_Area" localSheetId="19">'11'!$A$1:$P$158</definedName>
    <definedName name="_xlnm.Print_Area" localSheetId="0">'1-2023'!$B$15:$AZ$151</definedName>
    <definedName name="_xlnm.Print_Area" localSheetId="1">'1-2024'!$B$15:$AZ$163</definedName>
    <definedName name="_xlnm.Print_Area" localSheetId="2">'1-2025'!$B$15:$AZ$155</definedName>
    <definedName name="_xlnm.Print_Area" localSheetId="3">'1-2026'!$B$15:$AZ$155</definedName>
    <definedName name="_xlnm.Print_Area" localSheetId="4">'1-2027'!$B$15:$AZ$155</definedName>
    <definedName name="_xlnm.Print_Area" localSheetId="21">'14'!$A$1:$AG$90</definedName>
    <definedName name="_xlnm.Print_Area" localSheetId="22">'15'!$A$1:$M$173</definedName>
    <definedName name="_xlnm.Print_Area" localSheetId="23">'16'!$A$1:$U$93</definedName>
    <definedName name="_xlnm.Print_Area" localSheetId="26">'17'!$A$1:$K$17</definedName>
    <definedName name="_xlnm.Print_Area" localSheetId="27">'18'!$A$1:$J$20</definedName>
    <definedName name="_xlnm.Print_Area" localSheetId="28">'19'!$A$1:$D$12</definedName>
    <definedName name="_xlnm.Print_Area" localSheetId="5">'2'!$A$16:$CQ$109</definedName>
    <definedName name="_xlnm.Print_Area" localSheetId="6">'3'!$A$1:$AQ$98</definedName>
    <definedName name="_xlnm.Print_Area" localSheetId="7">'4'!$A$1:$DB$89</definedName>
    <definedName name="_xlnm.Print_Area" localSheetId="8">'5-2023'!$A$1:$AN$177</definedName>
    <definedName name="_xlnm.Print_Area" localSheetId="9">'5-2024'!$A$1:$AN$180</definedName>
    <definedName name="_xlnm.Print_Area" localSheetId="10">'5-2025'!$A$1:$AN$178</definedName>
    <definedName name="_xlnm.Print_Area" localSheetId="11">'5-2026'!$A$1:$AN$177</definedName>
    <definedName name="_xlnm.Print_Area" localSheetId="12">'5-2027'!$A$1:$AN$177</definedName>
    <definedName name="_xlnm.Print_Area" localSheetId="13">'6'!$A$1:$DO$179</definedName>
    <definedName name="_xlnm.Print_Area" localSheetId="14">'7'!$A$1:$DN$181</definedName>
    <definedName name="_xlnm.Print_Area" localSheetId="15">'8'!$A$1:$AO$178</definedName>
    <definedName name="_xlnm.Print_Area" localSheetId="16">'9'!$A$1:$I$179</definedName>
    <definedName name="_xlnm.Print_Area" localSheetId="18">'С № 11.1'!$A$1:$AK$67</definedName>
    <definedName name="_xlnm.Print_Area" localSheetId="20">'С № 11.3'!$A$1:$I$33</definedName>
    <definedName name="ОТДАЧА">'[17]Баланс по ТЭЦ-1'!$J$99</definedName>
    <definedName name="Отдача_ГРУ">'[17]Баланс по ТЭЦ-1'!$J$120</definedName>
    <definedName name="Отдача110">'[17]Баланс по ТЭЦ-1'!$J$100</definedName>
    <definedName name="ОтпВСеть" localSheetId="22">#REF!</definedName>
    <definedName name="ОтпВСеть">#REF!</definedName>
    <definedName name="п_165" localSheetId="22">#REF!</definedName>
    <definedName name="п_165">#REF!</definedName>
    <definedName name="п_166" localSheetId="22">#REF!</definedName>
    <definedName name="п_166">#REF!</definedName>
    <definedName name="п_167" localSheetId="22">#REF!</definedName>
    <definedName name="п_167">#REF!</definedName>
    <definedName name="п_168" localSheetId="22">#REF!</definedName>
    <definedName name="п_168">#REF!</definedName>
    <definedName name="п_170" localSheetId="22">#REF!</definedName>
    <definedName name="п_170">#REF!</definedName>
    <definedName name="п_171" localSheetId="22">#REF!</definedName>
    <definedName name="п_171">#REF!</definedName>
    <definedName name="п_224" localSheetId="22">#REF!</definedName>
    <definedName name="п_224">#REF!</definedName>
    <definedName name="п_225" localSheetId="22">#REF!</definedName>
    <definedName name="п_225">#REF!</definedName>
    <definedName name="п_235" localSheetId="22">#REF!</definedName>
    <definedName name="п_235">#REF!</definedName>
    <definedName name="п_236" localSheetId="22">#REF!</definedName>
    <definedName name="п_236">#REF!</definedName>
    <definedName name="п_249" localSheetId="22">#REF!</definedName>
    <definedName name="п_249">#REF!</definedName>
    <definedName name="п_250" localSheetId="22">#REF!</definedName>
    <definedName name="п_250">#REF!</definedName>
    <definedName name="п_251" localSheetId="22">#REF!</definedName>
    <definedName name="п_251">#REF!</definedName>
    <definedName name="п_252" localSheetId="22">#REF!</definedName>
    <definedName name="п_252">#REF!</definedName>
    <definedName name="п_531" localSheetId="22">#REF!</definedName>
    <definedName name="п_531">#REF!</definedName>
    <definedName name="п_532" localSheetId="22">#REF!</definedName>
    <definedName name="п_532">#REF!</definedName>
    <definedName name="п_533" localSheetId="22">#REF!</definedName>
    <definedName name="п_533">#REF!</definedName>
    <definedName name="п_553" localSheetId="22">#REF!</definedName>
    <definedName name="п_553">#REF!</definedName>
    <definedName name="п_555i" localSheetId="22">#REF!</definedName>
    <definedName name="п_555i">#REF!</definedName>
    <definedName name="п_556">[6]таврическая!$G$6</definedName>
    <definedName name="п_557">[6]таврическая!$G$8</definedName>
    <definedName name="п_в15ат1" localSheetId="22">#REF!</definedName>
    <definedName name="п_в15ат1">#REF!</definedName>
    <definedName name="п_в15ат2" localSheetId="22">#REF!</definedName>
    <definedName name="п_в15ат2">#REF!</definedName>
    <definedName name="п_мв10ат1i" localSheetId="22">#REF!</definedName>
    <definedName name="п_мв10ат1i">#REF!</definedName>
    <definedName name="п_мв10ат2i" localSheetId="22">#REF!</definedName>
    <definedName name="п_мв10ат2i">#REF!</definedName>
    <definedName name="п_ф6" localSheetId="22">#REF!</definedName>
    <definedName name="п_ф6">#REF!</definedName>
    <definedName name="п_ф9" localSheetId="22">#REF!</definedName>
    <definedName name="п_ф9">#REF!</definedName>
    <definedName name="п_шсов220">[6]иртышская!$G$17</definedName>
    <definedName name="Потери" localSheetId="22">#REF!</definedName>
    <definedName name="Потери">#REF!</definedName>
    <definedName name="Потери110" localSheetId="22">#REF!</definedName>
    <definedName name="Потери110">#REF!</definedName>
    <definedName name="Потери6" localSheetId="22">#REF!</definedName>
    <definedName name="Потери6">#REF!</definedName>
    <definedName name="ПотериРУ" localSheetId="22">#REF!</definedName>
    <definedName name="ПотериРУ">#REF!</definedName>
    <definedName name="ПотериТР" localSheetId="22">#REF!</definedName>
    <definedName name="ПотериТР">#REF!</definedName>
    <definedName name="ПотериТРСН" localSheetId="22">#REF!</definedName>
    <definedName name="ПотериТРСН">#REF!</definedName>
    <definedName name="ППЖТ">'[17]Баланс по ТЭЦ-1'!$J$194</definedName>
    <definedName name="прибыль3" localSheetId="19" hidden="1">{#N/A,#N/A,TRUE,"Лист1";#N/A,#N/A,TRUE,"Лист2";#N/A,#N/A,TRUE,"Лист3"}</definedName>
    <definedName name="прибыль3" localSheetId="22" hidden="1">{#N/A,#N/A,TRUE,"Лист1";#N/A,#N/A,TRUE,"Лист2";#N/A,#N/A,TRUE,"Лист3"}</definedName>
    <definedName name="прибыль3" localSheetId="18" hidden="1">{#N/A,#N/A,TRUE,"Лист1";#N/A,#N/A,TRUE,"Лист2";#N/A,#N/A,TRUE,"Лист3"}</definedName>
    <definedName name="прибыль3" hidden="1">{#N/A,#N/A,TRUE,"Лист1";#N/A,#N/A,TRUE,"Лист2";#N/A,#N/A,TRUE,"Лист3"}</definedName>
    <definedName name="ПРИЕМ">'[17]Баланс по ТЭЦ-1'!$J$86</definedName>
    <definedName name="Прием110">'[17]Баланс по ТЭЦ-1'!$J$87</definedName>
    <definedName name="ПРИХОД">'[17]Баланс по ТЭЦ-1'!$J$186</definedName>
    <definedName name="ПрНуж">'[17]Баланс по ТЭЦ-1'!$J$198</definedName>
    <definedName name="рис1" localSheetId="19" hidden="1">{#N/A,#N/A,TRUE,"Лист1";#N/A,#N/A,TRUE,"Лист2";#N/A,#N/A,TRUE,"Лист3"}</definedName>
    <definedName name="рис1" localSheetId="22" hidden="1">{#N/A,#N/A,TRUE,"Лист1";#N/A,#N/A,TRUE,"Лист2";#N/A,#N/A,TRUE,"Лист3"}</definedName>
    <definedName name="рис1" localSheetId="18" hidden="1">{#N/A,#N/A,TRUE,"Лист1";#N/A,#N/A,TRUE,"Лист2";#N/A,#N/A,TRUE,"Лист3"}</definedName>
    <definedName name="рис1" hidden="1">{#N/A,#N/A,TRUE,"Лист1";#N/A,#N/A,TRUE,"Лист2";#N/A,#N/A,TRUE,"Лист3"}</definedName>
    <definedName name="ррр" localSheetId="19" hidden="1">{"glc1",#N/A,FALSE,"GLC";"glc2",#N/A,FALSE,"GLC";"glc3",#N/A,FALSE,"GLC";"glc4",#N/A,FALSE,"GLC";"glc5",#N/A,FALSE,"GLC"}</definedName>
    <definedName name="ррр" localSheetId="22" hidden="1">{"glc1",#N/A,FALSE,"GLC";"glc2",#N/A,FALSE,"GLC";"glc3",#N/A,FALSE,"GLC";"glc4",#N/A,FALSE,"GLC";"glc5",#N/A,FALSE,"GLC"}</definedName>
    <definedName name="ррр" localSheetId="18" hidden="1">{"glc1",#N/A,FALSE,"GLC";"glc2",#N/A,FALSE,"GLC";"glc3",#N/A,FALSE,"GLC";"glc4",#N/A,FALSE,"GLC";"glc5",#N/A,FALSE,"GLC"}</definedName>
    <definedName name="ррр" hidden="1">{"glc1",#N/A,FALSE,"GLC";"glc2",#N/A,FALSE,"GLC";"glc3",#N/A,FALSE,"GLC";"glc4",#N/A,FALSE,"GLC";"glc5",#N/A,FALSE,"GLC"}</definedName>
    <definedName name="СН">'[17]Баланс по ТЭЦ-1'!$J$24</definedName>
    <definedName name="СН_Б">[6]сибирь!$H$16</definedName>
    <definedName name="СН_З" localSheetId="22">#REF!</definedName>
    <definedName name="СН_З">#REF!</definedName>
    <definedName name="СН_И" localSheetId="22">#REF!</definedName>
    <definedName name="СН_И">#REF!</definedName>
    <definedName name="СН_С" localSheetId="22">#REF!</definedName>
    <definedName name="СН_С">#REF!</definedName>
    <definedName name="СН_Т" localSheetId="22">'[19]табл 1'!#REF!</definedName>
    <definedName name="СН_Т">'[19]табл 1'!#REF!</definedName>
    <definedName name="тп" localSheetId="19" hidden="1">{#N/A,#N/A,TRUE,"Лист1";#N/A,#N/A,TRUE,"Лист2";#N/A,#N/A,TRUE,"Лист3"}</definedName>
    <definedName name="тп" localSheetId="22" hidden="1">{#N/A,#N/A,TRUE,"Лист1";#N/A,#N/A,TRUE,"Лист2";#N/A,#N/A,TRUE,"Лист3"}</definedName>
    <definedName name="тп" localSheetId="18" hidden="1">{#N/A,#N/A,TRUE,"Лист1";#N/A,#N/A,TRUE,"Лист2";#N/A,#N/A,TRUE,"Лист3"}</definedName>
    <definedName name="тп" hidden="1">{#N/A,#N/A,TRUE,"Лист1";#N/A,#N/A,TRUE,"Лист2";#N/A,#N/A,TRUE,"Лист3"}</definedName>
    <definedName name="ТЭП2" localSheetId="19" hidden="1">{#N/A,#N/A,TRUE,"Лист1";#N/A,#N/A,TRUE,"Лист2";#N/A,#N/A,TRUE,"Лист3"}</definedName>
    <definedName name="ТЭП2" localSheetId="22" hidden="1">{#N/A,#N/A,TRUE,"Лист1";#N/A,#N/A,TRUE,"Лист2";#N/A,#N/A,TRUE,"Лист3"}</definedName>
    <definedName name="ТЭП2" localSheetId="18" hidden="1">{#N/A,#N/A,TRUE,"Лист1";#N/A,#N/A,TRUE,"Лист2";#N/A,#N/A,TRUE,"Лист3"}</definedName>
    <definedName name="ТЭП2" hidden="1">{#N/A,#N/A,TRUE,"Лист1";#N/A,#N/A,TRUE,"Лист2";#N/A,#N/A,TRUE,"Лист3"}</definedName>
    <definedName name="укеееукеееееееееееееее" localSheetId="19" hidden="1">{#N/A,#N/A,TRUE,"Лист1";#N/A,#N/A,TRUE,"Лист2";#N/A,#N/A,TRUE,"Лист3"}</definedName>
    <definedName name="укеееукеееееееееееееее" localSheetId="22" hidden="1">{#N/A,#N/A,TRUE,"Лист1";#N/A,#N/A,TRUE,"Лист2";#N/A,#N/A,TRUE,"Лист3"}</definedName>
    <definedName name="укеееукеееееееееееееее" localSheetId="18" hidden="1">{#N/A,#N/A,TRUE,"Лист1";#N/A,#N/A,TRUE,"Лист2";#N/A,#N/A,TRUE,"Лист3"}</definedName>
    <definedName name="укеееукеееееееееееееее" hidden="1">{#N/A,#N/A,TRUE,"Лист1";#N/A,#N/A,TRUE,"Лист2";#N/A,#N/A,TRUE,"Лист3"}</definedName>
    <definedName name="укеукеуеуе" localSheetId="19" hidden="1">{#N/A,#N/A,TRUE,"Лист1";#N/A,#N/A,TRUE,"Лист2";#N/A,#N/A,TRUE,"Лист3"}</definedName>
    <definedName name="укеукеуеуе" localSheetId="22" hidden="1">{#N/A,#N/A,TRUE,"Лист1";#N/A,#N/A,TRUE,"Лист2";#N/A,#N/A,TRUE,"Лист3"}</definedName>
    <definedName name="укеукеуеуе" localSheetId="18" hidden="1">{#N/A,#N/A,TRUE,"Лист1";#N/A,#N/A,TRUE,"Лист2";#N/A,#N/A,TRUE,"Лист3"}</definedName>
    <definedName name="укеукеуеуе" hidden="1">{#N/A,#N/A,TRUE,"Лист1";#N/A,#N/A,TRUE,"Лист2";#N/A,#N/A,TRUE,"Лист3"}</definedName>
    <definedName name="ФСН">'[17]Баланс по ТЭЦ-1'!$J$58</definedName>
    <definedName name="ФЦН1">'[17]Баланс по ТЭЦ-1'!$J$152</definedName>
    <definedName name="ФЦН2">'[17]Баланс по ТЭЦ-1'!$J$153</definedName>
    <definedName name="ХН">'[17]Баланс по ТЭЦ-1'!$J$68</definedName>
    <definedName name="ы11">'[19]табл 1'!#REF!</definedName>
    <definedName name="ыапр" localSheetId="19" hidden="1">{#N/A,#N/A,TRUE,"Лист1";#N/A,#N/A,TRUE,"Лист2";#N/A,#N/A,TRUE,"Лист3"}</definedName>
    <definedName name="ыапр" localSheetId="22" hidden="1">{#N/A,#N/A,TRUE,"Лист1";#N/A,#N/A,TRUE,"Лист2";#N/A,#N/A,TRUE,"Лист3"}</definedName>
    <definedName name="ыапр" localSheetId="18" hidden="1">{#N/A,#N/A,TRUE,"Лист1";#N/A,#N/A,TRUE,"Лист2";#N/A,#N/A,TRUE,"Лист3"}</definedName>
    <definedName name="ыапр" hidden="1">{#N/A,#N/A,TRUE,"Лист1";#N/A,#N/A,TRUE,"Лист2";#N/A,#N/A,TRUE,"Лист3"}</definedName>
    <definedName name="ыва" localSheetId="22" hidden="1">#REF!</definedName>
    <definedName name="ыва" localSheetId="18" hidden="1">#REF!</definedName>
    <definedName name="ыва" hidden="1">#REF!</definedName>
    <definedName name="ыпыим" localSheetId="19" hidden="1">{#N/A,#N/A,TRUE,"Лист1";#N/A,#N/A,TRUE,"Лист2";#N/A,#N/A,TRUE,"Лист3"}</definedName>
    <definedName name="ыпыим" localSheetId="22" hidden="1">{#N/A,#N/A,TRUE,"Лист1";#N/A,#N/A,TRUE,"Лист2";#N/A,#N/A,TRUE,"Лист3"}</definedName>
    <definedName name="ыпыим" localSheetId="18" hidden="1">{#N/A,#N/A,TRUE,"Лист1";#N/A,#N/A,TRUE,"Лист2";#N/A,#N/A,TRUE,"Лист3"}</definedName>
    <definedName name="ыпыим" hidden="1">{#N/A,#N/A,TRUE,"Лист1";#N/A,#N/A,TRUE,"Лист2";#N/A,#N/A,TRUE,"Лист3"}</definedName>
    <definedName name="ыпыпми" localSheetId="19" hidden="1">{#N/A,#N/A,TRUE,"Лист1";#N/A,#N/A,TRUE,"Лист2";#N/A,#N/A,TRUE,"Лист3"}</definedName>
    <definedName name="ыпыпми" localSheetId="22" hidden="1">{#N/A,#N/A,TRUE,"Лист1";#N/A,#N/A,TRUE,"Лист2";#N/A,#N/A,TRUE,"Лист3"}</definedName>
    <definedName name="ыпыпми" localSheetId="18" hidden="1">{#N/A,#N/A,TRUE,"Лист1";#N/A,#N/A,TRUE,"Лист2";#N/A,#N/A,TRUE,"Лист3"}</definedName>
    <definedName name="ыпыпми" hidden="1">{#N/A,#N/A,TRUE,"Лист1";#N/A,#N/A,TRUE,"Лист2";#N/A,#N/A,TRUE,"Лист3"}</definedName>
    <definedName name="ысчпи" localSheetId="19" hidden="1">{#N/A,#N/A,TRUE,"Лист1";#N/A,#N/A,TRUE,"Лист2";#N/A,#N/A,TRUE,"Лист3"}</definedName>
    <definedName name="ысчпи" localSheetId="22" hidden="1">{#N/A,#N/A,TRUE,"Лист1";#N/A,#N/A,TRUE,"Лист2";#N/A,#N/A,TRUE,"Лист3"}</definedName>
    <definedName name="ысчпи" localSheetId="18" hidden="1">{#N/A,#N/A,TRUE,"Лист1";#N/A,#N/A,TRUE,"Лист2";#N/A,#N/A,TRUE,"Лист3"}</definedName>
    <definedName name="ысчпи" hidden="1">{#N/A,#N/A,TRUE,"Лист1";#N/A,#N/A,TRUE,"Лист2";#N/A,#N/A,TRUE,"Лист3"}</definedName>
    <definedName name="ыуаы" localSheetId="19" hidden="1">{#N/A,#N/A,TRUE,"Лист1";#N/A,#N/A,TRUE,"Лист2";#N/A,#N/A,TRUE,"Лист3"}</definedName>
    <definedName name="ыуаы" localSheetId="22" hidden="1">{#N/A,#N/A,TRUE,"Лист1";#N/A,#N/A,TRUE,"Лист2";#N/A,#N/A,TRUE,"Лист3"}</definedName>
    <definedName name="ыуаы" localSheetId="18" hidden="1">{#N/A,#N/A,TRUE,"Лист1";#N/A,#N/A,TRUE,"Лист2";#N/A,#N/A,TRUE,"Лист3"}</definedName>
    <definedName name="ыуаы" hidden="1">{#N/A,#N/A,TRUE,"Лист1";#N/A,#N/A,TRUE,"Лист2";#N/A,#N/A,TRUE,"Лист3"}</definedName>
  </definedNames>
  <calcPr calcId="191029"/>
</workbook>
</file>

<file path=xl/calcChain.xml><?xml version="1.0" encoding="utf-8"?>
<calcChain xmlns="http://schemas.openxmlformats.org/spreadsheetml/2006/main">
  <c r="J171" i="21" l="1"/>
  <c r="J172" i="21"/>
  <c r="J173" i="21"/>
  <c r="J170" i="21"/>
  <c r="E63" i="21"/>
  <c r="F87" i="20"/>
  <c r="F88" i="20"/>
  <c r="F89" i="20"/>
  <c r="F90" i="20"/>
  <c r="F91" i="20"/>
  <c r="F92" i="20"/>
  <c r="F93" i="20"/>
  <c r="F86" i="20"/>
  <c r="E87" i="20"/>
  <c r="E88" i="20"/>
  <c r="E89" i="20"/>
  <c r="E90" i="20"/>
  <c r="E91" i="20"/>
  <c r="E92" i="20"/>
  <c r="E93" i="20"/>
  <c r="E86" i="20"/>
  <c r="F69" i="20"/>
  <c r="F70" i="20"/>
  <c r="F71" i="20"/>
  <c r="F72" i="20"/>
  <c r="F73" i="20"/>
  <c r="F74" i="20"/>
  <c r="F68" i="20"/>
  <c r="E69" i="20"/>
  <c r="E70" i="20"/>
  <c r="E71" i="20"/>
  <c r="E72" i="20"/>
  <c r="E73" i="20"/>
  <c r="E74" i="20"/>
  <c r="E68" i="20"/>
  <c r="BD92"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AU69"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CA70" i="14"/>
  <c r="CB70" i="14"/>
  <c r="AU70" i="14"/>
  <c r="BB79" i="14"/>
  <c r="AV72" i="14"/>
  <c r="AW72" i="14"/>
  <c r="AX72" i="14"/>
  <c r="AY72" i="14"/>
  <c r="AZ72" i="14"/>
  <c r="BA72" i="14"/>
  <c r="BB72" i="14"/>
  <c r="BC72" i="14"/>
  <c r="BD72" i="14"/>
  <c r="BE72" i="14"/>
  <c r="BF72" i="14"/>
  <c r="BG72" i="14"/>
  <c r="BH72" i="14"/>
  <c r="BI72" i="14"/>
  <c r="BJ72" i="14"/>
  <c r="BK72" i="14"/>
  <c r="BL72" i="14"/>
  <c r="BM72" i="14"/>
  <c r="BN72" i="14"/>
  <c r="BO72" i="14"/>
  <c r="BP72" i="14"/>
  <c r="BQ72" i="14"/>
  <c r="BR72" i="14"/>
  <c r="BS72" i="14"/>
  <c r="BT72" i="14"/>
  <c r="BU72" i="14"/>
  <c r="BV72" i="14"/>
  <c r="BW72" i="14"/>
  <c r="BX72" i="14"/>
  <c r="BY72" i="14"/>
  <c r="BZ72" i="14"/>
  <c r="CA72" i="14"/>
  <c r="CB72" i="14"/>
  <c r="AU72" i="14"/>
  <c r="BD67" i="14"/>
  <c r="BB67" i="14"/>
  <c r="BB74" i="13"/>
  <c r="AP75" i="13"/>
  <c r="AB77" i="64"/>
  <c r="AL93" i="13"/>
  <c r="AD96" i="63"/>
  <c r="AI83" i="63"/>
  <c r="AB83" i="63"/>
  <c r="AB73" i="63" s="1"/>
  <c r="AJ68" i="13"/>
  <c r="AL68" i="13"/>
  <c r="AA96" i="66"/>
  <c r="AA97" i="66"/>
  <c r="AA98" i="66"/>
  <c r="AA99" i="66"/>
  <c r="AA100" i="66"/>
  <c r="AA95" i="66"/>
  <c r="AA94" i="66"/>
  <c r="AA79" i="66"/>
  <c r="AA176" i="65"/>
  <c r="AA99" i="65"/>
  <c r="AA77" i="65"/>
  <c r="AA78" i="65"/>
  <c r="AA79" i="65"/>
  <c r="AA80" i="65"/>
  <c r="AA81" i="65"/>
  <c r="AA82" i="65"/>
  <c r="AA76" i="65"/>
  <c r="AA176" i="64"/>
  <c r="AH147" i="64"/>
  <c r="AC73" i="63"/>
  <c r="AD73" i="63"/>
  <c r="AE73" i="63"/>
  <c r="AF73" i="63"/>
  <c r="AG73" i="63"/>
  <c r="E142" i="64"/>
  <c r="F142" i="64"/>
  <c r="G142" i="64"/>
  <c r="H142" i="64"/>
  <c r="I142" i="64"/>
  <c r="J142" i="64"/>
  <c r="K142" i="64"/>
  <c r="L142" i="64"/>
  <c r="M142" i="64"/>
  <c r="N142" i="64"/>
  <c r="O142" i="64"/>
  <c r="P142" i="64"/>
  <c r="Q142" i="64"/>
  <c r="R142" i="64"/>
  <c r="S142" i="64"/>
  <c r="T142" i="64"/>
  <c r="U142" i="64"/>
  <c r="V142" i="64"/>
  <c r="W142" i="64"/>
  <c r="X142" i="64"/>
  <c r="Y142" i="64"/>
  <c r="Z142" i="64"/>
  <c r="AB142" i="64"/>
  <c r="AC142" i="64"/>
  <c r="AD142" i="64"/>
  <c r="AE142" i="64"/>
  <c r="AF142" i="64"/>
  <c r="AG142" i="64"/>
  <c r="AI142" i="64"/>
  <c r="AJ142" i="64"/>
  <c r="AK142" i="64"/>
  <c r="AL142" i="64"/>
  <c r="AM142" i="64"/>
  <c r="AA142" i="64"/>
  <c r="E146" i="64"/>
  <c r="F146" i="64"/>
  <c r="G146" i="64"/>
  <c r="H146" i="64"/>
  <c r="I146" i="64"/>
  <c r="J146" i="64"/>
  <c r="K146" i="64"/>
  <c r="L146" i="64"/>
  <c r="M146" i="64"/>
  <c r="N146" i="64"/>
  <c r="O146" i="64"/>
  <c r="P146" i="64"/>
  <c r="Q146" i="64"/>
  <c r="R146" i="64"/>
  <c r="S146" i="64"/>
  <c r="T146" i="64"/>
  <c r="U146" i="64"/>
  <c r="V146" i="64"/>
  <c r="W146" i="64"/>
  <c r="X146" i="64"/>
  <c r="Y146" i="64"/>
  <c r="Z146" i="64"/>
  <c r="AB146" i="64"/>
  <c r="AC146" i="64"/>
  <c r="AD146" i="64"/>
  <c r="AE146" i="64"/>
  <c r="AF146" i="64"/>
  <c r="AG146" i="64"/>
  <c r="AH146" i="64"/>
  <c r="AH142" i="64" s="1"/>
  <c r="AI146" i="64"/>
  <c r="AJ146" i="64"/>
  <c r="AK146" i="64"/>
  <c r="AL146" i="64"/>
  <c r="AM146" i="64"/>
  <c r="AA146" i="64"/>
  <c r="AA147" i="64"/>
  <c r="AH51" i="63"/>
  <c r="AI51" i="63"/>
  <c r="AJ51" i="63"/>
  <c r="AK51" i="63"/>
  <c r="AL51" i="63"/>
  <c r="AH97" i="63"/>
  <c r="AH98" i="63"/>
  <c r="AH99" i="63"/>
  <c r="AH100" i="63"/>
  <c r="AH102" i="63"/>
  <c r="AB148" i="63"/>
  <c r="AB144" i="63" s="1"/>
  <c r="AC148" i="63"/>
  <c r="AC144" i="63" s="1"/>
  <c r="AD148" i="63"/>
  <c r="AD144" i="63" s="1"/>
  <c r="AE148" i="63"/>
  <c r="AE144" i="63" s="1"/>
  <c r="AF148" i="63"/>
  <c r="AF144" i="63" s="1"/>
  <c r="AG148" i="63"/>
  <c r="AG144" i="63" s="1"/>
  <c r="AI148" i="63"/>
  <c r="AI144" i="63" s="1"/>
  <c r="AJ148" i="63"/>
  <c r="AJ144" i="63" s="1"/>
  <c r="AK148" i="63"/>
  <c r="AK144" i="63" s="1"/>
  <c r="AL148" i="63"/>
  <c r="AL144" i="63" s="1"/>
  <c r="AM148" i="63"/>
  <c r="AM144" i="63" s="1"/>
  <c r="E144" i="63"/>
  <c r="F144" i="63"/>
  <c r="G144" i="63"/>
  <c r="H144" i="63"/>
  <c r="I144" i="63"/>
  <c r="J144" i="63"/>
  <c r="K144" i="63"/>
  <c r="L144" i="63"/>
  <c r="M144" i="63"/>
  <c r="N144" i="63"/>
  <c r="O144" i="63"/>
  <c r="P144" i="63"/>
  <c r="Q144" i="63"/>
  <c r="R144" i="63"/>
  <c r="S144" i="63"/>
  <c r="T144" i="63"/>
  <c r="U144" i="63"/>
  <c r="V144" i="63"/>
  <c r="W144" i="63"/>
  <c r="X144" i="63"/>
  <c r="Y144" i="63"/>
  <c r="Z144" i="63"/>
  <c r="E142" i="8"/>
  <c r="F142" i="8"/>
  <c r="G142" i="8"/>
  <c r="H142" i="8"/>
  <c r="I142" i="8"/>
  <c r="J142" i="8"/>
  <c r="K142" i="8"/>
  <c r="L142" i="8"/>
  <c r="M142" i="8"/>
  <c r="N142" i="8"/>
  <c r="O142" i="8"/>
  <c r="P142" i="8"/>
  <c r="Q142" i="8"/>
  <c r="R142" i="8"/>
  <c r="S142" i="8"/>
  <c r="T142" i="8"/>
  <c r="U142" i="8"/>
  <c r="V142" i="8"/>
  <c r="W142" i="8"/>
  <c r="X142" i="8"/>
  <c r="Y142" i="8"/>
  <c r="Z142" i="8"/>
  <c r="AA142" i="8"/>
  <c r="AB142" i="8"/>
  <c r="AC142" i="8"/>
  <c r="AD142" i="8"/>
  <c r="AE142" i="8"/>
  <c r="AF142" i="8"/>
  <c r="AG142" i="8"/>
  <c r="AH142" i="8"/>
  <c r="AI142" i="8"/>
  <c r="AJ142" i="8"/>
  <c r="AK142" i="8"/>
  <c r="AL142" i="8"/>
  <c r="AM142" i="8"/>
  <c r="AN142" i="8"/>
  <c r="AO142" i="8"/>
  <c r="AP142" i="8"/>
  <c r="AR142" i="8"/>
  <c r="AS142" i="8"/>
  <c r="AT142" i="8"/>
  <c r="AU142" i="8"/>
  <c r="AV142" i="8"/>
  <c r="AW142" i="8"/>
  <c r="AX142" i="8"/>
  <c r="AY142" i="8"/>
  <c r="AZ142" i="8"/>
  <c r="BA142" i="8"/>
  <c r="BB142" i="8"/>
  <c r="BC142" i="8"/>
  <c r="BD142" i="8"/>
  <c r="BE142" i="8"/>
  <c r="BF142" i="8"/>
  <c r="BG142" i="8"/>
  <c r="BH142" i="8"/>
  <c r="BI142" i="8"/>
  <c r="BJ142" i="8"/>
  <c r="BK142" i="8"/>
  <c r="BL142" i="8"/>
  <c r="BM142" i="8"/>
  <c r="BN142" i="8"/>
  <c r="BO142" i="8"/>
  <c r="BP142" i="8"/>
  <c r="BQ142" i="8"/>
  <c r="BR142" i="8"/>
  <c r="BS142" i="8"/>
  <c r="BT142" i="8"/>
  <c r="BU142" i="8"/>
  <c r="BV142" i="8"/>
  <c r="BW142" i="8"/>
  <c r="BX142" i="8"/>
  <c r="BY142" i="8"/>
  <c r="BZ142" i="8"/>
  <c r="CA142" i="8"/>
  <c r="CB142" i="8"/>
  <c r="CC142" i="8"/>
  <c r="CD142" i="8"/>
  <c r="CE142" i="8"/>
  <c r="CF142" i="8"/>
  <c r="CG142" i="8"/>
  <c r="CH142" i="8"/>
  <c r="CI142" i="8"/>
  <c r="CJ142" i="8"/>
  <c r="CK142" i="8"/>
  <c r="CL142" i="8"/>
  <c r="CM142" i="8"/>
  <c r="CN142" i="8"/>
  <c r="CO142" i="8"/>
  <c r="CP142" i="8"/>
  <c r="CQ142" i="8"/>
  <c r="CR142" i="8"/>
  <c r="CS142" i="8"/>
  <c r="CT142" i="8"/>
  <c r="CV142" i="8"/>
  <c r="CW142" i="8"/>
  <c r="CX142" i="8"/>
  <c r="CY142" i="8"/>
  <c r="CZ142" i="8"/>
  <c r="AA101" i="63"/>
  <c r="AH101" i="63" s="1"/>
  <c r="AA77" i="63"/>
  <c r="AA71" i="63"/>
  <c r="AH71" i="63" s="1"/>
  <c r="AA70" i="63"/>
  <c r="AD52" i="8"/>
  <c r="AF52" i="8"/>
  <c r="AF51" i="8"/>
  <c r="AD51" i="8"/>
  <c r="AC52" i="8"/>
  <c r="AC51" i="8"/>
  <c r="AD49" i="8"/>
  <c r="AF49" i="8"/>
  <c r="AC49" i="8"/>
  <c r="AO51" i="7"/>
  <c r="AO50" i="7"/>
  <c r="AO48" i="7"/>
  <c r="CG100" i="8"/>
  <c r="CG96" i="8"/>
  <c r="CG93" i="8"/>
  <c r="CG78" i="8"/>
  <c r="BS80" i="8"/>
  <c r="BS79" i="8"/>
  <c r="BS77" i="8"/>
  <c r="AE67" i="7"/>
  <c r="AE51" i="7"/>
  <c r="AE50" i="7"/>
  <c r="AE48" i="7"/>
  <c r="AO51" i="6"/>
  <c r="AO50" i="6"/>
  <c r="AO48" i="6"/>
  <c r="AO67" i="6"/>
  <c r="AG68" i="7"/>
  <c r="J29" i="7"/>
  <c r="J31" i="7"/>
  <c r="J30" i="7"/>
  <c r="J28" i="7"/>
  <c r="J27" i="7"/>
  <c r="J21" i="7"/>
  <c r="J20" i="7"/>
  <c r="CM50" i="6"/>
  <c r="CM48" i="6"/>
  <c r="CP51" i="6"/>
  <c r="CM51" i="6" s="1"/>
  <c r="CP50" i="6"/>
  <c r="CP48" i="6"/>
  <c r="CP68" i="6"/>
  <c r="J39" i="46" l="1"/>
  <c r="J27" i="46"/>
  <c r="I39" i="46"/>
  <c r="I27" i="46"/>
  <c r="G39" i="46"/>
  <c r="G27" i="46"/>
  <c r="E39" i="46"/>
  <c r="E27" i="46"/>
  <c r="E40" i="46" l="1"/>
  <c r="E41" i="46" s="1"/>
  <c r="J40" i="46"/>
  <c r="J41" i="46" s="1"/>
  <c r="G40" i="46"/>
  <c r="G41" i="46" s="1"/>
  <c r="I40" i="46"/>
  <c r="I41" i="46" s="1"/>
  <c r="Y43" i="8" l="1"/>
  <c r="X43" i="8"/>
  <c r="W43" i="8"/>
  <c r="V43" i="8"/>
  <c r="Y42" i="8"/>
  <c r="X42" i="8"/>
  <c r="W42" i="8"/>
  <c r="V42" i="8"/>
  <c r="Y41" i="8"/>
  <c r="X41" i="8"/>
  <c r="W41" i="8"/>
  <c r="V41" i="8"/>
  <c r="X40" i="8"/>
  <c r="X39" i="8"/>
  <c r="Y38" i="8"/>
  <c r="X38" i="8"/>
  <c r="W38" i="8"/>
  <c r="V38" i="8"/>
  <c r="Y37" i="8"/>
  <c r="X37" i="8"/>
  <c r="W37" i="8"/>
  <c r="V37" i="8"/>
  <c r="Y36" i="8"/>
  <c r="X36" i="8"/>
  <c r="W36" i="8"/>
  <c r="V36" i="8"/>
  <c r="Y35" i="8"/>
  <c r="X35" i="8"/>
  <c r="W35" i="8"/>
  <c r="V35" i="8"/>
  <c r="Y34" i="8"/>
  <c r="X34" i="8"/>
  <c r="W34" i="8"/>
  <c r="W29" i="8" s="1"/>
  <c r="V34" i="8"/>
  <c r="Y33" i="8"/>
  <c r="X33" i="8"/>
  <c r="W33" i="8"/>
  <c r="V33" i="8"/>
  <c r="Y32" i="8"/>
  <c r="X32" i="8"/>
  <c r="W32" i="8"/>
  <c r="V32" i="8"/>
  <c r="Y31" i="8"/>
  <c r="X31" i="8"/>
  <c r="W31" i="8"/>
  <c r="V31" i="8"/>
  <c r="Y30" i="8"/>
  <c r="Y29" i="8" s="1"/>
  <c r="X30" i="8"/>
  <c r="W30" i="8"/>
  <c r="V30" i="8"/>
  <c r="Y28" i="8"/>
  <c r="X28" i="8"/>
  <c r="W28" i="8"/>
  <c r="V28" i="8"/>
  <c r="Y27" i="8"/>
  <c r="X27" i="8"/>
  <c r="W27" i="8"/>
  <c r="V27" i="8"/>
  <c r="Y26" i="8"/>
  <c r="X26" i="8"/>
  <c r="W26" i="8"/>
  <c r="V26" i="8"/>
  <c r="Y25" i="8"/>
  <c r="X25" i="8"/>
  <c r="W25" i="8"/>
  <c r="V25" i="8"/>
  <c r="Y24" i="8"/>
  <c r="X24" i="8"/>
  <c r="X22" i="8" s="1"/>
  <c r="W24" i="8"/>
  <c r="V24" i="8"/>
  <c r="Y23" i="8"/>
  <c r="Y22" i="8" s="1"/>
  <c r="X23" i="8"/>
  <c r="W23" i="8"/>
  <c r="W22" i="8" s="1"/>
  <c r="AF43" i="8"/>
  <c r="AE43" i="8"/>
  <c r="AD43" i="8"/>
  <c r="AC43" i="8"/>
  <c r="AF42" i="8"/>
  <c r="AE42" i="8"/>
  <c r="AD42" i="8"/>
  <c r="AC42" i="8"/>
  <c r="AF41" i="8"/>
  <c r="AE41" i="8"/>
  <c r="AD41" i="8"/>
  <c r="AC41" i="8"/>
  <c r="AE40" i="8"/>
  <c r="AE39" i="8"/>
  <c r="AF38" i="8"/>
  <c r="AE38" i="8"/>
  <c r="AD38" i="8"/>
  <c r="AC38" i="8"/>
  <c r="AF37" i="8"/>
  <c r="AE37" i="8"/>
  <c r="AD37" i="8"/>
  <c r="AC37" i="8"/>
  <c r="AF36" i="8"/>
  <c r="AE36" i="8"/>
  <c r="AD36" i="8"/>
  <c r="AC36" i="8"/>
  <c r="AF35" i="8"/>
  <c r="AE35" i="8"/>
  <c r="AD35" i="8"/>
  <c r="AC35" i="8"/>
  <c r="AF34" i="8"/>
  <c r="AE34" i="8"/>
  <c r="AD34" i="8"/>
  <c r="AC34" i="8"/>
  <c r="AF33" i="8"/>
  <c r="AE33" i="8"/>
  <c r="AD33" i="8"/>
  <c r="AC33" i="8"/>
  <c r="AF32" i="8"/>
  <c r="AE32" i="8"/>
  <c r="AD32" i="8"/>
  <c r="AF31" i="8"/>
  <c r="AE31" i="8"/>
  <c r="AD31" i="8"/>
  <c r="AC31" i="8"/>
  <c r="AF30" i="8"/>
  <c r="AE30" i="8"/>
  <c r="AD30" i="8"/>
  <c r="AD29" i="8" s="1"/>
  <c r="AC30" i="8"/>
  <c r="AF29" i="8"/>
  <c r="AF28" i="8"/>
  <c r="AE28" i="8"/>
  <c r="AD28" i="8"/>
  <c r="AC28" i="8"/>
  <c r="AF27" i="8"/>
  <c r="AE27" i="8"/>
  <c r="AD27" i="8"/>
  <c r="AC27" i="8"/>
  <c r="AF26" i="8"/>
  <c r="AE26" i="8"/>
  <c r="AD26" i="8"/>
  <c r="AC26" i="8"/>
  <c r="AF25" i="8"/>
  <c r="AE25" i="8"/>
  <c r="AD25" i="8"/>
  <c r="AC25" i="8"/>
  <c r="AF24" i="8"/>
  <c r="AE24" i="8"/>
  <c r="AE22" i="8" s="1"/>
  <c r="AD24" i="8"/>
  <c r="AC24" i="8"/>
  <c r="AE23" i="8"/>
  <c r="AM43" i="8"/>
  <c r="AL43" i="8"/>
  <c r="AK43" i="8"/>
  <c r="AM42" i="8"/>
  <c r="AL42" i="8"/>
  <c r="AK42" i="8"/>
  <c r="AJ42" i="8"/>
  <c r="AM41" i="8"/>
  <c r="AL41" i="8"/>
  <c r="AK41" i="8"/>
  <c r="AJ41" i="8"/>
  <c r="AL40" i="8"/>
  <c r="AL39" i="8"/>
  <c r="AM38" i="8"/>
  <c r="AL38" i="8"/>
  <c r="AK38" i="8"/>
  <c r="AJ38" i="8"/>
  <c r="AM37" i="8"/>
  <c r="AL37" i="8"/>
  <c r="AK37" i="8"/>
  <c r="AJ37" i="8"/>
  <c r="AM36" i="8"/>
  <c r="AL36" i="8"/>
  <c r="AK36" i="8"/>
  <c r="AJ36" i="8"/>
  <c r="AM35" i="8"/>
  <c r="AL35" i="8"/>
  <c r="AK35" i="8"/>
  <c r="AJ35" i="8"/>
  <c r="AM34" i="8"/>
  <c r="AM29" i="8" s="1"/>
  <c r="AL34" i="8"/>
  <c r="AK34" i="8"/>
  <c r="AJ34" i="8"/>
  <c r="AM33" i="8"/>
  <c r="AL33" i="8"/>
  <c r="AK33" i="8"/>
  <c r="AJ33" i="8"/>
  <c r="AM32" i="8"/>
  <c r="AL32" i="8"/>
  <c r="AK32" i="8"/>
  <c r="AM31" i="8"/>
  <c r="AL31" i="8"/>
  <c r="AK31" i="8"/>
  <c r="AK29" i="8" s="1"/>
  <c r="AJ31" i="8"/>
  <c r="AM30" i="8"/>
  <c r="AL30" i="8"/>
  <c r="AK30" i="8"/>
  <c r="AJ30" i="8"/>
  <c r="AM28" i="8"/>
  <c r="AL28" i="8"/>
  <c r="AK28" i="8"/>
  <c r="AJ28" i="8"/>
  <c r="AM27" i="8"/>
  <c r="AL27" i="8"/>
  <c r="AK27" i="8"/>
  <c r="AJ27" i="8"/>
  <c r="AL26" i="8"/>
  <c r="AK26" i="8"/>
  <c r="AM25" i="8"/>
  <c r="AL25" i="8"/>
  <c r="AK25" i="8"/>
  <c r="AJ25" i="8"/>
  <c r="AM24" i="8"/>
  <c r="AL24" i="8"/>
  <c r="AL22" i="8" s="1"/>
  <c r="AK24" i="8"/>
  <c r="AL23" i="8"/>
  <c r="AT43" i="8"/>
  <c r="AS43" i="8"/>
  <c r="AR43" i="8"/>
  <c r="AT42" i="8"/>
  <c r="AS42" i="8"/>
  <c r="AR42" i="8"/>
  <c r="AQ42" i="8"/>
  <c r="AT41" i="8"/>
  <c r="AS41" i="8"/>
  <c r="AR41" i="8"/>
  <c r="AQ41" i="8"/>
  <c r="AS40" i="8"/>
  <c r="AS39" i="8"/>
  <c r="AT38" i="8"/>
  <c r="AS38" i="8"/>
  <c r="AR38" i="8"/>
  <c r="AQ38" i="8"/>
  <c r="AT37" i="8"/>
  <c r="AS37" i="8"/>
  <c r="AR37" i="8"/>
  <c r="AQ37" i="8"/>
  <c r="AT36" i="8"/>
  <c r="AS36" i="8"/>
  <c r="AR36" i="8"/>
  <c r="AQ36" i="8"/>
  <c r="AT35" i="8"/>
  <c r="AS35" i="8"/>
  <c r="AR35" i="8"/>
  <c r="AQ35" i="8"/>
  <c r="AT34" i="8"/>
  <c r="AS34" i="8"/>
  <c r="AR34" i="8"/>
  <c r="AT33" i="8"/>
  <c r="AS33" i="8"/>
  <c r="AR33" i="8"/>
  <c r="AQ33" i="8"/>
  <c r="AT32" i="8"/>
  <c r="AS32" i="8"/>
  <c r="AR32" i="8"/>
  <c r="AT31" i="8"/>
  <c r="AS31" i="8"/>
  <c r="AR31" i="8"/>
  <c r="AQ31" i="8"/>
  <c r="AT30" i="8"/>
  <c r="AT29" i="8" s="1"/>
  <c r="AS30" i="8"/>
  <c r="AR30" i="8"/>
  <c r="AQ30" i="8"/>
  <c r="AR29" i="8"/>
  <c r="AT28" i="8"/>
  <c r="AS28" i="8"/>
  <c r="AR28" i="8"/>
  <c r="AQ28" i="8"/>
  <c r="AT27" i="8"/>
  <c r="AS27" i="8"/>
  <c r="AR27" i="8"/>
  <c r="AQ27" i="8"/>
  <c r="AS26" i="8"/>
  <c r="AR26" i="8"/>
  <c r="AT25" i="8"/>
  <c r="AS25" i="8"/>
  <c r="AR25" i="8"/>
  <c r="AQ25" i="8"/>
  <c r="AT24" i="8"/>
  <c r="AS24" i="8"/>
  <c r="AS23" i="8"/>
  <c r="AS22" i="8" s="1"/>
  <c r="BA43" i="8"/>
  <c r="AZ43" i="8"/>
  <c r="AY43" i="8"/>
  <c r="AX43" i="8"/>
  <c r="BA42" i="8"/>
  <c r="AZ42" i="8"/>
  <c r="AY42" i="8"/>
  <c r="AX42" i="8"/>
  <c r="BA41" i="8"/>
  <c r="AZ41" i="8"/>
  <c r="AY41" i="8"/>
  <c r="AX41" i="8"/>
  <c r="AZ40" i="8"/>
  <c r="AZ39" i="8"/>
  <c r="BA38" i="8"/>
  <c r="AZ38" i="8"/>
  <c r="AY38" i="8"/>
  <c r="AX38" i="8"/>
  <c r="BA37" i="8"/>
  <c r="AZ37" i="8"/>
  <c r="AY37" i="8"/>
  <c r="AX37" i="8"/>
  <c r="BA36" i="8"/>
  <c r="AZ36" i="8"/>
  <c r="AY36" i="8"/>
  <c r="AX36" i="8"/>
  <c r="BA35" i="8"/>
  <c r="AZ35" i="8"/>
  <c r="AY35" i="8"/>
  <c r="AX35" i="8"/>
  <c r="AX29" i="8" s="1"/>
  <c r="BA34" i="8"/>
  <c r="AZ34" i="8"/>
  <c r="AY34" i="8"/>
  <c r="AX34" i="8"/>
  <c r="BA33" i="8"/>
  <c r="AZ33" i="8"/>
  <c r="AY33" i="8"/>
  <c r="AX33" i="8"/>
  <c r="BA32" i="8"/>
  <c r="AZ32" i="8"/>
  <c r="AY32" i="8"/>
  <c r="AX32" i="8"/>
  <c r="BA31" i="8"/>
  <c r="AZ31" i="8"/>
  <c r="AY31" i="8"/>
  <c r="AX31" i="8"/>
  <c r="BA30" i="8"/>
  <c r="AZ30" i="8"/>
  <c r="AY30" i="8"/>
  <c r="AX30" i="8"/>
  <c r="BA29" i="8"/>
  <c r="BA28" i="8"/>
  <c r="AZ28" i="8"/>
  <c r="AY28" i="8"/>
  <c r="AX28" i="8"/>
  <c r="BA27" i="8"/>
  <c r="AZ27" i="8"/>
  <c r="AY27" i="8"/>
  <c r="AX27" i="8"/>
  <c r="BA26" i="8"/>
  <c r="AZ26" i="8"/>
  <c r="AY26" i="8"/>
  <c r="AX26" i="8"/>
  <c r="BA25" i="8"/>
  <c r="AZ25" i="8"/>
  <c r="AY25" i="8"/>
  <c r="AX25" i="8"/>
  <c r="BA24" i="8"/>
  <c r="AZ24" i="8"/>
  <c r="AZ22" i="8" s="1"/>
  <c r="AX24" i="8"/>
  <c r="BA23" i="8"/>
  <c r="BA22" i="8" s="1"/>
  <c r="AZ23" i="8"/>
  <c r="AY23" i="8"/>
  <c r="AX23" i="8"/>
  <c r="AX22" i="8" s="1"/>
  <c r="BH43" i="8"/>
  <c r="BG43" i="8"/>
  <c r="BF43" i="8"/>
  <c r="BE43" i="8"/>
  <c r="BH42" i="8"/>
  <c r="BG42" i="8"/>
  <c r="BF42" i="8"/>
  <c r="BE42" i="8"/>
  <c r="BH41" i="8"/>
  <c r="BG41" i="8"/>
  <c r="BF41" i="8"/>
  <c r="BE41" i="8"/>
  <c r="BG40" i="8"/>
  <c r="BG39" i="8"/>
  <c r="BH38" i="8"/>
  <c r="BG38" i="8"/>
  <c r="BF38" i="8"/>
  <c r="BE38" i="8"/>
  <c r="BH37" i="8"/>
  <c r="BG37" i="8"/>
  <c r="BF37" i="8"/>
  <c r="BE37" i="8"/>
  <c r="BH36" i="8"/>
  <c r="BG36" i="8"/>
  <c r="BF36" i="8"/>
  <c r="BE36" i="8"/>
  <c r="BH35" i="8"/>
  <c r="BG35" i="8"/>
  <c r="BF35" i="8"/>
  <c r="BE35" i="8"/>
  <c r="BH34" i="8"/>
  <c r="BG34" i="8"/>
  <c r="BF34" i="8"/>
  <c r="BE34" i="8"/>
  <c r="BH33" i="8"/>
  <c r="BG33" i="8"/>
  <c r="BF33" i="8"/>
  <c r="BE33" i="8"/>
  <c r="BH32" i="8"/>
  <c r="BG32" i="8"/>
  <c r="BF32" i="8"/>
  <c r="BH31" i="8"/>
  <c r="BH29" i="8" s="1"/>
  <c r="BG31" i="8"/>
  <c r="BF31" i="8"/>
  <c r="BE31" i="8"/>
  <c r="BH30" i="8"/>
  <c r="BG30" i="8"/>
  <c r="BF30" i="8"/>
  <c r="BF29" i="8" s="1"/>
  <c r="BE30" i="8"/>
  <c r="BH28" i="8"/>
  <c r="BG28" i="8"/>
  <c r="BF28" i="8"/>
  <c r="BE28" i="8"/>
  <c r="BH27" i="8"/>
  <c r="BG27" i="8"/>
  <c r="BF27" i="8"/>
  <c r="BE27" i="8"/>
  <c r="BG26" i="8"/>
  <c r="BF26" i="8"/>
  <c r="BH25" i="8"/>
  <c r="BG25" i="8"/>
  <c r="BF25" i="8"/>
  <c r="BE25" i="8"/>
  <c r="BH24" i="8"/>
  <c r="BG24" i="8"/>
  <c r="BF24" i="8"/>
  <c r="BF22" i="8" s="1"/>
  <c r="BH23" i="8"/>
  <c r="BG23" i="8"/>
  <c r="BG22" i="8" s="1"/>
  <c r="BF23" i="8"/>
  <c r="BE23" i="8"/>
  <c r="BO43" i="8"/>
  <c r="BN43" i="8"/>
  <c r="BM43" i="8"/>
  <c r="BL43" i="8"/>
  <c r="BO42" i="8"/>
  <c r="BN42" i="8"/>
  <c r="BM42" i="8"/>
  <c r="BL42" i="8"/>
  <c r="BO41" i="8"/>
  <c r="BN41" i="8"/>
  <c r="BM41" i="8"/>
  <c r="BL41" i="8"/>
  <c r="BN40" i="8"/>
  <c r="BN39" i="8"/>
  <c r="BO38" i="8"/>
  <c r="BN38" i="8"/>
  <c r="BM38" i="8"/>
  <c r="BL38" i="8"/>
  <c r="BO37" i="8"/>
  <c r="BN37" i="8"/>
  <c r="BM37" i="8"/>
  <c r="BL37" i="8"/>
  <c r="BO36" i="8"/>
  <c r="BN36" i="8"/>
  <c r="BM36" i="8"/>
  <c r="BL36" i="8"/>
  <c r="BO35" i="8"/>
  <c r="BN35" i="8"/>
  <c r="BM35" i="8"/>
  <c r="BL35" i="8"/>
  <c r="BL29" i="8" s="1"/>
  <c r="BO34" i="8"/>
  <c r="BO29" i="8" s="1"/>
  <c r="BN34" i="8"/>
  <c r="BM34" i="8"/>
  <c r="BL34" i="8"/>
  <c r="BO33" i="8"/>
  <c r="BN33" i="8"/>
  <c r="BM33" i="8"/>
  <c r="BL33" i="8"/>
  <c r="BO32" i="8"/>
  <c r="BN32" i="8"/>
  <c r="BM32" i="8"/>
  <c r="BL32" i="8"/>
  <c r="BO31" i="8"/>
  <c r="BN31" i="8"/>
  <c r="BM31" i="8"/>
  <c r="BL31" i="8"/>
  <c r="BO30" i="8"/>
  <c r="BN30" i="8"/>
  <c r="BM30" i="8"/>
  <c r="BM29" i="8" s="1"/>
  <c r="BL30" i="8"/>
  <c r="BO28" i="8"/>
  <c r="BN28" i="8"/>
  <c r="BM28" i="8"/>
  <c r="BL28" i="8"/>
  <c r="BO27" i="8"/>
  <c r="BN27" i="8"/>
  <c r="BM27" i="8"/>
  <c r="BL27" i="8"/>
  <c r="BO26" i="8"/>
  <c r="BN26" i="8"/>
  <c r="BM26" i="8"/>
  <c r="BL26" i="8"/>
  <c r="BO25" i="8"/>
  <c r="BN25" i="8"/>
  <c r="BM25" i="8"/>
  <c r="BL25" i="8"/>
  <c r="BO24" i="8"/>
  <c r="BN24" i="8"/>
  <c r="BN22" i="8" s="1"/>
  <c r="BM24" i="8"/>
  <c r="BL24" i="8"/>
  <c r="BO23" i="8"/>
  <c r="BO22" i="8" s="1"/>
  <c r="BN23" i="8"/>
  <c r="BM23" i="8"/>
  <c r="BL23" i="8"/>
  <c r="BL22" i="8" s="1"/>
  <c r="BM22" i="8"/>
  <c r="BV43" i="8"/>
  <c r="BU43" i="8"/>
  <c r="BT43" i="8"/>
  <c r="BS43" i="8"/>
  <c r="BV42" i="8"/>
  <c r="BU42" i="8"/>
  <c r="BT42" i="8"/>
  <c r="BS42" i="8"/>
  <c r="BV41" i="8"/>
  <c r="BU41" i="8"/>
  <c r="BT41" i="8"/>
  <c r="BS41" i="8"/>
  <c r="BU40" i="8"/>
  <c r="BU39" i="8"/>
  <c r="BV38" i="8"/>
  <c r="BU38" i="8"/>
  <c r="BT38" i="8"/>
  <c r="BS38" i="8"/>
  <c r="BV37" i="8"/>
  <c r="BU37" i="8"/>
  <c r="BT37" i="8"/>
  <c r="BS37" i="8"/>
  <c r="BV36" i="8"/>
  <c r="BU36" i="8"/>
  <c r="BT36" i="8"/>
  <c r="BS36" i="8"/>
  <c r="BV35" i="8"/>
  <c r="BU35" i="8"/>
  <c r="BT35" i="8"/>
  <c r="BS35" i="8"/>
  <c r="BS29" i="8" s="1"/>
  <c r="BV34" i="8"/>
  <c r="BU34" i="8"/>
  <c r="BT34" i="8"/>
  <c r="BS34" i="8"/>
  <c r="BV33" i="8"/>
  <c r="BU33" i="8"/>
  <c r="BT33" i="8"/>
  <c r="BS33" i="8"/>
  <c r="BV32" i="8"/>
  <c r="BU32" i="8"/>
  <c r="BT32" i="8"/>
  <c r="BS32" i="8"/>
  <c r="BV31" i="8"/>
  <c r="BU31" i="8"/>
  <c r="BT31" i="8"/>
  <c r="BS31" i="8"/>
  <c r="BV30" i="8"/>
  <c r="BU30" i="8"/>
  <c r="BT30" i="8"/>
  <c r="BS30" i="8"/>
  <c r="BV29" i="8"/>
  <c r="BV28" i="8"/>
  <c r="BU28" i="8"/>
  <c r="BT28" i="8"/>
  <c r="BS28" i="8"/>
  <c r="BV27" i="8"/>
  <c r="BU27" i="8"/>
  <c r="BT27" i="8"/>
  <c r="BS27" i="8"/>
  <c r="BV26" i="8"/>
  <c r="BU26" i="8"/>
  <c r="BT26" i="8"/>
  <c r="BV25" i="8"/>
  <c r="BU25" i="8"/>
  <c r="BT25" i="8"/>
  <c r="BS25" i="8"/>
  <c r="BV24" i="8"/>
  <c r="BU24" i="8"/>
  <c r="BU22" i="8" s="1"/>
  <c r="BT24" i="8"/>
  <c r="BV23" i="8"/>
  <c r="BV22" i="8" s="1"/>
  <c r="BU23" i="8"/>
  <c r="BT23" i="8"/>
  <c r="BS23" i="8"/>
  <c r="BT22" i="8"/>
  <c r="CC43" i="8"/>
  <c r="CB43" i="8"/>
  <c r="CA43" i="8"/>
  <c r="BZ43" i="8"/>
  <c r="CC42" i="8"/>
  <c r="CB42" i="8"/>
  <c r="CA42" i="8"/>
  <c r="BZ42" i="8"/>
  <c r="CC41" i="8"/>
  <c r="CB41" i="8"/>
  <c r="CA41" i="8"/>
  <c r="BZ41" i="8"/>
  <c r="CB40" i="8"/>
  <c r="CB39" i="8"/>
  <c r="CC38" i="8"/>
  <c r="CB38" i="8"/>
  <c r="CA38" i="8"/>
  <c r="BZ38" i="8"/>
  <c r="CC37" i="8"/>
  <c r="CB37" i="8"/>
  <c r="CA37" i="8"/>
  <c r="BZ37" i="8"/>
  <c r="CC36" i="8"/>
  <c r="CB36" i="8"/>
  <c r="CA36" i="8"/>
  <c r="BZ36" i="8"/>
  <c r="CC35" i="8"/>
  <c r="CB35" i="8"/>
  <c r="CA35" i="8"/>
  <c r="BZ35" i="8"/>
  <c r="CC34" i="8"/>
  <c r="CB34" i="8"/>
  <c r="CA34" i="8"/>
  <c r="BZ34" i="8"/>
  <c r="CC33" i="8"/>
  <c r="CB33" i="8"/>
  <c r="CA33" i="8"/>
  <c r="BZ33" i="8"/>
  <c r="CC32" i="8"/>
  <c r="CB32" i="8"/>
  <c r="CA32" i="8"/>
  <c r="BZ32" i="8"/>
  <c r="CC31" i="8"/>
  <c r="CB31" i="8"/>
  <c r="CA31" i="8"/>
  <c r="CA29" i="8" s="1"/>
  <c r="BZ31" i="8"/>
  <c r="CC30" i="8"/>
  <c r="CB30" i="8"/>
  <c r="CA30" i="8"/>
  <c r="BZ30" i="8"/>
  <c r="CC29" i="8"/>
  <c r="BZ29" i="8"/>
  <c r="CC28" i="8"/>
  <c r="CB28" i="8"/>
  <c r="CA28" i="8"/>
  <c r="BZ28" i="8"/>
  <c r="CC27" i="8"/>
  <c r="CB27" i="8"/>
  <c r="CA27" i="8"/>
  <c r="BZ27" i="8"/>
  <c r="CC26" i="8"/>
  <c r="CB26" i="8"/>
  <c r="CA26" i="8"/>
  <c r="BZ26" i="8"/>
  <c r="CC25" i="8"/>
  <c r="CB25" i="8"/>
  <c r="CA25" i="8"/>
  <c r="BZ25" i="8"/>
  <c r="CC24" i="8"/>
  <c r="CB24" i="8"/>
  <c r="CB22" i="8" s="1"/>
  <c r="CA24" i="8"/>
  <c r="BZ24" i="8"/>
  <c r="CC23" i="8"/>
  <c r="CC22" i="8" s="1"/>
  <c r="CB23" i="8"/>
  <c r="CA23" i="8"/>
  <c r="BZ23" i="8"/>
  <c r="BZ22" i="8" s="1"/>
  <c r="CA22" i="8"/>
  <c r="CJ43" i="8"/>
  <c r="CI43" i="8"/>
  <c r="CH43" i="8"/>
  <c r="CG43" i="8"/>
  <c r="CJ42" i="8"/>
  <c r="CI42" i="8"/>
  <c r="CH42" i="8"/>
  <c r="CG42" i="8"/>
  <c r="CJ41" i="8"/>
  <c r="CI41" i="8"/>
  <c r="CH41" i="8"/>
  <c r="CG41" i="8"/>
  <c r="CI40" i="8"/>
  <c r="CI39" i="8"/>
  <c r="CJ38" i="8"/>
  <c r="CI38" i="8"/>
  <c r="CH38" i="8"/>
  <c r="CG38" i="8"/>
  <c r="CJ37" i="8"/>
  <c r="CI37" i="8"/>
  <c r="CH37" i="8"/>
  <c r="CG37" i="8"/>
  <c r="CJ36" i="8"/>
  <c r="CI36" i="8"/>
  <c r="CH36" i="8"/>
  <c r="CG36" i="8"/>
  <c r="CJ35" i="8"/>
  <c r="CI35" i="8"/>
  <c r="CH35" i="8"/>
  <c r="CG35" i="8"/>
  <c r="CJ34" i="8"/>
  <c r="CI34" i="8"/>
  <c r="CH34" i="8"/>
  <c r="CG34" i="8"/>
  <c r="CJ33" i="8"/>
  <c r="CI33" i="8"/>
  <c r="CH33" i="8"/>
  <c r="CG33" i="8"/>
  <c r="CJ32" i="8"/>
  <c r="CI32" i="8"/>
  <c r="CH32" i="8"/>
  <c r="CG32" i="8"/>
  <c r="CJ31" i="8"/>
  <c r="CI31" i="8"/>
  <c r="CH31" i="8"/>
  <c r="CG31" i="8"/>
  <c r="CJ30" i="8"/>
  <c r="CJ29" i="8" s="1"/>
  <c r="CI30" i="8"/>
  <c r="CH30" i="8"/>
  <c r="CG30" i="8"/>
  <c r="CG29" i="8" s="1"/>
  <c r="CJ28" i="8"/>
  <c r="CI28" i="8"/>
  <c r="CH28" i="8"/>
  <c r="CG28" i="8"/>
  <c r="CJ27" i="8"/>
  <c r="CI27" i="8"/>
  <c r="CH27" i="8"/>
  <c r="CG27" i="8"/>
  <c r="CI26" i="8"/>
  <c r="CJ25" i="8"/>
  <c r="CI25" i="8"/>
  <c r="CH25" i="8"/>
  <c r="CG25" i="8"/>
  <c r="CJ24" i="8"/>
  <c r="CI24" i="8"/>
  <c r="CH24" i="8"/>
  <c r="CJ23" i="8"/>
  <c r="CI23" i="8"/>
  <c r="CI22" i="8" s="1"/>
  <c r="CH23" i="8"/>
  <c r="CG23" i="8"/>
  <c r="CV43" i="8"/>
  <c r="CV42" i="8"/>
  <c r="CV41" i="8"/>
  <c r="CV38" i="8"/>
  <c r="CV37" i="8"/>
  <c r="CV36" i="8"/>
  <c r="CV35" i="8"/>
  <c r="CV34" i="8"/>
  <c r="CV33" i="8"/>
  <c r="CV32" i="8"/>
  <c r="CV29" i="8" s="1"/>
  <c r="CV31" i="8"/>
  <c r="CV30" i="8"/>
  <c r="CV28" i="8"/>
  <c r="CV27" i="8"/>
  <c r="CV25" i="8"/>
  <c r="CV23" i="8"/>
  <c r="CX43" i="8"/>
  <c r="CX42" i="8"/>
  <c r="CX41" i="8"/>
  <c r="CX38" i="8"/>
  <c r="CX37" i="8"/>
  <c r="CX36" i="8"/>
  <c r="CX35" i="8"/>
  <c r="CX34" i="8"/>
  <c r="CX33" i="8"/>
  <c r="CX32" i="8"/>
  <c r="CX31" i="8"/>
  <c r="CX30" i="8"/>
  <c r="CX28" i="8"/>
  <c r="CX27" i="8"/>
  <c r="CX25" i="8"/>
  <c r="CX24" i="8"/>
  <c r="CX23" i="8"/>
  <c r="CU42" i="8"/>
  <c r="CU41" i="8"/>
  <c r="CU38" i="8"/>
  <c r="CU37" i="8"/>
  <c r="CU36" i="8"/>
  <c r="CU35" i="8"/>
  <c r="CU33" i="8"/>
  <c r="CU31" i="8"/>
  <c r="CU30" i="8"/>
  <c r="CU28" i="8"/>
  <c r="CU27" i="8"/>
  <c r="CU25" i="8"/>
  <c r="CN42" i="8"/>
  <c r="CN41" i="8"/>
  <c r="CN38" i="8"/>
  <c r="CN37" i="8"/>
  <c r="CN36" i="8"/>
  <c r="CN35" i="8"/>
  <c r="CN34" i="8"/>
  <c r="CN33" i="8"/>
  <c r="CN31" i="8"/>
  <c r="CN30" i="8"/>
  <c r="CN28" i="8"/>
  <c r="CN27" i="8"/>
  <c r="CN25" i="8"/>
  <c r="CW43" i="8"/>
  <c r="CW42" i="8"/>
  <c r="CW41" i="8"/>
  <c r="CW40" i="8"/>
  <c r="CW39" i="8"/>
  <c r="CW38" i="8"/>
  <c r="CW37" i="8"/>
  <c r="CW36" i="8"/>
  <c r="CW35" i="8"/>
  <c r="CW34" i="8"/>
  <c r="CW33" i="8"/>
  <c r="CW32" i="8"/>
  <c r="CW31" i="8"/>
  <c r="CW30" i="8"/>
  <c r="CW28" i="8"/>
  <c r="CW27" i="8"/>
  <c r="CW26" i="8"/>
  <c r="CW25" i="8"/>
  <c r="CW24" i="8"/>
  <c r="CW23" i="8"/>
  <c r="CW22" i="8" s="1"/>
  <c r="CO67" i="8"/>
  <c r="CP67" i="8"/>
  <c r="CQ67" i="8"/>
  <c r="CR67" i="8"/>
  <c r="CS67" i="8"/>
  <c r="CT67" i="8"/>
  <c r="CV67" i="8"/>
  <c r="CW67" i="8"/>
  <c r="CX67" i="8"/>
  <c r="CY67" i="8"/>
  <c r="CZ67" i="8"/>
  <c r="CT103" i="8"/>
  <c r="CV103" i="8"/>
  <c r="CW103" i="8"/>
  <c r="CW29" i="8" s="1"/>
  <c r="CX103" i="8"/>
  <c r="CY103" i="8"/>
  <c r="CZ103" i="8"/>
  <c r="CT118" i="8"/>
  <c r="CU118" i="8"/>
  <c r="CV118" i="8"/>
  <c r="CW118" i="8"/>
  <c r="CX118" i="8"/>
  <c r="CY118" i="8"/>
  <c r="CZ118" i="8"/>
  <c r="CT120" i="8"/>
  <c r="CU120" i="8"/>
  <c r="CV120" i="8"/>
  <c r="CW120" i="8"/>
  <c r="CX120" i="8"/>
  <c r="CY120" i="8"/>
  <c r="CZ120" i="8"/>
  <c r="E146" i="8"/>
  <c r="F146" i="8"/>
  <c r="G146" i="8"/>
  <c r="H146" i="8"/>
  <c r="I146" i="8"/>
  <c r="J146" i="8"/>
  <c r="K146" i="8"/>
  <c r="L146" i="8"/>
  <c r="M146" i="8"/>
  <c r="N146" i="8"/>
  <c r="O146" i="8"/>
  <c r="P146" i="8"/>
  <c r="Q146" i="8"/>
  <c r="R146" i="8"/>
  <c r="S146" i="8"/>
  <c r="T146" i="8"/>
  <c r="U146" i="8"/>
  <c r="V146" i="8"/>
  <c r="W146" i="8"/>
  <c r="X146" i="8"/>
  <c r="Y146" i="8"/>
  <c r="Z146" i="8"/>
  <c r="AA146" i="8"/>
  <c r="AB146" i="8"/>
  <c r="AC146" i="8"/>
  <c r="AD146" i="8"/>
  <c r="AE146" i="8"/>
  <c r="AF146" i="8"/>
  <c r="AG146" i="8"/>
  <c r="AH146" i="8"/>
  <c r="AI146" i="8"/>
  <c r="AJ146" i="8"/>
  <c r="AK146" i="8"/>
  <c r="AL146" i="8"/>
  <c r="AM146" i="8"/>
  <c r="AN146" i="8"/>
  <c r="AO146" i="8"/>
  <c r="AP146" i="8"/>
  <c r="AR146" i="8"/>
  <c r="AS146" i="8"/>
  <c r="AT146" i="8"/>
  <c r="AU146" i="8"/>
  <c r="AV146" i="8"/>
  <c r="AW146" i="8"/>
  <c r="AX146" i="8"/>
  <c r="AY146" i="8"/>
  <c r="AZ146" i="8"/>
  <c r="BA146" i="8"/>
  <c r="BB146" i="8"/>
  <c r="BC146" i="8"/>
  <c r="BD146" i="8"/>
  <c r="BE146" i="8"/>
  <c r="BF146" i="8"/>
  <c r="BG146" i="8"/>
  <c r="BH146" i="8"/>
  <c r="BI146" i="8"/>
  <c r="BJ146" i="8"/>
  <c r="BK146" i="8"/>
  <c r="BL146" i="8"/>
  <c r="BM146" i="8"/>
  <c r="BN146" i="8"/>
  <c r="BO146" i="8"/>
  <c r="BP146" i="8"/>
  <c r="BQ146" i="8"/>
  <c r="BR146" i="8"/>
  <c r="BS146" i="8"/>
  <c r="BT146" i="8"/>
  <c r="BU146" i="8"/>
  <c r="BV146" i="8"/>
  <c r="BW146" i="8"/>
  <c r="BX146" i="8"/>
  <c r="BY146" i="8"/>
  <c r="BZ146" i="8"/>
  <c r="CA146" i="8"/>
  <c r="CB146" i="8"/>
  <c r="CC146" i="8"/>
  <c r="CD146" i="8"/>
  <c r="CE146" i="8"/>
  <c r="CF146" i="8"/>
  <c r="CG146" i="8"/>
  <c r="CH146" i="8"/>
  <c r="CI146" i="8"/>
  <c r="CJ146" i="8"/>
  <c r="CK146" i="8"/>
  <c r="CL146" i="8"/>
  <c r="CM146" i="8"/>
  <c r="CN146" i="8"/>
  <c r="CO146" i="8"/>
  <c r="CP146" i="8"/>
  <c r="CQ146" i="8"/>
  <c r="CR146" i="8"/>
  <c r="CS146" i="8"/>
  <c r="CT146" i="8"/>
  <c r="CV146" i="8"/>
  <c r="CW146" i="8"/>
  <c r="CX146" i="8"/>
  <c r="CY146" i="8"/>
  <c r="CZ146" i="8"/>
  <c r="CT175" i="8"/>
  <c r="CV175" i="8"/>
  <c r="CW175" i="8"/>
  <c r="CX175" i="8"/>
  <c r="CY175" i="8"/>
  <c r="CZ175" i="8"/>
  <c r="DA177" i="8"/>
  <c r="DA178" i="8"/>
  <c r="DA179" i="8"/>
  <c r="BS179" i="8"/>
  <c r="BE178" i="8"/>
  <c r="AJ178" i="8"/>
  <c r="AJ179" i="8"/>
  <c r="DA148" i="8"/>
  <c r="DA149" i="8"/>
  <c r="DA147" i="8"/>
  <c r="CU147" i="8"/>
  <c r="CN149" i="8"/>
  <c r="CN147" i="8"/>
  <c r="BE147" i="8"/>
  <c r="AX147" i="8"/>
  <c r="AJ149" i="8"/>
  <c r="AJ147" i="8"/>
  <c r="DA130" i="8"/>
  <c r="DA131" i="8"/>
  <c r="DA129" i="8"/>
  <c r="V131" i="8"/>
  <c r="CU130" i="8"/>
  <c r="AX131" i="8"/>
  <c r="CT128" i="8"/>
  <c r="CV128" i="8"/>
  <c r="CW128" i="8"/>
  <c r="CW127" i="8" s="1"/>
  <c r="CX128" i="8"/>
  <c r="CX127" i="8" s="1"/>
  <c r="CY128" i="8"/>
  <c r="CY127" i="8" s="1"/>
  <c r="CZ128" i="8"/>
  <c r="CZ127" i="8" s="1"/>
  <c r="CT127" i="8"/>
  <c r="CV127" i="8"/>
  <c r="CU124" i="8"/>
  <c r="CT123" i="8"/>
  <c r="CV123" i="8"/>
  <c r="CW123" i="8"/>
  <c r="CX123" i="8"/>
  <c r="CY123" i="8"/>
  <c r="CZ123" i="8"/>
  <c r="CG126" i="8"/>
  <c r="CU126" i="8" s="1"/>
  <c r="CU123" i="8" s="1"/>
  <c r="BS124" i="8"/>
  <c r="DA121" i="8"/>
  <c r="BE121" i="8"/>
  <c r="CU121" i="8" s="1"/>
  <c r="DA94" i="8"/>
  <c r="DA95" i="8"/>
  <c r="DA96" i="8"/>
  <c r="DA97" i="8"/>
  <c r="DA98" i="8"/>
  <c r="DA99" i="8"/>
  <c r="DA100" i="8"/>
  <c r="DA93" i="8"/>
  <c r="CT92" i="8"/>
  <c r="CW92" i="8"/>
  <c r="CY92" i="8"/>
  <c r="CZ92" i="8"/>
  <c r="CX94" i="8"/>
  <c r="CX99" i="8"/>
  <c r="CX100" i="8"/>
  <c r="CV94" i="8"/>
  <c r="CV95" i="8"/>
  <c r="CV96" i="8"/>
  <c r="CV97" i="8"/>
  <c r="CV99" i="8"/>
  <c r="CV100" i="8"/>
  <c r="CV93" i="8"/>
  <c r="CQ94" i="8"/>
  <c r="CQ100" i="8"/>
  <c r="BZ100" i="8"/>
  <c r="CG97" i="8"/>
  <c r="CU97" i="8" s="1"/>
  <c r="BZ96" i="8"/>
  <c r="CG95" i="8"/>
  <c r="CU95" i="8" s="1"/>
  <c r="BZ93" i="8"/>
  <c r="BS99" i="8"/>
  <c r="CU99" i="8" s="1"/>
  <c r="BL99" i="8"/>
  <c r="BS93" i="8"/>
  <c r="BL93" i="8"/>
  <c r="CU96" i="8"/>
  <c r="AX96" i="8"/>
  <c r="CN96" i="8" s="1"/>
  <c r="AQ99" i="8"/>
  <c r="AJ94" i="8"/>
  <c r="CN94" i="8" s="1"/>
  <c r="AJ93" i="8"/>
  <c r="DA76" i="8"/>
  <c r="DA77" i="8"/>
  <c r="DA78" i="8"/>
  <c r="DA79" i="8"/>
  <c r="DA80" i="8"/>
  <c r="DA81" i="8"/>
  <c r="DA75" i="8"/>
  <c r="BS81" i="8"/>
  <c r="BL80" i="8"/>
  <c r="AX80" i="8"/>
  <c r="BL79" i="8"/>
  <c r="AX79" i="8"/>
  <c r="CT48" i="8"/>
  <c r="CT47" i="8" s="1"/>
  <c r="CU48" i="8"/>
  <c r="CV48" i="8"/>
  <c r="CW48" i="8"/>
  <c r="CW47" i="8" s="1"/>
  <c r="CX48" i="8"/>
  <c r="CX47" i="8" s="1"/>
  <c r="CY48" i="8"/>
  <c r="CY47" i="8" s="1"/>
  <c r="CZ48" i="8"/>
  <c r="CZ47" i="8" s="1"/>
  <c r="CV47" i="8"/>
  <c r="CN69" i="8"/>
  <c r="BZ78" i="8"/>
  <c r="AX78" i="8"/>
  <c r="BL77" i="8"/>
  <c r="AX77" i="8"/>
  <c r="BE76" i="8"/>
  <c r="BS75" i="8"/>
  <c r="BL75" i="8"/>
  <c r="AQ75" i="8"/>
  <c r="AL67" i="8"/>
  <c r="AN67" i="8"/>
  <c r="AO67" i="8"/>
  <c r="AP67" i="8"/>
  <c r="AR67" i="8"/>
  <c r="AS67" i="8"/>
  <c r="AT67" i="8"/>
  <c r="AU67" i="8"/>
  <c r="AV67" i="8"/>
  <c r="AJ69" i="8"/>
  <c r="CU68" i="8"/>
  <c r="F41" i="8"/>
  <c r="F42" i="8"/>
  <c r="E41" i="8"/>
  <c r="E42" i="8"/>
  <c r="F38" i="8"/>
  <c r="E38" i="8"/>
  <c r="F37" i="8"/>
  <c r="E37" i="8"/>
  <c r="F36" i="8"/>
  <c r="E36" i="8"/>
  <c r="F35" i="8"/>
  <c r="E35" i="8"/>
  <c r="F34" i="8"/>
  <c r="E34" i="8"/>
  <c r="F33" i="8"/>
  <c r="E33" i="8"/>
  <c r="F30" i="8"/>
  <c r="E30" i="8"/>
  <c r="F28" i="8"/>
  <c r="E28" i="8"/>
  <c r="F27" i="8"/>
  <c r="E27" i="8"/>
  <c r="F25" i="8"/>
  <c r="E25" i="8"/>
  <c r="F50" i="8"/>
  <c r="F126" i="8"/>
  <c r="F124" i="8"/>
  <c r="F121" i="8"/>
  <c r="F95" i="8"/>
  <c r="F96" i="8"/>
  <c r="F97" i="8"/>
  <c r="F98" i="8"/>
  <c r="F99" i="8"/>
  <c r="F100" i="8"/>
  <c r="F93" i="8"/>
  <c r="E94" i="8"/>
  <c r="F78" i="8"/>
  <c r="F79" i="8"/>
  <c r="E69" i="8"/>
  <c r="AP178" i="7"/>
  <c r="AP177" i="7"/>
  <c r="AP176" i="7"/>
  <c r="AP175" i="7"/>
  <c r="DA176" i="8" s="1"/>
  <c r="AP148" i="7"/>
  <c r="AP147" i="7"/>
  <c r="AP146" i="7"/>
  <c r="AP130" i="7"/>
  <c r="AP129" i="7"/>
  <c r="AP128" i="7"/>
  <c r="AP125" i="7"/>
  <c r="AP124" i="7"/>
  <c r="AP123" i="7"/>
  <c r="AP120" i="7"/>
  <c r="AP99" i="7"/>
  <c r="AP98" i="7"/>
  <c r="AP97" i="7"/>
  <c r="AP96" i="7"/>
  <c r="AP95" i="7"/>
  <c r="AP94" i="7"/>
  <c r="AP93" i="7"/>
  <c r="AP92" i="7"/>
  <c r="AP80" i="7"/>
  <c r="AP79" i="7"/>
  <c r="AP78" i="7"/>
  <c r="AP77" i="7"/>
  <c r="AP76" i="7"/>
  <c r="AP75" i="7"/>
  <c r="AP74" i="7"/>
  <c r="AP68" i="7"/>
  <c r="AP67" i="7"/>
  <c r="AP51" i="7"/>
  <c r="AP50" i="7"/>
  <c r="AP48" i="7"/>
  <c r="J130" i="7"/>
  <c r="I130" i="7"/>
  <c r="J128" i="7"/>
  <c r="I128" i="7"/>
  <c r="J120" i="7"/>
  <c r="I120" i="7"/>
  <c r="J98" i="7"/>
  <c r="I98" i="7"/>
  <c r="J97" i="7"/>
  <c r="I94" i="7"/>
  <c r="I97" i="7"/>
  <c r="J94" i="7"/>
  <c r="J93" i="7"/>
  <c r="J80" i="7"/>
  <c r="I80" i="7"/>
  <c r="J75" i="7"/>
  <c r="J74" i="7"/>
  <c r="AO41" i="7"/>
  <c r="AN41" i="7"/>
  <c r="AO40" i="7"/>
  <c r="AN40" i="7"/>
  <c r="AO37" i="7"/>
  <c r="AN37" i="7"/>
  <c r="AO36" i="7"/>
  <c r="AN36" i="7"/>
  <c r="AO35" i="7"/>
  <c r="AN35" i="7"/>
  <c r="AO34" i="7"/>
  <c r="AN34" i="7"/>
  <c r="AN33" i="7"/>
  <c r="AO32" i="7"/>
  <c r="AN32" i="7"/>
  <c r="AN30" i="7"/>
  <c r="AO29" i="7"/>
  <c r="AN29" i="7"/>
  <c r="AO27" i="7"/>
  <c r="AN27" i="7"/>
  <c r="AO26" i="7"/>
  <c r="AN26" i="7"/>
  <c r="AO24" i="7"/>
  <c r="AN24" i="7"/>
  <c r="AM42" i="7"/>
  <c r="AL42" i="7"/>
  <c r="AM41" i="7"/>
  <c r="AL41" i="7"/>
  <c r="AM40" i="7"/>
  <c r="AL40" i="7"/>
  <c r="AM37" i="7"/>
  <c r="AL37" i="7"/>
  <c r="AM36" i="7"/>
  <c r="AL36" i="7"/>
  <c r="AM35" i="7"/>
  <c r="AL35" i="7"/>
  <c r="AM34" i="7"/>
  <c r="AL34" i="7"/>
  <c r="AM33" i="7"/>
  <c r="AL33" i="7"/>
  <c r="AM32" i="7"/>
  <c r="AL32" i="7"/>
  <c r="AM31" i="7"/>
  <c r="AL31" i="7"/>
  <c r="AM30" i="7"/>
  <c r="AM28" i="7" s="1"/>
  <c r="AL30" i="7"/>
  <c r="AM29" i="7"/>
  <c r="AL29" i="7"/>
  <c r="AL28" i="7" s="1"/>
  <c r="AM27" i="7"/>
  <c r="AL27" i="7"/>
  <c r="AM26" i="7"/>
  <c r="AL26" i="7"/>
  <c r="AM25" i="7"/>
  <c r="AL25" i="7"/>
  <c r="AM24" i="7"/>
  <c r="AL24" i="7"/>
  <c r="AM22" i="7"/>
  <c r="AL22" i="7"/>
  <c r="AK42" i="7"/>
  <c r="AJ42" i="7"/>
  <c r="AK41" i="7"/>
  <c r="AJ41" i="7"/>
  <c r="AK40" i="7"/>
  <c r="AJ40" i="7"/>
  <c r="AK37" i="7"/>
  <c r="AJ37" i="7"/>
  <c r="AK36" i="7"/>
  <c r="AJ36" i="7"/>
  <c r="AK35" i="7"/>
  <c r="AJ35" i="7"/>
  <c r="AK34" i="7"/>
  <c r="AJ34" i="7"/>
  <c r="AK33" i="7"/>
  <c r="AJ33" i="7"/>
  <c r="AK32" i="7"/>
  <c r="AJ32" i="7"/>
  <c r="AK31" i="7"/>
  <c r="AJ31" i="7"/>
  <c r="AK30" i="7"/>
  <c r="AK28" i="7" s="1"/>
  <c r="AJ30" i="7"/>
  <c r="AK29" i="7"/>
  <c r="AJ29" i="7"/>
  <c r="AJ28" i="7"/>
  <c r="AK27" i="7"/>
  <c r="AJ27" i="7"/>
  <c r="AK26" i="7"/>
  <c r="AJ26" i="7"/>
  <c r="AK25" i="7"/>
  <c r="AJ25" i="7"/>
  <c r="AK24" i="7"/>
  <c r="AJ24" i="7"/>
  <c r="AK23" i="7"/>
  <c r="AJ23" i="7"/>
  <c r="AK22" i="7"/>
  <c r="AJ22" i="7"/>
  <c r="AJ21" i="7" s="1"/>
  <c r="AJ20" i="7" s="1"/>
  <c r="AK21" i="7"/>
  <c r="AI42" i="7"/>
  <c r="AH42" i="7"/>
  <c r="AI41" i="7"/>
  <c r="AH41" i="7"/>
  <c r="AI40" i="7"/>
  <c r="AH40" i="7"/>
  <c r="AI37" i="7"/>
  <c r="AH37" i="7"/>
  <c r="AI36" i="7"/>
  <c r="AH36" i="7"/>
  <c r="AI35" i="7"/>
  <c r="AH35" i="7"/>
  <c r="AI34" i="7"/>
  <c r="AH34" i="7"/>
  <c r="AH28" i="7" s="1"/>
  <c r="AI33" i="7"/>
  <c r="AH33" i="7"/>
  <c r="AI32" i="7"/>
  <c r="AH32" i="7"/>
  <c r="AI31" i="7"/>
  <c r="AH31" i="7"/>
  <c r="AI30" i="7"/>
  <c r="AI28" i="7" s="1"/>
  <c r="AH30" i="7"/>
  <c r="AI29" i="7"/>
  <c r="AH29" i="7"/>
  <c r="AI27" i="7"/>
  <c r="AH27" i="7"/>
  <c r="AI26" i="7"/>
  <c r="AH26" i="7"/>
  <c r="AI25" i="7"/>
  <c r="AH25" i="7"/>
  <c r="AI24" i="7"/>
  <c r="AH24" i="7"/>
  <c r="AI23" i="7"/>
  <c r="AH23" i="7"/>
  <c r="AI22" i="7"/>
  <c r="AH22" i="7"/>
  <c r="AH21" i="7" s="1"/>
  <c r="AI21" i="7"/>
  <c r="AG37" i="7"/>
  <c r="AF37" i="7"/>
  <c r="AG36" i="7"/>
  <c r="AF36" i="7"/>
  <c r="AG35" i="7"/>
  <c r="AG34" i="7"/>
  <c r="AF35" i="7"/>
  <c r="AF34" i="7"/>
  <c r="AF33" i="7"/>
  <c r="AG32" i="7"/>
  <c r="AF32" i="7"/>
  <c r="AG29" i="7"/>
  <c r="AF29" i="7"/>
  <c r="AG27" i="7"/>
  <c r="AF27" i="7"/>
  <c r="AG26" i="7"/>
  <c r="AF26" i="7"/>
  <c r="AG24" i="7"/>
  <c r="AF24" i="7"/>
  <c r="AF41" i="7"/>
  <c r="AF40" i="7"/>
  <c r="AF30" i="7"/>
  <c r="AG41" i="7"/>
  <c r="AG40" i="7"/>
  <c r="AE174" i="7"/>
  <c r="AH174" i="7"/>
  <c r="AI174" i="7"/>
  <c r="AJ174" i="7"/>
  <c r="AK174" i="7"/>
  <c r="AL174" i="7"/>
  <c r="AM174" i="7"/>
  <c r="AE145" i="7"/>
  <c r="AF145" i="7"/>
  <c r="AF141" i="7" s="1"/>
  <c r="AH145" i="7"/>
  <c r="AI145" i="7"/>
  <c r="AJ145" i="7"/>
  <c r="AJ141" i="7" s="1"/>
  <c r="AK145" i="7"/>
  <c r="AL145" i="7"/>
  <c r="AL141" i="7" s="1"/>
  <c r="AM145" i="7"/>
  <c r="AN145" i="7"/>
  <c r="AE141" i="7"/>
  <c r="AH141" i="7"/>
  <c r="AI141" i="7"/>
  <c r="AK141" i="7"/>
  <c r="AM141" i="7"/>
  <c r="AN141" i="7"/>
  <c r="AD141" i="7"/>
  <c r="AE127" i="7"/>
  <c r="AE126" i="7" s="1"/>
  <c r="AE31" i="7" s="1"/>
  <c r="AH127" i="7"/>
  <c r="AI127" i="7"/>
  <c r="AJ127" i="7"/>
  <c r="AJ126" i="7" s="1"/>
  <c r="AK127" i="7"/>
  <c r="AL127" i="7"/>
  <c r="AM127" i="7"/>
  <c r="AM126" i="7" s="1"/>
  <c r="AH126" i="7"/>
  <c r="AI126" i="7"/>
  <c r="AK126" i="7"/>
  <c r="AL126" i="7"/>
  <c r="AE122" i="7"/>
  <c r="AF122" i="7"/>
  <c r="AH122" i="7"/>
  <c r="AI122" i="7"/>
  <c r="AI117" i="7" s="1"/>
  <c r="AJ122" i="7"/>
  <c r="AK122" i="7"/>
  <c r="AL122" i="7"/>
  <c r="AM122" i="7"/>
  <c r="AN122" i="7"/>
  <c r="AE119" i="7"/>
  <c r="AF119" i="7"/>
  <c r="AG119" i="7"/>
  <c r="AH119" i="7"/>
  <c r="AI119" i="7"/>
  <c r="AJ119" i="7"/>
  <c r="AK119" i="7"/>
  <c r="AL119" i="7"/>
  <c r="AM119" i="7"/>
  <c r="AM117" i="7" s="1"/>
  <c r="AN119" i="7"/>
  <c r="AO119" i="7"/>
  <c r="AE117" i="7"/>
  <c r="AH117" i="7"/>
  <c r="AK117" i="7"/>
  <c r="AN117" i="7"/>
  <c r="AE91" i="7"/>
  <c r="AH91" i="7"/>
  <c r="AI91" i="7"/>
  <c r="AJ91" i="7"/>
  <c r="AK91" i="7"/>
  <c r="AL91" i="7"/>
  <c r="AM91" i="7"/>
  <c r="AE73" i="7"/>
  <c r="AH73" i="7"/>
  <c r="AH70" i="7" s="1"/>
  <c r="AI73" i="7"/>
  <c r="AI70" i="7" s="1"/>
  <c r="AJ73" i="7"/>
  <c r="AJ70" i="7" s="1"/>
  <c r="AK73" i="7"/>
  <c r="AL73" i="7"/>
  <c r="AL70" i="7" s="1"/>
  <c r="AL23" i="7" s="1"/>
  <c r="AL21" i="7" s="1"/>
  <c r="AL20" i="7" s="1"/>
  <c r="AM73" i="7"/>
  <c r="AE70" i="7"/>
  <c r="AK70" i="7"/>
  <c r="AM70" i="7"/>
  <c r="AM23" i="7" s="1"/>
  <c r="AM21" i="7" s="1"/>
  <c r="AE66" i="7"/>
  <c r="AE65" i="7" s="1"/>
  <c r="AH66" i="7"/>
  <c r="AI66" i="7"/>
  <c r="AI65" i="7" s="1"/>
  <c r="AJ66" i="7"/>
  <c r="AJ65" i="7" s="1"/>
  <c r="AK66" i="7"/>
  <c r="AL66" i="7"/>
  <c r="AM66" i="7"/>
  <c r="AH65" i="7"/>
  <c r="AK65" i="7"/>
  <c r="AL65" i="7"/>
  <c r="AL45" i="7" s="1"/>
  <c r="AM65" i="7"/>
  <c r="AE49" i="7"/>
  <c r="AF49" i="7"/>
  <c r="AG49" i="7"/>
  <c r="AH49" i="7"/>
  <c r="AI49" i="7"/>
  <c r="AJ49" i="7"/>
  <c r="AJ46" i="7" s="1"/>
  <c r="AK49" i="7"/>
  <c r="AL49" i="7"/>
  <c r="AM49" i="7"/>
  <c r="AO49" i="7"/>
  <c r="AF46" i="7"/>
  <c r="AG46" i="7"/>
  <c r="AH46" i="7"/>
  <c r="AI46" i="7"/>
  <c r="AK46" i="7"/>
  <c r="AL46" i="7"/>
  <c r="AM46" i="7"/>
  <c r="AM45" i="7" s="1"/>
  <c r="AM44" i="7" s="1"/>
  <c r="AH45" i="7"/>
  <c r="AE42" i="7"/>
  <c r="AD42" i="7"/>
  <c r="M145" i="7"/>
  <c r="N145" i="7"/>
  <c r="O145" i="7"/>
  <c r="P145" i="7"/>
  <c r="Q145" i="7"/>
  <c r="R145" i="7"/>
  <c r="S145" i="7"/>
  <c r="T145" i="7"/>
  <c r="U145" i="7"/>
  <c r="V145" i="7"/>
  <c r="W145" i="7"/>
  <c r="X145" i="7"/>
  <c r="Y145" i="7"/>
  <c r="Z145" i="7"/>
  <c r="AA145" i="7"/>
  <c r="AB145" i="7"/>
  <c r="AC145" i="7"/>
  <c r="AD145" i="7"/>
  <c r="AN147" i="7"/>
  <c r="AN148" i="7"/>
  <c r="AN146" i="7"/>
  <c r="AI146" i="7"/>
  <c r="AI130" i="7"/>
  <c r="AE130" i="7"/>
  <c r="AM125" i="7"/>
  <c r="AO125" i="7" s="1"/>
  <c r="AO123" i="7"/>
  <c r="AK123" i="7"/>
  <c r="AO120" i="7"/>
  <c r="AI120" i="7"/>
  <c r="AG99" i="7"/>
  <c r="AM99" i="7"/>
  <c r="AK98" i="7"/>
  <c r="AK97" i="7"/>
  <c r="AO97" i="7" s="1"/>
  <c r="AM97" i="7"/>
  <c r="AM96" i="7"/>
  <c r="AI95" i="7"/>
  <c r="AM95" i="7"/>
  <c r="AO95" i="7" s="1"/>
  <c r="AM94" i="7"/>
  <c r="AN93" i="7"/>
  <c r="AG92" i="7"/>
  <c r="AO94" i="7"/>
  <c r="AO96" i="7"/>
  <c r="AO98" i="7"/>
  <c r="AO99" i="7"/>
  <c r="AO92" i="7"/>
  <c r="AM92" i="7"/>
  <c r="AK79" i="7"/>
  <c r="AK78" i="7"/>
  <c r="AO78" i="7" s="1"/>
  <c r="AM77" i="7"/>
  <c r="AK76" i="7"/>
  <c r="AO75" i="7"/>
  <c r="F76" i="8" s="1"/>
  <c r="AO76" i="7"/>
  <c r="F77" i="8" s="1"/>
  <c r="AO74" i="7"/>
  <c r="F75" i="8" s="1"/>
  <c r="AI79" i="7"/>
  <c r="AI78" i="7"/>
  <c r="AI77" i="7"/>
  <c r="AI76" i="7"/>
  <c r="AI75" i="7"/>
  <c r="AK74" i="7"/>
  <c r="AG66" i="7"/>
  <c r="AG65" i="7" s="1"/>
  <c r="AG45" i="7" s="1"/>
  <c r="AG22" i="7" s="1"/>
  <c r="AO67" i="7"/>
  <c r="F68" i="8" s="1"/>
  <c r="AN68" i="7"/>
  <c r="AD66" i="7"/>
  <c r="AF68" i="7"/>
  <c r="AG67" i="7"/>
  <c r="J68" i="7"/>
  <c r="J66" i="7"/>
  <c r="K66" i="7"/>
  <c r="L66" i="7"/>
  <c r="M66" i="7"/>
  <c r="N66" i="7"/>
  <c r="O66" i="7"/>
  <c r="P66" i="7"/>
  <c r="Q66" i="7"/>
  <c r="R66" i="7"/>
  <c r="S66" i="7"/>
  <c r="T66" i="7"/>
  <c r="I66" i="7"/>
  <c r="M66" i="6"/>
  <c r="N66" i="6"/>
  <c r="O66" i="6"/>
  <c r="P66" i="6"/>
  <c r="Q66" i="6"/>
  <c r="BB41" i="6"/>
  <c r="AZ41" i="6"/>
  <c r="AY41" i="6"/>
  <c r="BB40" i="6"/>
  <c r="AY40" i="6"/>
  <c r="BA37" i="6"/>
  <c r="AZ37" i="6"/>
  <c r="BB36" i="6"/>
  <c r="AY36" i="6"/>
  <c r="BA33" i="6"/>
  <c r="AZ33" i="6"/>
  <c r="BA31" i="6"/>
  <c r="BA30" i="6"/>
  <c r="BA28" i="6"/>
  <c r="BB27" i="6"/>
  <c r="BA27" i="6"/>
  <c r="AY27" i="6"/>
  <c r="BB26" i="6"/>
  <c r="BA26" i="6"/>
  <c r="AY26" i="6"/>
  <c r="BA25" i="6"/>
  <c r="BB24" i="6"/>
  <c r="BA24" i="6"/>
  <c r="AY24" i="6"/>
  <c r="BA23" i="6"/>
  <c r="BG33" i="6"/>
  <c r="BF33" i="6"/>
  <c r="BE33" i="6"/>
  <c r="BD33" i="6"/>
  <c r="BI33" i="6"/>
  <c r="BL33" i="6"/>
  <c r="BS92" i="6"/>
  <c r="BS93" i="6"/>
  <c r="BS91" i="6" s="1"/>
  <c r="BS25" i="6" s="1"/>
  <c r="BS94" i="6"/>
  <c r="BS95" i="6"/>
  <c r="BS96" i="6"/>
  <c r="BQ92" i="6"/>
  <c r="CK33" i="6"/>
  <c r="CJ33" i="6"/>
  <c r="CI33" i="6"/>
  <c r="CH33" i="6"/>
  <c r="CI49" i="6"/>
  <c r="CJ49" i="6"/>
  <c r="CL49" i="6"/>
  <c r="CM49" i="6"/>
  <c r="CN49" i="6"/>
  <c r="CO49" i="6"/>
  <c r="CO46" i="6" s="1"/>
  <c r="CP49" i="6"/>
  <c r="CQ49" i="6"/>
  <c r="CQ46" i="6" s="1"/>
  <c r="CQ45" i="6" s="1"/>
  <c r="CQ44" i="6" s="1"/>
  <c r="CQ43" i="6" s="1"/>
  <c r="CQ41" i="6" s="1"/>
  <c r="CI47" i="6"/>
  <c r="CJ47" i="6"/>
  <c r="CL47" i="6"/>
  <c r="CL46" i="6" s="1"/>
  <c r="CL45" i="6" s="1"/>
  <c r="CL44" i="6" s="1"/>
  <c r="CL43" i="6" s="1"/>
  <c r="CM47" i="6"/>
  <c r="CN47" i="6"/>
  <c r="CO47" i="6"/>
  <c r="CP47" i="6"/>
  <c r="CQ47" i="6"/>
  <c r="CI46" i="6"/>
  <c r="CI45" i="6" s="1"/>
  <c r="CI44" i="6" s="1"/>
  <c r="CI43" i="6" s="1"/>
  <c r="CP41" i="6"/>
  <c r="CM41" i="6"/>
  <c r="CP40" i="6"/>
  <c r="CM40" i="6"/>
  <c r="CQ37" i="6"/>
  <c r="CO37" i="6"/>
  <c r="CN37" i="6"/>
  <c r="CP36" i="6"/>
  <c r="CM36" i="6"/>
  <c r="CO33" i="6"/>
  <c r="CN33" i="6"/>
  <c r="CO31" i="6"/>
  <c r="CO30" i="6"/>
  <c r="CO28" i="6" s="1"/>
  <c r="CP27" i="6"/>
  <c r="CO27" i="6"/>
  <c r="CM27" i="6"/>
  <c r="CP26" i="6"/>
  <c r="CO26" i="6"/>
  <c r="CM26" i="6"/>
  <c r="CO25" i="6"/>
  <c r="CP24" i="6"/>
  <c r="CO24" i="6"/>
  <c r="CM24" i="6"/>
  <c r="CO23" i="6"/>
  <c r="CF42" i="6"/>
  <c r="CC42" i="6"/>
  <c r="CG41" i="6"/>
  <c r="CF41" i="6"/>
  <c r="CE41" i="6"/>
  <c r="CD41" i="6"/>
  <c r="CC41" i="6"/>
  <c r="CF40" i="6"/>
  <c r="CC40" i="6"/>
  <c r="CG37" i="6"/>
  <c r="CE37" i="6"/>
  <c r="CD37" i="6"/>
  <c r="CF36" i="6"/>
  <c r="CC36" i="6"/>
  <c r="CE33" i="6"/>
  <c r="CD33" i="6"/>
  <c r="CF31" i="6"/>
  <c r="CE31" i="6"/>
  <c r="CC31" i="6"/>
  <c r="CF30" i="6"/>
  <c r="CE30" i="6"/>
  <c r="CC30" i="6"/>
  <c r="CC28" i="6" s="1"/>
  <c r="CF28" i="6"/>
  <c r="CE28" i="6"/>
  <c r="CF27" i="6"/>
  <c r="CE27" i="6"/>
  <c r="CC27" i="6"/>
  <c r="CF26" i="6"/>
  <c r="CE26" i="6"/>
  <c r="CC26" i="6"/>
  <c r="CF25" i="6"/>
  <c r="CE25" i="6"/>
  <c r="CC25" i="6"/>
  <c r="CF24" i="6"/>
  <c r="CE24" i="6"/>
  <c r="CC24" i="6"/>
  <c r="CF23" i="6"/>
  <c r="CE23" i="6"/>
  <c r="CC23" i="6"/>
  <c r="CF22" i="6"/>
  <c r="CF21" i="6" s="1"/>
  <c r="CE22" i="6"/>
  <c r="CE21" i="6" s="1"/>
  <c r="CC22" i="6"/>
  <c r="CC21" i="6"/>
  <c r="BV42" i="6"/>
  <c r="BS42" i="6"/>
  <c r="BW41" i="6"/>
  <c r="BV41" i="6"/>
  <c r="BU41" i="6"/>
  <c r="BT41" i="6"/>
  <c r="BS41" i="6"/>
  <c r="BV40" i="6"/>
  <c r="BS40" i="6"/>
  <c r="BW37" i="6"/>
  <c r="BU37" i="6"/>
  <c r="BT37" i="6"/>
  <c r="BV36" i="6"/>
  <c r="BS36" i="6"/>
  <c r="BU33" i="6"/>
  <c r="BT33" i="6"/>
  <c r="BV31" i="6"/>
  <c r="BU31" i="6"/>
  <c r="BS31" i="6"/>
  <c r="BV30" i="6"/>
  <c r="BV28" i="6" s="1"/>
  <c r="BU30" i="6"/>
  <c r="BU28" i="6" s="1"/>
  <c r="BS30" i="6"/>
  <c r="BS28" i="6"/>
  <c r="BV27" i="6"/>
  <c r="BU27" i="6"/>
  <c r="BS27" i="6"/>
  <c r="BV26" i="6"/>
  <c r="BU26" i="6"/>
  <c r="BS26" i="6"/>
  <c r="BU25" i="6"/>
  <c r="BV24" i="6"/>
  <c r="BU24" i="6"/>
  <c r="BS24" i="6"/>
  <c r="BV23" i="6"/>
  <c r="BU23" i="6"/>
  <c r="BU21" i="6" s="1"/>
  <c r="BS23" i="6"/>
  <c r="BV22" i="6"/>
  <c r="BU22" i="6"/>
  <c r="BS22" i="6"/>
  <c r="BL42" i="6"/>
  <c r="BI42" i="6"/>
  <c r="BM41" i="6"/>
  <c r="BL41" i="6"/>
  <c r="BK41" i="6"/>
  <c r="BJ41" i="6"/>
  <c r="BI41" i="6"/>
  <c r="BL40" i="6"/>
  <c r="BI40" i="6"/>
  <c r="BM37" i="6"/>
  <c r="BK37" i="6"/>
  <c r="BJ37" i="6"/>
  <c r="BL36" i="6"/>
  <c r="BI36" i="6"/>
  <c r="BK33" i="6"/>
  <c r="BJ33" i="6"/>
  <c r="BL31" i="6"/>
  <c r="BK31" i="6"/>
  <c r="BI31" i="6"/>
  <c r="BL30" i="6"/>
  <c r="BK30" i="6"/>
  <c r="BK28" i="6" s="1"/>
  <c r="BI30" i="6"/>
  <c r="BI28" i="6" s="1"/>
  <c r="BL27" i="6"/>
  <c r="BK27" i="6"/>
  <c r="BI27" i="6"/>
  <c r="BL26" i="6"/>
  <c r="BK26" i="6"/>
  <c r="BI26" i="6"/>
  <c r="BL25" i="6"/>
  <c r="BK25" i="6"/>
  <c r="BI25" i="6"/>
  <c r="BL24" i="6"/>
  <c r="BK24" i="6"/>
  <c r="BI24" i="6"/>
  <c r="BL23" i="6"/>
  <c r="BK23" i="6"/>
  <c r="BI23" i="6"/>
  <c r="BL22" i="6"/>
  <c r="BK22" i="6"/>
  <c r="BI22" i="6"/>
  <c r="BL21" i="6"/>
  <c r="BK21" i="6"/>
  <c r="BI21" i="6"/>
  <c r="Y42" i="6"/>
  <c r="Y41" i="6"/>
  <c r="Y40" i="6"/>
  <c r="Y36" i="6"/>
  <c r="Y31" i="6"/>
  <c r="Y30" i="6"/>
  <c r="Y28" i="6"/>
  <c r="Y27" i="6"/>
  <c r="Y26" i="6"/>
  <c r="Y25" i="6"/>
  <c r="Y21" i="6" s="1"/>
  <c r="Y24" i="6"/>
  <c r="Y23" i="6"/>
  <c r="Y22" i="6"/>
  <c r="V42" i="6"/>
  <c r="V41" i="6"/>
  <c r="V40" i="6"/>
  <c r="V36" i="6"/>
  <c r="V31" i="6"/>
  <c r="V30" i="6"/>
  <c r="V28" i="6"/>
  <c r="V27" i="6"/>
  <c r="V26" i="6"/>
  <c r="V25" i="6"/>
  <c r="V21" i="6" s="1"/>
  <c r="V24" i="6"/>
  <c r="V23" i="6"/>
  <c r="V22" i="6"/>
  <c r="T42" i="6"/>
  <c r="T41" i="6"/>
  <c r="T40" i="6"/>
  <c r="T36" i="6"/>
  <c r="T31" i="6"/>
  <c r="T30" i="6"/>
  <c r="T28" i="6"/>
  <c r="T27" i="6"/>
  <c r="T26" i="6"/>
  <c r="T25" i="6"/>
  <c r="T24" i="6"/>
  <c r="T23" i="6"/>
  <c r="J47" i="6"/>
  <c r="K47" i="6"/>
  <c r="L47" i="6"/>
  <c r="M47" i="6"/>
  <c r="N47" i="6"/>
  <c r="O47" i="6"/>
  <c r="P47" i="6"/>
  <c r="Q47" i="6"/>
  <c r="R47" i="6"/>
  <c r="S47" i="6"/>
  <c r="T47" i="6"/>
  <c r="V47" i="6"/>
  <c r="W47" i="6"/>
  <c r="X47" i="6"/>
  <c r="Y47" i="6"/>
  <c r="AA47" i="6"/>
  <c r="AB47" i="6"/>
  <c r="AC47" i="6"/>
  <c r="AD47" i="6"/>
  <c r="AE47" i="6"/>
  <c r="AF47" i="6"/>
  <c r="AG47" i="6"/>
  <c r="AH47" i="6"/>
  <c r="AI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BQ47" i="6"/>
  <c r="BR47" i="6"/>
  <c r="BS47" i="6"/>
  <c r="BT47" i="6"/>
  <c r="BU47" i="6"/>
  <c r="BV47" i="6"/>
  <c r="BW47" i="6"/>
  <c r="BX47" i="6"/>
  <c r="BY47" i="6"/>
  <c r="BZ47" i="6"/>
  <c r="CA47" i="6"/>
  <c r="CB47" i="6"/>
  <c r="CC47" i="6"/>
  <c r="CD47" i="6"/>
  <c r="CE47" i="6"/>
  <c r="CF47" i="6"/>
  <c r="CG47" i="6"/>
  <c r="J49" i="6"/>
  <c r="K49" i="6"/>
  <c r="L49" i="6"/>
  <c r="M49" i="6"/>
  <c r="N49" i="6"/>
  <c r="O49" i="6"/>
  <c r="P49" i="6"/>
  <c r="Q49" i="6"/>
  <c r="R49" i="6"/>
  <c r="S49" i="6"/>
  <c r="T49" i="6"/>
  <c r="V49" i="6"/>
  <c r="W49" i="6"/>
  <c r="X49" i="6"/>
  <c r="Y49" i="6"/>
  <c r="AA49" i="6"/>
  <c r="AB49" i="6"/>
  <c r="AC49" i="6"/>
  <c r="AD49" i="6"/>
  <c r="AE49" i="6"/>
  <c r="AF49" i="6"/>
  <c r="AG49" i="6"/>
  <c r="AH49" i="6"/>
  <c r="AI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BQ49" i="6"/>
  <c r="BR49" i="6"/>
  <c r="BS49" i="6"/>
  <c r="BT49" i="6"/>
  <c r="BU49" i="6"/>
  <c r="BV49" i="6"/>
  <c r="BW49" i="6"/>
  <c r="BX49" i="6"/>
  <c r="BY49" i="6"/>
  <c r="BZ49" i="6"/>
  <c r="CA49" i="6"/>
  <c r="CB49" i="6"/>
  <c r="CC49" i="6"/>
  <c r="CD49" i="6"/>
  <c r="CE49" i="6"/>
  <c r="CF49" i="6"/>
  <c r="CG49" i="6"/>
  <c r="S65" i="6"/>
  <c r="V65" i="6"/>
  <c r="W65" i="6"/>
  <c r="X65" i="6"/>
  <c r="Y65" i="6"/>
  <c r="Z65" i="6"/>
  <c r="AA65" i="6"/>
  <c r="AB65" i="6"/>
  <c r="AC65" i="6"/>
  <c r="AD65" i="6"/>
  <c r="AE65" i="6"/>
  <c r="AF65" i="6"/>
  <c r="AG65" i="6"/>
  <c r="AH65" i="6"/>
  <c r="AI65" i="6"/>
  <c r="AJ65" i="6"/>
  <c r="AK65" i="6"/>
  <c r="AL65" i="6"/>
  <c r="AM65" i="6"/>
  <c r="AN65" i="6"/>
  <c r="AP65" i="6"/>
  <c r="AQ65" i="6"/>
  <c r="AS65" i="6"/>
  <c r="AU65" i="6"/>
  <c r="AV65" i="6"/>
  <c r="AX65" i="6"/>
  <c r="AZ65" i="6"/>
  <c r="BC65" i="6"/>
  <c r="BD65" i="6"/>
  <c r="BE65" i="6"/>
  <c r="BF65" i="6"/>
  <c r="BG65" i="6"/>
  <c r="BH65" i="6"/>
  <c r="BI65" i="6"/>
  <c r="BJ65" i="6"/>
  <c r="BK65" i="6"/>
  <c r="BL65" i="6"/>
  <c r="BM65" i="6"/>
  <c r="BN65" i="6"/>
  <c r="BO65" i="6"/>
  <c r="BP65" i="6"/>
  <c r="BQ65" i="6"/>
  <c r="BR65" i="6"/>
  <c r="BS65" i="6"/>
  <c r="BT65" i="6"/>
  <c r="BU65" i="6"/>
  <c r="BV65" i="6"/>
  <c r="BW65" i="6"/>
  <c r="BX65" i="6"/>
  <c r="BY65" i="6"/>
  <c r="BZ65" i="6"/>
  <c r="CA65" i="6"/>
  <c r="CB65" i="6"/>
  <c r="CC65" i="6"/>
  <c r="CD65" i="6"/>
  <c r="CE65" i="6"/>
  <c r="CF65" i="6"/>
  <c r="CG65" i="6"/>
  <c r="CI65" i="6"/>
  <c r="CJ65" i="6"/>
  <c r="CL65" i="6"/>
  <c r="CN65" i="6"/>
  <c r="CQ65"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U70" i="6"/>
  <c r="AV70" i="6"/>
  <c r="AX70" i="6"/>
  <c r="AZ70" i="6"/>
  <c r="BA70" i="6"/>
  <c r="BC70" i="6"/>
  <c r="BD70" i="6"/>
  <c r="BE70" i="6"/>
  <c r="BF70" i="6"/>
  <c r="BG70" i="6"/>
  <c r="BH70" i="6"/>
  <c r="BI70" i="6"/>
  <c r="BJ70" i="6"/>
  <c r="BK70" i="6"/>
  <c r="BL70" i="6"/>
  <c r="BM70" i="6"/>
  <c r="BN70" i="6"/>
  <c r="BO70" i="6"/>
  <c r="BP70" i="6"/>
  <c r="BQ70" i="6"/>
  <c r="BR70" i="6"/>
  <c r="BS70" i="6"/>
  <c r="BT70" i="6"/>
  <c r="BU70" i="6"/>
  <c r="BV70" i="6"/>
  <c r="BW70" i="6"/>
  <c r="BX70" i="6"/>
  <c r="BY70" i="6"/>
  <c r="BZ70" i="6"/>
  <c r="CA70" i="6"/>
  <c r="CB70" i="6"/>
  <c r="CC70" i="6"/>
  <c r="CD70" i="6"/>
  <c r="CE70" i="6"/>
  <c r="CF70" i="6"/>
  <c r="CG70" i="6"/>
  <c r="CI70" i="6"/>
  <c r="CJ70" i="6"/>
  <c r="CL70" i="6"/>
  <c r="CN70" i="6"/>
  <c r="CO70" i="6"/>
  <c r="CQ70" i="6"/>
  <c r="J73" i="6"/>
  <c r="K73" i="6"/>
  <c r="L73" i="6"/>
  <c r="M73" i="6"/>
  <c r="N73" i="6"/>
  <c r="O73" i="6"/>
  <c r="P73" i="6"/>
  <c r="Q73" i="6"/>
  <c r="R73" i="6"/>
  <c r="S73" i="6"/>
  <c r="T73" i="6"/>
  <c r="U73" i="6"/>
  <c r="V73" i="6"/>
  <c r="W73" i="6"/>
  <c r="X73" i="6"/>
  <c r="Y73" i="6"/>
  <c r="Z73" i="6"/>
  <c r="AA73" i="6"/>
  <c r="AB73" i="6"/>
  <c r="AC73" i="6"/>
  <c r="AD73" i="6"/>
  <c r="AE73" i="6"/>
  <c r="AF73" i="6"/>
  <c r="AG73" i="6"/>
  <c r="AH73" i="6"/>
  <c r="AI73" i="6"/>
  <c r="AJ73" i="6"/>
  <c r="AK73" i="6"/>
  <c r="AL73" i="6"/>
  <c r="AM73" i="6"/>
  <c r="AN73" i="6"/>
  <c r="AO73" i="6"/>
  <c r="AP73" i="6"/>
  <c r="AQ73" i="6"/>
  <c r="AR73" i="6"/>
  <c r="AS73" i="6"/>
  <c r="AU73" i="6"/>
  <c r="AV73" i="6"/>
  <c r="AX73" i="6"/>
  <c r="AZ73" i="6"/>
  <c r="BA73" i="6"/>
  <c r="BC73" i="6"/>
  <c r="BD73" i="6"/>
  <c r="BE73" i="6"/>
  <c r="BF73" i="6"/>
  <c r="BG73" i="6"/>
  <c r="BH73" i="6"/>
  <c r="BI73" i="6"/>
  <c r="BJ73" i="6"/>
  <c r="BK73" i="6"/>
  <c r="BL73" i="6"/>
  <c r="BM73" i="6"/>
  <c r="BN73" i="6"/>
  <c r="BO73" i="6"/>
  <c r="BP73" i="6"/>
  <c r="BQ73" i="6"/>
  <c r="BR73" i="6"/>
  <c r="BS73" i="6"/>
  <c r="BT73" i="6"/>
  <c r="BU73" i="6"/>
  <c r="BV73" i="6"/>
  <c r="BW73" i="6"/>
  <c r="BX73" i="6"/>
  <c r="BY73" i="6"/>
  <c r="BZ73" i="6"/>
  <c r="CA73" i="6"/>
  <c r="CB73" i="6"/>
  <c r="CC73" i="6"/>
  <c r="CD73" i="6"/>
  <c r="CE73" i="6"/>
  <c r="CF73" i="6"/>
  <c r="CG73" i="6"/>
  <c r="CI73" i="6"/>
  <c r="CJ73" i="6"/>
  <c r="CL73" i="6"/>
  <c r="CN73" i="6"/>
  <c r="CO73" i="6"/>
  <c r="CQ73" i="6"/>
  <c r="J91" i="6"/>
  <c r="K91" i="6"/>
  <c r="L91" i="6"/>
  <c r="M91" i="6"/>
  <c r="N91" i="6"/>
  <c r="O91" i="6"/>
  <c r="P91" i="6"/>
  <c r="Q91" i="6"/>
  <c r="R91" i="6"/>
  <c r="S91" i="6"/>
  <c r="T91" i="6"/>
  <c r="V91" i="6"/>
  <c r="W91" i="6"/>
  <c r="X91" i="6"/>
  <c r="Y91" i="6"/>
  <c r="Z91" i="6"/>
  <c r="AA91" i="6"/>
  <c r="AB91" i="6"/>
  <c r="AC91" i="6"/>
  <c r="AD91" i="6"/>
  <c r="AE91" i="6"/>
  <c r="AF91" i="6"/>
  <c r="AG91" i="6"/>
  <c r="AH91" i="6"/>
  <c r="AI91" i="6"/>
  <c r="AJ91" i="6"/>
  <c r="AK91" i="6"/>
  <c r="AL91" i="6"/>
  <c r="AM91" i="6"/>
  <c r="AN91" i="6"/>
  <c r="AO91" i="6"/>
  <c r="AP91" i="6"/>
  <c r="AQ91" i="6"/>
  <c r="AR91" i="6"/>
  <c r="AS91" i="6"/>
  <c r="AU91" i="6"/>
  <c r="AV91" i="6"/>
  <c r="AX91" i="6"/>
  <c r="AZ91" i="6"/>
  <c r="BA91" i="6"/>
  <c r="BC91" i="6"/>
  <c r="BD91" i="6"/>
  <c r="BE91" i="6"/>
  <c r="BF91" i="6"/>
  <c r="BG91" i="6"/>
  <c r="BH91" i="6"/>
  <c r="BI91" i="6"/>
  <c r="BJ91" i="6"/>
  <c r="BK91" i="6"/>
  <c r="BL91" i="6"/>
  <c r="BM91" i="6"/>
  <c r="BO91" i="6"/>
  <c r="BP91" i="6"/>
  <c r="BQ91" i="6"/>
  <c r="BR91" i="6"/>
  <c r="BT91" i="6"/>
  <c r="BU91" i="6"/>
  <c r="BV91" i="6"/>
  <c r="BV25" i="6" s="1"/>
  <c r="BV21" i="6" s="1"/>
  <c r="BW91" i="6"/>
  <c r="BX91" i="6"/>
  <c r="BY91" i="6"/>
  <c r="BZ91" i="6"/>
  <c r="CA91" i="6"/>
  <c r="CB91" i="6"/>
  <c r="CC91" i="6"/>
  <c r="CD91" i="6"/>
  <c r="CE91" i="6"/>
  <c r="CF91" i="6"/>
  <c r="CG91" i="6"/>
  <c r="CI91" i="6"/>
  <c r="CJ91" i="6"/>
  <c r="CL91" i="6"/>
  <c r="CN91" i="6"/>
  <c r="CO91" i="6"/>
  <c r="CQ91" i="6"/>
  <c r="K102" i="6"/>
  <c r="L102" i="6"/>
  <c r="M102" i="6"/>
  <c r="N102" i="6"/>
  <c r="O102" i="6"/>
  <c r="P102" i="6"/>
  <c r="Q102" i="6"/>
  <c r="R102" i="6"/>
  <c r="S102" i="6"/>
  <c r="T102" i="6"/>
  <c r="V102" i="6"/>
  <c r="W102" i="6"/>
  <c r="X102" i="6"/>
  <c r="Y102" i="6"/>
  <c r="Z102" i="6"/>
  <c r="AA102" i="6"/>
  <c r="AB102" i="6"/>
  <c r="AC102" i="6"/>
  <c r="AD102" i="6"/>
  <c r="AE102" i="6"/>
  <c r="AF102" i="6"/>
  <c r="AG102" i="6"/>
  <c r="AH102" i="6"/>
  <c r="AI102" i="6"/>
  <c r="AJ102" i="6"/>
  <c r="AK102" i="6"/>
  <c r="AL102" i="6"/>
  <c r="AM102" i="6"/>
  <c r="AN102" i="6"/>
  <c r="AP102" i="6"/>
  <c r="AQ102" i="6"/>
  <c r="AS102" i="6"/>
  <c r="AU102" i="6"/>
  <c r="AV102" i="6"/>
  <c r="AX102" i="6"/>
  <c r="AZ102" i="6"/>
  <c r="BA102" i="6"/>
  <c r="BC102" i="6"/>
  <c r="BD102" i="6"/>
  <c r="BE102" i="6"/>
  <c r="BF102" i="6"/>
  <c r="BG102" i="6"/>
  <c r="BH102" i="6"/>
  <c r="BI102" i="6"/>
  <c r="BJ102" i="6"/>
  <c r="BK102" i="6"/>
  <c r="BL102" i="6"/>
  <c r="BM102" i="6"/>
  <c r="BN102" i="6"/>
  <c r="BO102" i="6"/>
  <c r="BP102" i="6"/>
  <c r="BQ102" i="6"/>
  <c r="BR102" i="6"/>
  <c r="BS102" i="6"/>
  <c r="BT102" i="6"/>
  <c r="BU102" i="6"/>
  <c r="BV102" i="6"/>
  <c r="BW102" i="6"/>
  <c r="BX102" i="6"/>
  <c r="BY102" i="6"/>
  <c r="BZ102" i="6"/>
  <c r="CA102" i="6"/>
  <c r="CB102" i="6"/>
  <c r="CC102" i="6"/>
  <c r="CD102" i="6"/>
  <c r="CE102" i="6"/>
  <c r="CF102" i="6"/>
  <c r="CG102" i="6"/>
  <c r="CI102" i="6"/>
  <c r="CJ102" i="6"/>
  <c r="CL102" i="6"/>
  <c r="CN102" i="6"/>
  <c r="CO102" i="6"/>
  <c r="CQ102" i="6"/>
  <c r="J102" i="6"/>
  <c r="J174" i="6"/>
  <c r="K174" i="6"/>
  <c r="L174" i="6"/>
  <c r="M174" i="6"/>
  <c r="N174" i="6"/>
  <c r="O174" i="6"/>
  <c r="P174" i="6"/>
  <c r="Q174" i="6"/>
  <c r="R174" i="6"/>
  <c r="S174" i="6"/>
  <c r="T174" i="6"/>
  <c r="V174" i="6"/>
  <c r="W174" i="6"/>
  <c r="X174" i="6"/>
  <c r="Y174" i="6"/>
  <c r="Z174" i="6"/>
  <c r="AA174" i="6"/>
  <c r="AB174" i="6"/>
  <c r="AC174" i="6"/>
  <c r="AD174" i="6"/>
  <c r="AE174" i="6"/>
  <c r="AF174" i="6"/>
  <c r="AG174" i="6"/>
  <c r="AH174" i="6"/>
  <c r="AI174" i="6"/>
  <c r="AJ174" i="6"/>
  <c r="AK174" i="6"/>
  <c r="AL174" i="6"/>
  <c r="AM174" i="6"/>
  <c r="AN174" i="6"/>
  <c r="AO174" i="6"/>
  <c r="AP174" i="6"/>
  <c r="AQ174" i="6"/>
  <c r="AR174" i="6"/>
  <c r="AS174" i="6"/>
  <c r="AU174" i="6"/>
  <c r="AV174" i="6"/>
  <c r="AX174" i="6"/>
  <c r="AZ174" i="6"/>
  <c r="BA174" i="6"/>
  <c r="BC174" i="6"/>
  <c r="BD174" i="6"/>
  <c r="BE174" i="6"/>
  <c r="BF174" i="6"/>
  <c r="BG174" i="6"/>
  <c r="BH174" i="6"/>
  <c r="BI174" i="6"/>
  <c r="BJ174" i="6"/>
  <c r="BK174" i="6"/>
  <c r="BL174" i="6"/>
  <c r="BM174" i="6"/>
  <c r="BN174" i="6"/>
  <c r="BO174" i="6"/>
  <c r="BP174" i="6"/>
  <c r="BQ174" i="6"/>
  <c r="BR174" i="6"/>
  <c r="BS174" i="6"/>
  <c r="BT174" i="6"/>
  <c r="BU174" i="6"/>
  <c r="BV174" i="6"/>
  <c r="BW174" i="6"/>
  <c r="BX174" i="6"/>
  <c r="BY174" i="6"/>
  <c r="BZ174" i="6"/>
  <c r="CA174" i="6"/>
  <c r="CB174" i="6"/>
  <c r="CC174" i="6"/>
  <c r="CD174" i="6"/>
  <c r="CE174" i="6"/>
  <c r="CF174" i="6"/>
  <c r="CG174" i="6"/>
  <c r="CI174" i="6"/>
  <c r="CJ174" i="6"/>
  <c r="CL174" i="6"/>
  <c r="CN174" i="6"/>
  <c r="CO174" i="6"/>
  <c r="CQ174"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Z141" i="6"/>
  <c r="BA141" i="6"/>
  <c r="BC141" i="6"/>
  <c r="BD141" i="6"/>
  <c r="BE141" i="6"/>
  <c r="BF141" i="6"/>
  <c r="BG141" i="6"/>
  <c r="BH141" i="6"/>
  <c r="BI141" i="6"/>
  <c r="BJ141" i="6"/>
  <c r="BK141" i="6"/>
  <c r="BL141" i="6"/>
  <c r="BM141" i="6"/>
  <c r="BN141" i="6"/>
  <c r="BO141" i="6"/>
  <c r="BP141" i="6"/>
  <c r="BQ141" i="6"/>
  <c r="BR141" i="6"/>
  <c r="BS141" i="6"/>
  <c r="BT141" i="6"/>
  <c r="BU141" i="6"/>
  <c r="BV141" i="6"/>
  <c r="BW141" i="6"/>
  <c r="BX141" i="6"/>
  <c r="BY141" i="6"/>
  <c r="BZ141" i="6"/>
  <c r="CA141" i="6"/>
  <c r="CB141" i="6"/>
  <c r="CC141" i="6"/>
  <c r="CD141" i="6"/>
  <c r="CE141" i="6"/>
  <c r="CF141" i="6"/>
  <c r="CG141" i="6"/>
  <c r="CH141" i="6"/>
  <c r="CI141" i="6"/>
  <c r="CJ141" i="6"/>
  <c r="CK141" i="6"/>
  <c r="CL141" i="6"/>
  <c r="CN141" i="6"/>
  <c r="CO141" i="6"/>
  <c r="CQ141" i="6"/>
  <c r="I141"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BA134" i="6"/>
  <c r="BB134" i="6"/>
  <c r="BC134" i="6"/>
  <c r="BD134" i="6"/>
  <c r="BE134" i="6"/>
  <c r="BF134" i="6"/>
  <c r="BG134" i="6"/>
  <c r="BH134" i="6"/>
  <c r="BI134" i="6"/>
  <c r="BJ134" i="6"/>
  <c r="BK134" i="6"/>
  <c r="BL134" i="6"/>
  <c r="BM134" i="6"/>
  <c r="BN134" i="6"/>
  <c r="BO134" i="6"/>
  <c r="BP134" i="6"/>
  <c r="BQ134" i="6"/>
  <c r="BR134" i="6"/>
  <c r="BS134" i="6"/>
  <c r="BT134" i="6"/>
  <c r="BU134" i="6"/>
  <c r="BV134" i="6"/>
  <c r="BW134" i="6"/>
  <c r="BX134" i="6"/>
  <c r="BY134" i="6"/>
  <c r="BZ134" i="6"/>
  <c r="CA134" i="6"/>
  <c r="CB134" i="6"/>
  <c r="CC134" i="6"/>
  <c r="CD134" i="6"/>
  <c r="CE134" i="6"/>
  <c r="CF134" i="6"/>
  <c r="CG134" i="6"/>
  <c r="CH134" i="6"/>
  <c r="CI134" i="6"/>
  <c r="CJ134" i="6"/>
  <c r="CK134" i="6"/>
  <c r="CL134" i="6"/>
  <c r="CM134" i="6"/>
  <c r="CN134" i="6"/>
  <c r="CO134" i="6"/>
  <c r="CP134" i="6"/>
  <c r="CQ134" i="6"/>
  <c r="I134" i="6"/>
  <c r="BS178" i="6"/>
  <c r="BI177" i="6"/>
  <c r="BB178" i="6"/>
  <c r="AG178" i="7" s="1"/>
  <c r="AG177" i="7"/>
  <c r="BB176" i="6"/>
  <c r="AY176" i="6" s="1"/>
  <c r="BB175" i="6"/>
  <c r="AT177" i="6"/>
  <c r="AT178" i="6"/>
  <c r="BB148" i="6"/>
  <c r="CP148" i="6" s="1"/>
  <c r="CP147" i="6"/>
  <c r="CM147" i="6" s="1"/>
  <c r="BB147" i="6"/>
  <c r="AG147" i="7" s="1"/>
  <c r="AO147" i="7" s="1"/>
  <c r="AY147" i="6"/>
  <c r="AY146" i="6"/>
  <c r="CP146" i="6"/>
  <c r="CM146" i="6" s="1"/>
  <c r="CH147" i="6"/>
  <c r="CH146" i="6"/>
  <c r="CK147" i="6"/>
  <c r="CK148" i="6"/>
  <c r="CH148" i="6" s="1"/>
  <c r="CK146" i="6"/>
  <c r="BI147" i="6"/>
  <c r="BI145" i="6" s="1"/>
  <c r="BI148" i="6"/>
  <c r="BI146" i="6"/>
  <c r="BL146" i="6"/>
  <c r="BL145" i="6" s="1"/>
  <c r="BD147" i="6"/>
  <c r="BD148" i="6"/>
  <c r="BD146"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U145" i="6"/>
  <c r="AV145" i="6"/>
  <c r="AW145" i="6"/>
  <c r="AX145" i="6"/>
  <c r="AZ145" i="6"/>
  <c r="BA145" i="6"/>
  <c r="BC145" i="6"/>
  <c r="BD145" i="6"/>
  <c r="BE145" i="6"/>
  <c r="BF145" i="6"/>
  <c r="BG145" i="6"/>
  <c r="BH145" i="6"/>
  <c r="BJ145" i="6"/>
  <c r="BK145" i="6"/>
  <c r="BM145" i="6"/>
  <c r="BN145" i="6"/>
  <c r="BO145" i="6"/>
  <c r="BP145" i="6"/>
  <c r="BQ145" i="6"/>
  <c r="BR145" i="6"/>
  <c r="BS145" i="6"/>
  <c r="BT145" i="6"/>
  <c r="BU145" i="6"/>
  <c r="BV145" i="6"/>
  <c r="BW145" i="6"/>
  <c r="BX145" i="6"/>
  <c r="BY145" i="6"/>
  <c r="BZ145" i="6"/>
  <c r="CA145" i="6"/>
  <c r="CB145" i="6"/>
  <c r="CC145" i="6"/>
  <c r="CD145" i="6"/>
  <c r="CE145" i="6"/>
  <c r="CF145" i="6"/>
  <c r="CG145" i="6"/>
  <c r="CI145" i="6"/>
  <c r="CJ145" i="6"/>
  <c r="CL145" i="6"/>
  <c r="CN145" i="6"/>
  <c r="CO145" i="6"/>
  <c r="CQ145" i="6"/>
  <c r="I145" i="6"/>
  <c r="BB146" i="6"/>
  <c r="AG146" i="7" s="1"/>
  <c r="AT147" i="6"/>
  <c r="AT148" i="6"/>
  <c r="AT146" i="6"/>
  <c r="AO130" i="6"/>
  <c r="BI130" i="6"/>
  <c r="BL130" i="6"/>
  <c r="BB130" i="6"/>
  <c r="AG130" i="7" s="1"/>
  <c r="BB129" i="6"/>
  <c r="AG129" i="7" s="1"/>
  <c r="AO129" i="7" s="1"/>
  <c r="F130" i="8" s="1"/>
  <c r="CL126" i="6"/>
  <c r="CN126" i="6"/>
  <c r="CO126" i="6"/>
  <c r="CQ126" i="6"/>
  <c r="CL127" i="6"/>
  <c r="CN127" i="6"/>
  <c r="CO127" i="6"/>
  <c r="CQ127" i="6"/>
  <c r="CM130" i="6"/>
  <c r="CP128" i="6"/>
  <c r="CM128" i="6" s="1"/>
  <c r="AY128" i="6"/>
  <c r="BB128" i="6"/>
  <c r="AG128" i="7" s="1"/>
  <c r="CC125" i="6"/>
  <c r="CF125" i="6"/>
  <c r="CL122" i="6"/>
  <c r="CN122" i="6"/>
  <c r="CO122" i="6"/>
  <c r="CO117" i="6" s="1"/>
  <c r="CQ122" i="6"/>
  <c r="CC124" i="6"/>
  <c r="BB124" i="6"/>
  <c r="CP124" i="6" s="1"/>
  <c r="CM124" i="6" s="1"/>
  <c r="AT124" i="6"/>
  <c r="CM125" i="6"/>
  <c r="CM123" i="6"/>
  <c r="CP125" i="6"/>
  <c r="CP123" i="6"/>
  <c r="BS124" i="6"/>
  <c r="BS125" i="6"/>
  <c r="BS123" i="6"/>
  <c r="BV123" i="6"/>
  <c r="CM120" i="6"/>
  <c r="CM119" i="6" s="1"/>
  <c r="CP120" i="6"/>
  <c r="CP119" i="6" s="1"/>
  <c r="CL119" i="6"/>
  <c r="CN119" i="6"/>
  <c r="CO119" i="6"/>
  <c r="CQ119" i="6"/>
  <c r="CL117" i="6"/>
  <c r="CN117" i="6"/>
  <c r="CQ117" i="6"/>
  <c r="BI120" i="6"/>
  <c r="BL120" i="6"/>
  <c r="CF99" i="6"/>
  <c r="AW98" i="6"/>
  <c r="AO146" i="7" l="1"/>
  <c r="AG145" i="7"/>
  <c r="AG141" i="7" s="1"/>
  <c r="AG33" i="7" s="1"/>
  <c r="AQ129" i="8"/>
  <c r="CU129" i="8" s="1"/>
  <c r="AO128" i="7"/>
  <c r="F129" i="8" s="1"/>
  <c r="AY124" i="6"/>
  <c r="AY129" i="6"/>
  <c r="CP177" i="6"/>
  <c r="CM177" i="6" s="1"/>
  <c r="CM174" i="6" s="1"/>
  <c r="CM42" i="6" s="1"/>
  <c r="CP176" i="6"/>
  <c r="CM176" i="6" s="1"/>
  <c r="AG148" i="7"/>
  <c r="AG175" i="7"/>
  <c r="AO175" i="7" s="1"/>
  <c r="CP175" i="6"/>
  <c r="CM175" i="6" s="1"/>
  <c r="AG124" i="7"/>
  <c r="AG176" i="7"/>
  <c r="CM122" i="6"/>
  <c r="CP122" i="6"/>
  <c r="CP129" i="6"/>
  <c r="CP127" i="6" s="1"/>
  <c r="CP126" i="6" s="1"/>
  <c r="AY175" i="6"/>
  <c r="AY177" i="6"/>
  <c r="AY130" i="6"/>
  <c r="AO177" i="7"/>
  <c r="F178" i="8" s="1"/>
  <c r="F43" i="8" s="1"/>
  <c r="AQ178" i="8"/>
  <c r="V29" i="8"/>
  <c r="W21" i="8"/>
  <c r="BO21" i="8"/>
  <c r="CW21" i="8"/>
  <c r="CA21" i="8"/>
  <c r="BF21" i="8"/>
  <c r="CX29" i="8"/>
  <c r="BT29" i="8"/>
  <c r="BT21" i="8" s="1"/>
  <c r="BZ21" i="8"/>
  <c r="BM21" i="8"/>
  <c r="CC21" i="8"/>
  <c r="BV21" i="8"/>
  <c r="CH29" i="8"/>
  <c r="BA21" i="8"/>
  <c r="AY29" i="8"/>
  <c r="CM46" i="6"/>
  <c r="AQ179" i="8"/>
  <c r="AO178" i="7"/>
  <c r="F179" i="8" s="1"/>
  <c r="AY178" i="6"/>
  <c r="AY174" i="6"/>
  <c r="AY42" i="6" s="1"/>
  <c r="CP178" i="6"/>
  <c r="CM178" i="6" s="1"/>
  <c r="AG174" i="7"/>
  <c r="AG42" i="7" s="1"/>
  <c r="BB174" i="6"/>
  <c r="BB42" i="6" s="1"/>
  <c r="CP174" i="6"/>
  <c r="CP42" i="6" s="1"/>
  <c r="AG127" i="7"/>
  <c r="AG126" i="7" s="1"/>
  <c r="AG31" i="7" s="1"/>
  <c r="AO130" i="7"/>
  <c r="BE131" i="8" s="1"/>
  <c r="AA131" i="64" s="1"/>
  <c r="CU131" i="8"/>
  <c r="CU128" i="8" s="1"/>
  <c r="CU127" i="8" s="1"/>
  <c r="Y21" i="8"/>
  <c r="AX21" i="8"/>
  <c r="BL21" i="8"/>
  <c r="CU98" i="8"/>
  <c r="CU75" i="8"/>
  <c r="CU100" i="8"/>
  <c r="CU93" i="8"/>
  <c r="CU77" i="8"/>
  <c r="AM20" i="7"/>
  <c r="AK20" i="7"/>
  <c r="AI20" i="7"/>
  <c r="AH20" i="7"/>
  <c r="AM102" i="7"/>
  <c r="AK102" i="7"/>
  <c r="AH102" i="7"/>
  <c r="AE102" i="7"/>
  <c r="AI102" i="7"/>
  <c r="AJ117" i="7"/>
  <c r="AJ102" i="7" s="1"/>
  <c r="AL117" i="7"/>
  <c r="AL102" i="7" s="1"/>
  <c r="AF117" i="7"/>
  <c r="AM43" i="7"/>
  <c r="AH44" i="7"/>
  <c r="AH43" i="7" s="1"/>
  <c r="AL44" i="7"/>
  <c r="AK45" i="7"/>
  <c r="AK44" i="7" s="1"/>
  <c r="AI45" i="7"/>
  <c r="AI44" i="7" s="1"/>
  <c r="AI43" i="7" s="1"/>
  <c r="AJ45" i="7"/>
  <c r="AJ44" i="7" s="1"/>
  <c r="AO68" i="7"/>
  <c r="BL28" i="6"/>
  <c r="BS21" i="6"/>
  <c r="CP46" i="6"/>
  <c r="CJ46" i="6"/>
  <c r="CJ45" i="6" s="1"/>
  <c r="CJ44" i="6" s="1"/>
  <c r="CJ43" i="6" s="1"/>
  <c r="CN46" i="6"/>
  <c r="CN45" i="6" s="1"/>
  <c r="CN44" i="6" s="1"/>
  <c r="CN43" i="6" s="1"/>
  <c r="CN41" i="6" s="1"/>
  <c r="CP145" i="6"/>
  <c r="CP141" i="6" s="1"/>
  <c r="CP33" i="6" s="1"/>
  <c r="CM148" i="6"/>
  <c r="CM145" i="6" s="1"/>
  <c r="CM141" i="6" s="1"/>
  <c r="CM33" i="6" s="1"/>
  <c r="BB145" i="6"/>
  <c r="BB141" i="6" s="1"/>
  <c r="BB33" i="6" s="1"/>
  <c r="AY148" i="6"/>
  <c r="AY145" i="6" s="1"/>
  <c r="AY141" i="6" s="1"/>
  <c r="AY33" i="6" s="1"/>
  <c r="CH145" i="6"/>
  <c r="AT145" i="6"/>
  <c r="CK145" i="6"/>
  <c r="CM129" i="6"/>
  <c r="CM127" i="6" s="1"/>
  <c r="CM126" i="6" s="1"/>
  <c r="CP117" i="6"/>
  <c r="CP30" i="6" s="1"/>
  <c r="CM117" i="6"/>
  <c r="CM30" i="6" s="1"/>
  <c r="BS98" i="6"/>
  <c r="BV98" i="6"/>
  <c r="CF97" i="6"/>
  <c r="BS97" i="6"/>
  <c r="BV97" i="6"/>
  <c r="CF96" i="6"/>
  <c r="Y97" i="6"/>
  <c r="Y98" i="6"/>
  <c r="Y99" i="6"/>
  <c r="Y92" i="6"/>
  <c r="Y93" i="6"/>
  <c r="Y94" i="6"/>
  <c r="Y95" i="6"/>
  <c r="CF95" i="6"/>
  <c r="CC95" i="6" s="1"/>
  <c r="CF94" i="6"/>
  <c r="CC93" i="6"/>
  <c r="CC94" i="6"/>
  <c r="CC96" i="6"/>
  <c r="CC97" i="6"/>
  <c r="CC98" i="6"/>
  <c r="CC99" i="6"/>
  <c r="BX93" i="6"/>
  <c r="CK93" i="6"/>
  <c r="CH93" i="6" s="1"/>
  <c r="AY94" i="6"/>
  <c r="AY95" i="6"/>
  <c r="AY97" i="6"/>
  <c r="AY98" i="6"/>
  <c r="AY99" i="6"/>
  <c r="BB93" i="6"/>
  <c r="AT93" i="6"/>
  <c r="P93" i="6"/>
  <c r="CP94" i="6"/>
  <c r="CP95" i="6"/>
  <c r="CM95" i="6" s="1"/>
  <c r="CP97" i="6"/>
  <c r="CM97" i="6" s="1"/>
  <c r="CP98" i="6"/>
  <c r="CP99" i="6"/>
  <c r="CM99" i="6" s="1"/>
  <c r="CM94" i="6"/>
  <c r="CM98" i="6"/>
  <c r="CP92" i="6"/>
  <c r="CC92" i="6"/>
  <c r="CK74" i="6"/>
  <c r="CK73" i="6" s="1"/>
  <c r="CK70" i="6" s="1"/>
  <c r="CK75" i="6"/>
  <c r="AY75" i="6"/>
  <c r="AY76" i="6"/>
  <c r="AY77" i="6"/>
  <c r="AY78" i="6"/>
  <c r="AY79" i="6"/>
  <c r="AY74" i="6"/>
  <c r="CP74" i="6"/>
  <c r="CM74" i="6" s="1"/>
  <c r="AW74" i="6"/>
  <c r="AW73" i="6" s="1"/>
  <c r="AW70" i="6" s="1"/>
  <c r="CC77" i="6"/>
  <c r="CF77" i="6"/>
  <c r="BQ80" i="6"/>
  <c r="BV79" i="6"/>
  <c r="BV78" i="6"/>
  <c r="BS75" i="6"/>
  <c r="BS76" i="6"/>
  <c r="BS77" i="6"/>
  <c r="BS78" i="6"/>
  <c r="BS79" i="6"/>
  <c r="BS80" i="6"/>
  <c r="BV76" i="6"/>
  <c r="BB80" i="6"/>
  <c r="CP80" i="6" s="1"/>
  <c r="CM75" i="6"/>
  <c r="CM76" i="6"/>
  <c r="CM77" i="6"/>
  <c r="CM78" i="6"/>
  <c r="CM79" i="6"/>
  <c r="CP75" i="6"/>
  <c r="CP76" i="6"/>
  <c r="CP77" i="6"/>
  <c r="CP78" i="6"/>
  <c r="CP79" i="6"/>
  <c r="BL76" i="6"/>
  <c r="BL77" i="6"/>
  <c r="BI77" i="6" s="1"/>
  <c r="BL78" i="6"/>
  <c r="BI78" i="6" s="1"/>
  <c r="BL79" i="6"/>
  <c r="BI79" i="6" s="1"/>
  <c r="BI75" i="6"/>
  <c r="BI76" i="6"/>
  <c r="BI80" i="6"/>
  <c r="BI74" i="6"/>
  <c r="BL75" i="6"/>
  <c r="BS74" i="6"/>
  <c r="BV74" i="6"/>
  <c r="CO68" i="6"/>
  <c r="CM68" i="6" s="1"/>
  <c r="AY68" i="6"/>
  <c r="AY66" i="6" s="1"/>
  <c r="AY65" i="6" s="1"/>
  <c r="AU66" i="6"/>
  <c r="AV66" i="6"/>
  <c r="AX66" i="6"/>
  <c r="AZ66" i="6"/>
  <c r="BA66" i="6"/>
  <c r="BA65" i="6" s="1"/>
  <c r="BB66" i="6"/>
  <c r="BB65" i="6" s="1"/>
  <c r="BC66" i="6"/>
  <c r="AT68" i="6"/>
  <c r="Z68" i="6"/>
  <c r="S66" i="6"/>
  <c r="T66" i="6"/>
  <c r="T65" i="6" s="1"/>
  <c r="V66" i="6"/>
  <c r="R66" i="6"/>
  <c r="CI66" i="6"/>
  <c r="CJ66" i="6"/>
  <c r="CL66" i="6"/>
  <c r="CN66" i="6"/>
  <c r="CO66" i="6"/>
  <c r="CO65" i="6" s="1"/>
  <c r="CO45" i="6" s="1"/>
  <c r="CQ66" i="6"/>
  <c r="CP67" i="6"/>
  <c r="CP66" i="6" s="1"/>
  <c r="CP65" i="6" s="1"/>
  <c r="AY67" i="6"/>
  <c r="AE67" i="6"/>
  <c r="AW110" i="60"/>
  <c r="AX90" i="62"/>
  <c r="AW90" i="62"/>
  <c r="AX66" i="62"/>
  <c r="AW66" i="62"/>
  <c r="AX65" i="62"/>
  <c r="AX44" i="62" s="1"/>
  <c r="AW65" i="62"/>
  <c r="AW44" i="62" s="1"/>
  <c r="AW43" i="62" s="1"/>
  <c r="AX110" i="60"/>
  <c r="AX31" i="60" s="1"/>
  <c r="AX85" i="60"/>
  <c r="AX25" i="60" s="1"/>
  <c r="AX66" i="60"/>
  <c r="AW66" i="60"/>
  <c r="AX65" i="60"/>
  <c r="AX23" i="60" s="1"/>
  <c r="AW65" i="60"/>
  <c r="AW44" i="60" s="1"/>
  <c r="AX45" i="60"/>
  <c r="AW45" i="60"/>
  <c r="AX41" i="60"/>
  <c r="AX40" i="60"/>
  <c r="AX39" i="60"/>
  <c r="AX38" i="60"/>
  <c r="AX37" i="60"/>
  <c r="AX30" i="60"/>
  <c r="AX24" i="60"/>
  <c r="AX24" i="58"/>
  <c r="AX26" i="58"/>
  <c r="AX36" i="58"/>
  <c r="AX68" i="58"/>
  <c r="AW70" i="58"/>
  <c r="AW68" i="58" s="1"/>
  <c r="AX70" i="58"/>
  <c r="AX113" i="58"/>
  <c r="AW63" i="58"/>
  <c r="AX63" i="58"/>
  <c r="AX104" i="60"/>
  <c r="AX106" i="60"/>
  <c r="AX154" i="61"/>
  <c r="AW154" i="61"/>
  <c r="AX106" i="61"/>
  <c r="AW106" i="61"/>
  <c r="AX91" i="61"/>
  <c r="AW91" i="61"/>
  <c r="AX44" i="61"/>
  <c r="AX43" i="61" s="1"/>
  <c r="AX85" i="61"/>
  <c r="AW85" i="61"/>
  <c r="AX68" i="61"/>
  <c r="AW68" i="61"/>
  <c r="CM80" i="6" l="1"/>
  <c r="CM73" i="6" s="1"/>
  <c r="CM70" i="6" s="1"/>
  <c r="CM23" i="6" s="1"/>
  <c r="CP73" i="6"/>
  <c r="CP70" i="6" s="1"/>
  <c r="CP23" i="6" s="1"/>
  <c r="AQ177" i="8"/>
  <c r="AO176" i="7"/>
  <c r="F177" i="8" s="1"/>
  <c r="AQ176" i="8"/>
  <c r="CU179" i="8"/>
  <c r="AA179" i="63"/>
  <c r="AG122" i="7"/>
  <c r="AG117" i="7" s="1"/>
  <c r="AG30" i="7" s="1"/>
  <c r="AO124" i="7"/>
  <c r="AQ149" i="8"/>
  <c r="AO148" i="7"/>
  <c r="AO145" i="7" s="1"/>
  <c r="AO141" i="7" s="1"/>
  <c r="AO33" i="7" s="1"/>
  <c r="BB73" i="6"/>
  <c r="BB70" i="6" s="1"/>
  <c r="BB23" i="6" s="1"/>
  <c r="AG80" i="7"/>
  <c r="CP93" i="6"/>
  <c r="CM93" i="6" s="1"/>
  <c r="AG93" i="7"/>
  <c r="BB91" i="6"/>
  <c r="BB25" i="6" s="1"/>
  <c r="AY93" i="6"/>
  <c r="AY91" i="6" s="1"/>
  <c r="AY25" i="6" s="1"/>
  <c r="AG28" i="7"/>
  <c r="AY80" i="6"/>
  <c r="AY73" i="6" s="1"/>
  <c r="AY70" i="6" s="1"/>
  <c r="AY23" i="6" s="1"/>
  <c r="CP91" i="6"/>
  <c r="CP25" i="6" s="1"/>
  <c r="AA178" i="63"/>
  <c r="CU178" i="8"/>
  <c r="CO22" i="6"/>
  <c r="CO21" i="6" s="1"/>
  <c r="CO44" i="6"/>
  <c r="CO43" i="6" s="1"/>
  <c r="AO66" i="7"/>
  <c r="AO65" i="7" s="1"/>
  <c r="AQ69" i="8"/>
  <c r="F69" i="8"/>
  <c r="F67" i="8" s="1"/>
  <c r="F176" i="8"/>
  <c r="CU32" i="8"/>
  <c r="CM102" i="6"/>
  <c r="CM31" i="6"/>
  <c r="CM28" i="6" s="1"/>
  <c r="AO127" i="7"/>
  <c r="AO126" i="7" s="1"/>
  <c r="F131" i="8"/>
  <c r="CP31" i="6"/>
  <c r="CP28" i="6" s="1"/>
  <c r="CP102" i="6"/>
  <c r="AK43" i="7"/>
  <c r="AJ43" i="7"/>
  <c r="AL43" i="7"/>
  <c r="CP45" i="6"/>
  <c r="CP22" i="6" s="1"/>
  <c r="CM67" i="6"/>
  <c r="CM66" i="6" s="1"/>
  <c r="CM65" i="6" s="1"/>
  <c r="CM45" i="6" s="1"/>
  <c r="CM22" i="6" s="1"/>
  <c r="CM92" i="6"/>
  <c r="CM91" i="6" s="1"/>
  <c r="AX43" i="62"/>
  <c r="AX44" i="60"/>
  <c r="AX36" i="60"/>
  <c r="AX110" i="61"/>
  <c r="AX30" i="61" s="1"/>
  <c r="AX28" i="61" s="1"/>
  <c r="AX25" i="61"/>
  <c r="AX105" i="62"/>
  <c r="AX109" i="62"/>
  <c r="AX30" i="62"/>
  <c r="AX28" i="62"/>
  <c r="AX25" i="62"/>
  <c r="AX81" i="62"/>
  <c r="AW41" i="60"/>
  <c r="AW40" i="60"/>
  <c r="AW39" i="60"/>
  <c r="AW38" i="60"/>
  <c r="AW37" i="60"/>
  <c r="E123" i="60"/>
  <c r="F123" i="60"/>
  <c r="G123" i="60"/>
  <c r="H123" i="60"/>
  <c r="I123" i="60"/>
  <c r="J123" i="60"/>
  <c r="K123" i="60"/>
  <c r="L123" i="60"/>
  <c r="M123" i="60"/>
  <c r="N123" i="60"/>
  <c r="O123" i="60"/>
  <c r="P123" i="60"/>
  <c r="Q123" i="60"/>
  <c r="R123" i="60"/>
  <c r="S123" i="60"/>
  <c r="T123" i="60"/>
  <c r="U123" i="60"/>
  <c r="V123" i="60"/>
  <c r="W123" i="60"/>
  <c r="X123" i="60"/>
  <c r="Y123" i="60"/>
  <c r="Z123" i="60"/>
  <c r="AA123" i="60"/>
  <c r="AB123" i="60"/>
  <c r="AC123" i="60"/>
  <c r="AD123" i="60"/>
  <c r="AE123" i="60"/>
  <c r="AF123" i="60"/>
  <c r="AG123" i="60"/>
  <c r="AH123" i="60"/>
  <c r="AI123" i="60"/>
  <c r="AJ123" i="60"/>
  <c r="AK123" i="60"/>
  <c r="AL123" i="60"/>
  <c r="AM123" i="60"/>
  <c r="AN123" i="60"/>
  <c r="AO123" i="60"/>
  <c r="AP123" i="60"/>
  <c r="AQ123" i="60"/>
  <c r="AR123" i="60"/>
  <c r="AS123" i="60"/>
  <c r="AT123" i="60"/>
  <c r="AU123" i="60"/>
  <c r="AV123" i="60"/>
  <c r="AY123" i="60"/>
  <c r="AZ123" i="60"/>
  <c r="E127" i="60"/>
  <c r="F127" i="60"/>
  <c r="G127" i="60"/>
  <c r="H127" i="60"/>
  <c r="I127" i="60"/>
  <c r="J127" i="60"/>
  <c r="K127" i="60"/>
  <c r="L127" i="60"/>
  <c r="M127" i="60"/>
  <c r="N127" i="60"/>
  <c r="O127" i="60"/>
  <c r="P127" i="60"/>
  <c r="Q127" i="60"/>
  <c r="R127" i="60"/>
  <c r="S127" i="60"/>
  <c r="T127" i="60"/>
  <c r="U127" i="60"/>
  <c r="V127" i="60"/>
  <c r="W127" i="60"/>
  <c r="X127" i="60"/>
  <c r="Y127" i="60"/>
  <c r="Z127" i="60"/>
  <c r="AA127" i="60"/>
  <c r="AB127" i="60"/>
  <c r="AC127" i="60"/>
  <c r="AD127" i="60"/>
  <c r="AE127" i="60"/>
  <c r="AF127" i="60"/>
  <c r="AG127" i="60"/>
  <c r="AH127" i="60"/>
  <c r="AI127" i="60"/>
  <c r="AJ127" i="60"/>
  <c r="AK127" i="60"/>
  <c r="AL127" i="60"/>
  <c r="AM127" i="60"/>
  <c r="AN127" i="60"/>
  <c r="AO127" i="60"/>
  <c r="AP127" i="60"/>
  <c r="AQ127" i="60"/>
  <c r="AR127" i="60"/>
  <c r="AS127" i="60"/>
  <c r="AT127" i="60"/>
  <c r="AU127" i="60"/>
  <c r="AV127" i="60"/>
  <c r="AX127" i="60"/>
  <c r="AX123" i="60" s="1"/>
  <c r="AY127" i="60"/>
  <c r="AZ127" i="60"/>
  <c r="AW127" i="60"/>
  <c r="AW123" i="60" s="1"/>
  <c r="AW111" i="60"/>
  <c r="E110" i="58"/>
  <c r="F110" i="58"/>
  <c r="G110" i="58"/>
  <c r="H110" i="58"/>
  <c r="I110" i="58"/>
  <c r="J110" i="58"/>
  <c r="K110" i="58"/>
  <c r="L110" i="58"/>
  <c r="M110" i="58"/>
  <c r="N110" i="58"/>
  <c r="O110" i="58"/>
  <c r="P110" i="58"/>
  <c r="Q110" i="58"/>
  <c r="R110" i="58"/>
  <c r="S110" i="58"/>
  <c r="T110" i="58"/>
  <c r="U110" i="58"/>
  <c r="V110" i="58"/>
  <c r="W110" i="58"/>
  <c r="X110" i="58"/>
  <c r="Y110" i="58"/>
  <c r="Z110" i="58"/>
  <c r="AA110" i="58"/>
  <c r="AB110" i="58"/>
  <c r="AC110" i="58"/>
  <c r="AD110" i="58"/>
  <c r="AE110" i="58"/>
  <c r="AF110" i="58"/>
  <c r="AG110" i="58"/>
  <c r="AH110" i="58"/>
  <c r="AI110" i="58"/>
  <c r="AJ110" i="58"/>
  <c r="AK110" i="58"/>
  <c r="AL110" i="58"/>
  <c r="AM110" i="58"/>
  <c r="AN110" i="58"/>
  <c r="AO110" i="58"/>
  <c r="AP110" i="58"/>
  <c r="AQ110" i="58"/>
  <c r="AR110" i="58"/>
  <c r="AS110" i="58"/>
  <c r="AT110" i="58"/>
  <c r="AU110" i="58"/>
  <c r="AV110" i="58"/>
  <c r="AX110" i="58"/>
  <c r="AY110" i="58"/>
  <c r="AZ110" i="58"/>
  <c r="AW110" i="58"/>
  <c r="E131" i="58"/>
  <c r="F131" i="58"/>
  <c r="G131" i="58"/>
  <c r="H131" i="58"/>
  <c r="I131" i="58"/>
  <c r="J131" i="58"/>
  <c r="K131" i="58"/>
  <c r="L131" i="58"/>
  <c r="M131" i="58"/>
  <c r="N131" i="58"/>
  <c r="O131" i="58"/>
  <c r="P131" i="58"/>
  <c r="Q131" i="58"/>
  <c r="R131" i="58"/>
  <c r="S131" i="58"/>
  <c r="T131" i="58"/>
  <c r="U131" i="58"/>
  <c r="V131" i="58"/>
  <c r="W131" i="58"/>
  <c r="X131" i="58"/>
  <c r="Y131" i="58"/>
  <c r="Z131" i="58"/>
  <c r="AA131" i="58"/>
  <c r="AB131" i="58"/>
  <c r="AC131" i="58"/>
  <c r="AD131" i="58"/>
  <c r="AE131" i="58"/>
  <c r="AF131" i="58"/>
  <c r="AG131" i="58"/>
  <c r="AH131" i="58"/>
  <c r="AI131" i="58"/>
  <c r="AJ131" i="58"/>
  <c r="AK131" i="58"/>
  <c r="AL131" i="58"/>
  <c r="AM131" i="58"/>
  <c r="AN131" i="58"/>
  <c r="AO131" i="58"/>
  <c r="AP131" i="58"/>
  <c r="AQ131" i="58"/>
  <c r="AR131" i="58"/>
  <c r="AS131" i="58"/>
  <c r="AT131" i="58"/>
  <c r="AU131" i="58"/>
  <c r="AV131" i="58"/>
  <c r="AX131" i="58"/>
  <c r="AY131" i="58"/>
  <c r="AZ131" i="58"/>
  <c r="AW131" i="58"/>
  <c r="E93" i="14"/>
  <c r="E94" i="14"/>
  <c r="E95" i="14"/>
  <c r="E97" i="14"/>
  <c r="E98" i="14"/>
  <c r="G91" i="14"/>
  <c r="E91" i="14"/>
  <c r="E75" i="14"/>
  <c r="G75" i="14"/>
  <c r="G79" i="14"/>
  <c r="G73" i="14"/>
  <c r="E73" i="14"/>
  <c r="H41" i="14"/>
  <c r="G41" i="14"/>
  <c r="F41" i="14"/>
  <c r="E41" i="14"/>
  <c r="H40" i="14"/>
  <c r="G40" i="14"/>
  <c r="F40" i="14"/>
  <c r="E40" i="14"/>
  <c r="H39" i="14"/>
  <c r="G39" i="14"/>
  <c r="F39" i="14"/>
  <c r="E39" i="14"/>
  <c r="H38" i="14"/>
  <c r="G38" i="14"/>
  <c r="F38" i="14"/>
  <c r="E38" i="14"/>
  <c r="H37" i="14"/>
  <c r="G37" i="14"/>
  <c r="F37" i="14"/>
  <c r="E37" i="14"/>
  <c r="H36" i="14"/>
  <c r="G36" i="14"/>
  <c r="F36" i="14"/>
  <c r="E36" i="14"/>
  <c r="H35" i="14"/>
  <c r="G35" i="14"/>
  <c r="F35" i="14"/>
  <c r="E35" i="14"/>
  <c r="H34" i="14"/>
  <c r="G34" i="14"/>
  <c r="F34" i="14"/>
  <c r="E34" i="14"/>
  <c r="H33" i="14"/>
  <c r="G33" i="14"/>
  <c r="F33" i="14"/>
  <c r="E33" i="14"/>
  <c r="H32" i="14"/>
  <c r="G32" i="14"/>
  <c r="F32" i="14"/>
  <c r="E32" i="14"/>
  <c r="H31" i="14"/>
  <c r="G31" i="14"/>
  <c r="F31" i="14"/>
  <c r="E31" i="14"/>
  <c r="H30" i="14"/>
  <c r="G30" i="14"/>
  <c r="F30" i="14"/>
  <c r="E30" i="14"/>
  <c r="H29" i="14"/>
  <c r="G29" i="14"/>
  <c r="F29" i="14"/>
  <c r="E29" i="14"/>
  <c r="H28" i="14"/>
  <c r="G28" i="14"/>
  <c r="F28" i="14"/>
  <c r="E28" i="14"/>
  <c r="H27" i="14"/>
  <c r="G27" i="14"/>
  <c r="F27" i="14"/>
  <c r="E27" i="14"/>
  <c r="H26" i="14"/>
  <c r="G26" i="14"/>
  <c r="F26" i="14"/>
  <c r="E26" i="14"/>
  <c r="H25" i="14"/>
  <c r="G25" i="14"/>
  <c r="F25" i="14"/>
  <c r="E25" i="14"/>
  <c r="H23" i="14"/>
  <c r="G23" i="14"/>
  <c r="F23" i="14"/>
  <c r="E23" i="14"/>
  <c r="H22" i="14"/>
  <c r="G22" i="14"/>
  <c r="F22" i="14"/>
  <c r="E22" i="14"/>
  <c r="AJ41" i="14"/>
  <c r="AI41" i="14"/>
  <c r="AH41" i="14"/>
  <c r="AG41" i="14"/>
  <c r="AJ40" i="14"/>
  <c r="AI40" i="14"/>
  <c r="AH40" i="14"/>
  <c r="AG40" i="14"/>
  <c r="AJ39" i="14"/>
  <c r="AI39" i="14"/>
  <c r="AH39" i="14"/>
  <c r="AG39" i="14"/>
  <c r="AJ38" i="14"/>
  <c r="AI38" i="14"/>
  <c r="AH38" i="14"/>
  <c r="AG38" i="14"/>
  <c r="AJ37" i="14"/>
  <c r="AI37" i="14"/>
  <c r="AH37" i="14"/>
  <c r="AG37" i="14"/>
  <c r="AJ36" i="14"/>
  <c r="AI36" i="14"/>
  <c r="AH36" i="14"/>
  <c r="AG36" i="14"/>
  <c r="AJ35" i="14"/>
  <c r="AI35" i="14"/>
  <c r="AH35" i="14"/>
  <c r="AG35" i="14"/>
  <c r="AJ34" i="14"/>
  <c r="AI34" i="14"/>
  <c r="AH34" i="14"/>
  <c r="AG34" i="14"/>
  <c r="AJ33" i="14"/>
  <c r="AI33" i="14"/>
  <c r="AH33" i="14"/>
  <c r="AG33" i="14"/>
  <c r="AJ32" i="14"/>
  <c r="AI32" i="14"/>
  <c r="AH32" i="14"/>
  <c r="AG32" i="14"/>
  <c r="AJ31" i="14"/>
  <c r="AI31" i="14"/>
  <c r="AH31" i="14"/>
  <c r="AG31" i="14"/>
  <c r="AJ30" i="14"/>
  <c r="AI30" i="14"/>
  <c r="AH30" i="14"/>
  <c r="AG30" i="14"/>
  <c r="AJ29" i="14"/>
  <c r="AI29" i="14"/>
  <c r="AH29" i="14"/>
  <c r="AG29" i="14"/>
  <c r="AJ28" i="14"/>
  <c r="AI28" i="14"/>
  <c r="AH28" i="14"/>
  <c r="AG28" i="14"/>
  <c r="AJ27" i="14"/>
  <c r="AI27" i="14"/>
  <c r="AH27" i="14"/>
  <c r="AG27" i="14"/>
  <c r="AJ26" i="14"/>
  <c r="AI26" i="14"/>
  <c r="AH26" i="14"/>
  <c r="AG26" i="14"/>
  <c r="AJ25" i="14"/>
  <c r="AI25" i="14"/>
  <c r="AH25" i="14"/>
  <c r="AG25" i="14"/>
  <c r="AJ23" i="14"/>
  <c r="AI23" i="14"/>
  <c r="AH23" i="14"/>
  <c r="AG23" i="14"/>
  <c r="AJ22" i="14"/>
  <c r="AI22" i="14"/>
  <c r="AH22" i="14"/>
  <c r="AG22" i="14"/>
  <c r="AX41" i="14"/>
  <c r="AW41" i="14"/>
  <c r="AV41" i="14"/>
  <c r="AU41" i="14"/>
  <c r="AX40" i="14"/>
  <c r="AW40" i="14"/>
  <c r="AV40" i="14"/>
  <c r="AU40" i="14"/>
  <c r="AX39" i="14"/>
  <c r="AW39" i="14"/>
  <c r="AV39" i="14"/>
  <c r="AU39" i="14"/>
  <c r="AX38" i="14"/>
  <c r="AW38" i="14"/>
  <c r="AV38" i="14"/>
  <c r="AU38" i="14"/>
  <c r="AX37" i="14"/>
  <c r="AW37" i="14"/>
  <c r="AV37" i="14"/>
  <c r="AU37" i="14"/>
  <c r="AX36" i="14"/>
  <c r="AW36" i="14"/>
  <c r="AV36" i="14"/>
  <c r="AU36" i="14"/>
  <c r="AX35" i="14"/>
  <c r="AW35" i="14"/>
  <c r="AV35" i="14"/>
  <c r="AU35" i="14"/>
  <c r="AX34" i="14"/>
  <c r="AW34" i="14"/>
  <c r="AV34" i="14"/>
  <c r="AU34" i="14"/>
  <c r="AX33" i="14"/>
  <c r="AW33" i="14"/>
  <c r="AV33" i="14"/>
  <c r="AU33" i="14"/>
  <c r="AX32" i="14"/>
  <c r="AW32" i="14"/>
  <c r="AV32" i="14"/>
  <c r="AU32" i="14"/>
  <c r="AX31" i="14"/>
  <c r="AW31" i="14"/>
  <c r="AV31" i="14"/>
  <c r="AU31" i="14"/>
  <c r="AX30" i="14"/>
  <c r="AW30" i="14"/>
  <c r="AV30" i="14"/>
  <c r="AU30" i="14"/>
  <c r="AX29" i="14"/>
  <c r="AW29" i="14"/>
  <c r="AV29" i="14"/>
  <c r="AU29" i="14"/>
  <c r="AX28" i="14"/>
  <c r="AW28" i="14"/>
  <c r="AV28" i="14"/>
  <c r="AU28" i="14"/>
  <c r="AX27" i="14"/>
  <c r="AW27" i="14"/>
  <c r="AV27" i="14"/>
  <c r="AU27" i="14"/>
  <c r="AX26" i="14"/>
  <c r="AW26" i="14"/>
  <c r="AV26" i="14"/>
  <c r="AU26" i="14"/>
  <c r="AX25" i="14"/>
  <c r="AW25" i="14"/>
  <c r="AV25" i="14"/>
  <c r="AU25" i="14"/>
  <c r="AX23" i="14"/>
  <c r="AW23" i="14"/>
  <c r="AV23" i="14"/>
  <c r="AU23" i="14"/>
  <c r="AX22" i="14"/>
  <c r="AW22" i="14"/>
  <c r="AV22" i="14"/>
  <c r="AU22" i="14"/>
  <c r="BL41" i="14"/>
  <c r="BK41" i="14"/>
  <c r="BJ41" i="14"/>
  <c r="BI41" i="14"/>
  <c r="BL40" i="14"/>
  <c r="BK40" i="14"/>
  <c r="BJ40" i="14"/>
  <c r="BI40" i="14"/>
  <c r="BL39" i="14"/>
  <c r="BK39" i="14"/>
  <c r="BJ39" i="14"/>
  <c r="BI39" i="14"/>
  <c r="BL38" i="14"/>
  <c r="BK38" i="14"/>
  <c r="BJ38" i="14"/>
  <c r="BI38" i="14"/>
  <c r="BL37" i="14"/>
  <c r="BK37" i="14"/>
  <c r="BJ37" i="14"/>
  <c r="BI37" i="14"/>
  <c r="BL36" i="14"/>
  <c r="BK36" i="14"/>
  <c r="BJ36" i="14"/>
  <c r="BI36" i="14"/>
  <c r="BL35" i="14"/>
  <c r="BK35" i="14"/>
  <c r="BJ35" i="14"/>
  <c r="BI35" i="14"/>
  <c r="BL34" i="14"/>
  <c r="BK34" i="14"/>
  <c r="BJ34" i="14"/>
  <c r="BI34" i="14"/>
  <c r="BL33" i="14"/>
  <c r="BK33" i="14"/>
  <c r="BJ33" i="14"/>
  <c r="BI33" i="14"/>
  <c r="BL32" i="14"/>
  <c r="BK32" i="14"/>
  <c r="BJ32" i="14"/>
  <c r="BI32" i="14"/>
  <c r="BL31" i="14"/>
  <c r="BK31" i="14"/>
  <c r="BJ31" i="14"/>
  <c r="BI31" i="14"/>
  <c r="BL30" i="14"/>
  <c r="BK30" i="14"/>
  <c r="BJ30" i="14"/>
  <c r="BI30" i="14"/>
  <c r="BL29" i="14"/>
  <c r="BK29" i="14"/>
  <c r="BJ29" i="14"/>
  <c r="BI29" i="14"/>
  <c r="BL28" i="14"/>
  <c r="BK28" i="14"/>
  <c r="BJ28" i="14"/>
  <c r="BI28" i="14"/>
  <c r="BL27" i="14"/>
  <c r="BK27" i="14"/>
  <c r="BJ27" i="14"/>
  <c r="BI27" i="14"/>
  <c r="BL26" i="14"/>
  <c r="BK26" i="14"/>
  <c r="BJ26" i="14"/>
  <c r="BI26" i="14"/>
  <c r="BL25" i="14"/>
  <c r="BK25" i="14"/>
  <c r="BJ25" i="14"/>
  <c r="BI25" i="14"/>
  <c r="BL23" i="14"/>
  <c r="BK23" i="14"/>
  <c r="BJ23" i="14"/>
  <c r="BI23" i="14"/>
  <c r="BL22" i="14"/>
  <c r="BK22" i="14"/>
  <c r="BJ22" i="14"/>
  <c r="BI22" i="14"/>
  <c r="BZ41" i="14"/>
  <c r="BY41" i="14"/>
  <c r="BX41" i="14"/>
  <c r="BW41" i="14"/>
  <c r="BZ40" i="14"/>
  <c r="BY40" i="14"/>
  <c r="BX40" i="14"/>
  <c r="BW40" i="14"/>
  <c r="BZ39" i="14"/>
  <c r="BY39" i="14"/>
  <c r="BX39" i="14"/>
  <c r="BW39" i="14"/>
  <c r="BZ38" i="14"/>
  <c r="BY38" i="14"/>
  <c r="BX38" i="14"/>
  <c r="BW38" i="14"/>
  <c r="BZ37" i="14"/>
  <c r="BY37" i="14"/>
  <c r="BX37" i="14"/>
  <c r="BW37" i="14"/>
  <c r="BZ36" i="14"/>
  <c r="BY36" i="14"/>
  <c r="BX36" i="14"/>
  <c r="BW36" i="14"/>
  <c r="BZ35" i="14"/>
  <c r="BY35" i="14"/>
  <c r="BX35" i="14"/>
  <c r="BW35" i="14"/>
  <c r="BZ34" i="14"/>
  <c r="BY34" i="14"/>
  <c r="BX34" i="14"/>
  <c r="BW34" i="14"/>
  <c r="BZ33" i="14"/>
  <c r="BY33" i="14"/>
  <c r="BX33" i="14"/>
  <c r="BW33" i="14"/>
  <c r="BZ32" i="14"/>
  <c r="BY32" i="14"/>
  <c r="BX32" i="14"/>
  <c r="BW32" i="14"/>
  <c r="BZ31" i="14"/>
  <c r="BY31" i="14"/>
  <c r="BX31" i="14"/>
  <c r="BW31" i="14"/>
  <c r="BZ30" i="14"/>
  <c r="BY30" i="14"/>
  <c r="BX30" i="14"/>
  <c r="BW30" i="14"/>
  <c r="BZ29" i="14"/>
  <c r="BY29" i="14"/>
  <c r="BX29" i="14"/>
  <c r="BW29" i="14"/>
  <c r="BZ28" i="14"/>
  <c r="BY28" i="14"/>
  <c r="BX28" i="14"/>
  <c r="BW28" i="14"/>
  <c r="BZ27" i="14"/>
  <c r="BY27" i="14"/>
  <c r="BX27" i="14"/>
  <c r="BW27" i="14"/>
  <c r="BZ26" i="14"/>
  <c r="BY26" i="14"/>
  <c r="BX26" i="14"/>
  <c r="BW26" i="14"/>
  <c r="BZ25" i="14"/>
  <c r="BY25" i="14"/>
  <c r="BX25" i="14"/>
  <c r="BW25" i="14"/>
  <c r="BZ23" i="14"/>
  <c r="BY23" i="14"/>
  <c r="BX23" i="14"/>
  <c r="BW23" i="14"/>
  <c r="BZ22" i="14"/>
  <c r="BY22" i="14"/>
  <c r="BX22" i="14"/>
  <c r="BW22" i="14"/>
  <c r="S90" i="14"/>
  <c r="T90" i="14"/>
  <c r="U90" i="14"/>
  <c r="V90" i="14"/>
  <c r="W90" i="14"/>
  <c r="X90" i="14"/>
  <c r="Y90" i="14"/>
  <c r="Z90" i="14"/>
  <c r="AA90" i="14"/>
  <c r="AB90" i="14"/>
  <c r="AC90" i="14"/>
  <c r="AD90" i="14"/>
  <c r="AE90" i="14"/>
  <c r="AF90" i="14"/>
  <c r="AG90" i="14"/>
  <c r="AG24" i="14" s="1"/>
  <c r="AH90" i="14"/>
  <c r="AH24" i="14" s="1"/>
  <c r="AI90" i="14"/>
  <c r="AI24" i="14" s="1"/>
  <c r="AJ90" i="14"/>
  <c r="AJ24" i="14" s="1"/>
  <c r="AK90" i="14"/>
  <c r="AL90" i="14"/>
  <c r="AM90" i="14"/>
  <c r="AN90" i="14"/>
  <c r="AO90" i="14"/>
  <c r="AP90" i="14"/>
  <c r="AQ90" i="14"/>
  <c r="AR90" i="14"/>
  <c r="AS90" i="14"/>
  <c r="AT90" i="14"/>
  <c r="AU90" i="14"/>
  <c r="AU24" i="14" s="1"/>
  <c r="AV90" i="14"/>
  <c r="AV24" i="14" s="1"/>
  <c r="AX90" i="14"/>
  <c r="AX24" i="14" s="1"/>
  <c r="AY90" i="14"/>
  <c r="AZ90" i="14"/>
  <c r="BA90" i="14"/>
  <c r="BB90" i="14"/>
  <c r="BC90" i="14"/>
  <c r="BD90" i="14"/>
  <c r="BE90" i="14"/>
  <c r="BF90" i="14"/>
  <c r="BG90" i="14"/>
  <c r="BH90" i="14"/>
  <c r="BI90" i="14"/>
  <c r="BI24" i="14" s="1"/>
  <c r="BJ90" i="14"/>
  <c r="BJ24" i="14" s="1"/>
  <c r="BL90" i="14"/>
  <c r="BL24" i="14" s="1"/>
  <c r="BM90" i="14"/>
  <c r="BN90" i="14"/>
  <c r="BO90" i="14"/>
  <c r="BP90" i="14"/>
  <c r="BQ90" i="14"/>
  <c r="BR90" i="14"/>
  <c r="BS90" i="14"/>
  <c r="BT90" i="14"/>
  <c r="BU90" i="14"/>
  <c r="BV90" i="14"/>
  <c r="BW90" i="14"/>
  <c r="BW24" i="14" s="1"/>
  <c r="BX90" i="14"/>
  <c r="BX24" i="14" s="1"/>
  <c r="BY90" i="14"/>
  <c r="BY24" i="14" s="1"/>
  <c r="BZ90" i="14"/>
  <c r="BZ24" i="14" s="1"/>
  <c r="CA90" i="14"/>
  <c r="CB90" i="14"/>
  <c r="CC90" i="14"/>
  <c r="CD90" i="14"/>
  <c r="CE90" i="14"/>
  <c r="CF90" i="14"/>
  <c r="CG90" i="14"/>
  <c r="CH90" i="14"/>
  <c r="CI90" i="14"/>
  <c r="CJ90" i="14"/>
  <c r="CL90" i="14"/>
  <c r="CL24" i="14" s="1"/>
  <c r="CO90" i="14"/>
  <c r="CP90" i="14"/>
  <c r="CQ90" i="14"/>
  <c r="CR90" i="14"/>
  <c r="CS90" i="14"/>
  <c r="CT90" i="14"/>
  <c r="CU90" i="14"/>
  <c r="CV90" i="14"/>
  <c r="CW90" i="14"/>
  <c r="CX90" i="14"/>
  <c r="S65" i="14"/>
  <c r="S64" i="14" s="1"/>
  <c r="T65" i="14"/>
  <c r="T64" i="14" s="1"/>
  <c r="U65" i="14"/>
  <c r="U64" i="14" s="1"/>
  <c r="V65" i="14"/>
  <c r="V64" i="14" s="1"/>
  <c r="W65" i="14"/>
  <c r="W64" i="14" s="1"/>
  <c r="X65" i="14"/>
  <c r="X64" i="14" s="1"/>
  <c r="Y65" i="14"/>
  <c r="Y64" i="14" s="1"/>
  <c r="Z65" i="14"/>
  <c r="Z64" i="14" s="1"/>
  <c r="AA65" i="14"/>
  <c r="AA64" i="14" s="1"/>
  <c r="AB65" i="14"/>
  <c r="AB64" i="14" s="1"/>
  <c r="AC65" i="14"/>
  <c r="AC64" i="14" s="1"/>
  <c r="AD65" i="14"/>
  <c r="AD64" i="14" s="1"/>
  <c r="AE65" i="14"/>
  <c r="AE64" i="14" s="1"/>
  <c r="AF65" i="14"/>
  <c r="AF64" i="14" s="1"/>
  <c r="AG65" i="14"/>
  <c r="AG64" i="14" s="1"/>
  <c r="AH65" i="14"/>
  <c r="AH64" i="14" s="1"/>
  <c r="AI65" i="14"/>
  <c r="AI64" i="14" s="1"/>
  <c r="AJ65" i="14"/>
  <c r="AJ64" i="14" s="1"/>
  <c r="AK65" i="14"/>
  <c r="AK64" i="14" s="1"/>
  <c r="AL65" i="14"/>
  <c r="AL64" i="14" s="1"/>
  <c r="AM65" i="14"/>
  <c r="AM64" i="14" s="1"/>
  <c r="AN65" i="14"/>
  <c r="AN64" i="14" s="1"/>
  <c r="AO65" i="14"/>
  <c r="AO64" i="14" s="1"/>
  <c r="AP65" i="14"/>
  <c r="AP64" i="14" s="1"/>
  <c r="AQ65" i="14"/>
  <c r="AQ64" i="14" s="1"/>
  <c r="AR65" i="14"/>
  <c r="AR64" i="14" s="1"/>
  <c r="AS65" i="14"/>
  <c r="AS64" i="14" s="1"/>
  <c r="AT65" i="14"/>
  <c r="AT64" i="14" s="1"/>
  <c r="AV65" i="14"/>
  <c r="AV64" i="14" s="1"/>
  <c r="AX65" i="14"/>
  <c r="AX64" i="14" s="1"/>
  <c r="AY65" i="14"/>
  <c r="AY64" i="14" s="1"/>
  <c r="AZ65" i="14"/>
  <c r="AZ64" i="14" s="1"/>
  <c r="BA65" i="14"/>
  <c r="BA64" i="14" s="1"/>
  <c r="BB65" i="14"/>
  <c r="BB64" i="14" s="1"/>
  <c r="BC65" i="14"/>
  <c r="BC64" i="14" s="1"/>
  <c r="BD65" i="14"/>
  <c r="BD64" i="14" s="1"/>
  <c r="BE65" i="14"/>
  <c r="BE64" i="14" s="1"/>
  <c r="BF65" i="14"/>
  <c r="BF64" i="14" s="1"/>
  <c r="BG65" i="14"/>
  <c r="BG64" i="14" s="1"/>
  <c r="BH65" i="14"/>
  <c r="BH64" i="14" s="1"/>
  <c r="BI65" i="14"/>
  <c r="BI64" i="14" s="1"/>
  <c r="BJ65" i="14"/>
  <c r="BJ64" i="14" s="1"/>
  <c r="BK65" i="14"/>
  <c r="BK64" i="14" s="1"/>
  <c r="BL65" i="14"/>
  <c r="BL64" i="14" s="1"/>
  <c r="BM65" i="14"/>
  <c r="BM64" i="14" s="1"/>
  <c r="BN65" i="14"/>
  <c r="BN64" i="14" s="1"/>
  <c r="BO65" i="14"/>
  <c r="BO64" i="14" s="1"/>
  <c r="BP65" i="14"/>
  <c r="BP64" i="14" s="1"/>
  <c r="BQ65" i="14"/>
  <c r="BQ64" i="14" s="1"/>
  <c r="BR65" i="14"/>
  <c r="BR64" i="14" s="1"/>
  <c r="BS65" i="14"/>
  <c r="BS64" i="14" s="1"/>
  <c r="BT65" i="14"/>
  <c r="BT64" i="14" s="1"/>
  <c r="BU65" i="14"/>
  <c r="BU64" i="14" s="1"/>
  <c r="BV65" i="14"/>
  <c r="BV64" i="14" s="1"/>
  <c r="BW65" i="14"/>
  <c r="BW64" i="14" s="1"/>
  <c r="BX65" i="14"/>
  <c r="BX64" i="14" s="1"/>
  <c r="BY65" i="14"/>
  <c r="BY64" i="14" s="1"/>
  <c r="BZ65" i="14"/>
  <c r="BZ64" i="14" s="1"/>
  <c r="CA65" i="14"/>
  <c r="CA64" i="14" s="1"/>
  <c r="CB65" i="14"/>
  <c r="CB64" i="14" s="1"/>
  <c r="CC65" i="14"/>
  <c r="CC64" i="14" s="1"/>
  <c r="CD65" i="14"/>
  <c r="CD64" i="14" s="1"/>
  <c r="CE65" i="14"/>
  <c r="CE64" i="14" s="1"/>
  <c r="CF65" i="14"/>
  <c r="CF64" i="14" s="1"/>
  <c r="CG65" i="14"/>
  <c r="CG64" i="14" s="1"/>
  <c r="CH65" i="14"/>
  <c r="CH64" i="14" s="1"/>
  <c r="CI65" i="14"/>
  <c r="CI64" i="14" s="1"/>
  <c r="CJ65" i="14"/>
  <c r="CJ64" i="14" s="1"/>
  <c r="CK65" i="14"/>
  <c r="CK64" i="14" s="1"/>
  <c r="CL65" i="14"/>
  <c r="CL64" i="14" s="1"/>
  <c r="CM65" i="14"/>
  <c r="CM64" i="14" s="1"/>
  <c r="CN65" i="14"/>
  <c r="CN64" i="14" s="1"/>
  <c r="CO65" i="14"/>
  <c r="CO64" i="14" s="1"/>
  <c r="CP65" i="14"/>
  <c r="CP64" i="14" s="1"/>
  <c r="CQ65" i="14"/>
  <c r="CQ64" i="14" s="1"/>
  <c r="CR65" i="14"/>
  <c r="CR64" i="14" s="1"/>
  <c r="CS65" i="14"/>
  <c r="CS64" i="14" s="1"/>
  <c r="CT65" i="14"/>
  <c r="CT64" i="14" s="1"/>
  <c r="CU65" i="14"/>
  <c r="CU64" i="14" s="1"/>
  <c r="CV65" i="14"/>
  <c r="CV64" i="14" s="1"/>
  <c r="CW65" i="14"/>
  <c r="CW64" i="14" s="1"/>
  <c r="CX65" i="14"/>
  <c r="CX64" i="14" s="1"/>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AH48" i="14"/>
  <c r="AJ48" i="14"/>
  <c r="AK48" i="14"/>
  <c r="AL48" i="14"/>
  <c r="AM48" i="14"/>
  <c r="AN48" i="14"/>
  <c r="AO48" i="14"/>
  <c r="AP48" i="14"/>
  <c r="AQ48" i="14"/>
  <c r="AR48" i="14"/>
  <c r="AS48" i="14"/>
  <c r="AT48" i="14"/>
  <c r="AV48" i="14"/>
  <c r="AW48" i="14"/>
  <c r="AX48" i="14"/>
  <c r="AY48" i="14"/>
  <c r="AZ48" i="14"/>
  <c r="BA48" i="14"/>
  <c r="BB48" i="14"/>
  <c r="BC48" i="14"/>
  <c r="BD48" i="14"/>
  <c r="BE48" i="14"/>
  <c r="BF48" i="14"/>
  <c r="BG48" i="14"/>
  <c r="BH48" i="14"/>
  <c r="BI48" i="14"/>
  <c r="BJ48" i="14"/>
  <c r="BK48" i="14"/>
  <c r="BL48" i="14"/>
  <c r="BM48" i="14"/>
  <c r="BN48" i="14"/>
  <c r="BO48" i="14"/>
  <c r="BP48" i="14"/>
  <c r="BQ48" i="14"/>
  <c r="BR48" i="14"/>
  <c r="BS48" i="14"/>
  <c r="BT48" i="14"/>
  <c r="BU48" i="14"/>
  <c r="BV48" i="14"/>
  <c r="BW48" i="14"/>
  <c r="BX48" i="14"/>
  <c r="BY48" i="14"/>
  <c r="BZ48" i="14"/>
  <c r="CA48" i="14"/>
  <c r="CB48" i="14"/>
  <c r="CC48" i="14"/>
  <c r="CD48" i="14"/>
  <c r="CE48" i="14"/>
  <c r="CF48" i="14"/>
  <c r="CG48" i="14"/>
  <c r="CH48" i="14"/>
  <c r="CI48" i="14"/>
  <c r="CJ48" i="14"/>
  <c r="CK48" i="14"/>
  <c r="CL48" i="14"/>
  <c r="CM48" i="14"/>
  <c r="CN48" i="14"/>
  <c r="CO48" i="14"/>
  <c r="CP48" i="14"/>
  <c r="CQ48" i="14"/>
  <c r="CR48" i="14"/>
  <c r="CS48" i="14"/>
  <c r="CT48" i="14"/>
  <c r="CU48" i="14"/>
  <c r="CV48" i="14"/>
  <c r="CW48" i="14"/>
  <c r="CX48" i="14"/>
  <c r="H46" i="14"/>
  <c r="I46" i="14"/>
  <c r="I45" i="14" s="1"/>
  <c r="J46" i="14"/>
  <c r="K46" i="14"/>
  <c r="K45" i="14" s="1"/>
  <c r="L46" i="14"/>
  <c r="M46" i="14"/>
  <c r="N46" i="14"/>
  <c r="O46" i="14"/>
  <c r="P46" i="14"/>
  <c r="Q46" i="14"/>
  <c r="Q45" i="14" s="1"/>
  <c r="R46" i="14"/>
  <c r="S46" i="14"/>
  <c r="T46" i="14"/>
  <c r="U46" i="14"/>
  <c r="V46" i="14"/>
  <c r="W46" i="14"/>
  <c r="W45" i="14" s="1"/>
  <c r="X46" i="14"/>
  <c r="Y46" i="14"/>
  <c r="Z46" i="14"/>
  <c r="AA46" i="14"/>
  <c r="AB46" i="14"/>
  <c r="AC46" i="14"/>
  <c r="AC45" i="14" s="1"/>
  <c r="AD46" i="14"/>
  <c r="AE46" i="14"/>
  <c r="AF46" i="14"/>
  <c r="AH46" i="14"/>
  <c r="AJ46" i="14"/>
  <c r="AK46" i="14"/>
  <c r="AL46" i="14"/>
  <c r="AM46" i="14"/>
  <c r="AN46" i="14"/>
  <c r="AO46" i="14"/>
  <c r="AP46" i="14"/>
  <c r="AQ46" i="14"/>
  <c r="AR46" i="14"/>
  <c r="AS46" i="14"/>
  <c r="AT46" i="14"/>
  <c r="AT45" i="14" s="1"/>
  <c r="AU46" i="14"/>
  <c r="AV46" i="14"/>
  <c r="AW46" i="14"/>
  <c r="AX46" i="14"/>
  <c r="AY46" i="14"/>
  <c r="AZ46" i="14"/>
  <c r="BA46" i="14"/>
  <c r="BB46" i="14"/>
  <c r="BC46" i="14"/>
  <c r="BD46" i="14"/>
  <c r="BE46" i="14"/>
  <c r="BF46" i="14"/>
  <c r="BG46" i="14"/>
  <c r="BH46" i="14"/>
  <c r="BI46" i="14"/>
  <c r="BJ46" i="14"/>
  <c r="BK46" i="14"/>
  <c r="BL46" i="14"/>
  <c r="BM46" i="14"/>
  <c r="BN46" i="14"/>
  <c r="BO46" i="14"/>
  <c r="BP46" i="14"/>
  <c r="BQ46" i="14"/>
  <c r="BR46" i="14"/>
  <c r="BS46" i="14"/>
  <c r="BT46" i="14"/>
  <c r="BU46" i="14"/>
  <c r="BV46" i="14"/>
  <c r="BW46" i="14"/>
  <c r="BX46" i="14"/>
  <c r="BY46" i="14"/>
  <c r="BZ46" i="14"/>
  <c r="CA46" i="14"/>
  <c r="CB46" i="14"/>
  <c r="CC46" i="14"/>
  <c r="CD46" i="14"/>
  <c r="CE46" i="14"/>
  <c r="CF46" i="14"/>
  <c r="CG46" i="14"/>
  <c r="CH46" i="14"/>
  <c r="CI46" i="14"/>
  <c r="CJ46" i="14"/>
  <c r="CK46" i="14"/>
  <c r="CL46" i="14"/>
  <c r="CM46" i="14"/>
  <c r="CN46" i="14"/>
  <c r="CO46" i="14"/>
  <c r="CP46" i="14"/>
  <c r="CQ46" i="14"/>
  <c r="CR46" i="14"/>
  <c r="CS46" i="14"/>
  <c r="CT46" i="14"/>
  <c r="CU46" i="14"/>
  <c r="CV46" i="14"/>
  <c r="CW46" i="14"/>
  <c r="CX46" i="14"/>
  <c r="CN41" i="14"/>
  <c r="CM41" i="14"/>
  <c r="CL41" i="14"/>
  <c r="CK41" i="14"/>
  <c r="CN40" i="14"/>
  <c r="CM40" i="14"/>
  <c r="CL40" i="14"/>
  <c r="CK40" i="14"/>
  <c r="CN39" i="14"/>
  <c r="CM39" i="14"/>
  <c r="CL39" i="14"/>
  <c r="CK39" i="14"/>
  <c r="CN38" i="14"/>
  <c r="CM38" i="14"/>
  <c r="CL38" i="14"/>
  <c r="CK38" i="14"/>
  <c r="CN37" i="14"/>
  <c r="CM37" i="14"/>
  <c r="CL37" i="14"/>
  <c r="CK37" i="14"/>
  <c r="CN36" i="14"/>
  <c r="CM36" i="14"/>
  <c r="CL36" i="14"/>
  <c r="CK36" i="14"/>
  <c r="CN35" i="14"/>
  <c r="CM35" i="14"/>
  <c r="CL35" i="14"/>
  <c r="CK35" i="14"/>
  <c r="CN34" i="14"/>
  <c r="CM34" i="14"/>
  <c r="CL34" i="14"/>
  <c r="CK34" i="14"/>
  <c r="CN33" i="14"/>
  <c r="CM33" i="14"/>
  <c r="CL33" i="14"/>
  <c r="CK33" i="14"/>
  <c r="CN32" i="14"/>
  <c r="CM32" i="14"/>
  <c r="CL32" i="14"/>
  <c r="CK32" i="14"/>
  <c r="CN31" i="14"/>
  <c r="CM31" i="14"/>
  <c r="CL31" i="14"/>
  <c r="CK31" i="14"/>
  <c r="CN30" i="14"/>
  <c r="CM30" i="14"/>
  <c r="CL30" i="14"/>
  <c r="CK30" i="14"/>
  <c r="CN29" i="14"/>
  <c r="CM29" i="14"/>
  <c r="CL29" i="14"/>
  <c r="CK29" i="14"/>
  <c r="CN28" i="14"/>
  <c r="CM28" i="14"/>
  <c r="CL28" i="14"/>
  <c r="CK28" i="14"/>
  <c r="CN27" i="14"/>
  <c r="CM27" i="14"/>
  <c r="CL27" i="14"/>
  <c r="CK27" i="14"/>
  <c r="CN26" i="14"/>
  <c r="CM26" i="14"/>
  <c r="CL26" i="14"/>
  <c r="CK26" i="14"/>
  <c r="CN25" i="14"/>
  <c r="CM25" i="14"/>
  <c r="CL25" i="14"/>
  <c r="CK25" i="14"/>
  <c r="CN23" i="14"/>
  <c r="CM23" i="14"/>
  <c r="CL23" i="14"/>
  <c r="CK23" i="14"/>
  <c r="CN22" i="14"/>
  <c r="CM22" i="14"/>
  <c r="CL22" i="14"/>
  <c r="CK22" i="14"/>
  <c r="CT66" i="8"/>
  <c r="CV66" i="8"/>
  <c r="CW66" i="8"/>
  <c r="CY41" i="14"/>
  <c r="CY40" i="14"/>
  <c r="CY39" i="14"/>
  <c r="CY38" i="14"/>
  <c r="CY37" i="14"/>
  <c r="CY36" i="14"/>
  <c r="CY35" i="14"/>
  <c r="CY34" i="14"/>
  <c r="CY33" i="14"/>
  <c r="CY32" i="14"/>
  <c r="CY31" i="14"/>
  <c r="CY30" i="14"/>
  <c r="CY29" i="14"/>
  <c r="CY28" i="14"/>
  <c r="CY27" i="14"/>
  <c r="CY26" i="14"/>
  <c r="CY25" i="14"/>
  <c r="CY23" i="14"/>
  <c r="CY22" i="14"/>
  <c r="DA41" i="14"/>
  <c r="DA40" i="14"/>
  <c r="DA39" i="14"/>
  <c r="DA38" i="14"/>
  <c r="DA37" i="14"/>
  <c r="DA36" i="14"/>
  <c r="DA35" i="14"/>
  <c r="DA34" i="14"/>
  <c r="DA33" i="14"/>
  <c r="DA32" i="14"/>
  <c r="DA31" i="14"/>
  <c r="DA30" i="14"/>
  <c r="DA29" i="14"/>
  <c r="DA28" i="14"/>
  <c r="DA27" i="14"/>
  <c r="DA26" i="14"/>
  <c r="DA25" i="14"/>
  <c r="DA23" i="14"/>
  <c r="DA22" i="14"/>
  <c r="CY93" i="14"/>
  <c r="CZ93" i="14"/>
  <c r="F93" i="14" s="1"/>
  <c r="DB93" i="14"/>
  <c r="DC93" i="14"/>
  <c r="DD93" i="14"/>
  <c r="DE93" i="14"/>
  <c r="CY94" i="14"/>
  <c r="CZ94" i="14"/>
  <c r="F94" i="14" s="1"/>
  <c r="DB94" i="14"/>
  <c r="DC94" i="14"/>
  <c r="DD94" i="14"/>
  <c r="DE94" i="14"/>
  <c r="CY95" i="14"/>
  <c r="CZ95" i="14"/>
  <c r="F95" i="14" s="1"/>
  <c r="DB95" i="14"/>
  <c r="DC95" i="14"/>
  <c r="DD95" i="14"/>
  <c r="DE95" i="14"/>
  <c r="CZ96" i="14"/>
  <c r="F96" i="14" s="1"/>
  <c r="DB96" i="14"/>
  <c r="DC96" i="14"/>
  <c r="DD96" i="14"/>
  <c r="DE96" i="14"/>
  <c r="CY97" i="14"/>
  <c r="CZ97" i="14"/>
  <c r="F97" i="14" s="1"/>
  <c r="DB97" i="14"/>
  <c r="DC97" i="14"/>
  <c r="DD97" i="14"/>
  <c r="DE97" i="14"/>
  <c r="CY98" i="14"/>
  <c r="CZ98" i="14"/>
  <c r="F98" i="14" s="1"/>
  <c r="DB98" i="14"/>
  <c r="DC98" i="14"/>
  <c r="DD98" i="14"/>
  <c r="DE98" i="14"/>
  <c r="DE91" i="14"/>
  <c r="DD91" i="14"/>
  <c r="DC91" i="14"/>
  <c r="DA91" i="14"/>
  <c r="CZ91" i="14"/>
  <c r="F91" i="14" s="1"/>
  <c r="CY91" i="14"/>
  <c r="CY75" i="14"/>
  <c r="CZ75" i="14"/>
  <c r="F75" i="14" s="1"/>
  <c r="DA75" i="14"/>
  <c r="DB75" i="14"/>
  <c r="DC75" i="14"/>
  <c r="DD75" i="14"/>
  <c r="DE75" i="14"/>
  <c r="CZ77" i="14"/>
  <c r="F77" i="14" s="1"/>
  <c r="DB77" i="14"/>
  <c r="DC77" i="14"/>
  <c r="DD77" i="14"/>
  <c r="DE77" i="14"/>
  <c r="CZ79" i="14"/>
  <c r="F79" i="14" s="1"/>
  <c r="DA79" i="14"/>
  <c r="DB79" i="14"/>
  <c r="DD79" i="14"/>
  <c r="DE79" i="14"/>
  <c r="DE73" i="14"/>
  <c r="DD73" i="14"/>
  <c r="DC73" i="14"/>
  <c r="DB73" i="14"/>
  <c r="DA73" i="14"/>
  <c r="CZ73" i="14"/>
  <c r="F73" i="14" s="1"/>
  <c r="CY73" i="14"/>
  <c r="DE66" i="14"/>
  <c r="DD66" i="14"/>
  <c r="DC66" i="14"/>
  <c r="DB66" i="14"/>
  <c r="CZ66" i="14"/>
  <c r="CZ65" i="14" s="1"/>
  <c r="CZ64" i="14" s="1"/>
  <c r="CM97" i="14"/>
  <c r="CM98" i="14"/>
  <c r="G98" i="14" s="1"/>
  <c r="CO77" i="8"/>
  <c r="CP77" i="8"/>
  <c r="CQ77" i="8"/>
  <c r="CO79" i="8"/>
  <c r="CP79" i="8"/>
  <c r="CQ79" i="8"/>
  <c r="CO80" i="8"/>
  <c r="CP80" i="8"/>
  <c r="CQ80" i="8"/>
  <c r="CO81" i="8"/>
  <c r="CP81" i="8"/>
  <c r="CQ81" i="8"/>
  <c r="CQ75" i="8"/>
  <c r="CP75" i="8"/>
  <c r="CO75" i="8"/>
  <c r="CP68" i="8"/>
  <c r="BA96" i="8"/>
  <c r="CA98" i="8"/>
  <c r="CC95" i="8"/>
  <c r="CC96" i="8"/>
  <c r="CC97" i="8"/>
  <c r="CC98" i="8"/>
  <c r="CC93" i="8"/>
  <c r="J36" i="21"/>
  <c r="J35" i="21"/>
  <c r="J31" i="21"/>
  <c r="J22" i="21"/>
  <c r="J21" i="21"/>
  <c r="J19" i="21"/>
  <c r="G36" i="21"/>
  <c r="G35" i="21"/>
  <c r="G31" i="21"/>
  <c r="G22" i="21"/>
  <c r="G21" i="21"/>
  <c r="G19" i="21"/>
  <c r="E36" i="21"/>
  <c r="E35" i="21"/>
  <c r="E31" i="21"/>
  <c r="E22" i="21"/>
  <c r="E21" i="21"/>
  <c r="E19" i="21"/>
  <c r="F114" i="21"/>
  <c r="H114" i="21"/>
  <c r="I114" i="21"/>
  <c r="K114" i="21"/>
  <c r="L114" i="21"/>
  <c r="M114" i="21"/>
  <c r="N114" i="21"/>
  <c r="O114" i="21"/>
  <c r="P114" i="21"/>
  <c r="Q114" i="21"/>
  <c r="R114" i="21"/>
  <c r="S114" i="21"/>
  <c r="T114" i="21"/>
  <c r="F117" i="21"/>
  <c r="H117" i="21"/>
  <c r="I117" i="21"/>
  <c r="K117" i="21"/>
  <c r="L117" i="21"/>
  <c r="M117" i="21"/>
  <c r="N117" i="21"/>
  <c r="O117" i="21"/>
  <c r="P117" i="21"/>
  <c r="Q117" i="21"/>
  <c r="R117" i="21"/>
  <c r="S117" i="21"/>
  <c r="T117" i="21"/>
  <c r="F122" i="21"/>
  <c r="F121" i="21" s="1"/>
  <c r="H122" i="21"/>
  <c r="H121" i="21" s="1"/>
  <c r="I122" i="21"/>
  <c r="I121" i="21" s="1"/>
  <c r="K122" i="21"/>
  <c r="K121" i="21" s="1"/>
  <c r="L122" i="21"/>
  <c r="L121" i="21" s="1"/>
  <c r="M122" i="21"/>
  <c r="M121" i="21" s="1"/>
  <c r="N122" i="21"/>
  <c r="N121" i="21" s="1"/>
  <c r="O122" i="21"/>
  <c r="O121" i="21" s="1"/>
  <c r="P122" i="21"/>
  <c r="P121" i="21" s="1"/>
  <c r="Q122" i="21"/>
  <c r="Q121" i="21" s="1"/>
  <c r="Q26" i="21" s="1"/>
  <c r="R122" i="21"/>
  <c r="R121" i="21" s="1"/>
  <c r="R26" i="21" s="1"/>
  <c r="S122" i="21"/>
  <c r="S121" i="21" s="1"/>
  <c r="S26" i="21" s="1"/>
  <c r="T122" i="21"/>
  <c r="T121" i="21" s="1"/>
  <c r="T26" i="21" s="1"/>
  <c r="F169" i="21"/>
  <c r="H169" i="21"/>
  <c r="I169" i="21"/>
  <c r="K169" i="21"/>
  <c r="L169" i="21"/>
  <c r="M169" i="21"/>
  <c r="N169" i="21"/>
  <c r="O169" i="21"/>
  <c r="P169" i="21"/>
  <c r="Q169" i="21"/>
  <c r="Q37" i="21" s="1"/>
  <c r="R169" i="21"/>
  <c r="R37" i="21" s="1"/>
  <c r="S169" i="21"/>
  <c r="S37" i="21" s="1"/>
  <c r="T169" i="21"/>
  <c r="T37" i="21" s="1"/>
  <c r="Q36" i="21"/>
  <c r="Q35" i="21"/>
  <c r="Q31" i="21"/>
  <c r="Q22" i="21"/>
  <c r="Q21" i="21"/>
  <c r="Q19" i="21"/>
  <c r="R36" i="21"/>
  <c r="R35" i="21"/>
  <c r="R31" i="21"/>
  <c r="R22" i="21"/>
  <c r="R21" i="21"/>
  <c r="R19" i="21"/>
  <c r="S36" i="21"/>
  <c r="S35" i="21"/>
  <c r="S31" i="21"/>
  <c r="S22" i="21"/>
  <c r="S21" i="21"/>
  <c r="S19" i="21"/>
  <c r="F86" i="21"/>
  <c r="H86" i="21"/>
  <c r="I86" i="21"/>
  <c r="K86" i="21"/>
  <c r="L86" i="21"/>
  <c r="M86" i="21"/>
  <c r="N86" i="21"/>
  <c r="O86" i="21"/>
  <c r="P86" i="21"/>
  <c r="Q86" i="21"/>
  <c r="Q20" i="21" s="1"/>
  <c r="S86" i="21"/>
  <c r="S20" i="21" s="1"/>
  <c r="T86" i="21"/>
  <c r="T20" i="21" s="1"/>
  <c r="F68" i="21"/>
  <c r="F65" i="21" s="1"/>
  <c r="L68" i="21"/>
  <c r="M68" i="21"/>
  <c r="N68" i="21"/>
  <c r="O68" i="21"/>
  <c r="O65" i="21" s="1"/>
  <c r="P68" i="21"/>
  <c r="P65" i="21" s="1"/>
  <c r="Q68" i="21"/>
  <c r="Q65" i="21" s="1"/>
  <c r="Q18" i="21" s="1"/>
  <c r="R68" i="21"/>
  <c r="S68" i="21"/>
  <c r="S65" i="21" s="1"/>
  <c r="S18" i="21" s="1"/>
  <c r="L65" i="21"/>
  <c r="M65" i="21"/>
  <c r="N65" i="21"/>
  <c r="R65" i="21"/>
  <c r="R18" i="21" s="1"/>
  <c r="T68" i="21"/>
  <c r="T65" i="21" s="1"/>
  <c r="T18" i="21" s="1"/>
  <c r="F61" i="21"/>
  <c r="F60" i="21" s="1"/>
  <c r="H61" i="21"/>
  <c r="H60" i="21" s="1"/>
  <c r="I61" i="21"/>
  <c r="I60" i="21" s="1"/>
  <c r="K61" i="21"/>
  <c r="K60" i="21" s="1"/>
  <c r="L61" i="21"/>
  <c r="L60" i="21" s="1"/>
  <c r="M61" i="21"/>
  <c r="M60" i="21" s="1"/>
  <c r="N61" i="21"/>
  <c r="N60" i="21" s="1"/>
  <c r="O61" i="21"/>
  <c r="O60" i="21" s="1"/>
  <c r="P61" i="21"/>
  <c r="P60" i="21" s="1"/>
  <c r="Q61" i="21"/>
  <c r="Q60" i="21" s="1"/>
  <c r="S61" i="21"/>
  <c r="S60" i="21" s="1"/>
  <c r="F44" i="21"/>
  <c r="H44" i="21"/>
  <c r="I44" i="21"/>
  <c r="K44" i="21"/>
  <c r="L44" i="21"/>
  <c r="M44" i="21"/>
  <c r="N44" i="21"/>
  <c r="O44" i="21"/>
  <c r="P44" i="21"/>
  <c r="Q44" i="21"/>
  <c r="S44" i="21"/>
  <c r="T36" i="21"/>
  <c r="T35" i="21"/>
  <c r="T31" i="21"/>
  <c r="T22" i="21"/>
  <c r="T21" i="21"/>
  <c r="T19" i="21"/>
  <c r="F42" i="21"/>
  <c r="F41" i="21" s="1"/>
  <c r="H42" i="21"/>
  <c r="I42" i="21"/>
  <c r="K42" i="21"/>
  <c r="L42" i="21"/>
  <c r="M42" i="21"/>
  <c r="N42" i="21"/>
  <c r="N41" i="21" s="1"/>
  <c r="O42" i="21"/>
  <c r="P42" i="21"/>
  <c r="Q42" i="21"/>
  <c r="S42" i="21"/>
  <c r="R94" i="21"/>
  <c r="R93" i="21"/>
  <c r="R92" i="21"/>
  <c r="R91" i="21"/>
  <c r="R90" i="21"/>
  <c r="R89" i="21"/>
  <c r="R87" i="21"/>
  <c r="B6" i="13"/>
  <c r="AD41" i="7"/>
  <c r="AD40" i="7"/>
  <c r="AD36" i="7"/>
  <c r="AD27" i="7"/>
  <c r="AD26" i="7"/>
  <c r="AD24" i="7"/>
  <c r="I41" i="6"/>
  <c r="I40" i="6"/>
  <c r="I27" i="6"/>
  <c r="I26" i="6"/>
  <c r="I24" i="6"/>
  <c r="J41" i="6"/>
  <c r="J40" i="6"/>
  <c r="J27" i="6"/>
  <c r="J26" i="6"/>
  <c r="J24" i="6"/>
  <c r="O41" i="6"/>
  <c r="O40" i="6"/>
  <c r="O27" i="6"/>
  <c r="O26" i="6"/>
  <c r="O24" i="6"/>
  <c r="R41" i="6"/>
  <c r="R40" i="6"/>
  <c r="R27" i="6"/>
  <c r="R26" i="6"/>
  <c r="R24" i="6"/>
  <c r="U41" i="6"/>
  <c r="U40" i="6"/>
  <c r="U27" i="6"/>
  <c r="U26" i="6"/>
  <c r="U24" i="6"/>
  <c r="Z41" i="6"/>
  <c r="Z40" i="6"/>
  <c r="Z27" i="6"/>
  <c r="Z26" i="6"/>
  <c r="Z24" i="6"/>
  <c r="AC41" i="6"/>
  <c r="AC40" i="6"/>
  <c r="AC27" i="6"/>
  <c r="AC26" i="6"/>
  <c r="AC24" i="6"/>
  <c r="AJ41" i="6"/>
  <c r="AJ40" i="6"/>
  <c r="AJ27" i="6"/>
  <c r="AJ26" i="6"/>
  <c r="AJ24" i="6"/>
  <c r="AM41" i="6"/>
  <c r="AM40" i="6"/>
  <c r="AM27" i="6"/>
  <c r="AM26" i="6"/>
  <c r="AM24" i="6"/>
  <c r="AT41" i="6"/>
  <c r="AT40" i="6"/>
  <c r="AT27" i="6"/>
  <c r="AT26" i="6"/>
  <c r="AT24" i="6"/>
  <c r="AW41" i="6"/>
  <c r="AW40" i="6"/>
  <c r="AW27" i="6"/>
  <c r="AW26" i="6"/>
  <c r="AW24" i="6"/>
  <c r="BD41" i="6"/>
  <c r="BD40" i="6"/>
  <c r="BD27" i="6"/>
  <c r="BD26" i="6"/>
  <c r="BD24" i="6"/>
  <c r="BG41" i="6"/>
  <c r="BG40" i="6"/>
  <c r="BG27" i="6"/>
  <c r="BG26" i="6"/>
  <c r="BG24" i="6"/>
  <c r="BN41" i="6"/>
  <c r="BN40" i="6"/>
  <c r="BN27" i="6"/>
  <c r="BN26" i="6"/>
  <c r="BN24" i="6"/>
  <c r="BQ41" i="6"/>
  <c r="BQ40" i="6"/>
  <c r="BQ27" i="6"/>
  <c r="BQ26" i="6"/>
  <c r="BQ24" i="6"/>
  <c r="BX41" i="6"/>
  <c r="BX40" i="6"/>
  <c r="BX27" i="6"/>
  <c r="BX26" i="6"/>
  <c r="BX24" i="6"/>
  <c r="CA41" i="6"/>
  <c r="CA40" i="6"/>
  <c r="CA27" i="6"/>
  <c r="CA26" i="6"/>
  <c r="CA24" i="6"/>
  <c r="BY20" i="6"/>
  <c r="BZ20" i="6"/>
  <c r="CH41" i="6"/>
  <c r="CH40" i="6"/>
  <c r="CH27" i="6"/>
  <c r="CH26" i="6"/>
  <c r="CH24" i="6"/>
  <c r="CK41" i="6"/>
  <c r="CK40" i="6"/>
  <c r="CK27" i="6"/>
  <c r="CK26" i="6"/>
  <c r="CK24" i="6"/>
  <c r="E85" i="61"/>
  <c r="F85" i="61"/>
  <c r="G85" i="61"/>
  <c r="H85" i="61"/>
  <c r="I85" i="61"/>
  <c r="I25" i="61" s="1"/>
  <c r="J85" i="61"/>
  <c r="K85" i="61"/>
  <c r="L85" i="61"/>
  <c r="M85" i="61"/>
  <c r="N85" i="61"/>
  <c r="O85" i="61"/>
  <c r="P85" i="61"/>
  <c r="Q85" i="61"/>
  <c r="R85" i="61"/>
  <c r="S85" i="61"/>
  <c r="T85" i="61"/>
  <c r="U85" i="61"/>
  <c r="V85" i="61"/>
  <c r="W85" i="61"/>
  <c r="X85" i="61"/>
  <c r="Y85" i="61"/>
  <c r="Z85" i="61"/>
  <c r="AA85" i="61"/>
  <c r="AB85" i="61"/>
  <c r="AC85" i="61"/>
  <c r="AD85" i="61"/>
  <c r="AE85" i="61"/>
  <c r="AF85" i="61"/>
  <c r="AG85" i="61"/>
  <c r="AH85" i="61"/>
  <c r="AI85" i="61"/>
  <c r="AJ85" i="61"/>
  <c r="AK85" i="61"/>
  <c r="AL85" i="61"/>
  <c r="AM85" i="61"/>
  <c r="AN85" i="61"/>
  <c r="AO85" i="61"/>
  <c r="AP85" i="61"/>
  <c r="AQ85" i="61"/>
  <c r="AR85" i="61"/>
  <c r="AS85" i="61"/>
  <c r="AT85" i="61"/>
  <c r="AU85" i="61"/>
  <c r="AV85" i="61"/>
  <c r="E68" i="61"/>
  <c r="F68" i="61"/>
  <c r="G68" i="61"/>
  <c r="H68" i="61"/>
  <c r="I68" i="61"/>
  <c r="J68" i="61"/>
  <c r="K68" i="61"/>
  <c r="L68" i="61"/>
  <c r="M68" i="61"/>
  <c r="N68" i="61"/>
  <c r="O68" i="61"/>
  <c r="P68" i="61"/>
  <c r="Q68" i="61"/>
  <c r="R68" i="61"/>
  <c r="S68" i="61"/>
  <c r="T68" i="61"/>
  <c r="U68" i="61"/>
  <c r="V68" i="61"/>
  <c r="W68" i="61"/>
  <c r="X68" i="61"/>
  <c r="Y68" i="61"/>
  <c r="Z68" i="61"/>
  <c r="AA68" i="61"/>
  <c r="AB68" i="61"/>
  <c r="AC68" i="61"/>
  <c r="AD68" i="61"/>
  <c r="AE68" i="61"/>
  <c r="AF68" i="61"/>
  <c r="AG68" i="61"/>
  <c r="AH68" i="61"/>
  <c r="AI68" i="61"/>
  <c r="AJ68" i="61"/>
  <c r="AK68" i="61"/>
  <c r="AL68" i="61"/>
  <c r="AM68" i="61"/>
  <c r="AN68" i="61"/>
  <c r="AO68" i="61"/>
  <c r="AP68" i="61"/>
  <c r="AQ68" i="61"/>
  <c r="AR68" i="61"/>
  <c r="AS68" i="61"/>
  <c r="AT68" i="61"/>
  <c r="AU68" i="61"/>
  <c r="AV68" i="61"/>
  <c r="E46" i="61"/>
  <c r="F46" i="61"/>
  <c r="G46" i="61"/>
  <c r="H46" i="61"/>
  <c r="I46" i="61"/>
  <c r="J46" i="61"/>
  <c r="K46" i="61"/>
  <c r="L46" i="61"/>
  <c r="M46" i="61"/>
  <c r="N46" i="61"/>
  <c r="O46" i="61"/>
  <c r="P46" i="61"/>
  <c r="Q46" i="61"/>
  <c r="R46" i="61"/>
  <c r="S46" i="61"/>
  <c r="T46" i="61"/>
  <c r="U46" i="61"/>
  <c r="V46" i="61"/>
  <c r="W46" i="61"/>
  <c r="X46" i="61"/>
  <c r="Y46" i="61"/>
  <c r="Z46" i="61"/>
  <c r="AA46" i="61"/>
  <c r="AB46" i="61"/>
  <c r="AC46" i="61"/>
  <c r="AD46" i="61"/>
  <c r="AE46" i="61"/>
  <c r="AF46" i="61"/>
  <c r="AG46" i="61"/>
  <c r="AH46" i="61"/>
  <c r="AI46" i="61"/>
  <c r="AJ46" i="61"/>
  <c r="AK46" i="61"/>
  <c r="AL46" i="61"/>
  <c r="AM46" i="61"/>
  <c r="AN46" i="61"/>
  <c r="AO46" i="61"/>
  <c r="AP46" i="61"/>
  <c r="AQ46" i="61"/>
  <c r="AR46" i="61"/>
  <c r="AS46" i="61"/>
  <c r="AT46" i="61"/>
  <c r="AU46" i="61"/>
  <c r="AV46" i="61"/>
  <c r="AW46" i="61"/>
  <c r="N40" i="60"/>
  <c r="M40" i="60"/>
  <c r="L40" i="60"/>
  <c r="K40" i="60"/>
  <c r="J40" i="60"/>
  <c r="I40" i="60"/>
  <c r="H40" i="60"/>
  <c r="G40" i="60"/>
  <c r="N30" i="60"/>
  <c r="M30" i="60"/>
  <c r="L30" i="60"/>
  <c r="K30" i="60"/>
  <c r="J30" i="60"/>
  <c r="I30" i="60"/>
  <c r="H30" i="60"/>
  <c r="G30" i="60"/>
  <c r="N26" i="60"/>
  <c r="M26" i="60"/>
  <c r="L26" i="60"/>
  <c r="K26" i="60"/>
  <c r="J26" i="60"/>
  <c r="I26" i="60"/>
  <c r="H26" i="60"/>
  <c r="G26" i="60"/>
  <c r="N25" i="60"/>
  <c r="J25" i="60"/>
  <c r="H25" i="60"/>
  <c r="N24" i="60"/>
  <c r="M24" i="60"/>
  <c r="L24" i="60"/>
  <c r="K24" i="60"/>
  <c r="J24" i="60"/>
  <c r="I24" i="60"/>
  <c r="H24" i="60"/>
  <c r="G24" i="60"/>
  <c r="L41" i="58"/>
  <c r="K41" i="58"/>
  <c r="J41" i="58"/>
  <c r="I41" i="58"/>
  <c r="H41" i="58"/>
  <c r="G41" i="58"/>
  <c r="L36" i="58"/>
  <c r="K36" i="58"/>
  <c r="J36" i="58"/>
  <c r="I36" i="58"/>
  <c r="H36" i="58"/>
  <c r="G36" i="58"/>
  <c r="L26" i="58"/>
  <c r="K26" i="58"/>
  <c r="J26" i="58"/>
  <c r="I26" i="58"/>
  <c r="H26" i="58"/>
  <c r="G26" i="58"/>
  <c r="L24" i="58"/>
  <c r="K24" i="58"/>
  <c r="J24" i="58"/>
  <c r="I24" i="58"/>
  <c r="H24" i="58"/>
  <c r="G24" i="58"/>
  <c r="AW36" i="58"/>
  <c r="AW26" i="58"/>
  <c r="AW24" i="58"/>
  <c r="AW84" i="58"/>
  <c r="AW25" i="58" s="1"/>
  <c r="F40" i="60"/>
  <c r="E40" i="60"/>
  <c r="F36" i="60"/>
  <c r="E36" i="60"/>
  <c r="F28" i="60"/>
  <c r="E28" i="60"/>
  <c r="F26" i="60"/>
  <c r="E26" i="60"/>
  <c r="F24" i="60"/>
  <c r="E24" i="60"/>
  <c r="AW27" i="60"/>
  <c r="AW26" i="60"/>
  <c r="AW24" i="60"/>
  <c r="E85" i="60"/>
  <c r="E25" i="60" s="1"/>
  <c r="F85" i="60"/>
  <c r="F25" i="60" s="1"/>
  <c r="G85" i="60"/>
  <c r="G25" i="60" s="1"/>
  <c r="H85" i="60"/>
  <c r="I85" i="60"/>
  <c r="I25" i="60" s="1"/>
  <c r="J85" i="60"/>
  <c r="K85" i="60"/>
  <c r="K25" i="60" s="1"/>
  <c r="L85" i="60"/>
  <c r="L25" i="60" s="1"/>
  <c r="M85" i="60"/>
  <c r="M25" i="60" s="1"/>
  <c r="N85" i="60"/>
  <c r="O85" i="60"/>
  <c r="P85" i="60"/>
  <c r="Q85" i="60"/>
  <c r="R85" i="60"/>
  <c r="S85" i="60"/>
  <c r="T85" i="60"/>
  <c r="U85" i="60"/>
  <c r="V85" i="60"/>
  <c r="W85" i="60"/>
  <c r="X85" i="60"/>
  <c r="Y85" i="60"/>
  <c r="Z85" i="60"/>
  <c r="AA85" i="60"/>
  <c r="AB85" i="60"/>
  <c r="AC85" i="60"/>
  <c r="AD85" i="60"/>
  <c r="AE85" i="60"/>
  <c r="AF85" i="60"/>
  <c r="AG85" i="60"/>
  <c r="AH85" i="60"/>
  <c r="AI85" i="60"/>
  <c r="AJ85" i="60"/>
  <c r="AK85" i="60"/>
  <c r="AL85" i="60"/>
  <c r="AM85" i="60"/>
  <c r="AN85" i="60"/>
  <c r="AO85" i="60"/>
  <c r="AP85" i="60"/>
  <c r="AQ85" i="60"/>
  <c r="AR85" i="60"/>
  <c r="AS85" i="60"/>
  <c r="AT85" i="60"/>
  <c r="AU85" i="60"/>
  <c r="AV85" i="60"/>
  <c r="AW68" i="60"/>
  <c r="F84" i="58"/>
  <c r="G84" i="58"/>
  <c r="G25" i="58" s="1"/>
  <c r="H84" i="58"/>
  <c r="H25" i="58" s="1"/>
  <c r="I84" i="58"/>
  <c r="I25" i="58" s="1"/>
  <c r="J84" i="58"/>
  <c r="J25" i="58" s="1"/>
  <c r="K84" i="58"/>
  <c r="K25" i="58" s="1"/>
  <c r="L84" i="58"/>
  <c r="L25" i="58" s="1"/>
  <c r="M84" i="58"/>
  <c r="N84" i="58"/>
  <c r="O84" i="58"/>
  <c r="P84" i="58"/>
  <c r="Q84" i="58"/>
  <c r="R84" i="58"/>
  <c r="S84" i="58"/>
  <c r="T84" i="58"/>
  <c r="U84" i="58"/>
  <c r="V84" i="58"/>
  <c r="W84" i="58"/>
  <c r="X84" i="58"/>
  <c r="Y84" i="58"/>
  <c r="Z84" i="58"/>
  <c r="AA84" i="58"/>
  <c r="AB84" i="58"/>
  <c r="AC84" i="58"/>
  <c r="AD84" i="58"/>
  <c r="AE84" i="58"/>
  <c r="AF84" i="58"/>
  <c r="AG84" i="58"/>
  <c r="AH84" i="58"/>
  <c r="AI84" i="58"/>
  <c r="AJ84" i="58"/>
  <c r="AK84" i="58"/>
  <c r="AL84" i="58"/>
  <c r="AM84" i="58"/>
  <c r="AN84" i="58"/>
  <c r="AO84" i="58"/>
  <c r="AP84" i="58"/>
  <c r="AQ84" i="58"/>
  <c r="AR84" i="58"/>
  <c r="AS84" i="58"/>
  <c r="AT84" i="58"/>
  <c r="AU84" i="58"/>
  <c r="AV84" i="58"/>
  <c r="E70" i="58"/>
  <c r="E68" i="58" s="1"/>
  <c r="F70" i="58"/>
  <c r="F68" i="58" s="1"/>
  <c r="G70" i="58"/>
  <c r="G68" i="58" s="1"/>
  <c r="H70" i="58"/>
  <c r="H68" i="58" s="1"/>
  <c r="I70" i="58"/>
  <c r="I68" i="58" s="1"/>
  <c r="J70" i="58"/>
  <c r="J68" i="58" s="1"/>
  <c r="K70" i="58"/>
  <c r="K68" i="58" s="1"/>
  <c r="L70" i="58"/>
  <c r="L68" i="58" s="1"/>
  <c r="M70" i="58"/>
  <c r="M68" i="58" s="1"/>
  <c r="N70" i="58"/>
  <c r="N68" i="58" s="1"/>
  <c r="O70" i="58"/>
  <c r="O68" i="58" s="1"/>
  <c r="P70" i="58"/>
  <c r="P68" i="58" s="1"/>
  <c r="Q70" i="58"/>
  <c r="Q68" i="58" s="1"/>
  <c r="R70" i="58"/>
  <c r="R68" i="58" s="1"/>
  <c r="S70" i="58"/>
  <c r="S68" i="58" s="1"/>
  <c r="T70" i="58"/>
  <c r="T68" i="58" s="1"/>
  <c r="U70" i="58"/>
  <c r="U68" i="58" s="1"/>
  <c r="V70" i="58"/>
  <c r="V68" i="58" s="1"/>
  <c r="W70" i="58"/>
  <c r="W68" i="58" s="1"/>
  <c r="X70" i="58"/>
  <c r="X68" i="58" s="1"/>
  <c r="Y70" i="58"/>
  <c r="Y68" i="58" s="1"/>
  <c r="Z70" i="58"/>
  <c r="Z68" i="58" s="1"/>
  <c r="AA70" i="58"/>
  <c r="AA68" i="58" s="1"/>
  <c r="AB70" i="58"/>
  <c r="AB68" i="58" s="1"/>
  <c r="AC70" i="58"/>
  <c r="AC68" i="58" s="1"/>
  <c r="AD70" i="58"/>
  <c r="AD68" i="58" s="1"/>
  <c r="AE70" i="58"/>
  <c r="AE68" i="58" s="1"/>
  <c r="AF70" i="58"/>
  <c r="AF68" i="58" s="1"/>
  <c r="AG70" i="58"/>
  <c r="AG68" i="58" s="1"/>
  <c r="AH70" i="58"/>
  <c r="AH68" i="58" s="1"/>
  <c r="AI70" i="58"/>
  <c r="AI68" i="58" s="1"/>
  <c r="AJ70" i="58"/>
  <c r="AJ68" i="58" s="1"/>
  <c r="AK70" i="58"/>
  <c r="AK68" i="58" s="1"/>
  <c r="AL70" i="58"/>
  <c r="AL68" i="58" s="1"/>
  <c r="AM70" i="58"/>
  <c r="AM68" i="58" s="1"/>
  <c r="AN70" i="58"/>
  <c r="AN68" i="58" s="1"/>
  <c r="AO70" i="58"/>
  <c r="AO68" i="58" s="1"/>
  <c r="AP70" i="58"/>
  <c r="AP68" i="58" s="1"/>
  <c r="AQ70" i="58"/>
  <c r="AQ68" i="58" s="1"/>
  <c r="AR70" i="58"/>
  <c r="AR68" i="58" s="1"/>
  <c r="AS70" i="58"/>
  <c r="AS68" i="58" s="1"/>
  <c r="AT70" i="58"/>
  <c r="AT68" i="58" s="1"/>
  <c r="AU70" i="58"/>
  <c r="AU68" i="58" s="1"/>
  <c r="AV70" i="58"/>
  <c r="AV68" i="58" s="1"/>
  <c r="E46" i="60"/>
  <c r="F46" i="60"/>
  <c r="G46" i="60"/>
  <c r="H46" i="60"/>
  <c r="I46" i="60"/>
  <c r="J46" i="60"/>
  <c r="K46" i="60"/>
  <c r="L46" i="60"/>
  <c r="M46" i="60"/>
  <c r="N46" i="60"/>
  <c r="O46" i="60"/>
  <c r="P46" i="60"/>
  <c r="Q46" i="60"/>
  <c r="R46" i="60"/>
  <c r="S46" i="60"/>
  <c r="T46" i="60"/>
  <c r="U46" i="60"/>
  <c r="V46" i="60"/>
  <c r="W46" i="60"/>
  <c r="X46" i="60"/>
  <c r="Y46" i="60"/>
  <c r="Z46" i="60"/>
  <c r="AA46" i="60"/>
  <c r="AB46" i="60"/>
  <c r="AC46" i="60"/>
  <c r="AD46" i="60"/>
  <c r="AE46" i="60"/>
  <c r="AF46" i="60"/>
  <c r="AG46" i="60"/>
  <c r="AH46" i="60"/>
  <c r="AI46" i="60"/>
  <c r="AJ46" i="60"/>
  <c r="AK46" i="60"/>
  <c r="AL46" i="60"/>
  <c r="AM46" i="60"/>
  <c r="AN46" i="60"/>
  <c r="AO46" i="60"/>
  <c r="AP46" i="60"/>
  <c r="AQ46" i="60"/>
  <c r="AR46" i="60"/>
  <c r="AS46" i="60"/>
  <c r="AT46" i="60"/>
  <c r="AU46" i="60"/>
  <c r="AV46" i="60"/>
  <c r="E160" i="58"/>
  <c r="F160" i="58"/>
  <c r="G160" i="58"/>
  <c r="G42" i="58" s="1"/>
  <c r="H160" i="58"/>
  <c r="H42" i="58" s="1"/>
  <c r="I160" i="58"/>
  <c r="I42" i="58" s="1"/>
  <c r="J160" i="58"/>
  <c r="J42" i="58" s="1"/>
  <c r="K160" i="58"/>
  <c r="K42" i="58" s="1"/>
  <c r="L160" i="58"/>
  <c r="L42" i="58" s="1"/>
  <c r="M160" i="58"/>
  <c r="N160" i="58"/>
  <c r="O160" i="58"/>
  <c r="P160" i="58"/>
  <c r="Q160" i="58"/>
  <c r="R160" i="58"/>
  <c r="S160" i="58"/>
  <c r="T160" i="58"/>
  <c r="U160" i="58"/>
  <c r="V160" i="58"/>
  <c r="W160" i="58"/>
  <c r="X160" i="58"/>
  <c r="Y160" i="58"/>
  <c r="Z160" i="58"/>
  <c r="AA160" i="58"/>
  <c r="AB160" i="58"/>
  <c r="AC160" i="58"/>
  <c r="AD160" i="58"/>
  <c r="AE160" i="58"/>
  <c r="AF160" i="58"/>
  <c r="AG160" i="58"/>
  <c r="AH160" i="58"/>
  <c r="AI160" i="58"/>
  <c r="AJ160" i="58"/>
  <c r="AK160" i="58"/>
  <c r="AL160" i="58"/>
  <c r="AM160" i="58"/>
  <c r="AN160" i="58"/>
  <c r="AO160" i="58"/>
  <c r="AP160" i="58"/>
  <c r="AQ160" i="58"/>
  <c r="AR160" i="58"/>
  <c r="AS160" i="58"/>
  <c r="AT160" i="58"/>
  <c r="AU160" i="58"/>
  <c r="AV160" i="58"/>
  <c r="E113" i="58"/>
  <c r="E112" i="58" s="1"/>
  <c r="F113" i="58"/>
  <c r="F112" i="58" s="1"/>
  <c r="G113" i="58"/>
  <c r="G112" i="58" s="1"/>
  <c r="H113" i="58"/>
  <c r="H112" i="58" s="1"/>
  <c r="I113" i="58"/>
  <c r="I112" i="58" s="1"/>
  <c r="J113" i="58"/>
  <c r="J112" i="58" s="1"/>
  <c r="K113" i="58"/>
  <c r="K112" i="58" s="1"/>
  <c r="L113" i="58"/>
  <c r="L112" i="58" s="1"/>
  <c r="M113" i="58"/>
  <c r="M112" i="58" s="1"/>
  <c r="N113" i="58"/>
  <c r="N112" i="58" s="1"/>
  <c r="O113" i="58"/>
  <c r="O112" i="58" s="1"/>
  <c r="P113" i="58"/>
  <c r="P112" i="58" s="1"/>
  <c r="Q113" i="58"/>
  <c r="Q112" i="58" s="1"/>
  <c r="R113" i="58"/>
  <c r="R112" i="58" s="1"/>
  <c r="S113" i="58"/>
  <c r="S112" i="58" s="1"/>
  <c r="T113" i="58"/>
  <c r="T112" i="58" s="1"/>
  <c r="U113" i="58"/>
  <c r="U112" i="58" s="1"/>
  <c r="V113" i="58"/>
  <c r="V112" i="58" s="1"/>
  <c r="W113" i="58"/>
  <c r="W112" i="58" s="1"/>
  <c r="X113" i="58"/>
  <c r="X112" i="58" s="1"/>
  <c r="Y113" i="58"/>
  <c r="Y112" i="58" s="1"/>
  <c r="Z113" i="58"/>
  <c r="Z112" i="58" s="1"/>
  <c r="AA113" i="58"/>
  <c r="AA112" i="58" s="1"/>
  <c r="AB113" i="58"/>
  <c r="AB112" i="58" s="1"/>
  <c r="AC113" i="58"/>
  <c r="AC112" i="58" s="1"/>
  <c r="AD113" i="58"/>
  <c r="AD112" i="58" s="1"/>
  <c r="AE113" i="58"/>
  <c r="AE112" i="58" s="1"/>
  <c r="AF113" i="58"/>
  <c r="AF112" i="58" s="1"/>
  <c r="AG113" i="58"/>
  <c r="AG112" i="58" s="1"/>
  <c r="AH113" i="58"/>
  <c r="AH112" i="58" s="1"/>
  <c r="AI113" i="58"/>
  <c r="AI112" i="58" s="1"/>
  <c r="AJ113" i="58"/>
  <c r="AJ112" i="58" s="1"/>
  <c r="AK113" i="58"/>
  <c r="AK112" i="58" s="1"/>
  <c r="AL113" i="58"/>
  <c r="AL112" i="58" s="1"/>
  <c r="AM113" i="58"/>
  <c r="AM112" i="58" s="1"/>
  <c r="AN113" i="58"/>
  <c r="AN112" i="58" s="1"/>
  <c r="AO113" i="58"/>
  <c r="AO112" i="58" s="1"/>
  <c r="AP113" i="58"/>
  <c r="AP112" i="58" s="1"/>
  <c r="AQ113" i="58"/>
  <c r="AQ112" i="58" s="1"/>
  <c r="AR113" i="58"/>
  <c r="AR112" i="58" s="1"/>
  <c r="AS113" i="58"/>
  <c r="AS112" i="58" s="1"/>
  <c r="AT113" i="58"/>
  <c r="AT112" i="58" s="1"/>
  <c r="AU113" i="58"/>
  <c r="AU112" i="58" s="1"/>
  <c r="AV113" i="58"/>
  <c r="AV112" i="58" s="1"/>
  <c r="E84" i="58"/>
  <c r="E63" i="58"/>
  <c r="E62" i="58" s="1"/>
  <c r="F63" i="58"/>
  <c r="F62" i="58" s="1"/>
  <c r="H63" i="58"/>
  <c r="H62" i="58" s="1"/>
  <c r="I63" i="58"/>
  <c r="I62" i="58" s="1"/>
  <c r="J63" i="58"/>
  <c r="J62" i="58" s="1"/>
  <c r="L63" i="58"/>
  <c r="L62" i="58" s="1"/>
  <c r="M63" i="58"/>
  <c r="M62" i="58" s="1"/>
  <c r="N63" i="58"/>
  <c r="N62" i="58" s="1"/>
  <c r="O63" i="58"/>
  <c r="O62" i="58" s="1"/>
  <c r="P63" i="58"/>
  <c r="P62" i="58" s="1"/>
  <c r="Q63" i="58"/>
  <c r="Q62" i="58" s="1"/>
  <c r="R63" i="58"/>
  <c r="R62" i="58" s="1"/>
  <c r="S63" i="58"/>
  <c r="S62" i="58" s="1"/>
  <c r="T63" i="58"/>
  <c r="T62" i="58" s="1"/>
  <c r="U63" i="58"/>
  <c r="U62" i="58" s="1"/>
  <c r="V63" i="58"/>
  <c r="V62" i="58" s="1"/>
  <c r="W63" i="58"/>
  <c r="W62" i="58" s="1"/>
  <c r="X63" i="58"/>
  <c r="X62" i="58" s="1"/>
  <c r="Y63" i="58"/>
  <c r="Y62" i="58" s="1"/>
  <c r="Z63" i="58"/>
  <c r="Z62" i="58" s="1"/>
  <c r="AA63" i="58"/>
  <c r="AA62" i="58" s="1"/>
  <c r="AB63" i="58"/>
  <c r="AB62" i="58" s="1"/>
  <c r="AC63" i="58"/>
  <c r="AC62" i="58" s="1"/>
  <c r="AD63" i="58"/>
  <c r="AD62" i="58" s="1"/>
  <c r="AE63" i="58"/>
  <c r="AE62" i="58" s="1"/>
  <c r="AF63" i="58"/>
  <c r="AF62" i="58" s="1"/>
  <c r="AG63" i="58"/>
  <c r="AG62" i="58" s="1"/>
  <c r="AH63" i="58"/>
  <c r="AH62" i="58" s="1"/>
  <c r="AI63" i="58"/>
  <c r="AI62" i="58" s="1"/>
  <c r="AJ63" i="58"/>
  <c r="AJ62" i="58" s="1"/>
  <c r="AK63" i="58"/>
  <c r="AK62" i="58" s="1"/>
  <c r="AL63" i="58"/>
  <c r="AL62" i="58" s="1"/>
  <c r="AM63" i="58"/>
  <c r="AM62" i="58" s="1"/>
  <c r="AN63" i="58"/>
  <c r="AN62" i="58" s="1"/>
  <c r="AO63" i="58"/>
  <c r="AO62" i="58" s="1"/>
  <c r="AP63" i="58"/>
  <c r="AP62" i="58" s="1"/>
  <c r="AQ63" i="58"/>
  <c r="AQ62" i="58" s="1"/>
  <c r="AR63" i="58"/>
  <c r="AR62" i="58" s="1"/>
  <c r="AS63" i="58"/>
  <c r="AS62" i="58" s="1"/>
  <c r="AT63" i="58"/>
  <c r="AT62" i="58" s="1"/>
  <c r="AU63" i="58"/>
  <c r="AU62" i="58" s="1"/>
  <c r="AV63" i="58"/>
  <c r="AV62" i="58" s="1"/>
  <c r="E46" i="58"/>
  <c r="F46" i="58"/>
  <c r="AW154" i="60"/>
  <c r="AW42" i="60" s="1"/>
  <c r="AW46" i="60"/>
  <c r="AW63" i="60"/>
  <c r="AW62" i="60" s="1"/>
  <c r="E47" i="3"/>
  <c r="F47" i="3"/>
  <c r="G47" i="3"/>
  <c r="H47" i="3"/>
  <c r="I47" i="3"/>
  <c r="J47" i="3"/>
  <c r="J46" i="3" s="1"/>
  <c r="K47" i="3"/>
  <c r="L47" i="3"/>
  <c r="M47" i="3"/>
  <c r="N47" i="3"/>
  <c r="O47" i="3"/>
  <c r="P47" i="3"/>
  <c r="Q47" i="3"/>
  <c r="R47" i="3"/>
  <c r="S47" i="3"/>
  <c r="T47" i="3"/>
  <c r="U47" i="3"/>
  <c r="V47" i="3"/>
  <c r="V46" i="3" s="1"/>
  <c r="W47" i="3"/>
  <c r="X47" i="3"/>
  <c r="Y47" i="3"/>
  <c r="Z47" i="3"/>
  <c r="AA47" i="3"/>
  <c r="AB47" i="3"/>
  <c r="AC47" i="3"/>
  <c r="AD47" i="3"/>
  <c r="AE47" i="3"/>
  <c r="AF47" i="3"/>
  <c r="AG47" i="3"/>
  <c r="AH47" i="3"/>
  <c r="AH46" i="3" s="1"/>
  <c r="AI47" i="3"/>
  <c r="AJ47" i="3"/>
  <c r="AK47" i="3"/>
  <c r="AL47" i="3"/>
  <c r="AM47" i="3"/>
  <c r="AN47" i="3"/>
  <c r="AO47" i="3"/>
  <c r="AP47" i="3"/>
  <c r="AQ47" i="3"/>
  <c r="AR47" i="3"/>
  <c r="AS47" i="3"/>
  <c r="AT47" i="3"/>
  <c r="AT46" i="3" s="1"/>
  <c r="AU47" i="3"/>
  <c r="AV47" i="3"/>
  <c r="H47" i="58"/>
  <c r="H46" i="58" s="1"/>
  <c r="I47" i="58"/>
  <c r="I46" i="58" s="1"/>
  <c r="J47" i="58"/>
  <c r="J46" i="58" s="1"/>
  <c r="K47" i="58"/>
  <c r="K46" i="58" s="1"/>
  <c r="L47" i="58"/>
  <c r="L46" i="58" s="1"/>
  <c r="M47" i="58"/>
  <c r="M46" i="58" s="1"/>
  <c r="N47" i="58"/>
  <c r="N46" i="58" s="1"/>
  <c r="O47" i="58"/>
  <c r="O46" i="58" s="1"/>
  <c r="P47" i="58"/>
  <c r="P46" i="58" s="1"/>
  <c r="Q47" i="58"/>
  <c r="Q46" i="58" s="1"/>
  <c r="R47" i="58"/>
  <c r="R46" i="58" s="1"/>
  <c r="S47" i="58"/>
  <c r="S46" i="58" s="1"/>
  <c r="T47" i="58"/>
  <c r="T46" i="58" s="1"/>
  <c r="U47" i="58"/>
  <c r="U46" i="58" s="1"/>
  <c r="V47" i="58"/>
  <c r="V46" i="58" s="1"/>
  <c r="W47" i="58"/>
  <c r="W46" i="58" s="1"/>
  <c r="X47" i="58"/>
  <c r="X46" i="58" s="1"/>
  <c r="Y47" i="58"/>
  <c r="Y46" i="58" s="1"/>
  <c r="Z47" i="58"/>
  <c r="Z46" i="58" s="1"/>
  <c r="AA47" i="58"/>
  <c r="AA46" i="58" s="1"/>
  <c r="AB47" i="58"/>
  <c r="AB46" i="58" s="1"/>
  <c r="AC47" i="58"/>
  <c r="AC46" i="58" s="1"/>
  <c r="AD47" i="58"/>
  <c r="AD46" i="58" s="1"/>
  <c r="AE47" i="58"/>
  <c r="AE46" i="58" s="1"/>
  <c r="AF47" i="58"/>
  <c r="AF46" i="58" s="1"/>
  <c r="AG47" i="58"/>
  <c r="AG46" i="58" s="1"/>
  <c r="AH47" i="58"/>
  <c r="AH46" i="58" s="1"/>
  <c r="AI47" i="58"/>
  <c r="AI46" i="58" s="1"/>
  <c r="AJ47" i="58"/>
  <c r="AJ46" i="58" s="1"/>
  <c r="AK47" i="58"/>
  <c r="AK46" i="58" s="1"/>
  <c r="AL47" i="58"/>
  <c r="AL46" i="58" s="1"/>
  <c r="AM47" i="58"/>
  <c r="AM46" i="58" s="1"/>
  <c r="AN47" i="58"/>
  <c r="AN46" i="58" s="1"/>
  <c r="AO47" i="58"/>
  <c r="AO46" i="58" s="1"/>
  <c r="AP47" i="58"/>
  <c r="AP46" i="58" s="1"/>
  <c r="AQ47" i="58"/>
  <c r="AQ46" i="58" s="1"/>
  <c r="AR47" i="58"/>
  <c r="AR46" i="58" s="1"/>
  <c r="AS47" i="58"/>
  <c r="AS46" i="58" s="1"/>
  <c r="AT47" i="58"/>
  <c r="AT46" i="58" s="1"/>
  <c r="AU47" i="58"/>
  <c r="AU46" i="58" s="1"/>
  <c r="AV47" i="58"/>
  <c r="AV46" i="58" s="1"/>
  <c r="AW47" i="58"/>
  <c r="AW46" i="58" s="1"/>
  <c r="AX47" i="58"/>
  <c r="AX46" i="58" s="1"/>
  <c r="AY47" i="58"/>
  <c r="AY46" i="58" s="1"/>
  <c r="AZ47" i="58"/>
  <c r="AZ46" i="58" s="1"/>
  <c r="G47" i="58"/>
  <c r="G46" i="58" s="1"/>
  <c r="AW41" i="58"/>
  <c r="G42" i="3"/>
  <c r="G41" i="3"/>
  <c r="K42" i="3"/>
  <c r="K41"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G66" i="3"/>
  <c r="G65" i="3" s="1"/>
  <c r="K66" i="3"/>
  <c r="K65" i="3" s="1"/>
  <c r="L66" i="3"/>
  <c r="L65" i="3" s="1"/>
  <c r="M66" i="3"/>
  <c r="M65" i="3" s="1"/>
  <c r="N66" i="3"/>
  <c r="N65" i="3" s="1"/>
  <c r="O66" i="3"/>
  <c r="O65" i="3" s="1"/>
  <c r="P66" i="3"/>
  <c r="P65" i="3" s="1"/>
  <c r="Q66" i="3"/>
  <c r="Q65" i="3" s="1"/>
  <c r="R66" i="3"/>
  <c r="R65" i="3" s="1"/>
  <c r="S66" i="3"/>
  <c r="S65" i="3" s="1"/>
  <c r="T66" i="3"/>
  <c r="T65" i="3" s="1"/>
  <c r="U66" i="3"/>
  <c r="U65" i="3" s="1"/>
  <c r="V66" i="3"/>
  <c r="V65" i="3" s="1"/>
  <c r="W66" i="3"/>
  <c r="W65" i="3" s="1"/>
  <c r="X66" i="3"/>
  <c r="X65" i="3" s="1"/>
  <c r="Y66" i="3"/>
  <c r="Y65" i="3" s="1"/>
  <c r="Z66" i="3"/>
  <c r="Z65" i="3" s="1"/>
  <c r="AA66" i="3"/>
  <c r="AA65" i="3" s="1"/>
  <c r="AB66" i="3"/>
  <c r="AB65" i="3" s="1"/>
  <c r="AC66" i="3"/>
  <c r="AC65" i="3" s="1"/>
  <c r="AD66" i="3"/>
  <c r="AD65" i="3" s="1"/>
  <c r="AE66" i="3"/>
  <c r="AE65" i="3" s="1"/>
  <c r="AF66" i="3"/>
  <c r="AF65" i="3" s="1"/>
  <c r="AG66" i="3"/>
  <c r="AG65" i="3" s="1"/>
  <c r="AH66" i="3"/>
  <c r="AH65" i="3" s="1"/>
  <c r="AI66" i="3"/>
  <c r="AI65" i="3" s="1"/>
  <c r="AJ66" i="3"/>
  <c r="AJ65" i="3" s="1"/>
  <c r="AK66" i="3"/>
  <c r="AK65" i="3" s="1"/>
  <c r="AL66" i="3"/>
  <c r="AL65" i="3" s="1"/>
  <c r="AM66" i="3"/>
  <c r="AM65" i="3" s="1"/>
  <c r="AN66" i="3"/>
  <c r="AN65" i="3" s="1"/>
  <c r="AO66" i="3"/>
  <c r="AO65" i="3" s="1"/>
  <c r="AP66" i="3"/>
  <c r="AP65" i="3" s="1"/>
  <c r="AQ66" i="3"/>
  <c r="AQ65" i="3" s="1"/>
  <c r="AR66" i="3"/>
  <c r="AR65" i="3" s="1"/>
  <c r="AS66" i="3"/>
  <c r="AS65" i="3" s="1"/>
  <c r="AT66" i="3"/>
  <c r="AT65" i="3" s="1"/>
  <c r="AU66" i="3"/>
  <c r="AU65" i="3" s="1"/>
  <c r="AV66" i="3"/>
  <c r="AV65" i="3" s="1"/>
  <c r="G40" i="3"/>
  <c r="K40" i="3"/>
  <c r="AC92" i="3"/>
  <c r="AD92" i="3"/>
  <c r="AE92" i="3"/>
  <c r="AF92" i="3"/>
  <c r="AG92" i="3"/>
  <c r="AH92" i="3"/>
  <c r="AI92" i="3"/>
  <c r="AJ92" i="3"/>
  <c r="AK92" i="3"/>
  <c r="AL92" i="3"/>
  <c r="AM92" i="3"/>
  <c r="AN92" i="3"/>
  <c r="AO92" i="3"/>
  <c r="AP92" i="3"/>
  <c r="AQ92" i="3"/>
  <c r="AR92" i="3"/>
  <c r="AS92" i="3"/>
  <c r="AT92" i="3"/>
  <c r="AU92" i="3"/>
  <c r="AV9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E108" i="3"/>
  <c r="E107" i="3" s="1"/>
  <c r="F108" i="3"/>
  <c r="F107" i="3" s="1"/>
  <c r="G108" i="3"/>
  <c r="G107" i="3" s="1"/>
  <c r="H108" i="3"/>
  <c r="H107" i="3" s="1"/>
  <c r="I108" i="3"/>
  <c r="I107" i="3" s="1"/>
  <c r="J108" i="3"/>
  <c r="J107" i="3" s="1"/>
  <c r="K108" i="3"/>
  <c r="K107" i="3" s="1"/>
  <c r="L108" i="3"/>
  <c r="L107" i="3" s="1"/>
  <c r="M108" i="3"/>
  <c r="M107" i="3" s="1"/>
  <c r="N108" i="3"/>
  <c r="N107" i="3" s="1"/>
  <c r="O108" i="3"/>
  <c r="O107" i="3" s="1"/>
  <c r="P108" i="3"/>
  <c r="P107" i="3" s="1"/>
  <c r="Q108" i="3"/>
  <c r="Q107" i="3" s="1"/>
  <c r="R108" i="3"/>
  <c r="R107" i="3" s="1"/>
  <c r="S108" i="3"/>
  <c r="S107" i="3" s="1"/>
  <c r="T108" i="3"/>
  <c r="T107" i="3" s="1"/>
  <c r="U108" i="3"/>
  <c r="U107" i="3" s="1"/>
  <c r="V108" i="3"/>
  <c r="V107" i="3" s="1"/>
  <c r="W108" i="3"/>
  <c r="W107" i="3" s="1"/>
  <c r="X108" i="3"/>
  <c r="X107" i="3" s="1"/>
  <c r="Y108" i="3"/>
  <c r="Y107" i="3" s="1"/>
  <c r="Z108" i="3"/>
  <c r="Z107" i="3" s="1"/>
  <c r="AA108" i="3"/>
  <c r="AA107" i="3" s="1"/>
  <c r="AB108" i="3"/>
  <c r="AB107" i="3" s="1"/>
  <c r="AC108" i="3"/>
  <c r="AC107" i="3" s="1"/>
  <c r="AD108" i="3"/>
  <c r="AD107" i="3" s="1"/>
  <c r="AE108" i="3"/>
  <c r="AE107" i="3" s="1"/>
  <c r="AF108" i="3"/>
  <c r="AF107" i="3" s="1"/>
  <c r="AG108" i="3"/>
  <c r="AG107" i="3" s="1"/>
  <c r="AH108" i="3"/>
  <c r="AH107" i="3" s="1"/>
  <c r="AI108" i="3"/>
  <c r="AI107" i="3" s="1"/>
  <c r="AJ108" i="3"/>
  <c r="AJ107" i="3" s="1"/>
  <c r="AK108" i="3"/>
  <c r="AK107" i="3" s="1"/>
  <c r="AL108" i="3"/>
  <c r="AL107" i="3" s="1"/>
  <c r="AM108" i="3"/>
  <c r="AM107" i="3" s="1"/>
  <c r="AN108" i="3"/>
  <c r="AN107" i="3" s="1"/>
  <c r="AO108" i="3"/>
  <c r="AO107" i="3" s="1"/>
  <c r="AP108" i="3"/>
  <c r="AP107" i="3" s="1"/>
  <c r="AQ108" i="3"/>
  <c r="AQ107" i="3" s="1"/>
  <c r="AR108" i="3"/>
  <c r="AR107" i="3" s="1"/>
  <c r="AS108" i="3"/>
  <c r="AS107" i="3" s="1"/>
  <c r="AT108" i="3"/>
  <c r="AT107" i="3" s="1"/>
  <c r="AU108" i="3"/>
  <c r="AU107" i="3" s="1"/>
  <c r="AV108" i="3"/>
  <c r="AV107" i="3" s="1"/>
  <c r="AW102" i="3"/>
  <c r="AW66" i="3"/>
  <c r="AW65" i="3" s="1"/>
  <c r="AW47" i="3"/>
  <c r="I42" i="62"/>
  <c r="I41" i="62"/>
  <c r="I40" i="62"/>
  <c r="I36" i="62"/>
  <c r="I28" i="62"/>
  <c r="I23" i="62"/>
  <c r="I22" i="62"/>
  <c r="I21" i="62"/>
  <c r="I20" i="62" s="1"/>
  <c r="E42" i="62"/>
  <c r="E41" i="62"/>
  <c r="E40" i="62"/>
  <c r="E36" i="62"/>
  <c r="E20" i="62" s="1"/>
  <c r="E28" i="62"/>
  <c r="E23" i="62"/>
  <c r="E22" i="62"/>
  <c r="E21" i="62"/>
  <c r="E81" i="62"/>
  <c r="F81" i="62"/>
  <c r="G81" i="62"/>
  <c r="H81" i="62"/>
  <c r="I81" i="62"/>
  <c r="I41" i="61"/>
  <c r="I30" i="61"/>
  <c r="AM99" i="8"/>
  <c r="K63" i="58"/>
  <c r="K62" i="58" s="1"/>
  <c r="G63" i="58"/>
  <c r="G62" i="58" s="1"/>
  <c r="AM68" i="8"/>
  <c r="AK68" i="8"/>
  <c r="R15" i="19"/>
  <c r="S15" i="19"/>
  <c r="T15" i="19"/>
  <c r="AB16" i="19"/>
  <c r="AC16" i="19"/>
  <c r="AG102" i="7" l="1"/>
  <c r="AQ94" i="8"/>
  <c r="AO93" i="7"/>
  <c r="AG91" i="7"/>
  <c r="AG25" i="7" s="1"/>
  <c r="F125" i="8"/>
  <c r="F123" i="8" s="1"/>
  <c r="AO122" i="7"/>
  <c r="AO117" i="7" s="1"/>
  <c r="AO30" i="7" s="1"/>
  <c r="AA177" i="63"/>
  <c r="CU177" i="8"/>
  <c r="AO174" i="7"/>
  <c r="AO42" i="7" s="1"/>
  <c r="AQ81" i="8"/>
  <c r="AA83" i="63" s="1"/>
  <c r="AA76" i="63" s="1"/>
  <c r="AG73" i="7"/>
  <c r="AG70" i="7" s="1"/>
  <c r="AO80" i="7"/>
  <c r="F81" i="8" s="1"/>
  <c r="AA149" i="63"/>
  <c r="AQ146" i="8"/>
  <c r="AQ142" i="8" s="1"/>
  <c r="AQ34" i="8" s="1"/>
  <c r="CU149" i="8"/>
  <c r="CU146" i="8" s="1"/>
  <c r="CU142" i="8" s="1"/>
  <c r="CP21" i="6"/>
  <c r="CU176" i="8"/>
  <c r="CU175" i="8" s="1"/>
  <c r="CU43" i="8" s="1"/>
  <c r="AA176" i="63"/>
  <c r="CD45" i="14"/>
  <c r="S41" i="21"/>
  <c r="M41" i="21"/>
  <c r="L41" i="21"/>
  <c r="L40" i="21" s="1"/>
  <c r="L39" i="21" s="1"/>
  <c r="L38" i="21" s="1"/>
  <c r="P112" i="21"/>
  <c r="P97" i="21" s="1"/>
  <c r="I112" i="21"/>
  <c r="Q41" i="21"/>
  <c r="K41" i="21"/>
  <c r="O41" i="21"/>
  <c r="H41" i="21"/>
  <c r="Q112" i="21"/>
  <c r="Q97" i="21" s="1"/>
  <c r="K112" i="21"/>
  <c r="R86" i="21"/>
  <c r="R20" i="21" s="1"/>
  <c r="O112" i="21"/>
  <c r="O97" i="21" s="1"/>
  <c r="H112" i="21"/>
  <c r="T112" i="21"/>
  <c r="T25" i="21" s="1"/>
  <c r="T23" i="21" s="1"/>
  <c r="N112" i="21"/>
  <c r="N97" i="21" s="1"/>
  <c r="F112" i="21"/>
  <c r="F97" i="21" s="1"/>
  <c r="S112" i="21"/>
  <c r="S97" i="21" s="1"/>
  <c r="M112" i="21"/>
  <c r="M97" i="21" s="1"/>
  <c r="R112" i="21"/>
  <c r="L112" i="21"/>
  <c r="L97" i="21" s="1"/>
  <c r="Q25" i="21"/>
  <c r="Q23" i="21" s="1"/>
  <c r="K97" i="21"/>
  <c r="R25" i="21"/>
  <c r="R23" i="21" s="1"/>
  <c r="R97" i="21"/>
  <c r="T97" i="21"/>
  <c r="H97" i="21"/>
  <c r="I97" i="21"/>
  <c r="F40" i="21"/>
  <c r="F39" i="21" s="1"/>
  <c r="F38" i="21" s="1"/>
  <c r="P41" i="21"/>
  <c r="P40" i="21" s="1"/>
  <c r="P39" i="21" s="1"/>
  <c r="I41" i="21"/>
  <c r="DD90" i="14"/>
  <c r="CO45" i="14"/>
  <c r="CC45" i="14"/>
  <c r="BQ45" i="14"/>
  <c r="BE45" i="14"/>
  <c r="BR45" i="14"/>
  <c r="F90" i="14"/>
  <c r="F24" i="14" s="1"/>
  <c r="J45" i="14"/>
  <c r="AS45" i="14"/>
  <c r="AR45" i="14"/>
  <c r="AL45" i="14"/>
  <c r="AD45" i="14"/>
  <c r="X45" i="14"/>
  <c r="R45" i="14"/>
  <c r="L45" i="14"/>
  <c r="DE90" i="14"/>
  <c r="CP45" i="14"/>
  <c r="CP44" i="14" s="1"/>
  <c r="BF45" i="14"/>
  <c r="AF45" i="14"/>
  <c r="Z45" i="14"/>
  <c r="T45" i="14"/>
  <c r="N45" i="14"/>
  <c r="H45" i="14"/>
  <c r="DC90" i="14"/>
  <c r="AP45" i="14"/>
  <c r="AJ45" i="14"/>
  <c r="V45" i="14"/>
  <c r="CW45" i="14"/>
  <c r="CQ45" i="14"/>
  <c r="CQ44" i="14" s="1"/>
  <c r="CK45" i="14"/>
  <c r="CE45" i="14"/>
  <c r="CE44" i="14" s="1"/>
  <c r="BY45" i="14"/>
  <c r="BY44" i="14" s="1"/>
  <c r="BY21" i="14" s="1"/>
  <c r="BY20" i="14" s="1"/>
  <c r="BY19" i="14" s="1"/>
  <c r="BS45" i="14"/>
  <c r="BM45" i="14"/>
  <c r="BG45" i="14"/>
  <c r="BA45" i="14"/>
  <c r="AO45" i="14"/>
  <c r="AH45" i="14"/>
  <c r="U45" i="14"/>
  <c r="CU45" i="14"/>
  <c r="CI45" i="14"/>
  <c r="CI44" i="14" s="1"/>
  <c r="BW45" i="14"/>
  <c r="BK45" i="14"/>
  <c r="AY45" i="14"/>
  <c r="CT45" i="14"/>
  <c r="CT44" i="14" s="1"/>
  <c r="CN45" i="14"/>
  <c r="CN44" i="14" s="1"/>
  <c r="CN21" i="14" s="1"/>
  <c r="CH45" i="14"/>
  <c r="CH44" i="14" s="1"/>
  <c r="CB45" i="14"/>
  <c r="CB44" i="14" s="1"/>
  <c r="BV45" i="14"/>
  <c r="BP45" i="14"/>
  <c r="BJ45" i="14"/>
  <c r="BD45" i="14"/>
  <c r="AX45" i="14"/>
  <c r="AQ45" i="14"/>
  <c r="AK45" i="14"/>
  <c r="CZ90" i="14"/>
  <c r="CX45" i="14"/>
  <c r="CX44" i="14" s="1"/>
  <c r="CR45" i="14"/>
  <c r="CL45" i="14"/>
  <c r="CL44" i="14" s="1"/>
  <c r="CL21" i="14" s="1"/>
  <c r="CL20" i="14" s="1"/>
  <c r="CL19" i="14" s="1"/>
  <c r="CF45" i="14"/>
  <c r="CF44" i="14" s="1"/>
  <c r="BZ45" i="14"/>
  <c r="BT45" i="14"/>
  <c r="BN45" i="14"/>
  <c r="BH45" i="14"/>
  <c r="BB45" i="14"/>
  <c r="AV45" i="14"/>
  <c r="CS45" i="14"/>
  <c r="CM45" i="14"/>
  <c r="CM44" i="14" s="1"/>
  <c r="CM21" i="14" s="1"/>
  <c r="CG45" i="14"/>
  <c r="CG44" i="14" s="1"/>
  <c r="CA45" i="14"/>
  <c r="BU45" i="14"/>
  <c r="BO45" i="14"/>
  <c r="BC45" i="14"/>
  <c r="AW45" i="14"/>
  <c r="AB45" i="14"/>
  <c r="P45" i="14"/>
  <c r="O45" i="14"/>
  <c r="AN45" i="14"/>
  <c r="AA45" i="14"/>
  <c r="CV45" i="14"/>
  <c r="CV44" i="14" s="1"/>
  <c r="CJ45" i="14"/>
  <c r="BX45" i="14"/>
  <c r="BX44" i="14" s="1"/>
  <c r="BL45" i="14"/>
  <c r="AZ45" i="14"/>
  <c r="AM45" i="14"/>
  <c r="AE45" i="14"/>
  <c r="Y45" i="14"/>
  <c r="S45" i="14"/>
  <c r="M45" i="14"/>
  <c r="CP44" i="6"/>
  <c r="CP43" i="6" s="1"/>
  <c r="CU69" i="8"/>
  <c r="CU67" i="8" s="1"/>
  <c r="CU66" i="8" s="1"/>
  <c r="AQ67" i="8"/>
  <c r="AO31" i="7"/>
  <c r="CQ96" i="8"/>
  <c r="CM95" i="14"/>
  <c r="DA95" i="14" s="1"/>
  <c r="CQ97" i="8"/>
  <c r="CJ97" i="8"/>
  <c r="CX97" i="8" s="1"/>
  <c r="CO68" i="8"/>
  <c r="AK67" i="8"/>
  <c r="CM94" i="14"/>
  <c r="CJ96" i="8"/>
  <c r="CX96" i="8" s="1"/>
  <c r="CQ95" i="8"/>
  <c r="CJ95" i="8"/>
  <c r="CX95" i="8" s="1"/>
  <c r="CO98" i="8"/>
  <c r="CV98" i="8"/>
  <c r="CV92" i="8" s="1"/>
  <c r="CV26" i="8" s="1"/>
  <c r="CM93" i="14"/>
  <c r="G93" i="14" s="1"/>
  <c r="CN91" i="14"/>
  <c r="CN90" i="14" s="1"/>
  <c r="CN24" i="14" s="1"/>
  <c r="CJ93" i="8"/>
  <c r="CX93" i="8" s="1"/>
  <c r="AW66" i="14"/>
  <c r="AW65" i="14" s="1"/>
  <c r="AW64" i="14" s="1"/>
  <c r="AM67" i="8"/>
  <c r="AW97" i="14"/>
  <c r="AW90" i="14" s="1"/>
  <c r="AW24" i="14" s="1"/>
  <c r="CQ99" i="8"/>
  <c r="CM96" i="14"/>
  <c r="DA96" i="14" s="1"/>
  <c r="CQ98" i="8"/>
  <c r="CX98" i="8"/>
  <c r="CK96" i="14"/>
  <c r="CK90" i="14" s="1"/>
  <c r="CK24" i="14" s="1"/>
  <c r="CQ68" i="8"/>
  <c r="AU66" i="14"/>
  <c r="DA98" i="14"/>
  <c r="CQ93" i="8"/>
  <c r="CM25" i="6"/>
  <c r="CM21" i="6" s="1"/>
  <c r="CM44" i="6"/>
  <c r="CM43" i="6" s="1"/>
  <c r="AW33" i="60"/>
  <c r="AW89" i="60"/>
  <c r="AW43" i="60" s="1"/>
  <c r="AX33" i="60"/>
  <c r="AX28" i="60" s="1"/>
  <c r="AX89" i="60"/>
  <c r="AW22" i="60"/>
  <c r="BK94" i="14"/>
  <c r="T62" i="21"/>
  <c r="T61" i="21" s="1"/>
  <c r="T60" i="21" s="1"/>
  <c r="R62" i="21"/>
  <c r="R61" i="21" s="1"/>
  <c r="R60" i="21" s="1"/>
  <c r="CR44" i="14"/>
  <c r="CW44" i="14"/>
  <c r="CA44" i="14"/>
  <c r="CS44" i="14"/>
  <c r="CO44" i="14"/>
  <c r="BZ44" i="14"/>
  <c r="BZ21" i="14" s="1"/>
  <c r="BZ20" i="14" s="1"/>
  <c r="BZ19" i="14" s="1"/>
  <c r="CD44" i="14"/>
  <c r="CJ44" i="14"/>
  <c r="CC44" i="14"/>
  <c r="CU44" i="14"/>
  <c r="M40" i="21"/>
  <c r="M39" i="21" s="1"/>
  <c r="M38" i="21" s="1"/>
  <c r="N40" i="21"/>
  <c r="N39" i="21" s="1"/>
  <c r="N38" i="21" s="1"/>
  <c r="O40" i="21"/>
  <c r="O39" i="21" s="1"/>
  <c r="AL46" i="3"/>
  <c r="AL45" i="3" s="1"/>
  <c r="N46" i="3"/>
  <c r="N45" i="3" s="1"/>
  <c r="M46" i="3"/>
  <c r="M45" i="3" s="1"/>
  <c r="Z46" i="3"/>
  <c r="Z45" i="3" s="1"/>
  <c r="AK46" i="3"/>
  <c r="AK45" i="3" s="1"/>
  <c r="Y46" i="3"/>
  <c r="Y45" i="3" s="1"/>
  <c r="AN46" i="3"/>
  <c r="AN45" i="3" s="1"/>
  <c r="AB46" i="3"/>
  <c r="AB45" i="3" s="1"/>
  <c r="P46" i="3"/>
  <c r="P45" i="3" s="1"/>
  <c r="AV46" i="3"/>
  <c r="AV45" i="3" s="1"/>
  <c r="AP46" i="3"/>
  <c r="AP45" i="3" s="1"/>
  <c r="AJ46" i="3"/>
  <c r="AJ45" i="3" s="1"/>
  <c r="AD46" i="3"/>
  <c r="AD45" i="3" s="1"/>
  <c r="X46" i="3"/>
  <c r="X45" i="3" s="1"/>
  <c r="R46" i="3"/>
  <c r="R45" i="3" s="1"/>
  <c r="L46" i="3"/>
  <c r="L45" i="3" s="1"/>
  <c r="F46" i="3"/>
  <c r="F45" i="3" s="1"/>
  <c r="AT45" i="3"/>
  <c r="AH45" i="3"/>
  <c r="V45" i="3"/>
  <c r="J45" i="3"/>
  <c r="AQ46" i="3"/>
  <c r="AQ45" i="3" s="1"/>
  <c r="AE46" i="3"/>
  <c r="AE45" i="3" s="1"/>
  <c r="S46" i="3"/>
  <c r="S45" i="3" s="1"/>
  <c r="G46" i="3"/>
  <c r="G45" i="3" s="1"/>
  <c r="AR46" i="3"/>
  <c r="AR45" i="3" s="1"/>
  <c r="AF46" i="3"/>
  <c r="AF45" i="3" s="1"/>
  <c r="T46" i="3"/>
  <c r="T45" i="3" s="1"/>
  <c r="H46" i="3"/>
  <c r="H45" i="3" s="1"/>
  <c r="AU46" i="3"/>
  <c r="AU45" i="3" s="1"/>
  <c r="AO46" i="3"/>
  <c r="AO45" i="3" s="1"/>
  <c r="AI46" i="3"/>
  <c r="AI45" i="3" s="1"/>
  <c r="AC46" i="3"/>
  <c r="AC45" i="3" s="1"/>
  <c r="W46" i="3"/>
  <c r="W45" i="3" s="1"/>
  <c r="Q46" i="3"/>
  <c r="Q45" i="3" s="1"/>
  <c r="K46" i="3"/>
  <c r="K45" i="3" s="1"/>
  <c r="K22" i="3" s="1"/>
  <c r="E46" i="3"/>
  <c r="E45" i="3" s="1"/>
  <c r="AS46" i="3"/>
  <c r="AS45" i="3" s="1"/>
  <c r="AM46" i="3"/>
  <c r="AM45" i="3" s="1"/>
  <c r="AG46" i="3"/>
  <c r="AG45" i="3" s="1"/>
  <c r="AA46" i="3"/>
  <c r="AA45" i="3" s="1"/>
  <c r="U46" i="3"/>
  <c r="U45" i="3" s="1"/>
  <c r="O46" i="3"/>
  <c r="O45" i="3" s="1"/>
  <c r="I46" i="3"/>
  <c r="I45" i="3" s="1"/>
  <c r="G22" i="3"/>
  <c r="AH99" i="66"/>
  <c r="AH176" i="66"/>
  <c r="AA172" i="66"/>
  <c r="AA45" i="66" s="1"/>
  <c r="AH175" i="66"/>
  <c r="AH174" i="66"/>
  <c r="AH173" i="66"/>
  <c r="AM172" i="66"/>
  <c r="AL172" i="66"/>
  <c r="AK172" i="66"/>
  <c r="AJ172" i="66"/>
  <c r="AI172" i="66"/>
  <c r="AG172" i="66"/>
  <c r="AF172" i="66"/>
  <c r="AE172" i="66"/>
  <c r="AD172" i="66"/>
  <c r="AD45" i="66" s="1"/>
  <c r="AC172" i="66"/>
  <c r="AB172" i="66"/>
  <c r="AB45" i="66" s="1"/>
  <c r="AH131" i="66"/>
  <c r="AH130" i="66"/>
  <c r="AH128" i="66" s="1"/>
  <c r="AH127" i="66" s="1"/>
  <c r="AH34" i="66" s="1"/>
  <c r="AH129" i="66"/>
  <c r="AM128" i="66"/>
  <c r="AM127" i="66" s="1"/>
  <c r="AL128" i="66"/>
  <c r="AL127" i="66" s="1"/>
  <c r="AK128" i="66"/>
  <c r="AJ128" i="66"/>
  <c r="AJ127" i="66" s="1"/>
  <c r="AJ34" i="66" s="1"/>
  <c r="AI128" i="66"/>
  <c r="AI127" i="66" s="1"/>
  <c r="AI34" i="66" s="1"/>
  <c r="AG128" i="66"/>
  <c r="AG127" i="66" s="1"/>
  <c r="AF128" i="66"/>
  <c r="AF127" i="66" s="1"/>
  <c r="AE128" i="66"/>
  <c r="AD128" i="66"/>
  <c r="AD127" i="66" s="1"/>
  <c r="AD34" i="66" s="1"/>
  <c r="AC128" i="66"/>
  <c r="AC127" i="66" s="1"/>
  <c r="AC34" i="66" s="1"/>
  <c r="AB128" i="66"/>
  <c r="AB127" i="66" s="1"/>
  <c r="AB34" i="66" s="1"/>
  <c r="AA128" i="66"/>
  <c r="AA127" i="66" s="1"/>
  <c r="AA34" i="66" s="1"/>
  <c r="AK127" i="66"/>
  <c r="AE127" i="66"/>
  <c r="AH125" i="66"/>
  <c r="AH124" i="66"/>
  <c r="AM123" i="66"/>
  <c r="AM118" i="66" s="1"/>
  <c r="AM103" i="66" s="1"/>
  <c r="AL123" i="66"/>
  <c r="AK123" i="66"/>
  <c r="AJ123" i="66"/>
  <c r="AI123" i="66"/>
  <c r="AG123" i="66"/>
  <c r="AF123" i="66"/>
  <c r="AE123" i="66"/>
  <c r="AD123" i="66"/>
  <c r="AC123" i="66"/>
  <c r="AB123" i="66"/>
  <c r="AH121" i="66"/>
  <c r="AM120" i="66"/>
  <c r="AL120" i="66"/>
  <c r="AL118" i="66" s="1"/>
  <c r="AK120" i="66"/>
  <c r="AK118" i="66" s="1"/>
  <c r="AJ120" i="66"/>
  <c r="AI120" i="66"/>
  <c r="AH120" i="66"/>
  <c r="AG120" i="66"/>
  <c r="AF120" i="66"/>
  <c r="AE120" i="66"/>
  <c r="AE118" i="66" s="1"/>
  <c r="AE103" i="66" s="1"/>
  <c r="AD120" i="66"/>
  <c r="AC120" i="66"/>
  <c r="AC118" i="66" s="1"/>
  <c r="AC33" i="66" s="1"/>
  <c r="AB120" i="66"/>
  <c r="AA120" i="66"/>
  <c r="AG118" i="66"/>
  <c r="AG93" i="66"/>
  <c r="AF93" i="66"/>
  <c r="AE93" i="66"/>
  <c r="AD93" i="66"/>
  <c r="AC93" i="66"/>
  <c r="AB93" i="66"/>
  <c r="T82" i="66"/>
  <c r="AH82" i="66" s="1"/>
  <c r="T81" i="66"/>
  <c r="AH81" i="66" s="1"/>
  <c r="T80" i="66"/>
  <c r="AH80" i="66" s="1"/>
  <c r="AM79" i="66"/>
  <c r="AL79" i="66"/>
  <c r="AL78" i="66" s="1"/>
  <c r="AK79" i="66"/>
  <c r="AJ79" i="66"/>
  <c r="AI79" i="66"/>
  <c r="AI78" i="66" s="1"/>
  <c r="AI75" i="66" s="1"/>
  <c r="AI72" i="66" s="1"/>
  <c r="AG79" i="66"/>
  <c r="AM78" i="66"/>
  <c r="AM75" i="66" s="1"/>
  <c r="AM27" i="66" s="1"/>
  <c r="AK78" i="66"/>
  <c r="AJ78" i="66"/>
  <c r="AG78" i="66"/>
  <c r="AG75" i="66" s="1"/>
  <c r="AG27" i="66" s="1"/>
  <c r="AF78" i="66"/>
  <c r="AE78" i="66"/>
  <c r="AE75" i="66" s="1"/>
  <c r="AE72" i="66" s="1"/>
  <c r="AE71" i="66" s="1"/>
  <c r="AD78" i="66"/>
  <c r="AC78" i="66"/>
  <c r="AC75" i="66" s="1"/>
  <c r="AC72" i="66" s="1"/>
  <c r="AB78" i="66"/>
  <c r="Z78" i="66"/>
  <c r="Y78" i="66"/>
  <c r="Y29" i="66" s="1"/>
  <c r="X78" i="66"/>
  <c r="X29" i="66" s="1"/>
  <c r="W78" i="66"/>
  <c r="V78" i="66"/>
  <c r="U78" i="66"/>
  <c r="S78" i="66"/>
  <c r="R78" i="66"/>
  <c r="Q78" i="66"/>
  <c r="Q29" i="66" s="1"/>
  <c r="P78" i="66"/>
  <c r="O78" i="66"/>
  <c r="N78" i="66"/>
  <c r="M78" i="66"/>
  <c r="L78" i="66"/>
  <c r="K78" i="66"/>
  <c r="K29" i="66" s="1"/>
  <c r="J78" i="66"/>
  <c r="I78" i="66"/>
  <c r="H78" i="66"/>
  <c r="G78" i="66"/>
  <c r="F78" i="66"/>
  <c r="E78" i="66"/>
  <c r="E29" i="66" s="1"/>
  <c r="AH77" i="66"/>
  <c r="AH76" i="66"/>
  <c r="AD76" i="66"/>
  <c r="AJ75" i="66"/>
  <c r="AJ72" i="66" s="1"/>
  <c r="AF75" i="66"/>
  <c r="AF72" i="66" s="1"/>
  <c r="AF71" i="66" s="1"/>
  <c r="AF26" i="66" s="1"/>
  <c r="AB75" i="66"/>
  <c r="AB72" i="66" s="1"/>
  <c r="AB71" i="66" s="1"/>
  <c r="Z75" i="66"/>
  <c r="Y75" i="66"/>
  <c r="X75" i="66"/>
  <c r="W75" i="66"/>
  <c r="W27" i="66" s="1"/>
  <c r="V75" i="66"/>
  <c r="V27" i="66" s="1"/>
  <c r="U75" i="66"/>
  <c r="T75" i="66"/>
  <c r="S75" i="66"/>
  <c r="R75" i="66"/>
  <c r="Q75" i="66"/>
  <c r="Q27" i="66" s="1"/>
  <c r="P75" i="66"/>
  <c r="P27" i="66" s="1"/>
  <c r="O75" i="66"/>
  <c r="N75" i="66"/>
  <c r="M75" i="66"/>
  <c r="L75" i="66"/>
  <c r="K75" i="66"/>
  <c r="K27" i="66" s="1"/>
  <c r="J75" i="66"/>
  <c r="J27" i="66" s="1"/>
  <c r="I75" i="66"/>
  <c r="H75" i="66"/>
  <c r="G75" i="66"/>
  <c r="F75" i="66"/>
  <c r="E75" i="66"/>
  <c r="E27" i="66" s="1"/>
  <c r="AM72" i="66"/>
  <c r="AM71" i="66" s="1"/>
  <c r="AM26" i="66" s="1"/>
  <c r="Z71" i="66"/>
  <c r="Z26" i="66" s="1"/>
  <c r="Y71" i="66"/>
  <c r="X71" i="66"/>
  <c r="W71" i="66"/>
  <c r="V71" i="66"/>
  <c r="U71" i="66"/>
  <c r="T71" i="66"/>
  <c r="T26" i="66" s="1"/>
  <c r="S71" i="66"/>
  <c r="R71" i="66"/>
  <c r="Q71" i="66"/>
  <c r="P71" i="66"/>
  <c r="O71" i="66"/>
  <c r="N71" i="66"/>
  <c r="N26" i="66" s="1"/>
  <c r="M71" i="66"/>
  <c r="L71" i="66"/>
  <c r="K71" i="66"/>
  <c r="J71" i="66"/>
  <c r="I71" i="66"/>
  <c r="H71" i="66"/>
  <c r="H26" i="66" s="1"/>
  <c r="G71" i="66"/>
  <c r="F71" i="66"/>
  <c r="E71" i="66"/>
  <c r="AH70" i="66"/>
  <c r="AM69" i="66"/>
  <c r="AL69" i="66"/>
  <c r="AK69" i="66"/>
  <c r="AJ69" i="66"/>
  <c r="AI69" i="66"/>
  <c r="AH69" i="66"/>
  <c r="AH68" i="66" s="1"/>
  <c r="AG69" i="66"/>
  <c r="AF69" i="66"/>
  <c r="AE69" i="66"/>
  <c r="AD69" i="66"/>
  <c r="AC69" i="66"/>
  <c r="AB69" i="66"/>
  <c r="AA69" i="66"/>
  <c r="AA68" i="66"/>
  <c r="Z68" i="66"/>
  <c r="Y68" i="66"/>
  <c r="X68" i="66"/>
  <c r="W68" i="66"/>
  <c r="V68" i="66"/>
  <c r="U68" i="66"/>
  <c r="T68" i="66"/>
  <c r="S68" i="66"/>
  <c r="R68" i="66"/>
  <c r="Q68" i="66"/>
  <c r="P68" i="66"/>
  <c r="O68" i="66"/>
  <c r="N68" i="66"/>
  <c r="M68" i="66"/>
  <c r="L68" i="66"/>
  <c r="K68" i="66"/>
  <c r="J68" i="66"/>
  <c r="I68" i="66"/>
  <c r="H68" i="66"/>
  <c r="G68" i="66"/>
  <c r="F68" i="66"/>
  <c r="E68" i="66"/>
  <c r="AH64" i="66"/>
  <c r="AM63" i="66"/>
  <c r="AM57" i="66" s="1"/>
  <c r="AL63" i="66"/>
  <c r="AK63" i="66"/>
  <c r="AJ63" i="66"/>
  <c r="AJ57" i="66" s="1"/>
  <c r="AI63" i="66"/>
  <c r="AH63" i="66"/>
  <c r="AG63" i="66"/>
  <c r="AG57" i="66" s="1"/>
  <c r="AF63" i="66"/>
  <c r="AE63" i="66"/>
  <c r="AD63" i="66"/>
  <c r="AD57" i="66" s="1"/>
  <c r="AC63" i="66"/>
  <c r="AB63" i="66"/>
  <c r="AA63" i="66"/>
  <c r="AA57" i="66" s="1"/>
  <c r="Z63" i="66"/>
  <c r="Y63" i="66"/>
  <c r="X63" i="66"/>
  <c r="X57" i="66" s="1"/>
  <c r="W63" i="66"/>
  <c r="V63" i="66"/>
  <c r="U63" i="66"/>
  <c r="U57" i="66" s="1"/>
  <c r="T63" i="66"/>
  <c r="S63" i="66"/>
  <c r="R63" i="66"/>
  <c r="R57" i="66" s="1"/>
  <c r="Q63" i="66"/>
  <c r="P63" i="66"/>
  <c r="O63" i="66"/>
  <c r="O57" i="66" s="1"/>
  <c r="N63" i="66"/>
  <c r="M63" i="66"/>
  <c r="L63" i="66"/>
  <c r="L57" i="66" s="1"/>
  <c r="K63" i="66"/>
  <c r="J63" i="66"/>
  <c r="I63" i="66"/>
  <c r="I57" i="66" s="1"/>
  <c r="H63" i="66"/>
  <c r="G63" i="66"/>
  <c r="F63" i="66"/>
  <c r="F57" i="66" s="1"/>
  <c r="E63" i="66"/>
  <c r="AM59" i="66"/>
  <c r="AL59" i="66"/>
  <c r="AL57" i="66" s="1"/>
  <c r="AK59" i="66"/>
  <c r="AJ59" i="66"/>
  <c r="AI59" i="66"/>
  <c r="AI57" i="66" s="1"/>
  <c r="AH59" i="66"/>
  <c r="AG59" i="66"/>
  <c r="AF59" i="66"/>
  <c r="AF57" i="66" s="1"/>
  <c r="AE59" i="66"/>
  <c r="AD59" i="66"/>
  <c r="AC59" i="66"/>
  <c r="AC57" i="66" s="1"/>
  <c r="AB59" i="66"/>
  <c r="AA59" i="66"/>
  <c r="Z59" i="66"/>
  <c r="Z57" i="66" s="1"/>
  <c r="Y59" i="66"/>
  <c r="X59" i="66"/>
  <c r="W59" i="66"/>
  <c r="W57" i="66" s="1"/>
  <c r="V59" i="66"/>
  <c r="U59" i="66"/>
  <c r="T59" i="66"/>
  <c r="T57" i="66" s="1"/>
  <c r="S59" i="66"/>
  <c r="R59" i="66"/>
  <c r="Q59" i="66"/>
  <c r="Q57" i="66" s="1"/>
  <c r="P59" i="66"/>
  <c r="O59" i="66"/>
  <c r="N59" i="66"/>
  <c r="N57" i="66" s="1"/>
  <c r="M59" i="66"/>
  <c r="L59" i="66"/>
  <c r="K59" i="66"/>
  <c r="K57" i="66" s="1"/>
  <c r="J59" i="66"/>
  <c r="I59" i="66"/>
  <c r="H59" i="66"/>
  <c r="H57" i="66" s="1"/>
  <c r="G59" i="66"/>
  <c r="F59" i="66"/>
  <c r="E59" i="66"/>
  <c r="E57" i="66" s="1"/>
  <c r="AK57" i="66"/>
  <c r="AH57" i="66"/>
  <c r="AE57" i="66"/>
  <c r="AB57" i="66"/>
  <c r="Y57" i="66"/>
  <c r="V57" i="66"/>
  <c r="S57" i="66"/>
  <c r="P57" i="66"/>
  <c r="M57" i="66"/>
  <c r="J57" i="66"/>
  <c r="G57" i="66"/>
  <c r="AM55" i="66"/>
  <c r="AM54" i="66" s="1"/>
  <c r="AM53" i="66" s="1"/>
  <c r="AL55" i="66"/>
  <c r="AK55" i="66"/>
  <c r="AJ55" i="66"/>
  <c r="AI55" i="66"/>
  <c r="AH55" i="66"/>
  <c r="AG55" i="66"/>
  <c r="AG54" i="66" s="1"/>
  <c r="AG53" i="66" s="1"/>
  <c r="AK54" i="66"/>
  <c r="AH54" i="66"/>
  <c r="AF54" i="66"/>
  <c r="AE54" i="66"/>
  <c r="Z54" i="66"/>
  <c r="Z53" i="66" s="1"/>
  <c r="Y54" i="66"/>
  <c r="X54" i="66"/>
  <c r="X53" i="66" s="1"/>
  <c r="W54" i="66"/>
  <c r="W53" i="66" s="1"/>
  <c r="V54" i="66"/>
  <c r="U54" i="66"/>
  <c r="T54" i="66"/>
  <c r="T53" i="66" s="1"/>
  <c r="AH53" i="66" s="1"/>
  <c r="AH52" i="66" s="1"/>
  <c r="S54" i="66"/>
  <c r="R54" i="66"/>
  <c r="R53" i="66" s="1"/>
  <c r="Q54" i="66"/>
  <c r="Q53" i="66" s="1"/>
  <c r="P54" i="66"/>
  <c r="O54" i="66"/>
  <c r="N54" i="66"/>
  <c r="N53" i="66" s="1"/>
  <c r="M54" i="66"/>
  <c r="L54" i="66"/>
  <c r="L53" i="66" s="1"/>
  <c r="K54" i="66"/>
  <c r="K53" i="66" s="1"/>
  <c r="J54" i="66"/>
  <c r="I54" i="66"/>
  <c r="I53" i="66" s="1"/>
  <c r="H54" i="66"/>
  <c r="H53" i="66" s="1"/>
  <c r="G54" i="66"/>
  <c r="F54" i="66"/>
  <c r="F53" i="66" s="1"/>
  <c r="E54" i="66"/>
  <c r="E53" i="66" s="1"/>
  <c r="AF53" i="66"/>
  <c r="Y53" i="66"/>
  <c r="V53" i="66"/>
  <c r="S53" i="66"/>
  <c r="P53" i="66"/>
  <c r="M53" i="66"/>
  <c r="J53" i="66"/>
  <c r="G53" i="66"/>
  <c r="AD52" i="66"/>
  <c r="AC52" i="66"/>
  <c r="AB52" i="66"/>
  <c r="AA52" i="66"/>
  <c r="AL51" i="66"/>
  <c r="AK51" i="66"/>
  <c r="AK50" i="66" s="1"/>
  <c r="AJ51" i="66"/>
  <c r="AJ50" i="66" s="1"/>
  <c r="AI51" i="66"/>
  <c r="AH51" i="66"/>
  <c r="AH50" i="66" s="1"/>
  <c r="AL50" i="66"/>
  <c r="AI50" i="66"/>
  <c r="AE50" i="66"/>
  <c r="AD50" i="66"/>
  <c r="AD49" i="66" s="1"/>
  <c r="AC50" i="66"/>
  <c r="AC49" i="66" s="1"/>
  <c r="AB50" i="66"/>
  <c r="AB49" i="66" s="1"/>
  <c r="AA50" i="66"/>
  <c r="AA49" i="66" s="1"/>
  <c r="AM47" i="66"/>
  <c r="AG47" i="66"/>
  <c r="AF47" i="66"/>
  <c r="AF24" i="66" s="1"/>
  <c r="AF23" i="66" s="1"/>
  <c r="Z47" i="66"/>
  <c r="Y47" i="66"/>
  <c r="Y44" i="66" s="1"/>
  <c r="X47" i="66"/>
  <c r="X44" i="66" s="1"/>
  <c r="W47" i="66"/>
  <c r="V47" i="66"/>
  <c r="U47" i="66"/>
  <c r="U44" i="66" s="1"/>
  <c r="T47" i="66"/>
  <c r="S47" i="66"/>
  <c r="S44" i="66" s="1"/>
  <c r="S43" i="66" s="1"/>
  <c r="S25" i="66" s="1"/>
  <c r="R47" i="66"/>
  <c r="R44" i="66" s="1"/>
  <c r="Q47" i="66"/>
  <c r="P47" i="66"/>
  <c r="O47" i="66"/>
  <c r="O44" i="66" s="1"/>
  <c r="N47" i="66"/>
  <c r="M47" i="66"/>
  <c r="L47" i="66"/>
  <c r="L44" i="66" s="1"/>
  <c r="K47" i="66"/>
  <c r="J47" i="66"/>
  <c r="J44" i="66" s="1"/>
  <c r="J43" i="66" s="1"/>
  <c r="J25" i="66" s="1"/>
  <c r="I47" i="66"/>
  <c r="I44" i="66" s="1"/>
  <c r="H47" i="66"/>
  <c r="G47" i="66"/>
  <c r="G44" i="66" s="1"/>
  <c r="F47" i="66"/>
  <c r="F44" i="66" s="1"/>
  <c r="E47" i="66"/>
  <c r="AM46" i="66"/>
  <c r="AG46" i="66"/>
  <c r="AM45" i="66"/>
  <c r="AK45" i="66"/>
  <c r="AJ45" i="66"/>
  <c r="AI45" i="66"/>
  <c r="AG45" i="66"/>
  <c r="AF45" i="66"/>
  <c r="AF44" i="66" s="1"/>
  <c r="AC45" i="66"/>
  <c r="Z45" i="66"/>
  <c r="Y45" i="66"/>
  <c r="X45" i="66"/>
  <c r="W45" i="66"/>
  <c r="W44" i="66" s="1"/>
  <c r="W43" i="66" s="1"/>
  <c r="W25" i="66" s="1"/>
  <c r="V45" i="66"/>
  <c r="U45" i="66"/>
  <c r="T45" i="66"/>
  <c r="S45" i="66"/>
  <c r="R45" i="66"/>
  <c r="Q45" i="66"/>
  <c r="Q44" i="66" s="1"/>
  <c r="Q43" i="66" s="1"/>
  <c r="Q25" i="66" s="1"/>
  <c r="P45" i="66"/>
  <c r="O45" i="66"/>
  <c r="N45" i="66"/>
  <c r="M45" i="66"/>
  <c r="L45" i="66"/>
  <c r="K45" i="66"/>
  <c r="K44" i="66" s="1"/>
  <c r="K43" i="66" s="1"/>
  <c r="K25" i="66" s="1"/>
  <c r="J45" i="66"/>
  <c r="I45" i="66"/>
  <c r="H45" i="66"/>
  <c r="G45" i="66"/>
  <c r="F45" i="66"/>
  <c r="E45" i="66"/>
  <c r="E44" i="66" s="1"/>
  <c r="E43" i="66" s="1"/>
  <c r="E25" i="66" s="1"/>
  <c r="AK44" i="66"/>
  <c r="AJ44" i="66"/>
  <c r="AI44" i="66"/>
  <c r="AH44" i="66"/>
  <c r="AD44" i="66"/>
  <c r="AC44" i="66"/>
  <c r="AB44" i="66"/>
  <c r="AA44" i="66"/>
  <c r="V44" i="66"/>
  <c r="P44" i="66"/>
  <c r="P43" i="66" s="1"/>
  <c r="P25" i="66" s="1"/>
  <c r="M44" i="66"/>
  <c r="AK43" i="66"/>
  <c r="AJ43" i="66"/>
  <c r="AI43" i="66"/>
  <c r="AH43" i="66"/>
  <c r="AD43" i="66"/>
  <c r="AC43" i="66"/>
  <c r="AB43" i="66"/>
  <c r="AA43" i="66"/>
  <c r="X43" i="66"/>
  <c r="X25" i="66" s="1"/>
  <c r="F43" i="66"/>
  <c r="F25" i="66" s="1"/>
  <c r="AK42" i="66"/>
  <c r="AJ42" i="66"/>
  <c r="AI42" i="66"/>
  <c r="AH42" i="66"/>
  <c r="AD42" i="66"/>
  <c r="AC42" i="66"/>
  <c r="AB42" i="66"/>
  <c r="AA42" i="66"/>
  <c r="AK41" i="66"/>
  <c r="AJ41" i="66"/>
  <c r="AI41" i="66"/>
  <c r="AH41" i="66"/>
  <c r="AD41" i="66"/>
  <c r="AC41" i="66"/>
  <c r="AB41" i="66"/>
  <c r="AA41" i="66"/>
  <c r="AM40" i="66"/>
  <c r="AL40" i="66"/>
  <c r="AK40" i="66"/>
  <c r="AJ40" i="66"/>
  <c r="AI40" i="66"/>
  <c r="AH40" i="66"/>
  <c r="AG40" i="66"/>
  <c r="AF40" i="66"/>
  <c r="AE40" i="66"/>
  <c r="AD40" i="66"/>
  <c r="AC40" i="66"/>
  <c r="AB40" i="66"/>
  <c r="AA40" i="66"/>
  <c r="Z40" i="66"/>
  <c r="Y40" i="66"/>
  <c r="X40" i="66"/>
  <c r="W40" i="66"/>
  <c r="V40" i="66"/>
  <c r="U40" i="66"/>
  <c r="T40" i="66"/>
  <c r="S40" i="66"/>
  <c r="R40" i="66"/>
  <c r="Q40" i="66"/>
  <c r="P40" i="66"/>
  <c r="O40" i="66"/>
  <c r="N40" i="66"/>
  <c r="M40" i="66"/>
  <c r="L40" i="66"/>
  <c r="K40" i="66"/>
  <c r="J40" i="66"/>
  <c r="I40" i="66"/>
  <c r="H40" i="66"/>
  <c r="G40" i="66"/>
  <c r="F40" i="66"/>
  <c r="E40" i="66"/>
  <c r="AK39" i="66"/>
  <c r="AJ39" i="66"/>
  <c r="AI39" i="66"/>
  <c r="AH39" i="66"/>
  <c r="AD39" i="66"/>
  <c r="AC39" i="66"/>
  <c r="AB39" i="66"/>
  <c r="AA39" i="66"/>
  <c r="AM38" i="66"/>
  <c r="AL38" i="66"/>
  <c r="AK38" i="66"/>
  <c r="AJ38" i="66"/>
  <c r="AI38" i="66"/>
  <c r="AH38" i="66"/>
  <c r="AG38" i="66"/>
  <c r="AD38" i="66"/>
  <c r="AC38" i="66"/>
  <c r="AB38" i="66"/>
  <c r="AA38" i="66"/>
  <c r="AM37" i="66"/>
  <c r="AM36" i="66" s="1"/>
  <c r="AL37" i="66"/>
  <c r="AK37" i="66"/>
  <c r="AJ37" i="66"/>
  <c r="AI37" i="66"/>
  <c r="AH37" i="66"/>
  <c r="AG37" i="66"/>
  <c r="AG36" i="66" s="1"/>
  <c r="AD37" i="66"/>
  <c r="AC37" i="66"/>
  <c r="AB37" i="66"/>
  <c r="AA37" i="66"/>
  <c r="AL36" i="66"/>
  <c r="AL31" i="66" s="1"/>
  <c r="AK36" i="66"/>
  <c r="AJ36" i="66"/>
  <c r="AI36" i="66"/>
  <c r="AH36" i="66"/>
  <c r="AF36" i="66"/>
  <c r="AF31" i="66" s="1"/>
  <c r="AE36" i="66"/>
  <c r="AD36" i="66"/>
  <c r="AC36" i="66"/>
  <c r="AB36" i="66"/>
  <c r="AA36" i="66"/>
  <c r="Z36" i="66"/>
  <c r="Z31" i="66" s="1"/>
  <c r="Y36" i="66"/>
  <c r="X36" i="66"/>
  <c r="W36" i="66"/>
  <c r="V36" i="66"/>
  <c r="U36" i="66"/>
  <c r="T36" i="66"/>
  <c r="T31" i="66" s="1"/>
  <c r="S36" i="66"/>
  <c r="R36" i="66"/>
  <c r="Q36" i="66"/>
  <c r="Q31" i="66" s="1"/>
  <c r="P36" i="66"/>
  <c r="O36" i="66"/>
  <c r="N36" i="66"/>
  <c r="N31" i="66" s="1"/>
  <c r="M36" i="66"/>
  <c r="L36" i="66"/>
  <c r="K36" i="66"/>
  <c r="J36" i="66"/>
  <c r="I36" i="66"/>
  <c r="H36" i="66"/>
  <c r="H31" i="66" s="1"/>
  <c r="G36" i="66"/>
  <c r="F36" i="66"/>
  <c r="E36" i="66"/>
  <c r="E31" i="66" s="1"/>
  <c r="AK35" i="66"/>
  <c r="AJ35" i="66"/>
  <c r="AI35" i="66"/>
  <c r="AH35" i="66"/>
  <c r="AD35" i="66"/>
  <c r="AC35" i="66"/>
  <c r="AB35" i="66"/>
  <c r="AA35" i="66"/>
  <c r="AK34" i="66"/>
  <c r="AM32" i="66"/>
  <c r="AL32" i="66"/>
  <c r="AK32" i="66"/>
  <c r="AJ32" i="66"/>
  <c r="AI32" i="66"/>
  <c r="AH32" i="66"/>
  <c r="AG32" i="66"/>
  <c r="AF32" i="66"/>
  <c r="AE32" i="66"/>
  <c r="AE31" i="66" s="1"/>
  <c r="AD32" i="66"/>
  <c r="AC32" i="66"/>
  <c r="AB32" i="66"/>
  <c r="AA32" i="66"/>
  <c r="Z32" i="66"/>
  <c r="Y32" i="66"/>
  <c r="Y31" i="66" s="1"/>
  <c r="X32" i="66"/>
  <c r="W32" i="66"/>
  <c r="V32" i="66"/>
  <c r="V31" i="66" s="1"/>
  <c r="V24" i="66" s="1"/>
  <c r="U32" i="66"/>
  <c r="T32" i="66"/>
  <c r="S32" i="66"/>
  <c r="S31" i="66" s="1"/>
  <c r="R32" i="66"/>
  <c r="Q32" i="66"/>
  <c r="P32" i="66"/>
  <c r="P31" i="66" s="1"/>
  <c r="O32" i="66"/>
  <c r="N32" i="66"/>
  <c r="M32" i="66"/>
  <c r="M31" i="66" s="1"/>
  <c r="L32" i="66"/>
  <c r="K32" i="66"/>
  <c r="J32" i="66"/>
  <c r="J31" i="66" s="1"/>
  <c r="J24" i="66" s="1"/>
  <c r="I32" i="66"/>
  <c r="H32" i="66"/>
  <c r="G32" i="66"/>
  <c r="G31" i="66" s="1"/>
  <c r="F32" i="66"/>
  <c r="E32" i="66"/>
  <c r="AM31" i="66"/>
  <c r="AG31" i="66"/>
  <c r="X31" i="66"/>
  <c r="W31" i="66"/>
  <c r="U31" i="66"/>
  <c r="R31" i="66"/>
  <c r="O31" i="66"/>
  <c r="L31" i="66"/>
  <c r="K31" i="66"/>
  <c r="I31" i="66"/>
  <c r="F31" i="66"/>
  <c r="AK30" i="66"/>
  <c r="AJ30" i="66"/>
  <c r="AI30" i="66"/>
  <c r="AH30" i="66"/>
  <c r="AD30" i="66"/>
  <c r="AC30" i="66"/>
  <c r="AB30" i="66"/>
  <c r="AA30" i="66"/>
  <c r="AM29" i="66"/>
  <c r="AK29" i="66"/>
  <c r="AJ29" i="66"/>
  <c r="AI29" i="66"/>
  <c r="AH29" i="66"/>
  <c r="AG29" i="66"/>
  <c r="AF29" i="66"/>
  <c r="AD29" i="66"/>
  <c r="AC29" i="66"/>
  <c r="AB29" i="66"/>
  <c r="AA29" i="66"/>
  <c r="Z29" i="66"/>
  <c r="W29" i="66"/>
  <c r="V29" i="66"/>
  <c r="U29" i="66"/>
  <c r="S29" i="66"/>
  <c r="R29" i="66"/>
  <c r="P29" i="66"/>
  <c r="O29" i="66"/>
  <c r="N29" i="66"/>
  <c r="M29" i="66"/>
  <c r="L29" i="66"/>
  <c r="J29" i="66"/>
  <c r="I29" i="66"/>
  <c r="H29" i="66"/>
  <c r="G29" i="66"/>
  <c r="F29" i="66"/>
  <c r="AM28" i="66"/>
  <c r="AL28" i="66"/>
  <c r="AK28" i="66"/>
  <c r="AJ28" i="66"/>
  <c r="AI28" i="66"/>
  <c r="AG28" i="66"/>
  <c r="AF28" i="66"/>
  <c r="AE28" i="66"/>
  <c r="AD28" i="66"/>
  <c r="AC28" i="66"/>
  <c r="AB28" i="66"/>
  <c r="Z28" i="66"/>
  <c r="Y28" i="66"/>
  <c r="X28" i="66"/>
  <c r="W28" i="66"/>
  <c r="V28" i="66"/>
  <c r="U28" i="66"/>
  <c r="T28" i="66"/>
  <c r="S28" i="66"/>
  <c r="R28" i="66"/>
  <c r="Q28" i="66"/>
  <c r="P28" i="66"/>
  <c r="O28" i="66"/>
  <c r="N28" i="66"/>
  <c r="M28" i="66"/>
  <c r="L28" i="66"/>
  <c r="K28" i="66"/>
  <c r="J28" i="66"/>
  <c r="I28" i="66"/>
  <c r="H28" i="66"/>
  <c r="G28" i="66"/>
  <c r="F28" i="66"/>
  <c r="E28" i="66"/>
  <c r="AK27" i="66"/>
  <c r="AJ27" i="66"/>
  <c r="AI27" i="66"/>
  <c r="AH27" i="66"/>
  <c r="AD27" i="66"/>
  <c r="AC27" i="66"/>
  <c r="AB27" i="66"/>
  <c r="AA27" i="66"/>
  <c r="Z27" i="66"/>
  <c r="Y27" i="66"/>
  <c r="X27" i="66"/>
  <c r="U27" i="66"/>
  <c r="T27" i="66"/>
  <c r="S27" i="66"/>
  <c r="R27" i="66"/>
  <c r="O27" i="66"/>
  <c r="N27" i="66"/>
  <c r="M27" i="66"/>
  <c r="L27" i="66"/>
  <c r="I27" i="66"/>
  <c r="H27" i="66"/>
  <c r="G27" i="66"/>
  <c r="F27" i="66"/>
  <c r="AE26" i="66"/>
  <c r="AB26" i="66"/>
  <c r="Y26" i="66"/>
  <c r="X26" i="66"/>
  <c r="W26" i="66"/>
  <c r="V26" i="66"/>
  <c r="U26" i="66"/>
  <c r="S26" i="66"/>
  <c r="R26" i="66"/>
  <c r="Q26" i="66"/>
  <c r="P26" i="66"/>
  <c r="O26" i="66"/>
  <c r="M26" i="66"/>
  <c r="L26" i="66"/>
  <c r="K26" i="66"/>
  <c r="J26" i="66"/>
  <c r="I26" i="66"/>
  <c r="G26" i="66"/>
  <c r="F26" i="66"/>
  <c r="E26" i="66"/>
  <c r="Z24" i="66"/>
  <c r="T24" i="66"/>
  <c r="N24" i="66"/>
  <c r="H24" i="66"/>
  <c r="B12" i="66"/>
  <c r="B7" i="66"/>
  <c r="AB123" i="65"/>
  <c r="AB118" i="65" s="1"/>
  <c r="AC123" i="65"/>
  <c r="AD123" i="65"/>
  <c r="AE123" i="65"/>
  <c r="AF123" i="65"/>
  <c r="AF118" i="65" s="1"/>
  <c r="AG123" i="65"/>
  <c r="AI123" i="65"/>
  <c r="AJ123" i="65"/>
  <c r="AK123" i="65"/>
  <c r="AL123" i="65"/>
  <c r="AM123" i="65"/>
  <c r="AH126" i="65"/>
  <c r="AH125" i="65"/>
  <c r="AH79" i="65"/>
  <c r="AH175" i="65"/>
  <c r="AH174" i="65"/>
  <c r="AH173" i="65"/>
  <c r="AM172" i="65"/>
  <c r="AL172" i="65"/>
  <c r="AK172" i="65"/>
  <c r="AJ172" i="65"/>
  <c r="AJ45" i="65" s="1"/>
  <c r="AI172" i="65"/>
  <c r="AI45" i="65" s="1"/>
  <c r="AG172" i="65"/>
  <c r="AF172" i="65"/>
  <c r="AE172" i="65"/>
  <c r="AD172" i="65"/>
  <c r="AC172" i="65"/>
  <c r="AB172" i="65"/>
  <c r="AH131" i="65"/>
  <c r="AA128" i="65"/>
  <c r="AA127" i="65" s="1"/>
  <c r="AA34" i="65" s="1"/>
  <c r="AH130" i="65"/>
  <c r="AH129" i="65"/>
  <c r="AM128" i="65"/>
  <c r="AM127" i="65" s="1"/>
  <c r="AL128" i="65"/>
  <c r="AK128" i="65"/>
  <c r="AK127" i="65" s="1"/>
  <c r="AK34" i="65" s="1"/>
  <c r="AJ128" i="65"/>
  <c r="AJ127" i="65" s="1"/>
  <c r="AI128" i="65"/>
  <c r="AI127" i="65" s="1"/>
  <c r="AI34" i="65" s="1"/>
  <c r="AG128" i="65"/>
  <c r="AG127" i="65" s="1"/>
  <c r="AF128" i="65"/>
  <c r="AF127" i="65" s="1"/>
  <c r="AE128" i="65"/>
  <c r="AE127" i="65" s="1"/>
  <c r="AD128" i="65"/>
  <c r="AD127" i="65" s="1"/>
  <c r="AD34" i="65" s="1"/>
  <c r="AC128" i="65"/>
  <c r="AB128" i="65"/>
  <c r="AB127" i="65" s="1"/>
  <c r="AB34" i="65" s="1"/>
  <c r="AL127" i="65"/>
  <c r="AC127" i="65"/>
  <c r="AH121" i="65"/>
  <c r="AH120" i="65" s="1"/>
  <c r="AM120" i="65"/>
  <c r="AL120" i="65"/>
  <c r="AK120" i="65"/>
  <c r="AJ120" i="65"/>
  <c r="AI120" i="65"/>
  <c r="AI118" i="65" s="1"/>
  <c r="AI33" i="65" s="1"/>
  <c r="AG120" i="65"/>
  <c r="AF120" i="65"/>
  <c r="AE120" i="65"/>
  <c r="AD120" i="65"/>
  <c r="AC120" i="65"/>
  <c r="AB120" i="65"/>
  <c r="AA120" i="65"/>
  <c r="AE118" i="65"/>
  <c r="AH100" i="65"/>
  <c r="AH99" i="65"/>
  <c r="AH98" i="65"/>
  <c r="AH97" i="65"/>
  <c r="AH96" i="65"/>
  <c r="AH95" i="65"/>
  <c r="AH94" i="65"/>
  <c r="AG93" i="65"/>
  <c r="AF93" i="65"/>
  <c r="AE93" i="65"/>
  <c r="AD93" i="65"/>
  <c r="AD28" i="65" s="1"/>
  <c r="AC93" i="65"/>
  <c r="AC28" i="65" s="1"/>
  <c r="AB93" i="65"/>
  <c r="AA93" i="65"/>
  <c r="AA28" i="65" s="1"/>
  <c r="T82" i="65"/>
  <c r="AM79" i="65"/>
  <c r="AM78" i="65" s="1"/>
  <c r="AM75" i="65" s="1"/>
  <c r="AM72" i="65" s="1"/>
  <c r="AM71" i="65" s="1"/>
  <c r="AM26" i="65" s="1"/>
  <c r="AL79" i="65"/>
  <c r="AL78" i="65" s="1"/>
  <c r="AK79" i="65"/>
  <c r="AJ79" i="65"/>
  <c r="AJ78" i="65" s="1"/>
  <c r="AJ75" i="65" s="1"/>
  <c r="AJ72" i="65" s="1"/>
  <c r="AJ71" i="65" s="1"/>
  <c r="AI79" i="65"/>
  <c r="AI78" i="65" s="1"/>
  <c r="AI75" i="65" s="1"/>
  <c r="AI72" i="65" s="1"/>
  <c r="AG79" i="65"/>
  <c r="AG78" i="65" s="1"/>
  <c r="AG75" i="65" s="1"/>
  <c r="AG72" i="65" s="1"/>
  <c r="AG71" i="65" s="1"/>
  <c r="AG26" i="65" s="1"/>
  <c r="AK78" i="65"/>
  <c r="AF78" i="65"/>
  <c r="AF75" i="65" s="1"/>
  <c r="AE78" i="65"/>
  <c r="AE75" i="65" s="1"/>
  <c r="AE72" i="65" s="1"/>
  <c r="AE71" i="65" s="1"/>
  <c r="AD78" i="65"/>
  <c r="AC78" i="65"/>
  <c r="AC75" i="65" s="1"/>
  <c r="AC72" i="65" s="1"/>
  <c r="AC71" i="65" s="1"/>
  <c r="AC68" i="65" s="1"/>
  <c r="AB78" i="65"/>
  <c r="AB75" i="65" s="1"/>
  <c r="AB72" i="65" s="1"/>
  <c r="Z78" i="65"/>
  <c r="Y78" i="65"/>
  <c r="X78" i="65"/>
  <c r="W78" i="65"/>
  <c r="W29" i="65" s="1"/>
  <c r="V78" i="65"/>
  <c r="V29" i="65" s="1"/>
  <c r="U78" i="65"/>
  <c r="U29" i="65" s="1"/>
  <c r="S78" i="65"/>
  <c r="R78" i="65"/>
  <c r="Q78" i="65"/>
  <c r="P78" i="65"/>
  <c r="P29" i="65" s="1"/>
  <c r="O78" i="65"/>
  <c r="O29" i="65" s="1"/>
  <c r="N78" i="65"/>
  <c r="N29" i="65" s="1"/>
  <c r="M78" i="65"/>
  <c r="M29" i="65" s="1"/>
  <c r="L78" i="65"/>
  <c r="K78" i="65"/>
  <c r="J78" i="65"/>
  <c r="J29" i="65" s="1"/>
  <c r="I78" i="65"/>
  <c r="I29" i="65" s="1"/>
  <c r="H78" i="65"/>
  <c r="H29" i="65" s="1"/>
  <c r="G78" i="65"/>
  <c r="G29" i="65" s="1"/>
  <c r="F78" i="65"/>
  <c r="F29" i="65" s="1"/>
  <c r="E78" i="65"/>
  <c r="AH77" i="65"/>
  <c r="AH76" i="65"/>
  <c r="AD76" i="65"/>
  <c r="AK76" i="65" s="1"/>
  <c r="Z75" i="65"/>
  <c r="Z27" i="65" s="1"/>
  <c r="Y75" i="65"/>
  <c r="X75" i="65"/>
  <c r="W75" i="65"/>
  <c r="W27" i="65" s="1"/>
  <c r="V75" i="65"/>
  <c r="U75" i="65"/>
  <c r="T75" i="65"/>
  <c r="T27" i="65" s="1"/>
  <c r="S75" i="65"/>
  <c r="R75" i="65"/>
  <c r="Q75" i="65"/>
  <c r="Q27" i="65" s="1"/>
  <c r="P75" i="65"/>
  <c r="O75" i="65"/>
  <c r="N75" i="65"/>
  <c r="N27" i="65" s="1"/>
  <c r="M75" i="65"/>
  <c r="L75" i="65"/>
  <c r="K75" i="65"/>
  <c r="K27" i="65" s="1"/>
  <c r="J75" i="65"/>
  <c r="I75" i="65"/>
  <c r="H75" i="65"/>
  <c r="H27" i="65" s="1"/>
  <c r="G75" i="65"/>
  <c r="F75" i="65"/>
  <c r="E75" i="65"/>
  <c r="E27" i="65" s="1"/>
  <c r="Z71" i="65"/>
  <c r="Y71" i="65"/>
  <c r="X71" i="65"/>
  <c r="W71" i="65"/>
  <c r="V71" i="65"/>
  <c r="U71" i="65"/>
  <c r="U26" i="65" s="1"/>
  <c r="T71" i="65"/>
  <c r="S71" i="65"/>
  <c r="R71" i="65"/>
  <c r="Q71" i="65"/>
  <c r="P71" i="65"/>
  <c r="O71" i="65"/>
  <c r="O26" i="65" s="1"/>
  <c r="N71" i="65"/>
  <c r="M71" i="65"/>
  <c r="L71" i="65"/>
  <c r="K71" i="65"/>
  <c r="J71" i="65"/>
  <c r="I71" i="65"/>
  <c r="I26" i="65" s="1"/>
  <c r="H71" i="65"/>
  <c r="G71" i="65"/>
  <c r="F71" i="65"/>
  <c r="F26" i="65" s="1"/>
  <c r="E71" i="65"/>
  <c r="AH70" i="65"/>
  <c r="AH69" i="65" s="1"/>
  <c r="AH68" i="65" s="1"/>
  <c r="AM69" i="65"/>
  <c r="AL69" i="65"/>
  <c r="AK69" i="65"/>
  <c r="AJ69" i="65"/>
  <c r="AI69" i="65"/>
  <c r="AG69" i="65"/>
  <c r="AF69" i="65"/>
  <c r="AE69" i="65"/>
  <c r="AD69" i="65"/>
  <c r="AC69" i="65"/>
  <c r="AB69" i="65"/>
  <c r="AA69" i="65"/>
  <c r="AA68" i="65" s="1"/>
  <c r="Z68" i="65"/>
  <c r="Y68" i="65"/>
  <c r="X68" i="65"/>
  <c r="W68" i="65"/>
  <c r="V68" i="65"/>
  <c r="U68" i="65"/>
  <c r="T68" i="65"/>
  <c r="S68" i="65"/>
  <c r="R68" i="65"/>
  <c r="Q68" i="65"/>
  <c r="P68" i="65"/>
  <c r="O68" i="65"/>
  <c r="N68" i="65"/>
  <c r="M68" i="65"/>
  <c r="L68" i="65"/>
  <c r="K68" i="65"/>
  <c r="J68" i="65"/>
  <c r="I68" i="65"/>
  <c r="H68" i="65"/>
  <c r="G68" i="65"/>
  <c r="F68" i="65"/>
  <c r="E68" i="65"/>
  <c r="AH64" i="65"/>
  <c r="AM63" i="65"/>
  <c r="AL63" i="65"/>
  <c r="AK63" i="65"/>
  <c r="AJ63" i="65"/>
  <c r="AI63" i="65"/>
  <c r="AH63" i="65"/>
  <c r="AG63" i="65"/>
  <c r="AF63" i="65"/>
  <c r="AE63" i="65"/>
  <c r="AD63" i="65"/>
  <c r="AC63" i="65"/>
  <c r="AB63" i="65"/>
  <c r="AA63" i="65"/>
  <c r="Z63" i="65"/>
  <c r="Y63" i="65"/>
  <c r="X63" i="65"/>
  <c r="W63" i="65"/>
  <c r="V63" i="65"/>
  <c r="U63" i="65"/>
  <c r="T63" i="65"/>
  <c r="S63" i="65"/>
  <c r="R63" i="65"/>
  <c r="Q63" i="65"/>
  <c r="P63" i="65"/>
  <c r="O63" i="65"/>
  <c r="N63" i="65"/>
  <c r="M63" i="65"/>
  <c r="L63" i="65"/>
  <c r="K63" i="65"/>
  <c r="J63" i="65"/>
  <c r="I63" i="65"/>
  <c r="H63" i="65"/>
  <c r="G63" i="65"/>
  <c r="F63" i="65"/>
  <c r="E63" i="65"/>
  <c r="AM59" i="65"/>
  <c r="AM57" i="65" s="1"/>
  <c r="AL59" i="65"/>
  <c r="AL57" i="65" s="1"/>
  <c r="AK59" i="65"/>
  <c r="AJ59" i="65"/>
  <c r="AJ57" i="65" s="1"/>
  <c r="AI59" i="65"/>
  <c r="AH59" i="65"/>
  <c r="AG59" i="65"/>
  <c r="AG57" i="65" s="1"/>
  <c r="AF59" i="65"/>
  <c r="AF57" i="65" s="1"/>
  <c r="AE59" i="65"/>
  <c r="AD59" i="65"/>
  <c r="AD57" i="65" s="1"/>
  <c r="AC59" i="65"/>
  <c r="AB59" i="65"/>
  <c r="AA59" i="65"/>
  <c r="Z59" i="65"/>
  <c r="Z57" i="65" s="1"/>
  <c r="Y59" i="65"/>
  <c r="X59" i="65"/>
  <c r="X57" i="65" s="1"/>
  <c r="W59" i="65"/>
  <c r="V59" i="65"/>
  <c r="U59" i="65"/>
  <c r="T59" i="65"/>
  <c r="T57" i="65" s="1"/>
  <c r="S59" i="65"/>
  <c r="R59" i="65"/>
  <c r="R57" i="65" s="1"/>
  <c r="Q59" i="65"/>
  <c r="P59" i="65"/>
  <c r="O59" i="65"/>
  <c r="N59" i="65"/>
  <c r="N57" i="65" s="1"/>
  <c r="M59" i="65"/>
  <c r="L59" i="65"/>
  <c r="L57" i="65" s="1"/>
  <c r="K59" i="65"/>
  <c r="J59" i="65"/>
  <c r="I59" i="65"/>
  <c r="H59" i="65"/>
  <c r="H57" i="65" s="1"/>
  <c r="G59" i="65"/>
  <c r="F59" i="65"/>
  <c r="F57" i="65" s="1"/>
  <c r="E59" i="65"/>
  <c r="AK57" i="65"/>
  <c r="AI57" i="65"/>
  <c r="AE57" i="65"/>
  <c r="AC57" i="65"/>
  <c r="Y57" i="65"/>
  <c r="W57" i="65"/>
  <c r="S57" i="65"/>
  <c r="Q57" i="65"/>
  <c r="M57" i="65"/>
  <c r="K57" i="65"/>
  <c r="G57" i="65"/>
  <c r="E57" i="65"/>
  <c r="AM55" i="65"/>
  <c r="AL55" i="65"/>
  <c r="AK55" i="65"/>
  <c r="AJ55" i="65"/>
  <c r="AI55" i="65"/>
  <c r="AH55" i="65"/>
  <c r="AG55" i="65"/>
  <c r="AM54" i="65"/>
  <c r="AL54" i="65"/>
  <c r="AK54" i="65"/>
  <c r="AG54" i="65"/>
  <c r="AF54" i="65"/>
  <c r="AE54" i="65"/>
  <c r="AE53" i="65" s="1"/>
  <c r="AE52" i="65" s="1"/>
  <c r="Z54" i="65"/>
  <c r="Y54" i="65"/>
  <c r="Y53" i="65" s="1"/>
  <c r="X54" i="65"/>
  <c r="W54" i="65"/>
  <c r="V54" i="65"/>
  <c r="U54" i="65"/>
  <c r="U53" i="65" s="1"/>
  <c r="T54" i="65"/>
  <c r="S54" i="65"/>
  <c r="S53" i="65" s="1"/>
  <c r="R54" i="65"/>
  <c r="Q54" i="65"/>
  <c r="P54" i="65"/>
  <c r="O54" i="65"/>
  <c r="O53" i="65" s="1"/>
  <c r="N54" i="65"/>
  <c r="M54" i="65"/>
  <c r="L54" i="65"/>
  <c r="K54" i="65"/>
  <c r="J54" i="65"/>
  <c r="I54" i="65"/>
  <c r="I53" i="65" s="1"/>
  <c r="H54" i="65"/>
  <c r="G54" i="65"/>
  <c r="G53" i="65" s="1"/>
  <c r="F54" i="65"/>
  <c r="E54" i="65"/>
  <c r="AM53" i="65"/>
  <c r="AL53" i="65"/>
  <c r="AG53" i="65"/>
  <c r="AF53" i="65"/>
  <c r="Z53" i="65"/>
  <c r="X53" i="65"/>
  <c r="W53" i="65"/>
  <c r="AK53" i="65" s="1"/>
  <c r="AK52" i="65" s="1"/>
  <c r="AK49" i="65" s="1"/>
  <c r="V53" i="65"/>
  <c r="AJ53" i="65" s="1"/>
  <c r="T53" i="65"/>
  <c r="R53" i="65"/>
  <c r="Q53" i="65"/>
  <c r="P53" i="65"/>
  <c r="N53" i="65"/>
  <c r="L53" i="65"/>
  <c r="K53" i="65"/>
  <c r="J53" i="65"/>
  <c r="H53" i="65"/>
  <c r="F53" i="65"/>
  <c r="E53" i="65"/>
  <c r="AL52" i="65"/>
  <c r="AD52" i="65"/>
  <c r="AC52" i="65"/>
  <c r="AB52" i="65"/>
  <c r="AA52" i="65"/>
  <c r="AL51" i="65"/>
  <c r="AL50" i="65" s="1"/>
  <c r="AK51" i="65"/>
  <c r="AK50" i="65" s="1"/>
  <c r="AJ51" i="65"/>
  <c r="AI51" i="65"/>
  <c r="AI50" i="65" s="1"/>
  <c r="AH51" i="65"/>
  <c r="AH50" i="65" s="1"/>
  <c r="AJ50" i="65"/>
  <c r="AE50" i="65"/>
  <c r="AD50" i="65"/>
  <c r="AC50" i="65"/>
  <c r="AC49" i="65" s="1"/>
  <c r="AB50" i="65"/>
  <c r="AB49" i="65" s="1"/>
  <c r="AA50" i="65"/>
  <c r="AA49" i="65" s="1"/>
  <c r="AM47" i="65"/>
  <c r="AG47" i="65"/>
  <c r="AF47" i="65"/>
  <c r="Z47" i="65"/>
  <c r="Y47" i="65"/>
  <c r="X47" i="65"/>
  <c r="W47" i="65"/>
  <c r="V47" i="65"/>
  <c r="V44" i="65" s="1"/>
  <c r="U47" i="65"/>
  <c r="T47" i="65"/>
  <c r="S47" i="65"/>
  <c r="R47" i="65"/>
  <c r="Q47" i="65"/>
  <c r="P47" i="65"/>
  <c r="P44" i="65" s="1"/>
  <c r="O47" i="65"/>
  <c r="N47" i="65"/>
  <c r="M47" i="65"/>
  <c r="L47" i="65"/>
  <c r="K47" i="65"/>
  <c r="J47" i="65"/>
  <c r="J44" i="65" s="1"/>
  <c r="I47" i="65"/>
  <c r="H47" i="65"/>
  <c r="G47" i="65"/>
  <c r="F47" i="65"/>
  <c r="E47" i="65"/>
  <c r="AM46" i="65"/>
  <c r="AM45" i="65" s="1"/>
  <c r="AM44" i="65" s="1"/>
  <c r="AG46" i="65"/>
  <c r="AG45" i="65" s="1"/>
  <c r="AK45" i="65"/>
  <c r="AF45" i="65"/>
  <c r="AD45" i="65"/>
  <c r="AC45" i="65"/>
  <c r="AB45" i="65"/>
  <c r="Z45" i="65"/>
  <c r="Y45" i="65"/>
  <c r="X45" i="65"/>
  <c r="W45" i="65"/>
  <c r="V45" i="65"/>
  <c r="U45" i="65"/>
  <c r="U44" i="65" s="1"/>
  <c r="T45" i="65"/>
  <c r="S45" i="65"/>
  <c r="R45" i="65"/>
  <c r="Q45" i="65"/>
  <c r="Q44" i="65" s="1"/>
  <c r="P45" i="65"/>
  <c r="O45" i="65"/>
  <c r="O44" i="65" s="1"/>
  <c r="N45" i="65"/>
  <c r="M45" i="65"/>
  <c r="L45" i="65"/>
  <c r="K45" i="65"/>
  <c r="J45" i="65"/>
  <c r="I45" i="65"/>
  <c r="I44" i="65" s="1"/>
  <c r="H45" i="65"/>
  <c r="G45" i="65"/>
  <c r="F45" i="65"/>
  <c r="E45" i="65"/>
  <c r="E44" i="65" s="1"/>
  <c r="AK44" i="65"/>
  <c r="AJ44" i="65"/>
  <c r="AI44" i="65"/>
  <c r="AH44" i="65"/>
  <c r="AF44" i="65"/>
  <c r="AD44" i="65"/>
  <c r="AC44" i="65"/>
  <c r="AB44" i="65"/>
  <c r="AA44" i="65"/>
  <c r="Z44" i="65"/>
  <c r="W44" i="65"/>
  <c r="T44" i="65"/>
  <c r="N44" i="65"/>
  <c r="K44" i="65"/>
  <c r="H44" i="65"/>
  <c r="AK43" i="65"/>
  <c r="AJ43" i="65"/>
  <c r="AI43" i="65"/>
  <c r="AH43" i="65"/>
  <c r="AD43" i="65"/>
  <c r="AC43" i="65"/>
  <c r="AB43" i="65"/>
  <c r="AA43" i="65"/>
  <c r="AK42" i="65"/>
  <c r="AJ42" i="65"/>
  <c r="AI42" i="65"/>
  <c r="AH42" i="65"/>
  <c r="AD42" i="65"/>
  <c r="AC42" i="65"/>
  <c r="AB42" i="65"/>
  <c r="AA42" i="65"/>
  <c r="AK41" i="65"/>
  <c r="AJ41" i="65"/>
  <c r="AI41" i="65"/>
  <c r="AH41" i="65"/>
  <c r="AD41" i="65"/>
  <c r="AC41" i="65"/>
  <c r="AB41" i="65"/>
  <c r="AA41" i="65"/>
  <c r="AM40" i="65"/>
  <c r="AL40" i="65"/>
  <c r="AK40" i="65"/>
  <c r="AJ40" i="65"/>
  <c r="AI40" i="65"/>
  <c r="AH40" i="65"/>
  <c r="AG40" i="65"/>
  <c r="AF40" i="65"/>
  <c r="AE40" i="65"/>
  <c r="AD40" i="65"/>
  <c r="AC40" i="65"/>
  <c r="AB40" i="65"/>
  <c r="AA40" i="65"/>
  <c r="Z40" i="65"/>
  <c r="Y40" i="65"/>
  <c r="X40" i="65"/>
  <c r="W40" i="65"/>
  <c r="V40" i="65"/>
  <c r="V31" i="65" s="1"/>
  <c r="U40" i="65"/>
  <c r="T40" i="65"/>
  <c r="S40" i="65"/>
  <c r="R40" i="65"/>
  <c r="Q40" i="65"/>
  <c r="P40" i="65"/>
  <c r="O40" i="65"/>
  <c r="N40" i="65"/>
  <c r="M40" i="65"/>
  <c r="L40" i="65"/>
  <c r="K40" i="65"/>
  <c r="J40" i="65"/>
  <c r="I40" i="65"/>
  <c r="H40" i="65"/>
  <c r="G40" i="65"/>
  <c r="F40" i="65"/>
  <c r="E40" i="65"/>
  <c r="AK39" i="65"/>
  <c r="AJ39" i="65"/>
  <c r="AI39" i="65"/>
  <c r="AH39" i="65"/>
  <c r="AD39" i="65"/>
  <c r="AC39" i="65"/>
  <c r="AB39" i="65"/>
  <c r="AA39" i="65"/>
  <c r="AM38" i="65"/>
  <c r="AL38" i="65"/>
  <c r="AK38" i="65"/>
  <c r="AJ38" i="65"/>
  <c r="AI38" i="65"/>
  <c r="AH38" i="65"/>
  <c r="AG38" i="65"/>
  <c r="AG36" i="65" s="1"/>
  <c r="AG31" i="65" s="1"/>
  <c r="AD38" i="65"/>
  <c r="AC38" i="65"/>
  <c r="AB38" i="65"/>
  <c r="AA38" i="65"/>
  <c r="AM37" i="65"/>
  <c r="AL37" i="65"/>
  <c r="AL36" i="65" s="1"/>
  <c r="AK37" i="65"/>
  <c r="AJ37" i="65"/>
  <c r="AI37" i="65"/>
  <c r="AH37" i="65"/>
  <c r="AG37" i="65"/>
  <c r="AD37" i="65"/>
  <c r="AC37" i="65"/>
  <c r="AB37" i="65"/>
  <c r="AA37" i="65"/>
  <c r="AM36" i="65"/>
  <c r="AM31" i="65" s="1"/>
  <c r="AK36" i="65"/>
  <c r="AJ36" i="65"/>
  <c r="AI36" i="65"/>
  <c r="AH36" i="65"/>
  <c r="AF36" i="65"/>
  <c r="AE36" i="65"/>
  <c r="AE31" i="65" s="1"/>
  <c r="AD36" i="65"/>
  <c r="AC36" i="65"/>
  <c r="AB36" i="65"/>
  <c r="AA36" i="65"/>
  <c r="Z36" i="65"/>
  <c r="Y36" i="65"/>
  <c r="X36" i="65"/>
  <c r="W36" i="65"/>
  <c r="V36" i="65"/>
  <c r="U36" i="65"/>
  <c r="T36" i="65"/>
  <c r="S36" i="65"/>
  <c r="S31" i="65" s="1"/>
  <c r="R36" i="65"/>
  <c r="Q36" i="65"/>
  <c r="P36" i="65"/>
  <c r="O36" i="65"/>
  <c r="N36" i="65"/>
  <c r="M36" i="65"/>
  <c r="M31" i="65" s="1"/>
  <c r="L36" i="65"/>
  <c r="K36" i="65"/>
  <c r="J36" i="65"/>
  <c r="I36" i="65"/>
  <c r="H36" i="65"/>
  <c r="G36" i="65"/>
  <c r="F36" i="65"/>
  <c r="E36" i="65"/>
  <c r="AK35" i="65"/>
  <c r="AJ35" i="65"/>
  <c r="AI35" i="65"/>
  <c r="AH35" i="65"/>
  <c r="AD35" i="65"/>
  <c r="AC35" i="65"/>
  <c r="AB35" i="65"/>
  <c r="AA35" i="65"/>
  <c r="AJ34" i="65"/>
  <c r="AC34" i="65"/>
  <c r="AM32" i="65"/>
  <c r="AL32" i="65"/>
  <c r="AL31" i="65" s="1"/>
  <c r="AK32" i="65"/>
  <c r="AJ32" i="65"/>
  <c r="AI32" i="65"/>
  <c r="AH32" i="65"/>
  <c r="AG32" i="65"/>
  <c r="AF32" i="65"/>
  <c r="AF31" i="65" s="1"/>
  <c r="AE32" i="65"/>
  <c r="AD32" i="65"/>
  <c r="AC32" i="65"/>
  <c r="AB32" i="65"/>
  <c r="AA32" i="65"/>
  <c r="Z32" i="65"/>
  <c r="Z31" i="65" s="1"/>
  <c r="Y32" i="65"/>
  <c r="X32" i="65"/>
  <c r="X31" i="65" s="1"/>
  <c r="W32" i="65"/>
  <c r="V32" i="65"/>
  <c r="U32" i="65"/>
  <c r="T32" i="65"/>
  <c r="T31" i="65" s="1"/>
  <c r="S32" i="65"/>
  <c r="R32" i="65"/>
  <c r="R31" i="65" s="1"/>
  <c r="Q32" i="65"/>
  <c r="P32" i="65"/>
  <c r="O32" i="65"/>
  <c r="N32" i="65"/>
  <c r="N31" i="65" s="1"/>
  <c r="M32" i="65"/>
  <c r="L32" i="65"/>
  <c r="L31" i="65" s="1"/>
  <c r="K32" i="65"/>
  <c r="J32" i="65"/>
  <c r="J31" i="65" s="1"/>
  <c r="I32" i="65"/>
  <c r="H32" i="65"/>
  <c r="H31" i="65" s="1"/>
  <c r="G32" i="65"/>
  <c r="F32" i="65"/>
  <c r="F31" i="65" s="1"/>
  <c r="E32" i="65"/>
  <c r="Y31" i="65"/>
  <c r="W31" i="65"/>
  <c r="U31" i="65"/>
  <c r="Q31" i="65"/>
  <c r="P31" i="65"/>
  <c r="O31" i="65"/>
  <c r="K31" i="65"/>
  <c r="I31" i="65"/>
  <c r="G31" i="65"/>
  <c r="E31" i="65"/>
  <c r="AK30" i="65"/>
  <c r="AJ30" i="65"/>
  <c r="AI30" i="65"/>
  <c r="AH30" i="65"/>
  <c r="AD30" i="65"/>
  <c r="AC30" i="65"/>
  <c r="AB30" i="65"/>
  <c r="AA30" i="65"/>
  <c r="AK29" i="65"/>
  <c r="AJ29" i="65"/>
  <c r="AI29" i="65"/>
  <c r="AH29" i="65"/>
  <c r="AE29" i="65"/>
  <c r="AD29" i="65"/>
  <c r="AC29" i="65"/>
  <c r="AB29" i="65"/>
  <c r="AA29" i="65"/>
  <c r="Z29" i="65"/>
  <c r="Y29" i="65"/>
  <c r="X29" i="65"/>
  <c r="S29" i="65"/>
  <c r="R29" i="65"/>
  <c r="Q29" i="65"/>
  <c r="L29" i="65"/>
  <c r="K29" i="65"/>
  <c r="E29" i="65"/>
  <c r="AM28" i="65"/>
  <c r="AL28" i="65"/>
  <c r="AK28" i="65"/>
  <c r="AJ28" i="65"/>
  <c r="AI28" i="65"/>
  <c r="AG28" i="65"/>
  <c r="AF28" i="65"/>
  <c r="AE28" i="65"/>
  <c r="AB28" i="65"/>
  <c r="Z28" i="65"/>
  <c r="Y28" i="65"/>
  <c r="X28" i="65"/>
  <c r="W28" i="65"/>
  <c r="V28" i="65"/>
  <c r="U28" i="65"/>
  <c r="T28" i="65"/>
  <c r="S28" i="65"/>
  <c r="R28" i="65"/>
  <c r="Q28" i="65"/>
  <c r="P28" i="65"/>
  <c r="O28" i="65"/>
  <c r="N28" i="65"/>
  <c r="M28" i="65"/>
  <c r="L28" i="65"/>
  <c r="K28" i="65"/>
  <c r="J28" i="65"/>
  <c r="I28" i="65"/>
  <c r="H28" i="65"/>
  <c r="G28" i="65"/>
  <c r="F28" i="65"/>
  <c r="E28" i="65"/>
  <c r="AK27" i="65"/>
  <c r="AJ27" i="65"/>
  <c r="AI27" i="65"/>
  <c r="AH27" i="65"/>
  <c r="AD27" i="65"/>
  <c r="AC27" i="65"/>
  <c r="AB27" i="65"/>
  <c r="AA27" i="65"/>
  <c r="Y27" i="65"/>
  <c r="X27" i="65"/>
  <c r="V27" i="65"/>
  <c r="U27" i="65"/>
  <c r="S27" i="65"/>
  <c r="R27" i="65"/>
  <c r="P27" i="65"/>
  <c r="O27" i="65"/>
  <c r="M27" i="65"/>
  <c r="L27" i="65"/>
  <c r="J27" i="65"/>
  <c r="I27" i="65"/>
  <c r="G27" i="65"/>
  <c r="F27" i="65"/>
  <c r="AJ26" i="65"/>
  <c r="Z26" i="65"/>
  <c r="Y26" i="65"/>
  <c r="X26" i="65"/>
  <c r="W26" i="65"/>
  <c r="V26" i="65"/>
  <c r="T26" i="65"/>
  <c r="S26" i="65"/>
  <c r="R26" i="65"/>
  <c r="Q26" i="65"/>
  <c r="P26" i="65"/>
  <c r="N26" i="65"/>
  <c r="M26" i="65"/>
  <c r="L26" i="65"/>
  <c r="K26" i="65"/>
  <c r="J26" i="65"/>
  <c r="H26" i="65"/>
  <c r="G26" i="65"/>
  <c r="E26" i="65"/>
  <c r="AM24" i="65"/>
  <c r="AG24" i="65"/>
  <c r="AF24" i="65"/>
  <c r="U24" i="65"/>
  <c r="T24" i="65"/>
  <c r="R24" i="65"/>
  <c r="L24" i="65"/>
  <c r="B12" i="65"/>
  <c r="B7" i="65"/>
  <c r="AB120" i="64"/>
  <c r="AB118" i="64" s="1"/>
  <c r="AB33" i="64" s="1"/>
  <c r="AC120" i="64"/>
  <c r="AC118" i="64" s="1"/>
  <c r="AC33" i="64" s="1"/>
  <c r="AD120" i="64"/>
  <c r="AE120" i="64"/>
  <c r="AE118" i="64" s="1"/>
  <c r="AF120" i="64"/>
  <c r="AF118" i="64" s="1"/>
  <c r="AG120" i="64"/>
  <c r="AG118" i="64" s="1"/>
  <c r="AI120" i="64"/>
  <c r="AI118" i="64" s="1"/>
  <c r="AI33" i="64" s="1"/>
  <c r="AJ120" i="64"/>
  <c r="AJ118" i="64" s="1"/>
  <c r="AJ33" i="64" s="1"/>
  <c r="AK120" i="64"/>
  <c r="AL120" i="64"/>
  <c r="AL118" i="64" s="1"/>
  <c r="AM120" i="64"/>
  <c r="AM118" i="64" s="1"/>
  <c r="AD118" i="64"/>
  <c r="AK118" i="64"/>
  <c r="AK33" i="64" s="1"/>
  <c r="AB75" i="64"/>
  <c r="AB72" i="64" s="1"/>
  <c r="AL75" i="64"/>
  <c r="AL72" i="64" s="1"/>
  <c r="AL71" i="64" s="1"/>
  <c r="AL26" i="64" s="1"/>
  <c r="AH79" i="64"/>
  <c r="AH76" i="64"/>
  <c r="AH177" i="64"/>
  <c r="AH175" i="64"/>
  <c r="AM173" i="64"/>
  <c r="AL173" i="64"/>
  <c r="AK173" i="64"/>
  <c r="AJ173" i="64"/>
  <c r="AJ45" i="64" s="1"/>
  <c r="AI173" i="64"/>
  <c r="AI45" i="64" s="1"/>
  <c r="AG173" i="64"/>
  <c r="AF173" i="64"/>
  <c r="AE173" i="64"/>
  <c r="AD173" i="64"/>
  <c r="AC173" i="64"/>
  <c r="AC45" i="64" s="1"/>
  <c r="AB173" i="64"/>
  <c r="AB45" i="64" s="1"/>
  <c r="AH130" i="64"/>
  <c r="AH129" i="64"/>
  <c r="AM128" i="64"/>
  <c r="AM127" i="64" s="1"/>
  <c r="AL128" i="64"/>
  <c r="AK128" i="64"/>
  <c r="AK127" i="64" s="1"/>
  <c r="AJ128" i="64"/>
  <c r="AJ127" i="64" s="1"/>
  <c r="AI128" i="64"/>
  <c r="AI127" i="64" s="1"/>
  <c r="AG128" i="64"/>
  <c r="AG127" i="64" s="1"/>
  <c r="AF128" i="64"/>
  <c r="AF127" i="64" s="1"/>
  <c r="AE128" i="64"/>
  <c r="AE127" i="64" s="1"/>
  <c r="AD128" i="64"/>
  <c r="AD127" i="64" s="1"/>
  <c r="AD34" i="64" s="1"/>
  <c r="AC128" i="64"/>
  <c r="AC127" i="64" s="1"/>
  <c r="AC34" i="64" s="1"/>
  <c r="AB128" i="64"/>
  <c r="AB127" i="64" s="1"/>
  <c r="AB34" i="64" s="1"/>
  <c r="AL127" i="64"/>
  <c r="AA123" i="64"/>
  <c r="AH100" i="64"/>
  <c r="AH99" i="64"/>
  <c r="AH98" i="64"/>
  <c r="AH97" i="64"/>
  <c r="AH96" i="64"/>
  <c r="AH95" i="64"/>
  <c r="AH94" i="64"/>
  <c r="AG93" i="64"/>
  <c r="AF93" i="64"/>
  <c r="AE93" i="64"/>
  <c r="AD93" i="64"/>
  <c r="AC93" i="64"/>
  <c r="AC28" i="64" s="1"/>
  <c r="AB93" i="64"/>
  <c r="AB28" i="64" s="1"/>
  <c r="T82" i="64"/>
  <c r="AH82" i="64" s="1"/>
  <c r="T81" i="64"/>
  <c r="AH81" i="64" s="1"/>
  <c r="T80" i="64"/>
  <c r="AM79" i="64"/>
  <c r="AL79" i="64"/>
  <c r="AL78" i="64" s="1"/>
  <c r="AL29" i="64" s="1"/>
  <c r="AK79" i="64"/>
  <c r="AK78" i="64" s="1"/>
  <c r="AJ79" i="64"/>
  <c r="AJ78" i="64" s="1"/>
  <c r="AJ75" i="64" s="1"/>
  <c r="AJ72" i="64" s="1"/>
  <c r="AJ71" i="64" s="1"/>
  <c r="AI79" i="64"/>
  <c r="AI78" i="64" s="1"/>
  <c r="AI75" i="64" s="1"/>
  <c r="AI72" i="64" s="1"/>
  <c r="AG79" i="64"/>
  <c r="AG78" i="64" s="1"/>
  <c r="AM78" i="64"/>
  <c r="AM75" i="64" s="1"/>
  <c r="AF78" i="64"/>
  <c r="AF75" i="64" s="1"/>
  <c r="AE78" i="64"/>
  <c r="AE75" i="64" s="1"/>
  <c r="AD78" i="64"/>
  <c r="AC78" i="64"/>
  <c r="AC75" i="64" s="1"/>
  <c r="AC72" i="64" s="1"/>
  <c r="AB78" i="64"/>
  <c r="AA78" i="64"/>
  <c r="Z78" i="64"/>
  <c r="Z29" i="64" s="1"/>
  <c r="Y78" i="64"/>
  <c r="Y29" i="64" s="1"/>
  <c r="X78" i="64"/>
  <c r="X29" i="64" s="1"/>
  <c r="W78" i="64"/>
  <c r="W29" i="64" s="1"/>
  <c r="V78" i="64"/>
  <c r="U78" i="64"/>
  <c r="S78" i="64"/>
  <c r="S29" i="64" s="1"/>
  <c r="R78" i="64"/>
  <c r="R29" i="64" s="1"/>
  <c r="Q78" i="64"/>
  <c r="Q29" i="64" s="1"/>
  <c r="P78" i="64"/>
  <c r="O78" i="64"/>
  <c r="N78" i="64"/>
  <c r="M78" i="64"/>
  <c r="M29" i="64" s="1"/>
  <c r="L78" i="64"/>
  <c r="L29" i="64" s="1"/>
  <c r="K78" i="64"/>
  <c r="K29" i="64" s="1"/>
  <c r="J78" i="64"/>
  <c r="I78" i="64"/>
  <c r="H78" i="64"/>
  <c r="H29" i="64" s="1"/>
  <c r="G78" i="64"/>
  <c r="G29" i="64" s="1"/>
  <c r="F78" i="64"/>
  <c r="F29" i="64" s="1"/>
  <c r="E78" i="64"/>
  <c r="E29" i="64" s="1"/>
  <c r="AD76" i="64"/>
  <c r="Z75" i="64"/>
  <c r="Z27" i="64" s="1"/>
  <c r="Y75" i="64"/>
  <c r="X75" i="64"/>
  <c r="X27" i="64" s="1"/>
  <c r="W75" i="64"/>
  <c r="W27" i="64" s="1"/>
  <c r="V75" i="64"/>
  <c r="V27" i="64" s="1"/>
  <c r="U75" i="64"/>
  <c r="U27" i="64" s="1"/>
  <c r="T75" i="64"/>
  <c r="T27" i="64" s="1"/>
  <c r="S75" i="64"/>
  <c r="R75" i="64"/>
  <c r="Q75" i="64"/>
  <c r="Q27" i="64" s="1"/>
  <c r="P75" i="64"/>
  <c r="P27" i="64" s="1"/>
  <c r="O75" i="64"/>
  <c r="O27" i="64" s="1"/>
  <c r="N75" i="64"/>
  <c r="N27" i="64" s="1"/>
  <c r="M75" i="64"/>
  <c r="L75" i="64"/>
  <c r="K75" i="64"/>
  <c r="J75" i="64"/>
  <c r="I75" i="64"/>
  <c r="I27" i="64" s="1"/>
  <c r="H75" i="64"/>
  <c r="H27" i="64" s="1"/>
  <c r="G75" i="64"/>
  <c r="F75" i="64"/>
  <c r="F27" i="64" s="1"/>
  <c r="E75" i="64"/>
  <c r="E27" i="64" s="1"/>
  <c r="Z71" i="64"/>
  <c r="Z26" i="64" s="1"/>
  <c r="Y71" i="64"/>
  <c r="Y26" i="64" s="1"/>
  <c r="X71" i="64"/>
  <c r="W71" i="64"/>
  <c r="V71" i="64"/>
  <c r="U71" i="64"/>
  <c r="U26" i="64" s="1"/>
  <c r="T71" i="64"/>
  <c r="T26" i="64" s="1"/>
  <c r="S71" i="64"/>
  <c r="S26" i="64" s="1"/>
  <c r="R71" i="64"/>
  <c r="Q71" i="64"/>
  <c r="P71" i="64"/>
  <c r="O71" i="64"/>
  <c r="N71" i="64"/>
  <c r="N26" i="64" s="1"/>
  <c r="M71" i="64"/>
  <c r="M26" i="64" s="1"/>
  <c r="L71" i="64"/>
  <c r="K71" i="64"/>
  <c r="J71" i="64"/>
  <c r="J26" i="64" s="1"/>
  <c r="I71" i="64"/>
  <c r="I26" i="64" s="1"/>
  <c r="H71" i="64"/>
  <c r="H26" i="64" s="1"/>
  <c r="G71" i="64"/>
  <c r="G26" i="64" s="1"/>
  <c r="F71" i="64"/>
  <c r="E71" i="64"/>
  <c r="AH70" i="64"/>
  <c r="AH69" i="64" s="1"/>
  <c r="AM69" i="64"/>
  <c r="AL69" i="64"/>
  <c r="AK69" i="64"/>
  <c r="AJ69" i="64"/>
  <c r="AI69" i="64"/>
  <c r="AG69" i="64"/>
  <c r="AF69" i="64"/>
  <c r="AE69" i="64"/>
  <c r="AD69" i="64"/>
  <c r="AC69" i="64"/>
  <c r="AB69" i="64"/>
  <c r="AA69" i="64"/>
  <c r="AA68" i="64" s="1"/>
  <c r="Z68" i="64"/>
  <c r="Y68" i="64"/>
  <c r="X68" i="64"/>
  <c r="W68" i="64"/>
  <c r="V68" i="64"/>
  <c r="U68" i="64"/>
  <c r="T68" i="64"/>
  <c r="S68" i="64"/>
  <c r="R68" i="64"/>
  <c r="Q68" i="64"/>
  <c r="P68" i="64"/>
  <c r="O68" i="64"/>
  <c r="N68" i="64"/>
  <c r="M68" i="64"/>
  <c r="L68" i="64"/>
  <c r="K68" i="64"/>
  <c r="J68" i="64"/>
  <c r="I68" i="64"/>
  <c r="H68" i="64"/>
  <c r="G68" i="64"/>
  <c r="F68" i="64"/>
  <c r="E68" i="64"/>
  <c r="AH64" i="64"/>
  <c r="AM63" i="64"/>
  <c r="AL63" i="64"/>
  <c r="AK63" i="64"/>
  <c r="AJ63" i="64"/>
  <c r="AI63" i="64"/>
  <c r="AI57" i="64" s="1"/>
  <c r="AH63" i="64"/>
  <c r="AG63" i="64"/>
  <c r="AF63" i="64"/>
  <c r="AE63" i="64"/>
  <c r="AD63" i="64"/>
  <c r="AC63" i="64"/>
  <c r="AB63" i="64"/>
  <c r="AA63" i="64"/>
  <c r="Z63" i="64"/>
  <c r="Y63" i="64"/>
  <c r="X63" i="64"/>
  <c r="W63" i="64"/>
  <c r="W57" i="64" s="1"/>
  <c r="V63" i="64"/>
  <c r="U63" i="64"/>
  <c r="T63" i="64"/>
  <c r="S63" i="64"/>
  <c r="R63" i="64"/>
  <c r="Q63" i="64"/>
  <c r="Q57" i="64" s="1"/>
  <c r="P63" i="64"/>
  <c r="O63" i="64"/>
  <c r="N63" i="64"/>
  <c r="M63" i="64"/>
  <c r="L63" i="64"/>
  <c r="K63" i="64"/>
  <c r="J63" i="64"/>
  <c r="I63" i="64"/>
  <c r="H63" i="64"/>
  <c r="G63" i="64"/>
  <c r="F63" i="64"/>
  <c r="E63" i="64"/>
  <c r="E57" i="64" s="1"/>
  <c r="AM59" i="64"/>
  <c r="AL59" i="64"/>
  <c r="AK59" i="64"/>
  <c r="AK57" i="64" s="1"/>
  <c r="AJ59" i="64"/>
  <c r="AJ57" i="64" s="1"/>
  <c r="AI59" i="64"/>
  <c r="AH59" i="64"/>
  <c r="AG59" i="64"/>
  <c r="AF59" i="64"/>
  <c r="AE59" i="64"/>
  <c r="AE57" i="64" s="1"/>
  <c r="AD59" i="64"/>
  <c r="AD57" i="64" s="1"/>
  <c r="AC59" i="64"/>
  <c r="AB59" i="64"/>
  <c r="AA59" i="64"/>
  <c r="Z59" i="64"/>
  <c r="Y59" i="64"/>
  <c r="X59" i="64"/>
  <c r="X57" i="64" s="1"/>
  <c r="W59" i="64"/>
  <c r="V59" i="64"/>
  <c r="U59" i="64"/>
  <c r="T59" i="64"/>
  <c r="S59" i="64"/>
  <c r="S57" i="64" s="1"/>
  <c r="R59" i="64"/>
  <c r="R57" i="64" s="1"/>
  <c r="Q59" i="64"/>
  <c r="P59" i="64"/>
  <c r="O59" i="64"/>
  <c r="N59" i="64"/>
  <c r="M59" i="64"/>
  <c r="M57" i="64" s="1"/>
  <c r="L59" i="64"/>
  <c r="L57" i="64" s="1"/>
  <c r="K59" i="64"/>
  <c r="J59" i="64"/>
  <c r="I59" i="64"/>
  <c r="H59" i="64"/>
  <c r="G59" i="64"/>
  <c r="F59" i="64"/>
  <c r="F57" i="64" s="1"/>
  <c r="E59" i="64"/>
  <c r="AC57" i="64"/>
  <c r="Y57" i="64"/>
  <c r="K57" i="64"/>
  <c r="G57" i="64"/>
  <c r="AM55" i="64"/>
  <c r="AM54" i="64" s="1"/>
  <c r="AM53" i="64" s="1"/>
  <c r="AL55" i="64"/>
  <c r="AK55" i="64"/>
  <c r="AJ55" i="64"/>
  <c r="AI55" i="64"/>
  <c r="AH55" i="64"/>
  <c r="AG55" i="64"/>
  <c r="AG54" i="64" s="1"/>
  <c r="AG53" i="64" s="1"/>
  <c r="AF54" i="64"/>
  <c r="AE54" i="64"/>
  <c r="AE53" i="64" s="1"/>
  <c r="Z54" i="64"/>
  <c r="Z53" i="64" s="1"/>
  <c r="Y54" i="64"/>
  <c r="Y53" i="64" s="1"/>
  <c r="X54" i="64"/>
  <c r="W54" i="64"/>
  <c r="AK54" i="64" s="1"/>
  <c r="V54" i="64"/>
  <c r="U54" i="64"/>
  <c r="U53" i="64" s="1"/>
  <c r="T54" i="64"/>
  <c r="AH54" i="64" s="1"/>
  <c r="S54" i="64"/>
  <c r="S53" i="64" s="1"/>
  <c r="R54" i="64"/>
  <c r="Q54" i="64"/>
  <c r="P54" i="64"/>
  <c r="O54" i="64"/>
  <c r="O53" i="64" s="1"/>
  <c r="N54" i="64"/>
  <c r="N53" i="64" s="1"/>
  <c r="M54" i="64"/>
  <c r="M53" i="64" s="1"/>
  <c r="L54" i="64"/>
  <c r="K54" i="64"/>
  <c r="J54" i="64"/>
  <c r="I54" i="64"/>
  <c r="I53" i="64" s="1"/>
  <c r="H54" i="64"/>
  <c r="H53" i="64" s="1"/>
  <c r="G54" i="64"/>
  <c r="G53" i="64" s="1"/>
  <c r="F54" i="64"/>
  <c r="E54" i="64"/>
  <c r="E53" i="64" s="1"/>
  <c r="AF53" i="64"/>
  <c r="X53" i="64"/>
  <c r="R53" i="64"/>
  <c r="Q53" i="64"/>
  <c r="P53" i="64"/>
  <c r="L53" i="64"/>
  <c r="K53" i="64"/>
  <c r="J53" i="64"/>
  <c r="F53" i="64"/>
  <c r="AD52" i="64"/>
  <c r="AC52" i="64"/>
  <c r="AB52" i="64"/>
  <c r="AA52" i="64"/>
  <c r="AL51" i="64"/>
  <c r="AL50" i="64" s="1"/>
  <c r="AK51" i="64"/>
  <c r="AK50" i="64" s="1"/>
  <c r="AJ51" i="64"/>
  <c r="AJ50" i="64" s="1"/>
  <c r="AI51" i="64"/>
  <c r="AI50" i="64" s="1"/>
  <c r="AH51" i="64"/>
  <c r="AH50" i="64" s="1"/>
  <c r="AE50" i="64"/>
  <c r="AD50" i="64"/>
  <c r="AC50" i="64"/>
  <c r="AB50" i="64"/>
  <c r="AA50" i="64"/>
  <c r="AM47" i="64"/>
  <c r="AG47" i="64"/>
  <c r="AG24" i="64" s="1"/>
  <c r="AG23" i="64" s="1"/>
  <c r="AF47" i="64"/>
  <c r="Z47" i="64"/>
  <c r="Y47" i="64"/>
  <c r="X47" i="64"/>
  <c r="W47" i="64"/>
  <c r="V47" i="64"/>
  <c r="V44" i="64" s="1"/>
  <c r="U47" i="64"/>
  <c r="T47" i="64"/>
  <c r="S47" i="64"/>
  <c r="R47" i="64"/>
  <c r="Q47" i="64"/>
  <c r="P47" i="64"/>
  <c r="O47" i="64"/>
  <c r="N47" i="64"/>
  <c r="M47" i="64"/>
  <c r="L47" i="64"/>
  <c r="K47" i="64"/>
  <c r="J47" i="64"/>
  <c r="J44" i="64" s="1"/>
  <c r="I47" i="64"/>
  <c r="H47" i="64"/>
  <c r="G47" i="64"/>
  <c r="F47" i="64"/>
  <c r="E47" i="64"/>
  <c r="AM46" i="64"/>
  <c r="AM45" i="64" s="1"/>
  <c r="AM44" i="64" s="1"/>
  <c r="AG46" i="64"/>
  <c r="AG45" i="64" s="1"/>
  <c r="AG44" i="64" s="1"/>
  <c r="AK45" i="64"/>
  <c r="AF45" i="64"/>
  <c r="AD45" i="64"/>
  <c r="Z45" i="64"/>
  <c r="Y45" i="64"/>
  <c r="X45" i="64"/>
  <c r="X44" i="64" s="1"/>
  <c r="W45" i="64"/>
  <c r="W44" i="64" s="1"/>
  <c r="V45" i="64"/>
  <c r="U45" i="64"/>
  <c r="T45" i="64"/>
  <c r="S45" i="64"/>
  <c r="R45" i="64"/>
  <c r="R44" i="64" s="1"/>
  <c r="Q45" i="64"/>
  <c r="Q44" i="64" s="1"/>
  <c r="P45" i="64"/>
  <c r="O45" i="64"/>
  <c r="N45" i="64"/>
  <c r="M45" i="64"/>
  <c r="L45" i="64"/>
  <c r="L44" i="64" s="1"/>
  <c r="K45" i="64"/>
  <c r="K44" i="64" s="1"/>
  <c r="J45" i="64"/>
  <c r="I45" i="64"/>
  <c r="H45" i="64"/>
  <c r="G45" i="64"/>
  <c r="F45" i="64"/>
  <c r="E45" i="64"/>
  <c r="E44" i="64" s="1"/>
  <c r="AK44" i="64"/>
  <c r="AJ44" i="64"/>
  <c r="AI44" i="64"/>
  <c r="AH44" i="64"/>
  <c r="AD44" i="64"/>
  <c r="AC44" i="64"/>
  <c r="AB44" i="64"/>
  <c r="AA44" i="64"/>
  <c r="T44" i="64"/>
  <c r="P44" i="64"/>
  <c r="N44" i="64"/>
  <c r="H44" i="64"/>
  <c r="AK43" i="64"/>
  <c r="AJ43" i="64"/>
  <c r="AI43" i="64"/>
  <c r="AH43" i="64"/>
  <c r="AD43" i="64"/>
  <c r="AC43" i="64"/>
  <c r="AB43" i="64"/>
  <c r="AA43" i="64"/>
  <c r="AK42" i="64"/>
  <c r="AJ42" i="64"/>
  <c r="AI42" i="64"/>
  <c r="AH42" i="64"/>
  <c r="AD42" i="64"/>
  <c r="AC42" i="64"/>
  <c r="AB42" i="64"/>
  <c r="AA42" i="64"/>
  <c r="AK41" i="64"/>
  <c r="AJ41" i="64"/>
  <c r="AI41" i="64"/>
  <c r="AH41" i="64"/>
  <c r="AD41" i="64"/>
  <c r="AC41" i="64"/>
  <c r="AB41" i="64"/>
  <c r="AA41" i="64"/>
  <c r="AM40" i="64"/>
  <c r="AL40" i="64"/>
  <c r="AK40" i="64"/>
  <c r="AJ40" i="64"/>
  <c r="AI40" i="64"/>
  <c r="AH40" i="64"/>
  <c r="AG40" i="64"/>
  <c r="AF40" i="64"/>
  <c r="AE40" i="64"/>
  <c r="AE31" i="64" s="1"/>
  <c r="AD40" i="64"/>
  <c r="AC40" i="64"/>
  <c r="AB40" i="64"/>
  <c r="AA40" i="64"/>
  <c r="Z40" i="64"/>
  <c r="Y40" i="64"/>
  <c r="Y31" i="64" s="1"/>
  <c r="X40" i="64"/>
  <c r="W40" i="64"/>
  <c r="V40" i="64"/>
  <c r="U40" i="64"/>
  <c r="T40" i="64"/>
  <c r="S40" i="64"/>
  <c r="S31" i="64" s="1"/>
  <c r="R40" i="64"/>
  <c r="Q40" i="64"/>
  <c r="P40" i="64"/>
  <c r="O40" i="64"/>
  <c r="N40" i="64"/>
  <c r="M40" i="64"/>
  <c r="M31" i="64" s="1"/>
  <c r="L40" i="64"/>
  <c r="K40" i="64"/>
  <c r="J40" i="64"/>
  <c r="I40" i="64"/>
  <c r="H40" i="64"/>
  <c r="G40" i="64"/>
  <c r="G31" i="64" s="1"/>
  <c r="F40" i="64"/>
  <c r="E40" i="64"/>
  <c r="AK39" i="64"/>
  <c r="AJ39" i="64"/>
  <c r="AI39" i="64"/>
  <c r="AH39" i="64"/>
  <c r="AD39" i="64"/>
  <c r="AC39" i="64"/>
  <c r="AB39" i="64"/>
  <c r="AA39" i="64"/>
  <c r="AM38" i="64"/>
  <c r="AM36" i="64" s="1"/>
  <c r="AL38" i="64"/>
  <c r="AL36" i="64" s="1"/>
  <c r="AK38" i="64"/>
  <c r="AJ38" i="64"/>
  <c r="AI38" i="64"/>
  <c r="AH38" i="64"/>
  <c r="AG38" i="64"/>
  <c r="AD38" i="64"/>
  <c r="AC38" i="64"/>
  <c r="AB38" i="64"/>
  <c r="AA38" i="64"/>
  <c r="AM37" i="64"/>
  <c r="AL37" i="64"/>
  <c r="AK37" i="64"/>
  <c r="AJ37" i="64"/>
  <c r="AI37" i="64"/>
  <c r="AH37" i="64"/>
  <c r="AG37" i="64"/>
  <c r="AG36" i="64" s="1"/>
  <c r="AG31" i="64" s="1"/>
  <c r="AD37" i="64"/>
  <c r="AC37" i="64"/>
  <c r="AB37" i="64"/>
  <c r="AA37" i="64"/>
  <c r="AK36" i="64"/>
  <c r="AJ36" i="64"/>
  <c r="AI36" i="64"/>
  <c r="AH36" i="64"/>
  <c r="AF36" i="64"/>
  <c r="AE36" i="64"/>
  <c r="AD36" i="64"/>
  <c r="AC36" i="64"/>
  <c r="AB36" i="64"/>
  <c r="AA36" i="64"/>
  <c r="Z36" i="64"/>
  <c r="Y36" i="64"/>
  <c r="X36" i="64"/>
  <c r="W36" i="64"/>
  <c r="V36" i="64"/>
  <c r="U36" i="64"/>
  <c r="T36" i="64"/>
  <c r="S36" i="64"/>
  <c r="R36" i="64"/>
  <c r="Q36" i="64"/>
  <c r="P36" i="64"/>
  <c r="O36" i="64"/>
  <c r="N36" i="64"/>
  <c r="M36" i="64"/>
  <c r="L36" i="64"/>
  <c r="K36" i="64"/>
  <c r="J36" i="64"/>
  <c r="I36" i="64"/>
  <c r="H36" i="64"/>
  <c r="G36" i="64"/>
  <c r="F36" i="64"/>
  <c r="E36" i="64"/>
  <c r="AK35" i="64"/>
  <c r="AJ35" i="64"/>
  <c r="AI35" i="64"/>
  <c r="AH35" i="64"/>
  <c r="AD35" i="64"/>
  <c r="AC35" i="64"/>
  <c r="AB35" i="64"/>
  <c r="AA35" i="64"/>
  <c r="AM32" i="64"/>
  <c r="AM31" i="64" s="1"/>
  <c r="AL32" i="64"/>
  <c r="AK32" i="64"/>
  <c r="AJ32" i="64"/>
  <c r="AI32" i="64"/>
  <c r="AH32" i="64"/>
  <c r="AG32" i="64"/>
  <c r="AF32" i="64"/>
  <c r="AF31" i="64" s="1"/>
  <c r="AE32" i="64"/>
  <c r="AD32" i="64"/>
  <c r="AC32" i="64"/>
  <c r="AB32" i="64"/>
  <c r="AA32" i="64"/>
  <c r="Z32" i="64"/>
  <c r="Z31" i="64" s="1"/>
  <c r="Z24" i="64" s="1"/>
  <c r="Y32" i="64"/>
  <c r="X32" i="64"/>
  <c r="W32" i="64"/>
  <c r="V32" i="64"/>
  <c r="U32" i="64"/>
  <c r="T32" i="64"/>
  <c r="T31" i="64" s="1"/>
  <c r="T24" i="64" s="1"/>
  <c r="S32" i="64"/>
  <c r="R32" i="64"/>
  <c r="Q32" i="64"/>
  <c r="P32" i="64"/>
  <c r="O32" i="64"/>
  <c r="O31" i="64" s="1"/>
  <c r="N32" i="64"/>
  <c r="N31" i="64" s="1"/>
  <c r="N24" i="64" s="1"/>
  <c r="M32" i="64"/>
  <c r="L32" i="64"/>
  <c r="K32" i="64"/>
  <c r="J32" i="64"/>
  <c r="I32" i="64"/>
  <c r="I31" i="64" s="1"/>
  <c r="H32" i="64"/>
  <c r="H31" i="64" s="1"/>
  <c r="H24" i="64" s="1"/>
  <c r="G32" i="64"/>
  <c r="F32" i="64"/>
  <c r="E32" i="64"/>
  <c r="U31" i="64"/>
  <c r="AK30" i="64"/>
  <c r="AJ30" i="64"/>
  <c r="AI30" i="64"/>
  <c r="AH30" i="64"/>
  <c r="AD30" i="64"/>
  <c r="AC30" i="64"/>
  <c r="AB30" i="64"/>
  <c r="AA30" i="64"/>
  <c r="AK29" i="64"/>
  <c r="AJ29" i="64"/>
  <c r="AI29" i="64"/>
  <c r="AH29" i="64"/>
  <c r="AD29" i="64"/>
  <c r="AC29" i="64"/>
  <c r="AB29" i="64"/>
  <c r="AA29" i="64"/>
  <c r="V29" i="64"/>
  <c r="U29" i="64"/>
  <c r="P29" i="64"/>
  <c r="O29" i="64"/>
  <c r="N29" i="64"/>
  <c r="J29" i="64"/>
  <c r="I29" i="64"/>
  <c r="AM28" i="64"/>
  <c r="AL28" i="64"/>
  <c r="AK28" i="64"/>
  <c r="AJ28" i="64"/>
  <c r="AI28" i="64"/>
  <c r="AG28" i="64"/>
  <c r="AF28" i="64"/>
  <c r="AE28" i="64"/>
  <c r="AD28" i="64"/>
  <c r="Z28" i="64"/>
  <c r="Y28" i="64"/>
  <c r="X28" i="64"/>
  <c r="W28" i="64"/>
  <c r="V28" i="64"/>
  <c r="U28" i="64"/>
  <c r="T28" i="64"/>
  <c r="S28" i="64"/>
  <c r="R28" i="64"/>
  <c r="Q28" i="64"/>
  <c r="P28" i="64"/>
  <c r="O28" i="64"/>
  <c r="N28" i="64"/>
  <c r="M28" i="64"/>
  <c r="L28" i="64"/>
  <c r="K28" i="64"/>
  <c r="J28" i="64"/>
  <c r="I28" i="64"/>
  <c r="H28" i="64"/>
  <c r="G28" i="64"/>
  <c r="F28" i="64"/>
  <c r="E28" i="64"/>
  <c r="AK27" i="64"/>
  <c r="AJ27" i="64"/>
  <c r="AI27" i="64"/>
  <c r="AH27" i="64"/>
  <c r="AD27" i="64"/>
  <c r="AC27" i="64"/>
  <c r="AB27" i="64"/>
  <c r="AA27" i="64"/>
  <c r="Y27" i="64"/>
  <c r="S27" i="64"/>
  <c r="R27" i="64"/>
  <c r="M27" i="64"/>
  <c r="L27" i="64"/>
  <c r="K27" i="64"/>
  <c r="J27" i="64"/>
  <c r="G27" i="64"/>
  <c r="X26" i="64"/>
  <c r="W26" i="64"/>
  <c r="V26" i="64"/>
  <c r="R26" i="64"/>
  <c r="Q26" i="64"/>
  <c r="P26" i="64"/>
  <c r="O26" i="64"/>
  <c r="L26" i="64"/>
  <c r="K26" i="64"/>
  <c r="F26" i="64"/>
  <c r="E26" i="64"/>
  <c r="AM24" i="64"/>
  <c r="B12" i="64"/>
  <c r="B7" i="64"/>
  <c r="AB175" i="63"/>
  <c r="AB45" i="63" s="1"/>
  <c r="AC175" i="63"/>
  <c r="AD175" i="63"/>
  <c r="AD45" i="63" s="1"/>
  <c r="AE175" i="63"/>
  <c r="AF175" i="63"/>
  <c r="AG175" i="63"/>
  <c r="AI175" i="63"/>
  <c r="AJ175" i="63"/>
  <c r="AJ45" i="63" s="1"/>
  <c r="AK175" i="63"/>
  <c r="AK45" i="63" s="1"/>
  <c r="AL175" i="63"/>
  <c r="AM175" i="63"/>
  <c r="AB130" i="63"/>
  <c r="AB129" i="63" s="1"/>
  <c r="AC130" i="63"/>
  <c r="AC129" i="63" s="1"/>
  <c r="AC34" i="63" s="1"/>
  <c r="AD130" i="63"/>
  <c r="AD129" i="63" s="1"/>
  <c r="AE130" i="63"/>
  <c r="AE129" i="63" s="1"/>
  <c r="AE105" i="63" s="1"/>
  <c r="AF130" i="63"/>
  <c r="AF129" i="63" s="1"/>
  <c r="AF105" i="63" s="1"/>
  <c r="AG130" i="63"/>
  <c r="AG129" i="63" s="1"/>
  <c r="AG105" i="63" s="1"/>
  <c r="AI130" i="63"/>
  <c r="AI129" i="63" s="1"/>
  <c r="AJ130" i="63"/>
  <c r="AJ129" i="63" s="1"/>
  <c r="AJ105" i="63" s="1"/>
  <c r="AJ31" i="63" s="1"/>
  <c r="AK130" i="63"/>
  <c r="AK129" i="63" s="1"/>
  <c r="AK34" i="63" s="1"/>
  <c r="AL130" i="63"/>
  <c r="AL129" i="63" s="1"/>
  <c r="AL105" i="63" s="1"/>
  <c r="AM130" i="63"/>
  <c r="AM129" i="63" s="1"/>
  <c r="AM105" i="63" s="1"/>
  <c r="AB94" i="63"/>
  <c r="AB28" i="63" s="1"/>
  <c r="AC94" i="63"/>
  <c r="AC28" i="63" s="1"/>
  <c r="AD94" i="63"/>
  <c r="AD28" i="63" s="1"/>
  <c r="AE94" i="63"/>
  <c r="AF94" i="63"/>
  <c r="AG94" i="63"/>
  <c r="AH178" i="63"/>
  <c r="AH179" i="63"/>
  <c r="AH132" i="63"/>
  <c r="AH133" i="63"/>
  <c r="AH95" i="63"/>
  <c r="AB69" i="63"/>
  <c r="AB68" i="63" s="1"/>
  <c r="AC69" i="63"/>
  <c r="AC68" i="63" s="1"/>
  <c r="AD69" i="63"/>
  <c r="AD68" i="63" s="1"/>
  <c r="AE69" i="63"/>
  <c r="AE68" i="63" s="1"/>
  <c r="AF69" i="63"/>
  <c r="AF68" i="63" s="1"/>
  <c r="AG69" i="63"/>
  <c r="AG68" i="63" s="1"/>
  <c r="AI69" i="63"/>
  <c r="AJ69" i="63"/>
  <c r="AK69" i="63"/>
  <c r="AL69" i="63"/>
  <c r="AM69" i="63"/>
  <c r="AA125" i="63"/>
  <c r="AA122" i="63"/>
  <c r="AA120" i="63" s="1"/>
  <c r="AA33" i="63" s="1"/>
  <c r="AA50" i="63"/>
  <c r="AH86" i="63"/>
  <c r="AH85" i="63"/>
  <c r="AH84" i="63"/>
  <c r="T83" i="63"/>
  <c r="AH83" i="63" s="1"/>
  <c r="T82" i="63"/>
  <c r="AH82" i="63" s="1"/>
  <c r="T81" i="63"/>
  <c r="AH81" i="63" s="1"/>
  <c r="AM80" i="63"/>
  <c r="AM79" i="63" s="1"/>
  <c r="AL80" i="63"/>
  <c r="AL79" i="63" s="1"/>
  <c r="AK80" i="63"/>
  <c r="AK79" i="63" s="1"/>
  <c r="AK73" i="63" s="1"/>
  <c r="AJ80" i="63"/>
  <c r="AJ79" i="63" s="1"/>
  <c r="AJ73" i="63" s="1"/>
  <c r="AJ72" i="63" s="1"/>
  <c r="AI80" i="63"/>
  <c r="AI79" i="63" s="1"/>
  <c r="AI73" i="63" s="1"/>
  <c r="AH80" i="63"/>
  <c r="AG80" i="63"/>
  <c r="AG29" i="63"/>
  <c r="W29" i="63"/>
  <c r="Q29" i="63"/>
  <c r="P29" i="63"/>
  <c r="O29" i="63"/>
  <c r="N29" i="63"/>
  <c r="K29" i="63"/>
  <c r="J29" i="63"/>
  <c r="I29" i="63"/>
  <c r="H29" i="63"/>
  <c r="E79" i="63"/>
  <c r="E29" i="63" s="1"/>
  <c r="AD77" i="63"/>
  <c r="AK77" i="63" s="1"/>
  <c r="AK76" i="63" s="1"/>
  <c r="AM76" i="63"/>
  <c r="AM27" i="63" s="1"/>
  <c r="AL76" i="63"/>
  <c r="AL27" i="63" s="1"/>
  <c r="AJ76" i="63"/>
  <c r="AI76" i="63"/>
  <c r="AG76" i="63"/>
  <c r="AG27" i="63" s="1"/>
  <c r="AF76" i="63"/>
  <c r="AF27" i="63" s="1"/>
  <c r="AE76" i="63"/>
  <c r="AE27" i="63" s="1"/>
  <c r="AC76" i="63"/>
  <c r="AB76" i="63"/>
  <c r="Z76" i="63"/>
  <c r="Y76" i="63"/>
  <c r="Y27" i="63" s="1"/>
  <c r="X76" i="63"/>
  <c r="X27" i="63" s="1"/>
  <c r="W76" i="63"/>
  <c r="W27" i="63" s="1"/>
  <c r="V76" i="63"/>
  <c r="V27" i="63" s="1"/>
  <c r="U76" i="63"/>
  <c r="U27" i="63" s="1"/>
  <c r="T76" i="63"/>
  <c r="T27" i="63" s="1"/>
  <c r="S76" i="63"/>
  <c r="S27" i="63" s="1"/>
  <c r="R76" i="63"/>
  <c r="R27" i="63" s="1"/>
  <c r="Q76" i="63"/>
  <c r="P76" i="63"/>
  <c r="P27" i="63" s="1"/>
  <c r="O76" i="63"/>
  <c r="N76" i="63"/>
  <c r="N27" i="63" s="1"/>
  <c r="M76" i="63"/>
  <c r="M27" i="63" s="1"/>
  <c r="L76" i="63"/>
  <c r="L27" i="63" s="1"/>
  <c r="K76" i="63"/>
  <c r="K27" i="63" s="1"/>
  <c r="J76" i="63"/>
  <c r="J27" i="63" s="1"/>
  <c r="I76" i="63"/>
  <c r="I27" i="63" s="1"/>
  <c r="H76" i="63"/>
  <c r="H27" i="63" s="1"/>
  <c r="G76" i="63"/>
  <c r="G27" i="63" s="1"/>
  <c r="F76" i="63"/>
  <c r="F27" i="63" s="1"/>
  <c r="E76" i="63"/>
  <c r="E27" i="63" s="1"/>
  <c r="AK72" i="63"/>
  <c r="AI72" i="63"/>
  <c r="AG72" i="63"/>
  <c r="AG26" i="63" s="1"/>
  <c r="AF72" i="63"/>
  <c r="AF26" i="63" s="1"/>
  <c r="AE72" i="63"/>
  <c r="AD72" i="63"/>
  <c r="AC72" i="63"/>
  <c r="AB72" i="63"/>
  <c r="Z72" i="63"/>
  <c r="Z26" i="63" s="1"/>
  <c r="Y72" i="63"/>
  <c r="Y26" i="63" s="1"/>
  <c r="X72" i="63"/>
  <c r="W72" i="63"/>
  <c r="W26" i="63" s="1"/>
  <c r="V72" i="63"/>
  <c r="V26" i="63" s="1"/>
  <c r="U72" i="63"/>
  <c r="U26" i="63" s="1"/>
  <c r="T72" i="63"/>
  <c r="T26" i="63" s="1"/>
  <c r="S72" i="63"/>
  <c r="S26" i="63" s="1"/>
  <c r="R72" i="63"/>
  <c r="Q72" i="63"/>
  <c r="Q26" i="63" s="1"/>
  <c r="P72" i="63"/>
  <c r="P26" i="63" s="1"/>
  <c r="O72" i="63"/>
  <c r="N72" i="63"/>
  <c r="N26" i="63" s="1"/>
  <c r="M72" i="63"/>
  <c r="M26" i="63" s="1"/>
  <c r="L72" i="63"/>
  <c r="K72" i="63"/>
  <c r="K26" i="63" s="1"/>
  <c r="J72" i="63"/>
  <c r="J26" i="63" s="1"/>
  <c r="I72" i="63"/>
  <c r="I26" i="63" s="1"/>
  <c r="H72" i="63"/>
  <c r="H26" i="63" s="1"/>
  <c r="G72" i="63"/>
  <c r="G26" i="63" s="1"/>
  <c r="F72" i="63"/>
  <c r="E72" i="63"/>
  <c r="Z68" i="63"/>
  <c r="Y68" i="63"/>
  <c r="X68" i="63"/>
  <c r="W68" i="63"/>
  <c r="V68" i="63"/>
  <c r="U68" i="63"/>
  <c r="T68" i="63"/>
  <c r="S68" i="63"/>
  <c r="R68" i="63"/>
  <c r="Q68" i="63"/>
  <c r="P68" i="63"/>
  <c r="O68" i="63"/>
  <c r="N68" i="63"/>
  <c r="M68" i="63"/>
  <c r="L68" i="63"/>
  <c r="K68" i="63"/>
  <c r="J68" i="63"/>
  <c r="I68" i="63"/>
  <c r="H68" i="63"/>
  <c r="G68" i="63"/>
  <c r="F68" i="63"/>
  <c r="E68" i="63"/>
  <c r="AH64" i="63"/>
  <c r="AM63" i="63"/>
  <c r="AL63" i="63"/>
  <c r="AK63" i="63"/>
  <c r="AJ63" i="63"/>
  <c r="AI63" i="63"/>
  <c r="AH63" i="63"/>
  <c r="AG63" i="63"/>
  <c r="AF63" i="63"/>
  <c r="AE63"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AM59" i="63"/>
  <c r="AL59" i="63"/>
  <c r="AK59" i="63"/>
  <c r="AJ59" i="63"/>
  <c r="AI59" i="63"/>
  <c r="AH59" i="63"/>
  <c r="AG59" i="63"/>
  <c r="AF59" i="63"/>
  <c r="AE59" i="63"/>
  <c r="AD59" i="63"/>
  <c r="AC59" i="63"/>
  <c r="AB59" i="63"/>
  <c r="AA59" i="63"/>
  <c r="Z59" i="63"/>
  <c r="Y59" i="63"/>
  <c r="Y57" i="63" s="1"/>
  <c r="X59" i="63"/>
  <c r="W59" i="63"/>
  <c r="V59" i="63"/>
  <c r="V57" i="63" s="1"/>
  <c r="U59" i="63"/>
  <c r="T59" i="63"/>
  <c r="S59" i="63"/>
  <c r="R59" i="63"/>
  <c r="Q59" i="63"/>
  <c r="P59" i="63"/>
  <c r="P57" i="63" s="1"/>
  <c r="O59" i="63"/>
  <c r="N59" i="63"/>
  <c r="M59" i="63"/>
  <c r="L59" i="63"/>
  <c r="K59" i="63"/>
  <c r="J59" i="63"/>
  <c r="I59" i="63"/>
  <c r="H59" i="63"/>
  <c r="G59" i="63"/>
  <c r="G57" i="63" s="1"/>
  <c r="F59" i="63"/>
  <c r="E59" i="63"/>
  <c r="AH57" i="63"/>
  <c r="AM55" i="63"/>
  <c r="AM54" i="63" s="1"/>
  <c r="AM53" i="63" s="1"/>
  <c r="AL55" i="63"/>
  <c r="AK55" i="63"/>
  <c r="AJ55" i="63"/>
  <c r="AI55" i="63"/>
  <c r="AH55" i="63"/>
  <c r="AG55" i="63"/>
  <c r="AG54" i="63" s="1"/>
  <c r="AG53" i="63" s="1"/>
  <c r="AF54" i="63"/>
  <c r="AE54" i="63"/>
  <c r="Z54" i="63"/>
  <c r="Z53" i="63" s="1"/>
  <c r="Y54" i="63"/>
  <c r="Y53" i="63" s="1"/>
  <c r="X54" i="63"/>
  <c r="X53" i="63" s="1"/>
  <c r="W54" i="63"/>
  <c r="W53" i="63" s="1"/>
  <c r="V54" i="63"/>
  <c r="V53" i="63" s="1"/>
  <c r="U54" i="63"/>
  <c r="U53" i="63" s="1"/>
  <c r="T54" i="63"/>
  <c r="S54" i="63"/>
  <c r="S53" i="63" s="1"/>
  <c r="R54" i="63"/>
  <c r="R53" i="63" s="1"/>
  <c r="Q54" i="63"/>
  <c r="Q53" i="63" s="1"/>
  <c r="P54" i="63"/>
  <c r="P53" i="63" s="1"/>
  <c r="O54" i="63"/>
  <c r="O53" i="63" s="1"/>
  <c r="N54" i="63"/>
  <c r="N53" i="63" s="1"/>
  <c r="M54" i="63"/>
  <c r="M53" i="63" s="1"/>
  <c r="L54" i="63"/>
  <c r="L53" i="63" s="1"/>
  <c r="K54" i="63"/>
  <c r="K53" i="63" s="1"/>
  <c r="J54" i="63"/>
  <c r="J53" i="63" s="1"/>
  <c r="I54" i="63"/>
  <c r="I53" i="63" s="1"/>
  <c r="H54" i="63"/>
  <c r="H53" i="63" s="1"/>
  <c r="G54" i="63"/>
  <c r="G53" i="63" s="1"/>
  <c r="F54" i="63"/>
  <c r="F53" i="63" s="1"/>
  <c r="E54" i="63"/>
  <c r="E53" i="63" s="1"/>
  <c r="AF53" i="63"/>
  <c r="AD52" i="63"/>
  <c r="AC52" i="63"/>
  <c r="AK50" i="63"/>
  <c r="AI50" i="63"/>
  <c r="AJ50" i="63"/>
  <c r="AB50" i="63"/>
  <c r="AH50" i="63"/>
  <c r="AL50" i="63"/>
  <c r="AE50" i="63"/>
  <c r="AD50" i="63"/>
  <c r="AM47" i="63"/>
  <c r="AM24" i="63" s="1"/>
  <c r="AG47" i="63"/>
  <c r="AG24" i="63" s="1"/>
  <c r="AF47" i="63"/>
  <c r="AF24" i="63" s="1"/>
  <c r="Z47" i="63"/>
  <c r="Y47" i="63"/>
  <c r="X47" i="63"/>
  <c r="W47" i="63"/>
  <c r="V47" i="63"/>
  <c r="U47" i="63"/>
  <c r="T47" i="63"/>
  <c r="S47" i="63"/>
  <c r="R47" i="63"/>
  <c r="Q47" i="63"/>
  <c r="P47" i="63"/>
  <c r="O47" i="63"/>
  <c r="N47" i="63"/>
  <c r="M47" i="63"/>
  <c r="L47" i="63"/>
  <c r="K47" i="63"/>
  <c r="J47" i="63"/>
  <c r="I47" i="63"/>
  <c r="H47" i="63"/>
  <c r="G47" i="63"/>
  <c r="F47" i="63"/>
  <c r="E47" i="63"/>
  <c r="AM46" i="63"/>
  <c r="AM45" i="63" s="1"/>
  <c r="AG46" i="63"/>
  <c r="AG45" i="63" s="1"/>
  <c r="AI45" i="63"/>
  <c r="AF45" i="63"/>
  <c r="AC45" i="63"/>
  <c r="Z45" i="63"/>
  <c r="Y45" i="63"/>
  <c r="X45" i="63"/>
  <c r="W45" i="63"/>
  <c r="V45" i="63"/>
  <c r="U45" i="63"/>
  <c r="T45" i="63"/>
  <c r="S45" i="63"/>
  <c r="R45" i="63"/>
  <c r="Q45" i="63"/>
  <c r="P45" i="63"/>
  <c r="O45" i="63"/>
  <c r="N45" i="63"/>
  <c r="M45" i="63"/>
  <c r="L45" i="63"/>
  <c r="K45" i="63"/>
  <c r="J45" i="63"/>
  <c r="I45" i="63"/>
  <c r="H45" i="63"/>
  <c r="G45" i="63"/>
  <c r="F45" i="63"/>
  <c r="E45" i="63"/>
  <c r="AK44" i="63"/>
  <c r="AJ44" i="63"/>
  <c r="AI44" i="63"/>
  <c r="AH44" i="63"/>
  <c r="AD44" i="63"/>
  <c r="AC44" i="63"/>
  <c r="AB44" i="63"/>
  <c r="AA44" i="63"/>
  <c r="AK43" i="63"/>
  <c r="AJ43" i="63"/>
  <c r="AI43" i="63"/>
  <c r="AH43" i="63"/>
  <c r="AD43" i="63"/>
  <c r="AC43" i="63"/>
  <c r="AB43" i="63"/>
  <c r="AA43" i="63"/>
  <c r="AK42" i="63"/>
  <c r="AJ42" i="63"/>
  <c r="AI42" i="63"/>
  <c r="AH42" i="63"/>
  <c r="AD42" i="63"/>
  <c r="AC42" i="63"/>
  <c r="AB42" i="63"/>
  <c r="AA42" i="63"/>
  <c r="AK41" i="63"/>
  <c r="AJ41" i="63"/>
  <c r="AI41" i="63"/>
  <c r="AH41" i="63"/>
  <c r="AD41" i="63"/>
  <c r="AC41" i="63"/>
  <c r="AB41" i="63"/>
  <c r="AA41" i="63"/>
  <c r="AM40" i="63"/>
  <c r="AL40" i="63"/>
  <c r="AK40" i="63"/>
  <c r="AJ40" i="63"/>
  <c r="AI40" i="63"/>
  <c r="AH40" i="63"/>
  <c r="AG40" i="63"/>
  <c r="AF40" i="63"/>
  <c r="AE40" i="63"/>
  <c r="AD40" i="63"/>
  <c r="AC40" i="63"/>
  <c r="AB40" i="63"/>
  <c r="AA40" i="63"/>
  <c r="Z40" i="63"/>
  <c r="Y40" i="63"/>
  <c r="X40" i="63"/>
  <c r="W40" i="63"/>
  <c r="V40" i="63"/>
  <c r="U40" i="63"/>
  <c r="T40" i="63"/>
  <c r="S40" i="63"/>
  <c r="R40" i="63"/>
  <c r="Q40" i="63"/>
  <c r="P40" i="63"/>
  <c r="O40" i="63"/>
  <c r="N40" i="63"/>
  <c r="M40" i="63"/>
  <c r="L40" i="63"/>
  <c r="K40" i="63"/>
  <c r="J40" i="63"/>
  <c r="I40" i="63"/>
  <c r="H40" i="63"/>
  <c r="G40" i="63"/>
  <c r="F40" i="63"/>
  <c r="E40" i="63"/>
  <c r="AK39" i="63"/>
  <c r="AJ39" i="63"/>
  <c r="AI39" i="63"/>
  <c r="AH39" i="63"/>
  <c r="AD39" i="63"/>
  <c r="AC39" i="63"/>
  <c r="AB39" i="63"/>
  <c r="AA39" i="63"/>
  <c r="AM38" i="63"/>
  <c r="AL38" i="63"/>
  <c r="AK38" i="63"/>
  <c r="AJ38" i="63"/>
  <c r="AI38" i="63"/>
  <c r="AH38" i="63"/>
  <c r="AG38" i="63"/>
  <c r="AD38" i="63"/>
  <c r="AC38" i="63"/>
  <c r="AB38" i="63"/>
  <c r="AA38" i="63"/>
  <c r="AM37" i="63"/>
  <c r="AL37" i="63"/>
  <c r="AK37" i="63"/>
  <c r="AJ37" i="63"/>
  <c r="AI37" i="63"/>
  <c r="AH37" i="63"/>
  <c r="AG37" i="63"/>
  <c r="AD37" i="63"/>
  <c r="AC37" i="63"/>
  <c r="AB37" i="63"/>
  <c r="AA37" i="63"/>
  <c r="AK36" i="63"/>
  <c r="AJ36" i="63"/>
  <c r="AI36" i="63"/>
  <c r="AF36" i="63"/>
  <c r="AE36" i="63"/>
  <c r="AD36" i="63"/>
  <c r="AC36" i="63"/>
  <c r="AB36" i="63"/>
  <c r="Z36" i="63"/>
  <c r="Y36" i="63"/>
  <c r="X36" i="63"/>
  <c r="W36" i="63"/>
  <c r="V36" i="63"/>
  <c r="U36" i="63"/>
  <c r="T36" i="63"/>
  <c r="S36" i="63"/>
  <c r="R36" i="63"/>
  <c r="Q36" i="63"/>
  <c r="P36" i="63"/>
  <c r="O36" i="63"/>
  <c r="N36" i="63"/>
  <c r="M36" i="63"/>
  <c r="L36" i="63"/>
  <c r="K36" i="63"/>
  <c r="J36" i="63"/>
  <c r="I36" i="63"/>
  <c r="H36" i="63"/>
  <c r="G36" i="63"/>
  <c r="F36" i="63"/>
  <c r="E36" i="63"/>
  <c r="AK35" i="63"/>
  <c r="AJ35" i="63"/>
  <c r="AI35" i="63"/>
  <c r="AH35" i="63"/>
  <c r="AD35" i="63"/>
  <c r="AC35" i="63"/>
  <c r="AB35" i="63"/>
  <c r="AA35" i="63"/>
  <c r="AK33" i="63"/>
  <c r="AJ33" i="63"/>
  <c r="AI33" i="63"/>
  <c r="AH33" i="63"/>
  <c r="AD33" i="63"/>
  <c r="AC33" i="63"/>
  <c r="AB33" i="63"/>
  <c r="AM32" i="63"/>
  <c r="AL32" i="63"/>
  <c r="AK32" i="63"/>
  <c r="AJ32" i="63"/>
  <c r="AI32" i="63"/>
  <c r="AH32" i="63"/>
  <c r="AG32" i="63"/>
  <c r="AF32" i="63"/>
  <c r="AE32" i="63"/>
  <c r="AD32" i="63"/>
  <c r="AC32" i="63"/>
  <c r="AB32" i="63"/>
  <c r="AA32" i="63"/>
  <c r="Z32" i="63"/>
  <c r="Y32" i="63"/>
  <c r="X32" i="63"/>
  <c r="W32" i="63"/>
  <c r="V32" i="63"/>
  <c r="U32" i="63"/>
  <c r="T32" i="63"/>
  <c r="S32" i="63"/>
  <c r="R32" i="63"/>
  <c r="Q32" i="63"/>
  <c r="P32" i="63"/>
  <c r="O32" i="63"/>
  <c r="N32" i="63"/>
  <c r="M32" i="63"/>
  <c r="L32" i="63"/>
  <c r="K32" i="63"/>
  <c r="J32" i="63"/>
  <c r="I32" i="63"/>
  <c r="H32" i="63"/>
  <c r="G32" i="63"/>
  <c r="F32" i="63"/>
  <c r="E32" i="63"/>
  <c r="AK30" i="63"/>
  <c r="AJ30" i="63"/>
  <c r="AI30" i="63"/>
  <c r="AH30" i="63"/>
  <c r="AD30" i="63"/>
  <c r="AC30" i="63"/>
  <c r="AB30" i="63"/>
  <c r="AA30" i="63"/>
  <c r="AK29" i="63"/>
  <c r="AJ29" i="63"/>
  <c r="AI29" i="63"/>
  <c r="AH29" i="63"/>
  <c r="AF29" i="63"/>
  <c r="AE29" i="63"/>
  <c r="AD29" i="63"/>
  <c r="AC29" i="63"/>
  <c r="AB29" i="63"/>
  <c r="AA29" i="63"/>
  <c r="Z29" i="63"/>
  <c r="Y29" i="63"/>
  <c r="X29" i="63"/>
  <c r="V29" i="63"/>
  <c r="U29" i="63"/>
  <c r="S29" i="63"/>
  <c r="R29" i="63"/>
  <c r="M29" i="63"/>
  <c r="L29" i="63"/>
  <c r="G29" i="63"/>
  <c r="F29" i="63"/>
  <c r="AM28" i="63"/>
  <c r="AL28" i="63"/>
  <c r="AK28" i="63"/>
  <c r="AJ28" i="63"/>
  <c r="AI28" i="63"/>
  <c r="AG28" i="63"/>
  <c r="AF28" i="63"/>
  <c r="AE28" i="63"/>
  <c r="Z28" i="63"/>
  <c r="Y28" i="63"/>
  <c r="X28" i="63"/>
  <c r="W28" i="63"/>
  <c r="V28" i="63"/>
  <c r="U28" i="63"/>
  <c r="T28" i="63"/>
  <c r="S28" i="63"/>
  <c r="R28" i="63"/>
  <c r="Q28" i="63"/>
  <c r="P28" i="63"/>
  <c r="O28" i="63"/>
  <c r="N28" i="63"/>
  <c r="M28" i="63"/>
  <c r="L28" i="63"/>
  <c r="K28" i="63"/>
  <c r="J28" i="63"/>
  <c r="I28" i="63"/>
  <c r="H28" i="63"/>
  <c r="G28" i="63"/>
  <c r="F28" i="63"/>
  <c r="E28" i="63"/>
  <c r="AK27" i="63"/>
  <c r="AJ27" i="63"/>
  <c r="AI27" i="63"/>
  <c r="AH27" i="63"/>
  <c r="AD27" i="63"/>
  <c r="AC27" i="63"/>
  <c r="AB27" i="63"/>
  <c r="AA27" i="63"/>
  <c r="Z27" i="63"/>
  <c r="Q27" i="63"/>
  <c r="O27" i="63"/>
  <c r="AK26" i="63"/>
  <c r="AI26" i="63"/>
  <c r="AE26" i="63"/>
  <c r="AD26" i="63"/>
  <c r="AC26" i="63"/>
  <c r="AB26" i="63"/>
  <c r="X26" i="63"/>
  <c r="R26" i="63"/>
  <c r="O26" i="63"/>
  <c r="L26" i="63"/>
  <c r="F26" i="63"/>
  <c r="E26" i="63"/>
  <c r="B12" i="63"/>
  <c r="B7" i="63"/>
  <c r="AE52" i="10"/>
  <c r="AL50" i="10"/>
  <c r="AL49" i="10" s="1"/>
  <c r="AE50" i="10"/>
  <c r="AE49" i="10" s="1"/>
  <c r="AL52" i="10"/>
  <c r="AL54" i="10"/>
  <c r="AL53" i="10"/>
  <c r="AL51" i="10"/>
  <c r="AC51" i="10"/>
  <c r="AK45" i="10"/>
  <c r="AJ45" i="10"/>
  <c r="AI45" i="10"/>
  <c r="AH45" i="10"/>
  <c r="AK44" i="10"/>
  <c r="AJ44" i="10"/>
  <c r="AI44" i="10"/>
  <c r="AH44" i="10"/>
  <c r="AK43" i="10"/>
  <c r="AJ43" i="10"/>
  <c r="AI43" i="10"/>
  <c r="AH43" i="10"/>
  <c r="AK42" i="10"/>
  <c r="AJ42" i="10"/>
  <c r="AI42" i="10"/>
  <c r="AH42" i="10"/>
  <c r="AK41" i="10"/>
  <c r="AJ41" i="10"/>
  <c r="AI41" i="10"/>
  <c r="AH41" i="10"/>
  <c r="AK40" i="10"/>
  <c r="AJ40" i="10"/>
  <c r="AI40" i="10"/>
  <c r="AH40" i="10"/>
  <c r="AK39" i="10"/>
  <c r="AJ39" i="10"/>
  <c r="AI39" i="10"/>
  <c r="AH39" i="10"/>
  <c r="AK38" i="10"/>
  <c r="AJ38" i="10"/>
  <c r="AI38" i="10"/>
  <c r="AH38" i="10"/>
  <c r="AK37" i="10"/>
  <c r="AJ37" i="10"/>
  <c r="AI37" i="10"/>
  <c r="AH37" i="10"/>
  <c r="AK36" i="10"/>
  <c r="AJ36" i="10"/>
  <c r="AI36" i="10"/>
  <c r="AH36" i="10"/>
  <c r="AK35" i="10"/>
  <c r="AJ35" i="10"/>
  <c r="AI35" i="10"/>
  <c r="AH35" i="10"/>
  <c r="AK34" i="10"/>
  <c r="AJ34" i="10"/>
  <c r="AI34" i="10"/>
  <c r="AH34" i="10"/>
  <c r="AK33" i="10"/>
  <c r="AJ33" i="10"/>
  <c r="AI33" i="10"/>
  <c r="AH33" i="10"/>
  <c r="AK32" i="10"/>
  <c r="AJ32" i="10"/>
  <c r="AI32" i="10"/>
  <c r="AH32" i="10"/>
  <c r="AK31" i="10"/>
  <c r="AJ31" i="10"/>
  <c r="AI31" i="10"/>
  <c r="AH31" i="10"/>
  <c r="AK30" i="10"/>
  <c r="AJ30" i="10"/>
  <c r="AI30" i="10"/>
  <c r="AH30" i="10"/>
  <c r="AK29" i="10"/>
  <c r="AJ29" i="10"/>
  <c r="AI29" i="10"/>
  <c r="AH29" i="10"/>
  <c r="AK28" i="10"/>
  <c r="AJ28" i="10"/>
  <c r="AI28" i="10"/>
  <c r="AH28" i="10"/>
  <c r="AK27" i="10"/>
  <c r="AJ27" i="10"/>
  <c r="AI27" i="10"/>
  <c r="AH27" i="10"/>
  <c r="AK26" i="10"/>
  <c r="AJ26" i="10"/>
  <c r="AI26" i="10"/>
  <c r="AH26" i="10"/>
  <c r="AF24" i="10"/>
  <c r="AG24" i="10"/>
  <c r="AM24" i="10"/>
  <c r="AD45" i="10"/>
  <c r="AC45" i="10"/>
  <c r="AB45" i="10"/>
  <c r="AD44" i="10"/>
  <c r="AC44" i="10"/>
  <c r="AB44" i="10"/>
  <c r="AD43" i="10"/>
  <c r="AC43" i="10"/>
  <c r="AB43" i="10"/>
  <c r="AD42" i="10"/>
  <c r="AC42" i="10"/>
  <c r="AB42" i="10"/>
  <c r="AD41" i="10"/>
  <c r="AC41" i="10"/>
  <c r="AB41" i="10"/>
  <c r="AD40" i="10"/>
  <c r="AC40" i="10"/>
  <c r="AB40" i="10"/>
  <c r="AD39" i="10"/>
  <c r="AC39" i="10"/>
  <c r="AB39" i="10"/>
  <c r="AD38" i="10"/>
  <c r="AC38" i="10"/>
  <c r="AB38" i="10"/>
  <c r="AD37" i="10"/>
  <c r="AC37" i="10"/>
  <c r="AB37" i="10"/>
  <c r="AD36" i="10"/>
  <c r="AC36" i="10"/>
  <c r="AB36" i="10"/>
  <c r="AD35" i="10"/>
  <c r="AC35" i="10"/>
  <c r="AB35" i="10"/>
  <c r="AD34" i="10"/>
  <c r="AC34" i="10"/>
  <c r="AB34" i="10"/>
  <c r="AD33" i="10"/>
  <c r="AC33" i="10"/>
  <c r="AB33" i="10"/>
  <c r="AD32" i="10"/>
  <c r="AC32" i="10"/>
  <c r="AB32" i="10"/>
  <c r="AD31" i="10"/>
  <c r="AC31" i="10"/>
  <c r="AB31" i="10"/>
  <c r="AD30" i="10"/>
  <c r="AC30" i="10"/>
  <c r="AB30" i="10"/>
  <c r="AD29" i="10"/>
  <c r="AC29" i="10"/>
  <c r="AB29" i="10"/>
  <c r="AD28" i="10"/>
  <c r="AC28" i="10"/>
  <c r="AB28" i="10"/>
  <c r="AD27" i="10"/>
  <c r="AC27" i="10"/>
  <c r="AB27" i="10"/>
  <c r="AD26" i="10"/>
  <c r="AC26" i="10"/>
  <c r="AB26" i="10"/>
  <c r="AA45" i="10"/>
  <c r="AA44" i="10"/>
  <c r="AA43" i="10"/>
  <c r="AA42" i="10"/>
  <c r="AA41" i="10"/>
  <c r="AA40" i="10"/>
  <c r="AA39" i="10"/>
  <c r="AA38" i="10"/>
  <c r="AA37" i="10"/>
  <c r="AA36" i="10"/>
  <c r="AA35" i="10"/>
  <c r="AA34" i="10"/>
  <c r="AA33" i="10"/>
  <c r="AA32" i="10"/>
  <c r="AA31" i="10"/>
  <c r="AA30" i="10"/>
  <c r="AA29" i="10"/>
  <c r="AA28" i="10"/>
  <c r="AA27" i="10"/>
  <c r="AA26" i="10"/>
  <c r="AC53" i="10"/>
  <c r="AC54" i="10"/>
  <c r="AJ54" i="10" s="1"/>
  <c r="I41" i="7"/>
  <c r="I40" i="7"/>
  <c r="I39" i="7"/>
  <c r="I38" i="7"/>
  <c r="I37" i="7"/>
  <c r="I36" i="7"/>
  <c r="I35" i="7"/>
  <c r="I34" i="7"/>
  <c r="I33" i="7"/>
  <c r="I32" i="7"/>
  <c r="I29" i="7"/>
  <c r="I27" i="7"/>
  <c r="I26" i="7"/>
  <c r="I24" i="7"/>
  <c r="L41" i="7"/>
  <c r="L40" i="7"/>
  <c r="L39" i="7"/>
  <c r="L38" i="7"/>
  <c r="L37" i="7"/>
  <c r="L36" i="7"/>
  <c r="L35" i="7"/>
  <c r="L34" i="7"/>
  <c r="L33" i="7"/>
  <c r="L32" i="7"/>
  <c r="L29" i="7"/>
  <c r="L27" i="7"/>
  <c r="L26" i="7"/>
  <c r="L24" i="7"/>
  <c r="N41" i="7"/>
  <c r="N40" i="7"/>
  <c r="N39" i="7"/>
  <c r="N38" i="7"/>
  <c r="N37" i="7"/>
  <c r="N36" i="7"/>
  <c r="N35" i="7"/>
  <c r="N34" i="7"/>
  <c r="N33" i="7"/>
  <c r="N32" i="7"/>
  <c r="N29" i="7"/>
  <c r="N27" i="7"/>
  <c r="N26" i="7"/>
  <c r="N24" i="7"/>
  <c r="F175" i="8"/>
  <c r="G175" i="8"/>
  <c r="H175" i="8"/>
  <c r="H43" i="8" s="1"/>
  <c r="I175" i="8"/>
  <c r="I43" i="8" s="1"/>
  <c r="J175" i="8"/>
  <c r="J43" i="8" s="1"/>
  <c r="K175" i="8"/>
  <c r="L175" i="8"/>
  <c r="M175" i="8"/>
  <c r="N175" i="8"/>
  <c r="O175" i="8"/>
  <c r="P175" i="8"/>
  <c r="Q175" i="8"/>
  <c r="R175" i="8"/>
  <c r="S175" i="8"/>
  <c r="T175" i="8"/>
  <c r="U175" i="8"/>
  <c r="V175" i="8"/>
  <c r="W175" i="8"/>
  <c r="X175" i="8"/>
  <c r="Y175" i="8"/>
  <c r="Z175" i="8"/>
  <c r="AA175" i="8"/>
  <c r="AB175" i="8"/>
  <c r="AC175" i="8"/>
  <c r="AD175" i="8"/>
  <c r="AE175" i="8"/>
  <c r="AF175" i="8"/>
  <c r="AG175" i="8"/>
  <c r="AH175" i="8"/>
  <c r="AI175" i="8"/>
  <c r="AK175" i="8"/>
  <c r="AL175" i="8"/>
  <c r="AM175" i="8"/>
  <c r="AN175" i="8"/>
  <c r="AO175" i="8"/>
  <c r="AP175" i="8"/>
  <c r="AQ175" i="8"/>
  <c r="AQ43" i="8" s="1"/>
  <c r="AR175" i="8"/>
  <c r="AS175" i="8"/>
  <c r="AT175" i="8"/>
  <c r="AU175" i="8"/>
  <c r="AV175" i="8"/>
  <c r="AW175" i="8"/>
  <c r="AY175" i="8"/>
  <c r="AZ175" i="8"/>
  <c r="BA175" i="8"/>
  <c r="BB175" i="8"/>
  <c r="BC175" i="8"/>
  <c r="BD175" i="8"/>
  <c r="BE175" i="8"/>
  <c r="BF175" i="8"/>
  <c r="BG175" i="8"/>
  <c r="BH175" i="8"/>
  <c r="BI175" i="8"/>
  <c r="BJ175" i="8"/>
  <c r="BK175" i="8"/>
  <c r="BM175" i="8"/>
  <c r="BN175" i="8"/>
  <c r="BO175" i="8"/>
  <c r="BP175" i="8"/>
  <c r="BQ175" i="8"/>
  <c r="BR175" i="8"/>
  <c r="BS175" i="8"/>
  <c r="BT175" i="8"/>
  <c r="BU175" i="8"/>
  <c r="BV175" i="8"/>
  <c r="BW175" i="8"/>
  <c r="BX175" i="8"/>
  <c r="BY175" i="8"/>
  <c r="BZ175" i="8"/>
  <c r="CA175" i="8"/>
  <c r="CB175" i="8"/>
  <c r="CC175" i="8"/>
  <c r="CD175" i="8"/>
  <c r="CE175" i="8"/>
  <c r="CF175" i="8"/>
  <c r="CG175" i="8"/>
  <c r="CH175" i="8"/>
  <c r="CI175" i="8"/>
  <c r="CJ175" i="8"/>
  <c r="CK175" i="8"/>
  <c r="CL175" i="8"/>
  <c r="CM175" i="8"/>
  <c r="F128" i="8"/>
  <c r="F127" i="8" s="1"/>
  <c r="F32" i="8" s="1"/>
  <c r="G128" i="8"/>
  <c r="G127" i="8" s="1"/>
  <c r="H128" i="8"/>
  <c r="H127" i="8" s="1"/>
  <c r="H32" i="8" s="1"/>
  <c r="I128" i="8"/>
  <c r="I127" i="8" s="1"/>
  <c r="J128" i="8"/>
  <c r="J127" i="8" s="1"/>
  <c r="J32" i="8" s="1"/>
  <c r="K128" i="8"/>
  <c r="K127" i="8" s="1"/>
  <c r="K32" i="8" s="1"/>
  <c r="L128" i="8"/>
  <c r="L127" i="8" s="1"/>
  <c r="M128" i="8"/>
  <c r="M127" i="8" s="1"/>
  <c r="N128" i="8"/>
  <c r="N127" i="8" s="1"/>
  <c r="O128" i="8"/>
  <c r="O127" i="8" s="1"/>
  <c r="P128" i="8"/>
  <c r="P127" i="8" s="1"/>
  <c r="Q128" i="8"/>
  <c r="Q127" i="8" s="1"/>
  <c r="R128" i="8"/>
  <c r="R127" i="8" s="1"/>
  <c r="S128" i="8"/>
  <c r="S127" i="8" s="1"/>
  <c r="T128" i="8"/>
  <c r="T127" i="8" s="1"/>
  <c r="U128" i="8"/>
  <c r="U127" i="8" s="1"/>
  <c r="V128" i="8"/>
  <c r="V127" i="8" s="1"/>
  <c r="W128" i="8"/>
  <c r="W127" i="8" s="1"/>
  <c r="X128" i="8"/>
  <c r="X127" i="8" s="1"/>
  <c r="Y128" i="8"/>
  <c r="Y127" i="8" s="1"/>
  <c r="Z128" i="8"/>
  <c r="Z127" i="8" s="1"/>
  <c r="AA128" i="8"/>
  <c r="AA127" i="8" s="1"/>
  <c r="AB128" i="8"/>
  <c r="AB127" i="8" s="1"/>
  <c r="AC128" i="8"/>
  <c r="AC127" i="8" s="1"/>
  <c r="AC32" i="8" s="1"/>
  <c r="AC29" i="8" s="1"/>
  <c r="AD128" i="8"/>
  <c r="AD127" i="8" s="1"/>
  <c r="AE128" i="8"/>
  <c r="AE127" i="8" s="1"/>
  <c r="AF128" i="8"/>
  <c r="AF127" i="8" s="1"/>
  <c r="AG128" i="8"/>
  <c r="AG127" i="8" s="1"/>
  <c r="AH128" i="8"/>
  <c r="AH127" i="8" s="1"/>
  <c r="AI128" i="8"/>
  <c r="AI127" i="8" s="1"/>
  <c r="AK128" i="8"/>
  <c r="AK127" i="8" s="1"/>
  <c r="AL128" i="8"/>
  <c r="AL127" i="8" s="1"/>
  <c r="AM128" i="8"/>
  <c r="AM127" i="8" s="1"/>
  <c r="AN128" i="8"/>
  <c r="AN127" i="8" s="1"/>
  <c r="AO128" i="8"/>
  <c r="AO127" i="8" s="1"/>
  <c r="AP128" i="8"/>
  <c r="AP127" i="8" s="1"/>
  <c r="AQ128" i="8"/>
  <c r="AQ127" i="8" s="1"/>
  <c r="AQ32" i="8" s="1"/>
  <c r="AR128" i="8"/>
  <c r="AR127" i="8" s="1"/>
  <c r="AS128" i="8"/>
  <c r="AS127" i="8" s="1"/>
  <c r="AT128" i="8"/>
  <c r="AT127" i="8" s="1"/>
  <c r="AU128" i="8"/>
  <c r="AU127" i="8" s="1"/>
  <c r="AV128" i="8"/>
  <c r="AV127" i="8" s="1"/>
  <c r="AW128" i="8"/>
  <c r="AW127" i="8" s="1"/>
  <c r="AY128" i="8"/>
  <c r="AY127" i="8" s="1"/>
  <c r="AZ128" i="8"/>
  <c r="AZ127" i="8" s="1"/>
  <c r="BA128" i="8"/>
  <c r="BA127" i="8" s="1"/>
  <c r="BB128" i="8"/>
  <c r="BB127" i="8" s="1"/>
  <c r="BC128" i="8"/>
  <c r="BC127" i="8" s="1"/>
  <c r="BD128" i="8"/>
  <c r="BD127" i="8" s="1"/>
  <c r="BE128" i="8"/>
  <c r="BE127" i="8" s="1"/>
  <c r="BE32" i="8" s="1"/>
  <c r="BE29" i="8" s="1"/>
  <c r="BF128" i="8"/>
  <c r="BF127" i="8" s="1"/>
  <c r="BG128" i="8"/>
  <c r="BG127" i="8" s="1"/>
  <c r="BH128" i="8"/>
  <c r="BH127" i="8" s="1"/>
  <c r="BI128" i="8"/>
  <c r="BI127" i="8" s="1"/>
  <c r="BJ128" i="8"/>
  <c r="BJ127" i="8" s="1"/>
  <c r="BK128" i="8"/>
  <c r="BK127" i="8" s="1"/>
  <c r="BL128" i="8"/>
  <c r="BL127" i="8" s="1"/>
  <c r="BM128" i="8"/>
  <c r="BM127" i="8" s="1"/>
  <c r="BN128" i="8"/>
  <c r="BN127" i="8" s="1"/>
  <c r="BO128" i="8"/>
  <c r="BO127" i="8" s="1"/>
  <c r="BP128" i="8"/>
  <c r="BP127" i="8" s="1"/>
  <c r="BQ128" i="8"/>
  <c r="BQ127" i="8" s="1"/>
  <c r="BR128" i="8"/>
  <c r="BR127" i="8" s="1"/>
  <c r="BS128" i="8"/>
  <c r="BS127" i="8" s="1"/>
  <c r="BT128" i="8"/>
  <c r="BT127" i="8" s="1"/>
  <c r="BU128" i="8"/>
  <c r="BU127" i="8" s="1"/>
  <c r="BV128" i="8"/>
  <c r="BV127" i="8" s="1"/>
  <c r="BW128" i="8"/>
  <c r="BW127" i="8" s="1"/>
  <c r="BX128" i="8"/>
  <c r="BX127" i="8" s="1"/>
  <c r="BY128" i="8"/>
  <c r="BY127" i="8" s="1"/>
  <c r="BZ128" i="8"/>
  <c r="BZ127" i="8" s="1"/>
  <c r="CA128" i="8"/>
  <c r="CA127" i="8" s="1"/>
  <c r="CB128" i="8"/>
  <c r="CB127" i="8" s="1"/>
  <c r="CC128" i="8"/>
  <c r="CC127" i="8" s="1"/>
  <c r="CD128" i="8"/>
  <c r="CD127" i="8" s="1"/>
  <c r="CE128" i="8"/>
  <c r="CE127" i="8" s="1"/>
  <c r="CF128" i="8"/>
  <c r="CF127" i="8" s="1"/>
  <c r="CG128" i="8"/>
  <c r="CG127" i="8" s="1"/>
  <c r="CH128" i="8"/>
  <c r="CH127" i="8" s="1"/>
  <c r="CI128" i="8"/>
  <c r="CI127" i="8" s="1"/>
  <c r="CJ128" i="8"/>
  <c r="CJ127" i="8" s="1"/>
  <c r="CK128" i="8"/>
  <c r="CK127" i="8" s="1"/>
  <c r="CL128" i="8"/>
  <c r="CL127" i="8" s="1"/>
  <c r="CM128" i="8"/>
  <c r="CM127" i="8" s="1"/>
  <c r="G123"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P123" i="8"/>
  <c r="AQ123" i="8"/>
  <c r="AR123" i="8"/>
  <c r="AS123" i="8"/>
  <c r="AT123" i="8"/>
  <c r="AU123" i="8"/>
  <c r="AV123" i="8"/>
  <c r="AW123" i="8"/>
  <c r="AX123" i="8"/>
  <c r="AY123" i="8"/>
  <c r="AZ123" i="8"/>
  <c r="BA123" i="8"/>
  <c r="BB123" i="8"/>
  <c r="BC123" i="8"/>
  <c r="BD123" i="8"/>
  <c r="BE123" i="8"/>
  <c r="BF123" i="8"/>
  <c r="BG123" i="8"/>
  <c r="BH123" i="8"/>
  <c r="BI123" i="8"/>
  <c r="BJ123" i="8"/>
  <c r="BK123" i="8"/>
  <c r="BM123" i="8"/>
  <c r="BN123" i="8"/>
  <c r="BO123" i="8"/>
  <c r="BP123" i="8"/>
  <c r="BQ123" i="8"/>
  <c r="BR123" i="8"/>
  <c r="BS123" i="8"/>
  <c r="BT123" i="8"/>
  <c r="BU123" i="8"/>
  <c r="BV123" i="8"/>
  <c r="BW123" i="8"/>
  <c r="BX123" i="8"/>
  <c r="BY123" i="8"/>
  <c r="CA123" i="8"/>
  <c r="CB123" i="8"/>
  <c r="CC123" i="8"/>
  <c r="CD123" i="8"/>
  <c r="CE123" i="8"/>
  <c r="CF123" i="8"/>
  <c r="CG123" i="8"/>
  <c r="CH123" i="8"/>
  <c r="CI123" i="8"/>
  <c r="CJ123" i="8"/>
  <c r="CK123" i="8"/>
  <c r="CL123" i="8"/>
  <c r="CM123" i="8"/>
  <c r="F120" i="8"/>
  <c r="G120" i="8"/>
  <c r="G118" i="8" s="1"/>
  <c r="H120" i="8"/>
  <c r="I120" i="8"/>
  <c r="J120" i="8"/>
  <c r="K120" i="8"/>
  <c r="K118" i="8" s="1"/>
  <c r="L120" i="8"/>
  <c r="M120" i="8"/>
  <c r="M118" i="8" s="1"/>
  <c r="N120" i="8"/>
  <c r="O120" i="8"/>
  <c r="P120" i="8"/>
  <c r="Q120" i="8"/>
  <c r="Q118" i="8" s="1"/>
  <c r="R120" i="8"/>
  <c r="S120" i="8"/>
  <c r="S118" i="8" s="1"/>
  <c r="T120" i="8"/>
  <c r="U120" i="8"/>
  <c r="V120" i="8"/>
  <c r="W120" i="8"/>
  <c r="W118" i="8" s="1"/>
  <c r="X120" i="8"/>
  <c r="Y120" i="8"/>
  <c r="Y118" i="8" s="1"/>
  <c r="Z120" i="8"/>
  <c r="AA120" i="8"/>
  <c r="AB120" i="8"/>
  <c r="AC120" i="8"/>
  <c r="AC118" i="8" s="1"/>
  <c r="AD120" i="8"/>
  <c r="AE120" i="8"/>
  <c r="AE118" i="8" s="1"/>
  <c r="AF120" i="8"/>
  <c r="AG120" i="8"/>
  <c r="AH120" i="8"/>
  <c r="AI120" i="8"/>
  <c r="AI118" i="8" s="1"/>
  <c r="AJ120" i="8"/>
  <c r="AK120" i="8"/>
  <c r="AK118" i="8" s="1"/>
  <c r="AL120" i="8"/>
  <c r="AM120" i="8"/>
  <c r="AN120" i="8"/>
  <c r="AO120" i="8"/>
  <c r="AO118" i="8" s="1"/>
  <c r="AP120" i="8"/>
  <c r="AQ120" i="8"/>
  <c r="AQ118" i="8" s="1"/>
  <c r="AR120" i="8"/>
  <c r="AS120" i="8"/>
  <c r="AT120" i="8"/>
  <c r="AU120" i="8"/>
  <c r="AU118" i="8" s="1"/>
  <c r="AV120" i="8"/>
  <c r="AW120" i="8"/>
  <c r="AW118" i="8" s="1"/>
  <c r="AY120" i="8"/>
  <c r="AZ120" i="8"/>
  <c r="BA120" i="8"/>
  <c r="BA118" i="8" s="1"/>
  <c r="BB120" i="8"/>
  <c r="BC120" i="8"/>
  <c r="BC118" i="8" s="1"/>
  <c r="BD120" i="8"/>
  <c r="BE120" i="8"/>
  <c r="BF120" i="8"/>
  <c r="BG120" i="8"/>
  <c r="BG118" i="8" s="1"/>
  <c r="BH120" i="8"/>
  <c r="BI120" i="8"/>
  <c r="BI118" i="8" s="1"/>
  <c r="BJ120" i="8"/>
  <c r="BK120" i="8"/>
  <c r="BL120" i="8"/>
  <c r="BM120" i="8"/>
  <c r="BN120" i="8"/>
  <c r="BO120" i="8"/>
  <c r="BO118" i="8" s="1"/>
  <c r="BP120" i="8"/>
  <c r="BP118" i="8" s="1"/>
  <c r="BQ120" i="8"/>
  <c r="BR120" i="8"/>
  <c r="BS120" i="8"/>
  <c r="BT120" i="8"/>
  <c r="BU120" i="8"/>
  <c r="BU118" i="8" s="1"/>
  <c r="BV120" i="8"/>
  <c r="BV118" i="8" s="1"/>
  <c r="BW120" i="8"/>
  <c r="BX120" i="8"/>
  <c r="BY120" i="8"/>
  <c r="BZ120" i="8"/>
  <c r="CA120" i="8"/>
  <c r="CA118" i="8" s="1"/>
  <c r="CB120" i="8"/>
  <c r="CC120" i="8"/>
  <c r="CD120" i="8"/>
  <c r="CE120" i="8"/>
  <c r="CF120" i="8"/>
  <c r="CG120" i="8"/>
  <c r="CH120" i="8"/>
  <c r="CI120" i="8"/>
  <c r="CJ120" i="8"/>
  <c r="CK120" i="8"/>
  <c r="CL120" i="8"/>
  <c r="CM120" i="8"/>
  <c r="CM118" i="8" s="1"/>
  <c r="G92" i="8"/>
  <c r="I92" i="8"/>
  <c r="I26" i="8" s="1"/>
  <c r="J92" i="8"/>
  <c r="J26" i="8" s="1"/>
  <c r="K92" i="8"/>
  <c r="K26" i="8" s="1"/>
  <c r="L92" i="8"/>
  <c r="M92" i="8"/>
  <c r="N92" i="8"/>
  <c r="O92" i="8"/>
  <c r="P92" i="8"/>
  <c r="Q92" i="8"/>
  <c r="R92" i="8"/>
  <c r="S92" i="8"/>
  <c r="T92" i="8"/>
  <c r="U92" i="8"/>
  <c r="V92" i="8"/>
  <c r="W92" i="8"/>
  <c r="X92" i="8"/>
  <c r="Y92" i="8"/>
  <c r="Z92" i="8"/>
  <c r="AA92" i="8"/>
  <c r="AB92" i="8"/>
  <c r="AC92" i="8"/>
  <c r="AD92" i="8"/>
  <c r="AE92" i="8"/>
  <c r="AF92" i="8"/>
  <c r="AG92" i="8"/>
  <c r="AH92" i="8"/>
  <c r="AI92" i="8"/>
  <c r="AK92" i="8"/>
  <c r="AL92" i="8"/>
  <c r="AM92" i="8"/>
  <c r="AM26" i="8" s="1"/>
  <c r="AN92" i="8"/>
  <c r="AO92" i="8"/>
  <c r="AP92" i="8"/>
  <c r="AQ92" i="8"/>
  <c r="AQ26" i="8" s="1"/>
  <c r="AR92" i="8"/>
  <c r="AS92" i="8"/>
  <c r="AT92" i="8"/>
  <c r="AT26" i="8" s="1"/>
  <c r="AU92" i="8"/>
  <c r="AV92" i="8"/>
  <c r="AW92" i="8"/>
  <c r="AX92" i="8"/>
  <c r="AY92" i="8"/>
  <c r="AZ92" i="8"/>
  <c r="BA92" i="8"/>
  <c r="BB92" i="8"/>
  <c r="BC92" i="8"/>
  <c r="BD92" i="8"/>
  <c r="BE92" i="8"/>
  <c r="BE26" i="8" s="1"/>
  <c r="BF92" i="8"/>
  <c r="BG92" i="8"/>
  <c r="BH92" i="8"/>
  <c r="BH26" i="8" s="1"/>
  <c r="BH22" i="8" s="1"/>
  <c r="BH21" i="8" s="1"/>
  <c r="BI92" i="8"/>
  <c r="BJ92" i="8"/>
  <c r="BK92" i="8"/>
  <c r="BL92" i="8"/>
  <c r="BM92" i="8"/>
  <c r="BN92" i="8"/>
  <c r="BO92" i="8"/>
  <c r="BP92" i="8"/>
  <c r="BQ92" i="8"/>
  <c r="BR92" i="8"/>
  <c r="BS92" i="8"/>
  <c r="BS26" i="8" s="1"/>
  <c r="BT92" i="8"/>
  <c r="BU92" i="8"/>
  <c r="BV92" i="8"/>
  <c r="BW92" i="8"/>
  <c r="BX92" i="8"/>
  <c r="BY92" i="8"/>
  <c r="CA92" i="8"/>
  <c r="CB92" i="8"/>
  <c r="CC92" i="8"/>
  <c r="CD92" i="8"/>
  <c r="CE92" i="8"/>
  <c r="CF92" i="8"/>
  <c r="CG92" i="8"/>
  <c r="CG26" i="8" s="1"/>
  <c r="CI92" i="8"/>
  <c r="CK92" i="8"/>
  <c r="CL92" i="8"/>
  <c r="CM92" i="8"/>
  <c r="BK74" i="8"/>
  <c r="BK71" i="8" s="1"/>
  <c r="BM74" i="8"/>
  <c r="BM71" i="8" s="1"/>
  <c r="BN74" i="8"/>
  <c r="BN71" i="8" s="1"/>
  <c r="BO74" i="8"/>
  <c r="BO71" i="8" s="1"/>
  <c r="BP74" i="8"/>
  <c r="BP71" i="8" s="1"/>
  <c r="BQ74" i="8"/>
  <c r="BQ71" i="8" s="1"/>
  <c r="AT66" i="8"/>
  <c r="AU66" i="8"/>
  <c r="F66" i="8"/>
  <c r="G67" i="8"/>
  <c r="G66" i="8" s="1"/>
  <c r="H67" i="8"/>
  <c r="H66" i="8" s="1"/>
  <c r="I67" i="8"/>
  <c r="I66" i="8" s="1"/>
  <c r="J67" i="8"/>
  <c r="J66" i="8" s="1"/>
  <c r="K67" i="8"/>
  <c r="K66" i="8" s="1"/>
  <c r="L67" i="8"/>
  <c r="L66" i="8" s="1"/>
  <c r="M67" i="8"/>
  <c r="M66" i="8" s="1"/>
  <c r="N67" i="8"/>
  <c r="N66" i="8" s="1"/>
  <c r="O67" i="8"/>
  <c r="O66" i="8" s="1"/>
  <c r="P67" i="8"/>
  <c r="P66" i="8" s="1"/>
  <c r="Q67" i="8"/>
  <c r="Q66" i="8" s="1"/>
  <c r="R67" i="8"/>
  <c r="R66" i="8" s="1"/>
  <c r="S67" i="8"/>
  <c r="S66" i="8" s="1"/>
  <c r="T67" i="8"/>
  <c r="T66" i="8" s="1"/>
  <c r="U67" i="8"/>
  <c r="U66" i="8" s="1"/>
  <c r="V67" i="8"/>
  <c r="V66" i="8" s="1"/>
  <c r="W67" i="8"/>
  <c r="W66" i="8" s="1"/>
  <c r="X67" i="8"/>
  <c r="X66" i="8" s="1"/>
  <c r="Y67" i="8"/>
  <c r="Y66" i="8" s="1"/>
  <c r="Z67" i="8"/>
  <c r="Z66" i="8" s="1"/>
  <c r="AA67" i="8"/>
  <c r="AA66" i="8" s="1"/>
  <c r="AB67" i="8"/>
  <c r="AB66" i="8" s="1"/>
  <c r="AC67" i="8"/>
  <c r="AC66" i="8" s="1"/>
  <c r="AD67" i="8"/>
  <c r="AD66" i="8" s="1"/>
  <c r="AE67" i="8"/>
  <c r="AE66" i="8" s="1"/>
  <c r="AF67" i="8"/>
  <c r="AF66" i="8" s="1"/>
  <c r="AG67" i="8"/>
  <c r="AG66" i="8" s="1"/>
  <c r="AH67" i="8"/>
  <c r="AH66" i="8" s="1"/>
  <c r="AI67" i="8"/>
  <c r="AI66" i="8" s="1"/>
  <c r="AK66" i="8"/>
  <c r="AL66" i="8"/>
  <c r="AM66" i="8"/>
  <c r="AN66" i="8"/>
  <c r="AO66" i="8"/>
  <c r="AP66" i="8"/>
  <c r="AQ66" i="8"/>
  <c r="AR66" i="8"/>
  <c r="AS66" i="8"/>
  <c r="AV66" i="8"/>
  <c r="AW67" i="8"/>
  <c r="AW66" i="8" s="1"/>
  <c r="AX67" i="8"/>
  <c r="AX66" i="8" s="1"/>
  <c r="AY67" i="8"/>
  <c r="AY66" i="8" s="1"/>
  <c r="AZ67" i="8"/>
  <c r="AZ66" i="8" s="1"/>
  <c r="BA67" i="8"/>
  <c r="BA66" i="8" s="1"/>
  <c r="BB67" i="8"/>
  <c r="BB66" i="8" s="1"/>
  <c r="BC67" i="8"/>
  <c r="BC66" i="8" s="1"/>
  <c r="BD67" i="8"/>
  <c r="BD66" i="8" s="1"/>
  <c r="BE67" i="8"/>
  <c r="BE66" i="8" s="1"/>
  <c r="BF67" i="8"/>
  <c r="BF66" i="8" s="1"/>
  <c r="BG67" i="8"/>
  <c r="BG66" i="8" s="1"/>
  <c r="BH67" i="8"/>
  <c r="BH66" i="8" s="1"/>
  <c r="BI67" i="8"/>
  <c r="BI66" i="8" s="1"/>
  <c r="BJ67" i="8"/>
  <c r="BJ66" i="8" s="1"/>
  <c r="BK67" i="8"/>
  <c r="BK66" i="8" s="1"/>
  <c r="BL67" i="8"/>
  <c r="BL66" i="8" s="1"/>
  <c r="BM67" i="8"/>
  <c r="BM66" i="8" s="1"/>
  <c r="BN67" i="8"/>
  <c r="BN66" i="8" s="1"/>
  <c r="BO67" i="8"/>
  <c r="BO66" i="8" s="1"/>
  <c r="BP67" i="8"/>
  <c r="BP66" i="8" s="1"/>
  <c r="BQ67" i="8"/>
  <c r="BQ66" i="8" s="1"/>
  <c r="BR67" i="8"/>
  <c r="BR66" i="8" s="1"/>
  <c r="BS67" i="8"/>
  <c r="BS66" i="8" s="1"/>
  <c r="BT67" i="8"/>
  <c r="BT66" i="8" s="1"/>
  <c r="BU67" i="8"/>
  <c r="BU66" i="8" s="1"/>
  <c r="BV67" i="8"/>
  <c r="BV66" i="8" s="1"/>
  <c r="BW67" i="8"/>
  <c r="BW66" i="8" s="1"/>
  <c r="BX67" i="8"/>
  <c r="BX66" i="8" s="1"/>
  <c r="BY67" i="8"/>
  <c r="BY66" i="8" s="1"/>
  <c r="BZ67" i="8"/>
  <c r="BZ66" i="8" s="1"/>
  <c r="CA67" i="8"/>
  <c r="CA66" i="8" s="1"/>
  <c r="CB67" i="8"/>
  <c r="CB66" i="8" s="1"/>
  <c r="CC67" i="8"/>
  <c r="CC66" i="8" s="1"/>
  <c r="CD67" i="8"/>
  <c r="CD66" i="8" s="1"/>
  <c r="CE67" i="8"/>
  <c r="CE66" i="8" s="1"/>
  <c r="CF67" i="8"/>
  <c r="CF66" i="8" s="1"/>
  <c r="CG67" i="8"/>
  <c r="CG66" i="8" s="1"/>
  <c r="CH67" i="8"/>
  <c r="CH66" i="8" s="1"/>
  <c r="CI67" i="8"/>
  <c r="CI66" i="8" s="1"/>
  <c r="CJ67" i="8"/>
  <c r="CJ66" i="8" s="1"/>
  <c r="CK67" i="8"/>
  <c r="CK66" i="8" s="1"/>
  <c r="CL67" i="8"/>
  <c r="CL66" i="8" s="1"/>
  <c r="CM67" i="8"/>
  <c r="CM66" i="8" s="1"/>
  <c r="G50" i="8"/>
  <c r="J50" i="8"/>
  <c r="L50" i="8"/>
  <c r="M50" i="8"/>
  <c r="N50" i="8"/>
  <c r="O50" i="8"/>
  <c r="P50" i="8"/>
  <c r="Q50" i="8"/>
  <c r="R50" i="8"/>
  <c r="S50" i="8"/>
  <c r="T50" i="8"/>
  <c r="U50" i="8"/>
  <c r="X50" i="8"/>
  <c r="Z50" i="8"/>
  <c r="AA50" i="8"/>
  <c r="AB50" i="8"/>
  <c r="AD50" i="8"/>
  <c r="AE50" i="8"/>
  <c r="AF50" i="8"/>
  <c r="AG50" i="8"/>
  <c r="AH50" i="8"/>
  <c r="AI50" i="8"/>
  <c r="AK50" i="8"/>
  <c r="AL50" i="8"/>
  <c r="AM50" i="8"/>
  <c r="AN50" i="8"/>
  <c r="AO50" i="8"/>
  <c r="AP50" i="8"/>
  <c r="AQ50" i="8"/>
  <c r="AR50" i="8"/>
  <c r="AS50" i="8"/>
  <c r="AT50" i="8"/>
  <c r="AU50" i="8"/>
  <c r="AV50" i="8"/>
  <c r="AW50" i="8"/>
  <c r="AY50" i="8"/>
  <c r="AZ50" i="8"/>
  <c r="BA50" i="8"/>
  <c r="BB50" i="8"/>
  <c r="BC50" i="8"/>
  <c r="BD50" i="8"/>
  <c r="BF50" i="8"/>
  <c r="BG50" i="8"/>
  <c r="BH50" i="8"/>
  <c r="BI50" i="8"/>
  <c r="BJ50" i="8"/>
  <c r="BK50" i="8"/>
  <c r="BL50" i="8"/>
  <c r="BM50" i="8"/>
  <c r="BN50" i="8"/>
  <c r="BO50" i="8"/>
  <c r="BP50" i="8"/>
  <c r="BQ50" i="8"/>
  <c r="BR50" i="8"/>
  <c r="BS50" i="8"/>
  <c r="BT50" i="8"/>
  <c r="BU50" i="8"/>
  <c r="BV50" i="8"/>
  <c r="BW50" i="8"/>
  <c r="BX50" i="8"/>
  <c r="BY50" i="8"/>
  <c r="BZ50" i="8"/>
  <c r="CA50" i="8"/>
  <c r="CB50" i="8"/>
  <c r="CC50" i="8"/>
  <c r="CD50" i="8"/>
  <c r="CE50" i="8"/>
  <c r="CF50" i="8"/>
  <c r="CG50" i="8"/>
  <c r="CH50" i="8"/>
  <c r="CI50" i="8"/>
  <c r="CJ50" i="8"/>
  <c r="CK50" i="8"/>
  <c r="CL50" i="8"/>
  <c r="CM50" i="8"/>
  <c r="F48" i="8"/>
  <c r="G48" i="8"/>
  <c r="J48" i="8"/>
  <c r="L48" i="8"/>
  <c r="M48" i="8"/>
  <c r="N48" i="8"/>
  <c r="O48" i="8"/>
  <c r="P48" i="8"/>
  <c r="Q48" i="8"/>
  <c r="R48" i="8"/>
  <c r="S48" i="8"/>
  <c r="T48" i="8"/>
  <c r="T47" i="8" s="1"/>
  <c r="U48" i="8"/>
  <c r="X48" i="8"/>
  <c r="Z48" i="8"/>
  <c r="AA48" i="8"/>
  <c r="AB48" i="8"/>
  <c r="AC48" i="8"/>
  <c r="AD48" i="8"/>
  <c r="AE48" i="8"/>
  <c r="AF48" i="8"/>
  <c r="AG48" i="8"/>
  <c r="AH48" i="8"/>
  <c r="AI48" i="8"/>
  <c r="AJ48" i="8"/>
  <c r="AK48" i="8"/>
  <c r="AL48" i="8"/>
  <c r="AM48" i="8"/>
  <c r="AN48" i="8"/>
  <c r="AO48" i="8"/>
  <c r="AO47" i="8" s="1"/>
  <c r="AP48" i="8"/>
  <c r="AP47" i="8" s="1"/>
  <c r="AQ48" i="8"/>
  <c r="AR48" i="8"/>
  <c r="AR47" i="8" s="1"/>
  <c r="AS48" i="8"/>
  <c r="AT48" i="8"/>
  <c r="AU48" i="8"/>
  <c r="AU47" i="8" s="1"/>
  <c r="AV48" i="8"/>
  <c r="AV47" i="8" s="1"/>
  <c r="AW48" i="8"/>
  <c r="AX48" i="8"/>
  <c r="AY48" i="8"/>
  <c r="AZ48" i="8"/>
  <c r="BA48" i="8"/>
  <c r="BB48" i="8"/>
  <c r="BC48" i="8"/>
  <c r="BD48" i="8"/>
  <c r="BE48" i="8"/>
  <c r="BF48" i="8"/>
  <c r="BG48" i="8"/>
  <c r="BG47" i="8" s="1"/>
  <c r="BH48" i="8"/>
  <c r="BI48" i="8"/>
  <c r="BJ48" i="8"/>
  <c r="BK48" i="8"/>
  <c r="BL48" i="8"/>
  <c r="BM48" i="8"/>
  <c r="BM47" i="8" s="1"/>
  <c r="BN48" i="8"/>
  <c r="BO48" i="8"/>
  <c r="BP48" i="8"/>
  <c r="BQ48" i="8"/>
  <c r="BR48" i="8"/>
  <c r="BS48" i="8"/>
  <c r="BS47" i="8" s="1"/>
  <c r="BT48" i="8"/>
  <c r="BU48" i="8"/>
  <c r="BV48" i="8"/>
  <c r="BW48" i="8"/>
  <c r="BX48" i="8"/>
  <c r="BY48" i="8"/>
  <c r="BY47" i="8" s="1"/>
  <c r="BZ48" i="8"/>
  <c r="CA48" i="8"/>
  <c r="CB48" i="8"/>
  <c r="CC48" i="8"/>
  <c r="CD48" i="8"/>
  <c r="CE48" i="8"/>
  <c r="CE47" i="8" s="1"/>
  <c r="CF48" i="8"/>
  <c r="CG48" i="8"/>
  <c r="CH48" i="8"/>
  <c r="CI48" i="8"/>
  <c r="CJ48" i="8"/>
  <c r="CK48" i="8"/>
  <c r="CK47" i="8" s="1"/>
  <c r="CL48" i="8"/>
  <c r="CM48" i="8"/>
  <c r="K43" i="8"/>
  <c r="K42" i="8"/>
  <c r="J42" i="8"/>
  <c r="I42" i="8"/>
  <c r="H42" i="8"/>
  <c r="K41" i="8"/>
  <c r="J41" i="8"/>
  <c r="I41" i="8"/>
  <c r="H41" i="8"/>
  <c r="K40" i="8"/>
  <c r="J40" i="8"/>
  <c r="I40" i="8"/>
  <c r="H40" i="8"/>
  <c r="K39" i="8"/>
  <c r="J39" i="8"/>
  <c r="I39" i="8"/>
  <c r="H39" i="8"/>
  <c r="K38" i="8"/>
  <c r="J38" i="8"/>
  <c r="I38" i="8"/>
  <c r="H38" i="8"/>
  <c r="K37" i="8"/>
  <c r="J37" i="8"/>
  <c r="I37" i="8"/>
  <c r="H37" i="8"/>
  <c r="K36" i="8"/>
  <c r="J36" i="8"/>
  <c r="I36" i="8"/>
  <c r="H36" i="8"/>
  <c r="K35" i="8"/>
  <c r="J35" i="8"/>
  <c r="I35" i="8"/>
  <c r="H35" i="8"/>
  <c r="K34" i="8"/>
  <c r="J34" i="8"/>
  <c r="I34" i="8"/>
  <c r="H34" i="8"/>
  <c r="K33" i="8"/>
  <c r="J33" i="8"/>
  <c r="I33" i="8"/>
  <c r="H33" i="8"/>
  <c r="K30" i="8"/>
  <c r="J30" i="8"/>
  <c r="I30" i="8"/>
  <c r="H30" i="8"/>
  <c r="K28" i="8"/>
  <c r="J28" i="8"/>
  <c r="I28" i="8"/>
  <c r="H28" i="8"/>
  <c r="K27" i="8"/>
  <c r="J27" i="8"/>
  <c r="I27" i="8"/>
  <c r="H27" i="8"/>
  <c r="K25" i="8"/>
  <c r="J25" i="8"/>
  <c r="I25" i="8"/>
  <c r="H25" i="8"/>
  <c r="CO175" i="8"/>
  <c r="CO43" i="8" s="1"/>
  <c r="CP175" i="8"/>
  <c r="CP43" i="8" s="1"/>
  <c r="CQ175" i="8"/>
  <c r="CQ43" i="8" s="1"/>
  <c r="CR175" i="8"/>
  <c r="CR43" i="8" s="1"/>
  <c r="CS175" i="8"/>
  <c r="CS43" i="8" s="1"/>
  <c r="CO128" i="8"/>
  <c r="CO127" i="8" s="1"/>
  <c r="CO32" i="8" s="1"/>
  <c r="CP128" i="8"/>
  <c r="CP127" i="8" s="1"/>
  <c r="CP32" i="8" s="1"/>
  <c r="CQ128" i="8"/>
  <c r="CQ127" i="8" s="1"/>
  <c r="CQ32" i="8" s="1"/>
  <c r="CR128" i="8"/>
  <c r="CR127" i="8" s="1"/>
  <c r="CR32" i="8" s="1"/>
  <c r="CS128" i="8"/>
  <c r="CS127" i="8" s="1"/>
  <c r="CO123" i="8"/>
  <c r="CP123" i="8"/>
  <c r="CQ123" i="8"/>
  <c r="CR123" i="8"/>
  <c r="CS123" i="8"/>
  <c r="CO120" i="8"/>
  <c r="CP120" i="8"/>
  <c r="CQ120" i="8"/>
  <c r="CR120" i="8"/>
  <c r="CS120" i="8"/>
  <c r="CO92" i="8"/>
  <c r="CO26" i="8" s="1"/>
  <c r="CP92" i="8"/>
  <c r="CP26" i="8" s="1"/>
  <c r="CR92" i="8"/>
  <c r="CS92" i="8"/>
  <c r="CS26" i="8" s="1"/>
  <c r="CO66" i="8"/>
  <c r="CP66" i="8"/>
  <c r="CQ66" i="8"/>
  <c r="CR66" i="8"/>
  <c r="CS66" i="8"/>
  <c r="CS42" i="8"/>
  <c r="CR42" i="8"/>
  <c r="CQ42" i="8"/>
  <c r="CP42" i="8"/>
  <c r="CO42" i="8"/>
  <c r="CS41" i="8"/>
  <c r="CR41" i="8"/>
  <c r="CQ41" i="8"/>
  <c r="CP41" i="8"/>
  <c r="CO41" i="8"/>
  <c r="CS40" i="8"/>
  <c r="CR40" i="8"/>
  <c r="CQ40" i="8"/>
  <c r="CP40" i="8"/>
  <c r="CO40" i="8"/>
  <c r="CS39" i="8"/>
  <c r="CR39" i="8"/>
  <c r="CQ39" i="8"/>
  <c r="CP39" i="8"/>
  <c r="CO39" i="8"/>
  <c r="CS38" i="8"/>
  <c r="CR38" i="8"/>
  <c r="CQ38" i="8"/>
  <c r="CP38" i="8"/>
  <c r="CO38" i="8"/>
  <c r="CS37" i="8"/>
  <c r="CR37" i="8"/>
  <c r="CQ37" i="8"/>
  <c r="CP37" i="8"/>
  <c r="CO37" i="8"/>
  <c r="CS36" i="8"/>
  <c r="CR36" i="8"/>
  <c r="CQ36" i="8"/>
  <c r="CP36" i="8"/>
  <c r="CO36" i="8"/>
  <c r="CS35" i="8"/>
  <c r="CR35" i="8"/>
  <c r="CQ35" i="8"/>
  <c r="CP35" i="8"/>
  <c r="CO35" i="8"/>
  <c r="CS34" i="8"/>
  <c r="CR34" i="8"/>
  <c r="CQ34" i="8"/>
  <c r="CP34" i="8"/>
  <c r="CO34" i="8"/>
  <c r="CS33" i="8"/>
  <c r="CR33" i="8"/>
  <c r="CQ33" i="8"/>
  <c r="CP33" i="8"/>
  <c r="CO33" i="8"/>
  <c r="CS30" i="8"/>
  <c r="CR30" i="8"/>
  <c r="CQ30" i="8"/>
  <c r="CP30" i="8"/>
  <c r="CO30" i="8"/>
  <c r="CS28" i="8"/>
  <c r="CR28" i="8"/>
  <c r="CQ28" i="8"/>
  <c r="CP28" i="8"/>
  <c r="CO28" i="8"/>
  <c r="CS27" i="8"/>
  <c r="CR27" i="8"/>
  <c r="CQ27" i="8"/>
  <c r="CP27" i="8"/>
  <c r="CO27" i="8"/>
  <c r="CR26" i="8"/>
  <c r="CS25" i="8"/>
  <c r="CR25" i="8"/>
  <c r="CQ25" i="8"/>
  <c r="CP25" i="8"/>
  <c r="CO25" i="8"/>
  <c r="I65" i="7"/>
  <c r="J65" i="7"/>
  <c r="K65" i="7"/>
  <c r="L65" i="7"/>
  <c r="M65" i="7"/>
  <c r="N65" i="7"/>
  <c r="O65" i="7"/>
  <c r="P65" i="7"/>
  <c r="Q65" i="7"/>
  <c r="S65" i="7"/>
  <c r="T65" i="7"/>
  <c r="U66" i="7"/>
  <c r="U65" i="7" s="1"/>
  <c r="V66" i="7"/>
  <c r="V65" i="7" s="1"/>
  <c r="W66" i="7"/>
  <c r="W65" i="7" s="1"/>
  <c r="X66" i="7"/>
  <c r="X65" i="7" s="1"/>
  <c r="Y66" i="7"/>
  <c r="Y65" i="7" s="1"/>
  <c r="Z66" i="7"/>
  <c r="Z65" i="7" s="1"/>
  <c r="AA66" i="7"/>
  <c r="AA65" i="7" s="1"/>
  <c r="AB66" i="7"/>
  <c r="AB65" i="7" s="1"/>
  <c r="AC66" i="7"/>
  <c r="AC65" i="7" s="1"/>
  <c r="AJ76" i="8"/>
  <c r="AJ77" i="8"/>
  <c r="CN77" i="8" s="1"/>
  <c r="AJ79" i="8"/>
  <c r="K52" i="8"/>
  <c r="Y52" i="8" s="1"/>
  <c r="I52" i="8"/>
  <c r="W52" i="8" s="1"/>
  <c r="K51" i="8"/>
  <c r="I51" i="8"/>
  <c r="W51" i="8" s="1"/>
  <c r="K49" i="8"/>
  <c r="K48" i="8" s="1"/>
  <c r="I49" i="8"/>
  <c r="I48" i="8" s="1"/>
  <c r="I174" i="7"/>
  <c r="I42" i="7" s="1"/>
  <c r="J174" i="7"/>
  <c r="K174" i="7"/>
  <c r="L174" i="7"/>
  <c r="L42" i="7" s="1"/>
  <c r="M174" i="7"/>
  <c r="N174" i="7"/>
  <c r="N42" i="7" s="1"/>
  <c r="O174" i="7"/>
  <c r="P174" i="7"/>
  <c r="Q174" i="7"/>
  <c r="R174" i="7"/>
  <c r="S174" i="7"/>
  <c r="T174" i="7"/>
  <c r="U174" i="7"/>
  <c r="V174" i="7"/>
  <c r="W174" i="7"/>
  <c r="X174" i="7"/>
  <c r="Y174" i="7"/>
  <c r="Z174" i="7"/>
  <c r="AA174" i="7"/>
  <c r="AB174" i="7"/>
  <c r="AC174" i="7"/>
  <c r="AD174" i="7"/>
  <c r="I127" i="7"/>
  <c r="I126" i="7" s="1"/>
  <c r="I31" i="7" s="1"/>
  <c r="J127" i="7"/>
  <c r="J126" i="7" s="1"/>
  <c r="K127" i="7"/>
  <c r="K126" i="7" s="1"/>
  <c r="M127" i="7"/>
  <c r="O127" i="7"/>
  <c r="O126" i="7" s="1"/>
  <c r="P127" i="7"/>
  <c r="P126" i="7" s="1"/>
  <c r="Q127" i="7"/>
  <c r="Q126" i="7" s="1"/>
  <c r="R127" i="7"/>
  <c r="R126" i="7" s="1"/>
  <c r="S127" i="7"/>
  <c r="S126" i="7" s="1"/>
  <c r="T127" i="7"/>
  <c r="T126" i="7" s="1"/>
  <c r="U127" i="7"/>
  <c r="U126" i="7" s="1"/>
  <c r="V127" i="7"/>
  <c r="V126" i="7" s="1"/>
  <c r="W127" i="7"/>
  <c r="W126" i="7" s="1"/>
  <c r="X127" i="7"/>
  <c r="X126" i="7" s="1"/>
  <c r="Y127" i="7"/>
  <c r="Y126" i="7" s="1"/>
  <c r="Z127" i="7"/>
  <c r="Z126" i="7" s="1"/>
  <c r="AA127" i="7"/>
  <c r="AA126" i="7" s="1"/>
  <c r="AB127" i="7"/>
  <c r="AB126" i="7" s="1"/>
  <c r="AC127" i="7"/>
  <c r="AC126" i="7" s="1"/>
  <c r="M126" i="7"/>
  <c r="I122" i="7"/>
  <c r="J122" i="7"/>
  <c r="K122" i="7"/>
  <c r="L122" i="7"/>
  <c r="M122" i="7"/>
  <c r="N122" i="7"/>
  <c r="O122" i="7"/>
  <c r="P122" i="7"/>
  <c r="Q122" i="7"/>
  <c r="R122" i="7"/>
  <c r="S122" i="7"/>
  <c r="T122" i="7"/>
  <c r="U122" i="7"/>
  <c r="V122" i="7"/>
  <c r="W122" i="7"/>
  <c r="X122" i="7"/>
  <c r="Y122" i="7"/>
  <c r="Z122" i="7"/>
  <c r="AA122" i="7"/>
  <c r="AB122" i="7"/>
  <c r="AB117" i="7" s="1"/>
  <c r="AC122" i="7"/>
  <c r="AD122" i="7"/>
  <c r="I119" i="7"/>
  <c r="J119" i="7"/>
  <c r="K119" i="7"/>
  <c r="M119" i="7"/>
  <c r="O119" i="7"/>
  <c r="P119" i="7"/>
  <c r="Q119" i="7"/>
  <c r="R119" i="7"/>
  <c r="S119" i="7"/>
  <c r="T119" i="7"/>
  <c r="U119" i="7"/>
  <c r="V119" i="7"/>
  <c r="W119" i="7"/>
  <c r="X119" i="7"/>
  <c r="Y119" i="7"/>
  <c r="Y117" i="7" s="1"/>
  <c r="Z119" i="7"/>
  <c r="AA119" i="7"/>
  <c r="AB119" i="7"/>
  <c r="AC119" i="7"/>
  <c r="AD119" i="7"/>
  <c r="J91" i="7"/>
  <c r="M91" i="7"/>
  <c r="P91" i="7"/>
  <c r="R91" i="7"/>
  <c r="S91" i="7"/>
  <c r="T91" i="7"/>
  <c r="U91" i="7"/>
  <c r="V91" i="7"/>
  <c r="W91" i="7"/>
  <c r="X91" i="7"/>
  <c r="Y91" i="7"/>
  <c r="Z91" i="7"/>
  <c r="R65" i="7"/>
  <c r="I49" i="7"/>
  <c r="M49" i="7"/>
  <c r="O49" i="7"/>
  <c r="P49" i="7"/>
  <c r="Q49" i="7"/>
  <c r="R49" i="7"/>
  <c r="S49" i="7"/>
  <c r="T49" i="7"/>
  <c r="U49" i="7"/>
  <c r="V49" i="7"/>
  <c r="W49" i="7"/>
  <c r="X49" i="7"/>
  <c r="Y49" i="7"/>
  <c r="Z49" i="7"/>
  <c r="AA49" i="7"/>
  <c r="AB49" i="7"/>
  <c r="AC49" i="7"/>
  <c r="M47" i="7"/>
  <c r="O47" i="7"/>
  <c r="P47" i="7"/>
  <c r="Q47" i="7"/>
  <c r="R47" i="7"/>
  <c r="S47" i="7"/>
  <c r="T47" i="7"/>
  <c r="U47" i="7"/>
  <c r="V47" i="7"/>
  <c r="W47" i="7"/>
  <c r="X47" i="7"/>
  <c r="Y47" i="7"/>
  <c r="Z47" i="7"/>
  <c r="AB47" i="7"/>
  <c r="AC47" i="7"/>
  <c r="AE47" i="7"/>
  <c r="AE46" i="7" s="1"/>
  <c r="AE45" i="7" s="1"/>
  <c r="AI47" i="7"/>
  <c r="AK47" i="7"/>
  <c r="AM47" i="7"/>
  <c r="N130" i="7"/>
  <c r="L130" i="7" s="1"/>
  <c r="L129" i="7"/>
  <c r="N128" i="7"/>
  <c r="N120" i="7"/>
  <c r="L120" i="7" s="1"/>
  <c r="L119" i="7" s="1"/>
  <c r="N98" i="7"/>
  <c r="N97" i="7"/>
  <c r="N94" i="7"/>
  <c r="N80" i="7"/>
  <c r="N51" i="7"/>
  <c r="N48" i="7"/>
  <c r="N47" i="7" s="1"/>
  <c r="I48" i="7"/>
  <c r="I47" i="7" s="1"/>
  <c r="K21" i="7"/>
  <c r="K20" i="7" s="1"/>
  <c r="J23" i="7"/>
  <c r="K23" i="7"/>
  <c r="M23" i="7"/>
  <c r="O23" i="7"/>
  <c r="P23" i="7"/>
  <c r="Q23" i="7"/>
  <c r="R23" i="7"/>
  <c r="S23" i="7"/>
  <c r="T23" i="7"/>
  <c r="U23" i="7"/>
  <c r="J24" i="7"/>
  <c r="K24" i="7"/>
  <c r="M24" i="7"/>
  <c r="O24" i="7"/>
  <c r="P24" i="7"/>
  <c r="Q24" i="7"/>
  <c r="R24" i="7"/>
  <c r="S24" i="7"/>
  <c r="T24" i="7"/>
  <c r="U24" i="7"/>
  <c r="V24" i="7"/>
  <c r="W24" i="7"/>
  <c r="X24" i="7"/>
  <c r="Y24" i="7"/>
  <c r="Z24" i="7"/>
  <c r="AA24" i="7"/>
  <c r="AB24" i="7"/>
  <c r="AC24" i="7"/>
  <c r="AE24" i="7"/>
  <c r="J25" i="7"/>
  <c r="K25" i="7"/>
  <c r="M25" i="7"/>
  <c r="O25" i="7"/>
  <c r="P25" i="7"/>
  <c r="Q25" i="7"/>
  <c r="R25" i="7"/>
  <c r="S25" i="7"/>
  <c r="T25" i="7"/>
  <c r="U25" i="7"/>
  <c r="V25" i="7"/>
  <c r="W25" i="7"/>
  <c r="X25" i="7"/>
  <c r="Y25" i="7"/>
  <c r="Z25" i="7"/>
  <c r="AA25" i="7"/>
  <c r="AB25" i="7"/>
  <c r="AC25" i="7"/>
  <c r="AE25" i="7"/>
  <c r="L41" i="6"/>
  <c r="L40" i="6"/>
  <c r="L39" i="6"/>
  <c r="L38" i="6"/>
  <c r="L37" i="6"/>
  <c r="L35" i="6"/>
  <c r="L34" i="6"/>
  <c r="L33" i="6"/>
  <c r="L32" i="6"/>
  <c r="L29" i="6"/>
  <c r="L27" i="6"/>
  <c r="L26" i="6"/>
  <c r="L24" i="6"/>
  <c r="M41" i="6"/>
  <c r="M40" i="6"/>
  <c r="M39" i="6"/>
  <c r="M38" i="6"/>
  <c r="M37" i="6"/>
  <c r="M35" i="6"/>
  <c r="M34" i="6"/>
  <c r="M33" i="6"/>
  <c r="M32" i="6"/>
  <c r="M29" i="6"/>
  <c r="M27" i="6"/>
  <c r="M26" i="6"/>
  <c r="M24" i="6"/>
  <c r="P41" i="6"/>
  <c r="P40" i="6"/>
  <c r="P39" i="6"/>
  <c r="P38" i="6"/>
  <c r="P37" i="6"/>
  <c r="P35" i="6"/>
  <c r="P34" i="6"/>
  <c r="P33" i="6"/>
  <c r="P32" i="6"/>
  <c r="P29" i="6"/>
  <c r="P27" i="6"/>
  <c r="P26" i="6"/>
  <c r="P24" i="6"/>
  <c r="Q41" i="6"/>
  <c r="Q40" i="6"/>
  <c r="Q39" i="6"/>
  <c r="Q38" i="6"/>
  <c r="Q37" i="6"/>
  <c r="Q35" i="6"/>
  <c r="Q34" i="6"/>
  <c r="Q33" i="6"/>
  <c r="Q32" i="6"/>
  <c r="Q29" i="6"/>
  <c r="Q27" i="6"/>
  <c r="Q26" i="6"/>
  <c r="Q24" i="6"/>
  <c r="AL37" i="6"/>
  <c r="AK37" i="6"/>
  <c r="AL33" i="6"/>
  <c r="AK33" i="6"/>
  <c r="CL20" i="6"/>
  <c r="CM20" i="6"/>
  <c r="CN20" i="6"/>
  <c r="CO20" i="6"/>
  <c r="CP20" i="6"/>
  <c r="CQ20" i="6"/>
  <c r="CK48" i="6"/>
  <c r="CK47" i="6" s="1"/>
  <c r="CL52" i="6"/>
  <c r="CL53" i="6"/>
  <c r="CL54" i="6"/>
  <c r="CL55" i="6"/>
  <c r="CL56" i="6"/>
  <c r="CL57" i="6"/>
  <c r="CL58" i="6"/>
  <c r="CL59" i="6"/>
  <c r="CL60" i="6"/>
  <c r="CL61" i="6"/>
  <c r="CL62" i="6"/>
  <c r="CL63" i="6"/>
  <c r="AB37" i="6"/>
  <c r="AA37" i="6"/>
  <c r="AB33" i="6"/>
  <c r="AA33" i="6"/>
  <c r="AV37" i="6"/>
  <c r="AU37" i="6"/>
  <c r="AV33" i="6"/>
  <c r="AU33" i="6"/>
  <c r="BP37" i="6"/>
  <c r="BO37" i="6"/>
  <c r="BP33" i="6"/>
  <c r="BO33" i="6"/>
  <c r="BG151" i="6"/>
  <c r="BG36" i="6" s="1"/>
  <c r="I151" i="6"/>
  <c r="I36" i="6" s="1"/>
  <c r="J151" i="6"/>
  <c r="J36" i="6" s="1"/>
  <c r="K151" i="6"/>
  <c r="L151" i="6"/>
  <c r="L36" i="6" s="1"/>
  <c r="M151" i="6"/>
  <c r="M36" i="6" s="1"/>
  <c r="N151" i="6"/>
  <c r="O151" i="6"/>
  <c r="O36" i="6" s="1"/>
  <c r="P151" i="6"/>
  <c r="P36" i="6" s="1"/>
  <c r="Q151" i="6"/>
  <c r="Q36" i="6" s="1"/>
  <c r="R151" i="6"/>
  <c r="R36" i="6" s="1"/>
  <c r="S151" i="6"/>
  <c r="T151" i="6"/>
  <c r="U151" i="6"/>
  <c r="U36" i="6" s="1"/>
  <c r="V151" i="6"/>
  <c r="W151" i="6"/>
  <c r="X151" i="6"/>
  <c r="Y151" i="6"/>
  <c r="Z151" i="6"/>
  <c r="Z36" i="6" s="1"/>
  <c r="AA151" i="6"/>
  <c r="AB151" i="6"/>
  <c r="AC151" i="6"/>
  <c r="AC36" i="6" s="1"/>
  <c r="AD151" i="6"/>
  <c r="AE151" i="6"/>
  <c r="AF151" i="6"/>
  <c r="AG151" i="6"/>
  <c r="AH151" i="6"/>
  <c r="AI151" i="6"/>
  <c r="AJ151" i="6"/>
  <c r="AJ36" i="6" s="1"/>
  <c r="AK151" i="6"/>
  <c r="AL151" i="6"/>
  <c r="AM151" i="6"/>
  <c r="AM36" i="6" s="1"/>
  <c r="AN151" i="6"/>
  <c r="AO151" i="6"/>
  <c r="AP151" i="6"/>
  <c r="AQ151" i="6"/>
  <c r="AR151" i="6"/>
  <c r="AS151" i="6"/>
  <c r="AT151" i="6"/>
  <c r="AT36" i="6" s="1"/>
  <c r="AU151" i="6"/>
  <c r="AV151" i="6"/>
  <c r="AW151" i="6"/>
  <c r="AW36" i="6" s="1"/>
  <c r="AX151" i="6"/>
  <c r="AY151" i="6"/>
  <c r="AZ151" i="6"/>
  <c r="BA151" i="6"/>
  <c r="BB151" i="6"/>
  <c r="BC151" i="6"/>
  <c r="BD151" i="6"/>
  <c r="BD36" i="6" s="1"/>
  <c r="BE151" i="6"/>
  <c r="BF151" i="6"/>
  <c r="BH151" i="6"/>
  <c r="BI151" i="6"/>
  <c r="BJ151" i="6"/>
  <c r="BK151" i="6"/>
  <c r="BL151" i="6"/>
  <c r="BM151" i="6"/>
  <c r="BN151" i="6"/>
  <c r="BN36" i="6" s="1"/>
  <c r="BO151" i="6"/>
  <c r="BP151" i="6"/>
  <c r="BQ151" i="6"/>
  <c r="BQ36" i="6" s="1"/>
  <c r="BR151" i="6"/>
  <c r="BS151" i="6"/>
  <c r="BT151" i="6"/>
  <c r="BU151" i="6"/>
  <c r="BV151" i="6"/>
  <c r="BW151" i="6"/>
  <c r="BX151" i="6"/>
  <c r="BX36" i="6" s="1"/>
  <c r="BY151" i="6"/>
  <c r="BZ151" i="6"/>
  <c r="CA151" i="6"/>
  <c r="CA36" i="6" s="1"/>
  <c r="CB151" i="6"/>
  <c r="CC151" i="6"/>
  <c r="CD151" i="6"/>
  <c r="CE151" i="6"/>
  <c r="CF151" i="6"/>
  <c r="CG151" i="6"/>
  <c r="CH151" i="6"/>
  <c r="CH36" i="6" s="1"/>
  <c r="CI151" i="6"/>
  <c r="CJ151" i="6"/>
  <c r="CK151" i="6"/>
  <c r="CK36" i="6" s="1"/>
  <c r="I91" i="6"/>
  <c r="I25" i="6" s="1"/>
  <c r="J25" i="6"/>
  <c r="L25" i="6"/>
  <c r="M25" i="6"/>
  <c r="O25" i="6"/>
  <c r="P25" i="6"/>
  <c r="Q25" i="6"/>
  <c r="R25" i="6"/>
  <c r="AC25" i="6"/>
  <c r="AM25" i="6"/>
  <c r="I174" i="6"/>
  <c r="I42" i="6" s="1"/>
  <c r="J42" i="6"/>
  <c r="L42" i="6"/>
  <c r="M42" i="6"/>
  <c r="O42" i="6"/>
  <c r="P42" i="6"/>
  <c r="Q42" i="6"/>
  <c r="R42" i="6"/>
  <c r="Z42" i="6"/>
  <c r="AC42" i="6"/>
  <c r="AJ42" i="6"/>
  <c r="AM42" i="6"/>
  <c r="BX42" i="6"/>
  <c r="CA42" i="6"/>
  <c r="I127" i="6"/>
  <c r="I126" i="6" s="1"/>
  <c r="I31" i="6" s="1"/>
  <c r="J127" i="6"/>
  <c r="J126" i="6" s="1"/>
  <c r="J31" i="6" s="1"/>
  <c r="K127" i="6"/>
  <c r="K126" i="6" s="1"/>
  <c r="L127" i="6"/>
  <c r="L126" i="6" s="1"/>
  <c r="L31" i="6" s="1"/>
  <c r="M127" i="6"/>
  <c r="M126" i="6" s="1"/>
  <c r="M31" i="6" s="1"/>
  <c r="N127" i="6"/>
  <c r="N126" i="6" s="1"/>
  <c r="O127" i="6"/>
  <c r="O126" i="6" s="1"/>
  <c r="O31" i="6" s="1"/>
  <c r="P127" i="6"/>
  <c r="P126" i="6" s="1"/>
  <c r="P31" i="6" s="1"/>
  <c r="Q127" i="6"/>
  <c r="Q126" i="6" s="1"/>
  <c r="Q31" i="6" s="1"/>
  <c r="R127" i="6"/>
  <c r="R126" i="6" s="1"/>
  <c r="R31" i="6" s="1"/>
  <c r="S127" i="6"/>
  <c r="S126" i="6" s="1"/>
  <c r="T127" i="6"/>
  <c r="T126" i="6" s="1"/>
  <c r="V127" i="6"/>
  <c r="V126" i="6" s="1"/>
  <c r="W127" i="6"/>
  <c r="W126" i="6" s="1"/>
  <c r="X127" i="6"/>
  <c r="X126" i="6" s="1"/>
  <c r="Y127" i="6"/>
  <c r="Y126" i="6" s="1"/>
  <c r="AA127" i="6"/>
  <c r="AA126" i="6" s="1"/>
  <c r="AB127" i="6"/>
  <c r="AB126" i="6" s="1"/>
  <c r="AD127" i="6"/>
  <c r="AD126" i="6" s="1"/>
  <c r="AE127" i="6"/>
  <c r="AE126" i="6" s="1"/>
  <c r="AF127" i="6"/>
  <c r="AF126" i="6" s="1"/>
  <c r="AG127" i="6"/>
  <c r="AG126" i="6" s="1"/>
  <c r="AH127" i="6"/>
  <c r="AH126" i="6" s="1"/>
  <c r="AI127" i="6"/>
  <c r="AI126" i="6" s="1"/>
  <c r="AK127" i="6"/>
  <c r="AK126" i="6" s="1"/>
  <c r="AL127" i="6"/>
  <c r="AL126" i="6" s="1"/>
  <c r="AN127" i="6"/>
  <c r="AN126" i="6" s="1"/>
  <c r="AO127" i="6"/>
  <c r="AO126" i="6" s="1"/>
  <c r="AO102" i="6" s="1"/>
  <c r="AP127" i="6"/>
  <c r="AP126" i="6" s="1"/>
  <c r="AQ127" i="6"/>
  <c r="AQ126" i="6" s="1"/>
  <c r="AR127" i="6"/>
  <c r="AR126" i="6" s="1"/>
  <c r="AR102" i="6" s="1"/>
  <c r="AS127" i="6"/>
  <c r="AS126" i="6" s="1"/>
  <c r="AU127" i="6"/>
  <c r="AU126" i="6" s="1"/>
  <c r="AV127" i="6"/>
  <c r="AV126" i="6" s="1"/>
  <c r="AX127" i="6"/>
  <c r="AX126" i="6" s="1"/>
  <c r="AY127" i="6"/>
  <c r="AY126" i="6" s="1"/>
  <c r="AZ127" i="6"/>
  <c r="AZ126" i="6" s="1"/>
  <c r="BA127" i="6"/>
  <c r="BA126" i="6" s="1"/>
  <c r="BB127" i="6"/>
  <c r="BB126" i="6" s="1"/>
  <c r="BC127" i="6"/>
  <c r="BC126" i="6" s="1"/>
  <c r="BE127" i="6"/>
  <c r="BE126" i="6" s="1"/>
  <c r="BF127" i="6"/>
  <c r="BF126" i="6" s="1"/>
  <c r="BH127" i="6"/>
  <c r="BH126" i="6" s="1"/>
  <c r="BI127" i="6"/>
  <c r="BI126" i="6" s="1"/>
  <c r="BJ127" i="6"/>
  <c r="BJ126" i="6" s="1"/>
  <c r="BK127" i="6"/>
  <c r="BK126" i="6" s="1"/>
  <c r="BL127" i="6"/>
  <c r="BL126" i="6" s="1"/>
  <c r="BM127" i="6"/>
  <c r="BM126" i="6" s="1"/>
  <c r="BN127" i="6"/>
  <c r="BN126" i="6" s="1"/>
  <c r="BN31" i="6" s="1"/>
  <c r="BO127" i="6"/>
  <c r="BO126" i="6" s="1"/>
  <c r="BP127" i="6"/>
  <c r="BP126" i="6" s="1"/>
  <c r="BQ127" i="6"/>
  <c r="BQ126" i="6" s="1"/>
  <c r="BQ31" i="6" s="1"/>
  <c r="BR127" i="6"/>
  <c r="BR126" i="6" s="1"/>
  <c r="BS127" i="6"/>
  <c r="BS126" i="6" s="1"/>
  <c r="BT127" i="6"/>
  <c r="BT126" i="6" s="1"/>
  <c r="BU127" i="6"/>
  <c r="BU126" i="6" s="1"/>
  <c r="BV127" i="6"/>
  <c r="BV126" i="6" s="1"/>
  <c r="BW127" i="6"/>
  <c r="BW126" i="6" s="1"/>
  <c r="BX127" i="6"/>
  <c r="BX126" i="6" s="1"/>
  <c r="BX31" i="6" s="1"/>
  <c r="BY127" i="6"/>
  <c r="BY126" i="6" s="1"/>
  <c r="BZ127" i="6"/>
  <c r="BZ126" i="6" s="1"/>
  <c r="CA127" i="6"/>
  <c r="CA126" i="6" s="1"/>
  <c r="CA31" i="6" s="1"/>
  <c r="CB127" i="6"/>
  <c r="CB126" i="6" s="1"/>
  <c r="CC127" i="6"/>
  <c r="CC126" i="6" s="1"/>
  <c r="CD127" i="6"/>
  <c r="CD126" i="6" s="1"/>
  <c r="CE127" i="6"/>
  <c r="CE126" i="6" s="1"/>
  <c r="CF127" i="6"/>
  <c r="CF126" i="6" s="1"/>
  <c r="CG127" i="6"/>
  <c r="CG126" i="6" s="1"/>
  <c r="CI127" i="6"/>
  <c r="CI126" i="6" s="1"/>
  <c r="CJ127" i="6"/>
  <c r="CJ126" i="6" s="1"/>
  <c r="I122" i="6"/>
  <c r="J122" i="6"/>
  <c r="K122" i="6"/>
  <c r="L122" i="6"/>
  <c r="M122" i="6"/>
  <c r="N122" i="6"/>
  <c r="O122" i="6"/>
  <c r="P122" i="6"/>
  <c r="Q122" i="6"/>
  <c r="R122" i="6"/>
  <c r="S122" i="6"/>
  <c r="T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O122" i="6"/>
  <c r="BP122" i="6"/>
  <c r="BR122" i="6"/>
  <c r="BS122" i="6"/>
  <c r="BT122" i="6"/>
  <c r="BU122" i="6"/>
  <c r="BV122" i="6"/>
  <c r="BW122" i="6"/>
  <c r="BY122" i="6"/>
  <c r="BZ122" i="6"/>
  <c r="CB122" i="6"/>
  <c r="CC122" i="6"/>
  <c r="CD122" i="6"/>
  <c r="CE122" i="6"/>
  <c r="CF122" i="6"/>
  <c r="CG122" i="6"/>
  <c r="CI122" i="6"/>
  <c r="CJ122" i="6"/>
  <c r="I119" i="6"/>
  <c r="J119" i="6"/>
  <c r="K119" i="6"/>
  <c r="L119" i="6"/>
  <c r="M119" i="6"/>
  <c r="N119" i="6"/>
  <c r="O119" i="6"/>
  <c r="P119" i="6"/>
  <c r="Q119" i="6"/>
  <c r="R119" i="6"/>
  <c r="S119" i="6"/>
  <c r="T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E119" i="6"/>
  <c r="BF119" i="6"/>
  <c r="BH119" i="6"/>
  <c r="BI119" i="6"/>
  <c r="BJ119" i="6"/>
  <c r="BK119" i="6"/>
  <c r="BK117" i="6" s="1"/>
  <c r="BL119" i="6"/>
  <c r="BM119" i="6"/>
  <c r="BN119" i="6"/>
  <c r="BO119" i="6"/>
  <c r="BP119" i="6"/>
  <c r="BQ119" i="6"/>
  <c r="BR119" i="6"/>
  <c r="BS119" i="6"/>
  <c r="BT119" i="6"/>
  <c r="BU119" i="6"/>
  <c r="BV119" i="6"/>
  <c r="BW119" i="6"/>
  <c r="BX119" i="6"/>
  <c r="BY119" i="6"/>
  <c r="BZ119" i="6"/>
  <c r="CA119" i="6"/>
  <c r="CB119" i="6"/>
  <c r="CC119" i="6"/>
  <c r="CD119" i="6"/>
  <c r="CE119" i="6"/>
  <c r="CF119" i="6"/>
  <c r="CG119" i="6"/>
  <c r="CI119" i="6"/>
  <c r="CJ119" i="6"/>
  <c r="I73" i="6"/>
  <c r="I70" i="6" s="1"/>
  <c r="I23" i="6" s="1"/>
  <c r="J23" i="6"/>
  <c r="L23" i="6"/>
  <c r="M23" i="6"/>
  <c r="O23" i="6"/>
  <c r="P23" i="6"/>
  <c r="Q23" i="6"/>
  <c r="R23" i="6"/>
  <c r="Z23" i="6"/>
  <c r="AC23" i="6"/>
  <c r="AJ23" i="6"/>
  <c r="AM23" i="6"/>
  <c r="I66" i="6"/>
  <c r="I65" i="6" s="1"/>
  <c r="J66" i="6"/>
  <c r="J65" i="6" s="1"/>
  <c r="K66" i="6"/>
  <c r="K65" i="6" s="1"/>
  <c r="L66" i="6"/>
  <c r="L65" i="6" s="1"/>
  <c r="M65" i="6"/>
  <c r="N65" i="6"/>
  <c r="O65" i="6"/>
  <c r="P65" i="6"/>
  <c r="Q65" i="6"/>
  <c r="R65" i="6"/>
  <c r="W66" i="6"/>
  <c r="X66" i="6"/>
  <c r="Y66" i="6"/>
  <c r="AA66" i="6"/>
  <c r="AB66" i="6"/>
  <c r="AD66" i="6"/>
  <c r="AE66" i="6"/>
  <c r="AF66" i="6"/>
  <c r="AG66" i="6"/>
  <c r="AH66" i="6"/>
  <c r="AI66" i="6"/>
  <c r="AK66" i="6"/>
  <c r="AL66" i="6"/>
  <c r="AN66" i="6"/>
  <c r="AO66" i="6"/>
  <c r="AO65" i="6" s="1"/>
  <c r="AP66" i="6"/>
  <c r="AQ66" i="6"/>
  <c r="AR66" i="6"/>
  <c r="AR65" i="6" s="1"/>
  <c r="AS66" i="6"/>
  <c r="BD66" i="6"/>
  <c r="BE66" i="6"/>
  <c r="BF66" i="6"/>
  <c r="BG66" i="6"/>
  <c r="BH66" i="6"/>
  <c r="BI66" i="6"/>
  <c r="BJ66" i="6"/>
  <c r="BK66" i="6"/>
  <c r="BL66" i="6"/>
  <c r="BM66" i="6"/>
  <c r="BN66" i="6"/>
  <c r="BO66" i="6"/>
  <c r="BP66" i="6"/>
  <c r="BQ66" i="6"/>
  <c r="BR66" i="6"/>
  <c r="BS66" i="6"/>
  <c r="BT66" i="6"/>
  <c r="BU66" i="6"/>
  <c r="BV66" i="6"/>
  <c r="BW66" i="6"/>
  <c r="BX66" i="6"/>
  <c r="BY66" i="6"/>
  <c r="BZ66" i="6"/>
  <c r="CA66" i="6"/>
  <c r="CB66" i="6"/>
  <c r="CC66" i="6"/>
  <c r="CD66" i="6"/>
  <c r="CE66" i="6"/>
  <c r="CF66" i="6"/>
  <c r="CG66" i="6"/>
  <c r="I47" i="6"/>
  <c r="I49" i="6"/>
  <c r="CA125" i="6"/>
  <c r="CA124" i="6"/>
  <c r="BX124" i="6" s="1"/>
  <c r="AL124" i="7" s="1"/>
  <c r="BX98" i="6"/>
  <c r="AL98" i="7" s="1"/>
  <c r="CA99" i="6"/>
  <c r="CA97" i="6"/>
  <c r="CK97" i="6" s="1"/>
  <c r="CA96" i="6"/>
  <c r="CK96" i="6" s="1"/>
  <c r="J91" i="21" s="1"/>
  <c r="G91" i="21" s="1"/>
  <c r="CA95" i="6"/>
  <c r="CA94" i="6"/>
  <c r="CK94" i="6" s="1"/>
  <c r="J89" i="21" s="1"/>
  <c r="G89" i="21" s="1"/>
  <c r="CA92" i="6"/>
  <c r="CA77" i="6"/>
  <c r="CA23" i="6" s="1"/>
  <c r="BQ178" i="6"/>
  <c r="BN124" i="6"/>
  <c r="BN125" i="6"/>
  <c r="BQ123" i="6"/>
  <c r="BQ122" i="6" s="1"/>
  <c r="BN94" i="6"/>
  <c r="BN95" i="6"/>
  <c r="BN96" i="6"/>
  <c r="BN97" i="6"/>
  <c r="BN98" i="6"/>
  <c r="BN99" i="6"/>
  <c r="BQ25" i="6"/>
  <c r="BQ79" i="6"/>
  <c r="BN79" i="6" s="1"/>
  <c r="AJ79" i="7" s="1"/>
  <c r="BQ76" i="6"/>
  <c r="BN76" i="6" s="1"/>
  <c r="AJ76" i="7" s="1"/>
  <c r="BN74" i="6"/>
  <c r="BN75" i="6"/>
  <c r="BN77" i="6"/>
  <c r="BG177" i="6"/>
  <c r="BG42" i="6" s="1"/>
  <c r="BG130" i="6"/>
  <c r="BG120" i="6"/>
  <c r="BG119" i="6" s="1"/>
  <c r="BD96" i="6"/>
  <c r="BD97" i="6"/>
  <c r="BD98" i="6"/>
  <c r="BD99" i="6"/>
  <c r="BG95" i="6"/>
  <c r="BG25" i="6" s="1"/>
  <c r="BG76" i="6"/>
  <c r="BD76" i="6" s="1"/>
  <c r="AH76" i="7" s="1"/>
  <c r="BG77" i="6"/>
  <c r="BG78" i="6"/>
  <c r="BD78" i="6" s="1"/>
  <c r="AH78" i="7" s="1"/>
  <c r="BG79" i="6"/>
  <c r="BD79" i="6" s="1"/>
  <c r="AH79" i="7" s="1"/>
  <c r="BG80" i="6"/>
  <c r="BD80" i="6" s="1"/>
  <c r="AH80" i="7" s="1"/>
  <c r="BG75" i="6"/>
  <c r="J70" i="21" s="1"/>
  <c r="G70" i="21" s="1"/>
  <c r="AW176" i="6"/>
  <c r="AW175" i="6"/>
  <c r="AW174" i="6" s="1"/>
  <c r="AW129" i="6"/>
  <c r="CK129" i="6" s="1"/>
  <c r="AW130" i="6"/>
  <c r="AT130" i="6" s="1"/>
  <c r="AF130" i="7" s="1"/>
  <c r="AJ131" i="8" s="1"/>
  <c r="AW128" i="6"/>
  <c r="CK128" i="6" s="1"/>
  <c r="J123" i="21" s="1"/>
  <c r="AW99" i="6"/>
  <c r="AW23" i="6"/>
  <c r="AW67" i="6"/>
  <c r="AW66" i="6" s="1"/>
  <c r="AW65" i="6" s="1"/>
  <c r="AM130" i="6"/>
  <c r="AC130" i="6"/>
  <c r="AC127" i="6" s="1"/>
  <c r="AC126" i="6" s="1"/>
  <c r="AC31" i="6" s="1"/>
  <c r="AM67" i="6"/>
  <c r="AJ67" i="6" s="1"/>
  <c r="AJ66" i="6" s="1"/>
  <c r="AC67" i="6"/>
  <c r="Z67" i="6" s="1"/>
  <c r="Z66" i="6" s="1"/>
  <c r="AJ51" i="6"/>
  <c r="AD51" i="7" s="1"/>
  <c r="Z51" i="6"/>
  <c r="CK50" i="6"/>
  <c r="Z50" i="6"/>
  <c r="AJ48" i="6"/>
  <c r="AJ47" i="6" s="1"/>
  <c r="Z48" i="6"/>
  <c r="Z47" i="6" s="1"/>
  <c r="AX43" i="60" l="1"/>
  <c r="F118" i="8"/>
  <c r="F31" i="8" s="1"/>
  <c r="F29" i="8" s="1"/>
  <c r="AQ29" i="8"/>
  <c r="AO102" i="7"/>
  <c r="AO28" i="7"/>
  <c r="AO91" i="7"/>
  <c r="AO25" i="7" s="1"/>
  <c r="F94" i="8"/>
  <c r="F92" i="8" s="1"/>
  <c r="F26" i="8" s="1"/>
  <c r="AG23" i="7"/>
  <c r="AG21" i="7" s="1"/>
  <c r="AG20" i="7" s="1"/>
  <c r="AG44" i="7"/>
  <c r="CU94" i="8"/>
  <c r="CU92" i="8" s="1"/>
  <c r="CU26" i="8" s="1"/>
  <c r="AA96" i="63"/>
  <c r="AH96" i="63" s="1"/>
  <c r="AH149" i="63"/>
  <c r="AH148" i="63" s="1"/>
  <c r="AH144" i="63" s="1"/>
  <c r="AH36" i="63" s="1"/>
  <c r="AA148" i="63"/>
  <c r="AA144" i="63" s="1"/>
  <c r="AA36" i="63" s="1"/>
  <c r="CK99" i="6"/>
  <c r="J94" i="21" s="1"/>
  <c r="G94" i="21" s="1"/>
  <c r="AW91" i="6"/>
  <c r="CQ92" i="8"/>
  <c r="CQ26" i="8" s="1"/>
  <c r="CU34" i="8"/>
  <c r="CU29" i="8" s="1"/>
  <c r="CU103" i="8"/>
  <c r="AG43" i="7"/>
  <c r="AK68" i="63"/>
  <c r="AM29" i="63"/>
  <c r="AM73" i="63"/>
  <c r="AM72" i="63" s="1"/>
  <c r="AM26" i="63" s="1"/>
  <c r="AJ26" i="63"/>
  <c r="AJ68" i="63"/>
  <c r="AI68" i="63"/>
  <c r="AL29" i="63"/>
  <c r="AL73" i="63"/>
  <c r="AL72" i="63" s="1"/>
  <c r="AL26" i="63" s="1"/>
  <c r="DB91" i="14"/>
  <c r="DB90" i="14" s="1"/>
  <c r="G95" i="14"/>
  <c r="P38" i="21"/>
  <c r="O38" i="21"/>
  <c r="S25" i="21"/>
  <c r="S23" i="21" s="1"/>
  <c r="BX21" i="14"/>
  <c r="BX20" i="14" s="1"/>
  <c r="BX19" i="14" s="1"/>
  <c r="G97" i="14"/>
  <c r="AH172" i="66"/>
  <c r="AH45" i="66" s="1"/>
  <c r="AG103" i="66"/>
  <c r="AB118" i="66"/>
  <c r="AB33" i="66" s="1"/>
  <c r="AI118" i="66"/>
  <c r="AI33" i="66" s="1"/>
  <c r="AF118" i="66"/>
  <c r="AF103" i="66" s="1"/>
  <c r="AB103" i="66"/>
  <c r="AB31" i="66" s="1"/>
  <c r="AJ118" i="66"/>
  <c r="AJ103" i="66" s="1"/>
  <c r="AJ31" i="66" s="1"/>
  <c r="AD118" i="66"/>
  <c r="AD33" i="66" s="1"/>
  <c r="AB68" i="66"/>
  <c r="AB48" i="66" s="1"/>
  <c r="AJ71" i="66"/>
  <c r="AJ68" i="66" s="1"/>
  <c r="AJ26" i="66"/>
  <c r="AF68" i="66"/>
  <c r="AF43" i="66" s="1"/>
  <c r="P30" i="66"/>
  <c r="AF27" i="66"/>
  <c r="K30" i="66"/>
  <c r="AA48" i="66"/>
  <c r="AA25" i="66" s="1"/>
  <c r="W30" i="66"/>
  <c r="I43" i="66"/>
  <c r="I25" i="66" s="1"/>
  <c r="L43" i="66"/>
  <c r="L25" i="66" s="1"/>
  <c r="R43" i="66"/>
  <c r="R25" i="66" s="1"/>
  <c r="J23" i="66"/>
  <c r="H44" i="66"/>
  <c r="H43" i="66" s="1"/>
  <c r="H25" i="66" s="1"/>
  <c r="H23" i="66" s="1"/>
  <c r="N44" i="66"/>
  <c r="N43" i="66" s="1"/>
  <c r="N25" i="66" s="1"/>
  <c r="N23" i="66" s="1"/>
  <c r="T44" i="66"/>
  <c r="T43" i="66" s="1"/>
  <c r="T25" i="66" s="1"/>
  <c r="Z44" i="66"/>
  <c r="Z43" i="66" s="1"/>
  <c r="Z25" i="66" s="1"/>
  <c r="AB103" i="65"/>
  <c r="AB31" i="65" s="1"/>
  <c r="AH128" i="65"/>
  <c r="AH127" i="65" s="1"/>
  <c r="AH34" i="65" s="1"/>
  <c r="AF103" i="65"/>
  <c r="AC118" i="65"/>
  <c r="AK118" i="65"/>
  <c r="AK33" i="65" s="1"/>
  <c r="AL118" i="65"/>
  <c r="AH93" i="65"/>
  <c r="AH28" i="65" s="1"/>
  <c r="AF29" i="65"/>
  <c r="AB71" i="65"/>
  <c r="AB26" i="65"/>
  <c r="AI26" i="65"/>
  <c r="AI71" i="65"/>
  <c r="AI68" i="65" s="1"/>
  <c r="AL29" i="65"/>
  <c r="AL75" i="65"/>
  <c r="AL27" i="65" s="1"/>
  <c r="AK75" i="65"/>
  <c r="AK72" i="65" s="1"/>
  <c r="AC26" i="65"/>
  <c r="AC48" i="65"/>
  <c r="AC47" i="65" s="1"/>
  <c r="AC24" i="65" s="1"/>
  <c r="AJ68" i="65"/>
  <c r="E43" i="65"/>
  <c r="E25" i="65" s="1"/>
  <c r="Q43" i="65"/>
  <c r="Q25" i="65" s="1"/>
  <c r="AB68" i="65"/>
  <c r="AB48" i="65" s="1"/>
  <c r="AD49" i="65"/>
  <c r="AE49" i="65"/>
  <c r="F44" i="65"/>
  <c r="F43" i="65" s="1"/>
  <c r="F25" i="65" s="1"/>
  <c r="L44" i="65"/>
  <c r="L43" i="65" s="1"/>
  <c r="L25" i="65" s="1"/>
  <c r="L23" i="65" s="1"/>
  <c r="R44" i="65"/>
  <c r="R43" i="65" s="1"/>
  <c r="R25" i="65" s="1"/>
  <c r="R23" i="65" s="1"/>
  <c r="X44" i="65"/>
  <c r="X43" i="65" s="1"/>
  <c r="X25" i="65" s="1"/>
  <c r="G44" i="65"/>
  <c r="G43" i="65" s="1"/>
  <c r="G25" i="65" s="1"/>
  <c r="M44" i="65"/>
  <c r="M43" i="65" s="1"/>
  <c r="M25" i="65" s="1"/>
  <c r="S44" i="65"/>
  <c r="S43" i="65" s="1"/>
  <c r="S25" i="65" s="1"/>
  <c r="Y44" i="65"/>
  <c r="Y43" i="65" s="1"/>
  <c r="Y25" i="65" s="1"/>
  <c r="AG44" i="65"/>
  <c r="AD103" i="64"/>
  <c r="AD31" i="64" s="1"/>
  <c r="P43" i="64"/>
  <c r="P25" i="64" s="1"/>
  <c r="J31" i="64"/>
  <c r="R31" i="64"/>
  <c r="R24" i="64" s="1"/>
  <c r="R23" i="64" s="1"/>
  <c r="AJ54" i="64"/>
  <c r="T57" i="64"/>
  <c r="T43" i="64" s="1"/>
  <c r="T25" i="64" s="1"/>
  <c r="AL57" i="64"/>
  <c r="Z44" i="64"/>
  <c r="Z43" i="64" s="1"/>
  <c r="Z25" i="64" s="1"/>
  <c r="Z23" i="64" s="1"/>
  <c r="W53" i="64"/>
  <c r="AK53" i="64" s="1"/>
  <c r="AD75" i="64"/>
  <c r="AD72" i="64" s="1"/>
  <c r="AD71" i="64" s="1"/>
  <c r="AM23" i="64"/>
  <c r="V31" i="64"/>
  <c r="F31" i="64"/>
  <c r="X31" i="64"/>
  <c r="X30" i="64" s="1"/>
  <c r="H57" i="64"/>
  <c r="Z57" i="64"/>
  <c r="AE29" i="64"/>
  <c r="AA49" i="64"/>
  <c r="AA48" i="64" s="1"/>
  <c r="AA25" i="64" s="1"/>
  <c r="T53" i="64"/>
  <c r="AH53" i="64" s="1"/>
  <c r="I57" i="64"/>
  <c r="O57" i="64"/>
  <c r="U57" i="64"/>
  <c r="AA57" i="64"/>
  <c r="AG57" i="64"/>
  <c r="AM57" i="64"/>
  <c r="J57" i="64"/>
  <c r="J43" i="64" s="1"/>
  <c r="P57" i="64"/>
  <c r="V57" i="64"/>
  <c r="AB57" i="64"/>
  <c r="AH57" i="64"/>
  <c r="AE103" i="64"/>
  <c r="Q43" i="64"/>
  <c r="Q25" i="64" s="1"/>
  <c r="W43" i="64"/>
  <c r="W25" i="64" s="1"/>
  <c r="AF44" i="64"/>
  <c r="P31" i="64"/>
  <c r="P24" i="64" s="1"/>
  <c r="P23" i="64" s="1"/>
  <c r="L31" i="64"/>
  <c r="L24" i="64" s="1"/>
  <c r="L23" i="64" s="1"/>
  <c r="N57" i="64"/>
  <c r="AF57" i="64"/>
  <c r="AF24" i="64"/>
  <c r="AF23" i="64" s="1"/>
  <c r="I44" i="64"/>
  <c r="I43" i="64" s="1"/>
  <c r="O44" i="64"/>
  <c r="O43" i="64" s="1"/>
  <c r="O25" i="64" s="1"/>
  <c r="U44" i="64"/>
  <c r="U43" i="64" s="1"/>
  <c r="G44" i="64"/>
  <c r="G43" i="64" s="1"/>
  <c r="G25" i="64" s="1"/>
  <c r="M44" i="64"/>
  <c r="M43" i="64" s="1"/>
  <c r="M25" i="64" s="1"/>
  <c r="S44" i="64"/>
  <c r="S43" i="64" s="1"/>
  <c r="S25" i="64" s="1"/>
  <c r="Y44" i="64"/>
  <c r="Y43" i="64" s="1"/>
  <c r="Y25" i="64" s="1"/>
  <c r="AD49" i="64"/>
  <c r="V53" i="64"/>
  <c r="V43" i="64" s="1"/>
  <c r="AI103" i="64"/>
  <c r="AI31" i="64" s="1"/>
  <c r="AI34" i="64"/>
  <c r="AJ34" i="64"/>
  <c r="AJ103" i="64"/>
  <c r="AJ31" i="64" s="1"/>
  <c r="AF103" i="64"/>
  <c r="AL103" i="64"/>
  <c r="AD33" i="64"/>
  <c r="AF72" i="64"/>
  <c r="AF71" i="64" s="1"/>
  <c r="AF26" i="64" s="1"/>
  <c r="AF27" i="64"/>
  <c r="AE27" i="64"/>
  <c r="AE72" i="64"/>
  <c r="AE71" i="64" s="1"/>
  <c r="AE26" i="64" s="1"/>
  <c r="AM72" i="64"/>
  <c r="AM71" i="64" s="1"/>
  <c r="AM26" i="64" s="1"/>
  <c r="AM27" i="64"/>
  <c r="AG29" i="64"/>
  <c r="AG75" i="64"/>
  <c r="AF29" i="64"/>
  <c r="AM29" i="64"/>
  <c r="AB71" i="64"/>
  <c r="AB68" i="64" s="1"/>
  <c r="AB26" i="64"/>
  <c r="AC71" i="64"/>
  <c r="AC68" i="64" s="1"/>
  <c r="AC26" i="64"/>
  <c r="AI26" i="64"/>
  <c r="AI71" i="64"/>
  <c r="AI68" i="64" s="1"/>
  <c r="AE68" i="64"/>
  <c r="AL27" i="64"/>
  <c r="L43" i="64"/>
  <c r="L25" i="64" s="1"/>
  <c r="X43" i="64"/>
  <c r="X25" i="64" s="1"/>
  <c r="R43" i="64"/>
  <c r="R25" i="64" s="1"/>
  <c r="AI53" i="64"/>
  <c r="AB49" i="64"/>
  <c r="AC49" i="64"/>
  <c r="AK52" i="64"/>
  <c r="AK49" i="64" s="1"/>
  <c r="E43" i="64"/>
  <c r="E25" i="64" s="1"/>
  <c r="K43" i="64"/>
  <c r="K25" i="64" s="1"/>
  <c r="F44" i="64"/>
  <c r="F43" i="64" s="1"/>
  <c r="F25" i="64" s="1"/>
  <c r="AG44" i="63"/>
  <c r="AM44" i="63"/>
  <c r="E44" i="63"/>
  <c r="K44" i="63"/>
  <c r="Q44" i="63"/>
  <c r="W44" i="63"/>
  <c r="G44" i="63"/>
  <c r="G43" i="63" s="1"/>
  <c r="G25" i="63" s="1"/>
  <c r="M44" i="63"/>
  <c r="S44" i="63"/>
  <c r="Y44" i="63"/>
  <c r="AH54" i="63"/>
  <c r="J57" i="63"/>
  <c r="AB57" i="63"/>
  <c r="F31" i="63"/>
  <c r="L31" i="63"/>
  <c r="R31" i="63"/>
  <c r="H44" i="63"/>
  <c r="Z44" i="63"/>
  <c r="M57" i="63"/>
  <c r="J31" i="63"/>
  <c r="J24" i="63" s="1"/>
  <c r="P31" i="63"/>
  <c r="V31" i="63"/>
  <c r="V24" i="63" s="1"/>
  <c r="E57" i="63"/>
  <c r="E43" i="63" s="1"/>
  <c r="E25" i="63" s="1"/>
  <c r="K57" i="63"/>
  <c r="K43" i="63" s="1"/>
  <c r="K25" i="63" s="1"/>
  <c r="Q57" i="63"/>
  <c r="W57" i="63"/>
  <c r="AC57" i="63"/>
  <c r="AI57" i="63"/>
  <c r="X31" i="63"/>
  <c r="N44" i="63"/>
  <c r="S57" i="63"/>
  <c r="S43" i="63" s="1"/>
  <c r="S25" i="63" s="1"/>
  <c r="AE57" i="63"/>
  <c r="AL36" i="63"/>
  <c r="AL31" i="63" s="1"/>
  <c r="T44" i="63"/>
  <c r="AK57" i="63"/>
  <c r="J44" i="63"/>
  <c r="P44" i="63"/>
  <c r="P43" i="63" s="1"/>
  <c r="P25" i="63" s="1"/>
  <c r="V44" i="63"/>
  <c r="V43" i="63" s="1"/>
  <c r="V25" i="63" s="1"/>
  <c r="AI34" i="63"/>
  <c r="AI105" i="63"/>
  <c r="AI31" i="63" s="1"/>
  <c r="AB105" i="63"/>
  <c r="AB31" i="63" s="1"/>
  <c r="AB34" i="63"/>
  <c r="AI53" i="63"/>
  <c r="AD34" i="63"/>
  <c r="AD105" i="63"/>
  <c r="AD31" i="63" s="1"/>
  <c r="AF44" i="63"/>
  <c r="L57" i="63"/>
  <c r="AJ57" i="63"/>
  <c r="K31" i="63"/>
  <c r="AJ54" i="63"/>
  <c r="AI54" i="63"/>
  <c r="F57" i="63"/>
  <c r="X57" i="63"/>
  <c r="E31" i="63"/>
  <c r="E24" i="63" s="1"/>
  <c r="AJ53" i="63"/>
  <c r="AJ52" i="63" s="1"/>
  <c r="AJ49" i="63" s="1"/>
  <c r="AC105" i="63"/>
  <c r="AC31" i="63" s="1"/>
  <c r="AG36" i="63"/>
  <c r="AG31" i="63" s="1"/>
  <c r="AM36" i="63"/>
  <c r="AM31" i="63" s="1"/>
  <c r="AM23" i="63" s="1"/>
  <c r="I31" i="63"/>
  <c r="I24" i="63" s="1"/>
  <c r="O31" i="63"/>
  <c r="O24" i="63" s="1"/>
  <c r="U31" i="63"/>
  <c r="U24" i="63" s="1"/>
  <c r="F44" i="63"/>
  <c r="F43" i="63" s="1"/>
  <c r="F25" i="63" s="1"/>
  <c r="L44" i="63"/>
  <c r="L43" i="63" s="1"/>
  <c r="L25" i="63" s="1"/>
  <c r="R44" i="63"/>
  <c r="X44" i="63"/>
  <c r="AL54" i="63"/>
  <c r="H57" i="63"/>
  <c r="N57" i="63"/>
  <c r="N43" i="63" s="1"/>
  <c r="T57" i="63"/>
  <c r="Z57" i="63"/>
  <c r="AF57" i="63"/>
  <c r="AL57" i="63"/>
  <c r="I57" i="63"/>
  <c r="O57" i="63"/>
  <c r="U57" i="63"/>
  <c r="AA57" i="63"/>
  <c r="AG57" i="63"/>
  <c r="AM57" i="63"/>
  <c r="AK105" i="63"/>
  <c r="AK31" i="63" s="1"/>
  <c r="R57" i="63"/>
  <c r="Q31" i="63"/>
  <c r="Q24" i="63" s="1"/>
  <c r="G31" i="63"/>
  <c r="G24" i="63" s="1"/>
  <c r="M31" i="63"/>
  <c r="M24" i="63" s="1"/>
  <c r="S31" i="63"/>
  <c r="Y31" i="63"/>
  <c r="AE31" i="63"/>
  <c r="AD57" i="63"/>
  <c r="W31" i="63"/>
  <c r="W24" i="63" s="1"/>
  <c r="T53" i="63"/>
  <c r="AH53" i="63" s="1"/>
  <c r="H31" i="63"/>
  <c r="H24" i="63" s="1"/>
  <c r="N31" i="63"/>
  <c r="N24" i="63" s="1"/>
  <c r="T31" i="63"/>
  <c r="T24" i="63" s="1"/>
  <c r="Z31" i="63"/>
  <c r="Z24" i="63" s="1"/>
  <c r="AF31" i="63"/>
  <c r="AF23" i="63" s="1"/>
  <c r="AJ34" i="63"/>
  <c r="I44" i="63"/>
  <c r="O44" i="63"/>
  <c r="U44" i="63"/>
  <c r="U43" i="63" s="1"/>
  <c r="U25" i="63" s="1"/>
  <c r="AF47" i="8"/>
  <c r="AD47" i="8"/>
  <c r="AE22" i="7"/>
  <c r="AE44" i="7"/>
  <c r="AE43" i="7" s="1"/>
  <c r="Z49" i="6"/>
  <c r="J45" i="21"/>
  <c r="AY31" i="6"/>
  <c r="BB31" i="6"/>
  <c r="CH92" i="8"/>
  <c r="CH26" i="8" s="1"/>
  <c r="CH22" i="8" s="1"/>
  <c r="CH21" i="8" s="1"/>
  <c r="DA97" i="14"/>
  <c r="O47" i="8"/>
  <c r="CK46" i="8"/>
  <c r="BY46" i="8"/>
  <c r="BM46" i="8"/>
  <c r="AI47" i="8"/>
  <c r="T78" i="64"/>
  <c r="T29" i="64" s="1"/>
  <c r="S47" i="8"/>
  <c r="M47" i="8"/>
  <c r="U47" i="8"/>
  <c r="CH118" i="8"/>
  <c r="CH103" i="8" s="1"/>
  <c r="CB118" i="8"/>
  <c r="CY96" i="14"/>
  <c r="CY90" i="14" s="1"/>
  <c r="CY24" i="14" s="1"/>
  <c r="R47" i="8"/>
  <c r="L47" i="8"/>
  <c r="BJ118" i="8"/>
  <c r="BD118" i="8"/>
  <c r="BD103" i="8" s="1"/>
  <c r="CH47" i="8"/>
  <c r="CB47" i="8"/>
  <c r="CB46" i="8" s="1"/>
  <c r="BV47" i="8"/>
  <c r="BP47" i="8"/>
  <c r="BJ47" i="8"/>
  <c r="BE118" i="8"/>
  <c r="CS118" i="8"/>
  <c r="CS31" i="8" s="1"/>
  <c r="CM47" i="8"/>
  <c r="CG47" i="8"/>
  <c r="CA47" i="8"/>
  <c r="BU47" i="8"/>
  <c r="BU46" i="8" s="1"/>
  <c r="BO47" i="8"/>
  <c r="BO46" i="8" s="1"/>
  <c r="BI47" i="8"/>
  <c r="CR118" i="8"/>
  <c r="BB47" i="8"/>
  <c r="BF118" i="8"/>
  <c r="AZ118" i="8"/>
  <c r="AZ103" i="8" s="1"/>
  <c r="AZ29" i="8" s="1"/>
  <c r="AZ21" i="8" s="1"/>
  <c r="E96" i="14"/>
  <c r="E90" i="14" s="1"/>
  <c r="E24" i="14" s="1"/>
  <c r="CL47" i="8"/>
  <c r="CF47" i="8"/>
  <c r="BZ47" i="8"/>
  <c r="BT47" i="8"/>
  <c r="BT46" i="8" s="1"/>
  <c r="BN47" i="8"/>
  <c r="BH47" i="8"/>
  <c r="CJ92" i="8"/>
  <c r="CJ26" i="8" s="1"/>
  <c r="CJ22" i="8" s="1"/>
  <c r="CJ21" i="8" s="1"/>
  <c r="G66" i="14"/>
  <c r="G65" i="14" s="1"/>
  <c r="G64" i="14" s="1"/>
  <c r="BA47" i="8"/>
  <c r="N47" i="8"/>
  <c r="F103" i="8"/>
  <c r="DA93" i="14"/>
  <c r="CN20" i="14"/>
  <c r="CN19" i="14" s="1"/>
  <c r="G96" i="14"/>
  <c r="Z47" i="8"/>
  <c r="Q47" i="8"/>
  <c r="BX118" i="8"/>
  <c r="BX103" i="8" s="1"/>
  <c r="BR118" i="8"/>
  <c r="BR103" i="8" s="1"/>
  <c r="BK118" i="8"/>
  <c r="AY118" i="8"/>
  <c r="AS118" i="8"/>
  <c r="AS103" i="8" s="1"/>
  <c r="AS29" i="8" s="1"/>
  <c r="AS21" i="8" s="1"/>
  <c r="AG118" i="8"/>
  <c r="AA118" i="8"/>
  <c r="AA103" i="8" s="1"/>
  <c r="U118" i="8"/>
  <c r="O118" i="8"/>
  <c r="I118" i="8"/>
  <c r="I31" i="8" s="1"/>
  <c r="CM90" i="14"/>
  <c r="DA66" i="14"/>
  <c r="DA65" i="14" s="1"/>
  <c r="DA64" i="14" s="1"/>
  <c r="CX92" i="8"/>
  <c r="CX26" i="8" s="1"/>
  <c r="CX22" i="8" s="1"/>
  <c r="CX21" i="8" s="1"/>
  <c r="X47" i="8"/>
  <c r="G47" i="8"/>
  <c r="CG118" i="8"/>
  <c r="CG103" i="8" s="1"/>
  <c r="BS46" i="8"/>
  <c r="CJ118" i="8"/>
  <c r="AU103" i="8"/>
  <c r="CD118" i="8"/>
  <c r="CD103" i="8" s="1"/>
  <c r="CI47" i="8"/>
  <c r="CC47" i="8"/>
  <c r="CC46" i="8" s="1"/>
  <c r="BW47" i="8"/>
  <c r="BW46" i="8" s="1"/>
  <c r="BQ47" i="8"/>
  <c r="BQ46" i="8" s="1"/>
  <c r="BK47" i="8"/>
  <c r="BK46" i="8" s="1"/>
  <c r="BY118" i="8"/>
  <c r="BY103" i="8" s="1"/>
  <c r="BS118" i="8"/>
  <c r="BM118" i="8"/>
  <c r="BM103" i="8" s="1"/>
  <c r="CI118" i="8"/>
  <c r="CI103" i="8" s="1"/>
  <c r="CI29" i="8" s="1"/>
  <c r="CI21" i="8" s="1"/>
  <c r="CC118" i="8"/>
  <c r="CE46" i="8"/>
  <c r="BD47" i="8"/>
  <c r="AL47" i="8"/>
  <c r="AM118" i="8"/>
  <c r="BC47" i="8"/>
  <c r="AW47" i="8"/>
  <c r="AQ47" i="8"/>
  <c r="AK47" i="8"/>
  <c r="AE47" i="8"/>
  <c r="BW118" i="8"/>
  <c r="BW103" i="8" s="1"/>
  <c r="BQ118" i="8"/>
  <c r="BQ103" i="8" s="1"/>
  <c r="CJ103" i="8"/>
  <c r="AG49" i="14"/>
  <c r="R50" i="13"/>
  <c r="F50" i="13"/>
  <c r="CO51" i="8"/>
  <c r="AB54" i="10"/>
  <c r="AI54" i="10" s="1"/>
  <c r="T46" i="21" s="1"/>
  <c r="AG50" i="14"/>
  <c r="R51" i="13"/>
  <c r="F51" i="13"/>
  <c r="CO52" i="8"/>
  <c r="BK103" i="8"/>
  <c r="AC50" i="10"/>
  <c r="AJ51" i="10"/>
  <c r="AJ50" i="10" s="1"/>
  <c r="E66" i="14"/>
  <c r="E65" i="14" s="1"/>
  <c r="E64" i="14" s="1"/>
  <c r="CY66" i="14"/>
  <c r="CY65" i="14" s="1"/>
  <c r="CY64" i="14" s="1"/>
  <c r="AU65" i="14"/>
  <c r="AU64" i="14" s="1"/>
  <c r="AO103" i="8"/>
  <c r="AI103" i="8"/>
  <c r="AC103" i="8"/>
  <c r="Q103" i="8"/>
  <c r="AJ53" i="10"/>
  <c r="AJ52" i="10" s="1"/>
  <c r="AC52" i="10"/>
  <c r="CE118" i="8"/>
  <c r="CE103" i="8" s="1"/>
  <c r="BS103" i="8"/>
  <c r="CK118" i="8"/>
  <c r="CK103" i="8" s="1"/>
  <c r="BG103" i="8"/>
  <c r="BG29" i="8" s="1"/>
  <c r="BG21" i="8" s="1"/>
  <c r="AD54" i="10"/>
  <c r="AK54" i="10" s="1"/>
  <c r="R46" i="21" s="1"/>
  <c r="CQ52" i="8"/>
  <c r="H51" i="13"/>
  <c r="AI50" i="14"/>
  <c r="G50" i="14" s="1"/>
  <c r="T51" i="13"/>
  <c r="AK76" i="64"/>
  <c r="AK75" i="64" s="1"/>
  <c r="AK72" i="64" s="1"/>
  <c r="CI46" i="8"/>
  <c r="AY47" i="8"/>
  <c r="AS47" i="8"/>
  <c r="AM47" i="8"/>
  <c r="AG47" i="8"/>
  <c r="AA47" i="8"/>
  <c r="AR118" i="8"/>
  <c r="AR103" i="8" s="1"/>
  <c r="AL118" i="8"/>
  <c r="AF118" i="8"/>
  <c r="AF103" i="8" s="1"/>
  <c r="Z118" i="8"/>
  <c r="Z103" i="8" s="1"/>
  <c r="T118" i="8"/>
  <c r="T103" i="8" s="1"/>
  <c r="N118" i="8"/>
  <c r="N103" i="8" s="1"/>
  <c r="H118" i="8"/>
  <c r="H103" i="8" s="1"/>
  <c r="H29" i="8" s="1"/>
  <c r="BF103" i="8"/>
  <c r="AT118" i="8"/>
  <c r="AT103" i="8" s="1"/>
  <c r="AN118" i="8"/>
  <c r="AN103" i="8" s="1"/>
  <c r="AH118" i="8"/>
  <c r="AH103" i="8" s="1"/>
  <c r="AB118" i="8"/>
  <c r="AB103" i="8" s="1"/>
  <c r="V118" i="8"/>
  <c r="P118" i="8"/>
  <c r="P103" i="8" s="1"/>
  <c r="J118" i="8"/>
  <c r="J31" i="8" s="1"/>
  <c r="T78" i="66"/>
  <c r="T29" i="66" s="1"/>
  <c r="T23" i="66" s="1"/>
  <c r="Y102" i="7"/>
  <c r="AC46" i="7"/>
  <c r="J117" i="7"/>
  <c r="J102" i="7" s="1"/>
  <c r="O46" i="7"/>
  <c r="W46" i="7"/>
  <c r="AA117" i="7"/>
  <c r="U117" i="7"/>
  <c r="O117" i="7"/>
  <c r="O102" i="7" s="1"/>
  <c r="AD117" i="7"/>
  <c r="AD30" i="7" s="1"/>
  <c r="X117" i="7"/>
  <c r="X102" i="7" s="1"/>
  <c r="R117" i="7"/>
  <c r="I117" i="7"/>
  <c r="I30" i="7" s="1"/>
  <c r="V117" i="7"/>
  <c r="V102" i="7" s="1"/>
  <c r="P117" i="7"/>
  <c r="P102" i="7" s="1"/>
  <c r="V46" i="7"/>
  <c r="M117" i="7"/>
  <c r="M102" i="7" s="1"/>
  <c r="M46" i="7"/>
  <c r="Q46" i="7"/>
  <c r="P46" i="7"/>
  <c r="AB46" i="7"/>
  <c r="X46" i="7"/>
  <c r="R46" i="7"/>
  <c r="S117" i="7"/>
  <c r="S102" i="7" s="1"/>
  <c r="L117" i="7"/>
  <c r="L30" i="7" s="1"/>
  <c r="N127" i="7"/>
  <c r="N126" i="7" s="1"/>
  <c r="N31" i="7" s="1"/>
  <c r="Y46" i="7"/>
  <c r="S46" i="7"/>
  <c r="K117" i="7"/>
  <c r="K102" i="7" s="1"/>
  <c r="U46" i="7"/>
  <c r="AC117" i="7"/>
  <c r="W117" i="7"/>
  <c r="Q117" i="7"/>
  <c r="Q102" i="7" s="1"/>
  <c r="J92" i="21"/>
  <c r="G92" i="21" s="1"/>
  <c r="I91" i="7"/>
  <c r="I25" i="7" s="1"/>
  <c r="L128" i="7"/>
  <c r="L127" i="7" s="1"/>
  <c r="L126" i="7" s="1"/>
  <c r="N119" i="7"/>
  <c r="N117" i="7" s="1"/>
  <c r="N91" i="7"/>
  <c r="N25" i="7" s="1"/>
  <c r="AN124" i="7"/>
  <c r="E125" i="8" s="1"/>
  <c r="I46" i="7"/>
  <c r="AG46" i="6"/>
  <c r="AG45" i="6" s="1"/>
  <c r="O117" i="6"/>
  <c r="O30" i="6" s="1"/>
  <c r="O28" i="6" s="1"/>
  <c r="I117" i="6"/>
  <c r="I30" i="6" s="1"/>
  <c r="I28" i="6" s="1"/>
  <c r="AD48" i="7"/>
  <c r="BY117" i="6"/>
  <c r="BS117" i="6"/>
  <c r="AY117" i="6"/>
  <c r="AY30" i="6" s="1"/>
  <c r="AS117" i="6"/>
  <c r="AM117" i="6"/>
  <c r="AM30" i="6" s="1"/>
  <c r="AG117" i="6"/>
  <c r="AA117" i="6"/>
  <c r="DA94" i="14"/>
  <c r="G94" i="14"/>
  <c r="BK90" i="14"/>
  <c r="BK24" i="14" s="1"/>
  <c r="AT129" i="6"/>
  <c r="AF129" i="7" s="1"/>
  <c r="AN129" i="7" s="1"/>
  <c r="E130" i="8" s="1"/>
  <c r="G123" i="21"/>
  <c r="CH129" i="6"/>
  <c r="U129" i="6" s="1"/>
  <c r="E124" i="21" s="1"/>
  <c r="J124" i="21"/>
  <c r="G124" i="21" s="1"/>
  <c r="J69" i="21"/>
  <c r="J43" i="21"/>
  <c r="J42" i="21" s="1"/>
  <c r="CP118" i="8"/>
  <c r="CP31" i="8" s="1"/>
  <c r="CO118" i="8"/>
  <c r="CO31" i="8" s="1"/>
  <c r="CQ118" i="8"/>
  <c r="CQ103" i="8" s="1"/>
  <c r="CQ29" i="8" s="1"/>
  <c r="AH80" i="64"/>
  <c r="AN76" i="7"/>
  <c r="CK76" i="6"/>
  <c r="K50" i="8"/>
  <c r="K47" i="8" s="1"/>
  <c r="I50" i="8"/>
  <c r="I47" i="8" s="1"/>
  <c r="Y51" i="8"/>
  <c r="W50" i="8"/>
  <c r="AB53" i="10"/>
  <c r="AI53" i="10" s="1"/>
  <c r="H52" i="8"/>
  <c r="V52" i="8"/>
  <c r="CK67" i="6"/>
  <c r="CK66" i="6" s="1"/>
  <c r="CK65" i="6" s="1"/>
  <c r="W49" i="8"/>
  <c r="CK51" i="6"/>
  <c r="CK49" i="6" s="1"/>
  <c r="CK46" i="6" s="1"/>
  <c r="CK45" i="6" s="1"/>
  <c r="AD67" i="7"/>
  <c r="Y49" i="8"/>
  <c r="E24" i="66"/>
  <c r="E23" i="66" s="1"/>
  <c r="E30" i="66"/>
  <c r="Q24" i="66"/>
  <c r="Q23" i="66" s="1"/>
  <c r="Q30" i="66"/>
  <c r="U43" i="66"/>
  <c r="U25" i="66" s="1"/>
  <c r="L30" i="66"/>
  <c r="L24" i="66"/>
  <c r="L23" i="66" s="1"/>
  <c r="X30" i="66"/>
  <c r="X24" i="66"/>
  <c r="X23" i="66" s="1"/>
  <c r="M43" i="66"/>
  <c r="M25" i="66" s="1"/>
  <c r="AJ54" i="66"/>
  <c r="O53" i="66"/>
  <c r="O43" i="66" s="1"/>
  <c r="O25" i="66" s="1"/>
  <c r="U53" i="66"/>
  <c r="AI53" i="66" s="1"/>
  <c r="AI54" i="66"/>
  <c r="AE53" i="66"/>
  <c r="AL54" i="66"/>
  <c r="AH78" i="66"/>
  <c r="AL103" i="66"/>
  <c r="AD103" i="66"/>
  <c r="AD31" i="66" s="1"/>
  <c r="K24" i="66"/>
  <c r="K23" i="66" s="1"/>
  <c r="W24" i="66"/>
  <c r="W23" i="66" s="1"/>
  <c r="J30" i="66"/>
  <c r="O30" i="66"/>
  <c r="O24" i="66"/>
  <c r="AM44" i="66"/>
  <c r="AM24" i="66"/>
  <c r="AM23" i="66" s="1"/>
  <c r="AH49" i="66"/>
  <c r="AH48" i="66" s="1"/>
  <c r="AK76" i="66"/>
  <c r="AK75" i="66" s="1"/>
  <c r="AK72" i="66" s="1"/>
  <c r="AD75" i="66"/>
  <c r="AD72" i="66" s="1"/>
  <c r="AI71" i="66"/>
  <c r="AI68" i="66" s="1"/>
  <c r="AI26" i="66"/>
  <c r="Z23" i="66"/>
  <c r="AK53" i="66"/>
  <c r="AK52" i="66" s="1"/>
  <c r="AK49" i="66" s="1"/>
  <c r="AE68" i="66"/>
  <c r="AG72" i="66"/>
  <c r="AG71" i="66" s="1"/>
  <c r="AK103" i="66"/>
  <c r="AK31" i="66" s="1"/>
  <c r="AK33" i="66"/>
  <c r="P24" i="66"/>
  <c r="P23" i="66" s="1"/>
  <c r="AE27" i="66"/>
  <c r="AE29" i="66"/>
  <c r="F30" i="66"/>
  <c r="F24" i="66"/>
  <c r="F23" i="66" s="1"/>
  <c r="R24" i="66"/>
  <c r="V43" i="66"/>
  <c r="AJ53" i="66"/>
  <c r="AM68" i="66"/>
  <c r="AC71" i="66"/>
  <c r="AC68" i="66" s="1"/>
  <c r="AC48" i="66" s="1"/>
  <c r="AC26" i="66"/>
  <c r="AC103" i="66"/>
  <c r="AC31" i="66" s="1"/>
  <c r="AG44" i="66"/>
  <c r="AG24" i="66"/>
  <c r="AG23" i="66" s="1"/>
  <c r="I30" i="66"/>
  <c r="I24" i="66"/>
  <c r="I23" i="66" s="1"/>
  <c r="U24" i="66"/>
  <c r="G24" i="66"/>
  <c r="M24" i="66"/>
  <c r="S30" i="66"/>
  <c r="S24" i="66"/>
  <c r="S23" i="66" s="1"/>
  <c r="Y24" i="66"/>
  <c r="AJ33" i="66"/>
  <c r="G43" i="66"/>
  <c r="G25" i="66" s="1"/>
  <c r="Y43" i="66"/>
  <c r="Y25" i="66" s="1"/>
  <c r="AL75" i="66"/>
  <c r="AL29" i="66"/>
  <c r="AJ118" i="65"/>
  <c r="AJ33" i="65" s="1"/>
  <c r="AD118" i="65"/>
  <c r="AD103" i="65" s="1"/>
  <c r="AD31" i="65" s="1"/>
  <c r="AM118" i="65"/>
  <c r="AM103" i="65" s="1"/>
  <c r="AG118" i="65"/>
  <c r="AG103" i="65" s="1"/>
  <c r="AL103" i="65"/>
  <c r="AE26" i="65"/>
  <c r="AE68" i="65"/>
  <c r="AE48" i="65" s="1"/>
  <c r="AE47" i="65" s="1"/>
  <c r="AG23" i="65"/>
  <c r="J43" i="65"/>
  <c r="J25" i="65" s="1"/>
  <c r="V43" i="65"/>
  <c r="V25" i="65" s="1"/>
  <c r="M24" i="65"/>
  <c r="S24" i="65"/>
  <c r="V24" i="65"/>
  <c r="O43" i="65"/>
  <c r="O25" i="65" s="1"/>
  <c r="AM23" i="65"/>
  <c r="J24" i="65"/>
  <c r="AA48" i="65"/>
  <c r="Q24" i="65"/>
  <c r="Q23" i="65" s="1"/>
  <c r="AI53" i="65"/>
  <c r="I57" i="65"/>
  <c r="I43" i="65" s="1"/>
  <c r="I25" i="65" s="1"/>
  <c r="O57" i="65"/>
  <c r="U57" i="65"/>
  <c r="U43" i="65" s="1"/>
  <c r="AA57" i="65"/>
  <c r="AE103" i="65"/>
  <c r="AF23" i="65"/>
  <c r="N24" i="65"/>
  <c r="AE27" i="65"/>
  <c r="AM27" i="65"/>
  <c r="AG29" i="65"/>
  <c r="AM29" i="65"/>
  <c r="AJ54" i="65"/>
  <c r="AJ52" i="65" s="1"/>
  <c r="AJ49" i="65" s="1"/>
  <c r="J57" i="65"/>
  <c r="P57" i="65"/>
  <c r="P43" i="65" s="1"/>
  <c r="V57" i="65"/>
  <c r="AB57" i="65"/>
  <c r="AH57" i="65"/>
  <c r="AJ103" i="65"/>
  <c r="AJ31" i="65" s="1"/>
  <c r="F24" i="65"/>
  <c r="O24" i="65"/>
  <c r="X24" i="65"/>
  <c r="X23" i="65" s="1"/>
  <c r="AG27" i="65"/>
  <c r="K24" i="65"/>
  <c r="H43" i="65"/>
  <c r="H25" i="65" s="1"/>
  <c r="T43" i="65"/>
  <c r="T78" i="65"/>
  <c r="G24" i="65"/>
  <c r="H24" i="65"/>
  <c r="P24" i="65"/>
  <c r="Z24" i="65"/>
  <c r="AB33" i="65"/>
  <c r="AI54" i="65"/>
  <c r="AG68" i="65"/>
  <c r="AG43" i="65" s="1"/>
  <c r="AM68" i="65"/>
  <c r="AM43" i="65" s="1"/>
  <c r="AI103" i="65"/>
  <c r="AI31" i="65" s="1"/>
  <c r="AK103" i="65"/>
  <c r="AK31" i="65" s="1"/>
  <c r="Y24" i="65"/>
  <c r="N43" i="65"/>
  <c r="N25" i="65" s="1"/>
  <c r="Z43" i="65"/>
  <c r="Z25" i="65" s="1"/>
  <c r="I24" i="65"/>
  <c r="E30" i="65"/>
  <c r="E24" i="65"/>
  <c r="E23" i="65" s="1"/>
  <c r="W24" i="65"/>
  <c r="W23" i="65" s="1"/>
  <c r="K43" i="65"/>
  <c r="K25" i="65" s="1"/>
  <c r="W43" i="65"/>
  <c r="W25" i="65" s="1"/>
  <c r="AL49" i="65"/>
  <c r="AH53" i="65"/>
  <c r="AH54" i="65"/>
  <c r="M53" i="65"/>
  <c r="AK71" i="65"/>
  <c r="AK68" i="65" s="1"/>
  <c r="AK48" i="65" s="1"/>
  <c r="AK26" i="65"/>
  <c r="AF72" i="65"/>
  <c r="AF71" i="65" s="1"/>
  <c r="AF26" i="65" s="1"/>
  <c r="AF27" i="65"/>
  <c r="AD75" i="65"/>
  <c r="AD72" i="65" s="1"/>
  <c r="AM103" i="64"/>
  <c r="AG103" i="64"/>
  <c r="AJ26" i="64"/>
  <c r="AD26" i="64"/>
  <c r="AH68" i="64"/>
  <c r="AJ68" i="64"/>
  <c r="AD68" i="64"/>
  <c r="AL68" i="64"/>
  <c r="I24" i="64"/>
  <c r="O24" i="64"/>
  <c r="J24" i="64"/>
  <c r="V24" i="64"/>
  <c r="N43" i="64"/>
  <c r="U24" i="64"/>
  <c r="E31" i="64"/>
  <c r="K31" i="64"/>
  <c r="Q31" i="64"/>
  <c r="W31" i="64"/>
  <c r="G30" i="64"/>
  <c r="G24" i="64"/>
  <c r="G23" i="64" s="1"/>
  <c r="M24" i="64"/>
  <c r="S30" i="64"/>
  <c r="S24" i="64"/>
  <c r="S23" i="64" s="1"/>
  <c r="Y30" i="64"/>
  <c r="Y24" i="64"/>
  <c r="Y23" i="64" s="1"/>
  <c r="AL53" i="64"/>
  <c r="AE52" i="64"/>
  <c r="AE49" i="64" s="1"/>
  <c r="AK103" i="64"/>
  <c r="AK31" i="64" s="1"/>
  <c r="AK34" i="64"/>
  <c r="F24" i="64"/>
  <c r="L30" i="64"/>
  <c r="AL31" i="64"/>
  <c r="H43" i="64"/>
  <c r="AH52" i="64"/>
  <c r="AH49" i="64" s="1"/>
  <c r="AH93" i="64"/>
  <c r="AH28" i="64" s="1"/>
  <c r="AL54" i="64"/>
  <c r="AH174" i="64"/>
  <c r="AB103" i="64"/>
  <c r="AB31" i="64" s="1"/>
  <c r="AA93" i="64"/>
  <c r="AA28" i="64" s="1"/>
  <c r="AC103" i="64"/>
  <c r="AC31" i="64" s="1"/>
  <c r="AI54" i="64"/>
  <c r="AI52" i="64" s="1"/>
  <c r="AI49" i="64" s="1"/>
  <c r="Y43" i="63"/>
  <c r="Y25" i="63" s="1"/>
  <c r="S24" i="63"/>
  <c r="Y24" i="63"/>
  <c r="AG23" i="63"/>
  <c r="AD49" i="63"/>
  <c r="AK54" i="63"/>
  <c r="T29" i="63"/>
  <c r="AA52" i="63"/>
  <c r="AA49" i="63" s="1"/>
  <c r="AE53" i="63"/>
  <c r="AK53" i="63"/>
  <c r="AD76" i="63"/>
  <c r="AC50" i="63"/>
  <c r="AC49" i="63" s="1"/>
  <c r="AB52" i="63"/>
  <c r="AB49" i="63" s="1"/>
  <c r="F24" i="63"/>
  <c r="R24" i="63"/>
  <c r="X24" i="63"/>
  <c r="I103" i="8"/>
  <c r="I29" i="8" s="1"/>
  <c r="I32" i="8"/>
  <c r="U103" i="8"/>
  <c r="AY103" i="8"/>
  <c r="O103" i="8"/>
  <c r="BE103" i="8"/>
  <c r="BV103" i="8"/>
  <c r="BP103" i="8"/>
  <c r="BJ103" i="8"/>
  <c r="CM103" i="8"/>
  <c r="BU103" i="8"/>
  <c r="BU29" i="8" s="1"/>
  <c r="BU21" i="8" s="1"/>
  <c r="BI103" i="8"/>
  <c r="BC103" i="8"/>
  <c r="AW103" i="8"/>
  <c r="AQ103" i="8"/>
  <c r="AE103" i="8"/>
  <c r="AE29" i="8" s="1"/>
  <c r="AE21" i="8" s="1"/>
  <c r="S103" i="8"/>
  <c r="M103" i="8"/>
  <c r="G103" i="8"/>
  <c r="AG103" i="8"/>
  <c r="CL118" i="8"/>
  <c r="CL103" i="8" s="1"/>
  <c r="CF118" i="8"/>
  <c r="CF103" i="8" s="1"/>
  <c r="BT118" i="8"/>
  <c r="BT103" i="8" s="1"/>
  <c r="BN118" i="8"/>
  <c r="BH118" i="8"/>
  <c r="BH103" i="8" s="1"/>
  <c r="BB118" i="8"/>
  <c r="BB103" i="8" s="1"/>
  <c r="AV118" i="8"/>
  <c r="AV103" i="8" s="1"/>
  <c r="AP118" i="8"/>
  <c r="AP103" i="8" s="1"/>
  <c r="AJ118" i="8"/>
  <c r="AD118" i="8"/>
  <c r="AD103" i="8" s="1"/>
  <c r="X118" i="8"/>
  <c r="R118" i="8"/>
  <c r="R103" i="8" s="1"/>
  <c r="L118" i="8"/>
  <c r="L103" i="8" s="1"/>
  <c r="BN103" i="8"/>
  <c r="BN29" i="8" s="1"/>
  <c r="BN21" i="8" s="1"/>
  <c r="X103" i="8"/>
  <c r="X29" i="8" s="1"/>
  <c r="X21" i="8" s="1"/>
  <c r="BA103" i="8"/>
  <c r="W103" i="8"/>
  <c r="K103" i="8"/>
  <c r="K29" i="8" s="1"/>
  <c r="K31" i="8"/>
  <c r="CB103" i="8"/>
  <c r="CB29" i="8" s="1"/>
  <c r="CB21" i="8" s="1"/>
  <c r="H31" i="8"/>
  <c r="CA103" i="8"/>
  <c r="BO103" i="8"/>
  <c r="AK103" i="8"/>
  <c r="Y103" i="8"/>
  <c r="CL46" i="8"/>
  <c r="BN46" i="8"/>
  <c r="CH46" i="8"/>
  <c r="BV46" i="8"/>
  <c r="CG46" i="8"/>
  <c r="CA46" i="8"/>
  <c r="CF46" i="8"/>
  <c r="BP46" i="8"/>
  <c r="CJ47" i="8"/>
  <c r="CJ46" i="8" s="1"/>
  <c r="CD47" i="8"/>
  <c r="CD46" i="8" s="1"/>
  <c r="BX47" i="8"/>
  <c r="BX46" i="8" s="1"/>
  <c r="BR47" i="8"/>
  <c r="BR46" i="8" s="1"/>
  <c r="BL47" i="8"/>
  <c r="BF47" i="8"/>
  <c r="AZ47" i="8"/>
  <c r="AT47" i="8"/>
  <c r="AN47" i="8"/>
  <c r="AH47" i="8"/>
  <c r="AB47" i="8"/>
  <c r="P47" i="8"/>
  <c r="J47" i="8"/>
  <c r="CS32" i="8"/>
  <c r="CS103" i="8"/>
  <c r="CS29" i="8" s="1"/>
  <c r="CR31" i="8"/>
  <c r="CR103" i="8"/>
  <c r="CR29" i="8" s="1"/>
  <c r="AC102" i="7"/>
  <c r="W102" i="7"/>
  <c r="R102" i="7"/>
  <c r="AA102" i="7"/>
  <c r="U102" i="7"/>
  <c r="AB102" i="7"/>
  <c r="Z117" i="7"/>
  <c r="Z102" i="7" s="1"/>
  <c r="T117" i="7"/>
  <c r="T102" i="7" s="1"/>
  <c r="Z46" i="7"/>
  <c r="T46" i="7"/>
  <c r="CH75" i="6"/>
  <c r="U75" i="6" s="1"/>
  <c r="E70" i="21" s="1"/>
  <c r="CJ117" i="6"/>
  <c r="CC117" i="6"/>
  <c r="BG117" i="6"/>
  <c r="BG30" i="6" s="1"/>
  <c r="BF46" i="6"/>
  <c r="BU117" i="6"/>
  <c r="BA117" i="6"/>
  <c r="AU117" i="6"/>
  <c r="AO117" i="6"/>
  <c r="AI117" i="6"/>
  <c r="AC117" i="6"/>
  <c r="AC30" i="6" s="1"/>
  <c r="AC28" i="6" s="1"/>
  <c r="W117" i="6"/>
  <c r="Q117" i="6"/>
  <c r="K117" i="6"/>
  <c r="AT74" i="6"/>
  <c r="AT73" i="6" s="1"/>
  <c r="AT70" i="6" s="1"/>
  <c r="AI46" i="6"/>
  <c r="AI45" i="6" s="1"/>
  <c r="BM117" i="6"/>
  <c r="BW117" i="6"/>
  <c r="BC117" i="6"/>
  <c r="AW117" i="6"/>
  <c r="AW30" i="6" s="1"/>
  <c r="AK117" i="6"/>
  <c r="Y117" i="6"/>
  <c r="S117" i="6"/>
  <c r="M117" i="6"/>
  <c r="AE117" i="6"/>
  <c r="AY46" i="6"/>
  <c r="AY45" i="6" s="1"/>
  <c r="AY22" i="6" s="1"/>
  <c r="AY21" i="6" s="1"/>
  <c r="AQ117" i="6"/>
  <c r="BI117" i="6"/>
  <c r="CE117" i="6"/>
  <c r="V46" i="6"/>
  <c r="V45" i="6" s="1"/>
  <c r="V44" i="6" s="1"/>
  <c r="CE46" i="6"/>
  <c r="BY46" i="6"/>
  <c r="BY45" i="6" s="1"/>
  <c r="BY44" i="6" s="1"/>
  <c r="BS46" i="6"/>
  <c r="BM46" i="6"/>
  <c r="BM45" i="6" s="1"/>
  <c r="BG46" i="6"/>
  <c r="BG45" i="6" s="1"/>
  <c r="BG22" i="6" s="1"/>
  <c r="BA46" i="6"/>
  <c r="BA45" i="6" s="1"/>
  <c r="BA22" i="6" s="1"/>
  <c r="BA21" i="6" s="1"/>
  <c r="AU46" i="6"/>
  <c r="AU45" i="6" s="1"/>
  <c r="AO46" i="6"/>
  <c r="AO45" i="6" s="1"/>
  <c r="CB46" i="6"/>
  <c r="CB45" i="6" s="1"/>
  <c r="CB44" i="6" s="1"/>
  <c r="AR46" i="6"/>
  <c r="AR45" i="6" s="1"/>
  <c r="CI117" i="6"/>
  <c r="BB117" i="6"/>
  <c r="BB30" i="6" s="1"/>
  <c r="AV117" i="6"/>
  <c r="AP117" i="6"/>
  <c r="AJ117" i="6"/>
  <c r="AJ30" i="6" s="1"/>
  <c r="AD117" i="6"/>
  <c r="X117" i="6"/>
  <c r="R117" i="6"/>
  <c r="L117" i="6"/>
  <c r="CG117" i="6"/>
  <c r="BO117" i="6"/>
  <c r="BD120" i="6"/>
  <c r="CK120" i="6"/>
  <c r="CK79" i="6"/>
  <c r="BT46" i="6"/>
  <c r="BT45" i="6" s="1"/>
  <c r="BT44" i="6" s="1"/>
  <c r="BN46" i="6"/>
  <c r="BN45" i="6" s="1"/>
  <c r="BN22" i="6" s="1"/>
  <c r="BH46" i="6"/>
  <c r="BH45" i="6" s="1"/>
  <c r="BB46" i="6"/>
  <c r="BB45" i="6" s="1"/>
  <c r="BB22" i="6" s="1"/>
  <c r="BB21" i="6" s="1"/>
  <c r="AV46" i="6"/>
  <c r="AV45" i="6" s="1"/>
  <c r="AP46" i="6"/>
  <c r="AP45" i="6" s="1"/>
  <c r="AD46" i="6"/>
  <c r="AD45" i="6" s="1"/>
  <c r="CF117" i="6"/>
  <c r="BZ117" i="6"/>
  <c r="BH117" i="6"/>
  <c r="O46" i="6"/>
  <c r="O45" i="6" s="1"/>
  <c r="CD117" i="6"/>
  <c r="BE117" i="6"/>
  <c r="BN123" i="6"/>
  <c r="CK123" i="6"/>
  <c r="CD46" i="6"/>
  <c r="CD45" i="6" s="1"/>
  <c r="CD44" i="6" s="1"/>
  <c r="BX46" i="6"/>
  <c r="BX45" i="6" s="1"/>
  <c r="BX22" i="6" s="1"/>
  <c r="BR46" i="6"/>
  <c r="BR45" i="6" s="1"/>
  <c r="BR44" i="6" s="1"/>
  <c r="BL46" i="6"/>
  <c r="BL45" i="6" s="1"/>
  <c r="AZ46" i="6"/>
  <c r="AZ45" i="6" s="1"/>
  <c r="AT46" i="6"/>
  <c r="AN46" i="6"/>
  <c r="AN45" i="6" s="1"/>
  <c r="I46" i="6"/>
  <c r="I45" i="6" s="1"/>
  <c r="I22" i="6" s="1"/>
  <c r="I21" i="6" s="1"/>
  <c r="Q46" i="6"/>
  <c r="Q45" i="6" s="1"/>
  <c r="Q22" i="6" s="1"/>
  <c r="CK77" i="6"/>
  <c r="CC46" i="6"/>
  <c r="CC45" i="6" s="1"/>
  <c r="CC44" i="6" s="1"/>
  <c r="BW46" i="6"/>
  <c r="BW45" i="6" s="1"/>
  <c r="BW44" i="6" s="1"/>
  <c r="BQ46" i="6"/>
  <c r="BQ45" i="6" s="1"/>
  <c r="BQ22" i="6" s="1"/>
  <c r="BK46" i="6"/>
  <c r="BK45" i="6" s="1"/>
  <c r="BE46" i="6"/>
  <c r="BE45" i="6" s="1"/>
  <c r="AS46" i="6"/>
  <c r="AS45" i="6" s="1"/>
  <c r="AA46" i="6"/>
  <c r="AA45" i="6" s="1"/>
  <c r="T46" i="6"/>
  <c r="T45" i="6" s="1"/>
  <c r="N46" i="6"/>
  <c r="N45" i="6" s="1"/>
  <c r="AC66" i="6"/>
  <c r="BT117" i="6"/>
  <c r="W46" i="6"/>
  <c r="W45" i="6" s="1"/>
  <c r="W44" i="6" s="1"/>
  <c r="Z130" i="6"/>
  <c r="Z127" i="6" s="1"/>
  <c r="Z126" i="6" s="1"/>
  <c r="Z31" i="6" s="1"/>
  <c r="CK124" i="6"/>
  <c r="CK95" i="6"/>
  <c r="J90" i="21" s="1"/>
  <c r="G90" i="21" s="1"/>
  <c r="BV46" i="6"/>
  <c r="BV45" i="6" s="1"/>
  <c r="BV44" i="6" s="1"/>
  <c r="BP46" i="6"/>
  <c r="BP45" i="6" s="1"/>
  <c r="BP44" i="6" s="1"/>
  <c r="BJ46" i="6"/>
  <c r="BJ45" i="6" s="1"/>
  <c r="BD46" i="6"/>
  <c r="BD45" i="6" s="1"/>
  <c r="BD22" i="6" s="1"/>
  <c r="AX46" i="6"/>
  <c r="AX45" i="6" s="1"/>
  <c r="AL46" i="6"/>
  <c r="AL45" i="6" s="1"/>
  <c r="AF46" i="6"/>
  <c r="AF45" i="6" s="1"/>
  <c r="BX77" i="6"/>
  <c r="Z46" i="6"/>
  <c r="Z45" i="6" s="1"/>
  <c r="Z22" i="6" s="1"/>
  <c r="BF45" i="6"/>
  <c r="X46" i="6"/>
  <c r="X45" i="6" s="1"/>
  <c r="X44" i="6" s="1"/>
  <c r="R46" i="6"/>
  <c r="R45" i="6" s="1"/>
  <c r="R22" i="6" s="1"/>
  <c r="R21" i="6" s="1"/>
  <c r="L46" i="6"/>
  <c r="L45" i="6" s="1"/>
  <c r="BQ117" i="6"/>
  <c r="CH128" i="6"/>
  <c r="U128" i="6" s="1"/>
  <c r="E123" i="21" s="1"/>
  <c r="BQ42" i="6"/>
  <c r="CK178" i="6"/>
  <c r="BD177" i="6"/>
  <c r="AJ50" i="6"/>
  <c r="AM46" i="6"/>
  <c r="AT98" i="6"/>
  <c r="AW25" i="6"/>
  <c r="CK98" i="6"/>
  <c r="BD77" i="6"/>
  <c r="AH77" i="7" s="1"/>
  <c r="CK92" i="6"/>
  <c r="J87" i="21" s="1"/>
  <c r="AT175" i="6"/>
  <c r="AW42" i="6"/>
  <c r="CH48" i="6"/>
  <c r="CH47" i="6" s="1"/>
  <c r="BN178" i="6"/>
  <c r="AJ130" i="6"/>
  <c r="AM127" i="6"/>
  <c r="AM126" i="6" s="1"/>
  <c r="AM31" i="6" s="1"/>
  <c r="CK130" i="6"/>
  <c r="CF46" i="6"/>
  <c r="CF45" i="6" s="1"/>
  <c r="CF44" i="6" s="1"/>
  <c r="BG127" i="6"/>
  <c r="BG126" i="6" s="1"/>
  <c r="BG31" i="6" s="1"/>
  <c r="CK125" i="6"/>
  <c r="BX125" i="6"/>
  <c r="AW127" i="6"/>
  <c r="AW126" i="6" s="1"/>
  <c r="AT128" i="6"/>
  <c r="CK176" i="6"/>
  <c r="AT176" i="6"/>
  <c r="AF176" i="7" s="1"/>
  <c r="CA25" i="6"/>
  <c r="BZ46" i="6"/>
  <c r="BZ45" i="6" s="1"/>
  <c r="BZ44" i="6" s="1"/>
  <c r="AT67" i="6"/>
  <c r="AT66" i="6" s="1"/>
  <c r="AT65" i="6" s="1"/>
  <c r="BG23" i="6"/>
  <c r="BD130" i="6"/>
  <c r="CA122" i="6"/>
  <c r="CA117" i="6" s="1"/>
  <c r="CA30" i="6" s="1"/>
  <c r="CA28" i="6" s="1"/>
  <c r="CK175" i="6"/>
  <c r="CE45" i="6"/>
  <c r="CE44" i="6" s="1"/>
  <c r="BS45" i="6"/>
  <c r="BS44" i="6" s="1"/>
  <c r="P46" i="6"/>
  <c r="P45" i="6" s="1"/>
  <c r="P22" i="6" s="1"/>
  <c r="J46" i="6"/>
  <c r="J45" i="6" s="1"/>
  <c r="J22" i="6" s="1"/>
  <c r="J21" i="6" s="1"/>
  <c r="CK177" i="6"/>
  <c r="AH46" i="6"/>
  <c r="AH45" i="6" s="1"/>
  <c r="AB46" i="6"/>
  <c r="AB45" i="6" s="1"/>
  <c r="BR117" i="6"/>
  <c r="BL117" i="6"/>
  <c r="BF117" i="6"/>
  <c r="AZ117" i="6"/>
  <c r="AT117" i="6"/>
  <c r="AT30" i="6" s="1"/>
  <c r="AN117" i="6"/>
  <c r="AH117" i="6"/>
  <c r="AB117" i="6"/>
  <c r="V117" i="6"/>
  <c r="P117" i="6"/>
  <c r="J117" i="6"/>
  <c r="BD75" i="6"/>
  <c r="AH75" i="7" s="1"/>
  <c r="AM66" i="6"/>
  <c r="CB117" i="6"/>
  <c r="BV117" i="6"/>
  <c r="BP117" i="6"/>
  <c r="BJ117" i="6"/>
  <c r="AX117" i="6"/>
  <c r="AR117" i="6"/>
  <c r="AL117" i="6"/>
  <c r="AF117" i="6"/>
  <c r="Z117" i="6"/>
  <c r="Z30" i="6" s="1"/>
  <c r="T117" i="6"/>
  <c r="N117" i="6"/>
  <c r="AC46" i="6"/>
  <c r="CG46" i="6"/>
  <c r="CG45" i="6" s="1"/>
  <c r="CG44" i="6" s="1"/>
  <c r="CA46" i="6"/>
  <c r="CA45" i="6" s="1"/>
  <c r="CA22" i="6" s="1"/>
  <c r="BU46" i="6"/>
  <c r="BU45" i="6" s="1"/>
  <c r="BU44" i="6" s="1"/>
  <c r="BO46" i="6"/>
  <c r="BO45" i="6" s="1"/>
  <c r="BO44" i="6" s="1"/>
  <c r="BI46" i="6"/>
  <c r="BI45" i="6" s="1"/>
  <c r="BC46" i="6"/>
  <c r="BC45" i="6" s="1"/>
  <c r="AW46" i="6"/>
  <c r="AQ46" i="6"/>
  <c r="AQ45" i="6" s="1"/>
  <c r="AK46" i="6"/>
  <c r="AK45" i="6" s="1"/>
  <c r="AE46" i="6"/>
  <c r="AE45" i="6" s="1"/>
  <c r="Y46" i="6"/>
  <c r="Y45" i="6" s="1"/>
  <c r="S46" i="6"/>
  <c r="S45" i="6" s="1"/>
  <c r="S44" i="6" s="1"/>
  <c r="M46" i="6"/>
  <c r="M45" i="6" s="1"/>
  <c r="V20" i="6"/>
  <c r="K23" i="6"/>
  <c r="N23" i="6"/>
  <c r="K24" i="6"/>
  <c r="K25" i="6"/>
  <c r="K26" i="6"/>
  <c r="S33" i="6"/>
  <c r="S37" i="6"/>
  <c r="W37" i="6"/>
  <c r="I84" i="6"/>
  <c r="J84" i="6"/>
  <c r="P84" i="6"/>
  <c r="Q84" i="6"/>
  <c r="R84" i="6"/>
  <c r="AW105" i="62"/>
  <c r="AW109" i="62"/>
  <c r="AW81" i="62"/>
  <c r="AW25" i="62" s="1"/>
  <c r="BA155" i="62"/>
  <c r="AZ154" i="62"/>
  <c r="AY154" i="62"/>
  <c r="AX154" i="62"/>
  <c r="AW154" i="62"/>
  <c r="AW42" i="62" s="1"/>
  <c r="AV154" i="62"/>
  <c r="AU154" i="62"/>
  <c r="AT154" i="62"/>
  <c r="AS154" i="62"/>
  <c r="AR154" i="62"/>
  <c r="AQ154" i="62"/>
  <c r="AP154" i="62"/>
  <c r="AO154" i="62"/>
  <c r="AN154" i="62"/>
  <c r="AM154" i="62"/>
  <c r="AL154" i="62"/>
  <c r="AK154" i="62"/>
  <c r="AJ154" i="62"/>
  <c r="AI154" i="62"/>
  <c r="AH154" i="62"/>
  <c r="AG154" i="62"/>
  <c r="AF154" i="62"/>
  <c r="AE154" i="62"/>
  <c r="AD154" i="62"/>
  <c r="AC154" i="62"/>
  <c r="AB154" i="62"/>
  <c r="AA154" i="62"/>
  <c r="Z154" i="62"/>
  <c r="Y154" i="62"/>
  <c r="X154" i="62"/>
  <c r="W154" i="62"/>
  <c r="V154" i="62"/>
  <c r="U154" i="62"/>
  <c r="T154" i="62"/>
  <c r="S154" i="62"/>
  <c r="R154" i="62"/>
  <c r="Q154" i="62"/>
  <c r="P154" i="62"/>
  <c r="O154" i="62"/>
  <c r="N154" i="62"/>
  <c r="M154" i="62"/>
  <c r="L154" i="62"/>
  <c r="K154" i="62"/>
  <c r="J154" i="62"/>
  <c r="I154" i="62"/>
  <c r="H154" i="62"/>
  <c r="G154" i="62"/>
  <c r="F154" i="62"/>
  <c r="E154" i="62"/>
  <c r="AZ112" i="62"/>
  <c r="AY112" i="62"/>
  <c r="AX112" i="62"/>
  <c r="AW112" i="62"/>
  <c r="AW31" i="62" s="1"/>
  <c r="AV112" i="62"/>
  <c r="AU112" i="62"/>
  <c r="AT112" i="62"/>
  <c r="AS112" i="62"/>
  <c r="AR112" i="62"/>
  <c r="AQ112" i="62"/>
  <c r="AP112" i="62"/>
  <c r="AO112" i="62"/>
  <c r="AN112" i="62"/>
  <c r="AM112" i="62"/>
  <c r="AL112" i="62"/>
  <c r="AK112" i="62"/>
  <c r="AJ112" i="62"/>
  <c r="AI112" i="62"/>
  <c r="AH112" i="62"/>
  <c r="AG112" i="62"/>
  <c r="AF112" i="62"/>
  <c r="AE112" i="62"/>
  <c r="AD112" i="62"/>
  <c r="AC112" i="62"/>
  <c r="AB112"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BA97" i="62"/>
  <c r="AZ95" i="62"/>
  <c r="AZ40" i="62" s="1"/>
  <c r="AY95" i="62"/>
  <c r="AY40" i="62" s="1"/>
  <c r="AX95" i="62"/>
  <c r="AW95" i="62"/>
  <c r="AW40" i="62" s="1"/>
  <c r="AV95" i="62"/>
  <c r="AV40" i="62" s="1"/>
  <c r="AU95" i="62"/>
  <c r="AU40" i="62" s="1"/>
  <c r="AT95" i="62"/>
  <c r="AT40" i="62" s="1"/>
  <c r="AS95" i="62"/>
  <c r="AS40" i="62" s="1"/>
  <c r="AR95" i="62"/>
  <c r="AR40" i="62" s="1"/>
  <c r="AQ95" i="62"/>
  <c r="AQ40" i="62" s="1"/>
  <c r="AP95" i="62"/>
  <c r="AP40" i="62" s="1"/>
  <c r="AO95" i="62"/>
  <c r="AN95" i="62"/>
  <c r="AN40" i="62" s="1"/>
  <c r="AM95" i="62"/>
  <c r="AM40" i="62" s="1"/>
  <c r="AL95" i="62"/>
  <c r="AL40" i="62" s="1"/>
  <c r="AK95" i="62"/>
  <c r="AK40" i="62" s="1"/>
  <c r="AJ95" i="62"/>
  <c r="AJ40" i="62" s="1"/>
  <c r="AI95" i="62"/>
  <c r="AI40" i="62" s="1"/>
  <c r="AH95" i="62"/>
  <c r="AH40" i="62" s="1"/>
  <c r="AG95" i="62"/>
  <c r="AG40" i="62" s="1"/>
  <c r="AF95" i="62"/>
  <c r="AF40" i="62" s="1"/>
  <c r="AE95" i="62"/>
  <c r="AE40" i="62" s="1"/>
  <c r="AD95" i="62"/>
  <c r="AD40" i="62" s="1"/>
  <c r="AC95" i="62"/>
  <c r="AC40" i="62" s="1"/>
  <c r="AB95" i="62"/>
  <c r="AB40" i="62" s="1"/>
  <c r="AA95" i="62"/>
  <c r="AA40" i="62" s="1"/>
  <c r="Z95" i="62"/>
  <c r="Z40" i="62" s="1"/>
  <c r="Y95" i="62"/>
  <c r="Y40" i="62" s="1"/>
  <c r="X95" i="62"/>
  <c r="X40" i="62" s="1"/>
  <c r="W95" i="62"/>
  <c r="W40" i="62" s="1"/>
  <c r="V95" i="62"/>
  <c r="U95" i="62"/>
  <c r="U40" i="62" s="1"/>
  <c r="T95" i="62"/>
  <c r="T40" i="62" s="1"/>
  <c r="S95" i="62"/>
  <c r="S40" i="62" s="1"/>
  <c r="R95" i="62"/>
  <c r="R40" i="62" s="1"/>
  <c r="Q95" i="62"/>
  <c r="Q40" i="62" s="1"/>
  <c r="P95" i="62"/>
  <c r="P40" i="62" s="1"/>
  <c r="O95" i="62"/>
  <c r="O40" i="62" s="1"/>
  <c r="N95" i="62"/>
  <c r="N40" i="62" s="1"/>
  <c r="M95" i="62"/>
  <c r="L95" i="62"/>
  <c r="K95" i="62"/>
  <c r="K40" i="62" s="1"/>
  <c r="J95" i="62"/>
  <c r="J40" i="62" s="1"/>
  <c r="I95" i="62"/>
  <c r="H95" i="62"/>
  <c r="H40" i="62" s="1"/>
  <c r="G95" i="62"/>
  <c r="G40" i="62" s="1"/>
  <c r="F95" i="62"/>
  <c r="F40" i="62" s="1"/>
  <c r="E95" i="62"/>
  <c r="BA94" i="62"/>
  <c r="BA93" i="62"/>
  <c r="AZ92" i="62"/>
  <c r="AY92" i="62"/>
  <c r="AX92" i="62"/>
  <c r="AW92" i="62"/>
  <c r="AV92" i="62"/>
  <c r="AU92" i="62"/>
  <c r="AT92" i="62"/>
  <c r="AS92" i="62"/>
  <c r="AR92" i="62"/>
  <c r="AQ92" i="62"/>
  <c r="AP92" i="62"/>
  <c r="AO92" i="62"/>
  <c r="AN92" i="62"/>
  <c r="AM92" i="62"/>
  <c r="AL92" i="62"/>
  <c r="AK92" i="62"/>
  <c r="AJ92" i="62"/>
  <c r="AI92" i="62"/>
  <c r="AH92" i="62"/>
  <c r="AG92" i="62"/>
  <c r="AF92" i="62"/>
  <c r="AE92" i="62"/>
  <c r="AD92" i="62"/>
  <c r="AC92" i="62"/>
  <c r="AB92" i="62"/>
  <c r="AA92" i="62"/>
  <c r="Z92" i="62"/>
  <c r="Y92" i="62"/>
  <c r="X92" i="62"/>
  <c r="W92" i="62"/>
  <c r="V92" i="62"/>
  <c r="U92" i="62"/>
  <c r="T92" i="62"/>
  <c r="S92" i="62"/>
  <c r="R92" i="62"/>
  <c r="Q92" i="62"/>
  <c r="P92" i="62"/>
  <c r="O92" i="62"/>
  <c r="N92" i="62"/>
  <c r="M92" i="62"/>
  <c r="L92" i="62"/>
  <c r="K92" i="62"/>
  <c r="J92" i="62"/>
  <c r="I92" i="62"/>
  <c r="H92" i="62"/>
  <c r="G92" i="62"/>
  <c r="F92" i="62"/>
  <c r="E92" i="62"/>
  <c r="BA91" i="62"/>
  <c r="BA90" i="62"/>
  <c r="AZ89" i="62"/>
  <c r="AY89" i="62"/>
  <c r="AV89" i="62"/>
  <c r="AU89" i="62"/>
  <c r="AT89" i="62"/>
  <c r="AS89" i="62"/>
  <c r="AR89" i="62"/>
  <c r="AQ89" i="62"/>
  <c r="AP89" i="62"/>
  <c r="AO89" i="62"/>
  <c r="AN89" i="62"/>
  <c r="AM89" i="62"/>
  <c r="AL89" i="62"/>
  <c r="AK89" i="62"/>
  <c r="AJ89" i="62"/>
  <c r="AI89" i="62"/>
  <c r="AH89" i="62"/>
  <c r="AG89" i="62"/>
  <c r="AF89" i="62"/>
  <c r="AE89" i="62"/>
  <c r="AD89" i="62"/>
  <c r="AC89" i="62"/>
  <c r="AB89" i="62"/>
  <c r="AA89" i="62"/>
  <c r="Z89" i="62"/>
  <c r="Y89" i="62"/>
  <c r="X89" i="62"/>
  <c r="W89" i="62"/>
  <c r="V89" i="62"/>
  <c r="U89" i="62"/>
  <c r="T89" i="62"/>
  <c r="S89" i="62"/>
  <c r="R89" i="62"/>
  <c r="Q89" i="62"/>
  <c r="P89" i="62"/>
  <c r="O89" i="62"/>
  <c r="N89" i="62"/>
  <c r="M89" i="62"/>
  <c r="L89" i="62"/>
  <c r="K89" i="62"/>
  <c r="J89" i="62"/>
  <c r="I89" i="62"/>
  <c r="H89" i="62"/>
  <c r="G89" i="62"/>
  <c r="F89" i="62"/>
  <c r="E89" i="62"/>
  <c r="BA88" i="62"/>
  <c r="AZ81" i="62"/>
  <c r="AY81" i="62"/>
  <c r="AV81" i="62"/>
  <c r="AU81" i="62"/>
  <c r="AT81" i="62"/>
  <c r="AS81" i="62"/>
  <c r="AR81" i="62"/>
  <c r="AQ81" i="62"/>
  <c r="AP81" i="62"/>
  <c r="AP73" i="62" s="1"/>
  <c r="AO81" i="62"/>
  <c r="AO73" i="62" s="1"/>
  <c r="AN81" i="62"/>
  <c r="AM81" i="62"/>
  <c r="AL81" i="62"/>
  <c r="AK81" i="62"/>
  <c r="AJ81" i="62"/>
  <c r="AI81" i="62"/>
  <c r="AH81" i="62"/>
  <c r="AG81" i="62"/>
  <c r="AF81" i="62"/>
  <c r="AE81" i="62"/>
  <c r="AD81" i="62"/>
  <c r="AC81" i="62"/>
  <c r="AB81" i="62"/>
  <c r="AA81" i="62"/>
  <c r="Z81" i="62"/>
  <c r="Y81" i="62"/>
  <c r="X81" i="62"/>
  <c r="W81" i="62"/>
  <c r="V81" i="62"/>
  <c r="U81" i="62"/>
  <c r="T81" i="62"/>
  <c r="S81" i="62"/>
  <c r="R81" i="62"/>
  <c r="Q81" i="62"/>
  <c r="P81" i="62"/>
  <c r="O81" i="62"/>
  <c r="N81" i="62"/>
  <c r="M81" i="62"/>
  <c r="L81" i="62"/>
  <c r="K81" i="62"/>
  <c r="J81" i="62"/>
  <c r="BA80" i="62"/>
  <c r="BA79" i="62"/>
  <c r="BA78" i="62"/>
  <c r="BA77" i="62"/>
  <c r="AZ75" i="62"/>
  <c r="AY75" i="62"/>
  <c r="AX75" i="62"/>
  <c r="BA75" i="62" s="1"/>
  <c r="AW75" i="62"/>
  <c r="AV75" i="62"/>
  <c r="AU75" i="62"/>
  <c r="AT75" i="62"/>
  <c r="AS75" i="62"/>
  <c r="AR75" i="62"/>
  <c r="AQ75" i="62"/>
  <c r="AN75" i="62"/>
  <c r="AM75" i="62"/>
  <c r="AL75" i="62"/>
  <c r="AK75" i="62"/>
  <c r="AJ75" i="62"/>
  <c r="AI75" i="62"/>
  <c r="AH75" i="62"/>
  <c r="AG75" i="62"/>
  <c r="AF75" i="62"/>
  <c r="AE75" i="62"/>
  <c r="AD75" i="62"/>
  <c r="AC75" i="62"/>
  <c r="AB75" i="62"/>
  <c r="AA75" i="62"/>
  <c r="Z75" i="62"/>
  <c r="Y75" i="62"/>
  <c r="X75" i="62"/>
  <c r="W75" i="62"/>
  <c r="V75" i="62"/>
  <c r="U75" i="62"/>
  <c r="T75" i="62"/>
  <c r="S75" i="62"/>
  <c r="R75" i="62"/>
  <c r="Q75" i="62"/>
  <c r="P75" i="62"/>
  <c r="O75" i="62"/>
  <c r="N75" i="62"/>
  <c r="M75" i="62"/>
  <c r="L75" i="62"/>
  <c r="K75" i="62"/>
  <c r="J75" i="62"/>
  <c r="I75" i="62"/>
  <c r="H75" i="62"/>
  <c r="G75" i="62"/>
  <c r="F75" i="62"/>
  <c r="E75" i="62"/>
  <c r="BA74" i="62"/>
  <c r="BA72" i="62"/>
  <c r="BA71" i="62"/>
  <c r="AZ70" i="62"/>
  <c r="AY70" i="62"/>
  <c r="AX70" i="62"/>
  <c r="AW70" i="62"/>
  <c r="AV70" i="62"/>
  <c r="AU70" i="62"/>
  <c r="AT70" i="62"/>
  <c r="AS70" i="62"/>
  <c r="AR70" i="62"/>
  <c r="AQ70" i="62"/>
  <c r="AP70" i="62"/>
  <c r="AO70" i="62"/>
  <c r="AN70" i="62"/>
  <c r="AM70" i="62"/>
  <c r="AL70" i="62"/>
  <c r="AK70" i="62"/>
  <c r="AJ70" i="62"/>
  <c r="AI70" i="62"/>
  <c r="AH70" i="62"/>
  <c r="AG70" i="62"/>
  <c r="AF70" i="62"/>
  <c r="AE70" i="62"/>
  <c r="AD70" i="62"/>
  <c r="AC70" i="62"/>
  <c r="AB70" i="62"/>
  <c r="AA70" i="62"/>
  <c r="Z70" i="62"/>
  <c r="Y70" i="62"/>
  <c r="X70" i="62"/>
  <c r="W70" i="62"/>
  <c r="V70" i="62"/>
  <c r="U70" i="62"/>
  <c r="T70" i="62"/>
  <c r="S70" i="62"/>
  <c r="R70" i="62"/>
  <c r="Q70" i="62"/>
  <c r="P70" i="62"/>
  <c r="O70" i="62"/>
  <c r="N70" i="62"/>
  <c r="M70" i="62"/>
  <c r="L70" i="62"/>
  <c r="K70" i="62"/>
  <c r="J70" i="62"/>
  <c r="I70" i="62"/>
  <c r="H70" i="62"/>
  <c r="G70" i="62"/>
  <c r="F70" i="62"/>
  <c r="E70" i="62"/>
  <c r="AZ68" i="62"/>
  <c r="AZ66" i="62" s="1"/>
  <c r="AY68" i="62"/>
  <c r="AY66" i="62" s="1"/>
  <c r="AX68" i="62"/>
  <c r="AW68" i="62"/>
  <c r="AW23" i="62" s="1"/>
  <c r="AV68" i="62"/>
  <c r="AV66" i="62" s="1"/>
  <c r="AU68" i="62"/>
  <c r="AU66" i="62" s="1"/>
  <c r="AT68" i="62"/>
  <c r="AT66" i="62" s="1"/>
  <c r="AS68" i="62"/>
  <c r="AR68" i="62"/>
  <c r="AQ68" i="62"/>
  <c r="AQ66" i="62" s="1"/>
  <c r="AP68" i="62"/>
  <c r="AO68" i="62"/>
  <c r="AO66" i="62" s="1"/>
  <c r="AN68" i="62"/>
  <c r="AN66" i="62" s="1"/>
  <c r="AM68" i="62"/>
  <c r="AM66" i="62" s="1"/>
  <c r="AL68" i="62"/>
  <c r="AL66" i="62" s="1"/>
  <c r="AK68" i="62"/>
  <c r="AK66" i="62" s="1"/>
  <c r="AJ68" i="62"/>
  <c r="AJ66" i="62" s="1"/>
  <c r="AI68" i="62"/>
  <c r="AI66" i="62" s="1"/>
  <c r="AH68" i="62"/>
  <c r="AH66" i="62" s="1"/>
  <c r="AG68" i="62"/>
  <c r="AG66" i="62" s="1"/>
  <c r="AF68" i="62"/>
  <c r="AF66" i="62" s="1"/>
  <c r="AE68" i="62"/>
  <c r="AE66" i="62" s="1"/>
  <c r="AD68" i="62"/>
  <c r="AD66" i="62" s="1"/>
  <c r="AC68" i="62"/>
  <c r="AC66" i="62" s="1"/>
  <c r="AB68" i="62"/>
  <c r="AB66" i="62" s="1"/>
  <c r="AA68" i="62"/>
  <c r="AA66" i="62" s="1"/>
  <c r="Z68" i="62"/>
  <c r="Z66" i="62" s="1"/>
  <c r="Y68" i="62"/>
  <c r="Y66" i="62" s="1"/>
  <c r="X68" i="62"/>
  <c r="X66" i="62" s="1"/>
  <c r="W68" i="62"/>
  <c r="W66" i="62" s="1"/>
  <c r="V68" i="62"/>
  <c r="V66" i="62" s="1"/>
  <c r="U68" i="62"/>
  <c r="U66" i="62" s="1"/>
  <c r="T68" i="62"/>
  <c r="T66" i="62" s="1"/>
  <c r="S68" i="62"/>
  <c r="S66" i="62" s="1"/>
  <c r="R68" i="62"/>
  <c r="R66" i="62" s="1"/>
  <c r="Q68" i="62"/>
  <c r="Q66" i="62" s="1"/>
  <c r="P68" i="62"/>
  <c r="P66" i="62" s="1"/>
  <c r="O68" i="62"/>
  <c r="O66" i="62" s="1"/>
  <c r="N68" i="62"/>
  <c r="N66" i="62" s="1"/>
  <c r="M68" i="62"/>
  <c r="M66" i="62" s="1"/>
  <c r="L68" i="62"/>
  <c r="L66" i="62" s="1"/>
  <c r="K68" i="62"/>
  <c r="K66" i="62" s="1"/>
  <c r="J68" i="62"/>
  <c r="J66" i="62" s="1"/>
  <c r="I68" i="62"/>
  <c r="I66" i="62" s="1"/>
  <c r="H68" i="62"/>
  <c r="H66" i="62" s="1"/>
  <c r="G68" i="62"/>
  <c r="G66" i="62" s="1"/>
  <c r="F68" i="62"/>
  <c r="F66" i="62" s="1"/>
  <c r="E68" i="62"/>
  <c r="E66" i="62" s="1"/>
  <c r="BA67" i="62"/>
  <c r="AS66" i="62"/>
  <c r="AR66" i="62"/>
  <c r="BA64" i="62"/>
  <c r="AZ62" i="62"/>
  <c r="AY62" i="62"/>
  <c r="AX62" i="62"/>
  <c r="AW62" i="62"/>
  <c r="AV62" i="62"/>
  <c r="AU62" i="62"/>
  <c r="AT62" i="62"/>
  <c r="AS62" i="62"/>
  <c r="AR62" i="62"/>
  <c r="AQ62" i="62"/>
  <c r="AP62" i="62"/>
  <c r="AO62" i="62"/>
  <c r="AN62" i="62"/>
  <c r="AM62" i="62"/>
  <c r="AL62" i="62"/>
  <c r="AK62" i="62"/>
  <c r="AJ62" i="62"/>
  <c r="AI62" i="62"/>
  <c r="AH62" i="62"/>
  <c r="AG62" i="62"/>
  <c r="AF62" i="62"/>
  <c r="AE62" i="62"/>
  <c r="AD62" i="62"/>
  <c r="AC62" i="62"/>
  <c r="AB62" i="62"/>
  <c r="AA62" i="62"/>
  <c r="Z62" i="62"/>
  <c r="Y62" i="62"/>
  <c r="X62" i="62"/>
  <c r="W62" i="62"/>
  <c r="V62" i="62"/>
  <c r="U62" i="62"/>
  <c r="T62" i="62"/>
  <c r="S62" i="62"/>
  <c r="R62" i="62"/>
  <c r="Q62" i="62"/>
  <c r="P62" i="62"/>
  <c r="O62" i="62"/>
  <c r="N62" i="62"/>
  <c r="M62" i="62"/>
  <c r="L62" i="62"/>
  <c r="K62" i="62"/>
  <c r="J62" i="62"/>
  <c r="I62" i="62"/>
  <c r="H62" i="62"/>
  <c r="G62" i="62"/>
  <c r="F62" i="62"/>
  <c r="E62" i="62"/>
  <c r="BA53" i="62"/>
  <c r="BA52" i="62"/>
  <c r="BA51" i="62"/>
  <c r="BA50" i="62"/>
  <c r="BA49" i="62"/>
  <c r="BA48" i="62"/>
  <c r="BA47" i="62"/>
  <c r="AZ46" i="62"/>
  <c r="AY46" i="62"/>
  <c r="AX46" i="62"/>
  <c r="AW46" i="62"/>
  <c r="AV46" i="62"/>
  <c r="AV45" i="62" s="1"/>
  <c r="AV44" i="62" s="1"/>
  <c r="AU46" i="62"/>
  <c r="AT46" i="62"/>
  <c r="AS46" i="62"/>
  <c r="AR46" i="62"/>
  <c r="AQ46" i="62"/>
  <c r="AP46" i="62"/>
  <c r="AO46" i="62"/>
  <c r="AN46" i="62"/>
  <c r="AM46" i="62"/>
  <c r="AL46" i="62"/>
  <c r="AK46" i="62"/>
  <c r="AJ46" i="62"/>
  <c r="AI46" i="62"/>
  <c r="AH46" i="62"/>
  <c r="AG46" i="62"/>
  <c r="AF46" i="62"/>
  <c r="AE46" i="62"/>
  <c r="AD46" i="62"/>
  <c r="AD45" i="62" s="1"/>
  <c r="AC46" i="62"/>
  <c r="AB46" i="62"/>
  <c r="AA46" i="62"/>
  <c r="Z46" i="62"/>
  <c r="Y46" i="62"/>
  <c r="X46" i="62"/>
  <c r="W46" i="62"/>
  <c r="V46" i="62"/>
  <c r="U46" i="62"/>
  <c r="T46" i="62"/>
  <c r="S46" i="62"/>
  <c r="R46" i="62"/>
  <c r="Q46" i="62"/>
  <c r="P46" i="62"/>
  <c r="O46" i="62"/>
  <c r="N46" i="62"/>
  <c r="M46" i="62"/>
  <c r="L46" i="62"/>
  <c r="L45" i="62" s="1"/>
  <c r="L44" i="62" s="1"/>
  <c r="K46" i="62"/>
  <c r="J46" i="62"/>
  <c r="I46" i="62"/>
  <c r="H46" i="62"/>
  <c r="G46" i="62"/>
  <c r="F46" i="62"/>
  <c r="E46" i="62"/>
  <c r="AZ42" i="62"/>
  <c r="AY42" i="62"/>
  <c r="AX42" i="62"/>
  <c r="AV42" i="62"/>
  <c r="AU42" i="62"/>
  <c r="AT42" i="62"/>
  <c r="AS42" i="62"/>
  <c r="AR42" i="62"/>
  <c r="AQ42" i="62"/>
  <c r="AP42" i="62"/>
  <c r="AO42" i="62"/>
  <c r="AN42" i="62"/>
  <c r="AM42" i="62"/>
  <c r="AL42" i="62"/>
  <c r="AK42" i="62"/>
  <c r="AJ42" i="62"/>
  <c r="AI42" i="62"/>
  <c r="AH42" i="62"/>
  <c r="AG42" i="62"/>
  <c r="AF42" i="62"/>
  <c r="AE42" i="62"/>
  <c r="AD42" i="62"/>
  <c r="AC42" i="62"/>
  <c r="AB42" i="62"/>
  <c r="AA42" i="62"/>
  <c r="Z42" i="62"/>
  <c r="Y42" i="62"/>
  <c r="X42" i="62"/>
  <c r="W42" i="62"/>
  <c r="V42" i="62"/>
  <c r="U42" i="62"/>
  <c r="T42" i="62"/>
  <c r="S42" i="62"/>
  <c r="R42" i="62"/>
  <c r="Q42" i="62"/>
  <c r="P42" i="62"/>
  <c r="O42" i="62"/>
  <c r="N42" i="62"/>
  <c r="M42" i="62"/>
  <c r="L42" i="62"/>
  <c r="K42" i="62"/>
  <c r="J42" i="62"/>
  <c r="H42" i="62"/>
  <c r="G42" i="62"/>
  <c r="F42" i="62"/>
  <c r="AZ41" i="62"/>
  <c r="AY41" i="62"/>
  <c r="AX41" i="62"/>
  <c r="AW41" i="62"/>
  <c r="AV41" i="62"/>
  <c r="AU41" i="62"/>
  <c r="AT41" i="62"/>
  <c r="AS41" i="62"/>
  <c r="AR41" i="62"/>
  <c r="AQ41" i="62"/>
  <c r="AP41" i="62"/>
  <c r="AO41" i="62"/>
  <c r="AN41" i="62"/>
  <c r="AM41" i="62"/>
  <c r="AL41" i="62"/>
  <c r="AK41" i="62"/>
  <c r="AJ41" i="62"/>
  <c r="AI41" i="62"/>
  <c r="AH41" i="62"/>
  <c r="AG41" i="62"/>
  <c r="AF41" i="62"/>
  <c r="AE41" i="62"/>
  <c r="AD41" i="62"/>
  <c r="AC41" i="62"/>
  <c r="AB41" i="62"/>
  <c r="AA41" i="62"/>
  <c r="Z41" i="62"/>
  <c r="Y41" i="62"/>
  <c r="X41" i="62"/>
  <c r="W41" i="62"/>
  <c r="V41" i="62"/>
  <c r="U41" i="62"/>
  <c r="T41" i="62"/>
  <c r="S41" i="62"/>
  <c r="R41" i="62"/>
  <c r="Q41" i="62"/>
  <c r="P41" i="62"/>
  <c r="O41" i="62"/>
  <c r="N41" i="62"/>
  <c r="M41" i="62"/>
  <c r="L41" i="62"/>
  <c r="K41" i="62"/>
  <c r="J41" i="62"/>
  <c r="H41" i="62"/>
  <c r="G41" i="62"/>
  <c r="F41" i="62"/>
  <c r="AO40" i="62"/>
  <c r="V40" i="62"/>
  <c r="M40" i="62"/>
  <c r="L40" i="62"/>
  <c r="AZ28" i="62"/>
  <c r="AY28" i="62"/>
  <c r="AV28" i="62"/>
  <c r="AU28" i="62"/>
  <c r="AT28"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S28" i="62"/>
  <c r="R28" i="62"/>
  <c r="Q28" i="62"/>
  <c r="P28" i="62"/>
  <c r="O28" i="62"/>
  <c r="N28" i="62"/>
  <c r="M28" i="62"/>
  <c r="L28" i="62"/>
  <c r="K28" i="62"/>
  <c r="J28" i="62"/>
  <c r="H28" i="62"/>
  <c r="G28" i="62"/>
  <c r="F28" i="62"/>
  <c r="AZ23" i="62"/>
  <c r="AY23" i="62"/>
  <c r="AV23" i="62"/>
  <c r="AU23" i="62"/>
  <c r="AT23" i="62"/>
  <c r="AS23" i="62"/>
  <c r="AR23" i="62"/>
  <c r="AQ23" i="62"/>
  <c r="AP23" i="62"/>
  <c r="AO23" i="62"/>
  <c r="AN23" i="62"/>
  <c r="AM23" i="62"/>
  <c r="AL23" i="62"/>
  <c r="AK23" i="62"/>
  <c r="AJ23" i="62"/>
  <c r="AI23" i="62"/>
  <c r="AH23" i="62"/>
  <c r="AG23" i="62"/>
  <c r="AF23" i="62"/>
  <c r="AE23" i="62"/>
  <c r="AD23" i="62"/>
  <c r="AC23" i="62"/>
  <c r="AB23" i="62"/>
  <c r="AA23" i="62"/>
  <c r="Z23" i="62"/>
  <c r="Y23" i="62"/>
  <c r="X23" i="62"/>
  <c r="W23" i="62"/>
  <c r="V23" i="62"/>
  <c r="U23" i="62"/>
  <c r="T23" i="62"/>
  <c r="S23" i="62"/>
  <c r="R23" i="62"/>
  <c r="Q23" i="62"/>
  <c r="P23" i="62"/>
  <c r="O23" i="62"/>
  <c r="N23" i="62"/>
  <c r="M23" i="62"/>
  <c r="L23" i="62"/>
  <c r="K23" i="62"/>
  <c r="J23" i="62"/>
  <c r="H23" i="62"/>
  <c r="G23" i="62"/>
  <c r="F23" i="62"/>
  <c r="AW110" i="61"/>
  <c r="BA155" i="61"/>
  <c r="AZ154" i="61"/>
  <c r="AY154" i="61"/>
  <c r="AW42" i="61"/>
  <c r="AV154" i="61"/>
  <c r="AU154" i="61"/>
  <c r="AT154" i="61"/>
  <c r="AS154" i="61"/>
  <c r="AR154" i="61"/>
  <c r="AQ154" i="61"/>
  <c r="AP154" i="61"/>
  <c r="AO154" i="61"/>
  <c r="AN154" i="61"/>
  <c r="AM154" i="61"/>
  <c r="AL154" i="61"/>
  <c r="AK154" i="61"/>
  <c r="AJ154" i="61"/>
  <c r="AI154" i="61"/>
  <c r="AH154" i="61"/>
  <c r="AG154" i="61"/>
  <c r="AF154" i="61"/>
  <c r="AE154" i="61"/>
  <c r="AD154" i="61"/>
  <c r="AC154" i="61"/>
  <c r="AB154" i="61"/>
  <c r="AA154" i="61"/>
  <c r="Z154" i="61"/>
  <c r="Y154" i="61"/>
  <c r="X154" i="61"/>
  <c r="W154" i="61"/>
  <c r="V154" i="61"/>
  <c r="U154" i="61"/>
  <c r="T154" i="61"/>
  <c r="S154" i="61"/>
  <c r="R154" i="61"/>
  <c r="Q154" i="61"/>
  <c r="P154" i="61"/>
  <c r="O154" i="61"/>
  <c r="N154" i="61"/>
  <c r="M154" i="61"/>
  <c r="L154" i="61"/>
  <c r="K154" i="61"/>
  <c r="J154" i="61"/>
  <c r="I154" i="61"/>
  <c r="I42" i="61" s="1"/>
  <c r="H154" i="61"/>
  <c r="G154" i="61"/>
  <c r="F154" i="61"/>
  <c r="E154" i="61"/>
  <c r="AY112" i="61"/>
  <c r="AX112" i="61"/>
  <c r="AZ112" i="61"/>
  <c r="AW112" i="61"/>
  <c r="AV112" i="61"/>
  <c r="AU112" i="61"/>
  <c r="AT112" i="61"/>
  <c r="AS112" i="61"/>
  <c r="AR112" i="61"/>
  <c r="AQ112" i="61"/>
  <c r="AP112" i="61"/>
  <c r="AO112" i="61"/>
  <c r="AN112" i="61"/>
  <c r="AM112" i="61"/>
  <c r="AL112" i="61"/>
  <c r="AK112" i="61"/>
  <c r="AJ112" i="61"/>
  <c r="AI112" i="61"/>
  <c r="AH112" i="61"/>
  <c r="AG112" i="61"/>
  <c r="AF112" i="61"/>
  <c r="AE112" i="61"/>
  <c r="AD112" i="61"/>
  <c r="AC112" i="61"/>
  <c r="AB112" i="61"/>
  <c r="AA112" i="61"/>
  <c r="Z112" i="61"/>
  <c r="Y112" i="61"/>
  <c r="X112" i="61"/>
  <c r="W112" i="61"/>
  <c r="V112" i="61"/>
  <c r="U112" i="61"/>
  <c r="T112" i="61"/>
  <c r="S112" i="61"/>
  <c r="R112" i="61"/>
  <c r="Q112" i="61"/>
  <c r="P112" i="61"/>
  <c r="O112" i="61"/>
  <c r="N112" i="61"/>
  <c r="M112" i="61"/>
  <c r="L112" i="61"/>
  <c r="K112" i="61"/>
  <c r="J112" i="61"/>
  <c r="I112" i="61"/>
  <c r="I31" i="61" s="1"/>
  <c r="I28" i="61" s="1"/>
  <c r="H112" i="61"/>
  <c r="G112" i="61"/>
  <c r="F112" i="61"/>
  <c r="E112" i="61"/>
  <c r="BA98" i="61"/>
  <c r="AZ96" i="61"/>
  <c r="AZ40" i="61" s="1"/>
  <c r="AY96" i="61"/>
  <c r="AY40" i="61" s="1"/>
  <c r="AX96" i="61"/>
  <c r="AX40" i="61" s="1"/>
  <c r="AW96" i="61"/>
  <c r="AW40" i="61" s="1"/>
  <c r="AV96" i="61"/>
  <c r="AV40" i="61" s="1"/>
  <c r="AU96" i="61"/>
  <c r="AU40" i="61" s="1"/>
  <c r="AT96" i="61"/>
  <c r="AT40" i="61" s="1"/>
  <c r="AS96" i="61"/>
  <c r="AS40" i="61" s="1"/>
  <c r="AR96" i="61"/>
  <c r="AR40" i="61" s="1"/>
  <c r="AQ96" i="61"/>
  <c r="AP96" i="61"/>
  <c r="AO96" i="61"/>
  <c r="AO40" i="61" s="1"/>
  <c r="AN96" i="61"/>
  <c r="AN40" i="61" s="1"/>
  <c r="AM96" i="61"/>
  <c r="AM40" i="61" s="1"/>
  <c r="AL96" i="61"/>
  <c r="AL40" i="61" s="1"/>
  <c r="AK96" i="61"/>
  <c r="AK40" i="61" s="1"/>
  <c r="AJ96" i="61"/>
  <c r="AJ40" i="61" s="1"/>
  <c r="AI96" i="61"/>
  <c r="AI40" i="61" s="1"/>
  <c r="AH96" i="61"/>
  <c r="AH40" i="61" s="1"/>
  <c r="AG96" i="61"/>
  <c r="AG40" i="61" s="1"/>
  <c r="AF96" i="61"/>
  <c r="AF40" i="61" s="1"/>
  <c r="AE96" i="61"/>
  <c r="AE40" i="61" s="1"/>
  <c r="AD96" i="61"/>
  <c r="AD40" i="61" s="1"/>
  <c r="AC96" i="61"/>
  <c r="AC40" i="61" s="1"/>
  <c r="AB96" i="61"/>
  <c r="AB40" i="61" s="1"/>
  <c r="AA96" i="61"/>
  <c r="Z96" i="61"/>
  <c r="Z40" i="61" s="1"/>
  <c r="Y96" i="61"/>
  <c r="X96" i="61"/>
  <c r="X40" i="61" s="1"/>
  <c r="W96" i="61"/>
  <c r="W40" i="61" s="1"/>
  <c r="V96" i="61"/>
  <c r="V40" i="61" s="1"/>
  <c r="U96" i="61"/>
  <c r="U40" i="61" s="1"/>
  <c r="T96" i="61"/>
  <c r="T40" i="61" s="1"/>
  <c r="S96" i="61"/>
  <c r="S40" i="61" s="1"/>
  <c r="R96" i="61"/>
  <c r="R40" i="61" s="1"/>
  <c r="Q96" i="61"/>
  <c r="Q40" i="61" s="1"/>
  <c r="P96" i="61"/>
  <c r="P40" i="61" s="1"/>
  <c r="O96" i="61"/>
  <c r="O40" i="61" s="1"/>
  <c r="N96" i="61"/>
  <c r="N40" i="61" s="1"/>
  <c r="M96" i="61"/>
  <c r="M40" i="61" s="1"/>
  <c r="L96" i="61"/>
  <c r="L40" i="61" s="1"/>
  <c r="K96" i="61"/>
  <c r="K40" i="61" s="1"/>
  <c r="J96" i="61"/>
  <c r="J40" i="61" s="1"/>
  <c r="I96" i="61"/>
  <c r="I40" i="61" s="1"/>
  <c r="I36" i="61" s="1"/>
  <c r="H96" i="61"/>
  <c r="H40" i="61" s="1"/>
  <c r="G96" i="61"/>
  <c r="F96" i="61"/>
  <c r="F40" i="61" s="1"/>
  <c r="E96" i="61"/>
  <c r="BA95" i="61"/>
  <c r="BA94" i="61"/>
  <c r="AZ93" i="61"/>
  <c r="AY93" i="61"/>
  <c r="AX93" i="61"/>
  <c r="AW93" i="61"/>
  <c r="AV93" i="61"/>
  <c r="AU93" i="61"/>
  <c r="AT93" i="61"/>
  <c r="AS93" i="61"/>
  <c r="AR93" i="61"/>
  <c r="AQ93" i="61"/>
  <c r="AP93" i="61"/>
  <c r="AO93" i="61"/>
  <c r="AN93" i="61"/>
  <c r="AM93" i="61"/>
  <c r="AL93" i="61"/>
  <c r="AK93" i="61"/>
  <c r="AJ93" i="61"/>
  <c r="AI93" i="61"/>
  <c r="AH93" i="61"/>
  <c r="AG93" i="61"/>
  <c r="AF93" i="61"/>
  <c r="AE93" i="61"/>
  <c r="AD93" i="61"/>
  <c r="AC93" i="61"/>
  <c r="AB93" i="61"/>
  <c r="AA93" i="61"/>
  <c r="Z93" i="61"/>
  <c r="Y93" i="61"/>
  <c r="X93" i="61"/>
  <c r="W93" i="61"/>
  <c r="V93" i="61"/>
  <c r="U93" i="61"/>
  <c r="T93" i="61"/>
  <c r="S93" i="61"/>
  <c r="R93" i="61"/>
  <c r="Q93" i="61"/>
  <c r="P93" i="61"/>
  <c r="O93" i="61"/>
  <c r="N93" i="61"/>
  <c r="M93" i="61"/>
  <c r="L93" i="61"/>
  <c r="K93" i="61"/>
  <c r="J93" i="61"/>
  <c r="I93" i="61"/>
  <c r="H93" i="61"/>
  <c r="G93" i="61"/>
  <c r="F93" i="61"/>
  <c r="E93" i="61"/>
  <c r="BA92" i="61"/>
  <c r="BA91" i="61"/>
  <c r="AZ90" i="61"/>
  <c r="AY90" i="61"/>
  <c r="AV90" i="61"/>
  <c r="AU90" i="61"/>
  <c r="AT90" i="61"/>
  <c r="AS90" i="61"/>
  <c r="AR90" i="61"/>
  <c r="AQ90" i="61"/>
  <c r="AP90" i="61"/>
  <c r="AO90" i="61"/>
  <c r="AN90" i="61"/>
  <c r="AM90" i="61"/>
  <c r="AL90" i="61"/>
  <c r="AK90" i="61"/>
  <c r="AJ90" i="61"/>
  <c r="AI90" i="61"/>
  <c r="AH90" i="61"/>
  <c r="AG90" i="61"/>
  <c r="AF90" i="61"/>
  <c r="AE90" i="61"/>
  <c r="AD90" i="61"/>
  <c r="AC90" i="61"/>
  <c r="AB90" i="61"/>
  <c r="AA90" i="61"/>
  <c r="Z90" i="61"/>
  <c r="Y90" i="61"/>
  <c r="X90" i="61"/>
  <c r="W90" i="61"/>
  <c r="V90" i="61"/>
  <c r="U90" i="61"/>
  <c r="T90" i="61"/>
  <c r="S90" i="61"/>
  <c r="R90" i="61"/>
  <c r="Q90" i="61"/>
  <c r="P90" i="61"/>
  <c r="O90" i="61"/>
  <c r="N90" i="61"/>
  <c r="M90" i="61"/>
  <c r="L90" i="61"/>
  <c r="K90" i="61"/>
  <c r="J90" i="61"/>
  <c r="I90" i="61"/>
  <c r="H90" i="61"/>
  <c r="G90" i="61"/>
  <c r="F90" i="61"/>
  <c r="E90" i="61"/>
  <c r="BA89" i="61"/>
  <c r="AZ85" i="61"/>
  <c r="AY85" i="61"/>
  <c r="AW25" i="61"/>
  <c r="AP77" i="61"/>
  <c r="AO77" i="61"/>
  <c r="BA84" i="61"/>
  <c r="BA83" i="61"/>
  <c r="BA82" i="61"/>
  <c r="BA81" i="61"/>
  <c r="AZ79" i="61"/>
  <c r="AY79" i="61"/>
  <c r="AX79" i="61"/>
  <c r="BA79" i="61" s="1"/>
  <c r="AW79" i="61"/>
  <c r="AV79" i="61"/>
  <c r="AV77" i="61" s="1"/>
  <c r="AU79" i="61"/>
  <c r="AT79" i="61"/>
  <c r="AS79" i="61"/>
  <c r="AR79" i="61"/>
  <c r="AR77" i="61" s="1"/>
  <c r="AQ79" i="61"/>
  <c r="AN79" i="61"/>
  <c r="AN77" i="61" s="1"/>
  <c r="AM79" i="61"/>
  <c r="AL79" i="61"/>
  <c r="AK79" i="61"/>
  <c r="AJ79" i="61"/>
  <c r="AI79" i="61"/>
  <c r="AI77" i="61" s="1"/>
  <c r="AH79" i="61"/>
  <c r="AH77" i="61" s="1"/>
  <c r="AG79" i="61"/>
  <c r="AF79" i="61"/>
  <c r="AF77" i="61" s="1"/>
  <c r="AE79" i="61"/>
  <c r="AD79" i="61"/>
  <c r="AC79" i="61"/>
  <c r="AC77" i="61" s="1"/>
  <c r="AB79" i="61"/>
  <c r="AB77" i="61" s="1"/>
  <c r="AA79" i="61"/>
  <c r="Z79" i="61"/>
  <c r="Y79" i="61"/>
  <c r="X79" i="61"/>
  <c r="W79" i="61"/>
  <c r="W77" i="61" s="1"/>
  <c r="V79" i="61"/>
  <c r="V77" i="61" s="1"/>
  <c r="U79" i="61"/>
  <c r="T79" i="61"/>
  <c r="S79" i="61"/>
  <c r="R79" i="61"/>
  <c r="Q79" i="61"/>
  <c r="Q77" i="61" s="1"/>
  <c r="P79" i="61"/>
  <c r="P77" i="61" s="1"/>
  <c r="O79" i="61"/>
  <c r="N79" i="61"/>
  <c r="M79" i="61"/>
  <c r="L79" i="61"/>
  <c r="K79" i="61"/>
  <c r="K77" i="61" s="1"/>
  <c r="J79" i="61"/>
  <c r="J77" i="61" s="1"/>
  <c r="I79" i="61"/>
  <c r="H79" i="61"/>
  <c r="G79" i="61"/>
  <c r="F79" i="61"/>
  <c r="E79" i="61"/>
  <c r="E77" i="61" s="1"/>
  <c r="BA78" i="61"/>
  <c r="BA76" i="61"/>
  <c r="BA75" i="61"/>
  <c r="AZ74" i="61"/>
  <c r="AY74" i="61"/>
  <c r="AX74" i="61"/>
  <c r="AW74" i="61"/>
  <c r="AV74" i="61"/>
  <c r="AV66" i="61" s="1"/>
  <c r="AU74" i="61"/>
  <c r="AU66" i="61" s="1"/>
  <c r="AT74" i="61"/>
  <c r="AT66" i="61" s="1"/>
  <c r="AS74" i="61"/>
  <c r="AS66" i="61" s="1"/>
  <c r="AR74" i="61"/>
  <c r="AR66" i="61" s="1"/>
  <c r="AQ74" i="61"/>
  <c r="AQ66" i="61" s="1"/>
  <c r="AP74" i="61"/>
  <c r="AP66" i="61" s="1"/>
  <c r="AO74" i="61"/>
  <c r="AO66" i="61" s="1"/>
  <c r="AN74" i="61"/>
  <c r="AN66" i="61" s="1"/>
  <c r="AM74" i="61"/>
  <c r="AM66" i="61" s="1"/>
  <c r="AL74" i="61"/>
  <c r="AL66" i="61" s="1"/>
  <c r="AK74" i="61"/>
  <c r="AK66" i="61" s="1"/>
  <c r="AJ74" i="61"/>
  <c r="AJ66" i="61" s="1"/>
  <c r="AI74" i="61"/>
  <c r="AI66" i="61" s="1"/>
  <c r="AH74" i="61"/>
  <c r="AH66" i="61" s="1"/>
  <c r="AG74" i="61"/>
  <c r="AG66" i="61" s="1"/>
  <c r="AF74" i="61"/>
  <c r="AF66" i="61" s="1"/>
  <c r="AE74" i="61"/>
  <c r="AE66" i="61" s="1"/>
  <c r="AD74" i="61"/>
  <c r="AD66" i="61" s="1"/>
  <c r="AC74" i="61"/>
  <c r="AC66" i="61" s="1"/>
  <c r="AB74" i="61"/>
  <c r="AB66" i="61" s="1"/>
  <c r="AA74" i="61"/>
  <c r="AA66" i="61" s="1"/>
  <c r="Z74" i="61"/>
  <c r="Z66" i="61" s="1"/>
  <c r="Y74" i="61"/>
  <c r="Y66" i="61" s="1"/>
  <c r="X74" i="61"/>
  <c r="X66" i="61" s="1"/>
  <c r="W74" i="61"/>
  <c r="W66" i="61" s="1"/>
  <c r="V74" i="61"/>
  <c r="V66" i="61" s="1"/>
  <c r="U74" i="61"/>
  <c r="U66" i="61" s="1"/>
  <c r="T74" i="61"/>
  <c r="T66" i="61" s="1"/>
  <c r="S74" i="61"/>
  <c r="S66" i="61" s="1"/>
  <c r="R74" i="61"/>
  <c r="R66" i="61" s="1"/>
  <c r="Q74" i="61"/>
  <c r="Q66" i="61" s="1"/>
  <c r="P74" i="61"/>
  <c r="P66" i="61" s="1"/>
  <c r="O74" i="61"/>
  <c r="O66" i="61" s="1"/>
  <c r="N74" i="61"/>
  <c r="N66" i="61" s="1"/>
  <c r="M74" i="61"/>
  <c r="M66" i="61" s="1"/>
  <c r="L74" i="61"/>
  <c r="L66" i="61" s="1"/>
  <c r="K74" i="61"/>
  <c r="K66" i="61" s="1"/>
  <c r="J74" i="61"/>
  <c r="J66" i="61" s="1"/>
  <c r="I74" i="61"/>
  <c r="I66" i="61" s="1"/>
  <c r="H74" i="61"/>
  <c r="H66" i="61" s="1"/>
  <c r="G74" i="61"/>
  <c r="G66" i="61" s="1"/>
  <c r="F74" i="61"/>
  <c r="F66" i="61" s="1"/>
  <c r="E74" i="61"/>
  <c r="E66" i="61" s="1"/>
  <c r="AZ68" i="61"/>
  <c r="AZ66" i="61" s="1"/>
  <c r="AY68" i="61"/>
  <c r="AY66" i="61" s="1"/>
  <c r="AX66" i="61"/>
  <c r="AX65" i="61" s="1"/>
  <c r="AX23" i="61" s="1"/>
  <c r="BA67" i="61"/>
  <c r="BA64" i="61"/>
  <c r="AZ62" i="61"/>
  <c r="AY62" i="61"/>
  <c r="AX62" i="61"/>
  <c r="AW62" i="61"/>
  <c r="AW45" i="61" s="1"/>
  <c r="AV62" i="61"/>
  <c r="AV45" i="61" s="1"/>
  <c r="AU62" i="61"/>
  <c r="AU45" i="61" s="1"/>
  <c r="AT62" i="61"/>
  <c r="AT45" i="61" s="1"/>
  <c r="AS62" i="61"/>
  <c r="AS45" i="61" s="1"/>
  <c r="AR62" i="61"/>
  <c r="AR45" i="61" s="1"/>
  <c r="AQ62" i="61"/>
  <c r="AQ45" i="61" s="1"/>
  <c r="AP62" i="61"/>
  <c r="AP45" i="61" s="1"/>
  <c r="AO62" i="61"/>
  <c r="AO45" i="61" s="1"/>
  <c r="AN62" i="61"/>
  <c r="AN45" i="61" s="1"/>
  <c r="AM62" i="61"/>
  <c r="AM45" i="61" s="1"/>
  <c r="AL62" i="61"/>
  <c r="AL45" i="61" s="1"/>
  <c r="AK62" i="61"/>
  <c r="AK45" i="61" s="1"/>
  <c r="AJ62" i="61"/>
  <c r="AJ45" i="61" s="1"/>
  <c r="AI62" i="61"/>
  <c r="AI45" i="61" s="1"/>
  <c r="AH62" i="61"/>
  <c r="AH45" i="61" s="1"/>
  <c r="AG62" i="61"/>
  <c r="AG45" i="61" s="1"/>
  <c r="AF62" i="61"/>
  <c r="AF45" i="61" s="1"/>
  <c r="AE62" i="61"/>
  <c r="AE45" i="61" s="1"/>
  <c r="AD62" i="61"/>
  <c r="AD45" i="61" s="1"/>
  <c r="AC62" i="61"/>
  <c r="AC45" i="61" s="1"/>
  <c r="AB62" i="61"/>
  <c r="AB45" i="61" s="1"/>
  <c r="AA62" i="61"/>
  <c r="AA45" i="61" s="1"/>
  <c r="Z62" i="61"/>
  <c r="Z45" i="61" s="1"/>
  <c r="Y62" i="61"/>
  <c r="Y45" i="61" s="1"/>
  <c r="Y22" i="61" s="1"/>
  <c r="X62" i="61"/>
  <c r="X45" i="61" s="1"/>
  <c r="W62" i="61"/>
  <c r="W45" i="61" s="1"/>
  <c r="V62" i="61"/>
  <c r="V45" i="61" s="1"/>
  <c r="U62" i="61"/>
  <c r="U45" i="61" s="1"/>
  <c r="T62" i="61"/>
  <c r="T45" i="61" s="1"/>
  <c r="S62" i="61"/>
  <c r="S45" i="61" s="1"/>
  <c r="R62" i="61"/>
  <c r="R45" i="61" s="1"/>
  <c r="Q62" i="61"/>
  <c r="Q45" i="61" s="1"/>
  <c r="P62" i="61"/>
  <c r="P45" i="61" s="1"/>
  <c r="O62" i="61"/>
  <c r="O45" i="61" s="1"/>
  <c r="N62" i="61"/>
  <c r="N45" i="61" s="1"/>
  <c r="M62" i="61"/>
  <c r="M45" i="61" s="1"/>
  <c r="L62" i="61"/>
  <c r="L45" i="61" s="1"/>
  <c r="K62" i="61"/>
  <c r="K45" i="61" s="1"/>
  <c r="J62" i="61"/>
  <c r="J45" i="61" s="1"/>
  <c r="I62" i="61"/>
  <c r="I45" i="61" s="1"/>
  <c r="H62" i="61"/>
  <c r="H45" i="61" s="1"/>
  <c r="G62" i="61"/>
  <c r="G45" i="61" s="1"/>
  <c r="F62" i="61"/>
  <c r="F45" i="61" s="1"/>
  <c r="E62" i="61"/>
  <c r="E45" i="61" s="1"/>
  <c r="BA53" i="61"/>
  <c r="BA52" i="61"/>
  <c r="BA51" i="61"/>
  <c r="BA50" i="61"/>
  <c r="BA49" i="61"/>
  <c r="BA48" i="61"/>
  <c r="BA47" i="61"/>
  <c r="AZ46" i="61"/>
  <c r="AY46" i="61"/>
  <c r="AX46" i="61"/>
  <c r="AZ42" i="61"/>
  <c r="AY42" i="61"/>
  <c r="AX42" i="61"/>
  <c r="AV42" i="61"/>
  <c r="AU42" i="61"/>
  <c r="AT42" i="61"/>
  <c r="AS42" i="61"/>
  <c r="AR42" i="61"/>
  <c r="AQ42" i="61"/>
  <c r="AP42" i="61"/>
  <c r="AO42" i="61"/>
  <c r="AN42" i="61"/>
  <c r="AM42" i="61"/>
  <c r="AL42" i="61"/>
  <c r="AK42" i="61"/>
  <c r="AJ42" i="61"/>
  <c r="AI42" i="61"/>
  <c r="AH42" i="61"/>
  <c r="AG42" i="61"/>
  <c r="AF42" i="61"/>
  <c r="AE42" i="61"/>
  <c r="AD42" i="61"/>
  <c r="AC42" i="61"/>
  <c r="AB42" i="61"/>
  <c r="AA42" i="61"/>
  <c r="Z42" i="61"/>
  <c r="Y42" i="61"/>
  <c r="X42" i="61"/>
  <c r="W42" i="61"/>
  <c r="V42" i="61"/>
  <c r="U42" i="61"/>
  <c r="T42" i="61"/>
  <c r="S42" i="61"/>
  <c r="R42" i="61"/>
  <c r="Q42" i="61"/>
  <c r="P42" i="61"/>
  <c r="O42" i="61"/>
  <c r="N42" i="61"/>
  <c r="M42" i="61"/>
  <c r="L42" i="61"/>
  <c r="K42" i="61"/>
  <c r="J42" i="61"/>
  <c r="H42" i="61"/>
  <c r="G42" i="61"/>
  <c r="F42" i="61"/>
  <c r="E42" i="61"/>
  <c r="AZ41" i="61"/>
  <c r="AY41" i="61"/>
  <c r="AX41" i="61"/>
  <c r="AW41" i="61"/>
  <c r="AV41" i="61"/>
  <c r="AU41" i="61"/>
  <c r="AT41" i="61"/>
  <c r="AS41" i="61"/>
  <c r="AR41" i="61"/>
  <c r="AQ41" i="61"/>
  <c r="AP41" i="61"/>
  <c r="AO41" i="61"/>
  <c r="AN41" i="61"/>
  <c r="AM41" i="61"/>
  <c r="AL41" i="61"/>
  <c r="AK41" i="61"/>
  <c r="AJ41" i="61"/>
  <c r="AI41" i="61"/>
  <c r="AH41" i="61"/>
  <c r="AG41" i="61"/>
  <c r="AF41" i="61"/>
  <c r="AE41" i="61"/>
  <c r="AD41" i="61"/>
  <c r="AC41" i="61"/>
  <c r="AB41" i="61"/>
  <c r="AA41" i="61"/>
  <c r="Z41" i="61"/>
  <c r="Y41" i="61"/>
  <c r="X41" i="61"/>
  <c r="W41" i="61"/>
  <c r="V41" i="61"/>
  <c r="U41" i="61"/>
  <c r="T41" i="61"/>
  <c r="S41" i="61"/>
  <c r="R41" i="61"/>
  <c r="Q41" i="61"/>
  <c r="P41" i="61"/>
  <c r="O41" i="61"/>
  <c r="N41" i="61"/>
  <c r="M41" i="61"/>
  <c r="L41" i="61"/>
  <c r="K41" i="61"/>
  <c r="J41" i="61"/>
  <c r="H41" i="61"/>
  <c r="G41" i="61"/>
  <c r="F41" i="61"/>
  <c r="E41" i="61"/>
  <c r="AQ40" i="61"/>
  <c r="AP40" i="61"/>
  <c r="BA40" i="61" s="1"/>
  <c r="AA40" i="61"/>
  <c r="Y40" i="61"/>
  <c r="G40" i="61"/>
  <c r="E40" i="61"/>
  <c r="AZ28" i="61"/>
  <c r="AY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T28" i="61"/>
  <c r="S28" i="61"/>
  <c r="R28" i="61"/>
  <c r="Q28" i="61"/>
  <c r="P28" i="61"/>
  <c r="O28" i="61"/>
  <c r="N28" i="61"/>
  <c r="M28" i="61"/>
  <c r="L28" i="61"/>
  <c r="K28" i="61"/>
  <c r="J28" i="61"/>
  <c r="H28" i="61"/>
  <c r="G28" i="61"/>
  <c r="F28" i="61"/>
  <c r="E28" i="61"/>
  <c r="AZ23" i="61"/>
  <c r="AY23" i="61"/>
  <c r="AV23" i="61"/>
  <c r="AU23" i="61"/>
  <c r="AT23" i="61"/>
  <c r="AS23" i="61"/>
  <c r="AR23" i="61"/>
  <c r="AQ23" i="61"/>
  <c r="AP23" i="61"/>
  <c r="AO23" i="61"/>
  <c r="AN23" i="61"/>
  <c r="AM23" i="61"/>
  <c r="AL23" i="61"/>
  <c r="AK23" i="61"/>
  <c r="AJ23" i="61"/>
  <c r="AI23" i="61"/>
  <c r="AH23" i="61"/>
  <c r="AG23" i="61"/>
  <c r="AF23" i="61"/>
  <c r="AE23" i="61"/>
  <c r="AD23" i="61"/>
  <c r="AC23" i="61"/>
  <c r="AB23" i="61"/>
  <c r="AA23" i="61"/>
  <c r="Z23" i="61"/>
  <c r="Y23" i="61"/>
  <c r="X23" i="61"/>
  <c r="W23" i="61"/>
  <c r="V23" i="61"/>
  <c r="U23" i="61"/>
  <c r="T23" i="61"/>
  <c r="S23" i="61"/>
  <c r="R23" i="61"/>
  <c r="Q23" i="61"/>
  <c r="P23" i="61"/>
  <c r="O23" i="61"/>
  <c r="N23" i="61"/>
  <c r="M23" i="61"/>
  <c r="L23" i="61"/>
  <c r="K23" i="61"/>
  <c r="J23" i="61"/>
  <c r="H23" i="61"/>
  <c r="G23" i="61"/>
  <c r="F23" i="61"/>
  <c r="E23" i="61"/>
  <c r="AW106" i="60"/>
  <c r="AW104" i="60" s="1"/>
  <c r="AW30" i="60" s="1"/>
  <c r="BA155" i="60"/>
  <c r="AZ154" i="60"/>
  <c r="AY154" i="60"/>
  <c r="AX154" i="60"/>
  <c r="AX42" i="60" s="1"/>
  <c r="AV154" i="60"/>
  <c r="AU154" i="60"/>
  <c r="AT154" i="60"/>
  <c r="AS154" i="60"/>
  <c r="AR154" i="60"/>
  <c r="AQ154" i="60"/>
  <c r="AP154" i="60"/>
  <c r="AO154" i="60"/>
  <c r="AN154" i="60"/>
  <c r="AM154" i="60"/>
  <c r="AL154" i="60"/>
  <c r="AK154" i="60"/>
  <c r="AJ154" i="60"/>
  <c r="AI154" i="60"/>
  <c r="AH154" i="60"/>
  <c r="AG154" i="60"/>
  <c r="AF154" i="60"/>
  <c r="AE154" i="60"/>
  <c r="AD154" i="60"/>
  <c r="AC154" i="60"/>
  <c r="AB154" i="60"/>
  <c r="AA154" i="60"/>
  <c r="Z154" i="60"/>
  <c r="Y154" i="60"/>
  <c r="X154" i="60"/>
  <c r="W154" i="60"/>
  <c r="V154" i="60"/>
  <c r="U154" i="60"/>
  <c r="T154" i="60"/>
  <c r="S154" i="60"/>
  <c r="R154" i="60"/>
  <c r="Q154" i="60"/>
  <c r="P154" i="60"/>
  <c r="O154" i="60"/>
  <c r="N154" i="60"/>
  <c r="N42" i="60" s="1"/>
  <c r="M154" i="60"/>
  <c r="M42" i="60" s="1"/>
  <c r="L154" i="60"/>
  <c r="L42" i="60" s="1"/>
  <c r="K154" i="60"/>
  <c r="K42" i="60" s="1"/>
  <c r="J154" i="60"/>
  <c r="J42" i="60" s="1"/>
  <c r="I154" i="60"/>
  <c r="I42" i="60" s="1"/>
  <c r="H154" i="60"/>
  <c r="H42" i="60" s="1"/>
  <c r="G154" i="60"/>
  <c r="G42" i="60" s="1"/>
  <c r="F154" i="60"/>
  <c r="F42" i="60" s="1"/>
  <c r="E154" i="60"/>
  <c r="E42" i="60" s="1"/>
  <c r="AZ111" i="60"/>
  <c r="AY111" i="60"/>
  <c r="AX111" i="60"/>
  <c r="AW31" i="60"/>
  <c r="AV111" i="60"/>
  <c r="AU111" i="60"/>
  <c r="AU110" i="60" s="1"/>
  <c r="AT111" i="60"/>
  <c r="AS111" i="60"/>
  <c r="AS110" i="60" s="1"/>
  <c r="AR111" i="60"/>
  <c r="AR110" i="60" s="1"/>
  <c r="AQ111" i="60"/>
  <c r="AQ110" i="60" s="1"/>
  <c r="AP111" i="60"/>
  <c r="AO111" i="60"/>
  <c r="AO110" i="60" s="1"/>
  <c r="AN111" i="60"/>
  <c r="AM111" i="60"/>
  <c r="AM110" i="60" s="1"/>
  <c r="AL111" i="60"/>
  <c r="AL110" i="60" s="1"/>
  <c r="AK111" i="60"/>
  <c r="AJ111" i="60"/>
  <c r="AI111" i="60"/>
  <c r="AI110" i="60" s="1"/>
  <c r="AH111" i="60"/>
  <c r="AG111" i="60"/>
  <c r="AG110" i="60" s="1"/>
  <c r="AF111" i="60"/>
  <c r="AF110" i="60" s="1"/>
  <c r="AE111" i="60"/>
  <c r="AE110" i="60" s="1"/>
  <c r="AD111" i="60"/>
  <c r="AC111" i="60"/>
  <c r="AB111" i="60"/>
  <c r="AA111" i="60"/>
  <c r="AA110" i="60" s="1"/>
  <c r="Z111" i="60"/>
  <c r="Z110" i="60" s="1"/>
  <c r="Y111" i="60"/>
  <c r="X111" i="60"/>
  <c r="W111" i="60"/>
  <c r="V111" i="60"/>
  <c r="U111" i="60"/>
  <c r="U110" i="60" s="1"/>
  <c r="T111" i="60"/>
  <c r="T110" i="60" s="1"/>
  <c r="S111" i="60"/>
  <c r="S110" i="60" s="1"/>
  <c r="R111" i="60"/>
  <c r="Q111" i="60"/>
  <c r="P111" i="60"/>
  <c r="O111" i="60"/>
  <c r="O110" i="60" s="1"/>
  <c r="N111" i="60"/>
  <c r="N110" i="60" s="1"/>
  <c r="N31" i="60" s="1"/>
  <c r="N28" i="60" s="1"/>
  <c r="M111" i="60"/>
  <c r="M110" i="60" s="1"/>
  <c r="M31" i="60" s="1"/>
  <c r="M28" i="60" s="1"/>
  <c r="L111" i="60"/>
  <c r="K111" i="60"/>
  <c r="J111" i="60"/>
  <c r="I111" i="60"/>
  <c r="I110" i="60" s="1"/>
  <c r="I31" i="60" s="1"/>
  <c r="I28" i="60" s="1"/>
  <c r="H111" i="60"/>
  <c r="H110" i="60" s="1"/>
  <c r="H31" i="60" s="1"/>
  <c r="H28" i="60" s="1"/>
  <c r="G111" i="60"/>
  <c r="F111" i="60"/>
  <c r="E111" i="60"/>
  <c r="AZ110" i="60"/>
  <c r="AY110" i="60"/>
  <c r="AV110" i="60"/>
  <c r="AT110" i="60"/>
  <c r="AP110" i="60"/>
  <c r="AN110" i="60"/>
  <c r="AK110" i="60"/>
  <c r="AJ110" i="60"/>
  <c r="AH110" i="60"/>
  <c r="AD110" i="60"/>
  <c r="AC110" i="60"/>
  <c r="AB110" i="60"/>
  <c r="Y110" i="60"/>
  <c r="X110" i="60"/>
  <c r="W110" i="60"/>
  <c r="V110" i="60"/>
  <c r="R110" i="60"/>
  <c r="Q110" i="60"/>
  <c r="P110" i="60"/>
  <c r="L110" i="60"/>
  <c r="L31" i="60" s="1"/>
  <c r="L28" i="60" s="1"/>
  <c r="K110" i="60"/>
  <c r="K31" i="60" s="1"/>
  <c r="K28" i="60" s="1"/>
  <c r="J110" i="60"/>
  <c r="J31" i="60" s="1"/>
  <c r="J28" i="60" s="1"/>
  <c r="G110" i="60"/>
  <c r="G31" i="60" s="1"/>
  <c r="G28" i="60" s="1"/>
  <c r="F110" i="60"/>
  <c r="E110" i="60"/>
  <c r="BA96" i="60"/>
  <c r="AZ94" i="60"/>
  <c r="AY94" i="60"/>
  <c r="AY40" i="60" s="1"/>
  <c r="AX94" i="60"/>
  <c r="AW94" i="60"/>
  <c r="AV94" i="60"/>
  <c r="AV40" i="60" s="1"/>
  <c r="AU94" i="60"/>
  <c r="AU40" i="60" s="1"/>
  <c r="AT94" i="60"/>
  <c r="AS94" i="60"/>
  <c r="AS40" i="60" s="1"/>
  <c r="AR94" i="60"/>
  <c r="AR40" i="60" s="1"/>
  <c r="AQ94" i="60"/>
  <c r="AP94" i="60"/>
  <c r="AP40" i="60" s="1"/>
  <c r="AO94" i="60"/>
  <c r="AO40" i="60" s="1"/>
  <c r="AN94" i="60"/>
  <c r="AM94" i="60"/>
  <c r="AM40" i="60" s="1"/>
  <c r="AL94" i="60"/>
  <c r="AL40" i="60" s="1"/>
  <c r="AK94" i="60"/>
  <c r="AK40" i="60" s="1"/>
  <c r="AJ94" i="60"/>
  <c r="AJ40" i="60" s="1"/>
  <c r="AI94" i="60"/>
  <c r="AI40" i="60" s="1"/>
  <c r="AH94" i="60"/>
  <c r="AG94" i="60"/>
  <c r="AG40" i="60" s="1"/>
  <c r="AF94" i="60"/>
  <c r="AF40" i="60" s="1"/>
  <c r="AE94" i="60"/>
  <c r="AE40" i="60" s="1"/>
  <c r="AD94" i="60"/>
  <c r="AD40" i="60" s="1"/>
  <c r="AC94" i="60"/>
  <c r="AC40" i="60" s="1"/>
  <c r="AB94" i="60"/>
  <c r="AA94" i="60"/>
  <c r="AA40" i="60" s="1"/>
  <c r="Z94" i="60"/>
  <c r="Z40" i="60" s="1"/>
  <c r="Y94" i="60"/>
  <c r="X94" i="60"/>
  <c r="X40" i="60" s="1"/>
  <c r="W94" i="60"/>
  <c r="W40" i="60" s="1"/>
  <c r="V94" i="60"/>
  <c r="U94" i="60"/>
  <c r="U40" i="60" s="1"/>
  <c r="T94" i="60"/>
  <c r="T40" i="60" s="1"/>
  <c r="S94" i="60"/>
  <c r="S40" i="60" s="1"/>
  <c r="R94" i="60"/>
  <c r="R40" i="60" s="1"/>
  <c r="Q94" i="60"/>
  <c r="Q40" i="60" s="1"/>
  <c r="P94" i="60"/>
  <c r="O94" i="60"/>
  <c r="O40" i="60" s="1"/>
  <c r="N94" i="60"/>
  <c r="N41" i="60" s="1"/>
  <c r="N36" i="60" s="1"/>
  <c r="M94" i="60"/>
  <c r="M41" i="60" s="1"/>
  <c r="M36" i="60" s="1"/>
  <c r="L94" i="60"/>
  <c r="L41" i="60" s="1"/>
  <c r="L36" i="60" s="1"/>
  <c r="K94" i="60"/>
  <c r="K41" i="60" s="1"/>
  <c r="K36" i="60" s="1"/>
  <c r="J94" i="60"/>
  <c r="J41" i="60" s="1"/>
  <c r="J36" i="60" s="1"/>
  <c r="I94" i="60"/>
  <c r="I41" i="60" s="1"/>
  <c r="I36" i="60" s="1"/>
  <c r="H94" i="60"/>
  <c r="H41" i="60" s="1"/>
  <c r="H36" i="60" s="1"/>
  <c r="G94" i="60"/>
  <c r="G41" i="60" s="1"/>
  <c r="G36" i="60" s="1"/>
  <c r="F94" i="60"/>
  <c r="F41" i="60" s="1"/>
  <c r="E94" i="60"/>
  <c r="E41" i="60" s="1"/>
  <c r="BA93" i="60"/>
  <c r="BA92" i="60"/>
  <c r="AZ91" i="60"/>
  <c r="AY91" i="60"/>
  <c r="AX91" i="60"/>
  <c r="AV91" i="60"/>
  <c r="AU91" i="60"/>
  <c r="AT91" i="60"/>
  <c r="AS91" i="60"/>
  <c r="AR91" i="60"/>
  <c r="AQ91" i="60"/>
  <c r="AP91"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K91" i="60"/>
  <c r="J91" i="60"/>
  <c r="I91" i="60"/>
  <c r="H91" i="60"/>
  <c r="G91" i="60"/>
  <c r="F91" i="60"/>
  <c r="E91" i="60"/>
  <c r="BA90" i="60"/>
  <c r="BA89" i="60"/>
  <c r="AZ88" i="60"/>
  <c r="AY88" i="60"/>
  <c r="AV88" i="60"/>
  <c r="AU88" i="60"/>
  <c r="AT88" i="60"/>
  <c r="AS88" i="60"/>
  <c r="AR88" i="60"/>
  <c r="AQ88" i="60"/>
  <c r="AP88"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N27" i="60" s="1"/>
  <c r="M88" i="60"/>
  <c r="M27" i="60" s="1"/>
  <c r="L88" i="60"/>
  <c r="L27" i="60" s="1"/>
  <c r="K88" i="60"/>
  <c r="K27" i="60" s="1"/>
  <c r="J88" i="60"/>
  <c r="J27" i="60" s="1"/>
  <c r="I88" i="60"/>
  <c r="I27" i="60" s="1"/>
  <c r="H88" i="60"/>
  <c r="H27" i="60" s="1"/>
  <c r="G88" i="60"/>
  <c r="G27" i="60" s="1"/>
  <c r="F88" i="60"/>
  <c r="F27" i="60" s="1"/>
  <c r="E88" i="60"/>
  <c r="E27" i="60" s="1"/>
  <c r="BA87" i="60"/>
  <c r="AZ85" i="60"/>
  <c r="AY85" i="60"/>
  <c r="AW85" i="60"/>
  <c r="AW25" i="60" s="1"/>
  <c r="AP77" i="60"/>
  <c r="AP65" i="60" s="1"/>
  <c r="AO77" i="60"/>
  <c r="AO65" i="60" s="1"/>
  <c r="BA84" i="60"/>
  <c r="BA83" i="60"/>
  <c r="BA82" i="60"/>
  <c r="BA81" i="60"/>
  <c r="AZ79" i="60"/>
  <c r="AY79" i="60"/>
  <c r="AX79" i="60"/>
  <c r="BA79" i="60" s="1"/>
  <c r="AW79" i="60"/>
  <c r="AW23" i="60" s="1"/>
  <c r="AV79" i="60"/>
  <c r="AU79" i="60"/>
  <c r="AU77" i="60" s="1"/>
  <c r="AT79" i="60"/>
  <c r="AS79" i="60"/>
  <c r="AS77" i="60" s="1"/>
  <c r="AR79" i="60"/>
  <c r="AQ79" i="60"/>
  <c r="AN79" i="60"/>
  <c r="AM79" i="60"/>
  <c r="AL79" i="60"/>
  <c r="AK79" i="60"/>
  <c r="AJ79" i="60"/>
  <c r="AI79" i="60"/>
  <c r="AH79" i="60"/>
  <c r="AG79" i="60"/>
  <c r="AG77" i="60" s="1"/>
  <c r="AF79" i="60"/>
  <c r="AE79" i="60"/>
  <c r="AD79" i="60"/>
  <c r="AC79" i="60"/>
  <c r="AB79" i="60"/>
  <c r="AA79" i="60"/>
  <c r="Z79" i="60"/>
  <c r="Y79" i="60"/>
  <c r="X79" i="60"/>
  <c r="W79" i="60"/>
  <c r="V79" i="60"/>
  <c r="U79" i="60"/>
  <c r="U77" i="60" s="1"/>
  <c r="T79" i="60"/>
  <c r="S79" i="60"/>
  <c r="R79" i="60"/>
  <c r="Q79" i="60"/>
  <c r="P79" i="60"/>
  <c r="O79" i="60"/>
  <c r="N79" i="60"/>
  <c r="M79" i="60"/>
  <c r="L79" i="60"/>
  <c r="K79" i="60"/>
  <c r="J79" i="60"/>
  <c r="I79" i="60"/>
  <c r="H79" i="60"/>
  <c r="G79" i="60"/>
  <c r="F79" i="60"/>
  <c r="E79" i="60"/>
  <c r="BA78" i="60"/>
  <c r="BA76" i="60"/>
  <c r="BA75" i="60"/>
  <c r="AZ74" i="60"/>
  <c r="AY74" i="60"/>
  <c r="AX74" i="60"/>
  <c r="AV74" i="60"/>
  <c r="AU74" i="60"/>
  <c r="AT74" i="60"/>
  <c r="AS74" i="60"/>
  <c r="AR74" i="60"/>
  <c r="AQ74" i="60"/>
  <c r="AP74"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K74" i="60"/>
  <c r="J74" i="60"/>
  <c r="I74" i="60"/>
  <c r="H74" i="60"/>
  <c r="G74" i="60"/>
  <c r="F74" i="60"/>
  <c r="E74" i="60"/>
  <c r="AZ68" i="60"/>
  <c r="AZ66" i="60" s="1"/>
  <c r="AY68" i="60"/>
  <c r="AY66" i="60" s="1"/>
  <c r="AX68" i="60"/>
  <c r="AV68" i="60"/>
  <c r="AV66" i="60" s="1"/>
  <c r="AU68" i="60"/>
  <c r="AU66" i="60" s="1"/>
  <c r="AT68" i="60"/>
  <c r="AT66" i="60" s="1"/>
  <c r="AS68" i="60"/>
  <c r="AS66" i="60" s="1"/>
  <c r="AR68" i="60"/>
  <c r="AR66" i="60" s="1"/>
  <c r="AQ68" i="60"/>
  <c r="AQ66" i="60" s="1"/>
  <c r="AP68" i="60"/>
  <c r="AP66" i="60" s="1"/>
  <c r="AO68" i="60"/>
  <c r="AO66" i="60" s="1"/>
  <c r="AN68" i="60"/>
  <c r="AN66" i="60" s="1"/>
  <c r="AM68" i="60"/>
  <c r="AM66" i="60" s="1"/>
  <c r="AL68" i="60"/>
  <c r="AL66" i="60" s="1"/>
  <c r="AK68" i="60"/>
  <c r="AK66" i="60" s="1"/>
  <c r="AJ68" i="60"/>
  <c r="AJ66" i="60" s="1"/>
  <c r="AI68" i="60"/>
  <c r="AI66" i="60" s="1"/>
  <c r="AH68" i="60"/>
  <c r="AH66" i="60" s="1"/>
  <c r="AG68" i="60"/>
  <c r="AG66" i="60" s="1"/>
  <c r="AF68" i="60"/>
  <c r="AF66" i="60" s="1"/>
  <c r="AE68" i="60"/>
  <c r="AE66" i="60" s="1"/>
  <c r="AD68" i="60"/>
  <c r="AD66" i="60" s="1"/>
  <c r="AC68" i="60"/>
  <c r="AC66" i="60" s="1"/>
  <c r="AB68" i="60"/>
  <c r="AB66" i="60" s="1"/>
  <c r="AA68" i="60"/>
  <c r="AA66" i="60" s="1"/>
  <c r="Z68" i="60"/>
  <c r="Z66" i="60" s="1"/>
  <c r="Y68" i="60"/>
  <c r="Y66" i="60" s="1"/>
  <c r="X68" i="60"/>
  <c r="X66" i="60" s="1"/>
  <c r="W68" i="60"/>
  <c r="W66" i="60" s="1"/>
  <c r="V68" i="60"/>
  <c r="V66" i="60" s="1"/>
  <c r="U68" i="60"/>
  <c r="U66" i="60" s="1"/>
  <c r="T68" i="60"/>
  <c r="T66" i="60" s="1"/>
  <c r="S68" i="60"/>
  <c r="S66" i="60" s="1"/>
  <c r="R68" i="60"/>
  <c r="R66" i="60" s="1"/>
  <c r="Q68" i="60"/>
  <c r="Q66" i="60" s="1"/>
  <c r="P68" i="60"/>
  <c r="P66" i="60" s="1"/>
  <c r="O68" i="60"/>
  <c r="O66" i="60" s="1"/>
  <c r="N68" i="60"/>
  <c r="N66" i="60" s="1"/>
  <c r="M68" i="60"/>
  <c r="M66" i="60" s="1"/>
  <c r="L68" i="60"/>
  <c r="L66" i="60" s="1"/>
  <c r="K68" i="60"/>
  <c r="K66" i="60" s="1"/>
  <c r="J68" i="60"/>
  <c r="J66" i="60" s="1"/>
  <c r="I68" i="60"/>
  <c r="I66" i="60" s="1"/>
  <c r="H68" i="60"/>
  <c r="H66" i="60" s="1"/>
  <c r="G68" i="60"/>
  <c r="G66" i="60" s="1"/>
  <c r="F68" i="60"/>
  <c r="F66" i="60" s="1"/>
  <c r="E68" i="60"/>
  <c r="E66" i="60" s="1"/>
  <c r="BA67" i="60"/>
  <c r="BA64" i="60"/>
  <c r="AZ62" i="60"/>
  <c r="AY62" i="60"/>
  <c r="AT62" i="60"/>
  <c r="AS62" i="60"/>
  <c r="AQ62" i="60"/>
  <c r="AN62" i="60"/>
  <c r="AM62" i="60"/>
  <c r="AK62" i="60"/>
  <c r="AH62" i="60"/>
  <c r="AG62" i="60"/>
  <c r="AF62" i="60"/>
  <c r="AD62" i="60"/>
  <c r="AB62" i="60"/>
  <c r="AA62" i="60"/>
  <c r="Z62" i="60"/>
  <c r="Y62" i="60"/>
  <c r="X62" i="60"/>
  <c r="W62" i="60"/>
  <c r="V62" i="60"/>
  <c r="S62" i="60"/>
  <c r="R62" i="60"/>
  <c r="Q62" i="60"/>
  <c r="P62" i="60"/>
  <c r="O62" i="60"/>
  <c r="N62" i="60"/>
  <c r="M62" i="60"/>
  <c r="L62" i="60"/>
  <c r="J62" i="60"/>
  <c r="G62" i="60"/>
  <c r="F62" i="60"/>
  <c r="E62" i="60"/>
  <c r="AX62" i="60"/>
  <c r="AV62" i="60"/>
  <c r="AU62" i="60"/>
  <c r="AR62" i="60"/>
  <c r="AP62" i="60"/>
  <c r="AO62" i="60"/>
  <c r="AL62" i="60"/>
  <c r="AJ62" i="60"/>
  <c r="AI62" i="60"/>
  <c r="AE62" i="60"/>
  <c r="AC62" i="60"/>
  <c r="U62" i="60"/>
  <c r="T62" i="60"/>
  <c r="K62" i="60"/>
  <c r="I62" i="60"/>
  <c r="H62" i="60"/>
  <c r="BA53" i="60"/>
  <c r="BA52" i="60"/>
  <c r="BA51" i="60"/>
  <c r="BA50" i="60"/>
  <c r="BA49" i="60"/>
  <c r="BA48" i="60"/>
  <c r="BA47" i="60"/>
  <c r="AZ46" i="60"/>
  <c r="AY46" i="60"/>
  <c r="AX46" i="60"/>
  <c r="AZ42" i="60"/>
  <c r="AY42" i="60"/>
  <c r="AV42" i="60"/>
  <c r="AU42" i="60"/>
  <c r="AT42" i="60"/>
  <c r="AS42" i="60"/>
  <c r="AR42" i="60"/>
  <c r="AQ42" i="60"/>
  <c r="AP42" i="60"/>
  <c r="AO42" i="60"/>
  <c r="AN42" i="60"/>
  <c r="AM42"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Z41" i="60"/>
  <c r="AY41" i="60"/>
  <c r="AV41" i="60"/>
  <c r="AU41" i="60"/>
  <c r="AT41" i="60"/>
  <c r="AS41" i="60"/>
  <c r="AR41" i="60"/>
  <c r="AQ41" i="60"/>
  <c r="AP41" i="60"/>
  <c r="AO41" i="60"/>
  <c r="AO36" i="60" s="1"/>
  <c r="AN41" i="60"/>
  <c r="AM41" i="60"/>
  <c r="AL41" i="60"/>
  <c r="AK41" i="60"/>
  <c r="AJ41" i="60"/>
  <c r="AI41" i="60"/>
  <c r="AH41" i="60"/>
  <c r="AG41" i="60"/>
  <c r="AF41" i="60"/>
  <c r="AE41" i="60"/>
  <c r="AD41" i="60"/>
  <c r="AC41" i="60"/>
  <c r="AC36" i="60" s="1"/>
  <c r="AB41" i="60"/>
  <c r="AA41" i="60"/>
  <c r="Z41" i="60"/>
  <c r="Y41" i="60"/>
  <c r="X41" i="60"/>
  <c r="W41" i="60"/>
  <c r="W36" i="60" s="1"/>
  <c r="V41" i="60"/>
  <c r="U41" i="60"/>
  <c r="T41" i="60"/>
  <c r="S41" i="60"/>
  <c r="R41" i="60"/>
  <c r="Q41" i="60"/>
  <c r="Q36" i="60" s="1"/>
  <c r="P41" i="60"/>
  <c r="O41" i="60"/>
  <c r="AZ40" i="60"/>
  <c r="AZ36" i="60" s="1"/>
  <c r="AT40" i="60"/>
  <c r="AQ40" i="60"/>
  <c r="AN40" i="60"/>
  <c r="AH40" i="60"/>
  <c r="AB40" i="60"/>
  <c r="Y40" i="60"/>
  <c r="V40" i="60"/>
  <c r="P40" i="60"/>
  <c r="AZ28" i="60"/>
  <c r="AY28" i="60"/>
  <c r="AV28" i="60"/>
  <c r="AU28" i="60"/>
  <c r="AT28" i="60"/>
  <c r="AS28" i="60"/>
  <c r="AR28" i="60"/>
  <c r="AQ28" i="60"/>
  <c r="AP28" i="60"/>
  <c r="AO28" i="60"/>
  <c r="AN28" i="60"/>
  <c r="AM28"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Z23" i="60"/>
  <c r="AY23" i="60"/>
  <c r="AV23" i="60"/>
  <c r="AU23" i="60"/>
  <c r="AT23" i="60"/>
  <c r="AS23" i="60"/>
  <c r="AR23" i="60"/>
  <c r="AQ23" i="60"/>
  <c r="AP23" i="60"/>
  <c r="AO23" i="60"/>
  <c r="AN23" i="60"/>
  <c r="AM23"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E28" i="58"/>
  <c r="F28" i="58"/>
  <c r="M28" i="58"/>
  <c r="N28" i="58"/>
  <c r="O28" i="58"/>
  <c r="P28" i="58"/>
  <c r="Q28" i="58"/>
  <c r="R28" i="58"/>
  <c r="S28" i="58"/>
  <c r="T28" i="58"/>
  <c r="U28" i="58"/>
  <c r="V28" i="58"/>
  <c r="W28" i="58"/>
  <c r="X28" i="58"/>
  <c r="Y28" i="58"/>
  <c r="Z28" i="58"/>
  <c r="AA28" i="58"/>
  <c r="AB28" i="58"/>
  <c r="AC28" i="58"/>
  <c r="AD28" i="58"/>
  <c r="AE28" i="58"/>
  <c r="AF28" i="58"/>
  <c r="AG28" i="58"/>
  <c r="AH28" i="58"/>
  <c r="AI28" i="58"/>
  <c r="AJ28" i="58"/>
  <c r="AK28" i="58"/>
  <c r="AL28" i="58"/>
  <c r="AM28" i="58"/>
  <c r="AN28" i="58"/>
  <c r="AO28" i="58"/>
  <c r="AP28" i="58"/>
  <c r="AQ28" i="58"/>
  <c r="AR28" i="58"/>
  <c r="AS28" i="58"/>
  <c r="AT28" i="58"/>
  <c r="AU28" i="58"/>
  <c r="AV28" i="58"/>
  <c r="AY28" i="58"/>
  <c r="AZ28" i="58"/>
  <c r="BA70" i="58"/>
  <c r="AY70" i="58"/>
  <c r="AZ70" i="58"/>
  <c r="AZ68" i="58" s="1"/>
  <c r="AX84" i="58"/>
  <c r="AY84" i="58"/>
  <c r="AZ84" i="58"/>
  <c r="AX160" i="58"/>
  <c r="AX42" i="58" s="1"/>
  <c r="AY160" i="58"/>
  <c r="AZ160" i="58"/>
  <c r="AW160" i="58"/>
  <c r="AW42" i="58" s="1"/>
  <c r="AW113" i="58"/>
  <c r="AW112" i="58" s="1"/>
  <c r="BA163" i="58"/>
  <c r="AZ113" i="58"/>
  <c r="AZ112" i="58" s="1"/>
  <c r="AY113" i="58"/>
  <c r="AY112" i="58" s="1"/>
  <c r="AX112" i="58"/>
  <c r="BA98" i="58"/>
  <c r="AZ96" i="58"/>
  <c r="AZ40" i="58" s="1"/>
  <c r="AY96" i="58"/>
  <c r="AY40" i="58" s="1"/>
  <c r="AX96" i="58"/>
  <c r="AW96" i="58"/>
  <c r="AW40" i="58" s="1"/>
  <c r="AV96" i="58"/>
  <c r="AV40" i="58" s="1"/>
  <c r="AU96" i="58"/>
  <c r="AU40" i="58" s="1"/>
  <c r="AT96" i="58"/>
  <c r="AT40" i="58" s="1"/>
  <c r="AS96" i="58"/>
  <c r="AS40" i="58" s="1"/>
  <c r="AR96" i="58"/>
  <c r="AR40" i="58" s="1"/>
  <c r="AQ96" i="58"/>
  <c r="AQ40" i="58" s="1"/>
  <c r="AP96" i="58"/>
  <c r="AP40" i="58" s="1"/>
  <c r="AO96" i="58"/>
  <c r="AO40" i="58" s="1"/>
  <c r="AN96" i="58"/>
  <c r="AN40" i="58" s="1"/>
  <c r="AM96" i="58"/>
  <c r="AM40" i="58" s="1"/>
  <c r="AL96" i="58"/>
  <c r="AL40" i="58" s="1"/>
  <c r="AK96" i="58"/>
  <c r="AK40" i="58" s="1"/>
  <c r="AJ96" i="58"/>
  <c r="AJ40" i="58" s="1"/>
  <c r="AI96" i="58"/>
  <c r="AI40" i="58" s="1"/>
  <c r="AH96" i="58"/>
  <c r="AH40" i="58" s="1"/>
  <c r="AG96" i="58"/>
  <c r="AG40" i="58" s="1"/>
  <c r="AF96" i="58"/>
  <c r="AF40" i="58" s="1"/>
  <c r="AE96" i="58"/>
  <c r="AE40" i="58" s="1"/>
  <c r="AD96" i="58"/>
  <c r="AD40" i="58" s="1"/>
  <c r="AC96" i="58"/>
  <c r="AC40" i="58" s="1"/>
  <c r="AB96" i="58"/>
  <c r="AB40" i="58" s="1"/>
  <c r="AA96" i="58"/>
  <c r="AA40" i="58" s="1"/>
  <c r="Z96" i="58"/>
  <c r="Z40" i="58" s="1"/>
  <c r="Y96" i="58"/>
  <c r="Y40" i="58" s="1"/>
  <c r="X96" i="58"/>
  <c r="X40" i="58" s="1"/>
  <c r="W96" i="58"/>
  <c r="W40" i="58" s="1"/>
  <c r="V96" i="58"/>
  <c r="V40" i="58" s="1"/>
  <c r="U96" i="58"/>
  <c r="U40" i="58" s="1"/>
  <c r="T96" i="58"/>
  <c r="T40" i="58" s="1"/>
  <c r="S96" i="58"/>
  <c r="S40" i="58" s="1"/>
  <c r="R96" i="58"/>
  <c r="R40" i="58" s="1"/>
  <c r="Q96" i="58"/>
  <c r="Q40" i="58" s="1"/>
  <c r="P96" i="58"/>
  <c r="P40" i="58" s="1"/>
  <c r="O96" i="58"/>
  <c r="O40" i="58" s="1"/>
  <c r="N96" i="58"/>
  <c r="N40" i="58" s="1"/>
  <c r="M96" i="58"/>
  <c r="M40" i="58" s="1"/>
  <c r="L96" i="58"/>
  <c r="L40" i="58" s="1"/>
  <c r="K96" i="58"/>
  <c r="K40" i="58" s="1"/>
  <c r="J96" i="58"/>
  <c r="J40" i="58" s="1"/>
  <c r="I96" i="58"/>
  <c r="I40" i="58" s="1"/>
  <c r="H96" i="58"/>
  <c r="H40" i="58" s="1"/>
  <c r="G96" i="58"/>
  <c r="G40" i="58" s="1"/>
  <c r="F96" i="58"/>
  <c r="F40" i="58" s="1"/>
  <c r="E96" i="58"/>
  <c r="E40" i="58" s="1"/>
  <c r="BA95" i="58"/>
  <c r="BA94" i="58"/>
  <c r="AZ93" i="58"/>
  <c r="AY93" i="58"/>
  <c r="AX93" i="58"/>
  <c r="AV93" i="58"/>
  <c r="AU93" i="58"/>
  <c r="AT93" i="58"/>
  <c r="AS93" i="58"/>
  <c r="AR93" i="58"/>
  <c r="AQ93" i="58"/>
  <c r="AP93" i="58"/>
  <c r="AO93" i="58"/>
  <c r="AN93" i="58"/>
  <c r="AM93" i="58"/>
  <c r="AL93" i="58"/>
  <c r="AK93" i="58"/>
  <c r="AJ93" i="58"/>
  <c r="AI93" i="58"/>
  <c r="AH93" i="58"/>
  <c r="AG93" i="58"/>
  <c r="AF93" i="58"/>
  <c r="AE93" i="58"/>
  <c r="AD93" i="58"/>
  <c r="AC93" i="58"/>
  <c r="AB93" i="58"/>
  <c r="AA93" i="58"/>
  <c r="Z93" i="58"/>
  <c r="Y93" i="58"/>
  <c r="X93" i="58"/>
  <c r="W93" i="58"/>
  <c r="V93" i="58"/>
  <c r="U93" i="58"/>
  <c r="T93" i="58"/>
  <c r="S93" i="58"/>
  <c r="R93" i="58"/>
  <c r="Q93" i="58"/>
  <c r="P93" i="58"/>
  <c r="O93" i="58"/>
  <c r="N93" i="58"/>
  <c r="M93" i="58"/>
  <c r="L93" i="58"/>
  <c r="K93" i="58"/>
  <c r="J93" i="58"/>
  <c r="I93" i="58"/>
  <c r="H93" i="58"/>
  <c r="G93" i="58"/>
  <c r="F93" i="58"/>
  <c r="E93" i="58"/>
  <c r="BA92" i="58"/>
  <c r="AZ90" i="58"/>
  <c r="AY90" i="58"/>
  <c r="BA89" i="58"/>
  <c r="BA83" i="58"/>
  <c r="BA82" i="58"/>
  <c r="BA81" i="58"/>
  <c r="BA80" i="58"/>
  <c r="AZ78" i="58"/>
  <c r="AY78" i="58"/>
  <c r="AX78" i="58"/>
  <c r="BA78" i="58" s="1"/>
  <c r="AW78" i="58"/>
  <c r="AV78" i="58"/>
  <c r="AV76" i="58" s="1"/>
  <c r="AU78" i="58"/>
  <c r="AU76" i="58" s="1"/>
  <c r="AT78" i="58"/>
  <c r="AT76" i="58" s="1"/>
  <c r="AS78" i="58"/>
  <c r="AR78" i="58"/>
  <c r="AQ78" i="58"/>
  <c r="AQ76" i="58" s="1"/>
  <c r="AN78" i="58"/>
  <c r="AN76" i="58" s="1"/>
  <c r="AM78" i="58"/>
  <c r="AL78" i="58"/>
  <c r="AL76" i="58" s="1"/>
  <c r="AK78" i="58"/>
  <c r="AK76" i="58" s="1"/>
  <c r="AJ78" i="58"/>
  <c r="AJ76" i="58" s="1"/>
  <c r="AI78" i="58"/>
  <c r="AI76" i="58" s="1"/>
  <c r="AH78" i="58"/>
  <c r="AH76" i="58" s="1"/>
  <c r="AG78" i="58"/>
  <c r="AF78" i="58"/>
  <c r="AF76" i="58" s="1"/>
  <c r="AE78" i="58"/>
  <c r="AE76" i="58" s="1"/>
  <c r="AD78" i="58"/>
  <c r="AD76" i="58" s="1"/>
  <c r="AC78" i="58"/>
  <c r="AC76" i="58" s="1"/>
  <c r="AB78" i="58"/>
  <c r="AB76" i="58" s="1"/>
  <c r="AA78" i="58"/>
  <c r="Z78" i="58"/>
  <c r="Z76" i="58" s="1"/>
  <c r="Y78" i="58"/>
  <c r="Y76" i="58" s="1"/>
  <c r="X78" i="58"/>
  <c r="X76" i="58" s="1"/>
  <c r="W78" i="58"/>
  <c r="W76" i="58" s="1"/>
  <c r="V78" i="58"/>
  <c r="V76" i="58" s="1"/>
  <c r="U78" i="58"/>
  <c r="T78" i="58"/>
  <c r="T76" i="58" s="1"/>
  <c r="S78" i="58"/>
  <c r="S76" i="58" s="1"/>
  <c r="R78" i="58"/>
  <c r="R76" i="58" s="1"/>
  <c r="Q78" i="58"/>
  <c r="Q76" i="58" s="1"/>
  <c r="P78" i="58"/>
  <c r="P76" i="58" s="1"/>
  <c r="O78" i="58"/>
  <c r="N78" i="58"/>
  <c r="N76" i="58" s="1"/>
  <c r="M78" i="58"/>
  <c r="M76" i="58" s="1"/>
  <c r="L78" i="58"/>
  <c r="L76" i="58" s="1"/>
  <c r="K78" i="58"/>
  <c r="K76" i="58" s="1"/>
  <c r="J78" i="58"/>
  <c r="J76" i="58" s="1"/>
  <c r="I78" i="58"/>
  <c r="H78" i="58"/>
  <c r="H76" i="58" s="1"/>
  <c r="G78" i="58"/>
  <c r="G76" i="58" s="1"/>
  <c r="F78" i="58"/>
  <c r="F76" i="58" s="1"/>
  <c r="E78" i="58"/>
  <c r="E76" i="58" s="1"/>
  <c r="BA77" i="58"/>
  <c r="AP76" i="58"/>
  <c r="AO76" i="58"/>
  <c r="BA75" i="58"/>
  <c r="BA74" i="58"/>
  <c r="AZ73" i="58"/>
  <c r="AY73" i="58"/>
  <c r="AX73" i="58"/>
  <c r="AW73" i="58"/>
  <c r="AV73" i="58"/>
  <c r="AU73" i="58"/>
  <c r="AT73" i="58"/>
  <c r="AS73" i="58"/>
  <c r="AR73" i="58"/>
  <c r="AQ73" i="58"/>
  <c r="AP73" i="58"/>
  <c r="AO73" i="58"/>
  <c r="AN73" i="58"/>
  <c r="AM73" i="58"/>
  <c r="AL73" i="58"/>
  <c r="AK73" i="58"/>
  <c r="AJ73" i="58"/>
  <c r="AI73" i="58"/>
  <c r="AH73" i="58"/>
  <c r="AG73" i="58"/>
  <c r="AF73" i="58"/>
  <c r="AE73" i="58"/>
  <c r="AD73" i="58"/>
  <c r="AC73" i="58"/>
  <c r="AB73" i="58"/>
  <c r="AA73" i="58"/>
  <c r="Z73" i="58"/>
  <c r="Y73" i="58"/>
  <c r="X73" i="58"/>
  <c r="W73" i="58"/>
  <c r="V73" i="58"/>
  <c r="U73" i="58"/>
  <c r="T73" i="58"/>
  <c r="S73" i="58"/>
  <c r="R73" i="58"/>
  <c r="Q73" i="58"/>
  <c r="P73" i="58"/>
  <c r="O73" i="58"/>
  <c r="N73" i="58"/>
  <c r="M73" i="58"/>
  <c r="L73" i="58"/>
  <c r="K73" i="58"/>
  <c r="J73" i="58"/>
  <c r="I73" i="58"/>
  <c r="H73" i="58"/>
  <c r="G73" i="58"/>
  <c r="F73" i="58"/>
  <c r="E73" i="58"/>
  <c r="BA69" i="58"/>
  <c r="AY68" i="58"/>
  <c r="BA66" i="58"/>
  <c r="AZ63" i="58"/>
  <c r="AZ62" i="58" s="1"/>
  <c r="AY63" i="58"/>
  <c r="AY62" i="58" s="1"/>
  <c r="AX62" i="58"/>
  <c r="AX45" i="58" s="1"/>
  <c r="AW62" i="58"/>
  <c r="AW45" i="58" s="1"/>
  <c r="BA53" i="58"/>
  <c r="BA52" i="58"/>
  <c r="BA51" i="58"/>
  <c r="BA50" i="58"/>
  <c r="BA49" i="58"/>
  <c r="AZ42" i="58"/>
  <c r="AY42" i="58"/>
  <c r="AV42" i="58"/>
  <c r="AU42" i="58"/>
  <c r="AT42" i="58"/>
  <c r="AS42" i="58"/>
  <c r="AR42" i="58"/>
  <c r="AQ42" i="58"/>
  <c r="AP42" i="58"/>
  <c r="AO42" i="58"/>
  <c r="AN42" i="58"/>
  <c r="AM42" i="58"/>
  <c r="AL42" i="58"/>
  <c r="AK42" i="58"/>
  <c r="AJ42" i="58"/>
  <c r="AI42" i="58"/>
  <c r="AH42" i="58"/>
  <c r="AG42" i="58"/>
  <c r="AF42" i="58"/>
  <c r="AE42" i="58"/>
  <c r="AD42" i="58"/>
  <c r="AC42" i="58"/>
  <c r="AB42" i="58"/>
  <c r="AA42" i="58"/>
  <c r="Z42" i="58"/>
  <c r="Y42" i="58"/>
  <c r="X42" i="58"/>
  <c r="W42" i="58"/>
  <c r="V42" i="58"/>
  <c r="U42" i="58"/>
  <c r="T42" i="58"/>
  <c r="S42" i="58"/>
  <c r="R42" i="58"/>
  <c r="Q42" i="58"/>
  <c r="P42" i="58"/>
  <c r="O42" i="58"/>
  <c r="N42" i="58"/>
  <c r="M42" i="58"/>
  <c r="F42" i="58"/>
  <c r="E42" i="58"/>
  <c r="AZ41" i="58"/>
  <c r="AY41" i="58"/>
  <c r="AX41" i="58"/>
  <c r="AV41" i="58"/>
  <c r="AU41" i="58"/>
  <c r="AT41" i="58"/>
  <c r="AS41" i="58"/>
  <c r="AR41" i="58"/>
  <c r="AQ41" i="58"/>
  <c r="AP41" i="58"/>
  <c r="AO41" i="58"/>
  <c r="AN41" i="58"/>
  <c r="AM41" i="58"/>
  <c r="AL41" i="58"/>
  <c r="AK41"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F41" i="58"/>
  <c r="E41" i="58"/>
  <c r="AZ23" i="58"/>
  <c r="AY23" i="58"/>
  <c r="BA151" i="3"/>
  <c r="AX23" i="3"/>
  <c r="AY23" i="3"/>
  <c r="AZ23" i="3"/>
  <c r="AX108" i="3"/>
  <c r="AX107" i="3" s="1"/>
  <c r="AY108" i="3"/>
  <c r="AY107" i="3" s="1"/>
  <c r="AZ108" i="3"/>
  <c r="AZ107" i="3" s="1"/>
  <c r="AW108" i="3"/>
  <c r="AX66" i="3"/>
  <c r="AX65" i="3" s="1"/>
  <c r="AY66" i="3"/>
  <c r="AY65" i="3" s="1"/>
  <c r="AZ66" i="3"/>
  <c r="AZ65" i="3" s="1"/>
  <c r="AW67" i="58" l="1"/>
  <c r="BB28" i="6"/>
  <c r="AF175" i="7"/>
  <c r="AF174" i="7" s="1"/>
  <c r="AF42" i="7" s="1"/>
  <c r="AT174" i="6"/>
  <c r="AX91" i="58"/>
  <c r="AX28" i="58" s="1"/>
  <c r="AX67" i="58"/>
  <c r="AX23" i="58" s="1"/>
  <c r="G170" i="21"/>
  <c r="CK174" i="6"/>
  <c r="AY102" i="6"/>
  <c r="AW31" i="6"/>
  <c r="AW102" i="6"/>
  <c r="BB102" i="6"/>
  <c r="AY28" i="6"/>
  <c r="BA84" i="58"/>
  <c r="AX25" i="58"/>
  <c r="AF98" i="7"/>
  <c r="AM68" i="63"/>
  <c r="AM43" i="63" s="1"/>
  <c r="AM25" i="63" s="1"/>
  <c r="AL68" i="63"/>
  <c r="G90" i="14"/>
  <c r="G24" i="14" s="1"/>
  <c r="DA90" i="14"/>
  <c r="AI103" i="66"/>
  <c r="AI31" i="66" s="1"/>
  <c r="AB47" i="66"/>
  <c r="AB25" i="66"/>
  <c r="R30" i="66"/>
  <c r="G30" i="66"/>
  <c r="AM43" i="66"/>
  <c r="AM25" i="66" s="1"/>
  <c r="R23" i="66"/>
  <c r="N30" i="66"/>
  <c r="Y30" i="66"/>
  <c r="U30" i="66"/>
  <c r="Y23" i="66"/>
  <c r="G23" i="66"/>
  <c r="Z30" i="66"/>
  <c r="H30" i="66"/>
  <c r="M23" i="66"/>
  <c r="O23" i="66"/>
  <c r="M30" i="66"/>
  <c r="AC103" i="65"/>
  <c r="AC31" i="65" s="1"/>
  <c r="AC23" i="65" s="1"/>
  <c r="AC33" i="65"/>
  <c r="AD33" i="65"/>
  <c r="AL72" i="65"/>
  <c r="AL71" i="65" s="1"/>
  <c r="AL26" i="65" s="1"/>
  <c r="AF68" i="65"/>
  <c r="AF43" i="65" s="1"/>
  <c r="AF25" i="65" s="1"/>
  <c r="AJ48" i="65"/>
  <c r="AJ25" i="65" s="1"/>
  <c r="AC25" i="65"/>
  <c r="H23" i="65"/>
  <c r="Q30" i="65"/>
  <c r="Y23" i="65"/>
  <c r="G30" i="65"/>
  <c r="Y30" i="65"/>
  <c r="G23" i="65"/>
  <c r="O30" i="65"/>
  <c r="F30" i="65"/>
  <c r="AH52" i="65"/>
  <c r="AH49" i="65" s="1"/>
  <c r="AH48" i="65" s="1"/>
  <c r="AH25" i="65" s="1"/>
  <c r="AI52" i="65"/>
  <c r="AI49" i="65" s="1"/>
  <c r="AI48" i="65" s="1"/>
  <c r="AI25" i="65" s="1"/>
  <c r="I23" i="65"/>
  <c r="O23" i="65"/>
  <c r="F23" i="65"/>
  <c r="H30" i="65"/>
  <c r="R30" i="65"/>
  <c r="W30" i="65"/>
  <c r="S30" i="65"/>
  <c r="V23" i="65"/>
  <c r="S23" i="65"/>
  <c r="L30" i="65"/>
  <c r="M23" i="65"/>
  <c r="X30" i="65"/>
  <c r="V25" i="64"/>
  <c r="V23" i="64" s="1"/>
  <c r="V30" i="64"/>
  <c r="U25" i="64"/>
  <c r="U23" i="64" s="1"/>
  <c r="U30" i="64"/>
  <c r="J25" i="64"/>
  <c r="J30" i="64"/>
  <c r="I25" i="64"/>
  <c r="I30" i="64"/>
  <c r="I23" i="64"/>
  <c r="P30" i="64"/>
  <c r="AF68" i="64"/>
  <c r="AF43" i="64" s="1"/>
  <c r="AH78" i="64"/>
  <c r="AJ53" i="64"/>
  <c r="AJ52" i="64" s="1"/>
  <c r="AJ49" i="64" s="1"/>
  <c r="J23" i="64"/>
  <c r="AI48" i="64"/>
  <c r="AD48" i="64"/>
  <c r="AD47" i="64" s="1"/>
  <c r="AD24" i="64" s="1"/>
  <c r="AD23" i="64" s="1"/>
  <c r="O23" i="64"/>
  <c r="X24" i="64"/>
  <c r="X23" i="64" s="1"/>
  <c r="M23" i="64"/>
  <c r="T23" i="64"/>
  <c r="AC48" i="64"/>
  <c r="AC25" i="64" s="1"/>
  <c r="M30" i="64"/>
  <c r="AE48" i="64"/>
  <c r="AE47" i="64" s="1"/>
  <c r="AE24" i="64" s="1"/>
  <c r="T30" i="64"/>
  <c r="AM68" i="64"/>
  <c r="AM43" i="64" s="1"/>
  <c r="AM25" i="64" s="1"/>
  <c r="AG72" i="64"/>
  <c r="AG71" i="64" s="1"/>
  <c r="AG27" i="64"/>
  <c r="AB48" i="64"/>
  <c r="AB47" i="64" s="1"/>
  <c r="AB46" i="64" s="1"/>
  <c r="AJ48" i="64"/>
  <c r="AJ47" i="64" s="1"/>
  <c r="AJ46" i="64" s="1"/>
  <c r="R30" i="64"/>
  <c r="F23" i="64"/>
  <c r="O30" i="64"/>
  <c r="F30" i="64"/>
  <c r="Q43" i="63"/>
  <c r="Q25" i="63" s="1"/>
  <c r="Q23" i="63" s="1"/>
  <c r="L30" i="63"/>
  <c r="W43" i="63"/>
  <c r="W25" i="63" s="1"/>
  <c r="M43" i="63"/>
  <c r="M25" i="63" s="1"/>
  <c r="M23" i="63" s="1"/>
  <c r="AG43" i="63"/>
  <c r="AG25" i="63" s="1"/>
  <c r="X43" i="63"/>
  <c r="X25" i="63" s="1"/>
  <c r="X23" i="63" s="1"/>
  <c r="K30" i="63"/>
  <c r="V23" i="63"/>
  <c r="Z43" i="63"/>
  <c r="Z25" i="63" s="1"/>
  <c r="L24" i="63"/>
  <c r="L23" i="63" s="1"/>
  <c r="J43" i="63"/>
  <c r="J25" i="63" s="1"/>
  <c r="J23" i="63" s="1"/>
  <c r="AH52" i="63"/>
  <c r="AH49" i="63" s="1"/>
  <c r="O43" i="63"/>
  <c r="O25" i="63" s="1"/>
  <c r="O23" i="63" s="1"/>
  <c r="V30" i="63"/>
  <c r="AJ48" i="63"/>
  <c r="AJ25" i="63" s="1"/>
  <c r="T43" i="63"/>
  <c r="T25" i="63" s="1"/>
  <c r="T23" i="63" s="1"/>
  <c r="K24" i="63"/>
  <c r="K23" i="63" s="1"/>
  <c r="Y30" i="63"/>
  <c r="P30" i="63"/>
  <c r="AF43" i="63"/>
  <c r="AF25" i="63" s="1"/>
  <c r="I43" i="63"/>
  <c r="I25" i="63" s="1"/>
  <c r="I23" i="63" s="1"/>
  <c r="H43" i="63"/>
  <c r="H25" i="63" s="1"/>
  <c r="H23" i="63" s="1"/>
  <c r="AD48" i="63"/>
  <c r="AD47" i="63" s="1"/>
  <c r="G30" i="63"/>
  <c r="U23" i="63"/>
  <c r="P24" i="63"/>
  <c r="P23" i="63" s="1"/>
  <c r="N25" i="63"/>
  <c r="N23" i="63" s="1"/>
  <c r="N30" i="63"/>
  <c r="AC48" i="63"/>
  <c r="AC25" i="63" s="1"/>
  <c r="Q30" i="63"/>
  <c r="AI52" i="63"/>
  <c r="AI49" i="63" s="1"/>
  <c r="AI48" i="63" s="1"/>
  <c r="W30" i="63"/>
  <c r="E30" i="63"/>
  <c r="Z23" i="63"/>
  <c r="F30" i="63"/>
  <c r="F23" i="63"/>
  <c r="W23" i="63"/>
  <c r="E23" i="63"/>
  <c r="AB48" i="63"/>
  <c r="AB25" i="63" s="1"/>
  <c r="R43" i="63"/>
  <c r="AD50" i="7"/>
  <c r="AJ49" i="6"/>
  <c r="T30" i="66"/>
  <c r="CO103" i="8"/>
  <c r="CO29" i="8" s="1"/>
  <c r="CC103" i="8"/>
  <c r="V103" i="8"/>
  <c r="J103" i="8"/>
  <c r="J29" i="8" s="1"/>
  <c r="CM24" i="14"/>
  <c r="CM20" i="14" s="1"/>
  <c r="CM19" i="14" s="1"/>
  <c r="AL103" i="8"/>
  <c r="AL29" i="8" s="1"/>
  <c r="AL21" i="8" s="1"/>
  <c r="AM103" i="8"/>
  <c r="AB52" i="10"/>
  <c r="AG48" i="14"/>
  <c r="CP103" i="8"/>
  <c r="CP29" i="8" s="1"/>
  <c r="AK71" i="64"/>
  <c r="AK68" i="64" s="1"/>
  <c r="AK48" i="64" s="1"/>
  <c r="AK26" i="64"/>
  <c r="AJ49" i="10"/>
  <c r="AD53" i="10"/>
  <c r="AI49" i="14"/>
  <c r="H50" i="13"/>
  <c r="T50" i="13"/>
  <c r="CQ51" i="8"/>
  <c r="AD25" i="64"/>
  <c r="AG47" i="14"/>
  <c r="R48" i="13"/>
  <c r="F48" i="13"/>
  <c r="CO49" i="8"/>
  <c r="CO48" i="8" s="1"/>
  <c r="AI52" i="10"/>
  <c r="T45" i="21"/>
  <c r="T44" i="21" s="1"/>
  <c r="AC49" i="10"/>
  <c r="T48" i="13"/>
  <c r="H48" i="13"/>
  <c r="CQ49" i="8"/>
  <c r="CQ48" i="8" s="1"/>
  <c r="AI47" i="14"/>
  <c r="I102" i="7"/>
  <c r="I28" i="7" s="1"/>
  <c r="T44" i="6"/>
  <c r="T22" i="6"/>
  <c r="T21" i="6" s="1"/>
  <c r="T20" i="6" s="1"/>
  <c r="CK91" i="6"/>
  <c r="CK44" i="6" s="1"/>
  <c r="S43" i="6"/>
  <c r="S41" i="6" s="1"/>
  <c r="X43" i="6"/>
  <c r="BG21" i="6"/>
  <c r="I102" i="6"/>
  <c r="AW28" i="6"/>
  <c r="I20" i="6"/>
  <c r="L31" i="7"/>
  <c r="L102" i="7"/>
  <c r="L28" i="7" s="1"/>
  <c r="CC43" i="6"/>
  <c r="T43" i="6"/>
  <c r="V43" i="6"/>
  <c r="BG28" i="6"/>
  <c r="CA21" i="6"/>
  <c r="CA20" i="6" s="1"/>
  <c r="CH125" i="6"/>
  <c r="U125" i="6" s="1"/>
  <c r="E120" i="21" s="1"/>
  <c r="J120" i="21"/>
  <c r="G120" i="21" s="1"/>
  <c r="L44" i="6"/>
  <c r="L21" i="6" s="1"/>
  <c r="L22" i="6"/>
  <c r="O44" i="6"/>
  <c r="O22" i="6"/>
  <c r="O21" i="6" s="1"/>
  <c r="O20" i="6" s="1"/>
  <c r="AM28" i="6"/>
  <c r="J30" i="6"/>
  <c r="J28" i="6" s="1"/>
  <c r="J20" i="6" s="1"/>
  <c r="Z28" i="6"/>
  <c r="P28" i="6"/>
  <c r="P30" i="6"/>
  <c r="L28" i="6"/>
  <c r="L30" i="6"/>
  <c r="Q28" i="6"/>
  <c r="Q30" i="6"/>
  <c r="R30" i="6"/>
  <c r="R28" i="6" s="1"/>
  <c r="R20" i="6" s="1"/>
  <c r="M28" i="6"/>
  <c r="M30" i="6"/>
  <c r="M44" i="6"/>
  <c r="M21" i="6" s="1"/>
  <c r="M22" i="6"/>
  <c r="BX122" i="6"/>
  <c r="BX117" i="6" s="1"/>
  <c r="BX30" i="6" s="1"/>
  <c r="BX28" i="6" s="1"/>
  <c r="AL125" i="7"/>
  <c r="BX23" i="6"/>
  <c r="AL77" i="7"/>
  <c r="CH124" i="6"/>
  <c r="U124" i="6" s="1"/>
  <c r="E119" i="21" s="1"/>
  <c r="J119" i="21"/>
  <c r="G119" i="21" s="1"/>
  <c r="N102" i="7"/>
  <c r="N28" i="7" s="1"/>
  <c r="N30" i="7"/>
  <c r="BA88" i="60"/>
  <c r="H36" i="61"/>
  <c r="J65" i="61"/>
  <c r="J44" i="61" s="1"/>
  <c r="J43" i="61" s="1"/>
  <c r="P65" i="61"/>
  <c r="P44" i="61" s="1"/>
  <c r="P43" i="61" s="1"/>
  <c r="AR65" i="61"/>
  <c r="AR44" i="61" s="1"/>
  <c r="AR43" i="61" s="1"/>
  <c r="M36" i="61"/>
  <c r="AW36" i="61"/>
  <c r="AF65" i="61"/>
  <c r="AF44" i="61" s="1"/>
  <c r="DA24" i="14"/>
  <c r="I65" i="60"/>
  <c r="U65" i="60"/>
  <c r="U45" i="60" s="1"/>
  <c r="U44" i="60" s="1"/>
  <c r="U43" i="60" s="1"/>
  <c r="AG65" i="60"/>
  <c r="AG45" i="60" s="1"/>
  <c r="AG44" i="60" s="1"/>
  <c r="AG43" i="60" s="1"/>
  <c r="AU65" i="60"/>
  <c r="AU45" i="60" s="1"/>
  <c r="AU44" i="60" s="1"/>
  <c r="AU43" i="60" s="1"/>
  <c r="CK119" i="6"/>
  <c r="J115" i="21"/>
  <c r="AW21" i="60"/>
  <c r="AW28" i="60"/>
  <c r="AX76" i="8"/>
  <c r="AN75" i="7"/>
  <c r="E76" i="8" s="1"/>
  <c r="BD127" i="6"/>
  <c r="BD126" i="6" s="1"/>
  <c r="BD31" i="6" s="1"/>
  <c r="AH130" i="7"/>
  <c r="BD119" i="6"/>
  <c r="BD117" i="6" s="1"/>
  <c r="BD30" i="6" s="1"/>
  <c r="AH120" i="7"/>
  <c r="AP45" i="60"/>
  <c r="AP44" i="60" s="1"/>
  <c r="AP43" i="60" s="1"/>
  <c r="CH77" i="6"/>
  <c r="U77" i="6" s="1"/>
  <c r="E72" i="21" s="1"/>
  <c r="J72" i="21"/>
  <c r="G72" i="21" s="1"/>
  <c r="P36" i="60"/>
  <c r="AW36" i="60"/>
  <c r="AS65" i="60"/>
  <c r="AS45" i="60" s="1"/>
  <c r="AS44" i="60" s="1"/>
  <c r="AS43" i="60" s="1"/>
  <c r="AO45" i="60"/>
  <c r="AO44" i="60" s="1"/>
  <c r="AO43" i="60" s="1"/>
  <c r="H91" i="58"/>
  <c r="H28" i="58" s="1"/>
  <c r="N91" i="58"/>
  <c r="N23" i="58" s="1"/>
  <c r="T91" i="58"/>
  <c r="T90" i="58" s="1"/>
  <c r="Z91" i="58"/>
  <c r="E91" i="58"/>
  <c r="E23" i="58" s="1"/>
  <c r="K91" i="58"/>
  <c r="K28" i="58" s="1"/>
  <c r="Q91" i="58"/>
  <c r="Q23" i="58" s="1"/>
  <c r="W91" i="58"/>
  <c r="W23" i="58" s="1"/>
  <c r="AC91" i="58"/>
  <c r="AC23" i="58" s="1"/>
  <c r="AI91" i="58"/>
  <c r="AI23" i="58" s="1"/>
  <c r="AO91" i="58"/>
  <c r="AO23" i="58" s="1"/>
  <c r="AU91" i="58"/>
  <c r="AU23" i="58" s="1"/>
  <c r="AZ36" i="58"/>
  <c r="AP67" i="58"/>
  <c r="AU67" i="58"/>
  <c r="AU45" i="58" s="1"/>
  <c r="AF91" i="58"/>
  <c r="AL91" i="58"/>
  <c r="AR91" i="58"/>
  <c r="AR90" i="58" s="1"/>
  <c r="AF43" i="61"/>
  <c r="CH177" i="6"/>
  <c r="U177" i="6" s="1"/>
  <c r="E172" i="21" s="1"/>
  <c r="G172" i="21"/>
  <c r="BD42" i="6"/>
  <c r="AH177" i="7"/>
  <c r="AY76" i="58"/>
  <c r="AY67" i="58" s="1"/>
  <c r="AY45" i="58" s="1"/>
  <c r="AY44" i="58" s="1"/>
  <c r="AY43" i="58" s="1"/>
  <c r="AB36" i="58"/>
  <c r="AN36" i="58"/>
  <c r="J67" i="58"/>
  <c r="J23" i="58" s="1"/>
  <c r="P67" i="58"/>
  <c r="P45" i="58" s="1"/>
  <c r="V67" i="58"/>
  <c r="V45" i="58" s="1"/>
  <c r="AB67" i="58"/>
  <c r="AB45" i="58" s="1"/>
  <c r="AH67" i="58"/>
  <c r="AH45" i="58" s="1"/>
  <c r="AN67" i="58"/>
  <c r="AN45" i="58" s="1"/>
  <c r="AV67" i="58"/>
  <c r="AV45" i="58" s="1"/>
  <c r="P36" i="58"/>
  <c r="V36" i="58"/>
  <c r="AH36" i="58"/>
  <c r="AT36" i="58"/>
  <c r="N90" i="58"/>
  <c r="G91" i="58"/>
  <c r="G28" i="58" s="1"/>
  <c r="M91" i="58"/>
  <c r="R36" i="58"/>
  <c r="BA68" i="58"/>
  <c r="F91" i="58"/>
  <c r="L91" i="58"/>
  <c r="R91" i="58"/>
  <c r="X91" i="58"/>
  <c r="AD91" i="58"/>
  <c r="AJ91" i="58"/>
  <c r="AP91" i="58"/>
  <c r="AV91" i="58"/>
  <c r="AW91" i="58"/>
  <c r="AW28" i="58" s="1"/>
  <c r="S91" i="58"/>
  <c r="Y91" i="58"/>
  <c r="AE91" i="58"/>
  <c r="AK91" i="58"/>
  <c r="AQ91" i="58"/>
  <c r="K67" i="58"/>
  <c r="K23" i="58" s="1"/>
  <c r="Q67" i="58"/>
  <c r="Q45" i="58" s="1"/>
  <c r="W67" i="58"/>
  <c r="W45" i="58" s="1"/>
  <c r="AC67" i="58"/>
  <c r="AC45" i="58" s="1"/>
  <c r="AI67" i="58"/>
  <c r="AI45" i="58" s="1"/>
  <c r="AQ67" i="58"/>
  <c r="AQ45" i="58" s="1"/>
  <c r="H90" i="58"/>
  <c r="J91" i="58"/>
  <c r="J28" i="58" s="1"/>
  <c r="P91" i="58"/>
  <c r="P90" i="58" s="1"/>
  <c r="V91" i="58"/>
  <c r="V90" i="58" s="1"/>
  <c r="AB91" i="58"/>
  <c r="AB90" i="58" s="1"/>
  <c r="AH91" i="58"/>
  <c r="AH90" i="58" s="1"/>
  <c r="AN91" i="58"/>
  <c r="AN90" i="58" s="1"/>
  <c r="AT91" i="58"/>
  <c r="AT90" i="58" s="1"/>
  <c r="O36" i="58"/>
  <c r="U36" i="58"/>
  <c r="AA36" i="58"/>
  <c r="AG36" i="58"/>
  <c r="AM36" i="58"/>
  <c r="AS36" i="58"/>
  <c r="AY36" i="58"/>
  <c r="CH74" i="6"/>
  <c r="I67" i="58"/>
  <c r="AJ177" i="8"/>
  <c r="AN176" i="7"/>
  <c r="E177" i="8" s="1"/>
  <c r="E36" i="58"/>
  <c r="Q36" i="58"/>
  <c r="W36" i="58"/>
  <c r="AC36" i="58"/>
  <c r="AI36" i="58"/>
  <c r="AO36" i="58"/>
  <c r="AU36" i="58"/>
  <c r="CH176" i="6"/>
  <c r="U176" i="6" s="1"/>
  <c r="E171" i="21" s="1"/>
  <c r="G171" i="21"/>
  <c r="E67" i="58"/>
  <c r="E45" i="58" s="1"/>
  <c r="F67" i="58"/>
  <c r="F45" i="58" s="1"/>
  <c r="L67" i="58"/>
  <c r="L23" i="58" s="1"/>
  <c r="R67" i="58"/>
  <c r="R45" i="58" s="1"/>
  <c r="X67" i="58"/>
  <c r="X45" i="58" s="1"/>
  <c r="AD67" i="58"/>
  <c r="AD45" i="58" s="1"/>
  <c r="AJ67" i="58"/>
  <c r="AJ45" i="58" s="1"/>
  <c r="F36" i="58"/>
  <c r="X36" i="58"/>
  <c r="AD36" i="58"/>
  <c r="AJ36" i="58"/>
  <c r="AP36" i="58"/>
  <c r="AV36" i="58"/>
  <c r="AT127" i="6"/>
  <c r="AT126" i="6" s="1"/>
  <c r="AF128" i="7"/>
  <c r="AF127" i="7" s="1"/>
  <c r="AF126" i="7" s="1"/>
  <c r="J62" i="21"/>
  <c r="AJ99" i="8"/>
  <c r="CN99" i="8" s="1"/>
  <c r="G67" i="58"/>
  <c r="G23" i="58" s="1"/>
  <c r="M67" i="58"/>
  <c r="M45" i="58" s="1"/>
  <c r="S67" i="58"/>
  <c r="S45" i="58" s="1"/>
  <c r="Y67" i="58"/>
  <c r="Y45" i="58" s="1"/>
  <c r="AE67" i="58"/>
  <c r="AE45" i="58" s="1"/>
  <c r="AK67" i="58"/>
  <c r="AK45" i="58" s="1"/>
  <c r="M36" i="58"/>
  <c r="S36" i="58"/>
  <c r="Y36" i="58"/>
  <c r="AE36" i="58"/>
  <c r="AK36" i="58"/>
  <c r="AQ36" i="58"/>
  <c r="AT45" i="6"/>
  <c r="AT22" i="6" s="1"/>
  <c r="AF67" i="7"/>
  <c r="AF66" i="7" s="1"/>
  <c r="AF65" i="7" s="1"/>
  <c r="AF45" i="7" s="1"/>
  <c r="CH98" i="6"/>
  <c r="U98" i="6" s="1"/>
  <c r="E93" i="21" s="1"/>
  <c r="J93" i="21"/>
  <c r="G93" i="21" s="1"/>
  <c r="AJ176" i="8"/>
  <c r="AN175" i="7"/>
  <c r="AW23" i="58"/>
  <c r="AO67" i="58"/>
  <c r="H67" i="58"/>
  <c r="H23" i="58" s="1"/>
  <c r="N67" i="58"/>
  <c r="N45" i="58" s="1"/>
  <c r="T67" i="58"/>
  <c r="T45" i="58" s="1"/>
  <c r="Z67" i="58"/>
  <c r="Z45" i="58" s="1"/>
  <c r="AF67" i="58"/>
  <c r="AF45" i="58" s="1"/>
  <c r="AL67" i="58"/>
  <c r="AL45" i="58" s="1"/>
  <c r="AT67" i="58"/>
  <c r="AT45" i="58" s="1"/>
  <c r="I91" i="58"/>
  <c r="O91" i="58"/>
  <c r="U91" i="58"/>
  <c r="AA91" i="58"/>
  <c r="AG91" i="58"/>
  <c r="AM91" i="58"/>
  <c r="AS91" i="58"/>
  <c r="N36" i="58"/>
  <c r="T36" i="58"/>
  <c r="Z36" i="58"/>
  <c r="AF36" i="58"/>
  <c r="AL36" i="58"/>
  <c r="AR36" i="58"/>
  <c r="CH130" i="6"/>
  <c r="U130" i="6" s="1"/>
  <c r="J125" i="21"/>
  <c r="G125" i="21" s="1"/>
  <c r="G122" i="21" s="1"/>
  <c r="G121" i="21" s="1"/>
  <c r="G26" i="21" s="1"/>
  <c r="CH79" i="6"/>
  <c r="U79" i="6" s="1"/>
  <c r="E74" i="21" s="1"/>
  <c r="J74" i="21"/>
  <c r="G74" i="21" s="1"/>
  <c r="CH76" i="6"/>
  <c r="U76" i="6" s="1"/>
  <c r="E71" i="21" s="1"/>
  <c r="J71" i="21"/>
  <c r="G71" i="21" s="1"/>
  <c r="AP65" i="61"/>
  <c r="AP44" i="61" s="1"/>
  <c r="AP43" i="61" s="1"/>
  <c r="BQ78" i="6"/>
  <c r="V65" i="61"/>
  <c r="V44" i="61" s="1"/>
  <c r="V43" i="61" s="1"/>
  <c r="AB65" i="61"/>
  <c r="AB44" i="61" s="1"/>
  <c r="AB43" i="61" s="1"/>
  <c r="AH65" i="61"/>
  <c r="AH44" i="61" s="1"/>
  <c r="AH43" i="61" s="1"/>
  <c r="AN65" i="61"/>
  <c r="AN44" i="61" s="1"/>
  <c r="AN43" i="61" s="1"/>
  <c r="AV65" i="61"/>
  <c r="AV44" i="61" s="1"/>
  <c r="AV43" i="61" s="1"/>
  <c r="G87" i="21"/>
  <c r="BQ30" i="6"/>
  <c r="BQ28" i="6" s="1"/>
  <c r="E65" i="61"/>
  <c r="E44" i="61" s="1"/>
  <c r="E43" i="61" s="1"/>
  <c r="K65" i="61"/>
  <c r="K44" i="61" s="1"/>
  <c r="K43" i="61" s="1"/>
  <c r="Q65" i="61"/>
  <c r="Q44" i="61" s="1"/>
  <c r="Q43" i="61" s="1"/>
  <c r="W65" i="61"/>
  <c r="W44" i="61" s="1"/>
  <c r="W43" i="61" s="1"/>
  <c r="AC65" i="61"/>
  <c r="AC44" i="61" s="1"/>
  <c r="AC43" i="61" s="1"/>
  <c r="AI65" i="61"/>
  <c r="AI44" i="61" s="1"/>
  <c r="AI43" i="61" s="1"/>
  <c r="CK122" i="6"/>
  <c r="J118" i="21"/>
  <c r="BN42" i="6"/>
  <c r="AJ178" i="7"/>
  <c r="I22" i="61"/>
  <c r="I65" i="61"/>
  <c r="I23" i="61" s="1"/>
  <c r="BN122" i="6"/>
  <c r="BN117" i="6" s="1"/>
  <c r="BN30" i="6" s="1"/>
  <c r="BN28" i="6" s="1"/>
  <c r="AJ123" i="7"/>
  <c r="AO65" i="61"/>
  <c r="AO44" i="61" s="1"/>
  <c r="AO43" i="61" s="1"/>
  <c r="CH178" i="6"/>
  <c r="U178" i="6" s="1"/>
  <c r="AT23" i="6"/>
  <c r="AF74" i="7"/>
  <c r="AF73" i="7" s="1"/>
  <c r="AF70" i="7" s="1"/>
  <c r="AF23" i="7" s="1"/>
  <c r="G69" i="21"/>
  <c r="J46" i="21"/>
  <c r="J44" i="21" s="1"/>
  <c r="J41" i="21" s="1"/>
  <c r="U48" i="6"/>
  <c r="U47" i="6" s="1"/>
  <c r="H49" i="8"/>
  <c r="H48" i="8" s="1"/>
  <c r="V49" i="8"/>
  <c r="AD47" i="7"/>
  <c r="CQ31" i="8"/>
  <c r="E77" i="8"/>
  <c r="I45" i="60"/>
  <c r="I23" i="60"/>
  <c r="CH51" i="6"/>
  <c r="U51" i="6" s="1"/>
  <c r="E46" i="21" s="1"/>
  <c r="Y50" i="8"/>
  <c r="AC45" i="6"/>
  <c r="AC22" i="6" s="1"/>
  <c r="AC21" i="6" s="1"/>
  <c r="AC20" i="6" s="1"/>
  <c r="AB51" i="10"/>
  <c r="W48" i="8"/>
  <c r="W47" i="8" s="1"/>
  <c r="AJ46" i="6"/>
  <c r="AJ45" i="6" s="1"/>
  <c r="AJ22" i="6" s="1"/>
  <c r="AD51" i="10"/>
  <c r="Y48" i="8"/>
  <c r="AD65" i="7"/>
  <c r="AA54" i="10"/>
  <c r="AH54" i="10" s="1"/>
  <c r="AW107" i="3"/>
  <c r="AJ127" i="6"/>
  <c r="AJ126" i="6" s="1"/>
  <c r="AJ31" i="6" s="1"/>
  <c r="AJ28" i="6" s="1"/>
  <c r="AD130" i="7"/>
  <c r="AJ52" i="66"/>
  <c r="AJ49" i="66" s="1"/>
  <c r="AJ48" i="66" s="1"/>
  <c r="AL72" i="66"/>
  <c r="AL71" i="66" s="1"/>
  <c r="AL27" i="66"/>
  <c r="AF25" i="66"/>
  <c r="AF30" i="66"/>
  <c r="AB46" i="66"/>
  <c r="AB24" i="66"/>
  <c r="AB23" i="66" s="1"/>
  <c r="AD71" i="66"/>
  <c r="AD68" i="66" s="1"/>
  <c r="AD48" i="66" s="1"/>
  <c r="AD26" i="66"/>
  <c r="AE52" i="66"/>
  <c r="AE49" i="66" s="1"/>
  <c r="AE48" i="66" s="1"/>
  <c r="AE47" i="66" s="1"/>
  <c r="AL53" i="66"/>
  <c r="AL52" i="66" s="1"/>
  <c r="AL49" i="66" s="1"/>
  <c r="V25" i="66"/>
  <c r="V23" i="66" s="1"/>
  <c r="V30" i="66"/>
  <c r="AK71" i="66"/>
  <c r="AK68" i="66" s="1"/>
  <c r="AK48" i="66" s="1"/>
  <c r="AK26" i="66"/>
  <c r="AG26" i="66"/>
  <c r="AG68" i="66"/>
  <c r="AG43" i="66" s="1"/>
  <c r="AH25" i="66"/>
  <c r="AI52" i="66"/>
  <c r="AI49" i="66" s="1"/>
  <c r="AI48" i="66" s="1"/>
  <c r="AC47" i="66"/>
  <c r="AC25" i="66"/>
  <c r="U23" i="66"/>
  <c r="AK25" i="65"/>
  <c r="AK47" i="65"/>
  <c r="AM25" i="65"/>
  <c r="AM30" i="65"/>
  <c r="AG25" i="65"/>
  <c r="AG30" i="65"/>
  <c r="P25" i="65"/>
  <c r="P30" i="65"/>
  <c r="U25" i="65"/>
  <c r="U23" i="65" s="1"/>
  <c r="U30" i="65"/>
  <c r="Z23" i="65"/>
  <c r="T25" i="65"/>
  <c r="T30" i="65"/>
  <c r="V30" i="65"/>
  <c r="M30" i="65"/>
  <c r="I30" i="65"/>
  <c r="AD71" i="65"/>
  <c r="AD68" i="65" s="1"/>
  <c r="AD48" i="65" s="1"/>
  <c r="AD26" i="65"/>
  <c r="P23" i="65"/>
  <c r="T29" i="65"/>
  <c r="AA25" i="65"/>
  <c r="K23" i="65"/>
  <c r="AB47" i="65"/>
  <c r="AB25" i="65"/>
  <c r="J23" i="65"/>
  <c r="Z30" i="65"/>
  <c r="AL68" i="65"/>
  <c r="AL48" i="65" s="1"/>
  <c r="AL47" i="65" s="1"/>
  <c r="K30" i="65"/>
  <c r="N23" i="65"/>
  <c r="J30" i="65"/>
  <c r="AE24" i="65"/>
  <c r="AE46" i="65"/>
  <c r="AE45" i="65" s="1"/>
  <c r="AE44" i="65" s="1"/>
  <c r="AE43" i="65" s="1"/>
  <c r="N30" i="65"/>
  <c r="AH48" i="64"/>
  <c r="AF25" i="64"/>
  <c r="AF30" i="64"/>
  <c r="AM30" i="64"/>
  <c r="AI47" i="64"/>
  <c r="AI25" i="64"/>
  <c r="E30" i="64"/>
  <c r="E24" i="64"/>
  <c r="E23" i="64" s="1"/>
  <c r="AB24" i="64"/>
  <c r="AB23" i="64" s="1"/>
  <c r="W30" i="64"/>
  <c r="W24" i="64"/>
  <c r="W23" i="64" s="1"/>
  <c r="AD46" i="64"/>
  <c r="H25" i="64"/>
  <c r="H23" i="64" s="1"/>
  <c r="H30" i="64"/>
  <c r="AE46" i="64"/>
  <c r="AE45" i="64" s="1"/>
  <c r="AE44" i="64" s="1"/>
  <c r="AE43" i="64" s="1"/>
  <c r="Q30" i="64"/>
  <c r="Q24" i="64"/>
  <c r="Q23" i="64" s="1"/>
  <c r="Z30" i="64"/>
  <c r="AL52" i="64"/>
  <c r="AL49" i="64" s="1"/>
  <c r="AL48" i="64" s="1"/>
  <c r="AL47" i="64" s="1"/>
  <c r="K30" i="64"/>
  <c r="K24" i="64"/>
  <c r="K23" i="64" s="1"/>
  <c r="N25" i="64"/>
  <c r="N23" i="64" s="1"/>
  <c r="N30" i="64"/>
  <c r="AM30" i="63"/>
  <c r="AK52" i="63"/>
  <c r="AK49" i="63" s="1"/>
  <c r="AK48" i="63" s="1"/>
  <c r="AK25" i="63" s="1"/>
  <c r="U30" i="63"/>
  <c r="Y23" i="63"/>
  <c r="G23" i="63"/>
  <c r="S23" i="63"/>
  <c r="AE52" i="63"/>
  <c r="AE49" i="63" s="1"/>
  <c r="AE48" i="63" s="1"/>
  <c r="AE47" i="63" s="1"/>
  <c r="AL53" i="63"/>
  <c r="AL52" i="63" s="1"/>
  <c r="AL49" i="63" s="1"/>
  <c r="S30" i="63"/>
  <c r="Q44" i="6"/>
  <c r="Q21" i="6" s="1"/>
  <c r="CH123" i="6"/>
  <c r="W43" i="6"/>
  <c r="W41" i="6" s="1"/>
  <c r="BW43" i="6"/>
  <c r="BU43" i="6"/>
  <c r="CE43" i="6"/>
  <c r="CF43" i="6"/>
  <c r="CG43" i="6"/>
  <c r="CD43" i="6"/>
  <c r="AT42" i="6"/>
  <c r="CK25" i="6"/>
  <c r="CH120" i="6"/>
  <c r="BR43" i="6"/>
  <c r="I44" i="6"/>
  <c r="BD23" i="6"/>
  <c r="BT43" i="6"/>
  <c r="BS43" i="6"/>
  <c r="BV43" i="6"/>
  <c r="AM45" i="6"/>
  <c r="AM22" i="6" s="1"/>
  <c r="AM21" i="6" s="1"/>
  <c r="AW45" i="6"/>
  <c r="AW22" i="6" s="1"/>
  <c r="AW21" i="6" s="1"/>
  <c r="BY43" i="6"/>
  <c r="BY41" i="6" s="1"/>
  <c r="BP43" i="6"/>
  <c r="BP41" i="6" s="1"/>
  <c r="CK127" i="6"/>
  <c r="CK126" i="6" s="1"/>
  <c r="BZ43" i="6"/>
  <c r="BZ41" i="6" s="1"/>
  <c r="CK42" i="6"/>
  <c r="CH175" i="6"/>
  <c r="CH174" i="6" s="1"/>
  <c r="CH67" i="6"/>
  <c r="BO43" i="6"/>
  <c r="BO41" i="6" s="1"/>
  <c r="J44" i="6"/>
  <c r="CB43" i="6"/>
  <c r="CH50" i="6"/>
  <c r="CH49" i="6" s="1"/>
  <c r="CA44" i="6"/>
  <c r="P44" i="6"/>
  <c r="R44" i="6"/>
  <c r="AZ76" i="58"/>
  <c r="AZ67" i="58" s="1"/>
  <c r="AZ45" i="58" s="1"/>
  <c r="AZ44" i="58" s="1"/>
  <c r="AZ43" i="58" s="1"/>
  <c r="S20" i="6"/>
  <c r="W20" i="6"/>
  <c r="AN73" i="62"/>
  <c r="AE36" i="62"/>
  <c r="AQ36" i="62"/>
  <c r="AY73" i="62"/>
  <c r="AU73" i="62"/>
  <c r="AU65" i="62" s="1"/>
  <c r="AU43" i="62" s="1"/>
  <c r="S73" i="62"/>
  <c r="S65" i="62" s="1"/>
  <c r="AK73" i="62"/>
  <c r="AQ73" i="62"/>
  <c r="G36" i="62"/>
  <c r="AQ45" i="62"/>
  <c r="AQ44" i="62" s="1"/>
  <c r="AA36" i="62"/>
  <c r="AS36" i="62"/>
  <c r="J73" i="62"/>
  <c r="J65" i="62" s="1"/>
  <c r="P73" i="62"/>
  <c r="V73" i="62"/>
  <c r="V65" i="62" s="1"/>
  <c r="AB73" i="62"/>
  <c r="AH73" i="62"/>
  <c r="AH65" i="62" s="1"/>
  <c r="Y36" i="62"/>
  <c r="R36" i="62"/>
  <c r="K45" i="62"/>
  <c r="K44" i="62" s="1"/>
  <c r="Q45" i="62"/>
  <c r="Q44" i="62" s="1"/>
  <c r="AI45" i="62"/>
  <c r="AI44" i="62" s="1"/>
  <c r="AU45" i="62"/>
  <c r="AU44" i="62" s="1"/>
  <c r="AE45" i="62"/>
  <c r="AE44" i="62" s="1"/>
  <c r="AJ36" i="62"/>
  <c r="U45" i="62"/>
  <c r="U44" i="62" s="1"/>
  <c r="AM45" i="62"/>
  <c r="AM44" i="62" s="1"/>
  <c r="BA62" i="62"/>
  <c r="Q36" i="62"/>
  <c r="X36" i="62"/>
  <c r="J45" i="62"/>
  <c r="P45" i="62"/>
  <c r="V45" i="62"/>
  <c r="AB45" i="62"/>
  <c r="AB22" i="62" s="1"/>
  <c r="AH45" i="62"/>
  <c r="AN45" i="62"/>
  <c r="AN44" i="62" s="1"/>
  <c r="AT45" i="62"/>
  <c r="AZ45" i="62"/>
  <c r="H73" i="62"/>
  <c r="H65" i="62" s="1"/>
  <c r="T73" i="62"/>
  <c r="AF73" i="62"/>
  <c r="AF65" i="62" s="1"/>
  <c r="BA95" i="62"/>
  <c r="K36" i="62"/>
  <c r="E45" i="62"/>
  <c r="E44" i="62" s="1"/>
  <c r="W45" i="62"/>
  <c r="W44" i="62" s="1"/>
  <c r="AC45" i="62"/>
  <c r="AO45" i="62"/>
  <c r="AO44" i="62" s="1"/>
  <c r="L36" i="62"/>
  <c r="AC36" i="62"/>
  <c r="M36" i="62"/>
  <c r="AW36" i="62"/>
  <c r="BA68" i="62"/>
  <c r="AD36" i="62"/>
  <c r="AV36" i="62"/>
  <c r="BA92" i="62"/>
  <c r="W36" i="62"/>
  <c r="AO36" i="62"/>
  <c r="G73" i="62"/>
  <c r="G65" i="62" s="1"/>
  <c r="M73" i="62"/>
  <c r="M65" i="62" s="1"/>
  <c r="Y73" i="62"/>
  <c r="AE73" i="62"/>
  <c r="AE65" i="62" s="1"/>
  <c r="AC44" i="62"/>
  <c r="AC22" i="62"/>
  <c r="AC21" i="62" s="1"/>
  <c r="AW30" i="62"/>
  <c r="AW28" i="62" s="1"/>
  <c r="L22" i="62"/>
  <c r="L21" i="62" s="1"/>
  <c r="F36" i="62"/>
  <c r="AI36" i="62"/>
  <c r="AP36" i="62"/>
  <c r="BA41" i="62"/>
  <c r="G45" i="62"/>
  <c r="G22" i="62" s="1"/>
  <c r="G21" i="62" s="1"/>
  <c r="M45" i="62"/>
  <c r="M44" i="62" s="1"/>
  <c r="S45" i="62"/>
  <c r="S44" i="62" s="1"/>
  <c r="Y45" i="62"/>
  <c r="Y44" i="62" s="1"/>
  <c r="AK45" i="62"/>
  <c r="AK44" i="62" s="1"/>
  <c r="AW45" i="62"/>
  <c r="E73" i="62"/>
  <c r="E65" i="62" s="1"/>
  <c r="K73" i="62"/>
  <c r="K65" i="62" s="1"/>
  <c r="K43" i="62" s="1"/>
  <c r="Q73" i="62"/>
  <c r="Q65" i="62" s="1"/>
  <c r="W73" i="62"/>
  <c r="AC73" i="62"/>
  <c r="AC65" i="62" s="1"/>
  <c r="AI73" i="62"/>
  <c r="AI65" i="62" s="1"/>
  <c r="AI43" i="62" s="1"/>
  <c r="N73" i="62"/>
  <c r="N65" i="62" s="1"/>
  <c r="Z73" i="62"/>
  <c r="Z65" i="62" s="1"/>
  <c r="AL73" i="62"/>
  <c r="AL65" i="62" s="1"/>
  <c r="BA73" i="62"/>
  <c r="BA89" i="62"/>
  <c r="AS73" i="62"/>
  <c r="AS65" i="62" s="1"/>
  <c r="AK65" i="62"/>
  <c r="AT73" i="62"/>
  <c r="AT65" i="62" s="1"/>
  <c r="AU36" i="62"/>
  <c r="AN65" i="62"/>
  <c r="BA70" i="62"/>
  <c r="I73" i="62"/>
  <c r="I65" i="62" s="1"/>
  <c r="O73" i="62"/>
  <c r="O65" i="62" s="1"/>
  <c r="U73" i="62"/>
  <c r="U65" i="62" s="1"/>
  <c r="U43" i="62" s="1"/>
  <c r="AA73" i="62"/>
  <c r="AA65" i="62" s="1"/>
  <c r="AG73" i="62"/>
  <c r="AG65" i="62" s="1"/>
  <c r="AM73" i="62"/>
  <c r="AM65" i="62" s="1"/>
  <c r="F73" i="62"/>
  <c r="F65" i="62" s="1"/>
  <c r="L73" i="62"/>
  <c r="L65" i="62" s="1"/>
  <c r="L43" i="62" s="1"/>
  <c r="R73" i="62"/>
  <c r="R65" i="62" s="1"/>
  <c r="X73" i="62"/>
  <c r="X65" i="62" s="1"/>
  <c r="AD73" i="62"/>
  <c r="AD65" i="62" s="1"/>
  <c r="AJ73" i="62"/>
  <c r="AJ65" i="62" s="1"/>
  <c r="AV73" i="62"/>
  <c r="AV65" i="62" s="1"/>
  <c r="AV43" i="62" s="1"/>
  <c r="AQ22" i="62"/>
  <c r="AQ21" i="62" s="1"/>
  <c r="AQ20" i="62" s="1"/>
  <c r="S36" i="62"/>
  <c r="AK36" i="62"/>
  <c r="AB65" i="62"/>
  <c r="AP66" i="62"/>
  <c r="BA66" i="62" s="1"/>
  <c r="AY65" i="62"/>
  <c r="H36" i="62"/>
  <c r="N36" i="62"/>
  <c r="T36" i="62"/>
  <c r="Z36" i="62"/>
  <c r="AF36" i="62"/>
  <c r="AL36" i="62"/>
  <c r="AR36" i="62"/>
  <c r="G44" i="62"/>
  <c r="AD44" i="62"/>
  <c r="AD22" i="62"/>
  <c r="AD21" i="62" s="1"/>
  <c r="AB21" i="62"/>
  <c r="I45" i="62"/>
  <c r="O45" i="62"/>
  <c r="O44" i="62" s="1"/>
  <c r="AA45" i="62"/>
  <c r="AA44" i="62" s="1"/>
  <c r="AG45" i="62"/>
  <c r="AG22" i="62" s="1"/>
  <c r="AG21" i="62" s="1"/>
  <c r="AS45" i="62"/>
  <c r="AS22" i="62" s="1"/>
  <c r="AS21" i="62" s="1"/>
  <c r="AY45" i="62"/>
  <c r="AY44" i="62" s="1"/>
  <c r="AY43" i="62" s="1"/>
  <c r="AR73" i="62"/>
  <c r="AR65" i="62" s="1"/>
  <c r="W65" i="62"/>
  <c r="AO65" i="62"/>
  <c r="AZ73" i="62"/>
  <c r="AZ65" i="62" s="1"/>
  <c r="AV22" i="62"/>
  <c r="AV21" i="62" s="1"/>
  <c r="AX40" i="62"/>
  <c r="F45" i="62"/>
  <c r="F22" i="62" s="1"/>
  <c r="F21" i="62" s="1"/>
  <c r="R45" i="62"/>
  <c r="R22" i="62" s="1"/>
  <c r="R21" i="62" s="1"/>
  <c r="X45" i="62"/>
  <c r="X44" i="62" s="1"/>
  <c r="AJ45" i="62"/>
  <c r="AJ44" i="62" s="1"/>
  <c r="AP45" i="62"/>
  <c r="AP44" i="62" s="1"/>
  <c r="AQ65" i="62"/>
  <c r="AQ43" i="62" s="1"/>
  <c r="O36" i="62"/>
  <c r="U36" i="62"/>
  <c r="AG36" i="62"/>
  <c r="AM36" i="62"/>
  <c r="AY36" i="62"/>
  <c r="H45" i="62"/>
  <c r="N45" i="62"/>
  <c r="T45" i="62"/>
  <c r="Z45" i="62"/>
  <c r="AF45" i="62"/>
  <c r="AL45" i="62"/>
  <c r="AR45" i="62"/>
  <c r="AX45" i="62"/>
  <c r="T65" i="62"/>
  <c r="Y65" i="62"/>
  <c r="O22" i="62"/>
  <c r="O21" i="62" s="1"/>
  <c r="R44" i="62"/>
  <c r="AB44" i="62"/>
  <c r="AI22" i="62"/>
  <c r="AI21" i="62" s="1"/>
  <c r="BA28" i="62"/>
  <c r="J36" i="62"/>
  <c r="P36" i="62"/>
  <c r="V36" i="62"/>
  <c r="AB36" i="62"/>
  <c r="AH36" i="62"/>
  <c r="AN36" i="62"/>
  <c r="AT36" i="62"/>
  <c r="AZ36" i="62"/>
  <c r="BA42" i="62"/>
  <c r="P65" i="62"/>
  <c r="BA81" i="62"/>
  <c r="Y21" i="61"/>
  <c r="AU77" i="61"/>
  <c r="AU65" i="61" s="1"/>
  <c r="AU44" i="61" s="1"/>
  <c r="AU43" i="61" s="1"/>
  <c r="G22" i="61"/>
  <c r="G21" i="61" s="1"/>
  <c r="M22" i="61"/>
  <c r="M21" i="61" s="1"/>
  <c r="M20" i="61" s="1"/>
  <c r="AE22" i="61"/>
  <c r="AE21" i="61" s="1"/>
  <c r="AQ22" i="61"/>
  <c r="AQ21" i="61" s="1"/>
  <c r="AW22" i="61"/>
  <c r="AJ36" i="61"/>
  <c r="AJ77" i="61"/>
  <c r="AJ65" i="61" s="1"/>
  <c r="AJ44" i="61" s="1"/>
  <c r="AJ43" i="61" s="1"/>
  <c r="AA36" i="61"/>
  <c r="BA74" i="61"/>
  <c r="S36" i="61"/>
  <c r="R36" i="61"/>
  <c r="AY45" i="61"/>
  <c r="AY44" i="61" s="1"/>
  <c r="BA68" i="61"/>
  <c r="G77" i="61"/>
  <c r="G65" i="61" s="1"/>
  <c r="G44" i="61" s="1"/>
  <c r="G43" i="61" s="1"/>
  <c r="S77" i="61"/>
  <c r="S65" i="61" s="1"/>
  <c r="S44" i="61" s="1"/>
  <c r="S43" i="61" s="1"/>
  <c r="AH22" i="61"/>
  <c r="AH21" i="61" s="1"/>
  <c r="AZ45" i="61"/>
  <c r="AZ44" i="61" s="1"/>
  <c r="AI36" i="61"/>
  <c r="AE36" i="61"/>
  <c r="AH36" i="61"/>
  <c r="AQ36" i="61"/>
  <c r="BA28" i="61"/>
  <c r="BA66" i="61"/>
  <c r="G36" i="61"/>
  <c r="X36" i="61"/>
  <c r="AY77" i="61"/>
  <c r="AY65" i="61" s="1"/>
  <c r="AI22" i="61"/>
  <c r="AI21" i="61" s="1"/>
  <c r="J22" i="61"/>
  <c r="J21" i="61" s="1"/>
  <c r="AB22" i="61"/>
  <c r="AB21" i="61" s="1"/>
  <c r="AT22" i="61"/>
  <c r="AT21" i="61" s="1"/>
  <c r="Y77" i="61"/>
  <c r="Y65" i="61" s="1"/>
  <c r="Y44" i="61" s="1"/>
  <c r="Y43" i="61" s="1"/>
  <c r="AK77" i="61"/>
  <c r="AK65" i="61" s="1"/>
  <c r="AK44" i="61" s="1"/>
  <c r="AK43" i="61" s="1"/>
  <c r="AQ77" i="61"/>
  <c r="AQ65" i="61" s="1"/>
  <c r="AQ44" i="61" s="1"/>
  <c r="AQ43" i="61" s="1"/>
  <c r="O36" i="61"/>
  <c r="U36" i="61"/>
  <c r="AS36" i="61"/>
  <c r="AY36" i="61"/>
  <c r="AW30" i="61"/>
  <c r="H77" i="61"/>
  <c r="H65" i="61" s="1"/>
  <c r="H44" i="61" s="1"/>
  <c r="H43" i="61" s="1"/>
  <c r="N77" i="61"/>
  <c r="N65" i="61" s="1"/>
  <c r="N44" i="61" s="1"/>
  <c r="N43" i="61" s="1"/>
  <c r="T77" i="61"/>
  <c r="T65" i="61" s="1"/>
  <c r="T44" i="61" s="1"/>
  <c r="T43" i="61" s="1"/>
  <c r="Z77" i="61"/>
  <c r="Z65" i="61" s="1"/>
  <c r="Z44" i="61" s="1"/>
  <c r="Z43" i="61" s="1"/>
  <c r="AL77" i="61"/>
  <c r="AL65" i="61" s="1"/>
  <c r="AL44" i="61" s="1"/>
  <c r="AL43" i="61" s="1"/>
  <c r="BA85" i="61"/>
  <c r="BA90" i="61"/>
  <c r="J36" i="61"/>
  <c r="P36" i="61"/>
  <c r="V36" i="61"/>
  <c r="AB36" i="61"/>
  <c r="AN36" i="61"/>
  <c r="AT36" i="61"/>
  <c r="AZ36" i="61"/>
  <c r="K36" i="61"/>
  <c r="AD36" i="61"/>
  <c r="AU36" i="61"/>
  <c r="Y36" i="61"/>
  <c r="AK36" i="61"/>
  <c r="O77" i="61"/>
  <c r="O65" i="61" s="1"/>
  <c r="O44" i="61" s="1"/>
  <c r="O43" i="61" s="1"/>
  <c r="U77" i="61"/>
  <c r="U65" i="61" s="1"/>
  <c r="U44" i="61" s="1"/>
  <c r="U43" i="61" s="1"/>
  <c r="AA77" i="61"/>
  <c r="AA65" i="61" s="1"/>
  <c r="AA44" i="61" s="1"/>
  <c r="AA43" i="61" s="1"/>
  <c r="AG77" i="61"/>
  <c r="AG65" i="61" s="1"/>
  <c r="AG44" i="61" s="1"/>
  <c r="AG43" i="61" s="1"/>
  <c r="AM77" i="61"/>
  <c r="AM65" i="61" s="1"/>
  <c r="AM44" i="61" s="1"/>
  <c r="AM43" i="61" s="1"/>
  <c r="BA96" i="61"/>
  <c r="L36" i="61"/>
  <c r="AV36" i="61"/>
  <c r="BA41" i="61"/>
  <c r="F77" i="61"/>
  <c r="F65" i="61" s="1"/>
  <c r="F44" i="61" s="1"/>
  <c r="F43" i="61" s="1"/>
  <c r="L77" i="61"/>
  <c r="L65" i="61" s="1"/>
  <c r="L44" i="61" s="1"/>
  <c r="L43" i="61" s="1"/>
  <c r="R77" i="61"/>
  <c r="R65" i="61" s="1"/>
  <c r="R44" i="61" s="1"/>
  <c r="R43" i="61" s="1"/>
  <c r="X77" i="61"/>
  <c r="X65" i="61" s="1"/>
  <c r="X44" i="61" s="1"/>
  <c r="X43" i="61" s="1"/>
  <c r="AD77" i="61"/>
  <c r="AD65" i="61" s="1"/>
  <c r="AD44" i="61" s="1"/>
  <c r="AD43" i="61" s="1"/>
  <c r="AZ77" i="61"/>
  <c r="AZ65" i="61" s="1"/>
  <c r="E36" i="61"/>
  <c r="AO36" i="61"/>
  <c r="M77" i="61"/>
  <c r="M65" i="61" s="1"/>
  <c r="M44" i="61" s="1"/>
  <c r="M43" i="61" s="1"/>
  <c r="AE77" i="61"/>
  <c r="AE65" i="61" s="1"/>
  <c r="AE44" i="61" s="1"/>
  <c r="AE43" i="61" s="1"/>
  <c r="F36" i="61"/>
  <c r="R22" i="61"/>
  <c r="R21" i="61" s="1"/>
  <c r="X22" i="61"/>
  <c r="X21" i="61" s="1"/>
  <c r="X20" i="61" s="1"/>
  <c r="AJ22" i="61"/>
  <c r="AJ21" i="61" s="1"/>
  <c r="S22" i="61"/>
  <c r="S21" i="61" s="1"/>
  <c r="AG36" i="61"/>
  <c r="K22" i="61"/>
  <c r="K21" i="61" s="1"/>
  <c r="AC22" i="61"/>
  <c r="AC21" i="61" s="1"/>
  <c r="AU22" i="61"/>
  <c r="AU21" i="61" s="1"/>
  <c r="BA42" i="61"/>
  <c r="Q36" i="61"/>
  <c r="BA93" i="61"/>
  <c r="AX45" i="61"/>
  <c r="AS77" i="61"/>
  <c r="AS65" i="61" s="1"/>
  <c r="AS44" i="61" s="1"/>
  <c r="AS43" i="61" s="1"/>
  <c r="W36" i="61"/>
  <c r="AC36" i="61"/>
  <c r="AT77" i="61"/>
  <c r="AT65" i="61" s="1"/>
  <c r="AT44" i="61" s="1"/>
  <c r="AT43" i="61" s="1"/>
  <c r="L22" i="61"/>
  <c r="L21" i="61" s="1"/>
  <c r="AD22" i="61"/>
  <c r="AD21" i="61" s="1"/>
  <c r="AV22" i="61"/>
  <c r="AV21" i="61" s="1"/>
  <c r="O22" i="61"/>
  <c r="O21" i="61" s="1"/>
  <c r="AP36" i="61"/>
  <c r="AM36" i="61"/>
  <c r="AW31" i="61"/>
  <c r="F22" i="61"/>
  <c r="F21" i="61" s="1"/>
  <c r="AP22" i="61"/>
  <c r="AP21" i="61" s="1"/>
  <c r="BA62" i="61"/>
  <c r="N36" i="61"/>
  <c r="T36" i="61"/>
  <c r="Z36" i="61"/>
  <c r="AF36" i="61"/>
  <c r="AL36" i="61"/>
  <c r="AR36" i="61"/>
  <c r="AX36" i="61"/>
  <c r="G77" i="60"/>
  <c r="G65" i="60" s="1"/>
  <c r="M77" i="60"/>
  <c r="M65" i="60" s="1"/>
  <c r="S77" i="60"/>
  <c r="S65" i="60" s="1"/>
  <c r="S45" i="60" s="1"/>
  <c r="S44" i="60" s="1"/>
  <c r="S43" i="60" s="1"/>
  <c r="Y77" i="60"/>
  <c r="Y65" i="60" s="1"/>
  <c r="Y45" i="60" s="1"/>
  <c r="Y44" i="60" s="1"/>
  <c r="Y43" i="60" s="1"/>
  <c r="AY36" i="60"/>
  <c r="AT77" i="60"/>
  <c r="AT65" i="60" s="1"/>
  <c r="AT45" i="60" s="1"/>
  <c r="AT44" i="60" s="1"/>
  <c r="AT43" i="60" s="1"/>
  <c r="AZ77" i="60"/>
  <c r="AZ65" i="60" s="1"/>
  <c r="E77" i="60"/>
  <c r="E65" i="60" s="1"/>
  <c r="K77" i="60"/>
  <c r="K65" i="60" s="1"/>
  <c r="Q77" i="60"/>
  <c r="Q65" i="60" s="1"/>
  <c r="Q45" i="60" s="1"/>
  <c r="Q44" i="60" s="1"/>
  <c r="Q43" i="60" s="1"/>
  <c r="W77" i="60"/>
  <c r="W65" i="60" s="1"/>
  <c r="W45" i="60" s="1"/>
  <c r="W44" i="60" s="1"/>
  <c r="W43" i="60" s="1"/>
  <c r="AC77" i="60"/>
  <c r="AC65" i="60" s="1"/>
  <c r="AC45" i="60" s="1"/>
  <c r="AC44" i="60" s="1"/>
  <c r="AC43" i="60" s="1"/>
  <c r="AI77" i="60"/>
  <c r="AI65" i="60" s="1"/>
  <c r="AI45" i="60" s="1"/>
  <c r="AI44" i="60" s="1"/>
  <c r="AI43" i="60" s="1"/>
  <c r="F77" i="60"/>
  <c r="F65" i="60" s="1"/>
  <c r="R77" i="60"/>
  <c r="R65" i="60" s="1"/>
  <c r="R45" i="60" s="1"/>
  <c r="R44" i="60" s="1"/>
  <c r="R43" i="60" s="1"/>
  <c r="AD77" i="60"/>
  <c r="AD65" i="60" s="1"/>
  <c r="AD45" i="60" s="1"/>
  <c r="AD44" i="60" s="1"/>
  <c r="AD43" i="60" s="1"/>
  <c r="AK36" i="60"/>
  <c r="BA28" i="60"/>
  <c r="AQ36" i="60"/>
  <c r="AE77" i="60"/>
  <c r="AE65" i="60" s="1"/>
  <c r="AE45" i="60" s="1"/>
  <c r="AE44" i="60" s="1"/>
  <c r="AE43" i="60" s="1"/>
  <c r="AK77" i="60"/>
  <c r="AK65" i="60" s="1"/>
  <c r="AK45" i="60" s="1"/>
  <c r="AK44" i="60" s="1"/>
  <c r="AK43" i="60" s="1"/>
  <c r="J77" i="60"/>
  <c r="J65" i="60" s="1"/>
  <c r="P77" i="60"/>
  <c r="P65" i="60" s="1"/>
  <c r="P45" i="60" s="1"/>
  <c r="P44" i="60" s="1"/>
  <c r="P43" i="60" s="1"/>
  <c r="V77" i="60"/>
  <c r="V65" i="60" s="1"/>
  <c r="V45" i="60" s="1"/>
  <c r="V44" i="60" s="1"/>
  <c r="V43" i="60" s="1"/>
  <c r="AB77" i="60"/>
  <c r="AB65" i="60" s="1"/>
  <c r="AB45" i="60" s="1"/>
  <c r="AB44" i="60" s="1"/>
  <c r="AB43" i="60" s="1"/>
  <c r="AH77" i="60"/>
  <c r="AH65" i="60" s="1"/>
  <c r="AH45" i="60" s="1"/>
  <c r="AH44" i="60" s="1"/>
  <c r="AH43" i="60" s="1"/>
  <c r="AN77" i="60"/>
  <c r="AN65" i="60" s="1"/>
  <c r="AN45" i="60" s="1"/>
  <c r="AN44" i="60" s="1"/>
  <c r="AN43" i="60" s="1"/>
  <c r="AY77" i="60"/>
  <c r="AY65" i="60" s="1"/>
  <c r="Z36" i="60"/>
  <c r="T36" i="60"/>
  <c r="AL36" i="60"/>
  <c r="AA36" i="60"/>
  <c r="AF36" i="60"/>
  <c r="AY45" i="60"/>
  <c r="AY22" i="60" s="1"/>
  <c r="AY21" i="60" s="1"/>
  <c r="BA40" i="60"/>
  <c r="AE36" i="60"/>
  <c r="AX22" i="60"/>
  <c r="AX21" i="60" s="1"/>
  <c r="AZ45" i="60"/>
  <c r="AZ44" i="60" s="1"/>
  <c r="AJ36" i="60"/>
  <c r="AV36" i="60"/>
  <c r="O36" i="60"/>
  <c r="X36" i="60"/>
  <c r="BA41" i="60"/>
  <c r="BA42" i="60"/>
  <c r="AH36" i="60"/>
  <c r="U22" i="60"/>
  <c r="U21" i="60" s="1"/>
  <c r="AS22" i="60"/>
  <c r="AS21" i="60" s="1"/>
  <c r="AV77" i="60"/>
  <c r="AV65" i="60" s="1"/>
  <c r="AV45" i="60" s="1"/>
  <c r="AV44" i="60" s="1"/>
  <c r="AV43" i="60" s="1"/>
  <c r="BA77" i="60"/>
  <c r="O77" i="60"/>
  <c r="O65" i="60" s="1"/>
  <c r="O45" i="60" s="1"/>
  <c r="O44" i="60" s="1"/>
  <c r="O43" i="60" s="1"/>
  <c r="AA77" i="60"/>
  <c r="AA65" i="60" s="1"/>
  <c r="AA45" i="60" s="1"/>
  <c r="AA44" i="60" s="1"/>
  <c r="AA43" i="60" s="1"/>
  <c r="AM77" i="60"/>
  <c r="AM65" i="60" s="1"/>
  <c r="AM45" i="60" s="1"/>
  <c r="AM44" i="60" s="1"/>
  <c r="AM43" i="60" s="1"/>
  <c r="V36" i="60"/>
  <c r="L77" i="60"/>
  <c r="L65" i="60" s="1"/>
  <c r="X77" i="60"/>
  <c r="X65" i="60" s="1"/>
  <c r="X45" i="60" s="1"/>
  <c r="X44" i="60" s="1"/>
  <c r="X43" i="60" s="1"/>
  <c r="AJ77" i="60"/>
  <c r="AJ65" i="60" s="1"/>
  <c r="AJ45" i="60" s="1"/>
  <c r="AJ44" i="60" s="1"/>
  <c r="AJ43" i="60" s="1"/>
  <c r="BA91" i="60"/>
  <c r="AS36" i="60"/>
  <c r="AR77" i="60"/>
  <c r="AR65" i="60" s="1"/>
  <c r="AR45" i="60" s="1"/>
  <c r="AR44" i="60" s="1"/>
  <c r="AR43" i="60" s="1"/>
  <c r="R36" i="60"/>
  <c r="Y36" i="60"/>
  <c r="AM36" i="60"/>
  <c r="AT36" i="60"/>
  <c r="S36" i="60"/>
  <c r="AG36" i="60"/>
  <c r="AN36" i="60"/>
  <c r="H77" i="60"/>
  <c r="H65" i="60" s="1"/>
  <c r="N77" i="60"/>
  <c r="N65" i="60" s="1"/>
  <c r="T77" i="60"/>
  <c r="T65" i="60" s="1"/>
  <c r="T45" i="60" s="1"/>
  <c r="T44" i="60" s="1"/>
  <c r="T43" i="60" s="1"/>
  <c r="Z77" i="60"/>
  <c r="Z65" i="60" s="1"/>
  <c r="Z45" i="60" s="1"/>
  <c r="Z44" i="60" s="1"/>
  <c r="Z43" i="60" s="1"/>
  <c r="AF77" i="60"/>
  <c r="AF65" i="60" s="1"/>
  <c r="AF45" i="60" s="1"/>
  <c r="AF44" i="60" s="1"/>
  <c r="AF43" i="60" s="1"/>
  <c r="AL77" i="60"/>
  <c r="AL65" i="60" s="1"/>
  <c r="AL45" i="60" s="1"/>
  <c r="AL44" i="60" s="1"/>
  <c r="AL43" i="60" s="1"/>
  <c r="BA85" i="60"/>
  <c r="AI36" i="60"/>
  <c r="AU36" i="60"/>
  <c r="BA94" i="60"/>
  <c r="BA62" i="60"/>
  <c r="AB22" i="60"/>
  <c r="AB21" i="60" s="1"/>
  <c r="U36" i="60"/>
  <c r="AB36" i="60"/>
  <c r="AR36" i="60"/>
  <c r="AP36" i="60"/>
  <c r="BA68" i="60"/>
  <c r="BA74" i="60"/>
  <c r="AQ77" i="60"/>
  <c r="AQ65" i="60" s="1"/>
  <c r="AQ45" i="60" s="1"/>
  <c r="AQ44" i="60" s="1"/>
  <c r="AQ43" i="60" s="1"/>
  <c r="AD36" i="60"/>
  <c r="AA76" i="58"/>
  <c r="AA67" i="58" s="1"/>
  <c r="AA45" i="58" s="1"/>
  <c r="AS76" i="58"/>
  <c r="U76" i="58"/>
  <c r="AM76" i="58"/>
  <c r="O76" i="58"/>
  <c r="AG76" i="58"/>
  <c r="AR76" i="58"/>
  <c r="BA76" i="58"/>
  <c r="BA41" i="58"/>
  <c r="BA93" i="58"/>
  <c r="BA62" i="58"/>
  <c r="BA73" i="58"/>
  <c r="AO45" i="58"/>
  <c r="BA47" i="58"/>
  <c r="BA48" i="58"/>
  <c r="K45" i="58"/>
  <c r="K22" i="58" s="1"/>
  <c r="K21" i="58" s="1"/>
  <c r="K20" i="58" s="1"/>
  <c r="BA42" i="58"/>
  <c r="AP45" i="58"/>
  <c r="BA96" i="58"/>
  <c r="AX40" i="58"/>
  <c r="AW49" i="3"/>
  <c r="AW46" i="3" s="1"/>
  <c r="AW45" i="3" s="1"/>
  <c r="AX49" i="3"/>
  <c r="AY49" i="3"/>
  <c r="AZ49" i="3"/>
  <c r="AX47" i="3"/>
  <c r="AY47" i="3"/>
  <c r="AZ47" i="3"/>
  <c r="K27" i="46"/>
  <c r="H27" i="46"/>
  <c r="F27" i="46"/>
  <c r="D27" i="46"/>
  <c r="K39" i="46"/>
  <c r="H39" i="46"/>
  <c r="F39" i="46"/>
  <c r="D39" i="46"/>
  <c r="C39" i="46"/>
  <c r="CK31" i="6" l="1"/>
  <c r="CK102" i="6"/>
  <c r="CK43" i="6" s="1"/>
  <c r="AT31" i="6"/>
  <c r="AT28" i="6" s="1"/>
  <c r="AT102" i="6"/>
  <c r="AF31" i="7"/>
  <c r="AF28" i="7" s="1"/>
  <c r="AF102" i="7"/>
  <c r="AF22" i="7"/>
  <c r="U67" i="6"/>
  <c r="U66" i="6" s="1"/>
  <c r="U65" i="6" s="1"/>
  <c r="CH66" i="6"/>
  <c r="CH65" i="6" s="1"/>
  <c r="E69" i="21"/>
  <c r="CH73" i="6"/>
  <c r="CH70" i="6" s="1"/>
  <c r="E176" i="8"/>
  <c r="AN174" i="7"/>
  <c r="AN42" i="7" s="1"/>
  <c r="AL48" i="63"/>
  <c r="AL47" i="63" s="1"/>
  <c r="AL24" i="63" s="1"/>
  <c r="AC47" i="63"/>
  <c r="AM30" i="66"/>
  <c r="AC46" i="65"/>
  <c r="AJ47" i="65"/>
  <c r="AF30" i="65"/>
  <c r="AI47" i="65"/>
  <c r="AI46" i="65" s="1"/>
  <c r="AJ47" i="63"/>
  <c r="AJ46" i="63" s="1"/>
  <c r="AC47" i="64"/>
  <c r="AJ25" i="64"/>
  <c r="AG68" i="64"/>
  <c r="AG43" i="64" s="1"/>
  <c r="AG26" i="64"/>
  <c r="AB25" i="64"/>
  <c r="AJ24" i="64"/>
  <c r="AJ23" i="64" s="1"/>
  <c r="X30" i="63"/>
  <c r="M30" i="63"/>
  <c r="T30" i="63"/>
  <c r="O30" i="63"/>
  <c r="AD25" i="63"/>
  <c r="AB47" i="63"/>
  <c r="AB24" i="63" s="1"/>
  <c r="AB23" i="63" s="1"/>
  <c r="J30" i="63"/>
  <c r="Z30" i="63"/>
  <c r="AG30" i="63"/>
  <c r="I30" i="63"/>
  <c r="AF30" i="63"/>
  <c r="AK47" i="63"/>
  <c r="AK24" i="63" s="1"/>
  <c r="AK23" i="63" s="1"/>
  <c r="H30" i="63"/>
  <c r="R25" i="63"/>
  <c r="R23" i="63" s="1"/>
  <c r="R30" i="63"/>
  <c r="AI25" i="63"/>
  <c r="AI47" i="63"/>
  <c r="G47" i="14"/>
  <c r="G46" i="14" s="1"/>
  <c r="AI46" i="14"/>
  <c r="DA47" i="14"/>
  <c r="DA46" i="14" s="1"/>
  <c r="AK47" i="64"/>
  <c r="AK25" i="64"/>
  <c r="G49" i="14"/>
  <c r="G48" i="14" s="1"/>
  <c r="AI48" i="14"/>
  <c r="E47" i="14"/>
  <c r="E46" i="14" s="1"/>
  <c r="AG46" i="14"/>
  <c r="AG45" i="14" s="1"/>
  <c r="AK53" i="10"/>
  <c r="AD52" i="10"/>
  <c r="BG20" i="6"/>
  <c r="I43" i="6"/>
  <c r="L20" i="6"/>
  <c r="M43" i="6"/>
  <c r="M20" i="6"/>
  <c r="L43" i="6"/>
  <c r="AW20" i="6"/>
  <c r="O43" i="6"/>
  <c r="Q43" i="6"/>
  <c r="J43" i="6"/>
  <c r="AM20" i="6"/>
  <c r="CK117" i="6"/>
  <c r="CK30" i="6" s="1"/>
  <c r="CK28" i="6" s="1"/>
  <c r="BZ126" i="8"/>
  <c r="AN125" i="7"/>
  <c r="E126" i="8" s="1"/>
  <c r="P43" i="6"/>
  <c r="P21" i="6"/>
  <c r="P20" i="6" s="1"/>
  <c r="CK22" i="6"/>
  <c r="AW20" i="60"/>
  <c r="AW28" i="61"/>
  <c r="I44" i="61"/>
  <c r="I43" i="61" s="1"/>
  <c r="AN120" i="7"/>
  <c r="AX121" i="8"/>
  <c r="BD28" i="6"/>
  <c r="G115" i="21"/>
  <c r="G114" i="21" s="1"/>
  <c r="J114" i="21"/>
  <c r="CH119" i="6"/>
  <c r="U120" i="6"/>
  <c r="AG22" i="60"/>
  <c r="AG21" i="60" s="1"/>
  <c r="AA77" i="64"/>
  <c r="T44" i="58"/>
  <c r="T43" i="58" s="1"/>
  <c r="T23" i="58"/>
  <c r="AI90" i="58"/>
  <c r="AI44" i="58" s="1"/>
  <c r="AI43" i="58" s="1"/>
  <c r="W90" i="58"/>
  <c r="W44" i="58" s="1"/>
  <c r="W43" i="58" s="1"/>
  <c r="AH23" i="58"/>
  <c r="CH127" i="6"/>
  <c r="CH126" i="6" s="1"/>
  <c r="V23" i="58"/>
  <c r="AC90" i="58"/>
  <c r="Q90" i="58"/>
  <c r="Q44" i="58" s="1"/>
  <c r="Q43" i="58" s="1"/>
  <c r="Z90" i="58"/>
  <c r="Z44" i="58" s="1"/>
  <c r="Z43" i="58" s="1"/>
  <c r="Z23" i="58"/>
  <c r="E90" i="58"/>
  <c r="E44" i="58" s="1"/>
  <c r="E43" i="58" s="1"/>
  <c r="K90" i="58"/>
  <c r="K44" i="58" s="1"/>
  <c r="K43" i="58" s="1"/>
  <c r="AC44" i="58"/>
  <c r="AC43" i="58" s="1"/>
  <c r="AU90" i="58"/>
  <c r="AU44" i="58" s="1"/>
  <c r="AU43" i="58" s="1"/>
  <c r="AO90" i="58"/>
  <c r="AO44" i="58" s="1"/>
  <c r="AO43" i="58" s="1"/>
  <c r="N44" i="58"/>
  <c r="N43" i="58" s="1"/>
  <c r="AH44" i="58"/>
  <c r="AH43" i="58" s="1"/>
  <c r="G45" i="58"/>
  <c r="G22" i="58" s="1"/>
  <c r="G21" i="58" s="1"/>
  <c r="G20" i="58" s="1"/>
  <c r="AB44" i="58"/>
  <c r="AB43" i="58" s="1"/>
  <c r="P44" i="58"/>
  <c r="P43" i="58" s="1"/>
  <c r="AR23" i="58"/>
  <c r="AL90" i="58"/>
  <c r="AL44" i="58" s="1"/>
  <c r="AL43" i="58" s="1"/>
  <c r="AL23" i="58"/>
  <c r="G90" i="58"/>
  <c r="AF23" i="58"/>
  <c r="AF90" i="58"/>
  <c r="AF44" i="58" s="1"/>
  <c r="AF43" i="58" s="1"/>
  <c r="AN177" i="7"/>
  <c r="E178" i="8" s="1"/>
  <c r="E43" i="8" s="1"/>
  <c r="AX178" i="8"/>
  <c r="AN44" i="58"/>
  <c r="AN43" i="58" s="1"/>
  <c r="J45" i="58"/>
  <c r="J22" i="58" s="1"/>
  <c r="J21" i="58" s="1"/>
  <c r="J20" i="58" s="1"/>
  <c r="P23" i="58"/>
  <c r="V44" i="58"/>
  <c r="V43" i="58" s="1"/>
  <c r="M23" i="58"/>
  <c r="M90" i="58"/>
  <c r="M44" i="58" s="1"/>
  <c r="M43" i="58" s="1"/>
  <c r="AN23" i="58"/>
  <c r="AN67" i="7"/>
  <c r="J90" i="58"/>
  <c r="S23" i="58"/>
  <c r="S90" i="58"/>
  <c r="S44" i="58" s="1"/>
  <c r="S43" i="58" s="1"/>
  <c r="X23" i="58"/>
  <c r="X90" i="58"/>
  <c r="X44" i="58" s="1"/>
  <c r="X43" i="58" s="1"/>
  <c r="AT44" i="58"/>
  <c r="AT43" i="58" s="1"/>
  <c r="R90" i="58"/>
  <c r="R44" i="58" s="1"/>
  <c r="R43" i="58" s="1"/>
  <c r="R23" i="58"/>
  <c r="J122" i="21"/>
  <c r="J121" i="21" s="1"/>
  <c r="J26" i="21" s="1"/>
  <c r="AQ23" i="58"/>
  <c r="AQ90" i="58"/>
  <c r="AQ44" i="58" s="1"/>
  <c r="AQ43" i="58" s="1"/>
  <c r="AV90" i="58"/>
  <c r="AV44" i="58" s="1"/>
  <c r="AV43" i="58" s="1"/>
  <c r="AV23" i="58"/>
  <c r="L28" i="58"/>
  <c r="L90" i="58"/>
  <c r="AK90" i="58"/>
  <c r="AK44" i="58" s="1"/>
  <c r="AK43" i="58" s="1"/>
  <c r="AK23" i="58"/>
  <c r="F90" i="58"/>
  <c r="F44" i="58" s="1"/>
  <c r="F43" i="58" s="1"/>
  <c r="F23" i="58"/>
  <c r="AE23" i="58"/>
  <c r="AE90" i="58"/>
  <c r="AE44" i="58" s="1"/>
  <c r="AE43" i="58" s="1"/>
  <c r="AJ90" i="58"/>
  <c r="AJ44" i="58" s="1"/>
  <c r="AJ43" i="58" s="1"/>
  <c r="AJ23" i="58"/>
  <c r="BA91" i="58"/>
  <c r="AP23" i="58"/>
  <c r="AP90" i="58"/>
  <c r="BA90" i="58" s="1"/>
  <c r="AT23" i="58"/>
  <c r="AB23" i="58"/>
  <c r="Y90" i="58"/>
  <c r="Y44" i="58" s="1"/>
  <c r="Y43" i="58" s="1"/>
  <c r="Y23" i="58"/>
  <c r="AD23" i="58"/>
  <c r="AD90" i="58"/>
  <c r="AD44" i="58" s="1"/>
  <c r="AD43" i="58" s="1"/>
  <c r="H45" i="58"/>
  <c r="H22" i="58" s="1"/>
  <c r="H21" i="58" s="1"/>
  <c r="H20" i="58" s="1"/>
  <c r="U90" i="58"/>
  <c r="U23" i="58"/>
  <c r="AJ175" i="8"/>
  <c r="AJ43" i="8" s="1"/>
  <c r="CN176" i="8"/>
  <c r="AG90" i="58"/>
  <c r="AG23" i="58"/>
  <c r="AN128" i="7"/>
  <c r="AJ129" i="8"/>
  <c r="CH42" i="6"/>
  <c r="U175" i="6"/>
  <c r="AA23" i="58"/>
  <c r="AA90" i="58"/>
  <c r="AA44" i="58" s="1"/>
  <c r="AA43" i="58" s="1"/>
  <c r="J86" i="21"/>
  <c r="J20" i="21" s="1"/>
  <c r="U127" i="6"/>
  <c r="U126" i="6" s="1"/>
  <c r="E125" i="21"/>
  <c r="E122" i="21" s="1"/>
  <c r="E121" i="21" s="1"/>
  <c r="E26" i="21" s="1"/>
  <c r="O90" i="58"/>
  <c r="O23" i="58"/>
  <c r="G62" i="21"/>
  <c r="G61" i="21" s="1"/>
  <c r="G60" i="21" s="1"/>
  <c r="J61" i="21"/>
  <c r="J60" i="21" s="1"/>
  <c r="L45" i="58"/>
  <c r="G86" i="21"/>
  <c r="G20" i="21" s="1"/>
  <c r="AS90" i="58"/>
  <c r="AS23" i="58"/>
  <c r="I28" i="58"/>
  <c r="I90" i="58"/>
  <c r="AH177" i="63"/>
  <c r="CN177" i="8"/>
  <c r="AM90" i="58"/>
  <c r="AM23" i="58"/>
  <c r="I23" i="58"/>
  <c r="I45" i="58"/>
  <c r="AN123" i="7"/>
  <c r="BL124" i="8"/>
  <c r="J169" i="21"/>
  <c r="J37" i="21" s="1"/>
  <c r="G173" i="21"/>
  <c r="G169" i="21" s="1"/>
  <c r="G37" i="21" s="1"/>
  <c r="G118" i="21"/>
  <c r="G117" i="21" s="1"/>
  <c r="J117" i="21"/>
  <c r="AZ22" i="61"/>
  <c r="AZ21" i="61" s="1"/>
  <c r="E173" i="21"/>
  <c r="BL179" i="8"/>
  <c r="AN178" i="7"/>
  <c r="CH122" i="6"/>
  <c r="CH117" i="6" s="1"/>
  <c r="U123" i="6"/>
  <c r="BN78" i="6"/>
  <c r="CK78" i="6"/>
  <c r="I21" i="61"/>
  <c r="I20" i="61" s="1"/>
  <c r="AW66" i="61"/>
  <c r="AW65" i="61" s="1"/>
  <c r="AW44" i="61" s="1"/>
  <c r="AW43" i="61" s="1"/>
  <c r="AJ75" i="8"/>
  <c r="V48" i="8"/>
  <c r="AA51" i="10"/>
  <c r="AA50" i="10" s="1"/>
  <c r="CN49" i="8"/>
  <c r="CN48" i="8" s="1"/>
  <c r="E43" i="21"/>
  <c r="E42" i="21" s="1"/>
  <c r="T23" i="65"/>
  <c r="AH78" i="65"/>
  <c r="Y20" i="61"/>
  <c r="F45" i="60"/>
  <c r="F23" i="60"/>
  <c r="E45" i="60"/>
  <c r="E23" i="60"/>
  <c r="M45" i="60"/>
  <c r="M23" i="60"/>
  <c r="AA22" i="60"/>
  <c r="AA21" i="60" s="1"/>
  <c r="AA20" i="60" s="1"/>
  <c r="G45" i="60"/>
  <c r="G22" i="60" s="1"/>
  <c r="G23" i="60"/>
  <c r="G21" i="60" s="1"/>
  <c r="G20" i="60" s="1"/>
  <c r="L45" i="60"/>
  <c r="L22" i="60" s="1"/>
  <c r="L23" i="60"/>
  <c r="S22" i="60"/>
  <c r="S21" i="60" s="1"/>
  <c r="S20" i="60" s="1"/>
  <c r="K45" i="60"/>
  <c r="K22" i="60" s="1"/>
  <c r="K23" i="60"/>
  <c r="N45" i="60"/>
  <c r="N23" i="60"/>
  <c r="H45" i="60"/>
  <c r="H22" i="60" s="1"/>
  <c r="H23" i="60"/>
  <c r="H21" i="60" s="1"/>
  <c r="H20" i="60" s="1"/>
  <c r="J45" i="60"/>
  <c r="J22" i="60" s="1"/>
  <c r="J23" i="60"/>
  <c r="I44" i="60"/>
  <c r="I43" i="60" s="1"/>
  <c r="I22" i="60"/>
  <c r="I21" i="60" s="1"/>
  <c r="I20" i="60" s="1"/>
  <c r="Z22" i="60"/>
  <c r="Z21" i="60" s="1"/>
  <c r="Z20" i="60" s="1"/>
  <c r="AM22" i="60"/>
  <c r="AM21" i="60" s="1"/>
  <c r="AM20" i="60" s="1"/>
  <c r="K44" i="60"/>
  <c r="K43" i="60" s="1"/>
  <c r="AN22" i="60"/>
  <c r="AN21" i="60" s="1"/>
  <c r="AN20" i="60" s="1"/>
  <c r="AQ22" i="60"/>
  <c r="AQ21" i="60" s="1"/>
  <c r="AQ20" i="60" s="1"/>
  <c r="L44" i="60"/>
  <c r="L43" i="60" s="1"/>
  <c r="O22" i="60"/>
  <c r="O21" i="60" s="1"/>
  <c r="O20" i="60" s="1"/>
  <c r="AR22" i="60"/>
  <c r="AR21" i="60" s="1"/>
  <c r="AR20" i="60" s="1"/>
  <c r="AS67" i="58"/>
  <c r="AS45" i="58" s="1"/>
  <c r="AG67" i="58"/>
  <c r="AG45" i="58" s="1"/>
  <c r="AR67" i="58"/>
  <c r="AR45" i="58" s="1"/>
  <c r="O67" i="58"/>
  <c r="O45" i="58" s="1"/>
  <c r="AM67" i="58"/>
  <c r="AM45" i="58" s="1"/>
  <c r="U67" i="58"/>
  <c r="U45" i="58" s="1"/>
  <c r="F22" i="58"/>
  <c r="AN22" i="58"/>
  <c r="Z22" i="58"/>
  <c r="Z21" i="58" s="1"/>
  <c r="Z20" i="58" s="1"/>
  <c r="AQ22" i="58"/>
  <c r="AT22" i="58"/>
  <c r="V22" i="58"/>
  <c r="AV22" i="58"/>
  <c r="AE22" i="58"/>
  <c r="AU22" i="58"/>
  <c r="AU21" i="58" s="1"/>
  <c r="AU20" i="58" s="1"/>
  <c r="M22" i="58"/>
  <c r="AF22" i="58"/>
  <c r="S22" i="58"/>
  <c r="AK22" i="58"/>
  <c r="Y47" i="8"/>
  <c r="CH46" i="6"/>
  <c r="U50" i="6"/>
  <c r="U49" i="6" s="1"/>
  <c r="AN130" i="7"/>
  <c r="AD127" i="7"/>
  <c r="AD126" i="7" s="1"/>
  <c r="AD31" i="7" s="1"/>
  <c r="AD28" i="7" s="1"/>
  <c r="AK51" i="10"/>
  <c r="AD50" i="10"/>
  <c r="AB50" i="10"/>
  <c r="AB49" i="10" s="1"/>
  <c r="AI51" i="10"/>
  <c r="V51" i="8"/>
  <c r="H51" i="8"/>
  <c r="H50" i="8" s="1"/>
  <c r="H47" i="8" s="1"/>
  <c r="AD49" i="7"/>
  <c r="AC46" i="66"/>
  <c r="AC24" i="66"/>
  <c r="AC23" i="66" s="1"/>
  <c r="AG25" i="66"/>
  <c r="AG30" i="66"/>
  <c r="AE24" i="66"/>
  <c r="AE46" i="66"/>
  <c r="AE45" i="66" s="1"/>
  <c r="AE44" i="66" s="1"/>
  <c r="AE43" i="66" s="1"/>
  <c r="AK25" i="66"/>
  <c r="AK47" i="66"/>
  <c r="AI47" i="66"/>
  <c r="AI25" i="66"/>
  <c r="AJ25" i="66"/>
  <c r="AJ47" i="66"/>
  <c r="AD25" i="66"/>
  <c r="AD47" i="66"/>
  <c r="AL26" i="66"/>
  <c r="AL68" i="66"/>
  <c r="AL48" i="66" s="1"/>
  <c r="AL47" i="66" s="1"/>
  <c r="AL46" i="65"/>
  <c r="AL45" i="65" s="1"/>
  <c r="AL44" i="65" s="1"/>
  <c r="AL43" i="65" s="1"/>
  <c r="AL24" i="65"/>
  <c r="AD25" i="65"/>
  <c r="AD47" i="65"/>
  <c r="AK24" i="65"/>
  <c r="AK23" i="65" s="1"/>
  <c r="AK46" i="65"/>
  <c r="AE25" i="65"/>
  <c r="AE30" i="65"/>
  <c r="AE23" i="65"/>
  <c r="AB24" i="65"/>
  <c r="AB23" i="65" s="1"/>
  <c r="AB46" i="65"/>
  <c r="AJ46" i="65"/>
  <c r="AJ24" i="65"/>
  <c r="AJ23" i="65" s="1"/>
  <c r="AH25" i="64"/>
  <c r="AE25" i="64"/>
  <c r="AE30" i="64"/>
  <c r="AL46" i="64"/>
  <c r="AL45" i="64" s="1"/>
  <c r="AL44" i="64" s="1"/>
  <c r="AL43" i="64" s="1"/>
  <c r="AL24" i="64"/>
  <c r="AE23" i="64"/>
  <c r="AI24" i="64"/>
  <c r="AI23" i="64" s="1"/>
  <c r="AI46" i="64"/>
  <c r="AC24" i="63"/>
  <c r="AC23" i="63" s="1"/>
  <c r="AC46" i="63"/>
  <c r="AD24" i="63"/>
  <c r="AD23" i="63" s="1"/>
  <c r="AD46" i="63"/>
  <c r="AE24" i="63"/>
  <c r="AE46" i="63"/>
  <c r="AE45" i="63" s="1"/>
  <c r="AE44" i="63" s="1"/>
  <c r="AE43" i="63" s="1"/>
  <c r="AL46" i="63"/>
  <c r="AL45" i="63" s="1"/>
  <c r="AL44" i="63" s="1"/>
  <c r="AL43" i="63" s="1"/>
  <c r="R43" i="6"/>
  <c r="BO20" i="6"/>
  <c r="BP20" i="6"/>
  <c r="CA43" i="6"/>
  <c r="BA40" i="58"/>
  <c r="BA36" i="58"/>
  <c r="Q20" i="6"/>
  <c r="S22" i="62"/>
  <c r="S21" i="62" s="1"/>
  <c r="S20" i="62" s="1"/>
  <c r="F20" i="62"/>
  <c r="AE22" i="62"/>
  <c r="AE21" i="62" s="1"/>
  <c r="AE20" i="62" s="1"/>
  <c r="AU22" i="62"/>
  <c r="AU21" i="62" s="1"/>
  <c r="AU20" i="62" s="1"/>
  <c r="AS20" i="62"/>
  <c r="AC20" i="62"/>
  <c r="AO22" i="62"/>
  <c r="AO21" i="62" s="1"/>
  <c r="AO20" i="62" s="1"/>
  <c r="G20" i="62"/>
  <c r="F44" i="62"/>
  <c r="AD20" i="62"/>
  <c r="AW22" i="62"/>
  <c r="AW21" i="62" s="1"/>
  <c r="AW20" i="62" s="1"/>
  <c r="AB43" i="62"/>
  <c r="R20" i="62"/>
  <c r="L20" i="62"/>
  <c r="AE43" i="62"/>
  <c r="U22" i="62"/>
  <c r="U21" i="62" s="1"/>
  <c r="U20" i="62" s="1"/>
  <c r="AG44" i="62"/>
  <c r="AG43" i="62" s="1"/>
  <c r="AM43" i="62"/>
  <c r="AM22" i="62"/>
  <c r="AM21" i="62" s="1"/>
  <c r="AM20" i="62" s="1"/>
  <c r="Q22" i="62"/>
  <c r="Q21" i="62" s="1"/>
  <c r="Q20" i="62" s="1"/>
  <c r="AV20" i="62"/>
  <c r="AA43" i="62"/>
  <c r="K22" i="62"/>
  <c r="K21" i="62" s="1"/>
  <c r="K20" i="62" s="1"/>
  <c r="AK43" i="62"/>
  <c r="M22" i="62"/>
  <c r="M21" i="62" s="1"/>
  <c r="M20" i="62" s="1"/>
  <c r="W22" i="62"/>
  <c r="W21" i="62" s="1"/>
  <c r="W20" i="62" s="1"/>
  <c r="AO43" i="62"/>
  <c r="AN43" i="62"/>
  <c r="Q43" i="62"/>
  <c r="AP65" i="62"/>
  <c r="AP43" i="62" s="1"/>
  <c r="AN22" i="62"/>
  <c r="AN21" i="62" s="1"/>
  <c r="AN20" i="62" s="1"/>
  <c r="AY22" i="62"/>
  <c r="AY21" i="62" s="1"/>
  <c r="AY20" i="62" s="1"/>
  <c r="I44" i="62"/>
  <c r="I43" i="62" s="1"/>
  <c r="V44" i="62"/>
  <c r="V43" i="62" s="1"/>
  <c r="V22" i="62"/>
  <c r="V21" i="62" s="1"/>
  <c r="V20" i="62" s="1"/>
  <c r="AZ44" i="62"/>
  <c r="AZ43" i="62" s="1"/>
  <c r="AZ22" i="62"/>
  <c r="AZ21" i="62" s="1"/>
  <c r="AZ20" i="62" s="1"/>
  <c r="P22" i="62"/>
  <c r="P21" i="62" s="1"/>
  <c r="P20" i="62" s="1"/>
  <c r="P44" i="62"/>
  <c r="P43" i="62" s="1"/>
  <c r="AA22" i="62"/>
  <c r="AA21" i="62" s="1"/>
  <c r="AA20" i="62" s="1"/>
  <c r="S43" i="62"/>
  <c r="AT44" i="62"/>
  <c r="AT43" i="62" s="1"/>
  <c r="AT22" i="62"/>
  <c r="AT21" i="62" s="1"/>
  <c r="AT20" i="62" s="1"/>
  <c r="J44" i="62"/>
  <c r="J43" i="62" s="1"/>
  <c r="J22" i="62"/>
  <c r="J21" i="62" s="1"/>
  <c r="J20" i="62" s="1"/>
  <c r="AH22" i="62"/>
  <c r="AH21" i="62" s="1"/>
  <c r="AH20" i="62" s="1"/>
  <c r="AH44" i="62"/>
  <c r="AH43" i="62" s="1"/>
  <c r="R43" i="62"/>
  <c r="AJ43" i="62"/>
  <c r="W43" i="62"/>
  <c r="Y22" i="62"/>
  <c r="Y21" i="62" s="1"/>
  <c r="Y20" i="62" s="1"/>
  <c r="AP22" i="62"/>
  <c r="AP21" i="62" s="1"/>
  <c r="AP20" i="62" s="1"/>
  <c r="AG20" i="62"/>
  <c r="BA45" i="62"/>
  <c r="X43" i="62"/>
  <c r="AK22" i="62"/>
  <c r="AK21" i="62" s="1"/>
  <c r="AK20" i="62" s="1"/>
  <c r="AB20" i="62"/>
  <c r="G43" i="62"/>
  <c r="M43" i="62"/>
  <c r="AC43" i="62"/>
  <c r="AI20" i="62"/>
  <c r="AJ22" i="62"/>
  <c r="AJ21" i="62" s="1"/>
  <c r="AJ20" i="62" s="1"/>
  <c r="AD43" i="62"/>
  <c r="AR22" i="62"/>
  <c r="AR21" i="62" s="1"/>
  <c r="AR20" i="62" s="1"/>
  <c r="AR44" i="62"/>
  <c r="AR43" i="62" s="1"/>
  <c r="X22" i="62"/>
  <c r="X21" i="62" s="1"/>
  <c r="X20" i="62" s="1"/>
  <c r="AS44" i="62"/>
  <c r="AS43" i="62" s="1"/>
  <c r="O43" i="62"/>
  <c r="AF22" i="62"/>
  <c r="AF21" i="62" s="1"/>
  <c r="AF20" i="62" s="1"/>
  <c r="AF44" i="62"/>
  <c r="AF43" i="62" s="1"/>
  <c r="AX36" i="62"/>
  <c r="BA36" i="62" s="1"/>
  <c r="BA40" i="62"/>
  <c r="Y43" i="62"/>
  <c r="Z22" i="62"/>
  <c r="Z21" i="62" s="1"/>
  <c r="Z20" i="62" s="1"/>
  <c r="Z44" i="62"/>
  <c r="Z43" i="62" s="1"/>
  <c r="T22" i="62"/>
  <c r="T21" i="62" s="1"/>
  <c r="T20" i="62" s="1"/>
  <c r="T44" i="62"/>
  <c r="T43" i="62" s="1"/>
  <c r="AX22" i="62"/>
  <c r="BA44" i="62"/>
  <c r="N22" i="62"/>
  <c r="N21" i="62" s="1"/>
  <c r="N20" i="62" s="1"/>
  <c r="N44" i="62"/>
  <c r="N43" i="62" s="1"/>
  <c r="H22" i="62"/>
  <c r="H21" i="62" s="1"/>
  <c r="H20" i="62" s="1"/>
  <c r="H44" i="62"/>
  <c r="H43" i="62" s="1"/>
  <c r="E43" i="62"/>
  <c r="O20" i="62"/>
  <c r="AL22" i="62"/>
  <c r="AL21" i="62" s="1"/>
  <c r="AL20" i="62" s="1"/>
  <c r="AL44" i="62"/>
  <c r="AL43" i="62" s="1"/>
  <c r="F43" i="62"/>
  <c r="Q22" i="61"/>
  <c r="Q21" i="61" s="1"/>
  <c r="Q20" i="61" s="1"/>
  <c r="AE20" i="61"/>
  <c r="S20" i="61"/>
  <c r="AI20" i="61"/>
  <c r="F20" i="61"/>
  <c r="E22" i="61"/>
  <c r="E21" i="61" s="1"/>
  <c r="E20" i="61" s="1"/>
  <c r="AN22" i="61"/>
  <c r="AN21" i="61" s="1"/>
  <c r="AN20" i="61" s="1"/>
  <c r="BA45" i="61"/>
  <c r="AK22" i="61"/>
  <c r="AK21" i="61" s="1"/>
  <c r="AK20" i="61" s="1"/>
  <c r="AH20" i="61"/>
  <c r="AJ20" i="61"/>
  <c r="AQ20" i="61"/>
  <c r="U22" i="61"/>
  <c r="U21" i="61" s="1"/>
  <c r="U20" i="61" s="1"/>
  <c r="AZ20" i="61"/>
  <c r="K20" i="61"/>
  <c r="V22" i="61"/>
  <c r="V21" i="61" s="1"/>
  <c r="V20" i="61" s="1"/>
  <c r="R20" i="61"/>
  <c r="O20" i="61"/>
  <c r="L20" i="61"/>
  <c r="P22" i="61"/>
  <c r="P21" i="61" s="1"/>
  <c r="P20" i="61" s="1"/>
  <c r="W22" i="61"/>
  <c r="W21" i="61" s="1"/>
  <c r="W20" i="61" s="1"/>
  <c r="AS22" i="61"/>
  <c r="AS21" i="61" s="1"/>
  <c r="AS20" i="61" s="1"/>
  <c r="AV20" i="61"/>
  <c r="AO22" i="61"/>
  <c r="AO21" i="61" s="1"/>
  <c r="AO20" i="61" s="1"/>
  <c r="AY22" i="61"/>
  <c r="AY21" i="61" s="1"/>
  <c r="AY20" i="61" s="1"/>
  <c r="AM22" i="61"/>
  <c r="AM21" i="61" s="1"/>
  <c r="AM20" i="61" s="1"/>
  <c r="AA22" i="61"/>
  <c r="AA21" i="61" s="1"/>
  <c r="AA20" i="61" s="1"/>
  <c r="AB20" i="61"/>
  <c r="AG22" i="61"/>
  <c r="AG21" i="61" s="1"/>
  <c r="AG20" i="61" s="1"/>
  <c r="AY43" i="61"/>
  <c r="AZ43" i="61"/>
  <c r="G20" i="61"/>
  <c r="AC20" i="61"/>
  <c r="J20" i="61"/>
  <c r="AD20" i="61"/>
  <c r="AX22" i="61"/>
  <c r="AT20" i="61"/>
  <c r="AU20" i="61"/>
  <c r="AF22" i="61"/>
  <c r="AF21" i="61" s="1"/>
  <c r="AF20" i="61" s="1"/>
  <c r="Z22" i="61"/>
  <c r="Z21" i="61" s="1"/>
  <c r="Z20" i="61" s="1"/>
  <c r="T22" i="61"/>
  <c r="T21" i="61" s="1"/>
  <c r="T20" i="61" s="1"/>
  <c r="N22" i="61"/>
  <c r="N21" i="61" s="1"/>
  <c r="N20" i="61" s="1"/>
  <c r="AR22" i="61"/>
  <c r="AR21" i="61" s="1"/>
  <c r="AR20" i="61" s="1"/>
  <c r="H22" i="61"/>
  <c r="H21" i="61" s="1"/>
  <c r="H20" i="61" s="1"/>
  <c r="AL22" i="61"/>
  <c r="AL21" i="61" s="1"/>
  <c r="AL20" i="61" s="1"/>
  <c r="BA77" i="61"/>
  <c r="AP20" i="61"/>
  <c r="BA36" i="61"/>
  <c r="AY20" i="60"/>
  <c r="AZ43" i="60"/>
  <c r="AY44" i="60"/>
  <c r="AY43" i="60" s="1"/>
  <c r="AG20" i="60"/>
  <c r="AZ22" i="60"/>
  <c r="AZ21" i="60" s="1"/>
  <c r="AZ20" i="60" s="1"/>
  <c r="BA45" i="60"/>
  <c r="AE22" i="60"/>
  <c r="AE21" i="60" s="1"/>
  <c r="AE20" i="60" s="1"/>
  <c r="AO22" i="60"/>
  <c r="AO21" i="60" s="1"/>
  <c r="AO20" i="60" s="1"/>
  <c r="T22" i="60"/>
  <c r="T21" i="60" s="1"/>
  <c r="T20" i="60" s="1"/>
  <c r="U20" i="60"/>
  <c r="Y22" i="60"/>
  <c r="Y21" i="60" s="1"/>
  <c r="Y20" i="60" s="1"/>
  <c r="AL22" i="60"/>
  <c r="AL21" i="60" s="1"/>
  <c r="AL20" i="60" s="1"/>
  <c r="Q22" i="60"/>
  <c r="Q21" i="60" s="1"/>
  <c r="Q20" i="60" s="1"/>
  <c r="AH22" i="60"/>
  <c r="AH21" i="60" s="1"/>
  <c r="AH20" i="60" s="1"/>
  <c r="AB20" i="60"/>
  <c r="AS20" i="60"/>
  <c r="AT22" i="60"/>
  <c r="AT21" i="60" s="1"/>
  <c r="AT20" i="60" s="1"/>
  <c r="W22" i="60"/>
  <c r="W21" i="60" s="1"/>
  <c r="W20" i="60" s="1"/>
  <c r="AU22" i="60"/>
  <c r="AU21" i="60" s="1"/>
  <c r="AU20" i="60" s="1"/>
  <c r="V22" i="60"/>
  <c r="V21" i="60" s="1"/>
  <c r="V20" i="60" s="1"/>
  <c r="AV22" i="60"/>
  <c r="AV21" i="60" s="1"/>
  <c r="AV20" i="60" s="1"/>
  <c r="AP22" i="60"/>
  <c r="AP21" i="60" s="1"/>
  <c r="BA21" i="60" s="1"/>
  <c r="AC22" i="60"/>
  <c r="AC21" i="60" s="1"/>
  <c r="AC20" i="60" s="1"/>
  <c r="AJ22" i="60"/>
  <c r="AJ21" i="60" s="1"/>
  <c r="AJ20" i="60" s="1"/>
  <c r="AI22" i="60"/>
  <c r="AI21" i="60" s="1"/>
  <c r="AI20" i="60" s="1"/>
  <c r="AF22" i="60"/>
  <c r="AF21" i="60" s="1"/>
  <c r="AF20" i="60" s="1"/>
  <c r="P22" i="60"/>
  <c r="P21" i="60" s="1"/>
  <c r="P20" i="60" s="1"/>
  <c r="AK22" i="60"/>
  <c r="AK21" i="60" s="1"/>
  <c r="AK20" i="60" s="1"/>
  <c r="BA36" i="60"/>
  <c r="R22" i="60"/>
  <c r="R21" i="60" s="1"/>
  <c r="R20" i="60" s="1"/>
  <c r="X22" i="60"/>
  <c r="X21" i="60" s="1"/>
  <c r="X20" i="60" s="1"/>
  <c r="BA65" i="60"/>
  <c r="BA66" i="60"/>
  <c r="AD22" i="60"/>
  <c r="AD21" i="60" s="1"/>
  <c r="AD20" i="60" s="1"/>
  <c r="AX20" i="60"/>
  <c r="Y22" i="58"/>
  <c r="AO22" i="58"/>
  <c r="R22" i="58"/>
  <c r="W22" i="58"/>
  <c r="AJ22" i="58"/>
  <c r="AY22" i="58"/>
  <c r="AY21" i="58" s="1"/>
  <c r="AY20" i="58" s="1"/>
  <c r="AI22" i="58"/>
  <c r="AP22" i="58"/>
  <c r="AA22" i="58"/>
  <c r="T22" i="58"/>
  <c r="AD22" i="58"/>
  <c r="P22" i="58"/>
  <c r="N22" i="58"/>
  <c r="E22" i="58"/>
  <c r="AH22" i="58"/>
  <c r="X22" i="58"/>
  <c r="AC22" i="58"/>
  <c r="AZ22" i="58"/>
  <c r="AZ21" i="58" s="1"/>
  <c r="AZ20" i="58" s="1"/>
  <c r="AL22" i="58"/>
  <c r="Q22" i="58"/>
  <c r="AB22" i="58"/>
  <c r="AX46" i="3"/>
  <c r="AX45" i="3" s="1"/>
  <c r="AX44" i="3" s="1"/>
  <c r="Z22" i="3"/>
  <c r="AW22" i="3"/>
  <c r="AQ22" i="3"/>
  <c r="Y22" i="3"/>
  <c r="M22" i="3"/>
  <c r="AZ46" i="3"/>
  <c r="AZ45" i="3" s="1"/>
  <c r="AY46" i="3"/>
  <c r="AY45" i="3" s="1"/>
  <c r="D40" i="46"/>
  <c r="D41" i="46" s="1"/>
  <c r="F40" i="46"/>
  <c r="F41" i="46" s="1"/>
  <c r="K40" i="46"/>
  <c r="K41" i="46" s="1"/>
  <c r="H40" i="46"/>
  <c r="H41" i="46" s="1"/>
  <c r="C27" i="46"/>
  <c r="BA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Q78" i="3"/>
  <c r="AR78" i="3"/>
  <c r="AS78" i="3"/>
  <c r="AT78" i="3"/>
  <c r="AU78" i="3"/>
  <c r="AV78" i="3"/>
  <c r="AX78" i="3"/>
  <c r="AY78" i="3"/>
  <c r="AZ78" i="3"/>
  <c r="BA80" i="3"/>
  <c r="BA81" i="3"/>
  <c r="BA82" i="3"/>
  <c r="BA83" i="3"/>
  <c r="BA84" i="3"/>
  <c r="BA85" i="3"/>
  <c r="U31" i="6" l="1"/>
  <c r="U102" i="6"/>
  <c r="AJ68" i="8"/>
  <c r="AJ67" i="8" s="1"/>
  <c r="AN66" i="7"/>
  <c r="AN65" i="7" s="1"/>
  <c r="E129" i="8"/>
  <c r="AN127" i="7"/>
  <c r="AN126" i="7" s="1"/>
  <c r="CH31" i="6"/>
  <c r="CH102" i="6"/>
  <c r="E62" i="21"/>
  <c r="E61" i="21" s="1"/>
  <c r="E60" i="21" s="1"/>
  <c r="AF21" i="58"/>
  <c r="AF20" i="58" s="1"/>
  <c r="E170" i="21"/>
  <c r="E169" i="21" s="1"/>
  <c r="E37" i="21" s="1"/>
  <c r="U174" i="6"/>
  <c r="U42" i="6" s="1"/>
  <c r="AI24" i="65"/>
  <c r="AI23" i="65" s="1"/>
  <c r="AJ24" i="63"/>
  <c r="AJ23" i="63" s="1"/>
  <c r="AC24" i="64"/>
  <c r="AC23" i="64" s="1"/>
  <c r="AC46" i="64"/>
  <c r="AG25" i="64"/>
  <c r="AG30" i="64"/>
  <c r="AB46" i="63"/>
  <c r="AK46" i="63"/>
  <c r="AI46" i="63"/>
  <c r="AI24" i="63"/>
  <c r="AI23" i="63" s="1"/>
  <c r="AI45" i="14"/>
  <c r="AD49" i="10"/>
  <c r="AK50" i="10"/>
  <c r="R43" i="21"/>
  <c r="R42" i="21" s="1"/>
  <c r="AK52" i="10"/>
  <c r="R45" i="21"/>
  <c r="R44" i="21" s="1"/>
  <c r="G45" i="14"/>
  <c r="AK46" i="64"/>
  <c r="AK24" i="64"/>
  <c r="AK23" i="64" s="1"/>
  <c r="AI50" i="10"/>
  <c r="AI49" i="10" s="1"/>
  <c r="T43" i="21"/>
  <c r="T42" i="21" s="1"/>
  <c r="T41" i="21" s="1"/>
  <c r="BZ123" i="8"/>
  <c r="BZ118" i="8" s="1"/>
  <c r="CN126" i="8"/>
  <c r="AA126" i="66"/>
  <c r="V21" i="58"/>
  <c r="V20" i="58" s="1"/>
  <c r="AQ21" i="58"/>
  <c r="AQ20" i="58" s="1"/>
  <c r="BA44" i="61"/>
  <c r="AX21" i="61"/>
  <c r="AX20" i="61" s="1"/>
  <c r="AX23" i="62"/>
  <c r="AX21" i="62" s="1"/>
  <c r="BA21" i="62" s="1"/>
  <c r="CN121" i="8"/>
  <c r="CN120" i="8" s="1"/>
  <c r="AA121" i="64"/>
  <c r="AX120" i="8"/>
  <c r="AX118" i="8" s="1"/>
  <c r="AA75" i="64"/>
  <c r="AA72" i="64" s="1"/>
  <c r="AH77" i="64"/>
  <c r="AH75" i="64" s="1"/>
  <c r="AH72" i="64" s="1"/>
  <c r="E121" i="8"/>
  <c r="E120" i="8" s="1"/>
  <c r="J112" i="21"/>
  <c r="J25" i="21" s="1"/>
  <c r="J23" i="21" s="1"/>
  <c r="G112" i="21"/>
  <c r="G97" i="21" s="1"/>
  <c r="E115" i="21"/>
  <c r="E114" i="21" s="1"/>
  <c r="U119" i="6"/>
  <c r="J44" i="60"/>
  <c r="J43" i="60" s="1"/>
  <c r="H44" i="60"/>
  <c r="H43" i="60" s="1"/>
  <c r="S21" i="58"/>
  <c r="S20" i="58" s="1"/>
  <c r="E68" i="8"/>
  <c r="J44" i="58"/>
  <c r="J43" i="58" s="1"/>
  <c r="AT21" i="58"/>
  <c r="AT20" i="58" s="1"/>
  <c r="G44" i="58"/>
  <c r="G43" i="58" s="1"/>
  <c r="M21" i="58"/>
  <c r="M20" i="58" s="1"/>
  <c r="CN178" i="8"/>
  <c r="AX175" i="8"/>
  <c r="AN21" i="58"/>
  <c r="AN20" i="58" s="1"/>
  <c r="F21" i="58"/>
  <c r="F20" i="58" s="1"/>
  <c r="AE21" i="58"/>
  <c r="AE20" i="58" s="1"/>
  <c r="AK21" i="58"/>
  <c r="AK20" i="58" s="1"/>
  <c r="AV21" i="58"/>
  <c r="AV20" i="58" s="1"/>
  <c r="Y21" i="58"/>
  <c r="Y20" i="58" s="1"/>
  <c r="AP44" i="58"/>
  <c r="AP43" i="58" s="1"/>
  <c r="CN129" i="8"/>
  <c r="AJ128" i="8"/>
  <c r="AJ127" i="8" s="1"/>
  <c r="AJ32" i="8" s="1"/>
  <c r="AJ29" i="8" s="1"/>
  <c r="AA131" i="63"/>
  <c r="I22" i="58"/>
  <c r="I21" i="58" s="1"/>
  <c r="I20" i="58" s="1"/>
  <c r="I44" i="58"/>
  <c r="I43" i="58" s="1"/>
  <c r="L44" i="58"/>
  <c r="L43" i="58" s="1"/>
  <c r="L22" i="58"/>
  <c r="L21" i="58" s="1"/>
  <c r="L20" i="58" s="1"/>
  <c r="AH176" i="63"/>
  <c r="AH175" i="63" s="1"/>
  <c r="AH45" i="63" s="1"/>
  <c r="AA175" i="63"/>
  <c r="AA45" i="63" s="1"/>
  <c r="H44" i="58"/>
  <c r="H43" i="58" s="1"/>
  <c r="AW22" i="58"/>
  <c r="AW21" i="58" s="1"/>
  <c r="AW20" i="58" s="1"/>
  <c r="AW44" i="58"/>
  <c r="AW43" i="58" s="1"/>
  <c r="AA94" i="63"/>
  <c r="AA28" i="63" s="1"/>
  <c r="AH94" i="63"/>
  <c r="AH28" i="63" s="1"/>
  <c r="CH30" i="6"/>
  <c r="CH28" i="6" s="1"/>
  <c r="E118" i="21"/>
  <c r="E117" i="21" s="1"/>
  <c r="U122" i="6"/>
  <c r="AJ78" i="7"/>
  <c r="BN80" i="6"/>
  <c r="AJ80" i="7" s="1"/>
  <c r="CK80" i="6"/>
  <c r="AW23" i="61"/>
  <c r="AW21" i="61" s="1"/>
  <c r="AW20" i="61" s="1"/>
  <c r="J97" i="21"/>
  <c r="CH78" i="6"/>
  <c r="J73" i="21"/>
  <c r="E124" i="8"/>
  <c r="E123" i="8" s="1"/>
  <c r="E179" i="8"/>
  <c r="E175" i="8" s="1"/>
  <c r="BL123" i="8"/>
  <c r="BL118" i="8" s="1"/>
  <c r="AA124" i="65"/>
  <c r="CN124" i="8"/>
  <c r="BL175" i="8"/>
  <c r="CN179" i="8"/>
  <c r="CN75" i="8"/>
  <c r="U46" i="6"/>
  <c r="U45" i="6" s="1"/>
  <c r="E45" i="21"/>
  <c r="E44" i="21" s="1"/>
  <c r="E41" i="21" s="1"/>
  <c r="J21" i="60"/>
  <c r="J20" i="60" s="1"/>
  <c r="K21" i="60"/>
  <c r="K20" i="60" s="1"/>
  <c r="M44" i="60"/>
  <c r="M43" i="60" s="1"/>
  <c r="M22" i="60"/>
  <c r="M21" i="60" s="1"/>
  <c r="M20" i="60" s="1"/>
  <c r="G44" i="60"/>
  <c r="G43" i="60" s="1"/>
  <c r="L21" i="60"/>
  <c r="L20" i="60" s="1"/>
  <c r="N44" i="60"/>
  <c r="N43" i="60" s="1"/>
  <c r="N22" i="60"/>
  <c r="N21" i="60" s="1"/>
  <c r="N20" i="60" s="1"/>
  <c r="E44" i="60"/>
  <c r="E43" i="60" s="1"/>
  <c r="E22" i="60"/>
  <c r="E21" i="60" s="1"/>
  <c r="E20" i="60" s="1"/>
  <c r="F44" i="60"/>
  <c r="F43" i="60" s="1"/>
  <c r="F22" i="60"/>
  <c r="F21" i="60" s="1"/>
  <c r="F20" i="60" s="1"/>
  <c r="O44" i="58"/>
  <c r="O43" i="58" s="1"/>
  <c r="O22" i="58"/>
  <c r="O21" i="58" s="1"/>
  <c r="O20" i="58" s="1"/>
  <c r="AR44" i="58"/>
  <c r="AR43" i="58" s="1"/>
  <c r="AR22" i="58"/>
  <c r="AR21" i="58" s="1"/>
  <c r="AR20" i="58" s="1"/>
  <c r="AG44" i="58"/>
  <c r="AG43" i="58" s="1"/>
  <c r="AG22" i="58"/>
  <c r="AG21" i="58" s="1"/>
  <c r="AG20" i="58" s="1"/>
  <c r="AS44" i="58"/>
  <c r="AS43" i="58" s="1"/>
  <c r="AS22" i="58"/>
  <c r="AS21" i="58" s="1"/>
  <c r="AS20" i="58" s="1"/>
  <c r="U44" i="58"/>
  <c r="U43" i="58" s="1"/>
  <c r="U22" i="58"/>
  <c r="U21" i="58" s="1"/>
  <c r="U20" i="58" s="1"/>
  <c r="AM44" i="58"/>
  <c r="AM43" i="58" s="1"/>
  <c r="AM22" i="58"/>
  <c r="AM21" i="58" s="1"/>
  <c r="AM20" i="58" s="1"/>
  <c r="BA67" i="58"/>
  <c r="CH45" i="6"/>
  <c r="CH22" i="6" s="1"/>
  <c r="V50" i="8"/>
  <c r="AA53" i="10"/>
  <c r="AX22" i="3"/>
  <c r="AX21" i="3" s="1"/>
  <c r="AD102" i="7"/>
  <c r="E131" i="8"/>
  <c r="E128" i="8" s="1"/>
  <c r="E127" i="8" s="1"/>
  <c r="E32" i="8" s="1"/>
  <c r="AJ66" i="8"/>
  <c r="CN68" i="8"/>
  <c r="AE22" i="3"/>
  <c r="T22" i="3"/>
  <c r="N22" i="3"/>
  <c r="AL46" i="66"/>
  <c r="AL45" i="66" s="1"/>
  <c r="AL44" i="66" s="1"/>
  <c r="AL43" i="66" s="1"/>
  <c r="AL24" i="66"/>
  <c r="AI46" i="66"/>
  <c r="AI24" i="66"/>
  <c r="AI23" i="66" s="1"/>
  <c r="AD24" i="66"/>
  <c r="AD23" i="66" s="1"/>
  <c r="AD46" i="66"/>
  <c r="AK24" i="66"/>
  <c r="AK23" i="66" s="1"/>
  <c r="AK46" i="66"/>
  <c r="AJ24" i="66"/>
  <c r="AJ23" i="66" s="1"/>
  <c r="AJ46" i="66"/>
  <c r="AE25" i="66"/>
  <c r="AE30" i="66"/>
  <c r="AE23" i="66"/>
  <c r="AL23" i="65"/>
  <c r="AD46" i="65"/>
  <c r="AD24" i="65"/>
  <c r="AD23" i="65" s="1"/>
  <c r="AL25" i="65"/>
  <c r="AL30" i="65"/>
  <c r="AL23" i="64"/>
  <c r="AL25" i="64"/>
  <c r="AL30" i="64"/>
  <c r="AL23" i="63"/>
  <c r="AL25" i="63"/>
  <c r="AL30" i="63"/>
  <c r="AE25" i="63"/>
  <c r="AE30" i="63"/>
  <c r="AE23" i="63"/>
  <c r="N21" i="58"/>
  <c r="N20" i="58" s="1"/>
  <c r="P21" i="58"/>
  <c r="P20" i="58" s="1"/>
  <c r="AI21" i="58"/>
  <c r="AI20" i="58" s="1"/>
  <c r="W21" i="58"/>
  <c r="W20" i="58" s="1"/>
  <c r="E21" i="58"/>
  <c r="E20" i="58" s="1"/>
  <c r="AC21" i="58"/>
  <c r="AC20" i="58" s="1"/>
  <c r="AP21" i="58"/>
  <c r="AP20" i="58" s="1"/>
  <c r="T21" i="58"/>
  <c r="T20" i="58" s="1"/>
  <c r="AB21" i="58"/>
  <c r="AB20" i="58" s="1"/>
  <c r="AH21" i="58"/>
  <c r="AH20" i="58" s="1"/>
  <c r="AD21" i="58"/>
  <c r="AD20" i="58" s="1"/>
  <c r="AO21" i="58"/>
  <c r="AO20" i="58" s="1"/>
  <c r="AJ21" i="58"/>
  <c r="AJ20" i="58" s="1"/>
  <c r="R21" i="58"/>
  <c r="R20" i="58" s="1"/>
  <c r="Q21" i="58"/>
  <c r="Q20" i="58" s="1"/>
  <c r="AL21" i="58"/>
  <c r="AL20" i="58" s="1"/>
  <c r="X21" i="58"/>
  <c r="X20" i="58" s="1"/>
  <c r="AA21" i="58"/>
  <c r="AA20" i="58" s="1"/>
  <c r="BA65" i="62"/>
  <c r="BA43" i="62"/>
  <c r="BA43" i="61"/>
  <c r="BA65" i="61"/>
  <c r="BA44" i="60"/>
  <c r="AP20" i="60"/>
  <c r="BA43" i="60"/>
  <c r="BA28" i="58"/>
  <c r="AR22" i="3"/>
  <c r="AK22" i="3"/>
  <c r="AL22" i="3"/>
  <c r="S22" i="3"/>
  <c r="AF22" i="3"/>
  <c r="U22" i="3"/>
  <c r="P22" i="3"/>
  <c r="AO22" i="3"/>
  <c r="V22" i="3"/>
  <c r="X22" i="3"/>
  <c r="R22" i="3"/>
  <c r="AJ22" i="3"/>
  <c r="AM22" i="3"/>
  <c r="AB22" i="3"/>
  <c r="W22" i="3"/>
  <c r="AP22" i="3"/>
  <c r="AD22" i="3"/>
  <c r="AS22" i="3"/>
  <c r="AH22" i="3"/>
  <c r="AC22" i="3"/>
  <c r="AN22" i="3"/>
  <c r="AT22" i="3"/>
  <c r="AU22" i="3"/>
  <c r="AY22" i="3"/>
  <c r="AY21" i="3" s="1"/>
  <c r="AY44" i="3"/>
  <c r="AV22" i="3"/>
  <c r="AI22" i="3"/>
  <c r="O22" i="3"/>
  <c r="Q22" i="3"/>
  <c r="AA22" i="3"/>
  <c r="AZ44" i="3"/>
  <c r="AZ22" i="3"/>
  <c r="AZ21" i="3" s="1"/>
  <c r="AG22" i="3"/>
  <c r="BA78" i="3"/>
  <c r="C40" i="46"/>
  <c r="C41" i="46" s="1"/>
  <c r="AN31" i="7" l="1"/>
  <c r="AN28" i="7" s="1"/>
  <c r="AN102" i="7"/>
  <c r="CN67" i="8"/>
  <c r="CN66" i="8" s="1"/>
  <c r="R41" i="21"/>
  <c r="E67" i="8"/>
  <c r="E66" i="8" s="1"/>
  <c r="AK49" i="10"/>
  <c r="CN123" i="8"/>
  <c r="CN118" i="8" s="1"/>
  <c r="E118" i="8"/>
  <c r="E31" i="8" s="1"/>
  <c r="E29" i="8" s="1"/>
  <c r="AH126" i="66"/>
  <c r="AH123" i="66" s="1"/>
  <c r="AH118" i="66" s="1"/>
  <c r="AA123" i="66"/>
  <c r="AA118" i="66" s="1"/>
  <c r="BZ103" i="8"/>
  <c r="AX20" i="62"/>
  <c r="CN175" i="8"/>
  <c r="CN43" i="8" s="1"/>
  <c r="G25" i="21"/>
  <c r="G23" i="21" s="1"/>
  <c r="BA21" i="61"/>
  <c r="AH26" i="64"/>
  <c r="AH47" i="64"/>
  <c r="AH24" i="64" s="1"/>
  <c r="E112" i="21"/>
  <c r="E25" i="21" s="1"/>
  <c r="E23" i="21" s="1"/>
  <c r="U117" i="6"/>
  <c r="AA26" i="64"/>
  <c r="AA47" i="64"/>
  <c r="AA24" i="64" s="1"/>
  <c r="AA120" i="64"/>
  <c r="AA118" i="64" s="1"/>
  <c r="AA33" i="64" s="1"/>
  <c r="AH121" i="64"/>
  <c r="AH120" i="64" s="1"/>
  <c r="AH118" i="64" s="1"/>
  <c r="AH33" i="64" s="1"/>
  <c r="AA173" i="64"/>
  <c r="AA45" i="64" s="1"/>
  <c r="AH176" i="64"/>
  <c r="AH173" i="64" s="1"/>
  <c r="AH45" i="64" s="1"/>
  <c r="AA130" i="63"/>
  <c r="AA129" i="63" s="1"/>
  <c r="AH131" i="63"/>
  <c r="AH130" i="63" s="1"/>
  <c r="AH129" i="63" s="1"/>
  <c r="AJ103" i="8"/>
  <c r="CK23" i="6"/>
  <c r="CK21" i="6" s="1"/>
  <c r="CK20" i="6" s="1"/>
  <c r="AH124" i="65"/>
  <c r="AH123" i="65" s="1"/>
  <c r="AH118" i="65" s="1"/>
  <c r="AA123" i="65"/>
  <c r="AA118" i="65" s="1"/>
  <c r="BL103" i="8"/>
  <c r="AN78" i="7"/>
  <c r="AA172" i="65"/>
  <c r="AA45" i="65" s="1"/>
  <c r="AH176" i="65"/>
  <c r="AH172" i="65" s="1"/>
  <c r="AH45" i="65" s="1"/>
  <c r="BN23" i="6"/>
  <c r="BQ23" i="6"/>
  <c r="BQ21" i="6" s="1"/>
  <c r="BQ20" i="6" s="1"/>
  <c r="BQ44" i="6"/>
  <c r="BQ43" i="6" s="1"/>
  <c r="U78" i="6"/>
  <c r="E73" i="21" s="1"/>
  <c r="J75" i="21"/>
  <c r="G75" i="21" s="1"/>
  <c r="CH80" i="6"/>
  <c r="U80" i="6" s="1"/>
  <c r="AH77" i="63"/>
  <c r="AH76" i="63" s="1"/>
  <c r="AH73" i="63" s="1"/>
  <c r="AH26" i="63" s="1"/>
  <c r="AA73" i="63"/>
  <c r="AA26" i="63" s="1"/>
  <c r="U22" i="6"/>
  <c r="AX44" i="58"/>
  <c r="AX43" i="58" s="1"/>
  <c r="BA45" i="58"/>
  <c r="AX22" i="58"/>
  <c r="AH70" i="63"/>
  <c r="AH69" i="63" s="1"/>
  <c r="AA69" i="63"/>
  <c r="AA68" i="63" s="1"/>
  <c r="AA48" i="63" s="1"/>
  <c r="AH53" i="10"/>
  <c r="AH52" i="10" s="1"/>
  <c r="AA52" i="10"/>
  <c r="AA49" i="10" s="1"/>
  <c r="CN131" i="8"/>
  <c r="CN128" i="8" s="1"/>
  <c r="CN127" i="8" s="1"/>
  <c r="CN32" i="8" s="1"/>
  <c r="CN29" i="8" s="1"/>
  <c r="AX128" i="8"/>
  <c r="AX127" i="8" s="1"/>
  <c r="AL25" i="66"/>
  <c r="AL30" i="66"/>
  <c r="AL23" i="66"/>
  <c r="AX20" i="58" l="1"/>
  <c r="AX21" i="58"/>
  <c r="AH68" i="63"/>
  <c r="AH48" i="63" s="1"/>
  <c r="E97" i="21"/>
  <c r="CN103" i="8"/>
  <c r="E103" i="8"/>
  <c r="U30" i="6"/>
  <c r="U28" i="6" s="1"/>
  <c r="J68" i="21"/>
  <c r="J65" i="21" s="1"/>
  <c r="J18" i="21" s="1"/>
  <c r="AA103" i="66"/>
  <c r="AA31" i="66" s="1"/>
  <c r="AA33" i="66"/>
  <c r="AH33" i="66"/>
  <c r="AH103" i="66"/>
  <c r="AH31" i="66" s="1"/>
  <c r="BA21" i="58"/>
  <c r="AH34" i="63"/>
  <c r="AH105" i="63"/>
  <c r="AH31" i="63" s="1"/>
  <c r="AA34" i="63"/>
  <c r="AA105" i="63"/>
  <c r="AA31" i="63" s="1"/>
  <c r="AA103" i="65"/>
  <c r="AA31" i="65" s="1"/>
  <c r="AA33" i="65"/>
  <c r="AH103" i="65"/>
  <c r="AH31" i="65" s="1"/>
  <c r="AH33" i="65"/>
  <c r="E79" i="8"/>
  <c r="E75" i="21"/>
  <c r="E68" i="21" s="1"/>
  <c r="CH23" i="6"/>
  <c r="BA43" i="58"/>
  <c r="BA44" i="58"/>
  <c r="AA128" i="64"/>
  <c r="AA127" i="64" s="1"/>
  <c r="AH131" i="64"/>
  <c r="AH128" i="64" s="1"/>
  <c r="AH127" i="64" s="1"/>
  <c r="AA47" i="63"/>
  <c r="AA25" i="63"/>
  <c r="AX103" i="8"/>
  <c r="F60" i="20"/>
  <c r="E60" i="20"/>
  <c r="F58" i="20"/>
  <c r="E58" i="20"/>
  <c r="F37" i="20"/>
  <c r="F38" i="20"/>
  <c r="F39" i="20"/>
  <c r="E37" i="20"/>
  <c r="E38" i="20"/>
  <c r="E39" i="20"/>
  <c r="DE55" i="14"/>
  <c r="DD55" i="14"/>
  <c r="DC55" i="14"/>
  <c r="DB55" i="14"/>
  <c r="DA55" i="14"/>
  <c r="CZ55" i="14"/>
  <c r="DE54" i="14"/>
  <c r="DD54" i="14"/>
  <c r="DC54" i="14"/>
  <c r="DB54" i="14"/>
  <c r="DA54" i="14"/>
  <c r="CZ54" i="14"/>
  <c r="DE53" i="14"/>
  <c r="DD53" i="14"/>
  <c r="DC53" i="14"/>
  <c r="DB53" i="14"/>
  <c r="DA53" i="14"/>
  <c r="CZ53" i="14"/>
  <c r="DE52" i="14"/>
  <c r="DD52" i="14"/>
  <c r="DC52" i="14"/>
  <c r="DB52" i="14"/>
  <c r="DA52" i="14"/>
  <c r="CZ52" i="14"/>
  <c r="DE51" i="14"/>
  <c r="DD51" i="14"/>
  <c r="DC51" i="14"/>
  <c r="DB51" i="14"/>
  <c r="DA51" i="14"/>
  <c r="CZ51" i="14"/>
  <c r="DE50" i="14"/>
  <c r="DD50" i="14"/>
  <c r="DC50" i="14"/>
  <c r="DB50" i="14"/>
  <c r="DA50" i="14"/>
  <c r="CZ50" i="14"/>
  <c r="F50" i="14" s="1"/>
  <c r="DE49" i="14"/>
  <c r="DD49" i="14"/>
  <c r="DC49" i="14"/>
  <c r="DB49" i="14"/>
  <c r="DA49" i="14"/>
  <c r="CZ49" i="14"/>
  <c r="DE48" i="14"/>
  <c r="DD48" i="14"/>
  <c r="DC48" i="14"/>
  <c r="DB48" i="14"/>
  <c r="DE47" i="14"/>
  <c r="DD47" i="14"/>
  <c r="DC47" i="14"/>
  <c r="DB47" i="14"/>
  <c r="CZ47" i="14"/>
  <c r="CY47" i="14"/>
  <c r="CY46" i="14" s="1"/>
  <c r="DE46" i="14"/>
  <c r="DD46" i="14"/>
  <c r="DC46" i="14"/>
  <c r="DB46" i="14"/>
  <c r="DE45" i="14"/>
  <c r="DD45" i="14"/>
  <c r="DC45" i="14"/>
  <c r="DB45" i="14"/>
  <c r="DL86" i="14"/>
  <c r="DK86" i="14"/>
  <c r="DJ86" i="14"/>
  <c r="DI86" i="14"/>
  <c r="DH86" i="14"/>
  <c r="DG86" i="14"/>
  <c r="DF86" i="14"/>
  <c r="DE86" i="14"/>
  <c r="DD86" i="14"/>
  <c r="DC86" i="14"/>
  <c r="DB86" i="14"/>
  <c r="DL85" i="14"/>
  <c r="DK85" i="14"/>
  <c r="DJ85" i="14"/>
  <c r="DI85" i="14"/>
  <c r="DH85" i="14"/>
  <c r="DG85" i="14"/>
  <c r="DF85" i="14"/>
  <c r="DE85" i="14"/>
  <c r="DD85" i="14"/>
  <c r="DC85" i="14"/>
  <c r="DB85" i="14"/>
  <c r="DL84" i="14"/>
  <c r="DK84" i="14"/>
  <c r="DJ84" i="14"/>
  <c r="DI84" i="14"/>
  <c r="DH84" i="14"/>
  <c r="DG84" i="14"/>
  <c r="DF84" i="14"/>
  <c r="DE84" i="14"/>
  <c r="DD84" i="14"/>
  <c r="DC84" i="14"/>
  <c r="DB84" i="14"/>
  <c r="DL83" i="14"/>
  <c r="DK83" i="14"/>
  <c r="DJ83" i="14"/>
  <c r="DI83" i="14"/>
  <c r="DH83" i="14"/>
  <c r="DG83" i="14"/>
  <c r="DF83" i="14"/>
  <c r="DE83" i="14"/>
  <c r="DD83" i="14"/>
  <c r="DC83" i="14"/>
  <c r="DB83" i="14"/>
  <c r="CZ83" i="14"/>
  <c r="DL82" i="14"/>
  <c r="DK82" i="14"/>
  <c r="DJ82" i="14"/>
  <c r="DI82" i="14"/>
  <c r="DH82" i="14"/>
  <c r="DG82" i="14"/>
  <c r="DF82" i="14"/>
  <c r="DE82" i="14"/>
  <c r="DD82" i="14"/>
  <c r="DC82" i="14"/>
  <c r="DB82" i="14"/>
  <c r="CZ82" i="14"/>
  <c r="DL81" i="14"/>
  <c r="DK81" i="14"/>
  <c r="DJ81" i="14"/>
  <c r="DI81" i="14"/>
  <c r="DH81" i="14"/>
  <c r="DG81" i="14"/>
  <c r="DF81" i="14"/>
  <c r="DE81" i="14"/>
  <c r="DD81" i="14"/>
  <c r="DC81" i="14"/>
  <c r="DB81" i="14"/>
  <c r="CZ81" i="14"/>
  <c r="DL80" i="14"/>
  <c r="DK80" i="14"/>
  <c r="DJ80" i="14"/>
  <c r="DI80" i="14"/>
  <c r="DH80" i="14"/>
  <c r="DG80" i="14"/>
  <c r="DF80" i="14"/>
  <c r="DE80" i="14"/>
  <c r="DD80" i="14"/>
  <c r="DC80" i="14"/>
  <c r="DA80" i="14"/>
  <c r="CZ80" i="14"/>
  <c r="DL79" i="14"/>
  <c r="DK79" i="14"/>
  <c r="DJ79" i="14"/>
  <c r="DI79" i="14"/>
  <c r="DH79" i="14"/>
  <c r="DG79" i="14"/>
  <c r="DF79" i="14"/>
  <c r="CY80" i="14"/>
  <c r="CY81" i="14"/>
  <c r="CY83" i="14"/>
  <c r="CB23" i="14"/>
  <c r="CD78" i="14"/>
  <c r="CD23" i="14" s="1"/>
  <c r="CE78" i="14"/>
  <c r="CE23" i="14" s="1"/>
  <c r="CF78" i="14"/>
  <c r="CF23" i="14" s="1"/>
  <c r="CG78" i="14"/>
  <c r="CG23" i="14" s="1"/>
  <c r="CH78" i="14"/>
  <c r="CH23" i="14" s="1"/>
  <c r="CI78" i="14"/>
  <c r="CI23" i="14" s="1"/>
  <c r="CJ78" i="14"/>
  <c r="CJ23" i="14" s="1"/>
  <c r="CL78" i="14"/>
  <c r="CN78" i="14"/>
  <c r="CP78" i="14"/>
  <c r="CQ78" i="14"/>
  <c r="CR78" i="14"/>
  <c r="CS78" i="14"/>
  <c r="CT78" i="14"/>
  <c r="CT23" i="14" s="1"/>
  <c r="CU78" i="14"/>
  <c r="CV78" i="14"/>
  <c r="CW78" i="14"/>
  <c r="CW23" i="14" s="1"/>
  <c r="CX78" i="14"/>
  <c r="CO79" i="14"/>
  <c r="CK79" i="14"/>
  <c r="CK55" i="14"/>
  <c r="BY83" i="14"/>
  <c r="BZ80" i="14"/>
  <c r="DB80" i="14" s="1"/>
  <c r="CX36" i="14"/>
  <c r="CX27" i="14" s="1"/>
  <c r="CX20" i="14" s="1"/>
  <c r="CW36" i="14"/>
  <c r="CV36" i="14"/>
  <c r="CU36" i="14"/>
  <c r="CT36" i="14"/>
  <c r="CS36" i="14"/>
  <c r="CR36" i="14"/>
  <c r="CQ36" i="14"/>
  <c r="CP36" i="14"/>
  <c r="CO36" i="14"/>
  <c r="CJ36" i="14"/>
  <c r="CI36" i="14"/>
  <c r="CH36" i="14"/>
  <c r="CG36" i="14"/>
  <c r="CF36" i="14"/>
  <c r="CE36" i="14"/>
  <c r="CD36" i="14"/>
  <c r="CC36" i="14"/>
  <c r="CB36" i="14"/>
  <c r="CA36" i="14"/>
  <c r="CX32" i="14"/>
  <c r="CW32" i="14"/>
  <c r="CV32" i="14"/>
  <c r="CU32" i="14"/>
  <c r="CT32" i="14"/>
  <c r="CS32" i="14"/>
  <c r="CR32" i="14"/>
  <c r="CQ32" i="14"/>
  <c r="CP32" i="14"/>
  <c r="CO32" i="14"/>
  <c r="CJ32" i="14"/>
  <c r="CI32" i="14"/>
  <c r="CH32" i="14"/>
  <c r="CG32" i="14"/>
  <c r="CF32" i="14"/>
  <c r="CE32" i="14"/>
  <c r="CD32" i="14"/>
  <c r="CC32" i="14"/>
  <c r="CB32" i="14"/>
  <c r="CA32" i="14"/>
  <c r="CX28" i="14"/>
  <c r="CW28" i="14"/>
  <c r="CV28" i="14"/>
  <c r="CU28" i="14"/>
  <c r="CT28" i="14"/>
  <c r="CS28" i="14"/>
  <c r="CR28" i="14"/>
  <c r="CQ28" i="14"/>
  <c r="CP28" i="14"/>
  <c r="CO28" i="14"/>
  <c r="CJ28" i="14"/>
  <c r="CI28" i="14"/>
  <c r="CH28" i="14"/>
  <c r="CG28" i="14"/>
  <c r="CF28" i="14"/>
  <c r="CE28" i="14"/>
  <c r="CD28" i="14"/>
  <c r="CC28" i="14"/>
  <c r="CB28" i="14"/>
  <c r="CA28" i="14"/>
  <c r="CJ27" i="14"/>
  <c r="CX25" i="14"/>
  <c r="CW25" i="14"/>
  <c r="CV25" i="14"/>
  <c r="CU25" i="14"/>
  <c r="CT25" i="14"/>
  <c r="CS25" i="14"/>
  <c r="CR25" i="14"/>
  <c r="CQ25" i="14"/>
  <c r="CP25" i="14"/>
  <c r="CO25" i="14"/>
  <c r="CX24" i="14"/>
  <c r="CW24" i="14"/>
  <c r="CV24" i="14"/>
  <c r="CU24" i="14"/>
  <c r="CT24" i="14"/>
  <c r="CS24" i="14"/>
  <c r="CR24" i="14"/>
  <c r="CQ24" i="14"/>
  <c r="CP24" i="14"/>
  <c r="CO24" i="14"/>
  <c r="CU23" i="14"/>
  <c r="CX22" i="14"/>
  <c r="CW22" i="14"/>
  <c r="CV22" i="14"/>
  <c r="CU22" i="14"/>
  <c r="CT22" i="14"/>
  <c r="CS22" i="14"/>
  <c r="CR22" i="14"/>
  <c r="CQ22" i="14"/>
  <c r="CP22" i="14"/>
  <c r="CO22" i="14"/>
  <c r="CJ25" i="14"/>
  <c r="CI25" i="14"/>
  <c r="CH25" i="14"/>
  <c r="CG25" i="14"/>
  <c r="CF25" i="14"/>
  <c r="CE25" i="14"/>
  <c r="CD25" i="14"/>
  <c r="CC25" i="14"/>
  <c r="CB25" i="14"/>
  <c r="CA25" i="14"/>
  <c r="CJ24" i="14"/>
  <c r="CI24" i="14"/>
  <c r="CH24" i="14"/>
  <c r="CG24" i="14"/>
  <c r="CF24" i="14"/>
  <c r="CE24" i="14"/>
  <c r="CD24" i="14"/>
  <c r="CC24" i="14"/>
  <c r="CB24" i="14"/>
  <c r="CA24" i="14"/>
  <c r="CC23" i="14"/>
  <c r="CJ22" i="14"/>
  <c r="CI22" i="14"/>
  <c r="CH22" i="14"/>
  <c r="CG22" i="14"/>
  <c r="CF22" i="14"/>
  <c r="CE22" i="14"/>
  <c r="CD22" i="14"/>
  <c r="CC22" i="14"/>
  <c r="CB22" i="14"/>
  <c r="CA22" i="14"/>
  <c r="BW54" i="14"/>
  <c r="CY54" i="14" s="1"/>
  <c r="BW53" i="14"/>
  <c r="BK82" i="14"/>
  <c r="BI82" i="14"/>
  <c r="CY82" i="14" s="1"/>
  <c r="BI52" i="14"/>
  <c r="CY52" i="14" s="1"/>
  <c r="BI51" i="14"/>
  <c r="BI45" i="14" s="1"/>
  <c r="CR27" i="14" l="1"/>
  <c r="CR20" i="14" s="1"/>
  <c r="DA48" i="14"/>
  <c r="DA45" i="14" s="1"/>
  <c r="AH47" i="63"/>
  <c r="AH24" i="63" s="1"/>
  <c r="AH23" i="63" s="1"/>
  <c r="AH25" i="63"/>
  <c r="CU27" i="14"/>
  <c r="CU20" i="14" s="1"/>
  <c r="CG27" i="14"/>
  <c r="CG20" i="14" s="1"/>
  <c r="CA27" i="14"/>
  <c r="CA20" i="14" s="1"/>
  <c r="CO27" i="14"/>
  <c r="CO20" i="14" s="1"/>
  <c r="CF27" i="14"/>
  <c r="CF20" i="14" s="1"/>
  <c r="CT27" i="14"/>
  <c r="CT20" i="14" s="1"/>
  <c r="CZ46" i="14"/>
  <c r="F47" i="14"/>
  <c r="F46" i="14" s="1"/>
  <c r="CJ26" i="14"/>
  <c r="CJ20" i="14"/>
  <c r="F49" i="14"/>
  <c r="F48" i="14" s="1"/>
  <c r="CZ48" i="14"/>
  <c r="CY51" i="14"/>
  <c r="DA83" i="14"/>
  <c r="CY53" i="14"/>
  <c r="BW44" i="14"/>
  <c r="CY55" i="14"/>
  <c r="CK44" i="14"/>
  <c r="E79" i="14"/>
  <c r="CY79" i="14"/>
  <c r="CO78" i="14"/>
  <c r="DC79" i="14"/>
  <c r="CK78" i="14"/>
  <c r="U23" i="6"/>
  <c r="CR23" i="14"/>
  <c r="CV23" i="14"/>
  <c r="CP23" i="14"/>
  <c r="CS23" i="14"/>
  <c r="CX23" i="14"/>
  <c r="CQ23" i="14"/>
  <c r="DA82" i="14"/>
  <c r="AH46" i="63"/>
  <c r="AH34" i="64"/>
  <c r="AH103" i="64"/>
  <c r="AA34" i="64"/>
  <c r="AA103" i="64"/>
  <c r="AA46" i="63"/>
  <c r="AA24" i="63"/>
  <c r="AA23" i="63" s="1"/>
  <c r="CX26" i="14"/>
  <c r="CA23" i="14"/>
  <c r="CS27" i="14"/>
  <c r="CD27" i="14"/>
  <c r="CE27" i="14"/>
  <c r="CQ27" i="14"/>
  <c r="CQ20" i="14" s="1"/>
  <c r="CW27" i="14"/>
  <c r="CW20" i="14" s="1"/>
  <c r="CU26" i="14"/>
  <c r="CP27" i="14"/>
  <c r="CP20" i="14" s="1"/>
  <c r="CV27" i="14"/>
  <c r="CB27" i="14"/>
  <c r="CH27" i="14"/>
  <c r="CC27" i="14"/>
  <c r="CI27" i="14"/>
  <c r="H76" i="14"/>
  <c r="I76" i="14"/>
  <c r="J76" i="14"/>
  <c r="K76" i="14"/>
  <c r="L76" i="14"/>
  <c r="M76" i="14"/>
  <c r="N76" i="14"/>
  <c r="O76" i="14"/>
  <c r="P76" i="14"/>
  <c r="Q76" i="14"/>
  <c r="R76" i="14"/>
  <c r="S76" i="14"/>
  <c r="T76" i="14"/>
  <c r="U76" i="14"/>
  <c r="V76" i="14"/>
  <c r="W76" i="14"/>
  <c r="X76" i="14"/>
  <c r="Y76" i="14"/>
  <c r="Z76" i="14"/>
  <c r="AA76" i="14"/>
  <c r="AB76" i="14"/>
  <c r="AC76" i="14"/>
  <c r="AD76" i="14"/>
  <c r="AE76" i="14"/>
  <c r="AF76" i="14"/>
  <c r="AG76" i="14"/>
  <c r="AH76" i="14"/>
  <c r="AI76" i="14"/>
  <c r="AJ76" i="14"/>
  <c r="AK76" i="14"/>
  <c r="AL76" i="14"/>
  <c r="AM76" i="14"/>
  <c r="AN76" i="14"/>
  <c r="AO76" i="14"/>
  <c r="AP76" i="14"/>
  <c r="AQ76" i="14"/>
  <c r="AR76" i="14"/>
  <c r="AS76" i="14"/>
  <c r="AT76" i="14"/>
  <c r="AV76" i="14"/>
  <c r="AX76" i="14"/>
  <c r="AY76" i="14"/>
  <c r="AZ76" i="14"/>
  <c r="BA76" i="14"/>
  <c r="BB76" i="14"/>
  <c r="BC76" i="14"/>
  <c r="BD76" i="14"/>
  <c r="BE76" i="14"/>
  <c r="BF76" i="14"/>
  <c r="BG76" i="14"/>
  <c r="BH76" i="14"/>
  <c r="BI76" i="14"/>
  <c r="BJ76" i="14"/>
  <c r="BK76" i="14"/>
  <c r="BL76" i="14"/>
  <c r="BM76" i="14"/>
  <c r="BN76" i="14"/>
  <c r="BO76" i="14"/>
  <c r="BP76" i="14"/>
  <c r="BQ76" i="14"/>
  <c r="BR76" i="14"/>
  <c r="BS76" i="14"/>
  <c r="BT76" i="14"/>
  <c r="BU76" i="14"/>
  <c r="BV76" i="14"/>
  <c r="BW76" i="14"/>
  <c r="BX76" i="14"/>
  <c r="BX43" i="14" s="1"/>
  <c r="BX42" i="14" s="1"/>
  <c r="BY76" i="14"/>
  <c r="BY43" i="14" s="1"/>
  <c r="BY42" i="14" s="1"/>
  <c r="BZ76" i="14"/>
  <c r="CA76" i="14"/>
  <c r="CA43" i="14" s="1"/>
  <c r="CA42" i="14" s="1"/>
  <c r="CA41" i="14" s="1"/>
  <c r="CA40" i="14" s="1"/>
  <c r="CA39" i="14" s="1"/>
  <c r="CA21" i="14" s="1"/>
  <c r="CA19" i="14" s="1"/>
  <c r="CB76" i="14"/>
  <c r="CB43" i="14" s="1"/>
  <c r="CB42" i="14" s="1"/>
  <c r="CB41" i="14" s="1"/>
  <c r="CB40" i="14" s="1"/>
  <c r="CB39" i="14" s="1"/>
  <c r="CB21" i="14" s="1"/>
  <c r="CC76" i="14"/>
  <c r="CC43" i="14" s="1"/>
  <c r="CC42" i="14" s="1"/>
  <c r="CC41" i="14" s="1"/>
  <c r="CC40" i="14" s="1"/>
  <c r="CC39" i="14" s="1"/>
  <c r="CC21" i="14" s="1"/>
  <c r="CD76" i="14"/>
  <c r="CD43" i="14" s="1"/>
  <c r="CD42" i="14" s="1"/>
  <c r="CD41" i="14" s="1"/>
  <c r="CD40" i="14" s="1"/>
  <c r="CD39" i="14" s="1"/>
  <c r="CD21" i="14" s="1"/>
  <c r="CE76" i="14"/>
  <c r="CE43" i="14" s="1"/>
  <c r="CE42" i="14" s="1"/>
  <c r="CE41" i="14" s="1"/>
  <c r="CE40" i="14" s="1"/>
  <c r="CE39" i="14" s="1"/>
  <c r="CE21" i="14" s="1"/>
  <c r="CF76" i="14"/>
  <c r="CF43" i="14" s="1"/>
  <c r="CF42" i="14" s="1"/>
  <c r="CF41" i="14" s="1"/>
  <c r="CF40" i="14" s="1"/>
  <c r="CF39" i="14" s="1"/>
  <c r="CF21" i="14" s="1"/>
  <c r="CF19" i="14" s="1"/>
  <c r="CG76" i="14"/>
  <c r="CG43" i="14" s="1"/>
  <c r="CG42" i="14" s="1"/>
  <c r="CG41" i="14" s="1"/>
  <c r="CG40" i="14" s="1"/>
  <c r="CG39" i="14" s="1"/>
  <c r="CG21" i="14" s="1"/>
  <c r="CG19" i="14" s="1"/>
  <c r="CH76" i="14"/>
  <c r="CH43" i="14" s="1"/>
  <c r="CH42" i="14" s="1"/>
  <c r="CH41" i="14" s="1"/>
  <c r="CH40" i="14" s="1"/>
  <c r="CH39" i="14" s="1"/>
  <c r="CH21" i="14" s="1"/>
  <c r="CI76" i="14"/>
  <c r="CI43" i="14" s="1"/>
  <c r="CI42" i="14" s="1"/>
  <c r="CI41" i="14" s="1"/>
  <c r="CI40" i="14" s="1"/>
  <c r="CI39" i="14" s="1"/>
  <c r="CI21" i="14" s="1"/>
  <c r="CJ76" i="14"/>
  <c r="CJ43" i="14" s="1"/>
  <c r="CJ42" i="14" s="1"/>
  <c r="CJ41" i="14" s="1"/>
  <c r="CJ40" i="14" s="1"/>
  <c r="CJ39" i="14" s="1"/>
  <c r="CJ21" i="14" s="1"/>
  <c r="CK76" i="14"/>
  <c r="CL76" i="14"/>
  <c r="CL43" i="14" s="1"/>
  <c r="CL42" i="14" s="1"/>
  <c r="CM76" i="14"/>
  <c r="CM43" i="14" s="1"/>
  <c r="CM42" i="14" s="1"/>
  <c r="CN76" i="14"/>
  <c r="CN43" i="14" s="1"/>
  <c r="CN42" i="14" s="1"/>
  <c r="CO76" i="14"/>
  <c r="CP76" i="14"/>
  <c r="CP43" i="14" s="1"/>
  <c r="CP42" i="14" s="1"/>
  <c r="CP41" i="14" s="1"/>
  <c r="CP40" i="14" s="1"/>
  <c r="CP39" i="14" s="1"/>
  <c r="CP21" i="14" s="1"/>
  <c r="CQ76" i="14"/>
  <c r="CQ43" i="14" s="1"/>
  <c r="CQ42" i="14" s="1"/>
  <c r="CQ41" i="14" s="1"/>
  <c r="CQ40" i="14" s="1"/>
  <c r="CQ39" i="14" s="1"/>
  <c r="CQ21" i="14" s="1"/>
  <c r="CR76" i="14"/>
  <c r="CR43" i="14" s="1"/>
  <c r="CR42" i="14" s="1"/>
  <c r="CR41" i="14" s="1"/>
  <c r="CR40" i="14" s="1"/>
  <c r="CR39" i="14" s="1"/>
  <c r="CR21" i="14" s="1"/>
  <c r="CR19" i="14" s="1"/>
  <c r="CS76" i="14"/>
  <c r="CS43" i="14" s="1"/>
  <c r="CS42" i="14" s="1"/>
  <c r="CS41" i="14" s="1"/>
  <c r="CS40" i="14" s="1"/>
  <c r="CS39" i="14" s="1"/>
  <c r="CS21" i="14" s="1"/>
  <c r="CT76" i="14"/>
  <c r="CT43" i="14" s="1"/>
  <c r="CT42" i="14" s="1"/>
  <c r="CT41" i="14" s="1"/>
  <c r="CT40" i="14" s="1"/>
  <c r="CT39" i="14" s="1"/>
  <c r="CT21" i="14" s="1"/>
  <c r="CU76" i="14"/>
  <c r="CU43" i="14" s="1"/>
  <c r="CU42" i="14" s="1"/>
  <c r="CU41" i="14" s="1"/>
  <c r="CV76" i="14"/>
  <c r="CV43" i="14" s="1"/>
  <c r="CV42" i="14" s="1"/>
  <c r="CV41" i="14" s="1"/>
  <c r="CV40" i="14" s="1"/>
  <c r="CV39" i="14" s="1"/>
  <c r="CV21" i="14" s="1"/>
  <c r="CW76" i="14"/>
  <c r="CW43" i="14" s="1"/>
  <c r="CW42" i="14" s="1"/>
  <c r="CW41" i="14" s="1"/>
  <c r="CW40" i="14" s="1"/>
  <c r="CW39" i="14" s="1"/>
  <c r="CW21" i="14" s="1"/>
  <c r="CX76" i="14"/>
  <c r="CX43" i="14" s="1"/>
  <c r="CX42" i="14" s="1"/>
  <c r="CX41" i="14" s="1"/>
  <c r="CX40" i="14" s="1"/>
  <c r="CX39" i="14" s="1"/>
  <c r="CX21" i="14" s="1"/>
  <c r="DF76" i="14"/>
  <c r="DG76" i="14"/>
  <c r="DH76" i="14"/>
  <c r="DI76" i="14"/>
  <c r="DJ76" i="14"/>
  <c r="DK76" i="14"/>
  <c r="DL76" i="14"/>
  <c r="AW77" i="14"/>
  <c r="AU77" i="14"/>
  <c r="AU76" i="14" s="1"/>
  <c r="AG73" i="13"/>
  <c r="AG71" i="13" s="1"/>
  <c r="AH73" i="13"/>
  <c r="AH71" i="13" s="1"/>
  <c r="AI73" i="13"/>
  <c r="AI71" i="13" s="1"/>
  <c r="AJ73" i="13"/>
  <c r="AJ71" i="13" s="1"/>
  <c r="AK73" i="13"/>
  <c r="AK71" i="13" s="1"/>
  <c r="AL73" i="13"/>
  <c r="AL71" i="13" s="1"/>
  <c r="AM73" i="13"/>
  <c r="AM71" i="13" s="1"/>
  <c r="AN73" i="13"/>
  <c r="AN71" i="13" s="1"/>
  <c r="AO73" i="13"/>
  <c r="AO71" i="13" s="1"/>
  <c r="AP73" i="13"/>
  <c r="AP71" i="13" s="1"/>
  <c r="AQ73" i="13"/>
  <c r="AQ71" i="13" s="1"/>
  <c r="AR73" i="13"/>
  <c r="AR71" i="13" s="1"/>
  <c r="AS73" i="13"/>
  <c r="AS71" i="13" s="1"/>
  <c r="AT73" i="13"/>
  <c r="AT71" i="13" s="1"/>
  <c r="AU73" i="13"/>
  <c r="AU71" i="13" s="1"/>
  <c r="AV73" i="13"/>
  <c r="AV71" i="13" s="1"/>
  <c r="AW73" i="13"/>
  <c r="AW71" i="13" s="1"/>
  <c r="AX73" i="13"/>
  <c r="AX71" i="13" s="1"/>
  <c r="AY73" i="13"/>
  <c r="AY71" i="13" s="1"/>
  <c r="AZ73" i="13"/>
  <c r="AZ71" i="13" s="1"/>
  <c r="BA73" i="13"/>
  <c r="BA71" i="13" s="1"/>
  <c r="BB73" i="13"/>
  <c r="BB71" i="13" s="1"/>
  <c r="BC73" i="13"/>
  <c r="BC71" i="13" s="1"/>
  <c r="BD73" i="13"/>
  <c r="BD71" i="13" s="1"/>
  <c r="BE73" i="13"/>
  <c r="BE71" i="13" s="1"/>
  <c r="BF73" i="13"/>
  <c r="BF71" i="13" s="1"/>
  <c r="BG73" i="13"/>
  <c r="BG71" i="13" s="1"/>
  <c r="BH73" i="13"/>
  <c r="BH71" i="13" s="1"/>
  <c r="BI73" i="13"/>
  <c r="BI71" i="13" s="1"/>
  <c r="BJ73" i="13"/>
  <c r="BJ71" i="13" s="1"/>
  <c r="BK73" i="13"/>
  <c r="BK71" i="13" s="1"/>
  <c r="BL73" i="13"/>
  <c r="BL71" i="13" s="1"/>
  <c r="BM73" i="13"/>
  <c r="BM71" i="13" s="1"/>
  <c r="BN73" i="13"/>
  <c r="BN71" i="13" s="1"/>
  <c r="BO73" i="13"/>
  <c r="BO71" i="13" s="1"/>
  <c r="BP73" i="13"/>
  <c r="BP71" i="13" s="1"/>
  <c r="BQ73" i="13"/>
  <c r="BQ71" i="13" s="1"/>
  <c r="BR73" i="13"/>
  <c r="BR71" i="13" s="1"/>
  <c r="BS73" i="13"/>
  <c r="BS71" i="13" s="1"/>
  <c r="BT73" i="13"/>
  <c r="BT71" i="13" s="1"/>
  <c r="BU73" i="13"/>
  <c r="BU71" i="13" s="1"/>
  <c r="BV73" i="13"/>
  <c r="BV71" i="13" s="1"/>
  <c r="BW73" i="13"/>
  <c r="BW71" i="13" s="1"/>
  <c r="BX73" i="13"/>
  <c r="BX71" i="13" s="1"/>
  <c r="F71" i="13"/>
  <c r="G71" i="13"/>
  <c r="H71" i="13"/>
  <c r="I71" i="13"/>
  <c r="J71" i="13"/>
  <c r="K71" i="13"/>
  <c r="L71" i="13"/>
  <c r="M71" i="13"/>
  <c r="N71" i="13"/>
  <c r="O71" i="13"/>
  <c r="P71" i="13"/>
  <c r="Q71" i="13"/>
  <c r="R71" i="13"/>
  <c r="S71" i="13"/>
  <c r="T71" i="13"/>
  <c r="U71" i="13"/>
  <c r="V71" i="13"/>
  <c r="W71" i="13"/>
  <c r="X71" i="13"/>
  <c r="Y71" i="13"/>
  <c r="Z71" i="13"/>
  <c r="AA71" i="13"/>
  <c r="AB71" i="13"/>
  <c r="E71" i="13"/>
  <c r="AU50" i="14"/>
  <c r="AU49" i="14"/>
  <c r="CU40" i="14"/>
  <c r="CU39" i="14" s="1"/>
  <c r="CU21" i="14" s="1"/>
  <c r="CU19" i="14" s="1"/>
  <c r="DB44" i="14"/>
  <c r="DC44" i="14"/>
  <c r="DD44" i="14"/>
  <c r="DE44" i="14"/>
  <c r="DF44" i="14"/>
  <c r="DG44" i="14"/>
  <c r="DH44" i="14"/>
  <c r="DI44" i="14"/>
  <c r="DJ44" i="14"/>
  <c r="DK44" i="14"/>
  <c r="DL44" i="14"/>
  <c r="AI81" i="14"/>
  <c r="DA81" i="14" s="1"/>
  <c r="CP19" i="14" l="1"/>
  <c r="CJ19" i="14"/>
  <c r="DB76" i="14"/>
  <c r="CF26" i="14"/>
  <c r="CR26" i="14"/>
  <c r="CW19" i="14"/>
  <c r="CQ19" i="14"/>
  <c r="DC76" i="14"/>
  <c r="CG26" i="14"/>
  <c r="CX19" i="14"/>
  <c r="CT19" i="14"/>
  <c r="CA26" i="14"/>
  <c r="F45" i="14"/>
  <c r="CT26" i="14"/>
  <c r="CO43" i="14"/>
  <c r="CO42" i="14" s="1"/>
  <c r="CO41" i="14" s="1"/>
  <c r="CO40" i="14" s="1"/>
  <c r="CO39" i="14" s="1"/>
  <c r="CO21" i="14" s="1"/>
  <c r="DD76" i="14"/>
  <c r="CH26" i="14"/>
  <c r="CH20" i="14"/>
  <c r="CH19" i="14" s="1"/>
  <c r="BZ43" i="14"/>
  <c r="BZ42" i="14" s="1"/>
  <c r="CB26" i="14"/>
  <c r="CB20" i="14"/>
  <c r="CB19" i="14" s="1"/>
  <c r="CV26" i="14"/>
  <c r="CV20" i="14"/>
  <c r="CV19" i="14" s="1"/>
  <c r="CE26" i="14"/>
  <c r="CE20" i="14"/>
  <c r="CE19" i="14" s="1"/>
  <c r="CZ45" i="14"/>
  <c r="CZ76" i="14"/>
  <c r="F76" i="14" s="1"/>
  <c r="CI26" i="14"/>
  <c r="CI20" i="14"/>
  <c r="CI19" i="14" s="1"/>
  <c r="CD26" i="14"/>
  <c r="CD20" i="14"/>
  <c r="CD19" i="14" s="1"/>
  <c r="DE76" i="14"/>
  <c r="CC26" i="14"/>
  <c r="CC20" i="14"/>
  <c r="CC19" i="14" s="1"/>
  <c r="CS26" i="14"/>
  <c r="CS20" i="14"/>
  <c r="CS19" i="14" s="1"/>
  <c r="CO26" i="14"/>
  <c r="CY50" i="14"/>
  <c r="E50" i="14"/>
  <c r="CO23" i="14"/>
  <c r="CY49" i="14"/>
  <c r="AU48" i="14"/>
  <c r="AU45" i="14" s="1"/>
  <c r="E49" i="14"/>
  <c r="E77" i="14"/>
  <c r="CY77" i="14"/>
  <c r="BW43" i="14"/>
  <c r="BW42" i="14" s="1"/>
  <c r="BW21" i="14"/>
  <c r="BW20" i="14" s="1"/>
  <c r="BW19" i="14" s="1"/>
  <c r="DA77" i="14"/>
  <c r="G77" i="14"/>
  <c r="E76" i="14"/>
  <c r="CY76" i="14"/>
  <c r="CK21" i="14"/>
  <c r="CK20" i="14" s="1"/>
  <c r="CK19" i="14" s="1"/>
  <c r="CK43" i="14"/>
  <c r="CK42" i="14" s="1"/>
  <c r="AH80" i="65"/>
  <c r="AW76" i="14"/>
  <c r="AA31" i="64"/>
  <c r="AA23" i="64" s="1"/>
  <c r="AA46" i="64"/>
  <c r="AH31" i="64"/>
  <c r="AH23" i="64" s="1"/>
  <c r="AH46" i="64"/>
  <c r="CW26" i="14"/>
  <c r="CP26" i="14"/>
  <c r="CQ26" i="14"/>
  <c r="E43" i="13"/>
  <c r="F43" i="13"/>
  <c r="G43" i="13"/>
  <c r="H43" i="13"/>
  <c r="I43" i="13"/>
  <c r="J43" i="13"/>
  <c r="K43" i="13"/>
  <c r="L43" i="13"/>
  <c r="M43" i="13"/>
  <c r="N43" i="13"/>
  <c r="O43" i="13"/>
  <c r="P43" i="13"/>
  <c r="S43" i="13"/>
  <c r="T43" i="13"/>
  <c r="U43" i="13"/>
  <c r="V43" i="13"/>
  <c r="W43" i="13"/>
  <c r="X43" i="13"/>
  <c r="Y43" i="13"/>
  <c r="Z43" i="13"/>
  <c r="AA43" i="13"/>
  <c r="AB43" i="13"/>
  <c r="AC43" i="13"/>
  <c r="AD43" i="13"/>
  <c r="AE43" i="13"/>
  <c r="AF43" i="13"/>
  <c r="AG43" i="13"/>
  <c r="AH43" i="13"/>
  <c r="AI43" i="13"/>
  <c r="AJ43" i="13"/>
  <c r="AK43" i="13"/>
  <c r="AL43" i="13"/>
  <c r="AM43" i="13"/>
  <c r="AN43" i="13"/>
  <c r="AO43" i="13"/>
  <c r="AP43" i="13"/>
  <c r="AQ43" i="13"/>
  <c r="AR43" i="13"/>
  <c r="AS43" i="13"/>
  <c r="AT43" i="13"/>
  <c r="AU43" i="13"/>
  <c r="AV43" i="13"/>
  <c r="AW43" i="13"/>
  <c r="AX43" i="13"/>
  <c r="AY43" i="13"/>
  <c r="AZ43" i="13"/>
  <c r="BA43" i="13"/>
  <c r="BC43" i="13"/>
  <c r="BD43" i="13"/>
  <c r="BE43" i="13"/>
  <c r="BF43" i="13"/>
  <c r="BG43" i="13"/>
  <c r="BH43" i="13"/>
  <c r="BI43" i="13"/>
  <c r="BJ43" i="13"/>
  <c r="BK43" i="13"/>
  <c r="BL43" i="13"/>
  <c r="BM43" i="13"/>
  <c r="BN43" i="13"/>
  <c r="BO43" i="13"/>
  <c r="BP43" i="13"/>
  <c r="BQ43" i="13"/>
  <c r="BR43" i="13"/>
  <c r="BS43" i="13"/>
  <c r="BT43" i="13"/>
  <c r="BU43" i="13"/>
  <c r="BV43" i="13"/>
  <c r="BW43" i="13"/>
  <c r="BX43" i="13"/>
  <c r="BB43" i="13"/>
  <c r="AO85" i="13"/>
  <c r="AP85" i="13"/>
  <c r="AQ85" i="13"/>
  <c r="AR85" i="13"/>
  <c r="AS85" i="13"/>
  <c r="AT85" i="13"/>
  <c r="AU85" i="13"/>
  <c r="AV85" i="13"/>
  <c r="AW85" i="13"/>
  <c r="AX85" i="13"/>
  <c r="AY85" i="13"/>
  <c r="AZ85" i="13"/>
  <c r="AZ84" i="13" s="1"/>
  <c r="BA85" i="13"/>
  <c r="BA84" i="13" s="1"/>
  <c r="BB85" i="13"/>
  <c r="BB84" i="13" s="1"/>
  <c r="BC85" i="13"/>
  <c r="BC84" i="13" s="1"/>
  <c r="BD85" i="13"/>
  <c r="BD84" i="13" s="1"/>
  <c r="BE85" i="13"/>
  <c r="BE84" i="13" s="1"/>
  <c r="BF85" i="13"/>
  <c r="BF84" i="13" s="1"/>
  <c r="BG85" i="13"/>
  <c r="BG84" i="13" s="1"/>
  <c r="BH85" i="13"/>
  <c r="BH84" i="13" s="1"/>
  <c r="BI85" i="13"/>
  <c r="BI84" i="13" s="1"/>
  <c r="BJ85" i="13"/>
  <c r="BJ84" i="13" s="1"/>
  <c r="BK85" i="13"/>
  <c r="BK84" i="13" s="1"/>
  <c r="BL85" i="13"/>
  <c r="BL84" i="13" s="1"/>
  <c r="AO84" i="13"/>
  <c r="AP84" i="13"/>
  <c r="AQ84" i="13"/>
  <c r="AR84" i="13"/>
  <c r="AS84" i="13"/>
  <c r="AT84" i="13"/>
  <c r="AU84" i="13"/>
  <c r="AV84" i="13"/>
  <c r="AW84" i="13"/>
  <c r="AX84" i="13"/>
  <c r="AY84" i="13"/>
  <c r="AE73" i="13"/>
  <c r="AE71" i="13" s="1"/>
  <c r="AF73" i="13"/>
  <c r="AF71" i="13" s="1"/>
  <c r="AD73" i="13"/>
  <c r="AD71" i="13" s="1"/>
  <c r="CO19" i="14" l="1"/>
  <c r="CY48" i="14"/>
  <c r="CY45" i="14" s="1"/>
  <c r="E48" i="14"/>
  <c r="E45" i="14" s="1"/>
  <c r="G76" i="14"/>
  <c r="DA76" i="14"/>
  <c r="AO20" i="13"/>
  <c r="AP20" i="13"/>
  <c r="AQ20" i="13"/>
  <c r="AR20" i="13"/>
  <c r="AS20" i="13"/>
  <c r="AT20" i="13"/>
  <c r="AU20" i="13"/>
  <c r="AV20" i="13"/>
  <c r="AW20" i="13"/>
  <c r="AX20" i="13"/>
  <c r="AY20" i="13"/>
  <c r="AZ20" i="13"/>
  <c r="BA20" i="13"/>
  <c r="BB20" i="13"/>
  <c r="BC20" i="13"/>
  <c r="BD20" i="13"/>
  <c r="BE20" i="13"/>
  <c r="BF20" i="13"/>
  <c r="BG20" i="13"/>
  <c r="BH20" i="13"/>
  <c r="BI20" i="13"/>
  <c r="BJ20" i="13"/>
  <c r="BK20" i="13"/>
  <c r="BL20" i="13"/>
  <c r="R47" i="13"/>
  <c r="R46" i="13"/>
  <c r="Q47" i="13"/>
  <c r="Q46" i="13"/>
  <c r="AH83" i="10"/>
  <c r="AH84" i="10"/>
  <c r="AH85" i="10"/>
  <c r="AY88" i="8"/>
  <c r="AZ88" i="8"/>
  <c r="BB88" i="8"/>
  <c r="BC88" i="8"/>
  <c r="BD88" i="8"/>
  <c r="BE88" i="8"/>
  <c r="BF88" i="8"/>
  <c r="BG88" i="8"/>
  <c r="BH88" i="8"/>
  <c r="BI88" i="8"/>
  <c r="BJ88" i="8"/>
  <c r="BK88" i="8"/>
  <c r="BK45" i="8" s="1"/>
  <c r="BK44" i="8" s="1"/>
  <c r="BM88" i="8"/>
  <c r="BM45" i="8" s="1"/>
  <c r="BN88" i="8"/>
  <c r="BN45" i="8" s="1"/>
  <c r="BO88" i="8"/>
  <c r="BO45" i="8" s="1"/>
  <c r="BP88" i="8"/>
  <c r="BP45" i="8" s="1"/>
  <c r="BP44" i="8" s="1"/>
  <c r="BQ88" i="8"/>
  <c r="BQ45" i="8" s="1"/>
  <c r="BQ44" i="8" s="1"/>
  <c r="BR88" i="8"/>
  <c r="BS88" i="8"/>
  <c r="BT88" i="8"/>
  <c r="BU88" i="8"/>
  <c r="BV88" i="8"/>
  <c r="BW88" i="8"/>
  <c r="BX88" i="8"/>
  <c r="BY88" i="8"/>
  <c r="CA88" i="8"/>
  <c r="CB88" i="8"/>
  <c r="CD88" i="8"/>
  <c r="CE88" i="8"/>
  <c r="CF88" i="8"/>
  <c r="CG88" i="8"/>
  <c r="CH88" i="8"/>
  <c r="CI88" i="8"/>
  <c r="CJ88" i="8"/>
  <c r="CK88" i="8"/>
  <c r="CL88" i="8"/>
  <c r="CM88" i="8"/>
  <c r="V76" i="8"/>
  <c r="CN76" i="8" s="1"/>
  <c r="H76" i="8"/>
  <c r="G76" i="8"/>
  <c r="I76" i="8"/>
  <c r="J76" i="8"/>
  <c r="K76" i="8"/>
  <c r="L76" i="8"/>
  <c r="M76" i="8"/>
  <c r="N76" i="8"/>
  <c r="O76" i="8"/>
  <c r="P76" i="8"/>
  <c r="Q76" i="8"/>
  <c r="R76" i="8"/>
  <c r="S76" i="8"/>
  <c r="T76" i="8"/>
  <c r="U76" i="8"/>
  <c r="W76" i="8"/>
  <c r="X76" i="8"/>
  <c r="Y76" i="8"/>
  <c r="Z76" i="8"/>
  <c r="AA76" i="8"/>
  <c r="AB76" i="8"/>
  <c r="AC76" i="8"/>
  <c r="CU76" i="8" s="1"/>
  <c r="AD76" i="8"/>
  <c r="AE76" i="8"/>
  <c r="AF76" i="8"/>
  <c r="AG76" i="8"/>
  <c r="BA74" i="8"/>
  <c r="BA71" i="8" s="1"/>
  <c r="BB74" i="8"/>
  <c r="BB71" i="8" s="1"/>
  <c r="BC74" i="8"/>
  <c r="BC71" i="8" s="1"/>
  <c r="BG74" i="8"/>
  <c r="BG71" i="8" s="1"/>
  <c r="BH74" i="8"/>
  <c r="BH71" i="8" s="1"/>
  <c r="BI74" i="8"/>
  <c r="BI71" i="8" s="1"/>
  <c r="BT74" i="8"/>
  <c r="BT71" i="8" s="1"/>
  <c r="BU74" i="8"/>
  <c r="BU71" i="8" s="1"/>
  <c r="BV74" i="8"/>
  <c r="BV71" i="8" s="1"/>
  <c r="CA74" i="8"/>
  <c r="CA71" i="8" s="1"/>
  <c r="CB74" i="8"/>
  <c r="CB71" i="8" s="1"/>
  <c r="CC74" i="8"/>
  <c r="CC71" i="8" s="1"/>
  <c r="CG74" i="8"/>
  <c r="CG71" i="8" s="1"/>
  <c r="CG24" i="8" s="1"/>
  <c r="CG22" i="8" s="1"/>
  <c r="CG21" i="8" s="1"/>
  <c r="CH74" i="8"/>
  <c r="CH71" i="8" s="1"/>
  <c r="CI74" i="8"/>
  <c r="CI71" i="8" s="1"/>
  <c r="CM74" i="8"/>
  <c r="CM71" i="8" s="1"/>
  <c r="CP49" i="8"/>
  <c r="CP48" i="8" s="1"/>
  <c r="CR49" i="8"/>
  <c r="CR48" i="8" s="1"/>
  <c r="CS49" i="8"/>
  <c r="CS48" i="8" s="1"/>
  <c r="CP51" i="8"/>
  <c r="CR51" i="8"/>
  <c r="CS51" i="8"/>
  <c r="CP52" i="8"/>
  <c r="CR52" i="8"/>
  <c r="CS52" i="8"/>
  <c r="CO53" i="8"/>
  <c r="CP53" i="8"/>
  <c r="CQ53" i="8"/>
  <c r="CR53" i="8"/>
  <c r="CS53" i="8"/>
  <c r="CO54" i="8"/>
  <c r="CP54" i="8"/>
  <c r="CQ54" i="8"/>
  <c r="CR54" i="8"/>
  <c r="CS54" i="8"/>
  <c r="CO55" i="8"/>
  <c r="CP55" i="8"/>
  <c r="CQ55" i="8"/>
  <c r="CR55" i="8"/>
  <c r="CS55" i="8"/>
  <c r="CO56" i="8"/>
  <c r="CP56" i="8"/>
  <c r="CQ56" i="8"/>
  <c r="CR56" i="8"/>
  <c r="CS56" i="8"/>
  <c r="AO52" i="7"/>
  <c r="AO53" i="7"/>
  <c r="AB95" i="7"/>
  <c r="AB96" i="7"/>
  <c r="AB97" i="7"/>
  <c r="AB98" i="7"/>
  <c r="AB99" i="7"/>
  <c r="K95" i="7"/>
  <c r="AC95" i="7" s="1"/>
  <c r="K96" i="7"/>
  <c r="AC96" i="7" s="1"/>
  <c r="K97" i="7"/>
  <c r="AC97" i="7" s="1"/>
  <c r="O94" i="7"/>
  <c r="O95" i="7"/>
  <c r="L95" i="7" s="1"/>
  <c r="O96" i="7"/>
  <c r="L96" i="7" s="1"/>
  <c r="O97" i="7"/>
  <c r="L97" i="7" s="1"/>
  <c r="O98" i="7"/>
  <c r="O99" i="7"/>
  <c r="O92" i="7"/>
  <c r="E82" i="8"/>
  <c r="E83" i="8"/>
  <c r="E84" i="8"/>
  <c r="E85" i="8"/>
  <c r="E86" i="8"/>
  <c r="O79" i="7"/>
  <c r="P79" i="7"/>
  <c r="Q79" i="7"/>
  <c r="R79" i="7"/>
  <c r="S79" i="7"/>
  <c r="T79" i="7"/>
  <c r="U79" i="7"/>
  <c r="V79" i="7"/>
  <c r="W79" i="7"/>
  <c r="X79" i="7"/>
  <c r="Y79" i="7"/>
  <c r="Z79" i="7"/>
  <c r="AA79" i="7"/>
  <c r="AB79" i="7"/>
  <c r="AC79" i="7"/>
  <c r="AE79" i="7"/>
  <c r="AO79" i="7"/>
  <c r="N50" i="7"/>
  <c r="L51" i="7"/>
  <c r="N52" i="7"/>
  <c r="L52" i="7" s="1"/>
  <c r="N53" i="7"/>
  <c r="L53" i="7" s="1"/>
  <c r="N54" i="7"/>
  <c r="L54" i="7" s="1"/>
  <c r="N55" i="7"/>
  <c r="L55" i="7" s="1"/>
  <c r="E53" i="8" s="1"/>
  <c r="N56" i="7"/>
  <c r="L56" i="7" s="1"/>
  <c r="E54" i="8" s="1"/>
  <c r="N57" i="7"/>
  <c r="L57" i="7" s="1"/>
  <c r="E55" i="8" s="1"/>
  <c r="N58" i="7"/>
  <c r="L58" i="7" s="1"/>
  <c r="E56" i="8" s="1"/>
  <c r="K57" i="7"/>
  <c r="K58" i="7"/>
  <c r="J50" i="7"/>
  <c r="K50" i="7"/>
  <c r="J51" i="7"/>
  <c r="K51" i="7"/>
  <c r="J52" i="7"/>
  <c r="K52" i="7"/>
  <c r="J53" i="7"/>
  <c r="K53" i="7"/>
  <c r="AF95" i="7"/>
  <c r="AF96" i="7"/>
  <c r="AF97" i="7"/>
  <c r="AJ99" i="7"/>
  <c r="AJ96" i="7"/>
  <c r="AJ95" i="7"/>
  <c r="AJ94" i="7"/>
  <c r="AD95" i="7"/>
  <c r="AD96" i="7"/>
  <c r="AD97" i="7"/>
  <c r="BX92" i="6"/>
  <c r="AL92" i="7" s="1"/>
  <c r="BX94" i="6"/>
  <c r="AL94" i="7" s="1"/>
  <c r="BX95" i="6"/>
  <c r="AL95" i="7" s="1"/>
  <c r="BX96" i="6"/>
  <c r="AL96" i="7" s="1"/>
  <c r="BX97" i="6"/>
  <c r="AL97" i="7" s="1"/>
  <c r="BX99" i="6"/>
  <c r="AL99" i="7" s="1"/>
  <c r="BN92" i="6"/>
  <c r="AX86" i="8"/>
  <c r="AJ99" i="6"/>
  <c r="CL88" i="6"/>
  <c r="G43" i="21"/>
  <c r="G42" i="21" s="1"/>
  <c r="G45" i="21"/>
  <c r="G46" i="21"/>
  <c r="AL50" i="7"/>
  <c r="AL51" i="7"/>
  <c r="AL52" i="7"/>
  <c r="AL53" i="7"/>
  <c r="AL54" i="7"/>
  <c r="AL55" i="7"/>
  <c r="AL56" i="7"/>
  <c r="AL57" i="7"/>
  <c r="AL58" i="7"/>
  <c r="AL48" i="7"/>
  <c r="AL47" i="7" s="1"/>
  <c r="AJ50" i="7"/>
  <c r="AJ51" i="7"/>
  <c r="AJ52" i="7"/>
  <c r="AJ53" i="7"/>
  <c r="AJ54" i="7"/>
  <c r="AJ55" i="7"/>
  <c r="AJ56" i="7"/>
  <c r="AJ57" i="7"/>
  <c r="AJ58" i="7"/>
  <c r="AJ48" i="7"/>
  <c r="AJ47" i="7" s="1"/>
  <c r="AH53" i="7"/>
  <c r="AH54" i="7"/>
  <c r="AH55" i="7"/>
  <c r="AH56" i="7"/>
  <c r="AH57" i="7"/>
  <c r="AH58" i="7"/>
  <c r="AF53" i="7"/>
  <c r="AF54" i="7"/>
  <c r="AF55" i="7"/>
  <c r="AF56" i="7"/>
  <c r="AF57" i="7"/>
  <c r="AF58" i="7"/>
  <c r="AD53" i="7"/>
  <c r="AD54" i="7"/>
  <c r="AD55" i="7"/>
  <c r="AD56" i="7"/>
  <c r="AD57" i="7"/>
  <c r="AD58" i="7"/>
  <c r="CF20" i="6"/>
  <c r="CB20" i="6"/>
  <c r="BT20" i="6"/>
  <c r="BS20" i="6"/>
  <c r="R43" i="13" l="1"/>
  <c r="Q43" i="13"/>
  <c r="CS50" i="8"/>
  <c r="CS47" i="8"/>
  <c r="F80" i="8"/>
  <c r="AO73" i="7"/>
  <c r="AO70" i="7" s="1"/>
  <c r="AO23" i="7" s="1"/>
  <c r="BU45" i="8"/>
  <c r="BU44" i="8" s="1"/>
  <c r="CH45" i="8"/>
  <c r="CH44" i="8" s="1"/>
  <c r="CF74" i="8"/>
  <c r="CF71" i="8" s="1"/>
  <c r="CF45" i="8" s="1"/>
  <c r="CF44" i="8" s="1"/>
  <c r="BY74" i="8"/>
  <c r="BY71" i="8" s="1"/>
  <c r="BY45" i="8" s="1"/>
  <c r="BY44" i="8" s="1"/>
  <c r="BS74" i="8"/>
  <c r="BS71" i="8" s="1"/>
  <c r="BF74" i="8"/>
  <c r="BF71" i="8" s="1"/>
  <c r="AZ74" i="8"/>
  <c r="AZ71" i="8" s="1"/>
  <c r="CL74" i="8"/>
  <c r="CL71" i="8" s="1"/>
  <c r="CB45" i="8"/>
  <c r="BW74" i="8"/>
  <c r="BW71" i="8" s="1"/>
  <c r="BW45" i="8" s="1"/>
  <c r="BW44" i="8" s="1"/>
  <c r="BJ74" i="8"/>
  <c r="BJ71" i="8" s="1"/>
  <c r="BD74" i="8"/>
  <c r="BD71" i="8" s="1"/>
  <c r="CR50" i="8"/>
  <c r="CR47" i="8" s="1"/>
  <c r="CK74" i="8"/>
  <c r="CK71" i="8" s="1"/>
  <c r="CK45" i="8" s="1"/>
  <c r="CK44" i="8" s="1"/>
  <c r="CE74" i="8"/>
  <c r="CE71" i="8" s="1"/>
  <c r="CE45" i="8" s="1"/>
  <c r="CE44" i="8" s="1"/>
  <c r="CG45" i="8"/>
  <c r="CG44" i="8" s="1"/>
  <c r="CA45" i="8"/>
  <c r="CA44" i="8" s="1"/>
  <c r="BT45" i="8"/>
  <c r="BT44" i="8" s="1"/>
  <c r="CP50" i="8"/>
  <c r="CP47" i="8" s="1"/>
  <c r="CJ74" i="8"/>
  <c r="CJ71" i="8" s="1"/>
  <c r="CJ45" i="8" s="1"/>
  <c r="CJ44" i="8" s="1"/>
  <c r="CD74" i="8"/>
  <c r="CD71" i="8" s="1"/>
  <c r="CD45" i="8" s="1"/>
  <c r="CD44" i="8" s="1"/>
  <c r="BX74" i="8"/>
  <c r="BX71" i="8" s="1"/>
  <c r="BX45" i="8" s="1"/>
  <c r="BX44" i="8" s="1"/>
  <c r="BR74" i="8"/>
  <c r="BR71" i="8" s="1"/>
  <c r="BR45" i="8" s="1"/>
  <c r="BR44" i="8" s="1"/>
  <c r="BE74" i="8"/>
  <c r="BE71" i="8" s="1"/>
  <c r="BE24" i="8" s="1"/>
  <c r="BE22" i="8" s="1"/>
  <c r="BE21" i="8" s="1"/>
  <c r="AY74" i="8"/>
  <c r="AY71" i="8" s="1"/>
  <c r="AY24" i="8" s="1"/>
  <c r="AY22" i="8" s="1"/>
  <c r="AY21" i="8" s="1"/>
  <c r="CL45" i="8"/>
  <c r="CL44" i="8" s="1"/>
  <c r="CI45" i="8"/>
  <c r="CI44" i="8" s="1"/>
  <c r="CC45" i="8"/>
  <c r="CC44" i="8" s="1"/>
  <c r="BV45" i="8"/>
  <c r="BV44" i="8" s="1"/>
  <c r="AJ92" i="7"/>
  <c r="BN91" i="6"/>
  <c r="O91" i="7"/>
  <c r="AN96" i="7"/>
  <c r="J49" i="7"/>
  <c r="K49" i="7"/>
  <c r="L50" i="7"/>
  <c r="L49" i="7" s="1"/>
  <c r="N49" i="7"/>
  <c r="N46" i="7" s="1"/>
  <c r="AN97" i="7"/>
  <c r="G44" i="21"/>
  <c r="G41" i="21" s="1"/>
  <c r="CO50" i="8"/>
  <c r="CO47" i="8" s="1"/>
  <c r="CQ50" i="8"/>
  <c r="CQ47" i="8" s="1"/>
  <c r="BM44" i="8"/>
  <c r="CB44" i="8"/>
  <c r="BO44" i="8"/>
  <c r="BN44" i="8"/>
  <c r="BN25" i="6"/>
  <c r="BN21" i="6" s="1"/>
  <c r="BN20" i="6" s="1"/>
  <c r="BX25" i="6"/>
  <c r="BX21" i="6" s="1"/>
  <c r="BX20" i="6" s="1"/>
  <c r="AN53" i="7"/>
  <c r="AJ51" i="8" s="1"/>
  <c r="AN57" i="7"/>
  <c r="AN54" i="7"/>
  <c r="AN58" i="7"/>
  <c r="H86" i="8"/>
  <c r="V86" i="8"/>
  <c r="AN55" i="7"/>
  <c r="H85" i="8"/>
  <c r="V85" i="8"/>
  <c r="AN56" i="7"/>
  <c r="AD80" i="7"/>
  <c r="L80" i="7"/>
  <c r="CC20" i="6"/>
  <c r="CD20" i="6"/>
  <c r="CE20" i="6"/>
  <c r="CG20" i="6"/>
  <c r="BU20" i="6"/>
  <c r="BW20" i="6"/>
  <c r="BV20" i="6"/>
  <c r="BR20" i="6"/>
  <c r="AD98" i="7"/>
  <c r="AN98" i="7" s="1"/>
  <c r="AD99" i="7"/>
  <c r="E99" i="8" l="1"/>
  <c r="BS45" i="8"/>
  <c r="BS44" i="8" s="1"/>
  <c r="BS24" i="8"/>
  <c r="BS22" i="8" s="1"/>
  <c r="BS21" i="8" s="1"/>
  <c r="AJ80" i="8"/>
  <c r="AJ81" i="8"/>
  <c r="E97" i="8"/>
  <c r="BZ97" i="8"/>
  <c r="CN97" i="8" s="1"/>
  <c r="AJ50" i="8"/>
  <c r="AJ47" i="8" s="1"/>
  <c r="AD79" i="7"/>
  <c r="AN80" i="7"/>
  <c r="E98" i="8"/>
  <c r="BZ98" i="8"/>
  <c r="CN98" i="8" s="1"/>
  <c r="BX44" i="6"/>
  <c r="BN44" i="6"/>
  <c r="BL55" i="8"/>
  <c r="CN55" i="8" s="1"/>
  <c r="H96" i="8"/>
  <c r="BL54" i="8"/>
  <c r="BZ56" i="8"/>
  <c r="BZ46" i="8" s="1"/>
  <c r="AX53" i="8"/>
  <c r="H95" i="8"/>
  <c r="AX52" i="8"/>
  <c r="CN52" i="8" s="1"/>
  <c r="BL46" i="8" l="1"/>
  <c r="H92" i="8"/>
  <c r="H26" i="8" s="1"/>
  <c r="AN79" i="7"/>
  <c r="E80" i="8" s="1"/>
  <c r="E81" i="8"/>
  <c r="BL81" i="8"/>
  <c r="AH82" i="65" s="1"/>
  <c r="AH97" i="66"/>
  <c r="AH98" i="66"/>
  <c r="BN43" i="6"/>
  <c r="BX43" i="6"/>
  <c r="CN56" i="8"/>
  <c r="T80" i="10"/>
  <c r="T81" i="10"/>
  <c r="AH81" i="10" s="1"/>
  <c r="BL74" i="8" l="1"/>
  <c r="BL71" i="8" s="1"/>
  <c r="B7" i="25"/>
  <c r="B7" i="24"/>
  <c r="M38" i="35"/>
  <c r="M36" i="35"/>
  <c r="F36" i="35"/>
  <c r="F32" i="35" s="1"/>
  <c r="F31" i="35" s="1"/>
  <c r="F6" i="35" s="1"/>
  <c r="F5" i="35" s="1"/>
  <c r="E36" i="35"/>
  <c r="E32" i="35" s="1"/>
  <c r="E31" i="35" s="1"/>
  <c r="E6" i="35" s="1"/>
  <c r="E5" i="35" s="1"/>
  <c r="D36" i="35"/>
  <c r="D32" i="35" s="1"/>
  <c r="D31" i="35" s="1"/>
  <c r="D6" i="35" s="1"/>
  <c r="D5" i="35" s="1"/>
  <c r="N32" i="35"/>
  <c r="M32" i="35"/>
  <c r="L32" i="35"/>
  <c r="K32" i="35"/>
  <c r="J32" i="35"/>
  <c r="I32" i="35"/>
  <c r="H32" i="35"/>
  <c r="G32" i="35"/>
  <c r="N31" i="35"/>
  <c r="M31" i="35"/>
  <c r="L31" i="35"/>
  <c r="K31" i="35"/>
  <c r="J31" i="35"/>
  <c r="I31" i="35"/>
  <c r="H31" i="35"/>
  <c r="G31" i="35"/>
  <c r="M6" i="35"/>
  <c r="K6" i="35"/>
  <c r="I6" i="35"/>
  <c r="G6" i="35"/>
  <c r="M5" i="35"/>
  <c r="K5" i="35"/>
  <c r="I5" i="35"/>
  <c r="G5" i="35"/>
  <c r="M338" i="34"/>
  <c r="K338" i="34"/>
  <c r="I338" i="34"/>
  <c r="G338" i="34"/>
  <c r="M336" i="34"/>
  <c r="M327" i="34"/>
  <c r="K327" i="34"/>
  <c r="I327" i="34"/>
  <c r="M326" i="34"/>
  <c r="K326" i="34"/>
  <c r="I326" i="34"/>
  <c r="M324" i="34"/>
  <c r="M323" i="34"/>
  <c r="K323" i="34"/>
  <c r="I323" i="34"/>
  <c r="G323" i="34"/>
  <c r="F323" i="34"/>
  <c r="E323" i="34"/>
  <c r="M322" i="34"/>
  <c r="K322" i="34"/>
  <c r="I322" i="34"/>
  <c r="G322" i="34"/>
  <c r="F322" i="34"/>
  <c r="E322" i="34"/>
  <c r="D322" i="34"/>
  <c r="M321" i="34"/>
  <c r="K321" i="34"/>
  <c r="I321" i="34"/>
  <c r="G321" i="34"/>
  <c r="F321" i="34"/>
  <c r="E321" i="34"/>
  <c r="M310" i="34"/>
  <c r="K310" i="34"/>
  <c r="I310" i="34"/>
  <c r="G310" i="34"/>
  <c r="F310" i="34"/>
  <c r="E310" i="34"/>
  <c r="M309" i="34"/>
  <c r="K309" i="34"/>
  <c r="I309" i="34"/>
  <c r="G309" i="34"/>
  <c r="F309" i="34"/>
  <c r="E309" i="34"/>
  <c r="M305" i="34"/>
  <c r="K305" i="34"/>
  <c r="I305" i="34"/>
  <c r="G305" i="34"/>
  <c r="F305" i="34"/>
  <c r="E305" i="34"/>
  <c r="M303" i="34"/>
  <c r="K303" i="34"/>
  <c r="I303" i="34"/>
  <c r="G303" i="34"/>
  <c r="F303" i="34"/>
  <c r="E303" i="34"/>
  <c r="D303" i="34"/>
  <c r="M297" i="34"/>
  <c r="K297" i="34"/>
  <c r="I297" i="34"/>
  <c r="G297" i="34"/>
  <c r="F297" i="34"/>
  <c r="M295" i="34"/>
  <c r="K295" i="34"/>
  <c r="I295" i="34"/>
  <c r="G295" i="34"/>
  <c r="F295" i="34"/>
  <c r="M284" i="34"/>
  <c r="K284" i="34"/>
  <c r="I284" i="34"/>
  <c r="G284" i="34"/>
  <c r="F284" i="34"/>
  <c r="M283" i="34"/>
  <c r="K283" i="34"/>
  <c r="I283" i="34"/>
  <c r="M282" i="34"/>
  <c r="K282" i="34"/>
  <c r="I282" i="34"/>
  <c r="G282" i="34"/>
  <c r="F282" i="34"/>
  <c r="M281" i="34"/>
  <c r="K281" i="34"/>
  <c r="I281" i="34"/>
  <c r="G281" i="34"/>
  <c r="F281" i="34"/>
  <c r="M270" i="34"/>
  <c r="K270" i="34"/>
  <c r="I270" i="34"/>
  <c r="G270" i="34"/>
  <c r="F270" i="34"/>
  <c r="M269" i="34"/>
  <c r="K269" i="34"/>
  <c r="I269" i="34"/>
  <c r="G269" i="34"/>
  <c r="F269" i="34"/>
  <c r="D269" i="34"/>
  <c r="F263" i="34"/>
  <c r="M262" i="34"/>
  <c r="K262" i="34"/>
  <c r="I262" i="34"/>
  <c r="G262" i="34"/>
  <c r="F262" i="34"/>
  <c r="M261" i="34"/>
  <c r="K261" i="34"/>
  <c r="I261" i="34"/>
  <c r="M256" i="34"/>
  <c r="K256" i="34"/>
  <c r="I256" i="34"/>
  <c r="G256" i="34"/>
  <c r="F256" i="34"/>
  <c r="E256" i="34"/>
  <c r="D256" i="34"/>
  <c r="M255" i="34"/>
  <c r="K255" i="34"/>
  <c r="I255" i="34"/>
  <c r="G255" i="34"/>
  <c r="F255" i="34"/>
  <c r="E255" i="34"/>
  <c r="D255" i="34"/>
  <c r="M254" i="34"/>
  <c r="K254" i="34"/>
  <c r="I254" i="34"/>
  <c r="G254" i="34"/>
  <c r="F254" i="34"/>
  <c r="E254" i="34"/>
  <c r="D254" i="34"/>
  <c r="M250" i="34"/>
  <c r="K250" i="34"/>
  <c r="I250" i="34"/>
  <c r="G250" i="34"/>
  <c r="F250" i="34"/>
  <c r="E250" i="34"/>
  <c r="D250" i="34"/>
  <c r="M246" i="34"/>
  <c r="K246" i="34"/>
  <c r="I246" i="34"/>
  <c r="G246" i="34"/>
  <c r="F246" i="34"/>
  <c r="E246" i="34"/>
  <c r="D246" i="34"/>
  <c r="M243" i="34"/>
  <c r="K243" i="34"/>
  <c r="I243" i="34"/>
  <c r="G243" i="34"/>
  <c r="F243" i="34"/>
  <c r="E243" i="34"/>
  <c r="D243" i="34"/>
  <c r="M242" i="34"/>
  <c r="K242" i="34"/>
  <c r="I242" i="34"/>
  <c r="G242" i="34"/>
  <c r="F242" i="34"/>
  <c r="E242" i="34"/>
  <c r="D242" i="34"/>
  <c r="M223" i="34"/>
  <c r="K223" i="34"/>
  <c r="I223" i="34"/>
  <c r="G223" i="34"/>
  <c r="F223" i="34"/>
  <c r="M222" i="34"/>
  <c r="K222" i="34"/>
  <c r="I222" i="34"/>
  <c r="G222" i="34"/>
  <c r="F222" i="34"/>
  <c r="E222" i="34"/>
  <c r="D222" i="34"/>
  <c r="M215" i="34"/>
  <c r="M214" i="34"/>
  <c r="M213" i="34"/>
  <c r="M212" i="34"/>
  <c r="M211" i="34"/>
  <c r="K211" i="34"/>
  <c r="I211" i="34"/>
  <c r="G211" i="34"/>
  <c r="F211" i="34"/>
  <c r="E211" i="34"/>
  <c r="D211" i="34"/>
  <c r="M210" i="34"/>
  <c r="K210" i="34"/>
  <c r="I210" i="34"/>
  <c r="G210" i="34"/>
  <c r="F210" i="34"/>
  <c r="E210" i="34"/>
  <c r="D210" i="34"/>
  <c r="M202" i="34"/>
  <c r="K202" i="34"/>
  <c r="I202" i="34"/>
  <c r="G202" i="34"/>
  <c r="F202" i="34"/>
  <c r="M200" i="34"/>
  <c r="K200" i="34"/>
  <c r="I200" i="34"/>
  <c r="G200" i="34"/>
  <c r="F200" i="34"/>
  <c r="M199" i="34"/>
  <c r="K199" i="34"/>
  <c r="I199" i="34"/>
  <c r="G199" i="34"/>
  <c r="F199" i="34"/>
  <c r="M198" i="34"/>
  <c r="K198" i="34"/>
  <c r="I198" i="34"/>
  <c r="G198" i="34"/>
  <c r="F198" i="34"/>
  <c r="E198" i="34"/>
  <c r="M197" i="34"/>
  <c r="K197" i="34"/>
  <c r="I197" i="34"/>
  <c r="G197" i="34"/>
  <c r="F197" i="34"/>
  <c r="M196" i="34"/>
  <c r="M195" i="34"/>
  <c r="K195" i="34"/>
  <c r="I195" i="34"/>
  <c r="G195" i="34"/>
  <c r="F195" i="34"/>
  <c r="M194" i="34"/>
  <c r="K194" i="34"/>
  <c r="I194" i="34"/>
  <c r="G194" i="34"/>
  <c r="F194" i="34"/>
  <c r="M192" i="34"/>
  <c r="K192" i="34"/>
  <c r="I192" i="34"/>
  <c r="G192" i="34"/>
  <c r="F192" i="34"/>
  <c r="M186" i="34"/>
  <c r="K186" i="34"/>
  <c r="I186" i="34"/>
  <c r="G186" i="34"/>
  <c r="F186" i="34"/>
  <c r="M185" i="34"/>
  <c r="K185" i="34"/>
  <c r="I185" i="34"/>
  <c r="G185" i="34"/>
  <c r="F185" i="34"/>
  <c r="E185" i="34"/>
  <c r="D185" i="34"/>
  <c r="M184" i="34"/>
  <c r="K184" i="34"/>
  <c r="I184" i="34"/>
  <c r="G184" i="34"/>
  <c r="F184" i="34"/>
  <c r="M183" i="34"/>
  <c r="K183" i="34"/>
  <c r="I183" i="34"/>
  <c r="G183" i="34"/>
  <c r="F183" i="34"/>
  <c r="M181" i="34"/>
  <c r="K181" i="34"/>
  <c r="I181" i="34"/>
  <c r="G181" i="34"/>
  <c r="F181" i="34"/>
  <c r="E181" i="34"/>
  <c r="D181" i="34"/>
  <c r="M175" i="34"/>
  <c r="K175" i="34"/>
  <c r="I175" i="34"/>
  <c r="G175" i="34"/>
  <c r="F175" i="34"/>
  <c r="M172" i="34"/>
  <c r="K172" i="34"/>
  <c r="I172" i="34"/>
  <c r="G172" i="34"/>
  <c r="F172" i="34"/>
  <c r="M171" i="34"/>
  <c r="K171" i="34"/>
  <c r="I171" i="34"/>
  <c r="G171" i="34"/>
  <c r="F171" i="34"/>
  <c r="M168" i="34"/>
  <c r="K168" i="34"/>
  <c r="I168" i="34"/>
  <c r="G168" i="34"/>
  <c r="F168" i="34"/>
  <c r="E168" i="34"/>
  <c r="D168" i="34"/>
  <c r="M167" i="34"/>
  <c r="K167" i="34"/>
  <c r="I167" i="34"/>
  <c r="G167" i="34"/>
  <c r="F167" i="34"/>
  <c r="E167" i="34"/>
  <c r="D167" i="34"/>
  <c r="M160" i="34"/>
  <c r="K160" i="34"/>
  <c r="I160" i="34"/>
  <c r="G160" i="34"/>
  <c r="F160" i="34"/>
  <c r="E160" i="34"/>
  <c r="D160" i="34"/>
  <c r="M158" i="34"/>
  <c r="K158" i="34"/>
  <c r="I158" i="34"/>
  <c r="G158" i="34"/>
  <c r="E158" i="34"/>
  <c r="M157" i="34"/>
  <c r="K157" i="34"/>
  <c r="I157" i="34"/>
  <c r="G157" i="34"/>
  <c r="E157" i="34"/>
  <c r="M154" i="34"/>
  <c r="K154" i="34"/>
  <c r="I154" i="34"/>
  <c r="G154" i="34"/>
  <c r="E154" i="34"/>
  <c r="M143" i="34"/>
  <c r="K143" i="34"/>
  <c r="I143" i="34"/>
  <c r="G143" i="34"/>
  <c r="F143" i="34"/>
  <c r="E143" i="34"/>
  <c r="D143" i="34"/>
  <c r="R140" i="34"/>
  <c r="M140" i="34"/>
  <c r="K140" i="34"/>
  <c r="I140" i="34"/>
  <c r="G140" i="34"/>
  <c r="F140" i="34"/>
  <c r="E140" i="34"/>
  <c r="D140" i="34"/>
  <c r="M139" i="34"/>
  <c r="K139" i="34"/>
  <c r="I139" i="34"/>
  <c r="G139" i="34"/>
  <c r="F139" i="34"/>
  <c r="E139" i="34"/>
  <c r="D139" i="34"/>
  <c r="M128" i="34"/>
  <c r="K128" i="34"/>
  <c r="I128" i="34"/>
  <c r="G128" i="34"/>
  <c r="F128" i="34"/>
  <c r="E128" i="34"/>
  <c r="D128" i="34"/>
  <c r="M125" i="34"/>
  <c r="K125" i="34"/>
  <c r="I125" i="34"/>
  <c r="G125" i="34"/>
  <c r="F125" i="34"/>
  <c r="E125" i="34"/>
  <c r="D125" i="34"/>
  <c r="M124" i="34"/>
  <c r="K124" i="34"/>
  <c r="I124" i="34"/>
  <c r="M123" i="34"/>
  <c r="K123" i="34"/>
  <c r="I123" i="34"/>
  <c r="G123" i="34"/>
  <c r="F123" i="34"/>
  <c r="E123" i="34"/>
  <c r="D123" i="34"/>
  <c r="M117" i="34"/>
  <c r="K117" i="34"/>
  <c r="I117" i="34"/>
  <c r="G117" i="34"/>
  <c r="F117" i="34"/>
  <c r="E117" i="34"/>
  <c r="D117" i="34"/>
  <c r="M114" i="34"/>
  <c r="K114" i="34"/>
  <c r="I114" i="34"/>
  <c r="G114" i="34"/>
  <c r="M113" i="34"/>
  <c r="K113" i="34"/>
  <c r="I113" i="34"/>
  <c r="G113" i="34"/>
  <c r="F113" i="34"/>
  <c r="E113" i="34"/>
  <c r="D113" i="34"/>
  <c r="M110" i="34"/>
  <c r="K110" i="34"/>
  <c r="I110" i="34"/>
  <c r="G110" i="34"/>
  <c r="F110" i="34"/>
  <c r="E110" i="34"/>
  <c r="D110" i="34"/>
  <c r="M109" i="34"/>
  <c r="K109" i="34"/>
  <c r="I109" i="34"/>
  <c r="G109" i="34"/>
  <c r="F109" i="34"/>
  <c r="E109" i="34"/>
  <c r="D109" i="34"/>
  <c r="M108" i="34"/>
  <c r="K108" i="34"/>
  <c r="I108" i="34"/>
  <c r="G108" i="34"/>
  <c r="M107" i="34"/>
  <c r="K107" i="34"/>
  <c r="I107" i="34"/>
  <c r="G107" i="34"/>
  <c r="F107" i="34"/>
  <c r="E107" i="34"/>
  <c r="D107" i="34"/>
  <c r="M106" i="34"/>
  <c r="K106" i="34"/>
  <c r="I106" i="34"/>
  <c r="G106" i="34"/>
  <c r="M104" i="34"/>
  <c r="K104" i="34"/>
  <c r="I104" i="34"/>
  <c r="M103" i="34"/>
  <c r="K103" i="34"/>
  <c r="I103" i="34"/>
  <c r="G103" i="34"/>
  <c r="F103" i="34"/>
  <c r="E103" i="34"/>
  <c r="M102" i="34"/>
  <c r="K102" i="34"/>
  <c r="I102" i="34"/>
  <c r="M101" i="34"/>
  <c r="K101" i="34"/>
  <c r="I101" i="34"/>
  <c r="G101" i="34"/>
  <c r="F101" i="34"/>
  <c r="E101" i="34"/>
  <c r="D101" i="34"/>
  <c r="M100" i="34"/>
  <c r="G100" i="34"/>
  <c r="M99" i="34"/>
  <c r="K99" i="34"/>
  <c r="I99" i="34"/>
  <c r="M97" i="34"/>
  <c r="K97" i="34"/>
  <c r="I97" i="34"/>
  <c r="G97" i="34"/>
  <c r="F97" i="34"/>
  <c r="E97" i="34"/>
  <c r="D97" i="34"/>
  <c r="M96" i="34"/>
  <c r="K96" i="34"/>
  <c r="I96" i="34"/>
  <c r="G96" i="34"/>
  <c r="F96" i="34"/>
  <c r="E96" i="34"/>
  <c r="D96" i="34"/>
  <c r="M95" i="34"/>
  <c r="K95" i="34"/>
  <c r="I95" i="34"/>
  <c r="G95" i="34"/>
  <c r="F95" i="34"/>
  <c r="E95" i="34"/>
  <c r="D95" i="34"/>
  <c r="M89" i="34"/>
  <c r="K89" i="34"/>
  <c r="I89" i="34"/>
  <c r="G89" i="34"/>
  <c r="F89" i="34"/>
  <c r="E89" i="34"/>
  <c r="D89" i="34"/>
  <c r="M86" i="34"/>
  <c r="K86" i="34"/>
  <c r="I86" i="34"/>
  <c r="G86" i="34"/>
  <c r="F86" i="34"/>
  <c r="E86" i="34"/>
  <c r="D86" i="34"/>
  <c r="M85" i="34"/>
  <c r="K85" i="34"/>
  <c r="I85" i="34"/>
  <c r="G85" i="34"/>
  <c r="F85" i="34"/>
  <c r="E85" i="34"/>
  <c r="M82" i="34"/>
  <c r="K82" i="34"/>
  <c r="I82" i="34"/>
  <c r="G82" i="34"/>
  <c r="F82" i="34"/>
  <c r="E82" i="34"/>
  <c r="D82" i="34"/>
  <c r="M81" i="34"/>
  <c r="K81" i="34"/>
  <c r="I81" i="34"/>
  <c r="G81" i="34"/>
  <c r="F81" i="34"/>
  <c r="E81" i="34"/>
  <c r="D81" i="34"/>
  <c r="M78" i="34"/>
  <c r="K78" i="34"/>
  <c r="M77" i="34"/>
  <c r="K77" i="34"/>
  <c r="I77" i="34"/>
  <c r="G77" i="34"/>
  <c r="F77" i="34"/>
  <c r="E77" i="34"/>
  <c r="D77" i="34"/>
  <c r="M76" i="34"/>
  <c r="K76" i="34"/>
  <c r="I76" i="34"/>
  <c r="G76" i="34"/>
  <c r="F76" i="34"/>
  <c r="E76" i="34"/>
  <c r="D76" i="34"/>
  <c r="M75" i="34"/>
  <c r="K75" i="34"/>
  <c r="I75" i="34"/>
  <c r="M74" i="34"/>
  <c r="K74" i="34"/>
  <c r="I74" i="34"/>
  <c r="G74" i="34"/>
  <c r="M73" i="34"/>
  <c r="K73" i="34"/>
  <c r="I73" i="34"/>
  <c r="G73" i="34"/>
  <c r="F73" i="34"/>
  <c r="E73" i="34"/>
  <c r="D73" i="34"/>
  <c r="M72" i="34"/>
  <c r="K72" i="34"/>
  <c r="I72" i="34"/>
  <c r="G72" i="34"/>
  <c r="E72" i="34"/>
  <c r="M71" i="34"/>
  <c r="K71" i="34"/>
  <c r="I71" i="34"/>
  <c r="M70" i="34"/>
  <c r="K70" i="34"/>
  <c r="I70" i="34"/>
  <c r="G70" i="34"/>
  <c r="F70" i="34"/>
  <c r="M69" i="34"/>
  <c r="K69" i="34"/>
  <c r="I69" i="34"/>
  <c r="M68" i="34"/>
  <c r="K68" i="34"/>
  <c r="I68" i="34"/>
  <c r="M67" i="34"/>
  <c r="K67" i="34"/>
  <c r="M64" i="34"/>
  <c r="K64" i="34"/>
  <c r="I64" i="34"/>
  <c r="M62" i="34"/>
  <c r="K62" i="34"/>
  <c r="I62" i="34"/>
  <c r="G62" i="34"/>
  <c r="F62" i="34"/>
  <c r="E62" i="34"/>
  <c r="D62" i="34"/>
  <c r="M61" i="34"/>
  <c r="K61" i="34"/>
  <c r="I61" i="34"/>
  <c r="M60" i="34"/>
  <c r="K60" i="34"/>
  <c r="I60" i="34"/>
  <c r="M54" i="34"/>
  <c r="K54" i="34"/>
  <c r="I54" i="34"/>
  <c r="M53" i="34"/>
  <c r="K53" i="34"/>
  <c r="I53" i="34"/>
  <c r="G53" i="34"/>
  <c r="F53" i="34"/>
  <c r="E53" i="34"/>
  <c r="D53" i="34"/>
  <c r="M52" i="34"/>
  <c r="K52" i="34"/>
  <c r="I52" i="34"/>
  <c r="G52" i="34"/>
  <c r="M46" i="34"/>
  <c r="K46" i="34"/>
  <c r="I46" i="34"/>
  <c r="G46" i="34"/>
  <c r="M44" i="34"/>
  <c r="M43" i="34"/>
  <c r="K43" i="34"/>
  <c r="I43" i="34"/>
  <c r="M42" i="34"/>
  <c r="K42" i="34"/>
  <c r="I42" i="34"/>
  <c r="G42" i="34"/>
  <c r="F42" i="34"/>
  <c r="E42" i="34"/>
  <c r="D42" i="34"/>
  <c r="M39" i="34"/>
  <c r="K39" i="34"/>
  <c r="I39" i="34"/>
  <c r="G39" i="34"/>
  <c r="F39" i="34"/>
  <c r="E39" i="34"/>
  <c r="D39" i="34"/>
  <c r="M38" i="34"/>
  <c r="K38" i="34"/>
  <c r="I38" i="34"/>
  <c r="G38" i="34"/>
  <c r="F38" i="34"/>
  <c r="E38" i="34"/>
  <c r="D38" i="34"/>
  <c r="M37" i="34"/>
  <c r="K37" i="34"/>
  <c r="I37" i="34"/>
  <c r="M31" i="34"/>
  <c r="K31" i="34"/>
  <c r="I31" i="34"/>
  <c r="G31" i="34"/>
  <c r="M28" i="34"/>
  <c r="K28" i="34"/>
  <c r="I28" i="34"/>
  <c r="M27" i="34"/>
  <c r="M24" i="34"/>
  <c r="K24" i="34"/>
  <c r="I24" i="34"/>
  <c r="G24" i="34"/>
  <c r="F24" i="34"/>
  <c r="E24" i="34"/>
  <c r="D24" i="34"/>
  <c r="M23" i="34"/>
  <c r="K23" i="34"/>
  <c r="I23" i="34"/>
  <c r="G23" i="34"/>
  <c r="F23" i="34"/>
  <c r="E23" i="34"/>
  <c r="D23" i="34"/>
  <c r="A13" i="34"/>
  <c r="E65" i="21"/>
  <c r="E18" i="21" s="1"/>
  <c r="T40" i="21"/>
  <c r="S40" i="21"/>
  <c r="R40" i="21"/>
  <c r="Q40" i="21"/>
  <c r="K40" i="21"/>
  <c r="I40" i="21"/>
  <c r="B8" i="21"/>
  <c r="B9" i="24" s="1"/>
  <c r="B6" i="21"/>
  <c r="B8" i="20"/>
  <c r="B6" i="20"/>
  <c r="W37" i="19"/>
  <c r="W36" i="19" s="1"/>
  <c r="W35" i="19" s="1"/>
  <c r="W17" i="19" s="1"/>
  <c r="W15" i="19" s="1"/>
  <c r="V37" i="19"/>
  <c r="V36" i="19" s="1"/>
  <c r="V35" i="19" s="1"/>
  <c r="V17" i="19" s="1"/>
  <c r="V15" i="19" s="1"/>
  <c r="W32" i="19"/>
  <c r="V32" i="19"/>
  <c r="V24" i="19"/>
  <c r="B8" i="19"/>
  <c r="B6" i="19"/>
  <c r="N107" i="45"/>
  <c r="L107" i="45"/>
  <c r="K107" i="45"/>
  <c r="J107" i="45"/>
  <c r="I107" i="45"/>
  <c r="H107" i="45"/>
  <c r="G107" i="45"/>
  <c r="F107" i="45"/>
  <c r="E107" i="45"/>
  <c r="D107" i="45"/>
  <c r="N106" i="45"/>
  <c r="L106" i="45"/>
  <c r="K106" i="45"/>
  <c r="J106" i="45"/>
  <c r="I106" i="45"/>
  <c r="H106" i="45"/>
  <c r="G106" i="45"/>
  <c r="F106" i="45"/>
  <c r="E106" i="45"/>
  <c r="D106" i="45"/>
  <c r="N105" i="45"/>
  <c r="L105" i="45"/>
  <c r="K105" i="45"/>
  <c r="J105" i="45"/>
  <c r="I105" i="45"/>
  <c r="H105" i="45"/>
  <c r="G105" i="45"/>
  <c r="F105" i="45"/>
  <c r="E105" i="45"/>
  <c r="D105" i="45"/>
  <c r="N104" i="45"/>
  <c r="L104" i="45"/>
  <c r="K104" i="45"/>
  <c r="J104" i="45"/>
  <c r="I104" i="45"/>
  <c r="H104" i="45"/>
  <c r="G104" i="45"/>
  <c r="F104" i="45"/>
  <c r="E104" i="45"/>
  <c r="D104" i="45"/>
  <c r="N97" i="45"/>
  <c r="L97" i="45"/>
  <c r="K97" i="45"/>
  <c r="J97" i="45"/>
  <c r="I97" i="45"/>
  <c r="H97" i="45"/>
  <c r="G97" i="45"/>
  <c r="F97" i="45"/>
  <c r="E97" i="45"/>
  <c r="D97" i="45"/>
  <c r="N96" i="45"/>
  <c r="L96" i="45"/>
  <c r="K96" i="45"/>
  <c r="J96" i="45"/>
  <c r="I96" i="45"/>
  <c r="H96" i="45"/>
  <c r="G96" i="45"/>
  <c r="F96" i="45"/>
  <c r="E96" i="45"/>
  <c r="D96" i="45"/>
  <c r="N95" i="45"/>
  <c r="L95" i="45"/>
  <c r="K95" i="45"/>
  <c r="J95" i="45"/>
  <c r="I95" i="45"/>
  <c r="H95" i="45"/>
  <c r="G95" i="45"/>
  <c r="F95" i="45"/>
  <c r="E95" i="45"/>
  <c r="D95" i="45"/>
  <c r="N94" i="45"/>
  <c r="L94" i="45"/>
  <c r="K94" i="45"/>
  <c r="J94" i="45"/>
  <c r="I94" i="45"/>
  <c r="H94" i="45"/>
  <c r="G94" i="45"/>
  <c r="F94" i="45"/>
  <c r="E94" i="45"/>
  <c r="D94" i="45"/>
  <c r="N87" i="45"/>
  <c r="L87" i="45"/>
  <c r="K87" i="45"/>
  <c r="J87" i="45"/>
  <c r="I87" i="45"/>
  <c r="H87" i="45"/>
  <c r="G87" i="45"/>
  <c r="F87" i="45"/>
  <c r="E87" i="45"/>
  <c r="D87" i="45"/>
  <c r="N86" i="45"/>
  <c r="L86" i="45"/>
  <c r="K86" i="45"/>
  <c r="J86" i="45"/>
  <c r="I86" i="45"/>
  <c r="H86" i="45"/>
  <c r="G86" i="45"/>
  <c r="F86" i="45"/>
  <c r="E86" i="45"/>
  <c r="D86" i="45"/>
  <c r="N85" i="45"/>
  <c r="L85" i="45"/>
  <c r="K85" i="45"/>
  <c r="J85" i="45"/>
  <c r="I85" i="45"/>
  <c r="H85" i="45"/>
  <c r="G85" i="45"/>
  <c r="F85" i="45"/>
  <c r="E85" i="45"/>
  <c r="D85" i="45"/>
  <c r="N84" i="45"/>
  <c r="L84" i="45"/>
  <c r="K84" i="45"/>
  <c r="J84" i="45"/>
  <c r="I84" i="45"/>
  <c r="H84" i="45"/>
  <c r="G84" i="45"/>
  <c r="F84" i="45"/>
  <c r="E84" i="45"/>
  <c r="D84" i="45"/>
  <c r="N39" i="45"/>
  <c r="L39" i="45"/>
  <c r="K39" i="45"/>
  <c r="J39" i="45"/>
  <c r="I39" i="45"/>
  <c r="H39" i="45"/>
  <c r="G39" i="45"/>
  <c r="F39" i="45"/>
  <c r="E39" i="45"/>
  <c r="D39" i="45"/>
  <c r="N38" i="45"/>
  <c r="L38" i="45"/>
  <c r="K38" i="45"/>
  <c r="J38" i="45"/>
  <c r="I38" i="45"/>
  <c r="H38" i="45"/>
  <c r="G38" i="45"/>
  <c r="F38" i="45"/>
  <c r="E38" i="45"/>
  <c r="D38" i="45"/>
  <c r="N37" i="45"/>
  <c r="L37" i="45"/>
  <c r="K37" i="45"/>
  <c r="J37" i="45"/>
  <c r="I37" i="45"/>
  <c r="H37" i="45"/>
  <c r="G37" i="45"/>
  <c r="F37" i="45"/>
  <c r="E37" i="45"/>
  <c r="D37" i="45"/>
  <c r="N36" i="45"/>
  <c r="L36" i="45"/>
  <c r="K36" i="45"/>
  <c r="J36" i="45"/>
  <c r="I36" i="45"/>
  <c r="H36" i="45"/>
  <c r="G36" i="45"/>
  <c r="F36" i="45"/>
  <c r="E36" i="45"/>
  <c r="D36" i="45"/>
  <c r="N29" i="45"/>
  <c r="L29" i="45"/>
  <c r="K29" i="45"/>
  <c r="J29" i="45"/>
  <c r="I29" i="45"/>
  <c r="H29" i="45"/>
  <c r="G29" i="45"/>
  <c r="F29" i="45"/>
  <c r="E29" i="45"/>
  <c r="D29" i="45"/>
  <c r="N28" i="45"/>
  <c r="L28" i="45"/>
  <c r="K28" i="45"/>
  <c r="J28" i="45"/>
  <c r="I28" i="45"/>
  <c r="H28" i="45"/>
  <c r="G28" i="45"/>
  <c r="F28" i="45"/>
  <c r="E28" i="45"/>
  <c r="D28" i="45"/>
  <c r="N27" i="45"/>
  <c r="L27" i="45"/>
  <c r="K27" i="45"/>
  <c r="J27" i="45"/>
  <c r="I27" i="45"/>
  <c r="H27" i="45"/>
  <c r="G27" i="45"/>
  <c r="F27" i="45"/>
  <c r="E27" i="45"/>
  <c r="D27" i="45"/>
  <c r="N26" i="45"/>
  <c r="L26" i="45"/>
  <c r="K26" i="45"/>
  <c r="J26" i="45"/>
  <c r="I26" i="45"/>
  <c r="H26" i="45"/>
  <c r="G26" i="45"/>
  <c r="F26" i="45"/>
  <c r="E26" i="45"/>
  <c r="D26" i="45"/>
  <c r="N19" i="45"/>
  <c r="L19" i="45"/>
  <c r="K19" i="45"/>
  <c r="J19" i="45"/>
  <c r="I19" i="45"/>
  <c r="H19" i="45"/>
  <c r="G19" i="45"/>
  <c r="F19" i="45"/>
  <c r="E19" i="45"/>
  <c r="D19" i="45"/>
  <c r="N18" i="45"/>
  <c r="L18" i="45"/>
  <c r="K18" i="45"/>
  <c r="J18" i="45"/>
  <c r="I18" i="45"/>
  <c r="H18" i="45"/>
  <c r="G18" i="45"/>
  <c r="F18" i="45"/>
  <c r="E18" i="45"/>
  <c r="D18" i="45"/>
  <c r="N17" i="45"/>
  <c r="L17" i="45"/>
  <c r="K17" i="45"/>
  <c r="J17" i="45"/>
  <c r="I17" i="45"/>
  <c r="H17" i="45"/>
  <c r="G17" i="45"/>
  <c r="F17" i="45"/>
  <c r="E17" i="45"/>
  <c r="D17" i="45"/>
  <c r="N16" i="45"/>
  <c r="L16" i="45"/>
  <c r="K16" i="45"/>
  <c r="J16" i="45"/>
  <c r="I16" i="45"/>
  <c r="H16" i="45"/>
  <c r="G16" i="45"/>
  <c r="F16" i="45"/>
  <c r="E16" i="45"/>
  <c r="D16" i="45"/>
  <c r="U33" i="18"/>
  <c r="H33" i="18"/>
  <c r="U24" i="18"/>
  <c r="H24" i="18"/>
  <c r="G24" i="18"/>
  <c r="U23" i="18"/>
  <c r="H23" i="18"/>
  <c r="G23" i="18"/>
  <c r="U22" i="18"/>
  <c r="H22" i="18"/>
  <c r="G22" i="18"/>
  <c r="AC21" i="18"/>
  <c r="U21" i="18"/>
  <c r="H21" i="18"/>
  <c r="G21" i="18"/>
  <c r="B10" i="17"/>
  <c r="B8" i="17"/>
  <c r="B6" i="16"/>
  <c r="DL96" i="14"/>
  <c r="DL88" i="14" s="1"/>
  <c r="DL25" i="14" s="1"/>
  <c r="DK96" i="14"/>
  <c r="DK88" i="14" s="1"/>
  <c r="DK25" i="14" s="1"/>
  <c r="DJ96" i="14"/>
  <c r="DJ88" i="14" s="1"/>
  <c r="DJ25" i="14" s="1"/>
  <c r="DI96" i="14"/>
  <c r="DI88" i="14" s="1"/>
  <c r="DI25" i="14" s="1"/>
  <c r="DH96" i="14"/>
  <c r="DH88" i="14" s="1"/>
  <c r="DH25" i="14" s="1"/>
  <c r="DG96" i="14"/>
  <c r="DG88" i="14" s="1"/>
  <c r="DG25" i="14" s="1"/>
  <c r="DF96" i="14"/>
  <c r="DF88" i="14" s="1"/>
  <c r="DF25" i="14" s="1"/>
  <c r="DE88" i="14"/>
  <c r="DE25" i="14" s="1"/>
  <c r="DD88" i="14"/>
  <c r="DD25" i="14" s="1"/>
  <c r="DC88" i="14"/>
  <c r="DC25" i="14" s="1"/>
  <c r="CZ25" i="14"/>
  <c r="R96" i="14"/>
  <c r="Q96" i="14"/>
  <c r="P96" i="14"/>
  <c r="O96" i="14"/>
  <c r="N96" i="14"/>
  <c r="M96" i="14"/>
  <c r="L96" i="14"/>
  <c r="K96" i="14"/>
  <c r="J96" i="14"/>
  <c r="J90" i="14" s="1"/>
  <c r="I96" i="14"/>
  <c r="H96" i="14"/>
  <c r="G88" i="14"/>
  <c r="F88" i="14"/>
  <c r="E88" i="14"/>
  <c r="DB88" i="14"/>
  <c r="DB25" i="14" s="1"/>
  <c r="BV88" i="14"/>
  <c r="BV25" i="14" s="1"/>
  <c r="BU88" i="14"/>
  <c r="BU25" i="14" s="1"/>
  <c r="BT88" i="14"/>
  <c r="BT25" i="14" s="1"/>
  <c r="BS88" i="14"/>
  <c r="BR88" i="14"/>
  <c r="BQ88" i="14"/>
  <c r="BQ25" i="14" s="1"/>
  <c r="BP88" i="14"/>
  <c r="BP25" i="14" s="1"/>
  <c r="BO88" i="14"/>
  <c r="BO25" i="14" s="1"/>
  <c r="BN88" i="14"/>
  <c r="BN25" i="14" s="1"/>
  <c r="BM88" i="14"/>
  <c r="BL88" i="14"/>
  <c r="BK88" i="14"/>
  <c r="BJ88" i="14"/>
  <c r="BI88" i="14"/>
  <c r="BH88" i="14"/>
  <c r="BH25" i="14" s="1"/>
  <c r="BG88" i="14"/>
  <c r="BF88" i="14"/>
  <c r="BE88" i="14"/>
  <c r="BE25" i="14" s="1"/>
  <c r="BD88" i="14"/>
  <c r="BD25" i="14" s="1"/>
  <c r="BC88" i="14"/>
  <c r="BC25" i="14" s="1"/>
  <c r="BB88" i="14"/>
  <c r="BB25" i="14" s="1"/>
  <c r="BA88" i="14"/>
  <c r="AZ88" i="14"/>
  <c r="AY88" i="14"/>
  <c r="AX88" i="14"/>
  <c r="AW88" i="14"/>
  <c r="AV88" i="14"/>
  <c r="AU88" i="14"/>
  <c r="AT88" i="14"/>
  <c r="AS88" i="14"/>
  <c r="AS25" i="14" s="1"/>
  <c r="AR88" i="14"/>
  <c r="AR25" i="14" s="1"/>
  <c r="AQ88" i="14"/>
  <c r="AQ25" i="14" s="1"/>
  <c r="AP88" i="14"/>
  <c r="AP25" i="14" s="1"/>
  <c r="AO88" i="14"/>
  <c r="AN88" i="14"/>
  <c r="AM88" i="14"/>
  <c r="AM25" i="14" s="1"/>
  <c r="AL88" i="14"/>
  <c r="AL25" i="14" s="1"/>
  <c r="AK88" i="14"/>
  <c r="AK25" i="14" s="1"/>
  <c r="AJ88" i="14"/>
  <c r="AI88" i="14"/>
  <c r="AH88" i="14"/>
  <c r="AG88" i="14"/>
  <c r="AF88" i="14"/>
  <c r="AF25" i="14" s="1"/>
  <c r="AE88" i="14"/>
  <c r="AE25" i="14" s="1"/>
  <c r="AD88" i="14"/>
  <c r="AD25" i="14" s="1"/>
  <c r="AC88" i="14"/>
  <c r="AB88" i="14"/>
  <c r="AA88" i="14"/>
  <c r="AA25" i="14" s="1"/>
  <c r="Z88" i="14"/>
  <c r="Z25" i="14" s="1"/>
  <c r="Y88" i="14"/>
  <c r="Y25" i="14" s="1"/>
  <c r="X88" i="14"/>
  <c r="X25" i="14" s="1"/>
  <c r="W88" i="14"/>
  <c r="V88" i="14"/>
  <c r="U88" i="14"/>
  <c r="U25" i="14" s="1"/>
  <c r="T88" i="14"/>
  <c r="T25" i="14" s="1"/>
  <c r="S88" i="14"/>
  <c r="S25" i="14" s="1"/>
  <c r="DM78" i="14"/>
  <c r="BV23" i="14"/>
  <c r="BU23" i="14"/>
  <c r="BT23" i="14"/>
  <c r="BR23" i="14"/>
  <c r="BQ23" i="14"/>
  <c r="BP23" i="14"/>
  <c r="BO23" i="14"/>
  <c r="BN23" i="14"/>
  <c r="BE23" i="14"/>
  <c r="BD23" i="14"/>
  <c r="BC23" i="14"/>
  <c r="BB23" i="14"/>
  <c r="AT78" i="14"/>
  <c r="AT23" i="14" s="1"/>
  <c r="AS78" i="14"/>
  <c r="AR78" i="14"/>
  <c r="AR23" i="14" s="1"/>
  <c r="AQ78" i="14"/>
  <c r="AQ23" i="14" s="1"/>
  <c r="AP78" i="14"/>
  <c r="AP23" i="14" s="1"/>
  <c r="AO78" i="14"/>
  <c r="AN78" i="14"/>
  <c r="AN23" i="14" s="1"/>
  <c r="AM78" i="14"/>
  <c r="AL78" i="14"/>
  <c r="AL23" i="14" s="1"/>
  <c r="AK78" i="14"/>
  <c r="AK23" i="14" s="1"/>
  <c r="AJ78" i="14"/>
  <c r="AI78" i="14"/>
  <c r="AH78" i="14"/>
  <c r="AG78" i="14"/>
  <c r="AF78" i="14"/>
  <c r="AF23" i="14" s="1"/>
  <c r="AE78" i="14"/>
  <c r="AE23" i="14" s="1"/>
  <c r="AD78" i="14"/>
  <c r="AD23" i="14" s="1"/>
  <c r="AC78" i="14"/>
  <c r="AB78" i="14"/>
  <c r="AB23" i="14" s="1"/>
  <c r="AA78" i="14"/>
  <c r="Z78" i="14"/>
  <c r="Z23" i="14" s="1"/>
  <c r="Y78" i="14"/>
  <c r="Y23" i="14" s="1"/>
  <c r="X78" i="14"/>
  <c r="W78" i="14"/>
  <c r="V78" i="14"/>
  <c r="U78" i="14"/>
  <c r="T78" i="14"/>
  <c r="T23" i="14" s="1"/>
  <c r="S78" i="14"/>
  <c r="S23" i="14" s="1"/>
  <c r="R78" i="14"/>
  <c r="R23" i="14" s="1"/>
  <c r="R19" i="14" s="1"/>
  <c r="Q78" i="14"/>
  <c r="DL74" i="14"/>
  <c r="DL22" i="14" s="1"/>
  <c r="DK74" i="14"/>
  <c r="DK22" i="14" s="1"/>
  <c r="DJ74" i="14"/>
  <c r="DJ22" i="14" s="1"/>
  <c r="DI74" i="14"/>
  <c r="DI22" i="14" s="1"/>
  <c r="DH74" i="14"/>
  <c r="DG74" i="14"/>
  <c r="DF74" i="14"/>
  <c r="DF22" i="14" s="1"/>
  <c r="BV74" i="14"/>
  <c r="BU74" i="14"/>
  <c r="BU22" i="14" s="1"/>
  <c r="BT74" i="14"/>
  <c r="BT22" i="14" s="1"/>
  <c r="BS74" i="14"/>
  <c r="BR74" i="14"/>
  <c r="BQ74" i="14"/>
  <c r="BP74" i="14"/>
  <c r="BO74" i="14"/>
  <c r="BN74" i="14"/>
  <c r="BM74" i="14"/>
  <c r="BL74" i="14"/>
  <c r="BK74" i="14"/>
  <c r="BJ74" i="14"/>
  <c r="BI74" i="14"/>
  <c r="BH74" i="14"/>
  <c r="BH22" i="14" s="1"/>
  <c r="BG74" i="14"/>
  <c r="BF74" i="14"/>
  <c r="BE74" i="14"/>
  <c r="BE22" i="14" s="1"/>
  <c r="BD74" i="14"/>
  <c r="BC74" i="14"/>
  <c r="BB74" i="14"/>
  <c r="BB22" i="14" s="1"/>
  <c r="BA74" i="14"/>
  <c r="AZ74" i="14"/>
  <c r="AY74" i="14"/>
  <c r="AX74" i="14"/>
  <c r="AW74" i="14"/>
  <c r="AV74" i="14"/>
  <c r="AU74" i="14"/>
  <c r="AT74" i="14"/>
  <c r="AT22" i="14" s="1"/>
  <c r="AS74" i="14"/>
  <c r="AS22" i="14" s="1"/>
  <c r="AR74" i="14"/>
  <c r="AQ74" i="14"/>
  <c r="AP74" i="14"/>
  <c r="AP22" i="14" s="1"/>
  <c r="AO74" i="14"/>
  <c r="AN74" i="14"/>
  <c r="AM74" i="14"/>
  <c r="AL74" i="14"/>
  <c r="AK74" i="14"/>
  <c r="AK22" i="14" s="1"/>
  <c r="AJ74" i="14"/>
  <c r="AI74" i="14"/>
  <c r="AH74" i="14"/>
  <c r="AG74" i="14"/>
  <c r="AF74" i="14"/>
  <c r="AE74" i="14"/>
  <c r="AD74" i="14"/>
  <c r="AD22" i="14" s="1"/>
  <c r="AC74" i="14"/>
  <c r="AB74" i="14"/>
  <c r="AA74" i="14"/>
  <c r="Z74" i="14"/>
  <c r="Y74" i="14"/>
  <c r="Y22" i="14" s="1"/>
  <c r="X74" i="14"/>
  <c r="X22" i="14" s="1"/>
  <c r="W74" i="14"/>
  <c r="V74" i="14"/>
  <c r="U74" i="14"/>
  <c r="T74" i="14"/>
  <c r="S74" i="14"/>
  <c r="S22" i="14" s="1"/>
  <c r="DL71" i="14"/>
  <c r="DK71" i="14"/>
  <c r="DJ71" i="14"/>
  <c r="DI71" i="14"/>
  <c r="DH71" i="14"/>
  <c r="DG71" i="14"/>
  <c r="DF71" i="14"/>
  <c r="DE71" i="14"/>
  <c r="DD71" i="14"/>
  <c r="DC71" i="14"/>
  <c r="DB71" i="14"/>
  <c r="DA71" i="14"/>
  <c r="CZ71" i="14"/>
  <c r="CY71" i="14"/>
  <c r="BV71" i="14"/>
  <c r="BU71" i="14"/>
  <c r="BT71" i="14"/>
  <c r="BS71" i="14"/>
  <c r="BR71" i="14"/>
  <c r="BQ71" i="14"/>
  <c r="BP71" i="14"/>
  <c r="BO71" i="14"/>
  <c r="BN71" i="14"/>
  <c r="BM71" i="14"/>
  <c r="BL71" i="14"/>
  <c r="BK71" i="14"/>
  <c r="BJ71" i="14"/>
  <c r="BI71" i="14"/>
  <c r="BH71" i="14"/>
  <c r="BG71" i="14"/>
  <c r="BF71" i="14"/>
  <c r="BE71" i="14"/>
  <c r="BD71"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E71" i="14"/>
  <c r="EN66" i="14"/>
  <c r="EN65" i="14" s="1"/>
  <c r="EM66" i="14"/>
  <c r="EM65" i="14" s="1"/>
  <c r="EL66" i="14"/>
  <c r="EL65" i="14" s="1"/>
  <c r="EK66" i="14"/>
  <c r="EK65" i="14" s="1"/>
  <c r="EJ66" i="14"/>
  <c r="EI66" i="14"/>
  <c r="EI65" i="14" s="1"/>
  <c r="EH66" i="14"/>
  <c r="EH65" i="14" s="1"/>
  <c r="EG66" i="14"/>
  <c r="EF66" i="14"/>
  <c r="EF65" i="14" s="1"/>
  <c r="EE66" i="14"/>
  <c r="EE65" i="14" s="1"/>
  <c r="R66" i="14"/>
  <c r="R65" i="14" s="1"/>
  <c r="R64" i="14" s="1"/>
  <c r="R60" i="14" s="1"/>
  <c r="Q66" i="14"/>
  <c r="Q65" i="14" s="1"/>
  <c r="Q64" i="14" s="1"/>
  <c r="Q60" i="14" s="1"/>
  <c r="P66" i="14"/>
  <c r="P65" i="14" s="1"/>
  <c r="P64" i="14" s="1"/>
  <c r="P60" i="14" s="1"/>
  <c r="O66" i="14"/>
  <c r="O65" i="14" s="1"/>
  <c r="O64" i="14" s="1"/>
  <c r="N66" i="14"/>
  <c r="N65" i="14" s="1"/>
  <c r="N64" i="14" s="1"/>
  <c r="N60" i="14" s="1"/>
  <c r="M66" i="14"/>
  <c r="M65" i="14" s="1"/>
  <c r="M64" i="14" s="1"/>
  <c r="L66" i="14"/>
  <c r="L65" i="14" s="1"/>
  <c r="L64" i="14" s="1"/>
  <c r="L60" i="14" s="1"/>
  <c r="K66" i="14"/>
  <c r="K65" i="14" s="1"/>
  <c r="K64" i="14" s="1"/>
  <c r="K60" i="14" s="1"/>
  <c r="J66" i="14"/>
  <c r="J65" i="14" s="1"/>
  <c r="J64" i="14" s="1"/>
  <c r="I66" i="14"/>
  <c r="I65" i="14" s="1"/>
  <c r="I64" i="14" s="1"/>
  <c r="H66" i="14"/>
  <c r="H65" i="14" s="1"/>
  <c r="H64" i="14" s="1"/>
  <c r="F66" i="14"/>
  <c r="F65" i="14" s="1"/>
  <c r="F64" i="14" s="1"/>
  <c r="EJ65" i="14"/>
  <c r="EG65" i="14"/>
  <c r="ED65" i="14"/>
  <c r="EC65" i="14"/>
  <c r="EB65" i="14"/>
  <c r="EA65" i="14"/>
  <c r="DZ65" i="14"/>
  <c r="DY65" i="14"/>
  <c r="DX65" i="14"/>
  <c r="DW65" i="14"/>
  <c r="DV65" i="14"/>
  <c r="DU65" i="14"/>
  <c r="DT65" i="14"/>
  <c r="DS65" i="14"/>
  <c r="DR65" i="14"/>
  <c r="DQ65" i="14"/>
  <c r="DP65" i="14"/>
  <c r="DO65" i="14"/>
  <c r="DN65" i="14"/>
  <c r="DM65" i="14"/>
  <c r="DM19" i="14" s="1"/>
  <c r="DL65" i="14"/>
  <c r="DK65" i="14"/>
  <c r="DJ65" i="14"/>
  <c r="DI65" i="14"/>
  <c r="DH65" i="14"/>
  <c r="DG65" i="14"/>
  <c r="DF65" i="14"/>
  <c r="DE65" i="14"/>
  <c r="DD65" i="14"/>
  <c r="DC65" i="14"/>
  <c r="DB65" i="14"/>
  <c r="BV60" i="14"/>
  <c r="BU60" i="14"/>
  <c r="BT60" i="14"/>
  <c r="BS60" i="14"/>
  <c r="BR60" i="14"/>
  <c r="BQ60" i="14"/>
  <c r="BP60" i="14"/>
  <c r="BO60" i="14"/>
  <c r="BN60" i="14"/>
  <c r="BM60" i="14"/>
  <c r="BL60" i="14"/>
  <c r="BK60" i="14"/>
  <c r="BJ60" i="14"/>
  <c r="BI60" i="14"/>
  <c r="BH60" i="14"/>
  <c r="BG60" i="14"/>
  <c r="BA60" i="14"/>
  <c r="AZ60" i="14"/>
  <c r="AY60" i="14"/>
  <c r="AX60" i="14"/>
  <c r="AW60" i="14"/>
  <c r="AV60" i="14"/>
  <c r="AU60" i="14"/>
  <c r="AT60" i="14"/>
  <c r="AS60" i="14"/>
  <c r="AQ60" i="14"/>
  <c r="AP60" i="14"/>
  <c r="AO60" i="14"/>
  <c r="AN60" i="14"/>
  <c r="AM60" i="14"/>
  <c r="AL60" i="14"/>
  <c r="AK60" i="14"/>
  <c r="AJ60" i="14"/>
  <c r="AI60" i="14"/>
  <c r="AH60" i="14"/>
  <c r="AG60" i="14"/>
  <c r="AF60" i="14"/>
  <c r="AE60" i="14"/>
  <c r="AD60" i="14"/>
  <c r="AC60" i="14"/>
  <c r="AB60" i="14"/>
  <c r="AA60" i="14"/>
  <c r="Y60" i="14"/>
  <c r="X60" i="14"/>
  <c r="W60" i="14"/>
  <c r="V60" i="14"/>
  <c r="U60" i="14"/>
  <c r="T60" i="14"/>
  <c r="S60" i="14"/>
  <c r="BF60" i="14"/>
  <c r="BE60" i="14"/>
  <c r="BD60" i="14"/>
  <c r="BC60" i="14"/>
  <c r="BB60" i="14"/>
  <c r="AR60" i="14"/>
  <c r="Z60" i="14"/>
  <c r="O60" i="14"/>
  <c r="M60" i="14"/>
  <c r="J60" i="14"/>
  <c r="I60" i="14"/>
  <c r="H60" i="14"/>
  <c r="G60" i="14"/>
  <c r="F60" i="14"/>
  <c r="E60" i="14"/>
  <c r="DL58" i="14"/>
  <c r="DL57" i="14" s="1"/>
  <c r="DL56" i="14" s="1"/>
  <c r="DK58" i="14"/>
  <c r="DK57" i="14" s="1"/>
  <c r="DK56" i="14" s="1"/>
  <c r="DI58" i="14"/>
  <c r="DI57" i="14" s="1"/>
  <c r="DI56" i="14" s="1"/>
  <c r="DH58" i="14"/>
  <c r="DG58" i="14"/>
  <c r="DG57" i="14" s="1"/>
  <c r="DG56" i="14" s="1"/>
  <c r="DF58" i="14"/>
  <c r="DF57" i="14" s="1"/>
  <c r="DF56" i="14" s="1"/>
  <c r="DE58" i="14"/>
  <c r="DE57" i="14" s="1"/>
  <c r="DE56" i="14" s="1"/>
  <c r="DD58" i="14"/>
  <c r="DD57" i="14" s="1"/>
  <c r="DD56" i="14" s="1"/>
  <c r="DC58" i="14"/>
  <c r="DC57" i="14" s="1"/>
  <c r="DC56" i="14" s="1"/>
  <c r="DB58" i="14"/>
  <c r="DB57" i="14" s="1"/>
  <c r="DB56" i="14" s="1"/>
  <c r="DA58" i="14"/>
  <c r="DA57" i="14" s="1"/>
  <c r="DA56" i="14" s="1"/>
  <c r="DA44" i="14" s="1"/>
  <c r="DA21" i="14" s="1"/>
  <c r="DA20" i="14" s="1"/>
  <c r="DA19" i="14" s="1"/>
  <c r="CZ58" i="14"/>
  <c r="CZ57" i="14" s="1"/>
  <c r="CZ56" i="14" s="1"/>
  <c r="CZ44" i="14" s="1"/>
  <c r="CY58" i="14"/>
  <c r="CY57" i="14" s="1"/>
  <c r="CY56" i="14" s="1"/>
  <c r="CY44" i="14" s="1"/>
  <c r="CY21" i="14" s="1"/>
  <c r="CY20" i="14" s="1"/>
  <c r="CY19" i="14" s="1"/>
  <c r="BT58" i="14"/>
  <c r="R58" i="14"/>
  <c r="R57" i="14" s="1"/>
  <c r="R56" i="14" s="1"/>
  <c r="Q58" i="14"/>
  <c r="Q57" i="14" s="1"/>
  <c r="Q56" i="14" s="1"/>
  <c r="O58" i="14"/>
  <c r="O57" i="14" s="1"/>
  <c r="O56" i="14" s="1"/>
  <c r="N58" i="14"/>
  <c r="N57" i="14" s="1"/>
  <c r="N56" i="14" s="1"/>
  <c r="M58" i="14"/>
  <c r="M57" i="14" s="1"/>
  <c r="M56" i="14" s="1"/>
  <c r="L58" i="14"/>
  <c r="L57" i="14" s="1"/>
  <c r="L56" i="14" s="1"/>
  <c r="K58" i="14"/>
  <c r="K57" i="14" s="1"/>
  <c r="K56" i="14" s="1"/>
  <c r="J58" i="14"/>
  <c r="J57" i="14" s="1"/>
  <c r="J56" i="14" s="1"/>
  <c r="I58" i="14"/>
  <c r="I57" i="14" s="1"/>
  <c r="I56" i="14" s="1"/>
  <c r="H58" i="14"/>
  <c r="H57" i="14" s="1"/>
  <c r="H56" i="14" s="1"/>
  <c r="G58" i="14"/>
  <c r="G57" i="14" s="1"/>
  <c r="G56" i="14" s="1"/>
  <c r="F58" i="14"/>
  <c r="F57" i="14" s="1"/>
  <c r="F56" i="14" s="1"/>
  <c r="E58" i="14"/>
  <c r="E57" i="14" s="1"/>
  <c r="E56" i="14" s="1"/>
  <c r="DH57" i="14"/>
  <c r="DH56" i="14" s="1"/>
  <c r="BV57" i="14"/>
  <c r="BV56" i="14" s="1"/>
  <c r="BU57" i="14"/>
  <c r="BU56" i="14" s="1"/>
  <c r="BS57" i="14"/>
  <c r="BS56" i="14" s="1"/>
  <c r="BR57" i="14"/>
  <c r="BR56" i="14" s="1"/>
  <c r="BQ57" i="14"/>
  <c r="BQ56" i="14" s="1"/>
  <c r="BP57" i="14"/>
  <c r="BP56" i="14" s="1"/>
  <c r="BO57" i="14"/>
  <c r="BO56" i="14" s="1"/>
  <c r="BN57" i="14"/>
  <c r="BN56" i="14" s="1"/>
  <c r="BM57" i="14"/>
  <c r="BM56" i="14" s="1"/>
  <c r="BL57" i="14"/>
  <c r="BL56" i="14" s="1"/>
  <c r="BK57" i="14"/>
  <c r="BK56" i="14" s="1"/>
  <c r="BJ57" i="14"/>
  <c r="BJ56" i="14" s="1"/>
  <c r="BI57" i="14"/>
  <c r="BI56" i="14" s="1"/>
  <c r="BH57" i="14"/>
  <c r="BH56" i="14" s="1"/>
  <c r="BG57" i="14"/>
  <c r="BG56" i="14" s="1"/>
  <c r="BF57" i="14"/>
  <c r="BF56" i="14" s="1"/>
  <c r="BE57" i="14"/>
  <c r="BE56" i="14" s="1"/>
  <c r="BD57" i="14"/>
  <c r="BD56" i="14" s="1"/>
  <c r="BC57" i="14"/>
  <c r="BC56" i="14" s="1"/>
  <c r="BB57" i="14"/>
  <c r="BB56" i="14" s="1"/>
  <c r="BA57" i="14"/>
  <c r="BA56" i="14" s="1"/>
  <c r="AZ57" i="14"/>
  <c r="AZ56" i="14" s="1"/>
  <c r="AY57" i="14"/>
  <c r="AY56" i="14" s="1"/>
  <c r="AX57" i="14"/>
  <c r="AX56" i="14" s="1"/>
  <c r="AW57" i="14"/>
  <c r="AW56" i="14" s="1"/>
  <c r="AV57" i="14"/>
  <c r="AV56" i="14" s="1"/>
  <c r="AU57" i="14"/>
  <c r="AU56" i="14" s="1"/>
  <c r="AT57" i="14"/>
  <c r="AT56" i="14" s="1"/>
  <c r="AS57" i="14"/>
  <c r="AS56" i="14" s="1"/>
  <c r="AR57" i="14"/>
  <c r="AR56" i="14" s="1"/>
  <c r="AQ57" i="14"/>
  <c r="AQ56" i="14" s="1"/>
  <c r="AP57" i="14"/>
  <c r="AP56" i="14" s="1"/>
  <c r="AO57" i="14"/>
  <c r="AO56" i="14" s="1"/>
  <c r="AN57" i="14"/>
  <c r="AN56" i="14" s="1"/>
  <c r="AM57" i="14"/>
  <c r="AM56" i="14" s="1"/>
  <c r="AL57" i="14"/>
  <c r="AL56" i="14" s="1"/>
  <c r="AK57" i="14"/>
  <c r="AK56" i="14" s="1"/>
  <c r="AJ57" i="14"/>
  <c r="AJ56" i="14" s="1"/>
  <c r="AI57" i="14"/>
  <c r="AI56" i="14" s="1"/>
  <c r="AH57" i="14"/>
  <c r="AH56" i="14" s="1"/>
  <c r="AG57" i="14"/>
  <c r="AG56" i="14" s="1"/>
  <c r="AF57" i="14"/>
  <c r="AF56" i="14" s="1"/>
  <c r="AE57" i="14"/>
  <c r="AE56" i="14" s="1"/>
  <c r="AD57" i="14"/>
  <c r="AD56" i="14" s="1"/>
  <c r="AC57" i="14"/>
  <c r="AC56" i="14" s="1"/>
  <c r="AB57" i="14"/>
  <c r="AB56" i="14" s="1"/>
  <c r="AA57" i="14"/>
  <c r="AA56" i="14" s="1"/>
  <c r="Z57" i="14"/>
  <c r="Z56" i="14" s="1"/>
  <c r="Y57" i="14"/>
  <c r="Y56" i="14" s="1"/>
  <c r="X57" i="14"/>
  <c r="X56" i="14" s="1"/>
  <c r="W57" i="14"/>
  <c r="W56" i="14" s="1"/>
  <c r="V57" i="14"/>
  <c r="V56" i="14" s="1"/>
  <c r="U57" i="14"/>
  <c r="U56" i="14" s="1"/>
  <c r="T57" i="14"/>
  <c r="T56" i="14" s="1"/>
  <c r="S57" i="14"/>
  <c r="S56" i="14" s="1"/>
  <c r="DL36" i="14"/>
  <c r="DK36" i="14"/>
  <c r="DJ36" i="14"/>
  <c r="DI36" i="14"/>
  <c r="DH36" i="14"/>
  <c r="DG36" i="14"/>
  <c r="DF36" i="14"/>
  <c r="DE36" i="14"/>
  <c r="DD36" i="14"/>
  <c r="DC36" i="14"/>
  <c r="DB36" i="14"/>
  <c r="CZ36" i="14"/>
  <c r="BV36" i="14"/>
  <c r="BU36" i="14"/>
  <c r="BT36" i="14"/>
  <c r="BS36" i="14"/>
  <c r="BR36" i="14"/>
  <c r="BQ36" i="14"/>
  <c r="BP36" i="14"/>
  <c r="BO36" i="14"/>
  <c r="BN36" i="14"/>
  <c r="BM36" i="14"/>
  <c r="BH36" i="14"/>
  <c r="BG36" i="14"/>
  <c r="BF36" i="14"/>
  <c r="BE36" i="14"/>
  <c r="BD36" i="14"/>
  <c r="BC36" i="14"/>
  <c r="BB36" i="14"/>
  <c r="BA36" i="14"/>
  <c r="AZ36" i="14"/>
  <c r="AY36" i="14"/>
  <c r="AT36" i="14"/>
  <c r="AS36" i="14"/>
  <c r="AR36" i="14"/>
  <c r="AQ36" i="14"/>
  <c r="AP36" i="14"/>
  <c r="AO36" i="14"/>
  <c r="AN36" i="14"/>
  <c r="AM36" i="14"/>
  <c r="AL36" i="14"/>
  <c r="AK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DL32" i="14"/>
  <c r="DK32" i="14"/>
  <c r="DJ32" i="14"/>
  <c r="DI32" i="14"/>
  <c r="DH32" i="14"/>
  <c r="DG32" i="14"/>
  <c r="DF32" i="14"/>
  <c r="DE32" i="14"/>
  <c r="DD32" i="14"/>
  <c r="DC32" i="14"/>
  <c r="DB32" i="14"/>
  <c r="CZ32" i="14"/>
  <c r="BV32" i="14"/>
  <c r="BU32" i="14"/>
  <c r="BT32" i="14"/>
  <c r="BS32" i="14"/>
  <c r="BR32" i="14"/>
  <c r="BQ32" i="14"/>
  <c r="BP32" i="14"/>
  <c r="BO32" i="14"/>
  <c r="BN32" i="14"/>
  <c r="BM32" i="14"/>
  <c r="BH32" i="14"/>
  <c r="BG32" i="14"/>
  <c r="BF32" i="14"/>
  <c r="BE32" i="14"/>
  <c r="BD32" i="14"/>
  <c r="BC32" i="14"/>
  <c r="BB32" i="14"/>
  <c r="BA32" i="14"/>
  <c r="AZ32" i="14"/>
  <c r="AY32" i="14"/>
  <c r="AT32" i="14"/>
  <c r="AS32" i="14"/>
  <c r="AR32" i="14"/>
  <c r="AQ32" i="14"/>
  <c r="AP32" i="14"/>
  <c r="AO32" i="14"/>
  <c r="AN32" i="14"/>
  <c r="AM32" i="14"/>
  <c r="AL32" i="14"/>
  <c r="AK32" i="14"/>
  <c r="AF32" i="14"/>
  <c r="AE32" i="14"/>
  <c r="AD32" i="14"/>
  <c r="AC32" i="14"/>
  <c r="AB32" i="14"/>
  <c r="AA32" i="14"/>
  <c r="Z32" i="14"/>
  <c r="Y32" i="14"/>
  <c r="X32" i="14"/>
  <c r="W32" i="14"/>
  <c r="V32" i="14"/>
  <c r="U32" i="14"/>
  <c r="T32" i="14"/>
  <c r="S32" i="14"/>
  <c r="R32" i="14"/>
  <c r="Q32" i="14"/>
  <c r="P32" i="14"/>
  <c r="O32" i="14"/>
  <c r="N32" i="14"/>
  <c r="M32" i="14"/>
  <c r="L32" i="14"/>
  <c r="K32" i="14"/>
  <c r="J32" i="14"/>
  <c r="I32" i="14"/>
  <c r="DL28" i="14"/>
  <c r="DK28" i="14"/>
  <c r="DJ28" i="14"/>
  <c r="DI28" i="14"/>
  <c r="DH28" i="14"/>
  <c r="DG28" i="14"/>
  <c r="DF28" i="14"/>
  <c r="DE28" i="14"/>
  <c r="DD28" i="14"/>
  <c r="DC28" i="14"/>
  <c r="DB28" i="14"/>
  <c r="CZ28" i="14"/>
  <c r="BV28" i="14"/>
  <c r="BU28" i="14"/>
  <c r="BT28" i="14"/>
  <c r="BS28" i="14"/>
  <c r="BR28" i="14"/>
  <c r="BQ28" i="14"/>
  <c r="BP28" i="14"/>
  <c r="BO28" i="14"/>
  <c r="BN28" i="14"/>
  <c r="BM28" i="14"/>
  <c r="BH28" i="14"/>
  <c r="BG28" i="14"/>
  <c r="BF28" i="14"/>
  <c r="BE28" i="14"/>
  <c r="BD28" i="14"/>
  <c r="BC28" i="14"/>
  <c r="BB28" i="14"/>
  <c r="BA28" i="14"/>
  <c r="BA27" i="14" s="1"/>
  <c r="BA20" i="14" s="1"/>
  <c r="AZ28" i="14"/>
  <c r="AZ27" i="14" s="1"/>
  <c r="AZ20" i="14" s="1"/>
  <c r="AY28" i="14"/>
  <c r="AY27" i="14" s="1"/>
  <c r="AY20" i="14" s="1"/>
  <c r="AT28" i="14"/>
  <c r="AT27" i="14" s="1"/>
  <c r="AT20" i="14" s="1"/>
  <c r="AS28" i="14"/>
  <c r="AS27" i="14" s="1"/>
  <c r="AS20" i="14" s="1"/>
  <c r="AR28" i="14"/>
  <c r="AR27" i="14" s="1"/>
  <c r="AR20" i="14" s="1"/>
  <c r="AQ28" i="14"/>
  <c r="AQ27" i="14" s="1"/>
  <c r="AQ20" i="14" s="1"/>
  <c r="AP28" i="14"/>
  <c r="AP27" i="14" s="1"/>
  <c r="AP20" i="14" s="1"/>
  <c r="AO28" i="14"/>
  <c r="AO27" i="14" s="1"/>
  <c r="AN28" i="14"/>
  <c r="AN27" i="14" s="1"/>
  <c r="AN20" i="14" s="1"/>
  <c r="AM28" i="14"/>
  <c r="AM27" i="14" s="1"/>
  <c r="AM20" i="14" s="1"/>
  <c r="AL28" i="14"/>
  <c r="AL27" i="14" s="1"/>
  <c r="AL20" i="14" s="1"/>
  <c r="AK28" i="14"/>
  <c r="AK27" i="14" s="1"/>
  <c r="AK20" i="14" s="1"/>
  <c r="AF28" i="14"/>
  <c r="AF27" i="14" s="1"/>
  <c r="AF20" i="14" s="1"/>
  <c r="AE28" i="14"/>
  <c r="AE27" i="14" s="1"/>
  <c r="AE20" i="14" s="1"/>
  <c r="AD28" i="14"/>
  <c r="AD27" i="14" s="1"/>
  <c r="AD20" i="14" s="1"/>
  <c r="AC28" i="14"/>
  <c r="AC27" i="14" s="1"/>
  <c r="AC20" i="14" s="1"/>
  <c r="AB28" i="14"/>
  <c r="AB27" i="14" s="1"/>
  <c r="AB20" i="14" s="1"/>
  <c r="AA28" i="14"/>
  <c r="AA27" i="14" s="1"/>
  <c r="AA20" i="14" s="1"/>
  <c r="Z28" i="14"/>
  <c r="Z27" i="14" s="1"/>
  <c r="Z20" i="14" s="1"/>
  <c r="Y28" i="14"/>
  <c r="Y27" i="14" s="1"/>
  <c r="Y20" i="14" s="1"/>
  <c r="X28" i="14"/>
  <c r="X27" i="14" s="1"/>
  <c r="X20" i="14" s="1"/>
  <c r="W28" i="14"/>
  <c r="W27" i="14" s="1"/>
  <c r="W20" i="14" s="1"/>
  <c r="V28" i="14"/>
  <c r="V27" i="14" s="1"/>
  <c r="V20" i="14" s="1"/>
  <c r="U28" i="14"/>
  <c r="U27" i="14" s="1"/>
  <c r="U20" i="14" s="1"/>
  <c r="T28" i="14"/>
  <c r="T27" i="14" s="1"/>
  <c r="T20" i="14" s="1"/>
  <c r="S28" i="14"/>
  <c r="S27" i="14" s="1"/>
  <c r="S20" i="14" s="1"/>
  <c r="R28" i="14"/>
  <c r="R27" i="14" s="1"/>
  <c r="Q28" i="14"/>
  <c r="Q27" i="14" s="1"/>
  <c r="P28" i="14"/>
  <c r="P27" i="14" s="1"/>
  <c r="O28" i="14"/>
  <c r="O27" i="14" s="1"/>
  <c r="N28" i="14"/>
  <c r="N27" i="14" s="1"/>
  <c r="M28" i="14"/>
  <c r="M27" i="14" s="1"/>
  <c r="L28" i="14"/>
  <c r="L27" i="14" s="1"/>
  <c r="L20" i="14" s="1"/>
  <c r="K28" i="14"/>
  <c r="K27" i="14" s="1"/>
  <c r="J28" i="14"/>
  <c r="J27" i="14" s="1"/>
  <c r="I28" i="14"/>
  <c r="I27" i="14" s="1"/>
  <c r="DL27" i="14"/>
  <c r="DL20" i="14" s="1"/>
  <c r="DK27" i="14"/>
  <c r="DK20" i="14" s="1"/>
  <c r="DJ27" i="14"/>
  <c r="DJ20" i="14" s="1"/>
  <c r="DI27" i="14"/>
  <c r="DI20" i="14" s="1"/>
  <c r="DH27" i="14"/>
  <c r="DH20" i="14" s="1"/>
  <c r="DG27" i="14"/>
  <c r="DG20" i="14" s="1"/>
  <c r="DF27" i="14"/>
  <c r="DF20" i="14" s="1"/>
  <c r="DE27" i="14"/>
  <c r="DE20" i="14" s="1"/>
  <c r="DD27" i="14"/>
  <c r="DD20" i="14" s="1"/>
  <c r="DC27" i="14"/>
  <c r="DC20" i="14" s="1"/>
  <c r="DB27" i="14"/>
  <c r="DB20" i="14" s="1"/>
  <c r="CZ27" i="14"/>
  <c r="CZ20" i="14" s="1"/>
  <c r="BV27" i="14"/>
  <c r="BV20" i="14" s="1"/>
  <c r="BU27" i="14"/>
  <c r="BU20" i="14" s="1"/>
  <c r="BT27" i="14"/>
  <c r="BT20" i="14" s="1"/>
  <c r="BS27" i="14"/>
  <c r="BR27" i="14"/>
  <c r="BR20" i="14" s="1"/>
  <c r="BQ27" i="14"/>
  <c r="BQ20" i="14" s="1"/>
  <c r="BP27" i="14"/>
  <c r="BP20" i="14" s="1"/>
  <c r="BO27" i="14"/>
  <c r="BO20" i="14" s="1"/>
  <c r="BN27" i="14"/>
  <c r="BN20" i="14" s="1"/>
  <c r="BM27" i="14"/>
  <c r="BH27" i="14"/>
  <c r="BH20" i="14" s="1"/>
  <c r="BG27" i="14"/>
  <c r="BF27" i="14"/>
  <c r="BF20" i="14" s="1"/>
  <c r="BE27" i="14"/>
  <c r="BE20" i="14" s="1"/>
  <c r="BD27" i="14"/>
  <c r="BD20" i="14" s="1"/>
  <c r="BC27" i="14"/>
  <c r="BC20" i="14" s="1"/>
  <c r="BB27" i="14"/>
  <c r="BB20" i="14" s="1"/>
  <c r="BS25" i="14"/>
  <c r="BR25" i="14"/>
  <c r="BM25" i="14"/>
  <c r="BG25" i="14"/>
  <c r="BF25" i="14"/>
  <c r="BA25" i="14"/>
  <c r="AZ25" i="14"/>
  <c r="AY25" i="14"/>
  <c r="AT25" i="14"/>
  <c r="AO25" i="14"/>
  <c r="AN25" i="14"/>
  <c r="AC25" i="14"/>
  <c r="AB25" i="14"/>
  <c r="W25" i="14"/>
  <c r="V25" i="14"/>
  <c r="DL24" i="14"/>
  <c r="DK24" i="14"/>
  <c r="DJ24" i="14"/>
  <c r="DI24" i="14"/>
  <c r="DH24" i="14"/>
  <c r="DG24" i="14"/>
  <c r="DF24" i="14"/>
  <c r="DE24" i="14"/>
  <c r="DD24" i="14"/>
  <c r="DC24" i="14"/>
  <c r="DB24" i="14"/>
  <c r="CZ24" i="14"/>
  <c r="BV24" i="14"/>
  <c r="BU24" i="14"/>
  <c r="BT24" i="14"/>
  <c r="BS24" i="14"/>
  <c r="BR24" i="14"/>
  <c r="BQ24" i="14"/>
  <c r="BP24" i="14"/>
  <c r="BO24" i="14"/>
  <c r="BN24" i="14"/>
  <c r="BM24" i="14"/>
  <c r="BH24" i="14"/>
  <c r="BG24" i="14"/>
  <c r="BF24" i="14"/>
  <c r="BE24" i="14"/>
  <c r="BD24" i="14"/>
  <c r="BC24" i="14"/>
  <c r="BB24" i="14"/>
  <c r="BA24" i="14"/>
  <c r="AZ24" i="14"/>
  <c r="AY24" i="14"/>
  <c r="AT24" i="14"/>
  <c r="AS24" i="14"/>
  <c r="AR24" i="14"/>
  <c r="AQ24" i="14"/>
  <c r="AP24" i="14"/>
  <c r="AO24" i="14"/>
  <c r="AN24" i="14"/>
  <c r="AM24" i="14"/>
  <c r="AL24" i="14"/>
  <c r="AK24" i="14"/>
  <c r="AF24" i="14"/>
  <c r="AE24" i="14"/>
  <c r="AD24" i="14"/>
  <c r="AC24" i="14"/>
  <c r="AB24" i="14"/>
  <c r="AA24" i="14"/>
  <c r="Z24" i="14"/>
  <c r="Y24" i="14"/>
  <c r="X24" i="14"/>
  <c r="W24" i="14"/>
  <c r="V24" i="14"/>
  <c r="U24" i="14"/>
  <c r="T24" i="14"/>
  <c r="S24" i="14"/>
  <c r="L24" i="14"/>
  <c r="BS23" i="14"/>
  <c r="BM23" i="14"/>
  <c r="BH23" i="14"/>
  <c r="BG23" i="14"/>
  <c r="BF23" i="14"/>
  <c r="AY23" i="14"/>
  <c r="AS23" i="14"/>
  <c r="AO23" i="14"/>
  <c r="AM23" i="14"/>
  <c r="AC23" i="14"/>
  <c r="AA23" i="14"/>
  <c r="W23" i="14"/>
  <c r="V23" i="14"/>
  <c r="U23" i="14"/>
  <c r="Q23" i="14"/>
  <c r="Q19" i="14" s="1"/>
  <c r="DH22" i="14"/>
  <c r="DG22" i="14"/>
  <c r="BS22" i="14"/>
  <c r="BQ22" i="14"/>
  <c r="BM22" i="14"/>
  <c r="BG22" i="14"/>
  <c r="BF22" i="14"/>
  <c r="BA22" i="14"/>
  <c r="AY22" i="14"/>
  <c r="AO22" i="14"/>
  <c r="AN22" i="14"/>
  <c r="AM22" i="14"/>
  <c r="AC22" i="14"/>
  <c r="AA22" i="14"/>
  <c r="W22" i="14"/>
  <c r="V22" i="14"/>
  <c r="U22" i="14"/>
  <c r="L22" i="14"/>
  <c r="B11" i="14"/>
  <c r="B6" i="14"/>
  <c r="B6" i="15" s="1"/>
  <c r="BY85" i="13"/>
  <c r="BX85" i="13"/>
  <c r="BW85" i="13"/>
  <c r="BW84" i="13" s="1"/>
  <c r="BV85" i="13"/>
  <c r="BV84" i="13" s="1"/>
  <c r="BU85" i="13"/>
  <c r="BU84" i="13" s="1"/>
  <c r="BT85" i="13"/>
  <c r="BT84" i="13" s="1"/>
  <c r="BS85" i="13"/>
  <c r="BR85" i="13"/>
  <c r="BQ85" i="13"/>
  <c r="BP85" i="13"/>
  <c r="BP84" i="13" s="1"/>
  <c r="BO85" i="13"/>
  <c r="BO84" i="13" s="1"/>
  <c r="BN85" i="13"/>
  <c r="BN84" i="13" s="1"/>
  <c r="BM85" i="13"/>
  <c r="AN85" i="13"/>
  <c r="AM85" i="13"/>
  <c r="AM84" i="13" s="1"/>
  <c r="AL85" i="13"/>
  <c r="AL84" i="13" s="1"/>
  <c r="AK85" i="13"/>
  <c r="AK84" i="13" s="1"/>
  <c r="AJ85" i="13"/>
  <c r="AJ84" i="13" s="1"/>
  <c r="AI85" i="13"/>
  <c r="AH85" i="13"/>
  <c r="AG85" i="13"/>
  <c r="AG84" i="13" s="1"/>
  <c r="AF85" i="13"/>
  <c r="AF84" i="13" s="1"/>
  <c r="AE85" i="13"/>
  <c r="AE84" i="13" s="1"/>
  <c r="AD85" i="13"/>
  <c r="AD84" i="13" s="1"/>
  <c r="AC85" i="13"/>
  <c r="AB85" i="13"/>
  <c r="AA85" i="13"/>
  <c r="AA84" i="13" s="1"/>
  <c r="Z85" i="13"/>
  <c r="Z84" i="13" s="1"/>
  <c r="Y85" i="13"/>
  <c r="Y84" i="13" s="1"/>
  <c r="X85" i="13"/>
  <c r="X84" i="13" s="1"/>
  <c r="W85" i="13"/>
  <c r="V85" i="13"/>
  <c r="U85" i="13"/>
  <c r="U84" i="13" s="1"/>
  <c r="T85" i="13"/>
  <c r="T84" i="13" s="1"/>
  <c r="S85" i="13"/>
  <c r="S84" i="13" s="1"/>
  <c r="R85" i="13"/>
  <c r="R84" i="13" s="1"/>
  <c r="Q85" i="13"/>
  <c r="P85" i="13"/>
  <c r="O85" i="13"/>
  <c r="O84" i="13" s="1"/>
  <c r="N85" i="13"/>
  <c r="N84" i="13" s="1"/>
  <c r="M85" i="13"/>
  <c r="M84" i="13" s="1"/>
  <c r="L85" i="13"/>
  <c r="L84" i="13" s="1"/>
  <c r="K85" i="13"/>
  <c r="J85" i="13"/>
  <c r="I85" i="13"/>
  <c r="I84" i="13" s="1"/>
  <c r="H85" i="13"/>
  <c r="H84" i="13" s="1"/>
  <c r="G85" i="13"/>
  <c r="G84" i="13" s="1"/>
  <c r="F85" i="13"/>
  <c r="F84" i="13" s="1"/>
  <c r="E85" i="13"/>
  <c r="AC73" i="13"/>
  <c r="AC71" i="13" s="1"/>
  <c r="BY71" i="13"/>
  <c r="CV63" i="13"/>
  <c r="CU63" i="13"/>
  <c r="CT63" i="13"/>
  <c r="CS63" i="13"/>
  <c r="CR63" i="13"/>
  <c r="CP63" i="13"/>
  <c r="CO63" i="13"/>
  <c r="CN63" i="13"/>
  <c r="CM63" i="13"/>
  <c r="CL63" i="13"/>
  <c r="CJ63" i="13"/>
  <c r="CI63" i="13"/>
  <c r="CH63" i="13"/>
  <c r="CG63" i="13"/>
  <c r="CF63" i="13"/>
  <c r="CD63" i="13"/>
  <c r="CC63" i="13"/>
  <c r="CB63" i="13"/>
  <c r="CA63" i="13"/>
  <c r="BZ63" i="13"/>
  <c r="BY43" i="13"/>
  <c r="B11" i="13"/>
  <c r="AM79" i="10"/>
  <c r="AM78" i="10" s="1"/>
  <c r="AM29" i="10" s="1"/>
  <c r="AL79" i="10"/>
  <c r="AK79" i="10"/>
  <c r="AK78" i="10" s="1"/>
  <c r="AJ79" i="10"/>
  <c r="AI79" i="10"/>
  <c r="AI78" i="10" s="1"/>
  <c r="AH79" i="10"/>
  <c r="AG79" i="10"/>
  <c r="AG78" i="10" s="1"/>
  <c r="AG29" i="10" s="1"/>
  <c r="AL78" i="10"/>
  <c r="AL29" i="10" s="1"/>
  <c r="AJ78" i="10"/>
  <c r="AF78" i="10"/>
  <c r="AE78" i="10"/>
  <c r="AE29" i="10" s="1"/>
  <c r="AD78" i="10"/>
  <c r="AC78" i="10"/>
  <c r="AB78" i="10"/>
  <c r="Z78" i="10"/>
  <c r="Z29" i="10" s="1"/>
  <c r="Y78" i="10"/>
  <c r="X78" i="10"/>
  <c r="X29" i="10" s="1"/>
  <c r="W78" i="10"/>
  <c r="V78" i="10"/>
  <c r="V29" i="10" s="1"/>
  <c r="U78" i="10"/>
  <c r="U29" i="10" s="1"/>
  <c r="S78" i="10"/>
  <c r="S29" i="10" s="1"/>
  <c r="R78" i="10"/>
  <c r="Q78" i="10"/>
  <c r="Q29" i="10" s="1"/>
  <c r="P78" i="10"/>
  <c r="P29" i="10" s="1"/>
  <c r="O78" i="10"/>
  <c r="O29" i="10" s="1"/>
  <c r="N78" i="10"/>
  <c r="N29" i="10" s="1"/>
  <c r="M78" i="10"/>
  <c r="L78" i="10"/>
  <c r="K78" i="10"/>
  <c r="K29" i="10" s="1"/>
  <c r="J78" i="10"/>
  <c r="J29" i="10" s="1"/>
  <c r="I78" i="10"/>
  <c r="I29" i="10" s="1"/>
  <c r="H78" i="10"/>
  <c r="H29" i="10" s="1"/>
  <c r="G78" i="10"/>
  <c r="F78" i="10"/>
  <c r="E78" i="10"/>
  <c r="E29" i="10" s="1"/>
  <c r="AM75" i="10"/>
  <c r="AM27" i="10" s="1"/>
  <c r="AL75" i="10"/>
  <c r="AL27" i="10" s="1"/>
  <c r="AJ75" i="10"/>
  <c r="AI75" i="10"/>
  <c r="AD76" i="10"/>
  <c r="AK76" i="10" s="1"/>
  <c r="AG75" i="10"/>
  <c r="AG27" i="10" s="1"/>
  <c r="AF75" i="10"/>
  <c r="AF27" i="10" s="1"/>
  <c r="AE75" i="10"/>
  <c r="AE27" i="10" s="1"/>
  <c r="AC75" i="10"/>
  <c r="Z75" i="10"/>
  <c r="Z27" i="10" s="1"/>
  <c r="Y75" i="10"/>
  <c r="X75" i="10"/>
  <c r="X27" i="10" s="1"/>
  <c r="W75" i="10"/>
  <c r="W27" i="10" s="1"/>
  <c r="V75" i="10"/>
  <c r="V27" i="10" s="1"/>
  <c r="U75" i="10"/>
  <c r="U27" i="10" s="1"/>
  <c r="T75" i="10"/>
  <c r="T27" i="10" s="1"/>
  <c r="S75" i="10"/>
  <c r="R75" i="10"/>
  <c r="R27" i="10" s="1"/>
  <c r="Q75" i="10"/>
  <c r="Q27" i="10" s="1"/>
  <c r="P75" i="10"/>
  <c r="P27" i="10" s="1"/>
  <c r="O75" i="10"/>
  <c r="O27" i="10" s="1"/>
  <c r="N75" i="10"/>
  <c r="N27" i="10" s="1"/>
  <c r="M75" i="10"/>
  <c r="L75" i="10"/>
  <c r="L27" i="10" s="1"/>
  <c r="K75" i="10"/>
  <c r="K27" i="10" s="1"/>
  <c r="J75" i="10"/>
  <c r="J27" i="10" s="1"/>
  <c r="I75" i="10"/>
  <c r="I27" i="10" s="1"/>
  <c r="H75" i="10"/>
  <c r="H27" i="10" s="1"/>
  <c r="G75" i="10"/>
  <c r="F75" i="10"/>
  <c r="F27" i="10" s="1"/>
  <c r="E75" i="10"/>
  <c r="E27" i="10" s="1"/>
  <c r="AM71" i="10"/>
  <c r="AM26" i="10" s="1"/>
  <c r="AL71" i="10"/>
  <c r="AL26" i="10" s="1"/>
  <c r="AK71" i="10"/>
  <c r="AJ71" i="10"/>
  <c r="AI71" i="10"/>
  <c r="AH71" i="10"/>
  <c r="AG71" i="10"/>
  <c r="AG26" i="10" s="1"/>
  <c r="AF71" i="10"/>
  <c r="AF26" i="10" s="1"/>
  <c r="AE71" i="10"/>
  <c r="AE26" i="10" s="1"/>
  <c r="AD71" i="10"/>
  <c r="AC71" i="10"/>
  <c r="AB71" i="10"/>
  <c r="AA71" i="10"/>
  <c r="Z71" i="10"/>
  <c r="Z26" i="10" s="1"/>
  <c r="Y71" i="10"/>
  <c r="Y26" i="10" s="1"/>
  <c r="X71" i="10"/>
  <c r="W71" i="10"/>
  <c r="W26" i="10" s="1"/>
  <c r="V71" i="10"/>
  <c r="U71" i="10"/>
  <c r="U26" i="10" s="1"/>
  <c r="T71" i="10"/>
  <c r="T26" i="10" s="1"/>
  <c r="S71" i="10"/>
  <c r="R71" i="10"/>
  <c r="Q71" i="10"/>
  <c r="Q26" i="10" s="1"/>
  <c r="P71" i="10"/>
  <c r="O71" i="10"/>
  <c r="O26" i="10" s="1"/>
  <c r="N71" i="10"/>
  <c r="N26" i="10" s="1"/>
  <c r="M71" i="10"/>
  <c r="M26" i="10" s="1"/>
  <c r="L71" i="10"/>
  <c r="K71" i="10"/>
  <c r="K26" i="10" s="1"/>
  <c r="J71" i="10"/>
  <c r="I71" i="10"/>
  <c r="I26" i="10" s="1"/>
  <c r="H71" i="10"/>
  <c r="H26" i="10" s="1"/>
  <c r="G71" i="10"/>
  <c r="G26" i="10" s="1"/>
  <c r="F71" i="10"/>
  <c r="E71" i="10"/>
  <c r="E26" i="10" s="1"/>
  <c r="AM68" i="10"/>
  <c r="AL68" i="10"/>
  <c r="AL48" i="10" s="1"/>
  <c r="AL47" i="10" s="1"/>
  <c r="AL46" i="10" s="1"/>
  <c r="AL45" i="10" s="1"/>
  <c r="AK68" i="10"/>
  <c r="AK48" i="10" s="1"/>
  <c r="AK25" i="10" s="1"/>
  <c r="AJ68" i="10"/>
  <c r="AJ48" i="10" s="1"/>
  <c r="AI68" i="10"/>
  <c r="AI48" i="10" s="1"/>
  <c r="AH68" i="10"/>
  <c r="AG68" i="10"/>
  <c r="AF68" i="10"/>
  <c r="AE68" i="10"/>
  <c r="AE48" i="10" s="1"/>
  <c r="AE47" i="10" s="1"/>
  <c r="AD68" i="10"/>
  <c r="AD48" i="10" s="1"/>
  <c r="AD25" i="10" s="1"/>
  <c r="AC68" i="10"/>
  <c r="AC48" i="10" s="1"/>
  <c r="AB68" i="10"/>
  <c r="AB48" i="10" s="1"/>
  <c r="AA68" i="10"/>
  <c r="AA48" i="10" s="1"/>
  <c r="AA25" i="10" s="1"/>
  <c r="Z68" i="10"/>
  <c r="Y68" i="10"/>
  <c r="X68" i="10"/>
  <c r="W68" i="10"/>
  <c r="V68" i="10"/>
  <c r="U68" i="10"/>
  <c r="T68" i="10"/>
  <c r="S68" i="10"/>
  <c r="R68" i="10"/>
  <c r="Q68" i="10"/>
  <c r="P68" i="10"/>
  <c r="O68" i="10"/>
  <c r="N68" i="10"/>
  <c r="M68" i="10"/>
  <c r="L68" i="10"/>
  <c r="K68" i="10"/>
  <c r="J68" i="10"/>
  <c r="I68" i="10"/>
  <c r="H68" i="10"/>
  <c r="G68" i="10"/>
  <c r="F68" i="10"/>
  <c r="E68" i="10"/>
  <c r="AH64" i="10"/>
  <c r="AH63" i="10" s="1"/>
  <c r="AM63" i="10"/>
  <c r="AL63" i="10"/>
  <c r="AK63" i="10"/>
  <c r="AK57" i="10" s="1"/>
  <c r="AJ63" i="10"/>
  <c r="AI63" i="10"/>
  <c r="AG63" i="10"/>
  <c r="AF63" i="10"/>
  <c r="AE63" i="10"/>
  <c r="AD63" i="10"/>
  <c r="AC63" i="10"/>
  <c r="AB63" i="10"/>
  <c r="AA63" i="10"/>
  <c r="Z63" i="10"/>
  <c r="Y63" i="10"/>
  <c r="Y57" i="10" s="1"/>
  <c r="X63" i="10"/>
  <c r="W63" i="10"/>
  <c r="V63" i="10"/>
  <c r="U63" i="10"/>
  <c r="T63" i="10"/>
  <c r="S63" i="10"/>
  <c r="R63" i="10"/>
  <c r="Q63" i="10"/>
  <c r="P63" i="10"/>
  <c r="O63" i="10"/>
  <c r="N63" i="10"/>
  <c r="M63" i="10"/>
  <c r="L63" i="10"/>
  <c r="K63" i="10"/>
  <c r="J63" i="10"/>
  <c r="I63" i="10"/>
  <c r="H63" i="10"/>
  <c r="G63" i="10"/>
  <c r="F63" i="10"/>
  <c r="E63" i="10"/>
  <c r="AM59" i="10"/>
  <c r="AM57" i="10" s="1"/>
  <c r="AL59" i="10"/>
  <c r="AK59" i="10"/>
  <c r="AJ59" i="10"/>
  <c r="AI59" i="10"/>
  <c r="AI57" i="10" s="1"/>
  <c r="AH59" i="10"/>
  <c r="AG59" i="10"/>
  <c r="AF59" i="10"/>
  <c r="AF57" i="10" s="1"/>
  <c r="AE59" i="10"/>
  <c r="AD59" i="10"/>
  <c r="AC59" i="10"/>
  <c r="AB59" i="10"/>
  <c r="AA59" i="10"/>
  <c r="Z59" i="10"/>
  <c r="Z57" i="10" s="1"/>
  <c r="Y59" i="10"/>
  <c r="X59" i="10"/>
  <c r="W59" i="10"/>
  <c r="V59" i="10"/>
  <c r="U59" i="10"/>
  <c r="T59" i="10"/>
  <c r="T57" i="10" s="1"/>
  <c r="S59" i="10"/>
  <c r="R59" i="10"/>
  <c r="Q59" i="10"/>
  <c r="P59" i="10"/>
  <c r="O59" i="10"/>
  <c r="N59" i="10"/>
  <c r="N57" i="10" s="1"/>
  <c r="M59" i="10"/>
  <c r="L59" i="10"/>
  <c r="K59" i="10"/>
  <c r="J59" i="10"/>
  <c r="I59" i="10"/>
  <c r="H59" i="10"/>
  <c r="H57" i="10" s="1"/>
  <c r="G59" i="10"/>
  <c r="F59" i="10"/>
  <c r="E59" i="10"/>
  <c r="AM55" i="10"/>
  <c r="AM54" i="10" s="1"/>
  <c r="AM53" i="10" s="1"/>
  <c r="AL55" i="10"/>
  <c r="AK55" i="10"/>
  <c r="AJ55" i="10"/>
  <c r="AI55" i="10"/>
  <c r="AH55" i="10"/>
  <c r="AG55" i="10"/>
  <c r="AG54" i="10" s="1"/>
  <c r="AG53" i="10" s="1"/>
  <c r="AF54" i="10"/>
  <c r="AE54" i="10"/>
  <c r="AE53" i="10" s="1"/>
  <c r="Z54" i="10"/>
  <c r="Z53" i="10" s="1"/>
  <c r="Y54" i="10"/>
  <c r="Y53" i="10" s="1"/>
  <c r="X54" i="10"/>
  <c r="X53" i="10" s="1"/>
  <c r="W54" i="10"/>
  <c r="W53" i="10" s="1"/>
  <c r="V54" i="10"/>
  <c r="V53" i="10" s="1"/>
  <c r="U54" i="10"/>
  <c r="U53" i="10" s="1"/>
  <c r="T54" i="10"/>
  <c r="S54" i="10"/>
  <c r="S53" i="10" s="1"/>
  <c r="R54" i="10"/>
  <c r="Q54" i="10"/>
  <c r="Q53" i="10" s="1"/>
  <c r="P54" i="10"/>
  <c r="P53" i="10" s="1"/>
  <c r="O54" i="10"/>
  <c r="O53" i="10" s="1"/>
  <c r="N54" i="10"/>
  <c r="N53" i="10" s="1"/>
  <c r="M54" i="10"/>
  <c r="M53" i="10" s="1"/>
  <c r="L54" i="10"/>
  <c r="L53" i="10" s="1"/>
  <c r="K54" i="10"/>
  <c r="K53" i="10" s="1"/>
  <c r="J54" i="10"/>
  <c r="J53" i="10" s="1"/>
  <c r="I54" i="10"/>
  <c r="I53" i="10" s="1"/>
  <c r="H54" i="10"/>
  <c r="H53" i="10" s="1"/>
  <c r="G54" i="10"/>
  <c r="G53" i="10" s="1"/>
  <c r="F54" i="10"/>
  <c r="F53" i="10" s="1"/>
  <c r="E54" i="10"/>
  <c r="E53" i="10" s="1"/>
  <c r="AF53" i="10"/>
  <c r="T53" i="10"/>
  <c r="R53" i="10"/>
  <c r="AH51" i="10"/>
  <c r="AH50" i="10" s="1"/>
  <c r="AH49" i="10" s="1"/>
  <c r="AH48" i="10" s="1"/>
  <c r="AM47" i="10"/>
  <c r="AG47" i="10"/>
  <c r="AF47" i="10"/>
  <c r="Z47" i="10"/>
  <c r="Y47" i="10"/>
  <c r="X47" i="10"/>
  <c r="W47" i="10"/>
  <c r="V47" i="10"/>
  <c r="U47" i="10"/>
  <c r="T47" i="10"/>
  <c r="S47" i="10"/>
  <c r="R47" i="10"/>
  <c r="Q47" i="10"/>
  <c r="P47" i="10"/>
  <c r="O47" i="10"/>
  <c r="N47" i="10"/>
  <c r="M47" i="10"/>
  <c r="L47" i="10"/>
  <c r="K47" i="10"/>
  <c r="J47" i="10"/>
  <c r="I47" i="10"/>
  <c r="H47" i="10"/>
  <c r="G47" i="10"/>
  <c r="F47" i="10"/>
  <c r="E47" i="10"/>
  <c r="AM46" i="10"/>
  <c r="AM45" i="10" s="1"/>
  <c r="AM23" i="10" s="1"/>
  <c r="AG46" i="10"/>
  <c r="AG45" i="10" s="1"/>
  <c r="AF45" i="10"/>
  <c r="AF23" i="10" s="1"/>
  <c r="Z45" i="10"/>
  <c r="Y45" i="10"/>
  <c r="X45" i="10"/>
  <c r="X44" i="10" s="1"/>
  <c r="W45" i="10"/>
  <c r="W44" i="10" s="1"/>
  <c r="V45" i="10"/>
  <c r="U45" i="10"/>
  <c r="U44" i="10" s="1"/>
  <c r="T45" i="10"/>
  <c r="S45" i="10"/>
  <c r="R45" i="10"/>
  <c r="Q45" i="10"/>
  <c r="Q44" i="10" s="1"/>
  <c r="P45" i="10"/>
  <c r="O45" i="10"/>
  <c r="O44" i="10" s="1"/>
  <c r="N45" i="10"/>
  <c r="M45" i="10"/>
  <c r="L45" i="10"/>
  <c r="L44" i="10" s="1"/>
  <c r="K45" i="10"/>
  <c r="K44" i="10" s="1"/>
  <c r="J45" i="10"/>
  <c r="I45" i="10"/>
  <c r="I44" i="10" s="1"/>
  <c r="H45" i="10"/>
  <c r="G45" i="10"/>
  <c r="F45" i="10"/>
  <c r="F44" i="10" s="1"/>
  <c r="E45" i="10"/>
  <c r="E44" i="10" s="1"/>
  <c r="AM40" i="10"/>
  <c r="AG40" i="10"/>
  <c r="AF40" i="10"/>
  <c r="AE40" i="10"/>
  <c r="Z40" i="10"/>
  <c r="X40" i="10"/>
  <c r="W40" i="10"/>
  <c r="V40" i="10"/>
  <c r="U40" i="10"/>
  <c r="T40" i="10"/>
  <c r="R40" i="10"/>
  <c r="Q40" i="10"/>
  <c r="P40" i="10"/>
  <c r="O40" i="10"/>
  <c r="N40" i="10"/>
  <c r="K40" i="10"/>
  <c r="J40" i="10"/>
  <c r="I40" i="10"/>
  <c r="H40" i="10"/>
  <c r="G40" i="10"/>
  <c r="F40" i="10"/>
  <c r="E40" i="10"/>
  <c r="Y40" i="10"/>
  <c r="S40" i="10"/>
  <c r="M40" i="10"/>
  <c r="L40" i="10"/>
  <c r="AM38" i="10"/>
  <c r="AL38" i="10"/>
  <c r="AL36" i="10" s="1"/>
  <c r="AG38" i="10"/>
  <c r="AM37" i="10"/>
  <c r="AL37" i="10"/>
  <c r="AG37" i="10"/>
  <c r="AF36" i="10"/>
  <c r="AE36" i="10"/>
  <c r="Z36" i="10"/>
  <c r="Y36" i="10"/>
  <c r="X36" i="10"/>
  <c r="W36" i="10"/>
  <c r="V36" i="10"/>
  <c r="U36" i="10"/>
  <c r="T36" i="10"/>
  <c r="S36" i="10"/>
  <c r="R36" i="10"/>
  <c r="Q36" i="10"/>
  <c r="P36" i="10"/>
  <c r="O36" i="10"/>
  <c r="N36" i="10"/>
  <c r="M36" i="10"/>
  <c r="L36" i="10"/>
  <c r="K36" i="10"/>
  <c r="J36" i="10"/>
  <c r="I36" i="10"/>
  <c r="H36" i="10"/>
  <c r="G36" i="10"/>
  <c r="F36" i="10"/>
  <c r="E36" i="10"/>
  <c r="AM32" i="10"/>
  <c r="AL32" i="10"/>
  <c r="AG32" i="10"/>
  <c r="AF32" i="10"/>
  <c r="AE32" i="10"/>
  <c r="Z32" i="10"/>
  <c r="Y32" i="10"/>
  <c r="X32" i="10"/>
  <c r="W32" i="10"/>
  <c r="V32" i="10"/>
  <c r="U32" i="10"/>
  <c r="T32" i="10"/>
  <c r="S32" i="10"/>
  <c r="R32" i="10"/>
  <c r="Q32" i="10"/>
  <c r="P32" i="10"/>
  <c r="O32" i="10"/>
  <c r="N32" i="10"/>
  <c r="M32" i="10"/>
  <c r="L32" i="10"/>
  <c r="K32" i="10"/>
  <c r="J32" i="10"/>
  <c r="I32" i="10"/>
  <c r="H32" i="10"/>
  <c r="G32" i="10"/>
  <c r="F32" i="10"/>
  <c r="E32" i="10"/>
  <c r="AF29" i="10"/>
  <c r="Y29" i="10"/>
  <c r="W29" i="10"/>
  <c r="R29" i="10"/>
  <c r="M29" i="10"/>
  <c r="L29" i="10"/>
  <c r="G29" i="10"/>
  <c r="F29" i="10"/>
  <c r="AM28" i="10"/>
  <c r="AL28" i="10"/>
  <c r="AG28" i="10"/>
  <c r="AF28" i="10"/>
  <c r="AE28" i="10"/>
  <c r="Z28" i="10"/>
  <c r="Y28" i="10"/>
  <c r="X28" i="10"/>
  <c r="W28" i="10"/>
  <c r="V28" i="10"/>
  <c r="U28" i="10"/>
  <c r="T28" i="10"/>
  <c r="S28" i="10"/>
  <c r="R28" i="10"/>
  <c r="Q28" i="10"/>
  <c r="P28" i="10"/>
  <c r="O28" i="10"/>
  <c r="N28" i="10"/>
  <c r="M28" i="10"/>
  <c r="L28" i="10"/>
  <c r="K28" i="10"/>
  <c r="J28" i="10"/>
  <c r="I28" i="10"/>
  <c r="H28" i="10"/>
  <c r="G28" i="10"/>
  <c r="F28" i="10"/>
  <c r="E28" i="10"/>
  <c r="Y27" i="10"/>
  <c r="S27" i="10"/>
  <c r="M27" i="10"/>
  <c r="G27" i="10"/>
  <c r="X26" i="10"/>
  <c r="V26" i="10"/>
  <c r="S26" i="10"/>
  <c r="R26" i="10"/>
  <c r="P26" i="10"/>
  <c r="L26" i="10"/>
  <c r="J26" i="10"/>
  <c r="F26" i="10"/>
  <c r="B12" i="10"/>
  <c r="B7" i="10"/>
  <c r="BJ27" i="8"/>
  <c r="BI27" i="8"/>
  <c r="BC27" i="8"/>
  <c r="BB27" i="8"/>
  <c r="AW88" i="8"/>
  <c r="AW27" i="8" s="1"/>
  <c r="AV88" i="8"/>
  <c r="AV27" i="8" s="1"/>
  <c r="AU88" i="8"/>
  <c r="AU27" i="8" s="1"/>
  <c r="AT88" i="8"/>
  <c r="AS88" i="8"/>
  <c r="AR88" i="8"/>
  <c r="AP88" i="8"/>
  <c r="AP27" i="8" s="1"/>
  <c r="AO88" i="8"/>
  <c r="AO27" i="8" s="1"/>
  <c r="AN88" i="8"/>
  <c r="AN27" i="8" s="1"/>
  <c r="AM88" i="8"/>
  <c r="AL88" i="8"/>
  <c r="AK88" i="8"/>
  <c r="AI88" i="8"/>
  <c r="AI27" i="8" s="1"/>
  <c r="AH88" i="8"/>
  <c r="AH27" i="8" s="1"/>
  <c r="AG88" i="8"/>
  <c r="AG27" i="8" s="1"/>
  <c r="AF88" i="8"/>
  <c r="AE88" i="8"/>
  <c r="AD88" i="8"/>
  <c r="AB88" i="8"/>
  <c r="AB27" i="8" s="1"/>
  <c r="AA88" i="8"/>
  <c r="AA27" i="8" s="1"/>
  <c r="Z88" i="8"/>
  <c r="Z27" i="8" s="1"/>
  <c r="Y88" i="8"/>
  <c r="X88" i="8"/>
  <c r="W88" i="8"/>
  <c r="U88" i="8"/>
  <c r="U27" i="8" s="1"/>
  <c r="T88" i="8"/>
  <c r="S88" i="8"/>
  <c r="R88" i="8"/>
  <c r="Q88" i="8"/>
  <c r="P88" i="8"/>
  <c r="N88" i="8"/>
  <c r="M88" i="8"/>
  <c r="L88" i="8"/>
  <c r="K88" i="8"/>
  <c r="J88" i="8"/>
  <c r="I88" i="8"/>
  <c r="G88" i="8"/>
  <c r="CX85" i="8"/>
  <c r="CZ84" i="8"/>
  <c r="CY84" i="8"/>
  <c r="CW84" i="8"/>
  <c r="CV84" i="8"/>
  <c r="CS84" i="8"/>
  <c r="CR84" i="8"/>
  <c r="CQ84" i="8"/>
  <c r="CP84" i="8"/>
  <c r="CO84" i="8"/>
  <c r="CX84" i="8"/>
  <c r="CZ83" i="8"/>
  <c r="CY83" i="8"/>
  <c r="CW83" i="8"/>
  <c r="CS83" i="8"/>
  <c r="CR83" i="8"/>
  <c r="CQ83" i="8"/>
  <c r="CP83" i="8"/>
  <c r="CO83" i="8"/>
  <c r="AT83" i="8"/>
  <c r="AR83" i="8"/>
  <c r="CV83" i="8" s="1"/>
  <c r="CZ82" i="8"/>
  <c r="CY82" i="8"/>
  <c r="CW82" i="8"/>
  <c r="CS82" i="8"/>
  <c r="CR82" i="8"/>
  <c r="CQ82" i="8"/>
  <c r="CP82" i="8"/>
  <c r="CO82" i="8"/>
  <c r="CX82" i="8"/>
  <c r="CV82" i="8"/>
  <c r="CZ81" i="8"/>
  <c r="CY81" i="8"/>
  <c r="CW81" i="8"/>
  <c r="CV81" i="8"/>
  <c r="CS81" i="8"/>
  <c r="CR81" i="8"/>
  <c r="CX81" i="8"/>
  <c r="CZ80" i="8"/>
  <c r="CY80" i="8"/>
  <c r="CW80" i="8"/>
  <c r="CV80" i="8"/>
  <c r="CS80" i="8"/>
  <c r="CR80" i="8"/>
  <c r="CX80" i="8"/>
  <c r="CZ79" i="8"/>
  <c r="CY79" i="8"/>
  <c r="CW79" i="8"/>
  <c r="CV79" i="8"/>
  <c r="CS79" i="8"/>
  <c r="CR79" i="8"/>
  <c r="CT78" i="8"/>
  <c r="CT74" i="8" s="1"/>
  <c r="CT71" i="8" s="1"/>
  <c r="BJ25" i="8"/>
  <c r="BI25" i="8"/>
  <c r="BD25" i="8"/>
  <c r="BC25" i="8"/>
  <c r="BB25" i="8"/>
  <c r="AW74" i="8"/>
  <c r="AW71" i="8" s="1"/>
  <c r="AM74" i="8"/>
  <c r="AM71" i="8" s="1"/>
  <c r="AL74" i="8"/>
  <c r="AL71" i="8" s="1"/>
  <c r="AK74" i="8"/>
  <c r="AK71" i="8" s="1"/>
  <c r="AG78" i="8"/>
  <c r="AE78" i="8"/>
  <c r="AB78" i="8"/>
  <c r="AA78" i="8"/>
  <c r="Z78" i="8"/>
  <c r="Y78" i="8"/>
  <c r="X78" i="8"/>
  <c r="X74" i="8" s="1"/>
  <c r="X71" i="8" s="1"/>
  <c r="W78" i="8"/>
  <c r="U78" i="8"/>
  <c r="T78" i="8"/>
  <c r="T25" i="8" s="1"/>
  <c r="S78" i="8"/>
  <c r="Q78" i="8"/>
  <c r="N78" i="8"/>
  <c r="N25" i="8" s="1"/>
  <c r="M78" i="8"/>
  <c r="M25" i="8" s="1"/>
  <c r="L78" i="8"/>
  <c r="K78" i="8"/>
  <c r="J78" i="8"/>
  <c r="I78" i="8"/>
  <c r="G78" i="8"/>
  <c r="G25" i="8" s="1"/>
  <c r="T75" i="8"/>
  <c r="R75" i="8"/>
  <c r="P75" i="8"/>
  <c r="N75" i="8"/>
  <c r="M75" i="8"/>
  <c r="K75" i="8"/>
  <c r="I75" i="8"/>
  <c r="G75" i="8"/>
  <c r="BJ24" i="8"/>
  <c r="BI24" i="8"/>
  <c r="BD24" i="8"/>
  <c r="BC24" i="8"/>
  <c r="BB24" i="8"/>
  <c r="EB66" i="8"/>
  <c r="EA66" i="8"/>
  <c r="DZ66" i="8"/>
  <c r="DY66" i="8"/>
  <c r="DX66" i="8"/>
  <c r="DW66" i="8"/>
  <c r="DV66" i="8"/>
  <c r="DU66" i="8"/>
  <c r="DT66" i="8"/>
  <c r="DS66" i="8"/>
  <c r="DR66" i="8"/>
  <c r="DQ66" i="8"/>
  <c r="DP66" i="8"/>
  <c r="DO66" i="8"/>
  <c r="DN66" i="8"/>
  <c r="DM66" i="8"/>
  <c r="DL66" i="8"/>
  <c r="DK66" i="8"/>
  <c r="DJ66" i="8"/>
  <c r="DI66" i="8"/>
  <c r="DH66" i="8"/>
  <c r="DG66" i="8"/>
  <c r="CS62" i="8"/>
  <c r="CO62" i="8"/>
  <c r="AX62" i="8"/>
  <c r="AX60" i="8" s="1"/>
  <c r="AC62" i="8"/>
  <c r="AC60" i="8" s="1"/>
  <c r="CZ62" i="8"/>
  <c r="CY62" i="8"/>
  <c r="CX62" i="8"/>
  <c r="CW62" i="8"/>
  <c r="CV62" i="8"/>
  <c r="CU62" i="8"/>
  <c r="CT62" i="8"/>
  <c r="CR62" i="8"/>
  <c r="CQ62" i="8"/>
  <c r="CP62" i="8"/>
  <c r="CM62" i="8"/>
  <c r="CM60" i="8" s="1"/>
  <c r="BJ62" i="8"/>
  <c r="BJ60" i="8" s="1"/>
  <c r="BI62" i="8"/>
  <c r="BI60" i="8" s="1"/>
  <c r="BH62" i="8"/>
  <c r="BH60" i="8" s="1"/>
  <c r="BG62" i="8"/>
  <c r="BG60" i="8" s="1"/>
  <c r="BF62" i="8"/>
  <c r="BF60" i="8" s="1"/>
  <c r="BE62" i="8"/>
  <c r="BE60" i="8" s="1"/>
  <c r="BD62" i="8"/>
  <c r="BD60" i="8" s="1"/>
  <c r="BC62" i="8"/>
  <c r="BC60" i="8" s="1"/>
  <c r="BB62" i="8"/>
  <c r="BB60" i="8" s="1"/>
  <c r="BA62" i="8"/>
  <c r="BA60" i="8" s="1"/>
  <c r="AZ62" i="8"/>
  <c r="AZ60" i="8" s="1"/>
  <c r="AY62" i="8"/>
  <c r="AY60" i="8" s="1"/>
  <c r="AW62" i="8"/>
  <c r="AW60" i="8" s="1"/>
  <c r="AV62" i="8"/>
  <c r="AV60" i="8" s="1"/>
  <c r="AU62" i="8"/>
  <c r="AU60" i="8" s="1"/>
  <c r="AT62" i="8"/>
  <c r="AS62" i="8"/>
  <c r="AS60" i="8" s="1"/>
  <c r="AR62" i="8"/>
  <c r="AQ62" i="8"/>
  <c r="AP62" i="8"/>
  <c r="AP60" i="8" s="1"/>
  <c r="AO62" i="8"/>
  <c r="AO60" i="8" s="1"/>
  <c r="AN62" i="8"/>
  <c r="AN60" i="8" s="1"/>
  <c r="AM62" i="8"/>
  <c r="AL62" i="8"/>
  <c r="AL60" i="8" s="1"/>
  <c r="AK62" i="8"/>
  <c r="AI62" i="8"/>
  <c r="AI60" i="8" s="1"/>
  <c r="AH62" i="8"/>
  <c r="AH60" i="8" s="1"/>
  <c r="AG62" i="8"/>
  <c r="AG60" i="8" s="1"/>
  <c r="AF62" i="8"/>
  <c r="AF60" i="8" s="1"/>
  <c r="AE62" i="8"/>
  <c r="AE60" i="8" s="1"/>
  <c r="AD62" i="8"/>
  <c r="AD60" i="8" s="1"/>
  <c r="AB62" i="8"/>
  <c r="AB60" i="8" s="1"/>
  <c r="AA62" i="8"/>
  <c r="AA60" i="8" s="1"/>
  <c r="Z62" i="8"/>
  <c r="Z60" i="8" s="1"/>
  <c r="Y62" i="8"/>
  <c r="Y60" i="8" s="1"/>
  <c r="X62" i="8"/>
  <c r="X60" i="8" s="1"/>
  <c r="W62" i="8"/>
  <c r="W60" i="8" s="1"/>
  <c r="V62" i="8"/>
  <c r="V60" i="8" s="1"/>
  <c r="U62" i="8"/>
  <c r="U60" i="8" s="1"/>
  <c r="T62" i="8"/>
  <c r="T60" i="8" s="1"/>
  <c r="S62" i="8"/>
  <c r="S60" i="8" s="1"/>
  <c r="R62" i="8"/>
  <c r="R60" i="8" s="1"/>
  <c r="Q62" i="8"/>
  <c r="Q60" i="8" s="1"/>
  <c r="P62" i="8"/>
  <c r="P60" i="8" s="1"/>
  <c r="O62" i="8"/>
  <c r="O60" i="8" s="1"/>
  <c r="N62" i="8"/>
  <c r="N60" i="8" s="1"/>
  <c r="M62" i="8"/>
  <c r="M60" i="8" s="1"/>
  <c r="L62" i="8"/>
  <c r="L60" i="8" s="1"/>
  <c r="K62" i="8"/>
  <c r="K60" i="8" s="1"/>
  <c r="J62" i="8"/>
  <c r="J60" i="8" s="1"/>
  <c r="I62" i="8"/>
  <c r="I60" i="8" s="1"/>
  <c r="H62" i="8"/>
  <c r="H60" i="8" s="1"/>
  <c r="G62" i="8"/>
  <c r="G60" i="8" s="1"/>
  <c r="F62" i="8"/>
  <c r="CZ57" i="8"/>
  <c r="CZ46" i="8" s="1"/>
  <c r="CY57" i="8"/>
  <c r="CY46" i="8" s="1"/>
  <c r="CX57" i="8"/>
  <c r="CX46" i="8" s="1"/>
  <c r="CW57" i="8"/>
  <c r="CV57" i="8"/>
  <c r="CU57" i="8"/>
  <c r="CT57" i="8"/>
  <c r="CT46" i="8" s="1"/>
  <c r="CS57" i="8"/>
  <c r="CS46" i="8" s="1"/>
  <c r="CR57" i="8"/>
  <c r="CR46" i="8" s="1"/>
  <c r="CQ57" i="8"/>
  <c r="CQ46" i="8" s="1"/>
  <c r="CP57" i="8"/>
  <c r="CP46" i="8" s="1"/>
  <c r="CO57" i="8"/>
  <c r="CN57" i="8"/>
  <c r="CM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CU56" i="8"/>
  <c r="CU55" i="8"/>
  <c r="CZ39" i="8"/>
  <c r="CY39" i="8"/>
  <c r="CT39" i="8"/>
  <c r="CM39" i="8"/>
  <c r="BJ39" i="8"/>
  <c r="BI39" i="8"/>
  <c r="BD39" i="8"/>
  <c r="BC39" i="8"/>
  <c r="BB39" i="8"/>
  <c r="AW39" i="8"/>
  <c r="AV39" i="8"/>
  <c r="AU39" i="8"/>
  <c r="AP39" i="8"/>
  <c r="AO39" i="8"/>
  <c r="AN39" i="8"/>
  <c r="AI39" i="8"/>
  <c r="AH39" i="8"/>
  <c r="AG39" i="8"/>
  <c r="AB39" i="8"/>
  <c r="AA39" i="8"/>
  <c r="Z39" i="8"/>
  <c r="U39" i="8"/>
  <c r="T39" i="8"/>
  <c r="S39" i="8"/>
  <c r="R39" i="8"/>
  <c r="Q39" i="8"/>
  <c r="P39" i="8"/>
  <c r="O39" i="8"/>
  <c r="N39" i="8"/>
  <c r="M39" i="8"/>
  <c r="L39" i="8"/>
  <c r="G39" i="8"/>
  <c r="CZ35" i="8"/>
  <c r="CY35" i="8"/>
  <c r="CT35" i="8"/>
  <c r="CM35" i="8"/>
  <c r="BJ35" i="8"/>
  <c r="BI35" i="8"/>
  <c r="BD35" i="8"/>
  <c r="BC35" i="8"/>
  <c r="BB35" i="8"/>
  <c r="AW35" i="8"/>
  <c r="AV35" i="8"/>
  <c r="AU35" i="8"/>
  <c r="AP35" i="8"/>
  <c r="AO35" i="8"/>
  <c r="AN35" i="8"/>
  <c r="AI35" i="8"/>
  <c r="AH35" i="8"/>
  <c r="AG35" i="8"/>
  <c r="AB35" i="8"/>
  <c r="AA35" i="8"/>
  <c r="Z35" i="8"/>
  <c r="U35" i="8"/>
  <c r="T35" i="8"/>
  <c r="S35" i="8"/>
  <c r="R35" i="8"/>
  <c r="Q35" i="8"/>
  <c r="P35" i="8"/>
  <c r="O35" i="8"/>
  <c r="N35" i="8"/>
  <c r="M35" i="8"/>
  <c r="L35" i="8"/>
  <c r="G35" i="8"/>
  <c r="CT33" i="8"/>
  <c r="CT30" i="8" s="1"/>
  <c r="CM33" i="8"/>
  <c r="CM30" i="8" s="1"/>
  <c r="BJ33" i="8"/>
  <c r="BJ30" i="8" s="1"/>
  <c r="BI33" i="8"/>
  <c r="BI30" i="8" s="1"/>
  <c r="BD33" i="8"/>
  <c r="BD30" i="8" s="1"/>
  <c r="BC33" i="8"/>
  <c r="BC30" i="8" s="1"/>
  <c r="BB33" i="8"/>
  <c r="BB30" i="8" s="1"/>
  <c r="AW33" i="8"/>
  <c r="AW30" i="8" s="1"/>
  <c r="AV33" i="8"/>
  <c r="AV30" i="8" s="1"/>
  <c r="AU33" i="8"/>
  <c r="AU30" i="8" s="1"/>
  <c r="AP33" i="8"/>
  <c r="AP30" i="8" s="1"/>
  <c r="AO33" i="8"/>
  <c r="AO30" i="8" s="1"/>
  <c r="AN33" i="8"/>
  <c r="AN30" i="8" s="1"/>
  <c r="AI33" i="8"/>
  <c r="AI30" i="8" s="1"/>
  <c r="CZ30" i="8"/>
  <c r="CY30" i="8"/>
  <c r="AH30" i="8"/>
  <c r="AG30" i="8"/>
  <c r="AB30" i="8"/>
  <c r="AA30" i="8"/>
  <c r="Z30" i="8"/>
  <c r="U30" i="8"/>
  <c r="T30" i="8"/>
  <c r="T22" i="8" s="1"/>
  <c r="S30" i="8"/>
  <c r="R30" i="8"/>
  <c r="R22" i="8" s="1"/>
  <c r="Q30" i="8"/>
  <c r="Q22" i="8" s="1"/>
  <c r="P30" i="8"/>
  <c r="P22" i="8" s="1"/>
  <c r="O30" i="8"/>
  <c r="O22" i="8" s="1"/>
  <c r="N30" i="8"/>
  <c r="M30" i="8"/>
  <c r="L30" i="8"/>
  <c r="BD27" i="8"/>
  <c r="T27" i="8"/>
  <c r="S27" i="8"/>
  <c r="R27" i="8"/>
  <c r="Q27" i="8"/>
  <c r="P27" i="8"/>
  <c r="N27" i="8"/>
  <c r="M27" i="8"/>
  <c r="L27" i="8"/>
  <c r="G27" i="8"/>
  <c r="BJ26" i="8"/>
  <c r="BI26" i="8"/>
  <c r="BD26" i="8"/>
  <c r="BC26" i="8"/>
  <c r="BB26" i="8"/>
  <c r="AW26" i="8"/>
  <c r="AV26" i="8"/>
  <c r="AU26" i="8"/>
  <c r="AP26" i="8"/>
  <c r="AO26" i="8"/>
  <c r="AN26" i="8"/>
  <c r="AI26" i="8"/>
  <c r="AH26" i="8"/>
  <c r="AG26" i="8"/>
  <c r="AB26" i="8"/>
  <c r="AA26" i="8"/>
  <c r="Z26" i="8"/>
  <c r="U26" i="8"/>
  <c r="T26" i="8"/>
  <c r="S26" i="8"/>
  <c r="R26" i="8"/>
  <c r="Q26" i="8"/>
  <c r="P26" i="8"/>
  <c r="O26" i="8"/>
  <c r="N26" i="8"/>
  <c r="M26" i="8"/>
  <c r="L26" i="8"/>
  <c r="AI23" i="8"/>
  <c r="G22" i="8"/>
  <c r="CM21" i="8"/>
  <c r="B11" i="8"/>
  <c r="AA99" i="7"/>
  <c r="Q99" i="7"/>
  <c r="L99" i="7"/>
  <c r="K99" i="7"/>
  <c r="AC99" i="7" s="1"/>
  <c r="AA98" i="7"/>
  <c r="Q98" i="7"/>
  <c r="L98" i="7"/>
  <c r="K98" i="7"/>
  <c r="AC98" i="7" s="1"/>
  <c r="AA94" i="7"/>
  <c r="Q94" i="7"/>
  <c r="L94" i="7"/>
  <c r="K94" i="7"/>
  <c r="AA92" i="7"/>
  <c r="Q92" i="7"/>
  <c r="K92" i="7"/>
  <c r="Z26" i="7"/>
  <c r="Y26" i="7"/>
  <c r="W26" i="7"/>
  <c r="U26" i="7"/>
  <c r="T26" i="7"/>
  <c r="S26" i="7"/>
  <c r="R26" i="7"/>
  <c r="M26" i="7"/>
  <c r="J26" i="7"/>
  <c r="AC81" i="8"/>
  <c r="CU81" i="8" s="1"/>
  <c r="AC80" i="8"/>
  <c r="CU80" i="8" s="1"/>
  <c r="AE77" i="7"/>
  <c r="AE23" i="7" s="1"/>
  <c r="AD77" i="7"/>
  <c r="AC77" i="7"/>
  <c r="AC23" i="7" s="1"/>
  <c r="AB77" i="7"/>
  <c r="AB23" i="7" s="1"/>
  <c r="AA77" i="7"/>
  <c r="AA23" i="7" s="1"/>
  <c r="Z77" i="7"/>
  <c r="Z23" i="7" s="1"/>
  <c r="Y77" i="7"/>
  <c r="Y23" i="7" s="1"/>
  <c r="X77" i="7"/>
  <c r="X23" i="7" s="1"/>
  <c r="W77" i="7"/>
  <c r="W23" i="7" s="1"/>
  <c r="V77" i="7"/>
  <c r="V23" i="7" s="1"/>
  <c r="AE74" i="7"/>
  <c r="AD74" i="7"/>
  <c r="AC74" i="7"/>
  <c r="AB74" i="7"/>
  <c r="AA74" i="7"/>
  <c r="Z74" i="7"/>
  <c r="Y74" i="7"/>
  <c r="X74" i="7"/>
  <c r="W74" i="7"/>
  <c r="V74" i="7"/>
  <c r="U74" i="7"/>
  <c r="U73" i="7" s="1"/>
  <c r="U70" i="7" s="1"/>
  <c r="T74" i="7"/>
  <c r="T73" i="7" s="1"/>
  <c r="T70" i="7" s="1"/>
  <c r="S74" i="7"/>
  <c r="S73" i="7" s="1"/>
  <c r="S70" i="7" s="1"/>
  <c r="R74" i="7"/>
  <c r="R73" i="7" s="1"/>
  <c r="R70" i="7" s="1"/>
  <c r="Q74" i="7"/>
  <c r="Q73" i="7" s="1"/>
  <c r="Q70" i="7" s="1"/>
  <c r="P74" i="7"/>
  <c r="P73" i="7" s="1"/>
  <c r="P70" i="7" s="1"/>
  <c r="O74" i="7"/>
  <c r="O73" i="7" s="1"/>
  <c r="O70" i="7" s="1"/>
  <c r="N74" i="7"/>
  <c r="N73" i="7" s="1"/>
  <c r="N70" i="7" s="1"/>
  <c r="N23" i="7" s="1"/>
  <c r="M74" i="7"/>
  <c r="M73" i="7" s="1"/>
  <c r="M70" i="7" s="1"/>
  <c r="L74" i="7"/>
  <c r="L73" i="7" s="1"/>
  <c r="L70" i="7" s="1"/>
  <c r="L23" i="7" s="1"/>
  <c r="K74" i="7"/>
  <c r="K73" i="7" s="1"/>
  <c r="K70" i="7" s="1"/>
  <c r="J73" i="7"/>
  <c r="J70" i="7" s="1"/>
  <c r="I73" i="7"/>
  <c r="I70" i="7" s="1"/>
  <c r="I23" i="7" s="1"/>
  <c r="E62" i="8"/>
  <c r="AE60" i="7"/>
  <c r="AE59" i="7" s="1"/>
  <c r="AD60" i="7"/>
  <c r="AD59" i="7" s="1"/>
  <c r="AC60" i="7"/>
  <c r="AC59" i="7" s="1"/>
  <c r="AC45" i="7" s="1"/>
  <c r="AB60" i="7"/>
  <c r="AB59" i="7" s="1"/>
  <c r="AB45" i="7" s="1"/>
  <c r="U60" i="7"/>
  <c r="U59" i="7" s="1"/>
  <c r="U45" i="7" s="1"/>
  <c r="T60" i="7"/>
  <c r="T59" i="7" s="1"/>
  <c r="T45" i="7" s="1"/>
  <c r="T44" i="7" s="1"/>
  <c r="T43" i="7" s="1"/>
  <c r="T41" i="7" s="1"/>
  <c r="R60" i="7"/>
  <c r="P60" i="7"/>
  <c r="P59" i="7" s="1"/>
  <c r="P45" i="7" s="1"/>
  <c r="O60" i="7"/>
  <c r="O59" i="7" s="1"/>
  <c r="O45" i="7" s="1"/>
  <c r="M60" i="7"/>
  <c r="M59" i="7" s="1"/>
  <c r="M45" i="7" s="1"/>
  <c r="K60" i="7"/>
  <c r="K59" i="7" s="1"/>
  <c r="J60" i="7"/>
  <c r="I60" i="7"/>
  <c r="I59" i="7" s="1"/>
  <c r="I45" i="7" s="1"/>
  <c r="AO59" i="7"/>
  <c r="AN59" i="7"/>
  <c r="AM59" i="7"/>
  <c r="AL59" i="7"/>
  <c r="AK59" i="7"/>
  <c r="AJ59" i="7"/>
  <c r="AI59" i="7"/>
  <c r="AH59" i="7"/>
  <c r="AG59" i="7"/>
  <c r="AF59" i="7"/>
  <c r="AA59" i="7"/>
  <c r="Z59" i="7"/>
  <c r="Z45" i="7" s="1"/>
  <c r="Y59" i="7"/>
  <c r="Y45" i="7" s="1"/>
  <c r="X59" i="7"/>
  <c r="X45" i="7" s="1"/>
  <c r="W59" i="7"/>
  <c r="W45" i="7" s="1"/>
  <c r="V59" i="7"/>
  <c r="V45" i="7" s="1"/>
  <c r="S59" i="7"/>
  <c r="S45" i="7" s="1"/>
  <c r="S44" i="7" s="1"/>
  <c r="S43" i="7" s="1"/>
  <c r="S41" i="7" s="1"/>
  <c r="R59" i="7"/>
  <c r="R45" i="7" s="1"/>
  <c r="R44" i="7" s="1"/>
  <c r="R43" i="7" s="1"/>
  <c r="R41" i="7" s="1"/>
  <c r="Q59" i="7"/>
  <c r="Q45" i="7" s="1"/>
  <c r="N59" i="7"/>
  <c r="N45" i="7" s="1"/>
  <c r="L59" i="7"/>
  <c r="J59" i="7"/>
  <c r="AG58" i="7"/>
  <c r="AG57" i="7"/>
  <c r="BE54" i="8"/>
  <c r="AC54" i="8"/>
  <c r="K56" i="7"/>
  <c r="J56" i="7"/>
  <c r="AG55" i="7"/>
  <c r="AC53" i="8"/>
  <c r="K55" i="7"/>
  <c r="J55" i="7"/>
  <c r="AG54" i="7"/>
  <c r="K54" i="7"/>
  <c r="J54" i="7"/>
  <c r="K48" i="7"/>
  <c r="K47" i="7" s="1"/>
  <c r="K46" i="7" s="1"/>
  <c r="J48" i="7"/>
  <c r="J47" i="7" s="1"/>
  <c r="J46" i="7" s="1"/>
  <c r="AE41" i="7"/>
  <c r="AE37" i="7"/>
  <c r="AC37" i="7"/>
  <c r="AB37" i="7"/>
  <c r="AA37" i="7"/>
  <c r="Z37" i="7"/>
  <c r="Y37" i="7"/>
  <c r="X37" i="7"/>
  <c r="W37" i="7"/>
  <c r="V37" i="7"/>
  <c r="U37" i="7"/>
  <c r="T37" i="7"/>
  <c r="S37" i="7"/>
  <c r="R37" i="7"/>
  <c r="Q37" i="7"/>
  <c r="P37" i="7"/>
  <c r="O37" i="7"/>
  <c r="M37" i="7"/>
  <c r="K37" i="7"/>
  <c r="J37" i="7"/>
  <c r="X26" i="7"/>
  <c r="V26" i="7"/>
  <c r="B12" i="7"/>
  <c r="B7" i="7"/>
  <c r="AF94" i="7"/>
  <c r="AD94" i="7"/>
  <c r="AD92" i="7"/>
  <c r="CL100" i="6"/>
  <c r="CL99" i="6"/>
  <c r="CH99" i="6" s="1"/>
  <c r="U99" i="6" s="1"/>
  <c r="E94" i="21" s="1"/>
  <c r="BI99" i="6"/>
  <c r="AT99" i="6"/>
  <c r="AT91" i="6" s="1"/>
  <c r="Z99" i="6"/>
  <c r="CL97" i="6"/>
  <c r="CJ97" i="6"/>
  <c r="CI97" i="6"/>
  <c r="BI97" i="6"/>
  <c r="AT97" i="6"/>
  <c r="AJ84" i="8" s="1"/>
  <c r="AJ97" i="6"/>
  <c r="Z97" i="6"/>
  <c r="CL96" i="6"/>
  <c r="CJ96" i="6"/>
  <c r="CI96" i="6"/>
  <c r="BI96" i="6"/>
  <c r="AX83" i="8"/>
  <c r="AT96" i="6"/>
  <c r="AJ83" i="8" s="1"/>
  <c r="AJ96" i="6"/>
  <c r="Z96" i="6"/>
  <c r="Y96" i="6"/>
  <c r="CL95" i="6"/>
  <c r="CJ95" i="6"/>
  <c r="CI95" i="6"/>
  <c r="BI95" i="6"/>
  <c r="BD95" i="6"/>
  <c r="AT95" i="6"/>
  <c r="AJ82" i="8" s="1"/>
  <c r="AJ95" i="6"/>
  <c r="Z95" i="6"/>
  <c r="CL94" i="6"/>
  <c r="CJ94" i="6"/>
  <c r="CI94" i="6"/>
  <c r="BI94" i="6"/>
  <c r="BD94" i="6"/>
  <c r="AX81" i="8" s="1"/>
  <c r="AT94" i="6"/>
  <c r="AJ94" i="6"/>
  <c r="Z94" i="6"/>
  <c r="CL92" i="6"/>
  <c r="CJ92" i="6"/>
  <c r="CI92" i="6"/>
  <c r="BI92" i="6"/>
  <c r="BD92" i="6"/>
  <c r="AY92" i="6"/>
  <c r="AT92" i="6"/>
  <c r="AJ92" i="6"/>
  <c r="Z92" i="6"/>
  <c r="CL84" i="6"/>
  <c r="CK84" i="6"/>
  <c r="CJ84" i="6"/>
  <c r="CI84" i="6"/>
  <c r="CH84" i="6"/>
  <c r="BM84" i="6"/>
  <c r="BM44" i="6" s="1"/>
  <c r="BM43" i="6" s="1"/>
  <c r="BL84" i="6"/>
  <c r="BL44" i="6" s="1"/>
  <c r="BL43" i="6" s="1"/>
  <c r="BK84" i="6"/>
  <c r="BK44" i="6" s="1"/>
  <c r="BK43" i="6" s="1"/>
  <c r="BJ84" i="6"/>
  <c r="BJ44" i="6" s="1"/>
  <c r="BJ43" i="6" s="1"/>
  <c r="BI84" i="6"/>
  <c r="BH84" i="6"/>
  <c r="BH44" i="6" s="1"/>
  <c r="BH43" i="6" s="1"/>
  <c r="BH41" i="6" s="1"/>
  <c r="BG84" i="6"/>
  <c r="BG44" i="6" s="1"/>
  <c r="BF84" i="6"/>
  <c r="BF44" i="6" s="1"/>
  <c r="BE84" i="6"/>
  <c r="BE44" i="6" s="1"/>
  <c r="BD84" i="6"/>
  <c r="BC84" i="6"/>
  <c r="BC44" i="6" s="1"/>
  <c r="BC43" i="6" s="1"/>
  <c r="BC41" i="6" s="1"/>
  <c r="BB84" i="6"/>
  <c r="BA84" i="6"/>
  <c r="BA44" i="6" s="1"/>
  <c r="BA43" i="6" s="1"/>
  <c r="AZ84" i="6"/>
  <c r="AZ44" i="6" s="1"/>
  <c r="AZ43" i="6" s="1"/>
  <c r="AY84" i="6"/>
  <c r="AX84" i="6"/>
  <c r="AX44" i="6" s="1"/>
  <c r="AX43" i="6" s="1"/>
  <c r="AX41" i="6" s="1"/>
  <c r="AW84" i="6"/>
  <c r="AW44" i="6" s="1"/>
  <c r="AV84" i="6"/>
  <c r="AV44" i="6" s="1"/>
  <c r="AU84" i="6"/>
  <c r="AU44" i="6" s="1"/>
  <c r="AT84" i="6"/>
  <c r="AS84" i="6"/>
  <c r="AS44" i="6" s="1"/>
  <c r="AS43" i="6" s="1"/>
  <c r="AS41" i="6" s="1"/>
  <c r="AR84" i="6"/>
  <c r="AR44" i="6" s="1"/>
  <c r="AR43" i="6" s="1"/>
  <c r="AR41" i="6" s="1"/>
  <c r="AQ84" i="6"/>
  <c r="AQ44" i="6" s="1"/>
  <c r="AQ43" i="6" s="1"/>
  <c r="AQ41" i="6" s="1"/>
  <c r="AP84" i="6"/>
  <c r="AP44" i="6" s="1"/>
  <c r="AP43" i="6" s="1"/>
  <c r="AP41" i="6" s="1"/>
  <c r="AO84" i="6"/>
  <c r="AO44" i="6" s="1"/>
  <c r="AO43" i="6" s="1"/>
  <c r="AO41" i="6" s="1"/>
  <c r="AN84" i="6"/>
  <c r="AN44" i="6" s="1"/>
  <c r="AN43" i="6" s="1"/>
  <c r="AN41" i="6" s="1"/>
  <c r="AM84" i="6"/>
  <c r="AM44" i="6" s="1"/>
  <c r="AL84" i="6"/>
  <c r="AL44" i="6" s="1"/>
  <c r="AK84" i="6"/>
  <c r="AK44" i="6" s="1"/>
  <c r="AJ84" i="6"/>
  <c r="AI84" i="6"/>
  <c r="AI44" i="6" s="1"/>
  <c r="AI43" i="6" s="1"/>
  <c r="AI41" i="6" s="1"/>
  <c r="AH84" i="6"/>
  <c r="AH44" i="6" s="1"/>
  <c r="AH43" i="6" s="1"/>
  <c r="AH41" i="6" s="1"/>
  <c r="AG84" i="6"/>
  <c r="AG44" i="6" s="1"/>
  <c r="AG43" i="6" s="1"/>
  <c r="AG41" i="6" s="1"/>
  <c r="AF84" i="6"/>
  <c r="AF44" i="6" s="1"/>
  <c r="AF43" i="6" s="1"/>
  <c r="AF41" i="6" s="1"/>
  <c r="AE84" i="6"/>
  <c r="AE44" i="6" s="1"/>
  <c r="AE43" i="6" s="1"/>
  <c r="AE41" i="6" s="1"/>
  <c r="AD84" i="6"/>
  <c r="AD44" i="6" s="1"/>
  <c r="AD43" i="6" s="1"/>
  <c r="AD41" i="6" s="1"/>
  <c r="AC84" i="6"/>
  <c r="AC44" i="6" s="1"/>
  <c r="AB84" i="6"/>
  <c r="AB44" i="6" s="1"/>
  <c r="AA84" i="6"/>
  <c r="AA44" i="6" s="1"/>
  <c r="Z84" i="6"/>
  <c r="Y84" i="6"/>
  <c r="DK80" i="6"/>
  <c r="DJ80" i="6"/>
  <c r="DI80" i="6"/>
  <c r="DH80" i="6"/>
  <c r="DG80" i="6"/>
  <c r="DF80" i="6"/>
  <c r="DE80" i="6"/>
  <c r="DD80" i="6"/>
  <c r="DC80" i="6"/>
  <c r="DB80" i="6"/>
  <c r="DA80" i="6"/>
  <c r="CZ80" i="6"/>
  <c r="CY80" i="6"/>
  <c r="CX80" i="6"/>
  <c r="CW80" i="6"/>
  <c r="CV80" i="6"/>
  <c r="CU80" i="6"/>
  <c r="CT80" i="6"/>
  <c r="AA58" i="7"/>
  <c r="AA57" i="7"/>
  <c r="AH52" i="7"/>
  <c r="AF52" i="7"/>
  <c r="AH51" i="7"/>
  <c r="AF51" i="7"/>
  <c r="AH50" i="7"/>
  <c r="AF50" i="7"/>
  <c r="AH48" i="7"/>
  <c r="AH47" i="7" s="1"/>
  <c r="AF48" i="7"/>
  <c r="X41" i="6"/>
  <c r="BH37" i="6"/>
  <c r="BC37" i="6"/>
  <c r="AX37" i="6"/>
  <c r="AS37" i="6"/>
  <c r="AR37" i="6"/>
  <c r="AQ37" i="6"/>
  <c r="AP37" i="6"/>
  <c r="AO37" i="6"/>
  <c r="AN37" i="6"/>
  <c r="AI37" i="6"/>
  <c r="AH37" i="6"/>
  <c r="AG37" i="6"/>
  <c r="AF37" i="6"/>
  <c r="AE37" i="6"/>
  <c r="AD37" i="6"/>
  <c r="X37" i="6"/>
  <c r="AS33" i="6"/>
  <c r="AR33" i="6"/>
  <c r="AQ33" i="6"/>
  <c r="AP33" i="6"/>
  <c r="AO33" i="6"/>
  <c r="AN33" i="6"/>
  <c r="AI33" i="6"/>
  <c r="AH33" i="6"/>
  <c r="AG33" i="6"/>
  <c r="AF33" i="6"/>
  <c r="AE33" i="6"/>
  <c r="AD33" i="6"/>
  <c r="B12" i="6"/>
  <c r="B7" i="6"/>
  <c r="AZ42" i="3"/>
  <c r="AY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J42" i="3"/>
  <c r="I42" i="3"/>
  <c r="H42" i="3"/>
  <c r="F42" i="3"/>
  <c r="E42" i="3"/>
  <c r="BA94" i="3"/>
  <c r="AZ92" i="3"/>
  <c r="AZ40" i="3" s="1"/>
  <c r="AY92" i="3"/>
  <c r="AY40" i="3" s="1"/>
  <c r="AX92" i="3"/>
  <c r="AX40" i="3" s="1"/>
  <c r="AW92" i="3"/>
  <c r="AW40" i="3" s="1"/>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J40" i="3"/>
  <c r="I40" i="3"/>
  <c r="H40" i="3"/>
  <c r="F40" i="3"/>
  <c r="E40" i="3"/>
  <c r="BA91" i="3"/>
  <c r="BA90" i="3"/>
  <c r="AZ89" i="3"/>
  <c r="AZ36" i="3" s="1"/>
  <c r="AY89" i="3"/>
  <c r="AY36" i="3" s="1"/>
  <c r="AX89" i="3"/>
  <c r="AX36" i="3" s="1"/>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BA88" i="3"/>
  <c r="AZ86" i="3"/>
  <c r="AY86" i="3"/>
  <c r="AX86" i="3"/>
  <c r="AZ76" i="3"/>
  <c r="AY76" i="3"/>
  <c r="AV76" i="3"/>
  <c r="AU76" i="3"/>
  <c r="AT76" i="3"/>
  <c r="AS76" i="3"/>
  <c r="AR76" i="3"/>
  <c r="AQ76" i="3"/>
  <c r="AP76" i="3"/>
  <c r="AO76" i="3"/>
  <c r="AN76" i="3"/>
  <c r="AL76" i="3"/>
  <c r="AK76" i="3"/>
  <c r="AJ76" i="3"/>
  <c r="AI76" i="3"/>
  <c r="AH76" i="3"/>
  <c r="AG76" i="3"/>
  <c r="AF76" i="3"/>
  <c r="AE76" i="3"/>
  <c r="AD76" i="3"/>
  <c r="AC76" i="3"/>
  <c r="AB76" i="3"/>
  <c r="AA76" i="3"/>
  <c r="Z76" i="3"/>
  <c r="Y76" i="3"/>
  <c r="X76" i="3"/>
  <c r="W76" i="3"/>
  <c r="V76" i="3"/>
  <c r="T76" i="3"/>
  <c r="S76" i="3"/>
  <c r="R76" i="3"/>
  <c r="Q76" i="3"/>
  <c r="P76" i="3"/>
  <c r="O76" i="3"/>
  <c r="N76" i="3"/>
  <c r="M76" i="3"/>
  <c r="L76" i="3"/>
  <c r="K76" i="3"/>
  <c r="J76" i="3"/>
  <c r="I76" i="3"/>
  <c r="H76" i="3"/>
  <c r="G76" i="3"/>
  <c r="F76" i="3"/>
  <c r="E76" i="3"/>
  <c r="AM76" i="3"/>
  <c r="U76" i="3"/>
  <c r="BA75" i="3"/>
  <c r="BA74" i="3"/>
  <c r="AZ73" i="3"/>
  <c r="AY73" i="3"/>
  <c r="AX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AZ70" i="3"/>
  <c r="AY70" i="3"/>
  <c r="AV70" i="3"/>
  <c r="AU70" i="3"/>
  <c r="AT70" i="3"/>
  <c r="AS70" i="3"/>
  <c r="AR70" i="3"/>
  <c r="AQ70" i="3"/>
  <c r="AP70" i="3"/>
  <c r="AO70" i="3"/>
  <c r="AN70" i="3"/>
  <c r="AL70" i="3"/>
  <c r="AK70" i="3"/>
  <c r="AJ70" i="3"/>
  <c r="AI70" i="3"/>
  <c r="AH70" i="3"/>
  <c r="AG70"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BA71" i="3"/>
  <c r="AM70" i="3"/>
  <c r="BA68" i="3"/>
  <c r="BA65" i="3"/>
  <c r="BA56" i="3"/>
  <c r="BA55" i="3"/>
  <c r="BA54" i="3"/>
  <c r="BA53" i="3"/>
  <c r="BA52" i="3"/>
  <c r="BA49" i="3"/>
  <c r="BA47"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J41" i="3"/>
  <c r="I41" i="3"/>
  <c r="H41" i="3"/>
  <c r="F41" i="3"/>
  <c r="E41" i="3"/>
  <c r="S39" i="21" l="1"/>
  <c r="S38" i="21" s="1"/>
  <c r="S17" i="21"/>
  <c r="S16" i="21" s="1"/>
  <c r="S15" i="21" s="1"/>
  <c r="Q39" i="21"/>
  <c r="Q38" i="21" s="1"/>
  <c r="Q17" i="21"/>
  <c r="Q16" i="21" s="1"/>
  <c r="Q15" i="21" s="1"/>
  <c r="J88" i="14"/>
  <c r="O44" i="14"/>
  <c r="BC44" i="14"/>
  <c r="BC43" i="14" s="1"/>
  <c r="BC42" i="14" s="1"/>
  <c r="BC41" i="14" s="1"/>
  <c r="BC40" i="14" s="1"/>
  <c r="BC39" i="14" s="1"/>
  <c r="BC21" i="14" s="1"/>
  <c r="U44" i="14"/>
  <c r="U43" i="14" s="1"/>
  <c r="U42" i="14" s="1"/>
  <c r="U41" i="14" s="1"/>
  <c r="U40" i="14" s="1"/>
  <c r="I44" i="14"/>
  <c r="K44" i="14"/>
  <c r="Q44" i="14"/>
  <c r="J44" i="14"/>
  <c r="AA44" i="14"/>
  <c r="AA43" i="14" s="1"/>
  <c r="AA42" i="14" s="1"/>
  <c r="AA41" i="14" s="1"/>
  <c r="AA40" i="14" s="1"/>
  <c r="AG44" i="14"/>
  <c r="AM44" i="14"/>
  <c r="AM43" i="14" s="1"/>
  <c r="AM42" i="14" s="1"/>
  <c r="AM41" i="14" s="1"/>
  <c r="AM40" i="14" s="1"/>
  <c r="BK44" i="14"/>
  <c r="BK21" i="14" s="1"/>
  <c r="BK20" i="14" s="1"/>
  <c r="BK19" i="14" s="1"/>
  <c r="BQ44" i="14"/>
  <c r="BQ43" i="14" s="1"/>
  <c r="BQ42" i="14" s="1"/>
  <c r="BQ41" i="14" s="1"/>
  <c r="BQ40" i="14" s="1"/>
  <c r="BQ39" i="14" s="1"/>
  <c r="BQ21" i="14" s="1"/>
  <c r="BQ19" i="14" s="1"/>
  <c r="CZ78" i="14"/>
  <c r="AO26" i="14"/>
  <c r="AO20" i="14"/>
  <c r="E44" i="14"/>
  <c r="E21" i="14" s="1"/>
  <c r="E20" i="14" s="1"/>
  <c r="E19" i="14" s="1"/>
  <c r="AC44" i="14"/>
  <c r="AC43" i="14" s="1"/>
  <c r="AC42" i="14" s="1"/>
  <c r="AC41" i="14" s="1"/>
  <c r="AC40" i="14" s="1"/>
  <c r="BG44" i="14"/>
  <c r="BG43" i="14" s="1"/>
  <c r="BG42" i="14" s="1"/>
  <c r="BG41" i="14" s="1"/>
  <c r="BG40" i="14" s="1"/>
  <c r="BG39" i="14" s="1"/>
  <c r="BG21" i="14" s="1"/>
  <c r="CZ74" i="14"/>
  <c r="CZ22" i="14" s="1"/>
  <c r="I88" i="14"/>
  <c r="I90" i="14"/>
  <c r="O88" i="14"/>
  <c r="O90" i="14"/>
  <c r="F44" i="14"/>
  <c r="L44" i="14"/>
  <c r="R44" i="14"/>
  <c r="BE44" i="14"/>
  <c r="BE43" i="14" s="1"/>
  <c r="BE42" i="14" s="1"/>
  <c r="BE41" i="14" s="1"/>
  <c r="BE40" i="14" s="1"/>
  <c r="BE39" i="14" s="1"/>
  <c r="BE21" i="14" s="1"/>
  <c r="BE19" i="14" s="1"/>
  <c r="W44" i="14"/>
  <c r="W43" i="14" s="1"/>
  <c r="W42" i="14" s="1"/>
  <c r="W41" i="14" s="1"/>
  <c r="W40" i="14" s="1"/>
  <c r="AD44" i="14"/>
  <c r="AD43" i="14" s="1"/>
  <c r="AD42" i="14" s="1"/>
  <c r="AD41" i="14" s="1"/>
  <c r="AD40" i="14" s="1"/>
  <c r="AJ44" i="14"/>
  <c r="AP44" i="14"/>
  <c r="AP43" i="14" s="1"/>
  <c r="AP42" i="14" s="1"/>
  <c r="AP41" i="14" s="1"/>
  <c r="AP40" i="14" s="1"/>
  <c r="AW44" i="14"/>
  <c r="AW43" i="14" s="1"/>
  <c r="AW42" i="14" s="1"/>
  <c r="BH44" i="14"/>
  <c r="BH43" i="14" s="1"/>
  <c r="BH42" i="14" s="1"/>
  <c r="BH41" i="14" s="1"/>
  <c r="BH40" i="14" s="1"/>
  <c r="BH39" i="14" s="1"/>
  <c r="BH21" i="14" s="1"/>
  <c r="BH19" i="14" s="1"/>
  <c r="BN44" i="14"/>
  <c r="BN43" i="14" s="1"/>
  <c r="BN42" i="14" s="1"/>
  <c r="BN41" i="14" s="1"/>
  <c r="BN40" i="14" s="1"/>
  <c r="DB78" i="14"/>
  <c r="DB23" i="14" s="1"/>
  <c r="P88" i="14"/>
  <c r="P90" i="14"/>
  <c r="BG26" i="14"/>
  <c r="BG20" i="14"/>
  <c r="G44" i="14"/>
  <c r="M44" i="14"/>
  <c r="X44" i="14"/>
  <c r="X43" i="14" s="1"/>
  <c r="X42" i="14" s="1"/>
  <c r="X41" i="14" s="1"/>
  <c r="X40" i="14" s="1"/>
  <c r="X39" i="14" s="1"/>
  <c r="X21" i="14" s="1"/>
  <c r="BO44" i="14"/>
  <c r="BO43" i="14" s="1"/>
  <c r="BO42" i="14" s="1"/>
  <c r="BO41" i="14" s="1"/>
  <c r="BO40" i="14" s="1"/>
  <c r="BO39" i="14" s="1"/>
  <c r="BO21" i="14" s="1"/>
  <c r="BO19" i="14" s="1"/>
  <c r="BU44" i="14"/>
  <c r="BU43" i="14" s="1"/>
  <c r="BU42" i="14" s="1"/>
  <c r="BU41" i="14" s="1"/>
  <c r="BU40" i="14" s="1"/>
  <c r="BU39" i="14" s="1"/>
  <c r="BU21" i="14" s="1"/>
  <c r="BU19" i="14" s="1"/>
  <c r="F74" i="14"/>
  <c r="DB74" i="14"/>
  <c r="DB22" i="14" s="1"/>
  <c r="DC78" i="14"/>
  <c r="DC23" i="14" s="1"/>
  <c r="K88" i="14"/>
  <c r="K90" i="14"/>
  <c r="Q88" i="14"/>
  <c r="Q26" i="14" s="1"/>
  <c r="Q90" i="14"/>
  <c r="H44" i="14"/>
  <c r="N44" i="14"/>
  <c r="AR44" i="14"/>
  <c r="AR43" i="14" s="1"/>
  <c r="AR42" i="14" s="1"/>
  <c r="AR41" i="14" s="1"/>
  <c r="AR40" i="14" s="1"/>
  <c r="AR39" i="14" s="1"/>
  <c r="AR21" i="14" s="1"/>
  <c r="S44" i="14"/>
  <c r="S43" i="14" s="1"/>
  <c r="S42" i="14" s="1"/>
  <c r="S41" i="14" s="1"/>
  <c r="S40" i="14" s="1"/>
  <c r="Y44" i="14"/>
  <c r="Y43" i="14" s="1"/>
  <c r="Y42" i="14" s="1"/>
  <c r="Y41" i="14" s="1"/>
  <c r="Y40" i="14" s="1"/>
  <c r="Y39" i="14" s="1"/>
  <c r="Y21" i="14" s="1"/>
  <c r="Y19" i="14" s="1"/>
  <c r="AY44" i="14"/>
  <c r="AY43" i="14" s="1"/>
  <c r="AY42" i="14" s="1"/>
  <c r="AY41" i="14" s="1"/>
  <c r="AY40" i="14" s="1"/>
  <c r="AY39" i="14" s="1"/>
  <c r="AY21" i="14" s="1"/>
  <c r="AY19" i="14" s="1"/>
  <c r="BP44" i="14"/>
  <c r="BP43" i="14" s="1"/>
  <c r="BP42" i="14" s="1"/>
  <c r="BP41" i="14" s="1"/>
  <c r="BP40" i="14" s="1"/>
  <c r="BP39" i="14" s="1"/>
  <c r="BP21" i="14" s="1"/>
  <c r="BV44" i="14"/>
  <c r="BV43" i="14" s="1"/>
  <c r="BV42" i="14" s="1"/>
  <c r="BV41" i="14" s="1"/>
  <c r="BV40" i="14" s="1"/>
  <c r="BV39" i="14" s="1"/>
  <c r="BV21" i="14" s="1"/>
  <c r="DC74" i="14"/>
  <c r="DC22" i="14" s="1"/>
  <c r="F78" i="14"/>
  <c r="AZ23" i="14"/>
  <c r="DD78" i="14"/>
  <c r="DD23" i="14" s="1"/>
  <c r="L88" i="14"/>
  <c r="L25" i="14" s="1"/>
  <c r="L90" i="14"/>
  <c r="R88" i="14"/>
  <c r="R26" i="14" s="1"/>
  <c r="R90" i="14"/>
  <c r="BM26" i="14"/>
  <c r="BM20" i="14"/>
  <c r="BS26" i="14"/>
  <c r="BS20" i="14"/>
  <c r="AT44" i="14"/>
  <c r="AT43" i="14" s="1"/>
  <c r="AT42" i="14" s="1"/>
  <c r="AT41" i="14" s="1"/>
  <c r="AT40" i="14" s="1"/>
  <c r="AT39" i="14" s="1"/>
  <c r="AT21" i="14" s="1"/>
  <c r="AT19" i="14" s="1"/>
  <c r="AZ44" i="14"/>
  <c r="AZ43" i="14" s="1"/>
  <c r="AZ42" i="14" s="1"/>
  <c r="AZ41" i="14" s="1"/>
  <c r="AZ40" i="14" s="1"/>
  <c r="AZ39" i="14" s="1"/>
  <c r="AZ21" i="14" s="1"/>
  <c r="BK43" i="14"/>
  <c r="BK42" i="14" s="1"/>
  <c r="BN22" i="14"/>
  <c r="DD74" i="14"/>
  <c r="DD22" i="14" s="1"/>
  <c r="BA23" i="14"/>
  <c r="DE78" i="14"/>
  <c r="M88" i="14"/>
  <c r="M90" i="14"/>
  <c r="AB44" i="14"/>
  <c r="AB43" i="14" s="1"/>
  <c r="AB42" i="14" s="1"/>
  <c r="AB41" i="14" s="1"/>
  <c r="AB40" i="14" s="1"/>
  <c r="AB39" i="14" s="1"/>
  <c r="AB21" i="14" s="1"/>
  <c r="AB19" i="14" s="1"/>
  <c r="AN44" i="14"/>
  <c r="AN43" i="14" s="1"/>
  <c r="AN42" i="14" s="1"/>
  <c r="AN41" i="14" s="1"/>
  <c r="AN40" i="14" s="1"/>
  <c r="AN39" i="14" s="1"/>
  <c r="AN21" i="14" s="1"/>
  <c r="AN19" i="14" s="1"/>
  <c r="AU44" i="14"/>
  <c r="AU21" i="14" s="1"/>
  <c r="AU20" i="14" s="1"/>
  <c r="AU19" i="14" s="1"/>
  <c r="BA44" i="14"/>
  <c r="BA43" i="14" s="1"/>
  <c r="BA42" i="14" s="1"/>
  <c r="BA41" i="14" s="1"/>
  <c r="BA40" i="14" s="1"/>
  <c r="BA39" i="14" s="1"/>
  <c r="BA21" i="14" s="1"/>
  <c r="BL44" i="14"/>
  <c r="BR44" i="14"/>
  <c r="BR43" i="14" s="1"/>
  <c r="BR42" i="14" s="1"/>
  <c r="BR41" i="14" s="1"/>
  <c r="BR40" i="14" s="1"/>
  <c r="BR39" i="14" s="1"/>
  <c r="BR21" i="14" s="1"/>
  <c r="BO22" i="14"/>
  <c r="DE74" i="14"/>
  <c r="DE22" i="14" s="1"/>
  <c r="H88" i="14"/>
  <c r="H90" i="14"/>
  <c r="H24" i="14" s="1"/>
  <c r="N88" i="14"/>
  <c r="N90" i="14"/>
  <c r="E78" i="14"/>
  <c r="CY78" i="14"/>
  <c r="E74" i="14"/>
  <c r="CY74" i="14"/>
  <c r="G78" i="14"/>
  <c r="DA78" i="14"/>
  <c r="DA74" i="14"/>
  <c r="G74" i="14"/>
  <c r="AL24" i="10"/>
  <c r="AB25" i="10"/>
  <c r="AC25" i="10"/>
  <c r="AC47" i="10"/>
  <c r="AI47" i="10"/>
  <c r="AI25" i="10"/>
  <c r="AJ47" i="10"/>
  <c r="AJ25" i="10"/>
  <c r="AE46" i="10"/>
  <c r="AE45" i="10" s="1"/>
  <c r="AE24" i="10"/>
  <c r="CV46" i="8"/>
  <c r="S46" i="8"/>
  <c r="CT45" i="8"/>
  <c r="CT44" i="8" s="1"/>
  <c r="CT43" i="8" s="1"/>
  <c r="CT42" i="8" s="1"/>
  <c r="CW46" i="8"/>
  <c r="I46" i="8"/>
  <c r="O46" i="8"/>
  <c r="U46" i="8"/>
  <c r="I74" i="8"/>
  <c r="I71" i="8" s="1"/>
  <c r="I24" i="8" s="1"/>
  <c r="CO46" i="8"/>
  <c r="CO23" i="8" s="1"/>
  <c r="AY46" i="8"/>
  <c r="CM46" i="8"/>
  <c r="CM45" i="8" s="1"/>
  <c r="CM44" i="8" s="1"/>
  <c r="CM43" i="8" s="1"/>
  <c r="CM42" i="8" s="1"/>
  <c r="AW24" i="8"/>
  <c r="AE46" i="8"/>
  <c r="L29" i="8"/>
  <c r="AA46" i="8"/>
  <c r="AH46" i="8"/>
  <c r="BB46" i="8"/>
  <c r="BB45" i="8" s="1"/>
  <c r="BB44" i="8" s="1"/>
  <c r="BB43" i="8" s="1"/>
  <c r="BB42" i="8" s="1"/>
  <c r="BB23" i="8" s="1"/>
  <c r="BH46" i="8"/>
  <c r="BH45" i="8" s="1"/>
  <c r="BH44" i="8" s="1"/>
  <c r="K74" i="8"/>
  <c r="K71" i="8" s="1"/>
  <c r="K24" i="8" s="1"/>
  <c r="J46" i="8"/>
  <c r="P46" i="8"/>
  <c r="AB46" i="8"/>
  <c r="BC46" i="8"/>
  <c r="BC45" i="8" s="1"/>
  <c r="BC44" i="8" s="1"/>
  <c r="BC43" i="8" s="1"/>
  <c r="BC42" i="8" s="1"/>
  <c r="BC23" i="8" s="1"/>
  <c r="BI46" i="8"/>
  <c r="BI45" i="8" s="1"/>
  <c r="BI44" i="8" s="1"/>
  <c r="BI43" i="8" s="1"/>
  <c r="BI42" i="8" s="1"/>
  <c r="BI23" i="8" s="1"/>
  <c r="AU46" i="8"/>
  <c r="AP46" i="8"/>
  <c r="AO46" i="8"/>
  <c r="T74" i="8"/>
  <c r="T71" i="8" s="1"/>
  <c r="T45" i="8" s="1"/>
  <c r="T44" i="8" s="1"/>
  <c r="AE74" i="8"/>
  <c r="K46" i="8"/>
  <c r="K45" i="8" s="1"/>
  <c r="Q46" i="8"/>
  <c r="W46" i="8"/>
  <c r="AD46" i="8"/>
  <c r="AD23" i="8" s="1"/>
  <c r="AD22" i="8" s="1"/>
  <c r="AD21" i="8" s="1"/>
  <c r="AK46" i="8"/>
  <c r="AK23" i="8" s="1"/>
  <c r="AK22" i="8" s="1"/>
  <c r="AK21" i="8" s="1"/>
  <c r="AW46" i="8"/>
  <c r="AW45" i="8" s="1"/>
  <c r="AW44" i="8" s="1"/>
  <c r="AW43" i="8" s="1"/>
  <c r="AW42" i="8" s="1"/>
  <c r="AW23" i="8" s="1"/>
  <c r="BD46" i="8"/>
  <c r="BD45" i="8" s="1"/>
  <c r="BD44" i="8" s="1"/>
  <c r="BD43" i="8" s="1"/>
  <c r="BD42" i="8" s="1"/>
  <c r="BD23" i="8" s="1"/>
  <c r="BJ46" i="8"/>
  <c r="BJ45" i="8" s="1"/>
  <c r="BJ44" i="8" s="1"/>
  <c r="BJ43" i="8" s="1"/>
  <c r="BJ42" i="8" s="1"/>
  <c r="BJ23" i="8" s="1"/>
  <c r="M74" i="8"/>
  <c r="M71" i="8" s="1"/>
  <c r="Q25" i="8"/>
  <c r="Q74" i="8"/>
  <c r="CQ78" i="8"/>
  <c r="CQ74" i="8" s="1"/>
  <c r="CQ71" i="8" s="1"/>
  <c r="Y74" i="8"/>
  <c r="Y71" i="8" s="1"/>
  <c r="AH25" i="8"/>
  <c r="AH74" i="8"/>
  <c r="AO25" i="8"/>
  <c r="AO74" i="8"/>
  <c r="L46" i="8"/>
  <c r="R46" i="8"/>
  <c r="X46" i="8"/>
  <c r="AL46" i="8"/>
  <c r="AL45" i="8" s="1"/>
  <c r="AR46" i="8"/>
  <c r="AR23" i="8" s="1"/>
  <c r="N74" i="8"/>
  <c r="N71" i="8" s="1"/>
  <c r="CP78" i="8"/>
  <c r="CP74" i="8" s="1"/>
  <c r="CP71" i="8" s="1"/>
  <c r="J74" i="8"/>
  <c r="J71" i="8" s="1"/>
  <c r="J24" i="8" s="1"/>
  <c r="S25" i="8"/>
  <c r="S74" i="8"/>
  <c r="Z25" i="8"/>
  <c r="Z74" i="8"/>
  <c r="AI25" i="8"/>
  <c r="AI74" i="8"/>
  <c r="AP25" i="8"/>
  <c r="AP74" i="8"/>
  <c r="AN25" i="8"/>
  <c r="AN74" i="8"/>
  <c r="G46" i="8"/>
  <c r="M46" i="8"/>
  <c r="Y46" i="8"/>
  <c r="AF46" i="8"/>
  <c r="AF23" i="8" s="1"/>
  <c r="AF22" i="8" s="1"/>
  <c r="AF21" i="8" s="1"/>
  <c r="AM46" i="8"/>
  <c r="AS46" i="8"/>
  <c r="AZ46" i="8"/>
  <c r="AZ45" i="8" s="1"/>
  <c r="BF46" i="8"/>
  <c r="BF45" i="8" s="1"/>
  <c r="BF44" i="8" s="1"/>
  <c r="AA25" i="8"/>
  <c r="AA74" i="8"/>
  <c r="AS74" i="8"/>
  <c r="AG43" i="14"/>
  <c r="AG42" i="14" s="1"/>
  <c r="AG21" i="14"/>
  <c r="AG20" i="14" s="1"/>
  <c r="AG19" i="14" s="1"/>
  <c r="CO78" i="8"/>
  <c r="CO74" i="8" s="1"/>
  <c r="CO71" i="8" s="1"/>
  <c r="W74" i="8"/>
  <c r="W71" i="8" s="1"/>
  <c r="AV25" i="8"/>
  <c r="AV74" i="8"/>
  <c r="AI46" i="8"/>
  <c r="AV46" i="8"/>
  <c r="AG25" i="8"/>
  <c r="AG74" i="8"/>
  <c r="AW25" i="8"/>
  <c r="G29" i="8"/>
  <c r="H46" i="8"/>
  <c r="H23" i="8" s="1"/>
  <c r="N46" i="8"/>
  <c r="T46" i="8"/>
  <c r="Z46" i="8"/>
  <c r="AG46" i="8"/>
  <c r="AN46" i="8"/>
  <c r="AT46" i="8"/>
  <c r="AT23" i="8" s="1"/>
  <c r="AT22" i="8" s="1"/>
  <c r="AT21" i="8" s="1"/>
  <c r="BA46" i="8"/>
  <c r="BA45" i="8" s="1"/>
  <c r="BG46" i="8"/>
  <c r="BG45" i="8" s="1"/>
  <c r="BG44" i="8" s="1"/>
  <c r="CQ23" i="8"/>
  <c r="CS23" i="8"/>
  <c r="L25" i="8"/>
  <c r="L74" i="8"/>
  <c r="U25" i="8"/>
  <c r="U74" i="8"/>
  <c r="AB25" i="8"/>
  <c r="AB74" i="8"/>
  <c r="AU25" i="8"/>
  <c r="AU74" i="8"/>
  <c r="AA75" i="65"/>
  <c r="AA72" i="65" s="1"/>
  <c r="AO77" i="7"/>
  <c r="O44" i="7"/>
  <c r="O43" i="7" s="1"/>
  <c r="O41" i="7" s="1"/>
  <c r="O33" i="7" s="1"/>
  <c r="O29" i="7" s="1"/>
  <c r="O28" i="7" s="1"/>
  <c r="O21" i="7" s="1"/>
  <c r="O20" i="7" s="1"/>
  <c r="W73" i="7"/>
  <c r="W70" i="7" s="1"/>
  <c r="W44" i="7" s="1"/>
  <c r="AC73" i="7"/>
  <c r="AC70" i="7" s="1"/>
  <c r="M44" i="7"/>
  <c r="M43" i="7" s="1"/>
  <c r="M41" i="7" s="1"/>
  <c r="AA73" i="7"/>
  <c r="AA70" i="7" s="1"/>
  <c r="V73" i="7"/>
  <c r="V70" i="7" s="1"/>
  <c r="V44" i="7" s="1"/>
  <c r="AB73" i="7"/>
  <c r="AB70" i="7" s="1"/>
  <c r="AC50" i="8"/>
  <c r="AC47" i="8" s="1"/>
  <c r="AC46" i="8" s="1"/>
  <c r="AC23" i="8" s="1"/>
  <c r="AC22" i="8" s="1"/>
  <c r="AC21" i="8" s="1"/>
  <c r="P44" i="7"/>
  <c r="P43" i="7" s="1"/>
  <c r="P41" i="7" s="1"/>
  <c r="P33" i="7" s="1"/>
  <c r="P29" i="7" s="1"/>
  <c r="P28" i="7" s="1"/>
  <c r="P21" i="7" s="1"/>
  <c r="P20" i="7" s="1"/>
  <c r="Y73" i="7"/>
  <c r="Y70" i="7" s="1"/>
  <c r="Y44" i="7" s="1"/>
  <c r="Y43" i="7" s="1"/>
  <c r="Y41" i="7" s="1"/>
  <c r="Y33" i="7" s="1"/>
  <c r="Y29" i="7" s="1"/>
  <c r="Y28" i="7" s="1"/>
  <c r="Y21" i="7" s="1"/>
  <c r="Y20" i="7" s="1"/>
  <c r="Q91" i="7"/>
  <c r="Q26" i="7" s="1"/>
  <c r="U44" i="7"/>
  <c r="U43" i="7" s="1"/>
  <c r="U41" i="7" s="1"/>
  <c r="U33" i="7" s="1"/>
  <c r="U29" i="7" s="1"/>
  <c r="U28" i="7" s="1"/>
  <c r="U21" i="7" s="1"/>
  <c r="U20" i="7" s="1"/>
  <c r="Z73" i="7"/>
  <c r="Z70" i="7" s="1"/>
  <c r="N44" i="7"/>
  <c r="N22" i="7"/>
  <c r="G74" i="8"/>
  <c r="G71" i="8" s="1"/>
  <c r="Z44" i="7"/>
  <c r="Z43" i="7" s="1"/>
  <c r="Z41" i="7" s="1"/>
  <c r="Z33" i="7" s="1"/>
  <c r="Z29" i="7" s="1"/>
  <c r="Z28" i="7" s="1"/>
  <c r="Z21" i="7" s="1"/>
  <c r="Z20" i="7" s="1"/>
  <c r="I44" i="7"/>
  <c r="I22" i="7"/>
  <c r="X73" i="7"/>
  <c r="X70" i="7" s="1"/>
  <c r="X44" i="7" s="1"/>
  <c r="AD73" i="7"/>
  <c r="AD70" i="7" s="1"/>
  <c r="AD23" i="7" s="1"/>
  <c r="Y44" i="6"/>
  <c r="Y43" i="6" s="1"/>
  <c r="J45" i="7"/>
  <c r="J44" i="7" s="1"/>
  <c r="J43" i="7" s="1"/>
  <c r="J41" i="7" s="1"/>
  <c r="J33" i="7" s="1"/>
  <c r="AA91" i="7"/>
  <c r="CH97" i="6"/>
  <c r="AN94" i="7"/>
  <c r="E95" i="8" s="1"/>
  <c r="AF47" i="7"/>
  <c r="AN48" i="7"/>
  <c r="AD91" i="7"/>
  <c r="AD25" i="7" s="1"/>
  <c r="AN92" i="7"/>
  <c r="K45" i="7"/>
  <c r="AN50" i="7"/>
  <c r="AN49" i="7" s="1"/>
  <c r="AN77" i="7"/>
  <c r="AN51" i="7"/>
  <c r="E52" i="8" s="1"/>
  <c r="AJ78" i="8"/>
  <c r="AC92" i="7"/>
  <c r="K91" i="7"/>
  <c r="K26" i="7" s="1"/>
  <c r="AX82" i="8"/>
  <c r="AH95" i="7"/>
  <c r="R39" i="21"/>
  <c r="R38" i="21" s="1"/>
  <c r="R17" i="21"/>
  <c r="R16" i="21" s="1"/>
  <c r="R15" i="21" s="1"/>
  <c r="AJ85" i="8"/>
  <c r="AF99" i="7"/>
  <c r="G21" i="14"/>
  <c r="G20" i="14" s="1"/>
  <c r="G19" i="14" s="1"/>
  <c r="BD44" i="14"/>
  <c r="BD43" i="14" s="1"/>
  <c r="BD42" i="14" s="1"/>
  <c r="AV44" i="14"/>
  <c r="Z44" i="14"/>
  <c r="Z43" i="14" s="1"/>
  <c r="Z42" i="14" s="1"/>
  <c r="Z41" i="14" s="1"/>
  <c r="Z40" i="14" s="1"/>
  <c r="Z39" i="14" s="1"/>
  <c r="Z21" i="14" s="1"/>
  <c r="BF44" i="14"/>
  <c r="BF43" i="14" s="1"/>
  <c r="BF42" i="14" s="1"/>
  <c r="AE44" i="14"/>
  <c r="AE43" i="14" s="1"/>
  <c r="AE42" i="14" s="1"/>
  <c r="AE41" i="14" s="1"/>
  <c r="AE40" i="14" s="1"/>
  <c r="AE39" i="14" s="1"/>
  <c r="AE21" i="14" s="1"/>
  <c r="AK44" i="14"/>
  <c r="AK43" i="14" s="1"/>
  <c r="AK42" i="14" s="1"/>
  <c r="AK41" i="14" s="1"/>
  <c r="AK40" i="14" s="1"/>
  <c r="AK39" i="14" s="1"/>
  <c r="AK21" i="14" s="1"/>
  <c r="AK19" i="14" s="1"/>
  <c r="AQ44" i="14"/>
  <c r="AQ43" i="14" s="1"/>
  <c r="AQ42" i="14" s="1"/>
  <c r="AQ41" i="14" s="1"/>
  <c r="AQ40" i="14" s="1"/>
  <c r="AQ39" i="14" s="1"/>
  <c r="AQ21" i="14" s="1"/>
  <c r="AX44" i="14"/>
  <c r="BI44" i="14"/>
  <c r="V44" i="14"/>
  <c r="V43" i="14" s="1"/>
  <c r="V42" i="14" s="1"/>
  <c r="V41" i="14" s="1"/>
  <c r="V40" i="14" s="1"/>
  <c r="V39" i="14" s="1"/>
  <c r="V21" i="14" s="1"/>
  <c r="V19" i="14" s="1"/>
  <c r="BM44" i="14"/>
  <c r="BM43" i="14" s="1"/>
  <c r="BM42" i="14" s="1"/>
  <c r="AF44" i="14"/>
  <c r="AF43" i="14" s="1"/>
  <c r="AL44" i="14"/>
  <c r="AL43" i="14" s="1"/>
  <c r="AL42" i="14" s="1"/>
  <c r="AL41" i="14" s="1"/>
  <c r="AL40" i="14" s="1"/>
  <c r="AL39" i="14" s="1"/>
  <c r="AL21" i="14" s="1"/>
  <c r="AS44" i="14"/>
  <c r="AS43" i="14" s="1"/>
  <c r="AS42" i="14" s="1"/>
  <c r="BJ44" i="14"/>
  <c r="AO44" i="14"/>
  <c r="AO43" i="14" s="1"/>
  <c r="AO42" i="14" s="1"/>
  <c r="BB44" i="14"/>
  <c r="BB43" i="14" s="1"/>
  <c r="BB42" i="14" s="1"/>
  <c r="T44" i="14"/>
  <c r="T43" i="14" s="1"/>
  <c r="T42" i="14" s="1"/>
  <c r="T41" i="14" s="1"/>
  <c r="T40" i="14" s="1"/>
  <c r="T39" i="14" s="1"/>
  <c r="T21" i="14" s="1"/>
  <c r="AI44" i="14"/>
  <c r="BS44" i="14"/>
  <c r="BS43" i="14" s="1"/>
  <c r="BS42" i="14" s="1"/>
  <c r="AH44" i="14"/>
  <c r="H68" i="21"/>
  <c r="H65" i="21" s="1"/>
  <c r="H40" i="21" s="1"/>
  <c r="H39" i="21" s="1"/>
  <c r="H38" i="21" s="1"/>
  <c r="I15" i="21"/>
  <c r="I68" i="21"/>
  <c r="I65" i="21" s="1"/>
  <c r="I39" i="21" s="1"/>
  <c r="I38" i="21" s="1"/>
  <c r="H15" i="21"/>
  <c r="T17" i="21"/>
  <c r="T16" i="21" s="1"/>
  <c r="T15" i="21" s="1"/>
  <c r="T39" i="21"/>
  <c r="T38" i="21" s="1"/>
  <c r="AN74" i="7"/>
  <c r="AN73" i="7" s="1"/>
  <c r="AN70" i="7" s="1"/>
  <c r="P36" i="3"/>
  <c r="P87" i="3"/>
  <c r="AN36" i="3"/>
  <c r="AN87" i="3"/>
  <c r="K36" i="3"/>
  <c r="K87" i="3"/>
  <c r="AC36" i="3"/>
  <c r="AC87" i="3"/>
  <c r="F36" i="3"/>
  <c r="F87" i="3"/>
  <c r="L36" i="3"/>
  <c r="L87" i="3"/>
  <c r="R36" i="3"/>
  <c r="R87" i="3"/>
  <c r="X36" i="3"/>
  <c r="X87" i="3"/>
  <c r="AD36" i="3"/>
  <c r="AD87" i="3"/>
  <c r="AJ36" i="3"/>
  <c r="AJ87" i="3"/>
  <c r="AP36" i="3"/>
  <c r="BA36" i="3" s="1"/>
  <c r="AP87" i="3"/>
  <c r="AV36" i="3"/>
  <c r="AV87" i="3"/>
  <c r="AH36" i="3"/>
  <c r="AH87" i="3"/>
  <c r="AO36" i="3"/>
  <c r="AO87" i="3"/>
  <c r="G36" i="3"/>
  <c r="G87" i="3"/>
  <c r="M36" i="3"/>
  <c r="M87" i="3"/>
  <c r="S36" i="3"/>
  <c r="S87" i="3"/>
  <c r="Y36" i="3"/>
  <c r="Y87" i="3"/>
  <c r="AE36" i="3"/>
  <c r="AE87" i="3"/>
  <c r="AK36" i="3"/>
  <c r="AK87" i="3"/>
  <c r="AQ36" i="3"/>
  <c r="AQ87" i="3"/>
  <c r="AW36" i="3"/>
  <c r="AW87" i="3"/>
  <c r="V36" i="3"/>
  <c r="V87" i="3"/>
  <c r="Q36" i="3"/>
  <c r="Q87" i="3"/>
  <c r="AI36" i="3"/>
  <c r="AI87" i="3"/>
  <c r="H36" i="3"/>
  <c r="H87" i="3"/>
  <c r="N36" i="3"/>
  <c r="N87" i="3"/>
  <c r="T36" i="3"/>
  <c r="T87" i="3"/>
  <c r="Z36" i="3"/>
  <c r="Z87" i="3"/>
  <c r="AF36" i="3"/>
  <c r="AF87" i="3"/>
  <c r="AL36" i="3"/>
  <c r="AL87" i="3"/>
  <c r="AR36" i="3"/>
  <c r="AR87" i="3"/>
  <c r="J36" i="3"/>
  <c r="J87" i="3"/>
  <c r="AB36" i="3"/>
  <c r="AB87" i="3"/>
  <c r="AT36" i="3"/>
  <c r="AT87" i="3"/>
  <c r="E36" i="3"/>
  <c r="E87" i="3"/>
  <c r="W36" i="3"/>
  <c r="W87" i="3"/>
  <c r="AU36" i="3"/>
  <c r="AU87" i="3"/>
  <c r="I36" i="3"/>
  <c r="I87" i="3"/>
  <c r="O36" i="3"/>
  <c r="O87" i="3"/>
  <c r="U36" i="3"/>
  <c r="U87" i="3"/>
  <c r="AA36" i="3"/>
  <c r="AA87" i="3"/>
  <c r="AG36" i="3"/>
  <c r="AG87" i="3"/>
  <c r="AM36" i="3"/>
  <c r="AM87" i="3"/>
  <c r="AS36" i="3"/>
  <c r="AS87" i="3"/>
  <c r="AL23" i="10"/>
  <c r="AH25" i="10"/>
  <c r="G44" i="10"/>
  <c r="M44" i="10"/>
  <c r="AG44" i="10"/>
  <c r="AG43" i="10" s="1"/>
  <c r="AG25" i="10" s="1"/>
  <c r="AG23" i="10"/>
  <c r="M45" i="8"/>
  <c r="M44" i="8" s="1"/>
  <c r="J45" i="8"/>
  <c r="J23" i="8"/>
  <c r="I45" i="8"/>
  <c r="I23" i="8"/>
  <c r="X45" i="8"/>
  <c r="AY45" i="8"/>
  <c r="CR23" i="8"/>
  <c r="CP23" i="8"/>
  <c r="AC43" i="6"/>
  <c r="AU43" i="6"/>
  <c r="AU41" i="6" s="1"/>
  <c r="BG43" i="6"/>
  <c r="AT25" i="6"/>
  <c r="AT21" i="6" s="1"/>
  <c r="AT20" i="6" s="1"/>
  <c r="AB43" i="6"/>
  <c r="AB41" i="6" s="1"/>
  <c r="AV43" i="6"/>
  <c r="AV41" i="6" s="1"/>
  <c r="AK43" i="6"/>
  <c r="AK41" i="6" s="1"/>
  <c r="AW43" i="6"/>
  <c r="BD25" i="6"/>
  <c r="BD21" i="6" s="1"/>
  <c r="BD20" i="6" s="1"/>
  <c r="CH96" i="6"/>
  <c r="U96" i="6" s="1"/>
  <c r="E91" i="21" s="1"/>
  <c r="BF43" i="6"/>
  <c r="BF41" i="6" s="1"/>
  <c r="AL43" i="6"/>
  <c r="AL41" i="6" s="1"/>
  <c r="BI44" i="6"/>
  <c r="BI43" i="6" s="1"/>
  <c r="BI20" i="6" s="1"/>
  <c r="CH95" i="6"/>
  <c r="U95" i="6" s="1"/>
  <c r="E90" i="21" s="1"/>
  <c r="AJ25" i="6"/>
  <c r="AJ21" i="6" s="1"/>
  <c r="AJ20" i="6" s="1"/>
  <c r="AA43" i="6"/>
  <c r="AA41" i="6" s="1"/>
  <c r="AM43" i="6"/>
  <c r="BE43" i="6"/>
  <c r="BE41" i="6" s="1"/>
  <c r="Z25" i="6"/>
  <c r="Z21" i="6" s="1"/>
  <c r="Z20" i="6" s="1"/>
  <c r="CH92" i="6"/>
  <c r="U92" i="6" s="1"/>
  <c r="CH94" i="6"/>
  <c r="U94" i="6" s="1"/>
  <c r="E89" i="21" s="1"/>
  <c r="AX85" i="8"/>
  <c r="AJ86" i="8"/>
  <c r="V82" i="8"/>
  <c r="H82" i="8"/>
  <c r="V83" i="8"/>
  <c r="H83" i="8"/>
  <c r="H88" i="8"/>
  <c r="V88" i="8"/>
  <c r="H80" i="8"/>
  <c r="V80" i="8"/>
  <c r="CN80" i="8" s="1"/>
  <c r="H81" i="8"/>
  <c r="V81" i="8"/>
  <c r="CN81" i="8" s="1"/>
  <c r="V84" i="8"/>
  <c r="H84" i="8"/>
  <c r="V54" i="8"/>
  <c r="CN54" i="8" s="1"/>
  <c r="AD52" i="7"/>
  <c r="AO69" i="3"/>
  <c r="J69" i="3"/>
  <c r="BQ84" i="13"/>
  <c r="X20" i="13"/>
  <c r="F20" i="13"/>
  <c r="P29" i="8"/>
  <c r="BD29" i="8"/>
  <c r="BD22" i="8" s="1"/>
  <c r="BJ29" i="8"/>
  <c r="BJ22" i="8" s="1"/>
  <c r="CR78" i="8"/>
  <c r="CR74" i="8" s="1"/>
  <c r="CR71" i="8" s="1"/>
  <c r="AB29" i="8"/>
  <c r="AB22" i="8" s="1"/>
  <c r="AN29" i="8"/>
  <c r="AN22" i="8" s="1"/>
  <c r="E40" i="21"/>
  <c r="E17" i="21" s="1"/>
  <c r="G40" i="21"/>
  <c r="G17" i="21" s="1"/>
  <c r="V23" i="19"/>
  <c r="V22" i="19" s="1"/>
  <c r="W23" i="19"/>
  <c r="W22" i="19" s="1"/>
  <c r="AY26" i="14"/>
  <c r="BQ26" i="14"/>
  <c r="AA26" i="14"/>
  <c r="AB26" i="14"/>
  <c r="AZ26" i="14"/>
  <c r="BR26" i="14"/>
  <c r="AC26" i="14"/>
  <c r="AZ22" i="14"/>
  <c r="BR22" i="14"/>
  <c r="AT26" i="14"/>
  <c r="BU26" i="14"/>
  <c r="AB22" i="14"/>
  <c r="W26" i="14"/>
  <c r="BA26" i="14"/>
  <c r="J39" i="14"/>
  <c r="J21" i="14" s="1"/>
  <c r="V26" i="14"/>
  <c r="AN26" i="14"/>
  <c r="BF26" i="14"/>
  <c r="N39" i="14"/>
  <c r="L78" i="14"/>
  <c r="L23" i="14" s="1"/>
  <c r="CZ23" i="14"/>
  <c r="DF78" i="14"/>
  <c r="DF23" i="14" s="1"/>
  <c r="DL78" i="14"/>
  <c r="DL23" i="14" s="1"/>
  <c r="J78" i="14"/>
  <c r="J23" i="14" s="1"/>
  <c r="P78" i="14"/>
  <c r="P23" i="14" s="1"/>
  <c r="DJ78" i="14"/>
  <c r="DJ23" i="14" s="1"/>
  <c r="H78" i="14"/>
  <c r="N78" i="14"/>
  <c r="N23" i="14" s="1"/>
  <c r="N19" i="14" s="1"/>
  <c r="DH78" i="14"/>
  <c r="DH23" i="14" s="1"/>
  <c r="X26" i="14"/>
  <c r="AD26" i="14"/>
  <c r="BH26" i="14"/>
  <c r="AD39" i="14"/>
  <c r="AD21" i="14" s="1"/>
  <c r="AD19" i="14" s="1"/>
  <c r="BN39" i="14"/>
  <c r="BN21" i="14" s="1"/>
  <c r="AE26" i="14"/>
  <c r="AQ26" i="14"/>
  <c r="BC26" i="14"/>
  <c r="U26" i="14"/>
  <c r="M78" i="14"/>
  <c r="M23" i="14" s="1"/>
  <c r="M19" i="14" s="1"/>
  <c r="X23" i="14"/>
  <c r="AK26" i="14"/>
  <c r="BT26" i="14"/>
  <c r="R39" i="14"/>
  <c r="T26" i="14"/>
  <c r="Z26" i="14"/>
  <c r="AF26" i="14"/>
  <c r="AL26" i="14"/>
  <c r="AR26" i="14"/>
  <c r="BD26" i="14"/>
  <c r="DI78" i="14"/>
  <c r="DI23" i="14" s="1"/>
  <c r="Q39" i="14"/>
  <c r="AM26" i="14"/>
  <c r="BE26" i="14"/>
  <c r="AA39" i="14"/>
  <c r="AA21" i="14" s="1"/>
  <c r="AA19" i="14" s="1"/>
  <c r="AS26" i="14"/>
  <c r="BN26" i="14"/>
  <c r="AP26" i="14"/>
  <c r="BB26" i="14"/>
  <c r="I39" i="14"/>
  <c r="I21" i="14" s="1"/>
  <c r="O39" i="14"/>
  <c r="U39" i="14"/>
  <c r="U21" i="14" s="1"/>
  <c r="U19" i="14" s="1"/>
  <c r="AM39" i="14"/>
  <c r="AM21" i="14" s="1"/>
  <c r="AM19" i="14" s="1"/>
  <c r="AP39" i="14"/>
  <c r="AP21" i="14" s="1"/>
  <c r="AP19" i="14" s="1"/>
  <c r="K39" i="14"/>
  <c r="K21" i="14" s="1"/>
  <c r="W39" i="14"/>
  <c r="W21" i="14" s="1"/>
  <c r="W19" i="14" s="1"/>
  <c r="AC39" i="14"/>
  <c r="AC21" i="14" s="1"/>
  <c r="AC19" i="14" s="1"/>
  <c r="S39" i="14"/>
  <c r="S21" i="14" s="1"/>
  <c r="S19" i="14" s="1"/>
  <c r="M39" i="14"/>
  <c r="BP26" i="14"/>
  <c r="BP22" i="14"/>
  <c r="DG78" i="14"/>
  <c r="DG23" i="14" s="1"/>
  <c r="AE22" i="14"/>
  <c r="AQ22" i="14"/>
  <c r="BC22" i="14"/>
  <c r="Y26" i="14"/>
  <c r="BV26" i="14"/>
  <c r="BV22" i="14"/>
  <c r="T22" i="14"/>
  <c r="Z22" i="14"/>
  <c r="AF22" i="14"/>
  <c r="AL22" i="14"/>
  <c r="AR22" i="14"/>
  <c r="BD22" i="14"/>
  <c r="S26" i="14"/>
  <c r="I78" i="14"/>
  <c r="I43" i="14" s="1"/>
  <c r="I42" i="14" s="1"/>
  <c r="I41" i="14" s="1"/>
  <c r="O78" i="14"/>
  <c r="O43" i="14" s="1"/>
  <c r="O42" i="14" s="1"/>
  <c r="O41" i="14" s="1"/>
  <c r="BO26" i="14"/>
  <c r="BT57" i="14"/>
  <c r="BT56" i="14" s="1"/>
  <c r="P58" i="14"/>
  <c r="P57" i="14" s="1"/>
  <c r="P56" i="14" s="1"/>
  <c r="P39" i="14" s="1"/>
  <c r="P21" i="14" s="1"/>
  <c r="DJ58" i="14"/>
  <c r="DJ57" i="14" s="1"/>
  <c r="DJ56" i="14" s="1"/>
  <c r="K78" i="14"/>
  <c r="K23" i="14" s="1"/>
  <c r="DE23" i="14"/>
  <c r="DK78" i="14"/>
  <c r="DK23" i="14" s="1"/>
  <c r="L20" i="13"/>
  <c r="BT20" i="13"/>
  <c r="M20" i="13"/>
  <c r="BU20" i="13"/>
  <c r="AK20" i="13"/>
  <c r="S20" i="13"/>
  <c r="H20" i="13"/>
  <c r="N20" i="13"/>
  <c r="AL20" i="13"/>
  <c r="BV20" i="13"/>
  <c r="J20" i="13"/>
  <c r="P20" i="13"/>
  <c r="AH20" i="13"/>
  <c r="BR20" i="13"/>
  <c r="I20" i="13"/>
  <c r="BY84" i="13"/>
  <c r="BO20" i="13"/>
  <c r="AI84" i="13"/>
  <c r="G20" i="13"/>
  <c r="K20" i="13"/>
  <c r="Q84" i="13"/>
  <c r="Q20" i="13" s="1"/>
  <c r="P84" i="13"/>
  <c r="AH84" i="13"/>
  <c r="BR84" i="13"/>
  <c r="K84" i="13"/>
  <c r="AC84" i="13"/>
  <c r="BS84" i="13"/>
  <c r="J84" i="13"/>
  <c r="AB84" i="13"/>
  <c r="BX84" i="13"/>
  <c r="O20" i="13"/>
  <c r="AA20" i="13"/>
  <c r="AG20" i="13"/>
  <c r="AM20" i="13"/>
  <c r="BQ20" i="13"/>
  <c r="BW20" i="13"/>
  <c r="V84" i="13"/>
  <c r="V20" i="13" s="1"/>
  <c r="AN84" i="13"/>
  <c r="E84" i="13"/>
  <c r="W84" i="13"/>
  <c r="W20" i="13" s="1"/>
  <c r="BM84" i="13"/>
  <c r="E20" i="13"/>
  <c r="BM20" i="13"/>
  <c r="F57" i="10"/>
  <c r="L57" i="10"/>
  <c r="L43" i="10" s="1"/>
  <c r="L25" i="10" s="1"/>
  <c r="R57" i="10"/>
  <c r="X57" i="10"/>
  <c r="X43" i="10" s="1"/>
  <c r="AD57" i="10"/>
  <c r="AL44" i="10"/>
  <c r="S44" i="10"/>
  <c r="Y44" i="10"/>
  <c r="Y43" i="10" s="1"/>
  <c r="Y25" i="10" s="1"/>
  <c r="K57" i="10"/>
  <c r="K43" i="10" s="1"/>
  <c r="W57" i="10"/>
  <c r="W43" i="10" s="1"/>
  <c r="G31" i="10"/>
  <c r="G24" i="10" s="1"/>
  <c r="M31" i="10"/>
  <c r="S31" i="10"/>
  <c r="S24" i="10" s="1"/>
  <c r="Y31" i="10"/>
  <c r="Y24" i="10" s="1"/>
  <c r="H31" i="10"/>
  <c r="H24" i="10" s="1"/>
  <c r="N31" i="10"/>
  <c r="N24" i="10" s="1"/>
  <c r="T31" i="10"/>
  <c r="T24" i="10" s="1"/>
  <c r="Z31" i="10"/>
  <c r="Z24" i="10" s="1"/>
  <c r="AF31" i="10"/>
  <c r="E57" i="10"/>
  <c r="E43" i="10" s="1"/>
  <c r="Q57" i="10"/>
  <c r="Q43" i="10" s="1"/>
  <c r="Q25" i="10" s="1"/>
  <c r="AC57" i="10"/>
  <c r="E31" i="10"/>
  <c r="E24" i="10" s="1"/>
  <c r="W31" i="10"/>
  <c r="W24" i="10" s="1"/>
  <c r="AJ57" i="10"/>
  <c r="G57" i="10"/>
  <c r="G43" i="10" s="1"/>
  <c r="G25" i="10" s="1"/>
  <c r="M57" i="10"/>
  <c r="S57" i="10"/>
  <c r="AE57" i="10"/>
  <c r="R44" i="10"/>
  <c r="R43" i="10" s="1"/>
  <c r="R25" i="10" s="1"/>
  <c r="F31" i="10"/>
  <c r="F24" i="10" s="1"/>
  <c r="L31" i="10"/>
  <c r="L24" i="10" s="1"/>
  <c r="X31" i="10"/>
  <c r="X24" i="10" s="1"/>
  <c r="K31" i="10"/>
  <c r="K24" i="10" s="1"/>
  <c r="Q31" i="10"/>
  <c r="Q24" i="10" s="1"/>
  <c r="R31" i="10"/>
  <c r="R24" i="10" s="1"/>
  <c r="J31" i="10"/>
  <c r="J24" i="10" s="1"/>
  <c r="P31" i="10"/>
  <c r="P24" i="10" s="1"/>
  <c r="V31" i="10"/>
  <c r="V24" i="10" s="1"/>
  <c r="J44" i="10"/>
  <c r="P44" i="10"/>
  <c r="V44" i="10"/>
  <c r="AE31" i="10"/>
  <c r="AL57" i="10"/>
  <c r="I57" i="10"/>
  <c r="I43" i="10" s="1"/>
  <c r="I25" i="10" s="1"/>
  <c r="I23" i="10" s="1"/>
  <c r="O57" i="10"/>
  <c r="O43" i="10" s="1"/>
  <c r="O25" i="10" s="1"/>
  <c r="U57" i="10"/>
  <c r="U43" i="10" s="1"/>
  <c r="U25" i="10" s="1"/>
  <c r="U23" i="10" s="1"/>
  <c r="AA57" i="10"/>
  <c r="AG57" i="10"/>
  <c r="J57" i="10"/>
  <c r="P57" i="10"/>
  <c r="V57" i="10"/>
  <c r="AM44" i="10"/>
  <c r="AM43" i="10" s="1"/>
  <c r="AM25" i="10" s="1"/>
  <c r="I31" i="10"/>
  <c r="I24" i="10" s="1"/>
  <c r="O31" i="10"/>
  <c r="O24" i="10" s="1"/>
  <c r="U31" i="10"/>
  <c r="U24" i="10" s="1"/>
  <c r="AL40" i="10"/>
  <c r="AL31" i="10" s="1"/>
  <c r="F43" i="10"/>
  <c r="F25" i="10" s="1"/>
  <c r="AG36" i="10"/>
  <c r="AG31" i="10" s="1"/>
  <c r="AM36" i="10"/>
  <c r="AM31" i="10" s="1"/>
  <c r="H44" i="10"/>
  <c r="H43" i="10" s="1"/>
  <c r="H25" i="10" s="1"/>
  <c r="H23" i="10" s="1"/>
  <c r="N44" i="10"/>
  <c r="N43" i="10" s="1"/>
  <c r="N25" i="10" s="1"/>
  <c r="T44" i="10"/>
  <c r="Z44" i="10"/>
  <c r="Z43" i="10" s="1"/>
  <c r="AF44" i="10"/>
  <c r="AF43" i="10" s="1"/>
  <c r="AF30" i="10" s="1"/>
  <c r="M24" i="10"/>
  <c r="AB57" i="10"/>
  <c r="AH57" i="10"/>
  <c r="T43" i="10"/>
  <c r="T25" i="10" s="1"/>
  <c r="M29" i="8"/>
  <c r="S29" i="8"/>
  <c r="AW29" i="8"/>
  <c r="AW22" i="8" s="1"/>
  <c r="BC29" i="8"/>
  <c r="BC22" i="8" s="1"/>
  <c r="BI29" i="8"/>
  <c r="BI22" i="8" s="1"/>
  <c r="L22" i="8"/>
  <c r="Q29" i="8"/>
  <c r="R29" i="8"/>
  <c r="AV29" i="8"/>
  <c r="AV22" i="8" s="1"/>
  <c r="BB29" i="8"/>
  <c r="BB22" i="8" s="1"/>
  <c r="CY27" i="8"/>
  <c r="N29" i="8"/>
  <c r="Z29" i="8"/>
  <c r="Z22" i="8" s="1"/>
  <c r="AP29" i="8"/>
  <c r="AP22" i="8" s="1"/>
  <c r="CZ27" i="8"/>
  <c r="AU29" i="8"/>
  <c r="AI29" i="8"/>
  <c r="AO29" i="8"/>
  <c r="AO22" i="8" s="1"/>
  <c r="CY29" i="8"/>
  <c r="CS78" i="8"/>
  <c r="CS74" i="8" s="1"/>
  <c r="CS71" i="8" s="1"/>
  <c r="AH29" i="8"/>
  <c r="AH22" i="8" s="1"/>
  <c r="CT29" i="8"/>
  <c r="CZ29" i="8"/>
  <c r="CV78" i="8"/>
  <c r="CV74" i="8" s="1"/>
  <c r="CV71" i="8" s="1"/>
  <c r="T29" i="8"/>
  <c r="AF78" i="8"/>
  <c r="CY78" i="8"/>
  <c r="CY74" i="8" s="1"/>
  <c r="CY71" i="8" s="1"/>
  <c r="CY45" i="8" s="1"/>
  <c r="CY44" i="8" s="1"/>
  <c r="CY43" i="8" s="1"/>
  <c r="CY42" i="8" s="1"/>
  <c r="AD78" i="8"/>
  <c r="M22" i="8"/>
  <c r="S22" i="8"/>
  <c r="CY26" i="8"/>
  <c r="N22" i="8"/>
  <c r="CZ26" i="8"/>
  <c r="CZ78" i="8"/>
  <c r="CZ74" i="8" s="1"/>
  <c r="CZ71" i="8" s="1"/>
  <c r="CZ45" i="8" s="1"/>
  <c r="CZ44" i="8" s="1"/>
  <c r="CZ43" i="8" s="1"/>
  <c r="CZ42" i="8" s="1"/>
  <c r="CW78" i="8"/>
  <c r="CW74" i="8" s="1"/>
  <c r="CW71" i="8" s="1"/>
  <c r="O29" i="8"/>
  <c r="U29" i="8"/>
  <c r="AA29" i="8"/>
  <c r="AG29" i="8"/>
  <c r="R20" i="13"/>
  <c r="CM29" i="8"/>
  <c r="CX83" i="8"/>
  <c r="AK75" i="10"/>
  <c r="AK47" i="10" s="1"/>
  <c r="P78" i="8"/>
  <c r="P25" i="8" s="1"/>
  <c r="R78" i="8"/>
  <c r="R25" i="8" s="1"/>
  <c r="AB75" i="10"/>
  <c r="AB47" i="10" s="1"/>
  <c r="Q69" i="3"/>
  <c r="K69" i="3"/>
  <c r="W69" i="3"/>
  <c r="AI69" i="3"/>
  <c r="AU69" i="3"/>
  <c r="AC69" i="3"/>
  <c r="BA45" i="3"/>
  <c r="AB69" i="3"/>
  <c r="AT69" i="3"/>
  <c r="BA41" i="3"/>
  <c r="AH69" i="3"/>
  <c r="AZ69" i="3"/>
  <c r="P69" i="3"/>
  <c r="AX42" i="3"/>
  <c r="BA42" i="3" s="1"/>
  <c r="V69" i="3"/>
  <c r="AN69" i="3"/>
  <c r="G69" i="3"/>
  <c r="M69" i="3"/>
  <c r="S69" i="3"/>
  <c r="Y69" i="3"/>
  <c r="AE69" i="3"/>
  <c r="AK69" i="3"/>
  <c r="AQ69" i="3"/>
  <c r="E69" i="3"/>
  <c r="AD75" i="10"/>
  <c r="AD47" i="10" s="1"/>
  <c r="BA89" i="3"/>
  <c r="BA40" i="3"/>
  <c r="F69" i="3"/>
  <c r="L69" i="3"/>
  <c r="R69" i="3"/>
  <c r="X69" i="3"/>
  <c r="AD69" i="3"/>
  <c r="AJ69" i="3"/>
  <c r="AP69" i="3"/>
  <c r="AV69" i="3"/>
  <c r="I69" i="3"/>
  <c r="BA92" i="3"/>
  <c r="AS69" i="3"/>
  <c r="U69" i="3"/>
  <c r="AM69" i="3"/>
  <c r="AX76" i="3"/>
  <c r="BA76" i="3" s="1"/>
  <c r="AA69" i="3"/>
  <c r="O69" i="3"/>
  <c r="AG69" i="3"/>
  <c r="AY69" i="3"/>
  <c r="H69" i="3"/>
  <c r="N69" i="3"/>
  <c r="T69" i="3"/>
  <c r="Z69" i="3"/>
  <c r="AF69" i="3"/>
  <c r="AL69" i="3"/>
  <c r="AR69" i="3"/>
  <c r="AX70" i="3"/>
  <c r="BA72" i="3"/>
  <c r="BA73" i="3"/>
  <c r="T33" i="7"/>
  <c r="T29" i="7" s="1"/>
  <c r="T28" i="7" s="1"/>
  <c r="T21" i="7" s="1"/>
  <c r="T20" i="7" s="1"/>
  <c r="R33" i="7"/>
  <c r="R29" i="7" s="1"/>
  <c r="R28" i="7" s="1"/>
  <c r="R21" i="7" s="1"/>
  <c r="R20" i="7" s="1"/>
  <c r="AQ88" i="8"/>
  <c r="M33" i="7"/>
  <c r="M29" i="7" s="1"/>
  <c r="M28" i="7" s="1"/>
  <c r="M21" i="7" s="1"/>
  <c r="M20" i="7" s="1"/>
  <c r="S33" i="7"/>
  <c r="S29" i="7" s="1"/>
  <c r="S28" i="7" s="1"/>
  <c r="S21" i="7" s="1"/>
  <c r="S20" i="7" s="1"/>
  <c r="P22" i="7"/>
  <c r="T22" i="7"/>
  <c r="CN62" i="8"/>
  <c r="S22" i="7"/>
  <c r="AJ62" i="8"/>
  <c r="AJ46" i="8" s="1"/>
  <c r="AJ23" i="8" s="1"/>
  <c r="O22" i="7"/>
  <c r="O26" i="7"/>
  <c r="R22" i="7"/>
  <c r="AO58" i="7"/>
  <c r="AN20" i="6"/>
  <c r="BJ20" i="6"/>
  <c r="AR20" i="6"/>
  <c r="AZ20" i="6"/>
  <c r="AD20" i="6"/>
  <c r="AO20" i="6"/>
  <c r="AF20" i="6"/>
  <c r="AG20" i="6"/>
  <c r="AA48" i="7"/>
  <c r="AA47" i="7" s="1"/>
  <c r="AA46" i="7" s="1"/>
  <c r="AO57" i="7"/>
  <c r="AX20" i="6"/>
  <c r="J40" i="21"/>
  <c r="J17" i="21" s="1"/>
  <c r="J16" i="21" s="1"/>
  <c r="J15" i="21" s="1"/>
  <c r="AA55" i="7"/>
  <c r="AC88" i="8"/>
  <c r="AE20" i="6"/>
  <c r="X20" i="6"/>
  <c r="Y20" i="6"/>
  <c r="BC20" i="6"/>
  <c r="AC82" i="8"/>
  <c r="AP20" i="6"/>
  <c r="BH20" i="6"/>
  <c r="AH20" i="6"/>
  <c r="AA54" i="7"/>
  <c r="AB92" i="7"/>
  <c r="AB91" i="7" s="1"/>
  <c r="AB44" i="7" s="1"/>
  <c r="AB43" i="7" s="1"/>
  <c r="AB41" i="7" s="1"/>
  <c r="AB33" i="7" s="1"/>
  <c r="AB29" i="7" s="1"/>
  <c r="AB28" i="7" s="1"/>
  <c r="AB21" i="7" s="1"/>
  <c r="AB20" i="7" s="1"/>
  <c r="BL20" i="6"/>
  <c r="L48" i="7"/>
  <c r="L47" i="7" s="1"/>
  <c r="L46" i="7" s="1"/>
  <c r="L45" i="7" s="1"/>
  <c r="AE33" i="7"/>
  <c r="AE29" i="7" s="1"/>
  <c r="AC83" i="8"/>
  <c r="AQ84" i="8"/>
  <c r="V53" i="8"/>
  <c r="V47" i="8" s="1"/>
  <c r="AQ83" i="8"/>
  <c r="CL90" i="6"/>
  <c r="AX51" i="8"/>
  <c r="AC94" i="7"/>
  <c r="BE52" i="8"/>
  <c r="AO54" i="7"/>
  <c r="O80" i="8"/>
  <c r="AA26" i="7"/>
  <c r="AC84" i="8"/>
  <c r="O81" i="8"/>
  <c r="O85" i="8"/>
  <c r="CU85" i="8" s="1"/>
  <c r="F85" i="8"/>
  <c r="AE26" i="7"/>
  <c r="AE21" i="7" s="1"/>
  <c r="AC79" i="8"/>
  <c r="CU79" i="8" s="1"/>
  <c r="AM45" i="8" l="1"/>
  <c r="AM23" i="8"/>
  <c r="AM22" i="8" s="1"/>
  <c r="AM21" i="8" s="1"/>
  <c r="AJ100" i="8"/>
  <c r="AF91" i="7"/>
  <c r="DE43" i="14"/>
  <c r="DI42" i="14"/>
  <c r="CV45" i="8"/>
  <c r="CV44" i="8" s="1"/>
  <c r="CV24" i="8"/>
  <c r="CV22" i="8" s="1"/>
  <c r="CV21" i="8" s="1"/>
  <c r="DG42" i="14"/>
  <c r="BA19" i="14"/>
  <c r="BN19" i="14"/>
  <c r="DC42" i="14"/>
  <c r="AE19" i="14"/>
  <c r="BR19" i="14"/>
  <c r="X19" i="14"/>
  <c r="BV19" i="14"/>
  <c r="N43" i="14"/>
  <c r="N42" i="14" s="1"/>
  <c r="N41" i="14" s="1"/>
  <c r="DG43" i="14"/>
  <c r="CZ43" i="14"/>
  <c r="CZ42" i="14" s="1"/>
  <c r="CZ41" i="14" s="1"/>
  <c r="CZ40" i="14" s="1"/>
  <c r="CZ39" i="14" s="1"/>
  <c r="CZ21" i="14" s="1"/>
  <c r="AR19" i="14"/>
  <c r="AZ19" i="14"/>
  <c r="AW21" i="14"/>
  <c r="AW20" i="14" s="1"/>
  <c r="AW19" i="14" s="1"/>
  <c r="BP19" i="14"/>
  <c r="F43" i="14"/>
  <c r="F42" i="14" s="1"/>
  <c r="BG19" i="14"/>
  <c r="Q43" i="14"/>
  <c r="Q42" i="14" s="1"/>
  <c r="Q41" i="14" s="1"/>
  <c r="P19" i="14"/>
  <c r="AL19" i="14"/>
  <c r="J19" i="14"/>
  <c r="DD42" i="14"/>
  <c r="Z19" i="14"/>
  <c r="F21" i="14"/>
  <c r="F20" i="14" s="1"/>
  <c r="F19" i="14" s="1"/>
  <c r="AU43" i="14"/>
  <c r="AU42" i="14" s="1"/>
  <c r="DA43" i="14"/>
  <c r="DA42" i="14" s="1"/>
  <c r="BC19" i="14"/>
  <c r="T19" i="14"/>
  <c r="AX43" i="14"/>
  <c r="AX42" i="14" s="1"/>
  <c r="AX21" i="14"/>
  <c r="AX20" i="14" s="1"/>
  <c r="AX19" i="14" s="1"/>
  <c r="AV43" i="14"/>
  <c r="AV42" i="14" s="1"/>
  <c r="AV21" i="14"/>
  <c r="AV20" i="14" s="1"/>
  <c r="AV19" i="14" s="1"/>
  <c r="P44" i="14"/>
  <c r="P43" i="14" s="1"/>
  <c r="P42" i="14" s="1"/>
  <c r="P41" i="14" s="1"/>
  <c r="DE42" i="14"/>
  <c r="BJ43" i="14"/>
  <c r="BJ42" i="14" s="1"/>
  <c r="BJ21" i="14"/>
  <c r="BJ20" i="14" s="1"/>
  <c r="BJ19" i="14" s="1"/>
  <c r="K19" i="14"/>
  <c r="DF42" i="14"/>
  <c r="AQ19" i="14"/>
  <c r="DH42" i="14"/>
  <c r="G43" i="14"/>
  <c r="G42" i="14" s="1"/>
  <c r="BL43" i="14"/>
  <c r="BL42" i="14" s="1"/>
  <c r="BL21" i="14"/>
  <c r="BL20" i="14" s="1"/>
  <c r="BL19" i="14" s="1"/>
  <c r="J43" i="14"/>
  <c r="J42" i="14" s="1"/>
  <c r="J41" i="14" s="1"/>
  <c r="R43" i="14"/>
  <c r="R42" i="14" s="1"/>
  <c r="R41" i="14" s="1"/>
  <c r="DK42" i="14"/>
  <c r="DD43" i="14"/>
  <c r="L43" i="14"/>
  <c r="L42" i="14" s="1"/>
  <c r="L41" i="14" s="1"/>
  <c r="L40" i="14" s="1"/>
  <c r="L39" i="14" s="1"/>
  <c r="L21" i="14" s="1"/>
  <c r="L19" i="14" s="1"/>
  <c r="M43" i="14"/>
  <c r="M42" i="14" s="1"/>
  <c r="M41" i="14" s="1"/>
  <c r="AJ43" i="14"/>
  <c r="AJ42" i="14" s="1"/>
  <c r="AJ21" i="14"/>
  <c r="AJ20" i="14" s="1"/>
  <c r="AJ19" i="14" s="1"/>
  <c r="AH43" i="14"/>
  <c r="AH42" i="14" s="1"/>
  <c r="AH21" i="14"/>
  <c r="AH20" i="14" s="1"/>
  <c r="AH19" i="14" s="1"/>
  <c r="H43" i="14"/>
  <c r="H42" i="14" s="1"/>
  <c r="H21" i="14"/>
  <c r="H20" i="14" s="1"/>
  <c r="H19" i="14" s="1"/>
  <c r="BT44" i="14"/>
  <c r="BT43" i="14" s="1"/>
  <c r="K43" i="14"/>
  <c r="K42" i="14" s="1"/>
  <c r="K41" i="14" s="1"/>
  <c r="CY43" i="14"/>
  <c r="CY42" i="14" s="1"/>
  <c r="E43" i="14"/>
  <c r="E42" i="14" s="1"/>
  <c r="BI43" i="14"/>
  <c r="BI42" i="14" s="1"/>
  <c r="BI21" i="14"/>
  <c r="BI20" i="14" s="1"/>
  <c r="BI19" i="14" s="1"/>
  <c r="AE23" i="10"/>
  <c r="AE44" i="10"/>
  <c r="AE43" i="10" s="1"/>
  <c r="AE25" i="10" s="1"/>
  <c r="AI46" i="10"/>
  <c r="AI24" i="10"/>
  <c r="AI23" i="10" s="1"/>
  <c r="AC46" i="10"/>
  <c r="AC24" i="10"/>
  <c r="AC23" i="10" s="1"/>
  <c r="AB46" i="10"/>
  <c r="AB24" i="10"/>
  <c r="AB23" i="10" s="1"/>
  <c r="AJ46" i="10"/>
  <c r="AJ24" i="10"/>
  <c r="AJ23" i="10" s="1"/>
  <c r="CY25" i="8"/>
  <c r="BJ21" i="8"/>
  <c r="CW45" i="8"/>
  <c r="CW44" i="8" s="1"/>
  <c r="BD21" i="8"/>
  <c r="CN82" i="8"/>
  <c r="N45" i="8"/>
  <c r="N44" i="8" s="1"/>
  <c r="N23" i="8" s="1"/>
  <c r="N21" i="8" s="1"/>
  <c r="AN23" i="7"/>
  <c r="CZ25" i="8"/>
  <c r="AI28" i="8"/>
  <c r="CO24" i="8"/>
  <c r="CO22" i="8" s="1"/>
  <c r="CO21" i="8" s="1"/>
  <c r="CO45" i="8"/>
  <c r="CO44" i="8" s="1"/>
  <c r="CS24" i="8"/>
  <c r="CS45" i="8"/>
  <c r="CS44" i="8" s="1"/>
  <c r="CP24" i="8"/>
  <c r="CP45" i="8"/>
  <c r="CP44" i="8" s="1"/>
  <c r="CQ24" i="8"/>
  <c r="CQ22" i="8" s="1"/>
  <c r="CQ21" i="8" s="1"/>
  <c r="CQ45" i="8"/>
  <c r="CQ44" i="8" s="1"/>
  <c r="CR24" i="8"/>
  <c r="CR45" i="8"/>
  <c r="CR44" i="8" s="1"/>
  <c r="CP22" i="8"/>
  <c r="CP21" i="8" s="1"/>
  <c r="AK45" i="8"/>
  <c r="AK44" i="8" s="1"/>
  <c r="AH81" i="65"/>
  <c r="AH75" i="65" s="1"/>
  <c r="AH72" i="65" s="1"/>
  <c r="AH26" i="65" s="1"/>
  <c r="G45" i="8"/>
  <c r="G44" i="8" s="1"/>
  <c r="N24" i="8"/>
  <c r="Y45" i="8"/>
  <c r="Y44" i="8" s="1"/>
  <c r="W45" i="8"/>
  <c r="T24" i="8"/>
  <c r="AD46" i="10"/>
  <c r="AD24" i="10"/>
  <c r="AD23" i="10" s="1"/>
  <c r="AV71" i="8"/>
  <c r="AV45" i="8" s="1"/>
  <c r="AV44" i="8" s="1"/>
  <c r="AV43" i="8" s="1"/>
  <c r="AV42" i="8" s="1"/>
  <c r="AV24" i="8"/>
  <c r="U71" i="8"/>
  <c r="U45" i="8" s="1"/>
  <c r="U44" i="8" s="1"/>
  <c r="U43" i="8" s="1"/>
  <c r="U42" i="8" s="1"/>
  <c r="U23" i="8" s="1"/>
  <c r="U24" i="8"/>
  <c r="AS71" i="8"/>
  <c r="AS45" i="8" s="1"/>
  <c r="AS44" i="8" s="1"/>
  <c r="AP71" i="8"/>
  <c r="AP45" i="8" s="1"/>
  <c r="AP44" i="8" s="1"/>
  <c r="AP24" i="8"/>
  <c r="AP21" i="8" s="1"/>
  <c r="S71" i="8"/>
  <c r="S45" i="8" s="1"/>
  <c r="S44" i="8" s="1"/>
  <c r="S24" i="8"/>
  <c r="AO71" i="8"/>
  <c r="AO45" i="8" s="1"/>
  <c r="AO44" i="8" s="1"/>
  <c r="AO43" i="8" s="1"/>
  <c r="AO42" i="8" s="1"/>
  <c r="AO24" i="8"/>
  <c r="Q71" i="8"/>
  <c r="Q45" i="8" s="1"/>
  <c r="Q44" i="8" s="1"/>
  <c r="Q24" i="8"/>
  <c r="AK46" i="10"/>
  <c r="AK24" i="10"/>
  <c r="AK23" i="10" s="1"/>
  <c r="AR74" i="8"/>
  <c r="K23" i="8"/>
  <c r="AG71" i="8"/>
  <c r="AG45" i="8" s="1"/>
  <c r="AG44" i="8" s="1"/>
  <c r="AG43" i="8" s="1"/>
  <c r="AG42" i="8" s="1"/>
  <c r="AG24" i="8"/>
  <c r="AE71" i="8"/>
  <c r="AE45" i="8" s="1"/>
  <c r="AE44" i="8" s="1"/>
  <c r="AD74" i="8"/>
  <c r="AU71" i="8"/>
  <c r="AU24" i="8"/>
  <c r="L71" i="8"/>
  <c r="L45" i="8" s="1"/>
  <c r="L44" i="8" s="1"/>
  <c r="L24" i="8"/>
  <c r="AA71" i="8"/>
  <c r="AA45" i="8" s="1"/>
  <c r="AA44" i="8" s="1"/>
  <c r="AA43" i="8" s="1"/>
  <c r="AA42" i="8" s="1"/>
  <c r="AA23" i="8" s="1"/>
  <c r="AA24" i="8"/>
  <c r="AI71" i="8"/>
  <c r="AI45" i="8" s="1"/>
  <c r="AI44" i="8" s="1"/>
  <c r="AI43" i="8" s="1"/>
  <c r="AI24" i="8"/>
  <c r="AH71" i="8"/>
  <c r="AH45" i="8" s="1"/>
  <c r="AH44" i="8" s="1"/>
  <c r="AH43" i="8" s="1"/>
  <c r="AH42" i="8" s="1"/>
  <c r="AH23" i="8" s="1"/>
  <c r="AH24" i="8"/>
  <c r="AI43" i="14"/>
  <c r="AI42" i="14" s="1"/>
  <c r="AI21" i="14"/>
  <c r="AI20" i="14" s="1"/>
  <c r="AI19" i="14" s="1"/>
  <c r="M24" i="8"/>
  <c r="AU45" i="8"/>
  <c r="AU44" i="8" s="1"/>
  <c r="AU43" i="8" s="1"/>
  <c r="AU42" i="8" s="1"/>
  <c r="AU23" i="8" s="1"/>
  <c r="AF74" i="8"/>
  <c r="AB71" i="8"/>
  <c r="AB45" i="8" s="1"/>
  <c r="AB44" i="8" s="1"/>
  <c r="AB24" i="8"/>
  <c r="AB21" i="8" s="1"/>
  <c r="R74" i="8"/>
  <c r="P74" i="8"/>
  <c r="AN71" i="8"/>
  <c r="AN45" i="8" s="1"/>
  <c r="AN44" i="8" s="1"/>
  <c r="AN43" i="8" s="1"/>
  <c r="AN42" i="8" s="1"/>
  <c r="AN24" i="8"/>
  <c r="Z71" i="8"/>
  <c r="Z45" i="8" s="1"/>
  <c r="Z44" i="8" s="1"/>
  <c r="Z43" i="8" s="1"/>
  <c r="Z42" i="8" s="1"/>
  <c r="Z23" i="8" s="1"/>
  <c r="Z21" i="8" s="1"/>
  <c r="Z24" i="8"/>
  <c r="AE28" i="7"/>
  <c r="AE20" i="7" s="1"/>
  <c r="Z22" i="7"/>
  <c r="Q44" i="7"/>
  <c r="Q43" i="7" s="1"/>
  <c r="Q41" i="7" s="1"/>
  <c r="Q33" i="7" s="1"/>
  <c r="Q29" i="7" s="1"/>
  <c r="Q28" i="7" s="1"/>
  <c r="Q21" i="7" s="1"/>
  <c r="Q20" i="7" s="1"/>
  <c r="W43" i="7"/>
  <c r="W41" i="7" s="1"/>
  <c r="W33" i="7" s="1"/>
  <c r="W29" i="7" s="1"/>
  <c r="W28" i="7" s="1"/>
  <c r="W21" i="7" s="1"/>
  <c r="W20" i="7" s="1"/>
  <c r="W22" i="7"/>
  <c r="U22" i="7"/>
  <c r="V43" i="7"/>
  <c r="V41" i="7" s="1"/>
  <c r="V33" i="7" s="1"/>
  <c r="V29" i="7" s="1"/>
  <c r="V28" i="7" s="1"/>
  <c r="V21" i="7" s="1"/>
  <c r="V20" i="7" s="1"/>
  <c r="V22" i="7"/>
  <c r="X43" i="7"/>
  <c r="X41" i="7" s="1"/>
  <c r="X33" i="7" s="1"/>
  <c r="X29" i="7" s="1"/>
  <c r="X28" i="7" s="1"/>
  <c r="X21" i="7" s="1"/>
  <c r="X20" i="7" s="1"/>
  <c r="X22" i="7"/>
  <c r="G24" i="8"/>
  <c r="Y22" i="7"/>
  <c r="I43" i="7"/>
  <c r="I21" i="7"/>
  <c r="I20" i="7" s="1"/>
  <c r="N43" i="7"/>
  <c r="N21" i="7"/>
  <c r="N20" i="7" s="1"/>
  <c r="U97" i="6"/>
  <c r="CH91" i="6"/>
  <c r="CP96" i="6"/>
  <c r="AY96" i="6"/>
  <c r="V46" i="8"/>
  <c r="V23" i="8" s="1"/>
  <c r="V22" i="8" s="1"/>
  <c r="V21" i="8" s="1"/>
  <c r="BZ95" i="8"/>
  <c r="J22" i="7"/>
  <c r="E51" i="8"/>
  <c r="E50" i="8" s="1"/>
  <c r="L22" i="7"/>
  <c r="AC91" i="7"/>
  <c r="AC44" i="7" s="1"/>
  <c r="AA47" i="65"/>
  <c r="AA26" i="65"/>
  <c r="E93" i="8"/>
  <c r="AN52" i="7"/>
  <c r="AD46" i="7"/>
  <c r="AD45" i="7" s="1"/>
  <c r="K44" i="7"/>
  <c r="AX50" i="8"/>
  <c r="AX47" i="8" s="1"/>
  <c r="AX46" i="8" s="1"/>
  <c r="CN51" i="8"/>
  <c r="CN50" i="8" s="1"/>
  <c r="CN47" i="8" s="1"/>
  <c r="CN46" i="8" s="1"/>
  <c r="CN23" i="8" s="1"/>
  <c r="AJ74" i="8"/>
  <c r="AJ71" i="8" s="1"/>
  <c r="AJ24" i="8" s="1"/>
  <c r="E49" i="8"/>
  <c r="E48" i="8" s="1"/>
  <c r="AN47" i="7"/>
  <c r="AN46" i="7" s="1"/>
  <c r="AN45" i="7" s="1"/>
  <c r="AN22" i="7" s="1"/>
  <c r="E78" i="8"/>
  <c r="BD44" i="6"/>
  <c r="BD43" i="6" s="1"/>
  <c r="AN95" i="7"/>
  <c r="AT44" i="6"/>
  <c r="AT43" i="6" s="1"/>
  <c r="AN99" i="7"/>
  <c r="AN91" i="7" s="1"/>
  <c r="AN25" i="7" s="1"/>
  <c r="E87" i="21"/>
  <c r="DC43" i="14"/>
  <c r="DC41" i="14" s="1"/>
  <c r="DC40" i="14" s="1"/>
  <c r="DC39" i="14" s="1"/>
  <c r="DC21" i="14" s="1"/>
  <c r="DC19" i="14" s="1"/>
  <c r="DH43" i="14"/>
  <c r="AO41" i="14"/>
  <c r="AO40" i="14" s="1"/>
  <c r="AO39" i="14" s="1"/>
  <c r="AO21" i="14" s="1"/>
  <c r="AO19" i="14" s="1"/>
  <c r="DI43" i="14"/>
  <c r="BB41" i="14"/>
  <c r="BB40" i="14" s="1"/>
  <c r="BB39" i="14" s="1"/>
  <c r="BB21" i="14" s="1"/>
  <c r="BB19" i="14" s="1"/>
  <c r="AS41" i="14"/>
  <c r="AS40" i="14" s="1"/>
  <c r="AS39" i="14" s="1"/>
  <c r="AS21" i="14" s="1"/>
  <c r="AS19" i="14" s="1"/>
  <c r="BM41" i="14"/>
  <c r="BM40" i="14" s="1"/>
  <c r="BM39" i="14" s="1"/>
  <c r="BM21" i="14" s="1"/>
  <c r="BM19" i="14" s="1"/>
  <c r="AF42" i="14"/>
  <c r="DL43" i="14"/>
  <c r="BF41" i="14"/>
  <c r="BF40" i="14" s="1"/>
  <c r="BF39" i="14" s="1"/>
  <c r="BF21" i="14" s="1"/>
  <c r="BF19" i="14" s="1"/>
  <c r="BD41" i="14"/>
  <c r="BD40" i="14" s="1"/>
  <c r="BD39" i="14" s="1"/>
  <c r="BD21" i="14" s="1"/>
  <c r="BD19" i="14" s="1"/>
  <c r="DK43" i="14"/>
  <c r="DF43" i="14"/>
  <c r="DF41" i="14" s="1"/>
  <c r="DF40" i="14" s="1"/>
  <c r="DF39" i="14" s="1"/>
  <c r="DF21" i="14" s="1"/>
  <c r="DF19" i="14" s="1"/>
  <c r="BS41" i="14"/>
  <c r="BS40" i="14" s="1"/>
  <c r="BS39" i="14" s="1"/>
  <c r="BS21" i="14" s="1"/>
  <c r="BS19" i="14" s="1"/>
  <c r="CZ19" i="14"/>
  <c r="J39" i="21"/>
  <c r="J38" i="21" s="1"/>
  <c r="E75" i="8"/>
  <c r="AQ44" i="3"/>
  <c r="AQ43" i="3" s="1"/>
  <c r="AF44" i="3"/>
  <c r="AF43" i="3" s="1"/>
  <c r="Z44" i="3"/>
  <c r="Z43" i="3" s="1"/>
  <c r="I86" i="3"/>
  <c r="I44" i="3" s="1"/>
  <c r="I43" i="3" s="1"/>
  <c r="N23" i="3"/>
  <c r="N21" i="3" s="1"/>
  <c r="N86" i="3"/>
  <c r="N44" i="3" s="1"/>
  <c r="N43" i="3" s="1"/>
  <c r="AQ23" i="3"/>
  <c r="AQ21" i="3" s="1"/>
  <c r="AQ86" i="3"/>
  <c r="Y23" i="3"/>
  <c r="Y21" i="3" s="1"/>
  <c r="Y86" i="3"/>
  <c r="Y44" i="3" s="1"/>
  <c r="Y43" i="3" s="1"/>
  <c r="G23" i="3"/>
  <c r="G21" i="3" s="1"/>
  <c r="G86" i="3"/>
  <c r="G44" i="3" s="1"/>
  <c r="G43" i="3" s="1"/>
  <c r="K23" i="3"/>
  <c r="K21" i="3" s="1"/>
  <c r="K86" i="3"/>
  <c r="K44" i="3" s="1"/>
  <c r="K43" i="3" s="1"/>
  <c r="E86" i="3"/>
  <c r="E44" i="3" s="1"/>
  <c r="E43" i="3" s="1"/>
  <c r="Q23" i="3"/>
  <c r="Q21" i="3" s="1"/>
  <c r="Q86" i="3"/>
  <c r="Q44" i="3" s="1"/>
  <c r="Q43" i="3" s="1"/>
  <c r="AD23" i="3"/>
  <c r="AD21" i="3" s="1"/>
  <c r="AD86" i="3"/>
  <c r="AD44" i="3" s="1"/>
  <c r="AD43" i="3" s="1"/>
  <c r="AM23" i="3"/>
  <c r="AM21" i="3" s="1"/>
  <c r="AM86" i="3"/>
  <c r="AM44" i="3" s="1"/>
  <c r="AM43" i="3" s="1"/>
  <c r="U23" i="3"/>
  <c r="U21" i="3" s="1"/>
  <c r="U86" i="3"/>
  <c r="U44" i="3" s="1"/>
  <c r="U43" i="3" s="1"/>
  <c r="AU23" i="3"/>
  <c r="AU21" i="3" s="1"/>
  <c r="AU86" i="3"/>
  <c r="AU44" i="3" s="1"/>
  <c r="AU43" i="3" s="1"/>
  <c r="AT23" i="3"/>
  <c r="AT21" i="3" s="1"/>
  <c r="AT86" i="3"/>
  <c r="AT44" i="3" s="1"/>
  <c r="AT43" i="3" s="1"/>
  <c r="AR23" i="3"/>
  <c r="AR21" i="3" s="1"/>
  <c r="AR86" i="3"/>
  <c r="AR44" i="3" s="1"/>
  <c r="AR43" i="3" s="1"/>
  <c r="Z23" i="3"/>
  <c r="Z21" i="3" s="1"/>
  <c r="Z86" i="3"/>
  <c r="H86" i="3"/>
  <c r="H44" i="3" s="1"/>
  <c r="H43" i="3" s="1"/>
  <c r="V23" i="3"/>
  <c r="V21" i="3" s="1"/>
  <c r="V86" i="3"/>
  <c r="V44" i="3" s="1"/>
  <c r="V43" i="3" s="1"/>
  <c r="AK23" i="3"/>
  <c r="AK21" i="3" s="1"/>
  <c r="AK86" i="3"/>
  <c r="AK44" i="3" s="1"/>
  <c r="AK43" i="3" s="1"/>
  <c r="S23" i="3"/>
  <c r="S21" i="3" s="1"/>
  <c r="S86" i="3"/>
  <c r="S44" i="3" s="1"/>
  <c r="S43" i="3" s="1"/>
  <c r="AO23" i="3"/>
  <c r="AO21" i="3" s="1"/>
  <c r="AO86" i="3"/>
  <c r="AO44" i="3" s="1"/>
  <c r="AO43" i="3" s="1"/>
  <c r="AP23" i="3"/>
  <c r="AP21" i="3" s="1"/>
  <c r="BA87" i="3"/>
  <c r="AP86" i="3"/>
  <c r="BA86" i="3" s="1"/>
  <c r="X23" i="3"/>
  <c r="X21" i="3" s="1"/>
  <c r="X86" i="3"/>
  <c r="X44" i="3" s="1"/>
  <c r="X43" i="3" s="1"/>
  <c r="F86" i="3"/>
  <c r="F44" i="3" s="1"/>
  <c r="F43" i="3" s="1"/>
  <c r="AN23" i="3"/>
  <c r="AN21" i="3" s="1"/>
  <c r="AN86" i="3"/>
  <c r="AN44" i="3" s="1"/>
  <c r="AN43" i="3" s="1"/>
  <c r="AS23" i="3"/>
  <c r="AS21" i="3" s="1"/>
  <c r="AS86" i="3"/>
  <c r="AS44" i="3" s="1"/>
  <c r="AS43" i="3" s="1"/>
  <c r="AF23" i="3"/>
  <c r="AF21" i="3" s="1"/>
  <c r="AF86" i="3"/>
  <c r="L86" i="3"/>
  <c r="L44" i="3" s="1"/>
  <c r="L43" i="3" s="1"/>
  <c r="AA23" i="3"/>
  <c r="AA21" i="3" s="1"/>
  <c r="AA86" i="3"/>
  <c r="AA44" i="3" s="1"/>
  <c r="AA43" i="3" s="1"/>
  <c r="J86" i="3"/>
  <c r="J44" i="3" s="1"/>
  <c r="J43" i="3" s="1"/>
  <c r="AV23" i="3"/>
  <c r="AV21" i="3" s="1"/>
  <c r="AV86" i="3"/>
  <c r="AV44" i="3" s="1"/>
  <c r="AV43" i="3" s="1"/>
  <c r="AG23" i="3"/>
  <c r="AG21" i="3" s="1"/>
  <c r="AG86" i="3"/>
  <c r="AG44" i="3" s="1"/>
  <c r="AG43" i="3" s="1"/>
  <c r="O23" i="3"/>
  <c r="O21" i="3" s="1"/>
  <c r="O86" i="3"/>
  <c r="O44" i="3" s="1"/>
  <c r="O43" i="3" s="1"/>
  <c r="W23" i="3"/>
  <c r="W21" i="3" s="1"/>
  <c r="W86" i="3"/>
  <c r="W44" i="3" s="1"/>
  <c r="W43" i="3" s="1"/>
  <c r="AB23" i="3"/>
  <c r="AB21" i="3" s="1"/>
  <c r="AB86" i="3"/>
  <c r="AB44" i="3" s="1"/>
  <c r="AB43" i="3" s="1"/>
  <c r="AL23" i="3"/>
  <c r="AL21" i="3" s="1"/>
  <c r="AL86" i="3"/>
  <c r="AL44" i="3" s="1"/>
  <c r="AL43" i="3" s="1"/>
  <c r="T23" i="3"/>
  <c r="T21" i="3" s="1"/>
  <c r="T86" i="3"/>
  <c r="T44" i="3" s="1"/>
  <c r="T43" i="3" s="1"/>
  <c r="AI23" i="3"/>
  <c r="AI21" i="3" s="1"/>
  <c r="AI86" i="3"/>
  <c r="AI44" i="3" s="1"/>
  <c r="AI43" i="3" s="1"/>
  <c r="AW23" i="3"/>
  <c r="AW21" i="3" s="1"/>
  <c r="AW44" i="3"/>
  <c r="AW43" i="3" s="1"/>
  <c r="AE23" i="3"/>
  <c r="AE21" i="3" s="1"/>
  <c r="AE86" i="3"/>
  <c r="AE44" i="3" s="1"/>
  <c r="AE43" i="3" s="1"/>
  <c r="M23" i="3"/>
  <c r="M21" i="3" s="1"/>
  <c r="M86" i="3"/>
  <c r="M44" i="3" s="1"/>
  <c r="M43" i="3" s="1"/>
  <c r="AH23" i="3"/>
  <c r="AH21" i="3" s="1"/>
  <c r="AH86" i="3"/>
  <c r="AH44" i="3" s="1"/>
  <c r="AH43" i="3" s="1"/>
  <c r="AJ23" i="3"/>
  <c r="AJ21" i="3" s="1"/>
  <c r="AJ86" i="3"/>
  <c r="AJ44" i="3" s="1"/>
  <c r="AJ43" i="3" s="1"/>
  <c r="R23" i="3"/>
  <c r="R21" i="3" s="1"/>
  <c r="R86" i="3"/>
  <c r="R44" i="3" s="1"/>
  <c r="R43" i="3" s="1"/>
  <c r="AC23" i="3"/>
  <c r="AC21" i="3" s="1"/>
  <c r="AC86" i="3"/>
  <c r="AC44" i="3" s="1"/>
  <c r="AC43" i="3" s="1"/>
  <c r="P23" i="3"/>
  <c r="P21" i="3" s="1"/>
  <c r="P86" i="3"/>
  <c r="P44" i="3" s="1"/>
  <c r="P43" i="3" s="1"/>
  <c r="G28" i="3"/>
  <c r="K28" i="3"/>
  <c r="K20" i="3" s="1"/>
  <c r="AL43" i="10"/>
  <c r="AL25" i="10" s="1"/>
  <c r="V43" i="10"/>
  <c r="V25" i="10" s="1"/>
  <c r="V23" i="10" s="1"/>
  <c r="M43" i="10"/>
  <c r="M25" i="10" s="1"/>
  <c r="T43" i="8"/>
  <c r="T42" i="8" s="1"/>
  <c r="T28" i="8" s="1"/>
  <c r="T23" i="8"/>
  <c r="M23" i="8"/>
  <c r="M43" i="8"/>
  <c r="M42" i="8" s="1"/>
  <c r="M28" i="8" s="1"/>
  <c r="G23" i="8"/>
  <c r="G43" i="8"/>
  <c r="G42" i="8" s="1"/>
  <c r="G28" i="8" s="1"/>
  <c r="K44" i="8"/>
  <c r="K22" i="8"/>
  <c r="K21" i="8" s="1"/>
  <c r="X44" i="8"/>
  <c r="AZ44" i="8"/>
  <c r="AL44" i="8"/>
  <c r="BA44" i="8"/>
  <c r="AM44" i="8"/>
  <c r="AY44" i="8"/>
  <c r="W44" i="8"/>
  <c r="J22" i="8"/>
  <c r="J21" i="8" s="1"/>
  <c r="J44" i="8"/>
  <c r="I22" i="8"/>
  <c r="I21" i="8" s="1"/>
  <c r="I44" i="8"/>
  <c r="AJ44" i="6"/>
  <c r="AJ43" i="6" s="1"/>
  <c r="CJ20" i="6"/>
  <c r="Z44" i="6"/>
  <c r="CI20" i="6"/>
  <c r="AA20" i="6"/>
  <c r="BF20" i="6"/>
  <c r="BE20" i="6"/>
  <c r="BB44" i="6"/>
  <c r="BB43" i="6" s="1"/>
  <c r="BB20" i="6" s="1"/>
  <c r="AB20" i="6"/>
  <c r="AU20" i="6"/>
  <c r="AK20" i="6"/>
  <c r="AV20" i="6"/>
  <c r="AL20" i="6"/>
  <c r="BL83" i="8"/>
  <c r="BZ86" i="8"/>
  <c r="BL84" i="8"/>
  <c r="T82" i="10"/>
  <c r="AA76" i="10"/>
  <c r="AH76" i="10" s="1"/>
  <c r="BZ85" i="8"/>
  <c r="AO28" i="3"/>
  <c r="N28" i="3"/>
  <c r="AB28" i="3"/>
  <c r="AB20" i="3" s="1"/>
  <c r="W28" i="3"/>
  <c r="AR28" i="3"/>
  <c r="AR20" i="3" s="1"/>
  <c r="E28" i="3"/>
  <c r="P28" i="3"/>
  <c r="AL28" i="3"/>
  <c r="AY28" i="3"/>
  <c r="AY20" i="3" s="1"/>
  <c r="AY43" i="3"/>
  <c r="AJ28" i="3"/>
  <c r="AJ20" i="3" s="1"/>
  <c r="AZ28" i="3"/>
  <c r="AZ20" i="3" s="1"/>
  <c r="AZ43" i="3"/>
  <c r="Q28" i="3"/>
  <c r="Q20" i="3" s="1"/>
  <c r="AF28" i="3"/>
  <c r="AF20" i="3" s="1"/>
  <c r="AG28" i="3"/>
  <c r="AS28" i="3"/>
  <c r="AH28" i="3"/>
  <c r="AC28" i="3"/>
  <c r="Z28" i="3"/>
  <c r="Z20" i="3" s="1"/>
  <c r="O28" i="3"/>
  <c r="AK28" i="3"/>
  <c r="AK20" i="3" s="1"/>
  <c r="AN28" i="3"/>
  <c r="AN20" i="3" s="1"/>
  <c r="AU28" i="3"/>
  <c r="AU20" i="3" s="1"/>
  <c r="J28" i="3"/>
  <c r="T28" i="3"/>
  <c r="AA28" i="3"/>
  <c r="AA20" i="3" s="1"/>
  <c r="R28" i="3"/>
  <c r="V28" i="3"/>
  <c r="V20" i="3" s="1"/>
  <c r="AT28" i="3"/>
  <c r="AT20" i="3" s="1"/>
  <c r="AI28" i="3"/>
  <c r="AP28" i="3"/>
  <c r="AP20" i="3" s="1"/>
  <c r="AW28" i="3"/>
  <c r="AM28" i="3"/>
  <c r="X28" i="3"/>
  <c r="AQ28" i="3"/>
  <c r="AQ20" i="3" s="1"/>
  <c r="U28" i="3"/>
  <c r="H28" i="3"/>
  <c r="AV28" i="3"/>
  <c r="AV20" i="3" s="1"/>
  <c r="L28" i="3"/>
  <c r="AE28" i="3"/>
  <c r="AE20" i="3" s="1"/>
  <c r="I28" i="3"/>
  <c r="F28" i="3"/>
  <c r="Y28" i="3"/>
  <c r="AD28" i="3"/>
  <c r="AD20" i="3" s="1"/>
  <c r="M28" i="3"/>
  <c r="S28" i="3"/>
  <c r="BN20" i="13"/>
  <c r="BP20" i="13"/>
  <c r="BX20" i="13"/>
  <c r="BS20" i="13"/>
  <c r="Y20" i="13"/>
  <c r="Z20" i="13"/>
  <c r="U20" i="13"/>
  <c r="AN20" i="13"/>
  <c r="AE20" i="13"/>
  <c r="AI20" i="13"/>
  <c r="AC20" i="13"/>
  <c r="AF20" i="13"/>
  <c r="AB20" i="13"/>
  <c r="X30" i="10"/>
  <c r="BB28" i="8"/>
  <c r="AI22" i="8"/>
  <c r="AW21" i="8"/>
  <c r="M26" i="14"/>
  <c r="BC21" i="8"/>
  <c r="N26" i="14"/>
  <c r="L26" i="14"/>
  <c r="P26" i="14"/>
  <c r="J26" i="14"/>
  <c r="K26" i="14"/>
  <c r="I26" i="14"/>
  <c r="I23" i="14"/>
  <c r="I19" i="14" s="1"/>
  <c r="O26" i="14"/>
  <c r="O23" i="14"/>
  <c r="O19" i="14" s="1"/>
  <c r="AJ20" i="13"/>
  <c r="Y23" i="10"/>
  <c r="W30" i="10"/>
  <c r="W25" i="10"/>
  <c r="W23" i="10" s="1"/>
  <c r="G23" i="10"/>
  <c r="F23" i="10"/>
  <c r="H30" i="10"/>
  <c r="F30" i="10"/>
  <c r="S43" i="10"/>
  <c r="S25" i="10" s="1"/>
  <c r="S23" i="10" s="1"/>
  <c r="R23" i="10"/>
  <c r="Z25" i="10"/>
  <c r="Z23" i="10" s="1"/>
  <c r="Z30" i="10"/>
  <c r="E30" i="10"/>
  <c r="E25" i="10"/>
  <c r="E23" i="10" s="1"/>
  <c r="AF25" i="10"/>
  <c r="L30" i="10"/>
  <c r="R30" i="10"/>
  <c r="Q30" i="10"/>
  <c r="N23" i="10"/>
  <c r="N30" i="10"/>
  <c r="U30" i="10"/>
  <c r="AE30" i="10"/>
  <c r="X25" i="10"/>
  <c r="X23" i="10" s="1"/>
  <c r="O23" i="10"/>
  <c r="P43" i="10"/>
  <c r="P25" i="10" s="1"/>
  <c r="P23" i="10" s="1"/>
  <c r="L23" i="10"/>
  <c r="AG30" i="10"/>
  <c r="I30" i="10"/>
  <c r="Q23" i="10"/>
  <c r="M30" i="10"/>
  <c r="J43" i="10"/>
  <c r="Y30" i="10"/>
  <c r="M23" i="10"/>
  <c r="O30" i="10"/>
  <c r="G30" i="10"/>
  <c r="K30" i="10"/>
  <c r="K25" i="10"/>
  <c r="K23" i="10" s="1"/>
  <c r="AM30" i="10"/>
  <c r="CT28" i="8"/>
  <c r="CY28" i="8"/>
  <c r="BI21" i="8"/>
  <c r="BB21" i="8"/>
  <c r="BI28" i="8"/>
  <c r="BC28" i="8"/>
  <c r="AU22" i="8"/>
  <c r="CZ28" i="8"/>
  <c r="AD20" i="13"/>
  <c r="CM28" i="8"/>
  <c r="T20" i="13"/>
  <c r="AW28" i="8"/>
  <c r="BJ28" i="8"/>
  <c r="BD28" i="8"/>
  <c r="AG22" i="8"/>
  <c r="CX79" i="8"/>
  <c r="CX78" i="8" s="1"/>
  <c r="AT74" i="8"/>
  <c r="AA28" i="8"/>
  <c r="AA22" i="8"/>
  <c r="U28" i="8"/>
  <c r="U22" i="8"/>
  <c r="U21" i="8" s="1"/>
  <c r="CZ22" i="8"/>
  <c r="BA21" i="3"/>
  <c r="AX69" i="3"/>
  <c r="BA70" i="3"/>
  <c r="W27" i="7"/>
  <c r="Y27" i="7"/>
  <c r="U27" i="7"/>
  <c r="T27" i="7"/>
  <c r="S27" i="7"/>
  <c r="Z27" i="7"/>
  <c r="O27" i="7"/>
  <c r="Q27" i="7"/>
  <c r="R27" i="7"/>
  <c r="F83" i="8"/>
  <c r="AS20" i="6"/>
  <c r="AI20" i="6"/>
  <c r="BA20" i="6"/>
  <c r="BK20" i="6"/>
  <c r="AB26" i="7"/>
  <c r="AQ20" i="6"/>
  <c r="O88" i="8"/>
  <c r="BM20" i="6"/>
  <c r="O82" i="8"/>
  <c r="CU82" i="8" s="1"/>
  <c r="F82" i="8"/>
  <c r="O84" i="8"/>
  <c r="CU84" i="8" s="1"/>
  <c r="F84" i="8"/>
  <c r="CU52" i="8"/>
  <c r="L92" i="7"/>
  <c r="L91" i="7" s="1"/>
  <c r="L25" i="7" s="1"/>
  <c r="CU83" i="8"/>
  <c r="AA56" i="7"/>
  <c r="AA45" i="7" s="1"/>
  <c r="AA44" i="7" s="1"/>
  <c r="AA43" i="7" s="1"/>
  <c r="AA41" i="7" s="1"/>
  <c r="AA33" i="7" s="1"/>
  <c r="AA29" i="7" s="1"/>
  <c r="AA28" i="7" s="1"/>
  <c r="AA21" i="7" s="1"/>
  <c r="AA20" i="7" s="1"/>
  <c r="AH80" i="10"/>
  <c r="AA78" i="10"/>
  <c r="AB22" i="7"/>
  <c r="AC78" i="8"/>
  <c r="CU78" i="8" s="1"/>
  <c r="CU74" i="8" s="1"/>
  <c r="CU71" i="8" s="1"/>
  <c r="CU24" i="8" s="1"/>
  <c r="AX88" i="8"/>
  <c r="AF25" i="7" l="1"/>
  <c r="AF21" i="7" s="1"/>
  <c r="AF20" i="7" s="1"/>
  <c r="AF44" i="7"/>
  <c r="AF43" i="7" s="1"/>
  <c r="CN100" i="8"/>
  <c r="AJ92" i="8"/>
  <c r="DE41" i="14"/>
  <c r="DE40" i="14" s="1"/>
  <c r="DE39" i="14" s="1"/>
  <c r="DI41" i="14"/>
  <c r="DI40" i="14" s="1"/>
  <c r="DI39" i="14" s="1"/>
  <c r="DI21" i="14" s="1"/>
  <c r="DI19" i="14" s="1"/>
  <c r="DB42" i="14"/>
  <c r="DI26" i="14"/>
  <c r="DG41" i="14"/>
  <c r="DG40" i="14" s="1"/>
  <c r="DG39" i="14" s="1"/>
  <c r="DK41" i="14"/>
  <c r="DK40" i="14" s="1"/>
  <c r="DK39" i="14" s="1"/>
  <c r="DK21" i="14" s="1"/>
  <c r="DK19" i="14" s="1"/>
  <c r="CZ26" i="14"/>
  <c r="DH41" i="14"/>
  <c r="DH40" i="14" s="1"/>
  <c r="DH39" i="14" s="1"/>
  <c r="DH21" i="14" s="1"/>
  <c r="DH19" i="14" s="1"/>
  <c r="DE21" i="14"/>
  <c r="DE19" i="14" s="1"/>
  <c r="DE26" i="14"/>
  <c r="DD41" i="14"/>
  <c r="DD40" i="14" s="1"/>
  <c r="DD39" i="14" s="1"/>
  <c r="BT42" i="14"/>
  <c r="DJ43" i="14"/>
  <c r="DB43" i="14"/>
  <c r="DC26" i="14"/>
  <c r="AH47" i="65"/>
  <c r="AH24" i="65" s="1"/>
  <c r="AH23" i="65" s="1"/>
  <c r="AN44" i="7"/>
  <c r="AN43" i="7" s="1"/>
  <c r="AN21" i="7"/>
  <c r="AN20" i="7" s="1"/>
  <c r="P20" i="3"/>
  <c r="N20" i="3"/>
  <c r="CR22" i="8"/>
  <c r="CR21" i="8" s="1"/>
  <c r="T21" i="8"/>
  <c r="N43" i="8"/>
  <c r="N42" i="8" s="1"/>
  <c r="N28" i="8" s="1"/>
  <c r="AH95" i="66"/>
  <c r="CN95" i="8"/>
  <c r="Z28" i="8"/>
  <c r="AA21" i="8"/>
  <c r="AH21" i="8"/>
  <c r="CX74" i="8"/>
  <c r="CX71" i="8" s="1"/>
  <c r="CX45" i="8" s="1"/>
  <c r="CX44" i="8" s="1"/>
  <c r="CS22" i="8"/>
  <c r="CS21" i="8" s="1"/>
  <c r="AU28" i="8"/>
  <c r="G21" i="8"/>
  <c r="M21" i="8"/>
  <c r="AH28" i="8"/>
  <c r="AG23" i="8"/>
  <c r="AG21" i="8" s="1"/>
  <c r="AG28" i="8"/>
  <c r="Q43" i="8"/>
  <c r="Q42" i="8" s="1"/>
  <c r="Q28" i="8" s="1"/>
  <c r="Q23" i="8"/>
  <c r="AV23" i="8"/>
  <c r="AV21" i="8" s="1"/>
  <c r="AV28" i="8"/>
  <c r="AO23" i="8"/>
  <c r="AO21" i="8" s="1"/>
  <c r="AO28" i="8"/>
  <c r="AN23" i="8"/>
  <c r="AN21" i="8" s="1"/>
  <c r="AN28" i="8"/>
  <c r="L43" i="8"/>
  <c r="L42" i="8" s="1"/>
  <c r="L28" i="8" s="1"/>
  <c r="L23" i="8"/>
  <c r="L21" i="8" s="1"/>
  <c r="R71" i="8"/>
  <c r="R45" i="8" s="1"/>
  <c r="R44" i="8" s="1"/>
  <c r="R43" i="8" s="1"/>
  <c r="R42" i="8" s="1"/>
  <c r="R24" i="8"/>
  <c r="AU21" i="8"/>
  <c r="AI21" i="8"/>
  <c r="CY24" i="8"/>
  <c r="AT71" i="8"/>
  <c r="AT45" i="8" s="1"/>
  <c r="AT44" i="8" s="1"/>
  <c r="P71" i="8"/>
  <c r="P45" i="8" s="1"/>
  <c r="P44" i="8" s="1"/>
  <c r="P24" i="8"/>
  <c r="CZ24" i="8"/>
  <c r="AD71" i="8"/>
  <c r="AD45" i="8" s="1"/>
  <c r="AD44" i="8" s="1"/>
  <c r="S43" i="8"/>
  <c r="S42" i="8" s="1"/>
  <c r="S28" i="8" s="1"/>
  <c r="S23" i="8"/>
  <c r="AF71" i="8"/>
  <c r="AF45" i="8" s="1"/>
  <c r="AF44" i="8" s="1"/>
  <c r="AR71" i="8"/>
  <c r="X27" i="7"/>
  <c r="Q22" i="7"/>
  <c r="E74" i="8"/>
  <c r="E71" i="8" s="1"/>
  <c r="E24" i="8" s="1"/>
  <c r="V27" i="7"/>
  <c r="AC74" i="8"/>
  <c r="BL45" i="8"/>
  <c r="E92" i="21"/>
  <c r="E86" i="21" s="1"/>
  <c r="E20" i="21" s="1"/>
  <c r="E16" i="21" s="1"/>
  <c r="E15" i="21" s="1"/>
  <c r="U91" i="6"/>
  <c r="U25" i="6" s="1"/>
  <c r="U21" i="6" s="1"/>
  <c r="U20" i="6" s="1"/>
  <c r="CM96" i="6"/>
  <c r="AC26" i="7"/>
  <c r="AA46" i="65"/>
  <c r="AA24" i="65"/>
  <c r="AA23" i="65" s="1"/>
  <c r="AC43" i="7"/>
  <c r="AC41" i="7" s="1"/>
  <c r="AC33" i="7" s="1"/>
  <c r="AC29" i="7" s="1"/>
  <c r="AC28" i="7" s="1"/>
  <c r="AC21" i="7" s="1"/>
  <c r="AC20" i="7" s="1"/>
  <c r="AC22" i="7"/>
  <c r="K43" i="7"/>
  <c r="K41" i="7" s="1"/>
  <c r="K33" i="7" s="1"/>
  <c r="K29" i="7" s="1"/>
  <c r="K22" i="7"/>
  <c r="CN93" i="8"/>
  <c r="AH94" i="66"/>
  <c r="L44" i="7"/>
  <c r="E47" i="8"/>
  <c r="E46" i="8" s="1"/>
  <c r="E23" i="8" s="1"/>
  <c r="AD22" i="7"/>
  <c r="AD44" i="7"/>
  <c r="AD43" i="7" s="1"/>
  <c r="E96" i="8"/>
  <c r="E100" i="8"/>
  <c r="CH44" i="6"/>
  <c r="CH43" i="6" s="1"/>
  <c r="CH25" i="6"/>
  <c r="CH21" i="6" s="1"/>
  <c r="CH20" i="6" s="1"/>
  <c r="DF26" i="14"/>
  <c r="DL42" i="14"/>
  <c r="DL41" i="14" s="1"/>
  <c r="DL40" i="14" s="1"/>
  <c r="DL39" i="14" s="1"/>
  <c r="AF41" i="14"/>
  <c r="AF40" i="14" s="1"/>
  <c r="AF39" i="14" s="1"/>
  <c r="AF21" i="14" s="1"/>
  <c r="AF19" i="14" s="1"/>
  <c r="AS20" i="3"/>
  <c r="X20" i="3"/>
  <c r="W20" i="3"/>
  <c r="T20" i="3"/>
  <c r="AL20" i="3"/>
  <c r="M20" i="3"/>
  <c r="AM20" i="3"/>
  <c r="R20" i="3"/>
  <c r="AG20" i="3"/>
  <c r="Y20" i="3"/>
  <c r="AI20" i="3"/>
  <c r="S20" i="3"/>
  <c r="AP44" i="3"/>
  <c r="AP43" i="3" s="1"/>
  <c r="U20" i="3"/>
  <c r="AC20" i="3"/>
  <c r="AO20" i="3"/>
  <c r="AH20" i="3"/>
  <c r="G20" i="3"/>
  <c r="AW20" i="3"/>
  <c r="O20" i="3"/>
  <c r="AL30" i="10"/>
  <c r="V30" i="10"/>
  <c r="O27" i="8"/>
  <c r="M27" i="7"/>
  <c r="M22" i="7"/>
  <c r="Z43" i="6"/>
  <c r="H79" i="8"/>
  <c r="H78" i="8" s="1"/>
  <c r="H74" i="8" s="1"/>
  <c r="H71" i="8" s="1"/>
  <c r="V79" i="8"/>
  <c r="AX74" i="8"/>
  <c r="AX71" i="8" s="1"/>
  <c r="AY44" i="6"/>
  <c r="AY43" i="6" s="1"/>
  <c r="AY20" i="6" s="1"/>
  <c r="CN83" i="8"/>
  <c r="CN86" i="8"/>
  <c r="AH82" i="10"/>
  <c r="AH78" i="10" s="1"/>
  <c r="T78" i="10"/>
  <c r="CN84" i="8"/>
  <c r="CN85" i="8"/>
  <c r="AX28" i="3"/>
  <c r="AX43" i="3"/>
  <c r="BY20" i="13"/>
  <c r="S30" i="10"/>
  <c r="P30" i="10"/>
  <c r="J25" i="10"/>
  <c r="J23" i="10" s="1"/>
  <c r="J30" i="10"/>
  <c r="CY22" i="8"/>
  <c r="BA69" i="3"/>
  <c r="O78" i="8"/>
  <c r="AA22" i="7"/>
  <c r="AH75" i="10"/>
  <c r="K27" i="7"/>
  <c r="AB27" i="7"/>
  <c r="BE53" i="8"/>
  <c r="AO55" i="7"/>
  <c r="F53" i="8" s="1"/>
  <c r="P26" i="7"/>
  <c r="P27" i="7"/>
  <c r="AA75" i="10"/>
  <c r="AA47" i="10" s="1"/>
  <c r="AJ26" i="8" l="1"/>
  <c r="AJ22" i="8" s="1"/>
  <c r="AJ21" i="8" s="1"/>
  <c r="AJ88" i="8"/>
  <c r="AJ45" i="8" s="1"/>
  <c r="AJ44" i="8" s="1"/>
  <c r="DK26" i="14"/>
  <c r="DB41" i="14"/>
  <c r="DB40" i="14" s="1"/>
  <c r="DB39" i="14" s="1"/>
  <c r="DB26" i="14" s="1"/>
  <c r="DG21" i="14"/>
  <c r="DG19" i="14" s="1"/>
  <c r="DG26" i="14"/>
  <c r="DH26" i="14"/>
  <c r="AR45" i="8"/>
  <c r="AR44" i="8" s="1"/>
  <c r="AR24" i="8"/>
  <c r="AR22" i="8" s="1"/>
  <c r="AR21" i="8" s="1"/>
  <c r="DD21" i="14"/>
  <c r="DD19" i="14" s="1"/>
  <c r="DD26" i="14"/>
  <c r="BT41" i="14"/>
  <c r="BT40" i="14" s="1"/>
  <c r="BT39" i="14" s="1"/>
  <c r="BT21" i="14" s="1"/>
  <c r="BT19" i="14" s="1"/>
  <c r="DJ42" i="14"/>
  <c r="DJ41" i="14" s="1"/>
  <c r="DJ40" i="14" s="1"/>
  <c r="DJ39" i="14" s="1"/>
  <c r="DB21" i="14"/>
  <c r="DB19" i="14" s="1"/>
  <c r="AH46" i="65"/>
  <c r="AD21" i="7"/>
  <c r="AD20" i="7" s="1"/>
  <c r="CZ23" i="8"/>
  <c r="CZ21" i="8" s="1"/>
  <c r="Q21" i="8"/>
  <c r="P43" i="8"/>
  <c r="P42" i="8" s="1"/>
  <c r="P28" i="8" s="1"/>
  <c r="P23" i="8"/>
  <c r="R23" i="8"/>
  <c r="R28" i="8"/>
  <c r="S21" i="8"/>
  <c r="CY23" i="8"/>
  <c r="CY21" i="8" s="1"/>
  <c r="AH47" i="10"/>
  <c r="AH46" i="10" s="1"/>
  <c r="H24" i="8"/>
  <c r="H45" i="8"/>
  <c r="AX45" i="8"/>
  <c r="BL44" i="8"/>
  <c r="AA46" i="10"/>
  <c r="AA24" i="10"/>
  <c r="AA23" i="10" s="1"/>
  <c r="F74" i="8"/>
  <c r="O25" i="8"/>
  <c r="O74" i="8"/>
  <c r="V78" i="8"/>
  <c r="CN78" i="8" s="1"/>
  <c r="AC71" i="8"/>
  <c r="AC45" i="8" s="1"/>
  <c r="AC44" i="8" s="1"/>
  <c r="U44" i="6"/>
  <c r="U43" i="6" s="1"/>
  <c r="E39" i="21"/>
  <c r="E38" i="21" s="1"/>
  <c r="AC27" i="7"/>
  <c r="AH79" i="66"/>
  <c r="AH75" i="66" s="1"/>
  <c r="AH72" i="66" s="1"/>
  <c r="AH26" i="66" s="1"/>
  <c r="AA75" i="66"/>
  <c r="AA72" i="66" s="1"/>
  <c r="AA26" i="66" s="1"/>
  <c r="L21" i="7"/>
  <c r="L20" i="7" s="1"/>
  <c r="L43" i="7"/>
  <c r="AH96" i="66"/>
  <c r="E92" i="8"/>
  <c r="E26" i="8" s="1"/>
  <c r="E22" i="8" s="1"/>
  <c r="E21" i="8" s="1"/>
  <c r="BZ92" i="8"/>
  <c r="DL21" i="14"/>
  <c r="DL19" i="14" s="1"/>
  <c r="DL26" i="14"/>
  <c r="BA44" i="3"/>
  <c r="BA43" i="3"/>
  <c r="BZ79" i="8"/>
  <c r="BZ74" i="8" s="1"/>
  <c r="BZ71" i="8" s="1"/>
  <c r="T29" i="10"/>
  <c r="T23" i="10" s="1"/>
  <c r="T30" i="10"/>
  <c r="BA28" i="3"/>
  <c r="AX20" i="3"/>
  <c r="AG48" i="7"/>
  <c r="AG47" i="7" s="1"/>
  <c r="AA27" i="7"/>
  <c r="CU53" i="8"/>
  <c r="AG56" i="7"/>
  <c r="DJ26" i="14" l="1"/>
  <c r="DJ21" i="14"/>
  <c r="DJ19" i="14" s="1"/>
  <c r="CN79" i="8"/>
  <c r="P21" i="8"/>
  <c r="AH24" i="10"/>
  <c r="AH23" i="10" s="1"/>
  <c r="R21" i="8"/>
  <c r="O71" i="8"/>
  <c r="O45" i="8" s="1"/>
  <c r="O44" i="8" s="1"/>
  <c r="O43" i="8" s="1"/>
  <c r="O42" i="8" s="1"/>
  <c r="O24" i="8"/>
  <c r="V74" i="8"/>
  <c r="V71" i="8" s="1"/>
  <c r="AQ74" i="8"/>
  <c r="F71" i="8"/>
  <c r="F24" i="8" s="1"/>
  <c r="AX44" i="8"/>
  <c r="H44" i="8"/>
  <c r="H22" i="8"/>
  <c r="H21" i="8" s="1"/>
  <c r="CN92" i="8"/>
  <c r="CN26" i="8" s="1"/>
  <c r="E45" i="8"/>
  <c r="BZ45" i="8"/>
  <c r="AH100" i="66"/>
  <c r="AH93" i="66" s="1"/>
  <c r="AA93" i="66"/>
  <c r="BE51" i="8"/>
  <c r="BE50" i="8" s="1"/>
  <c r="BE47" i="8" s="1"/>
  <c r="BE46" i="8" s="1"/>
  <c r="BE45" i="8" s="1"/>
  <c r="BE44" i="8" s="1"/>
  <c r="F47" i="8"/>
  <c r="AQ54" i="8"/>
  <c r="AO56" i="7"/>
  <c r="F54" i="8" s="1"/>
  <c r="O23" i="8" l="1"/>
  <c r="O21" i="8" s="1"/>
  <c r="O28" i="8"/>
  <c r="AQ71" i="8"/>
  <c r="AQ24" i="8" s="1"/>
  <c r="CN74" i="8"/>
  <c r="CN71" i="8" s="1"/>
  <c r="CN24" i="8" s="1"/>
  <c r="CN22" i="8" s="1"/>
  <c r="CN21" i="8" s="1"/>
  <c r="F46" i="8"/>
  <c r="V45" i="8"/>
  <c r="AQ46" i="8"/>
  <c r="AQ23" i="8" s="1"/>
  <c r="E44" i="8"/>
  <c r="AA47" i="66"/>
  <c r="AA28" i="66"/>
  <c r="AH28" i="66"/>
  <c r="AH47" i="66"/>
  <c r="BZ44" i="8"/>
  <c r="AO47" i="7"/>
  <c r="AO46" i="7" s="1"/>
  <c r="AO45" i="7" s="1"/>
  <c r="AO22" i="7" s="1"/>
  <c r="AO21" i="7" s="1"/>
  <c r="AO20" i="7" s="1"/>
  <c r="CU51" i="8"/>
  <c r="CU47" i="8" s="1"/>
  <c r="CU54" i="8"/>
  <c r="AQ22" i="8" l="1"/>
  <c r="AQ21" i="8" s="1"/>
  <c r="CU46" i="8"/>
  <c r="CU23" i="8" s="1"/>
  <c r="CU22" i="8" s="1"/>
  <c r="CU21" i="8" s="1"/>
  <c r="F45" i="8"/>
  <c r="F44" i="8" s="1"/>
  <c r="F23" i="8"/>
  <c r="F22" i="8" s="1"/>
  <c r="F21" i="8" s="1"/>
  <c r="AO44" i="7"/>
  <c r="AO43" i="7" s="1"/>
  <c r="CN45" i="8"/>
  <c r="CN44" i="8" s="1"/>
  <c r="V44" i="8"/>
  <c r="AQ45" i="8"/>
  <c r="AQ44" i="8" s="1"/>
  <c r="AH24" i="66"/>
  <c r="AH23" i="66" s="1"/>
  <c r="AH46" i="66"/>
  <c r="AA46" i="66"/>
  <c r="AA24" i="66"/>
  <c r="AA23" i="66" s="1"/>
  <c r="K68" i="21"/>
  <c r="K65" i="21" s="1"/>
  <c r="K39" i="21" s="1"/>
  <c r="K38" i="21" s="1"/>
  <c r="G73" i="21"/>
  <c r="G68" i="21" s="1"/>
  <c r="G65" i="21" s="1"/>
  <c r="K15" i="21"/>
  <c r="CU45" i="8" l="1"/>
  <c r="CU44" i="8" s="1"/>
  <c r="G18" i="21"/>
  <c r="G16" i="21" s="1"/>
  <c r="G15" i="21" s="1"/>
  <c r="G39" i="21"/>
  <c r="G38" i="21" s="1"/>
  <c r="L15" i="21"/>
  <c r="N15" i="21"/>
</calcChain>
</file>

<file path=xl/sharedStrings.xml><?xml version="1.0" encoding="utf-8"?>
<sst xmlns="http://schemas.openxmlformats.org/spreadsheetml/2006/main" count="32127" uniqueCount="1720">
  <si>
    <t>Приложение  № 1</t>
  </si>
  <si>
    <t>к приказу Минэнерго России</t>
  </si>
  <si>
    <t>от «05» мая 2016 г. № 380</t>
  </si>
  <si>
    <t>Форма 1. Перечени инвестиционных проектов</t>
  </si>
  <si>
    <t>полное наименование субъекта электроэнергетики</t>
  </si>
  <si>
    <t>Год раскрытия информации: 2019 год</t>
  </si>
  <si>
    <t>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</si>
  <si>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</si>
  <si>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</si>
  <si>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</si>
  <si>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</si>
  <si>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</si>
  <si>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</si>
  <si>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</si>
  <si>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</si>
  <si>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</si>
  <si>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</si>
  <si>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</si>
  <si>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</si>
  <si>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t>
  </si>
  <si>
    <t>Показатель увеличения протяженности линий электропередачи, не связанного с осуществлением технологического присоединения к электрическим сетям</t>
  </si>
  <si>
    <t>Показатель увеличения протяженности линий электропередачи в рамках осуществления технологического присоединения к электрическим сетям</t>
  </si>
  <si>
    <t>Показатель максимальной мощности присоединяемых потребителей электрической энергии</t>
  </si>
  <si>
    <t>Показатель максимальной мощности присоединяемых объектов по производству электрической энергии</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</si>
  <si>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t>
  </si>
  <si>
    <t>Показатель степени загрузки трансформаторной подстанции</t>
  </si>
  <si>
    <t>Показатель замены силовых (авто-) трансформаторов</t>
  </si>
  <si>
    <t>Показатель замены линий электропередачи</t>
  </si>
  <si>
    <t>Показатель замены выключателей</t>
  </si>
  <si>
    <t>Показатель замены устройств компенсации реактивной мощности</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</si>
  <si>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t>
  </si>
  <si>
    <t>Показатель оценки изменения средней продолжительности прекращения передачи электрической энергии потребителям услуг</t>
  </si>
  <si>
    <t>Показатель оценки изменения средней частоты прекращения передачи электрической энергии потребителям услуг</t>
  </si>
  <si>
    <t>Показатель оценки изменения объема недоотпущенной электрической энергии</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</si>
  <si>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</si>
  <si>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t>
  </si>
  <si>
    <t>Показатель объема финансовых потребностей, необходимых для реализации мероприятий, направленных на выполнение требований законодательства</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</si>
  <si>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</si>
  <si>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t>
  </si>
  <si>
    <t>Показатель объема финансовых потребностей, необходимых для реализации мероприятий, направленных на развитие информационной инфраструктуры</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</si>
  <si>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</si>
  <si>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t>
  </si>
  <si>
    <t xml:space="preserve">План
</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</si>
  <si>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</si>
  <si>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</si>
  <si>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</si>
  <si>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</si>
  <si>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</si>
  <si>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</si>
  <si>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</si>
  <si>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</si>
  <si>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</si>
  <si>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</si>
  <si>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</si>
  <si>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</si>
  <si>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</si>
  <si>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</si>
  <si>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</si>
  <si>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</si>
  <si>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</si>
  <si>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5.1</t>
  </si>
  <si>
    <t>5.2</t>
  </si>
  <si>
    <t>5.3</t>
  </si>
  <si>
    <t>5.4</t>
  </si>
  <si>
    <t>5.5</t>
  </si>
  <si>
    <t>5.6</t>
  </si>
  <si>
    <t>5.7</t>
  </si>
  <si>
    <t>5.8</t>
  </si>
  <si>
    <t>5.9</t>
  </si>
  <si>
    <t>5.10</t>
  </si>
  <si>
    <t>6.1</t>
  </si>
  <si>
    <t>6.2</t>
  </si>
  <si>
    <t>6.3</t>
  </si>
  <si>
    <t>6.4</t>
  </si>
  <si>
    <t>6.5</t>
  </si>
  <si>
    <t>6.6</t>
  </si>
  <si>
    <t>7.1</t>
  </si>
  <si>
    <t>7.2</t>
  </si>
  <si>
    <t>7.3</t>
  </si>
  <si>
    <t>7.4</t>
  </si>
  <si>
    <t>8.1</t>
  </si>
  <si>
    <t>8.2</t>
  </si>
  <si>
    <t>8.3</t>
  </si>
  <si>
    <t>8.4</t>
  </si>
  <si>
    <t>8.5</t>
  </si>
  <si>
    <t>8.6</t>
  </si>
  <si>
    <t>9.1</t>
  </si>
  <si>
    <t>9.2</t>
  </si>
  <si>
    <t>9.3</t>
  </si>
  <si>
    <t>9.4</t>
  </si>
  <si>
    <t>10.1</t>
  </si>
  <si>
    <t>10.2</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</si>
  <si>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</si>
  <si>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</si>
  <si>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</si>
  <si>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</si>
  <si>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</si>
  <si>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</si>
  <si>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</si>
  <si>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</si>
  <si>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</si>
  <si>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</si>
  <si>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</si>
  <si>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</si>
  <si>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</si>
  <si>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</si>
  <si>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</si>
  <si>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НАО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</si>
  <si>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</si>
  <si>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</si>
  <si>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</si>
  <si>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</si>
  <si>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</si>
  <si>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</si>
  <si>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</si>
  <si>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</si>
  <si>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</si>
  <si>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</si>
  <si>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</si>
  <si>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</si>
  <si>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</si>
  <si>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</si>
  <si>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</si>
  <si>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</si>
  <si>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</si>
  <si>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</si>
  <si>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</si>
  <si>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</si>
  <si>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</si>
  <si>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</si>
  <si>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</si>
  <si>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</si>
  <si>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</si>
  <si>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</si>
  <si>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</si>
  <si>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</si>
  <si>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1.2.1.1.1</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</si>
  <si>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</si>
  <si>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</si>
  <si>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</si>
  <si>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</si>
  <si>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</si>
  <si>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</si>
  <si>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</si>
  <si>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</si>
  <si>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</si>
  <si>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</si>
  <si>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</si>
  <si>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</si>
  <si>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</si>
  <si>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</si>
  <si>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</si>
  <si>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</si>
  <si>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</si>
  <si>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</si>
  <si>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</si>
  <si>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</si>
  <si>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</si>
  <si>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</si>
  <si>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</si>
  <si>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</si>
  <si>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</si>
  <si>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</si>
  <si>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</si>
  <si>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</si>
  <si>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</si>
  <si>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</si>
  <si>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</si>
  <si>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</si>
  <si>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</si>
  <si>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</si>
  <si>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</si>
  <si>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</si>
  <si>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</si>
  <si>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</si>
  <si>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</si>
  <si>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</si>
  <si>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</si>
  <si>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</si>
  <si>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</si>
  <si>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нд</t>
  </si>
  <si>
    <t>1.2.1.1.2</t>
  </si>
  <si>
    <t>на год 2022</t>
  </si>
  <si>
    <t>Приложение  № 2</t>
  </si>
  <si>
    <t>Форма 2. План финансирования капитальных вложений по инвестиционным проектам</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</si>
  <si>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</si>
  <si>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</si>
  <si>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</si>
  <si>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</si>
  <si>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</si>
  <si>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r>
      <t>Оценка полной стоимости инвестиционного проекта в соответствии с укрупненными нормативами цены (</t>
    </r>
    <r>
      <rPr>
        <b/>
        <sz val="12"/>
        <color rgb="FFFF0000"/>
        <rFont val="Times New Roman"/>
        <family val="1"/>
        <charset val="204"/>
      </rPr>
      <t>УНЦ</t>
    </r>
    <r>
      <rPr>
        <b/>
        <sz val="12"/>
        <rFont val="Times New Roman"/>
        <family val="1"/>
        <charset val="204"/>
      </rPr>
      <t>) типовых технологических решений капитального строительства объектов электроэнергетики</t>
    </r>
  </si>
  <si>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</si>
  <si>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</si>
  <si>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</si>
  <si>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</si>
  <si>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t>
  </si>
  <si>
    <t>Утвержденный план</t>
  </si>
  <si>
    <t>Факт</t>
  </si>
  <si>
    <t>Итого за период реализации инвестиционной программы
утвержденный план (план)</t>
  </si>
  <si>
    <t>Итого за период реализации инвестиционной программы
(с учетом предложений по корректировке утвержденного плана (плана))</t>
  </si>
  <si>
    <t xml:space="preserve">Утвержденный план </t>
  </si>
  <si>
    <t>Предложение по корректировке утвержденного плана (плана)</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</si>
  <si>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</si>
  <si>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</si>
  <si>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</si>
  <si>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в ценах, сложившихся ко времени составления сметной документации, млн. рублей (с НДС)</t>
  </si>
  <si>
    <t xml:space="preserve">в текущих ценах, млн рублей (с НДС) </t>
  </si>
  <si>
    <t xml:space="preserve">в прогнозных ценах соответствующих лет, млн рублей 
(с НДС) </t>
  </si>
  <si>
    <t xml:space="preserve">Предложение по корректировке утвержденного плана </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</si>
  <si>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</si>
  <si>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</si>
  <si>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</si>
  <si>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</si>
  <si>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</si>
  <si>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3</t>
  </si>
  <si>
    <t>16.1</t>
  </si>
  <si>
    <t>16.2</t>
  </si>
  <si>
    <t>16.3</t>
  </si>
  <si>
    <t>16.4</t>
  </si>
  <si>
    <t>22</t>
  </si>
  <si>
    <t>23</t>
  </si>
  <si>
    <t>24</t>
  </si>
  <si>
    <t>25</t>
  </si>
  <si>
    <t>26</t>
  </si>
  <si>
    <t>27</t>
  </si>
  <si>
    <t>28</t>
  </si>
  <si>
    <t>29</t>
  </si>
  <si>
    <t>30</t>
  </si>
  <si>
    <t>31</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</si>
  <si>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</si>
  <si>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</si>
  <si>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</si>
  <si>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</si>
  <si>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</si>
  <si>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</si>
  <si>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</si>
  <si>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</si>
  <si>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</si>
  <si>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</si>
  <si>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</si>
  <si>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</si>
  <si>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</si>
  <si>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</si>
  <si>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</si>
  <si>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</si>
  <si>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</si>
  <si>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</si>
  <si>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</si>
  <si>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</si>
  <si>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</si>
  <si>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</si>
  <si>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</si>
  <si>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</si>
  <si>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</si>
  <si>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33</t>
  </si>
  <si>
    <t>34</t>
  </si>
  <si>
    <t>35</t>
  </si>
  <si>
    <t>36</t>
  </si>
  <si>
    <t>37</t>
  </si>
  <si>
    <t>38</t>
  </si>
  <si>
    <t>39</t>
  </si>
  <si>
    <t>40</t>
  </si>
  <si>
    <t>41</t>
  </si>
  <si>
    <t>42</t>
  </si>
  <si>
    <t>43</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</si>
  <si>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</si>
  <si>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</si>
  <si>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Н</t>
  </si>
  <si>
    <t>С</t>
  </si>
  <si>
    <t>Приложение  № 3</t>
  </si>
  <si>
    <t xml:space="preserve">Текущая стадия реализации инвестиционного проекта  </t>
  </si>
  <si>
    <t>Год окончания реализации инвестиционного проекта</t>
  </si>
  <si>
    <r>
      <t>Полная сметная стоимость инвестиционного проекта в соответствии с утвержденной проектной документацией</t>
    </r>
    <r>
      <rPr>
        <b/>
        <vertAlign val="superscript"/>
        <sz val="12"/>
        <rFont val="Times New Roman"/>
        <family val="1"/>
        <charset val="204"/>
      </rPr>
      <t xml:space="preserve"> </t>
    </r>
    <r>
      <rPr>
        <b/>
        <sz val="12"/>
        <rFont val="Times New Roman"/>
        <family val="1"/>
        <charset val="204"/>
      </rPr>
      <t xml:space="preserve">в базисном уровне цен, млн рублей </t>
    </r>
    <r>
      <rPr>
        <b/>
        <sz val="12"/>
        <color rgb="FFFF0000"/>
        <rFont val="Times New Roman"/>
        <family val="1"/>
        <charset val="204"/>
      </rPr>
      <t>(без НДС)</t>
    </r>
  </si>
  <si>
    <r>
      <t xml:space="preserve">Остаток освоения капитальных вложений, 
млн рублей </t>
    </r>
    <r>
      <rPr>
        <b/>
        <sz val="12"/>
        <color rgb="FFFF0000"/>
        <rFont val="Times New Roman"/>
        <family val="1"/>
        <charset val="204"/>
      </rPr>
      <t>(без НДС)</t>
    </r>
  </si>
  <si>
    <r>
      <t xml:space="preserve">Освоение капитальных вложений в прогнозных ценах соответствующих лет, млн рублей  </t>
    </r>
    <r>
      <rPr>
        <b/>
        <sz val="12"/>
        <color rgb="FFFF0000"/>
        <rFont val="Times New Roman"/>
        <family val="1"/>
        <charset val="204"/>
      </rPr>
      <t>(без НДС)</t>
    </r>
  </si>
  <si>
    <t>Краткое обоснование корректировки утвержденного плана</t>
  </si>
  <si>
    <t>2020 год</t>
  </si>
  <si>
    <t>2021 год</t>
  </si>
  <si>
    <t>2022 год</t>
  </si>
  <si>
    <t>2023 год</t>
  </si>
  <si>
    <t>2024 год</t>
  </si>
  <si>
    <t>Итого за период реализации инвестиционной программы
Утвержденный план (план)</t>
  </si>
  <si>
    <t>Итого за период реализации инвестиционной программы
(предложение по корректировке утвержденного плана)</t>
  </si>
  <si>
    <t xml:space="preserve">
План</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</si>
  <si>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</si>
  <si>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</si>
  <si>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</si>
  <si>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</si>
  <si>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</si>
  <si>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 xml:space="preserve">в базисном уровне цен </t>
  </si>
  <si>
    <t>в прогнозных ценах соответствующих лет</t>
  </si>
  <si>
    <t>в базисном уровне цен</t>
  </si>
  <si>
    <t xml:space="preserve"> План </t>
  </si>
  <si>
    <t>29.3</t>
  </si>
  <si>
    <t>29.4</t>
  </si>
  <si>
    <t>29.5</t>
  </si>
  <si>
    <t>29.6</t>
  </si>
  <si>
    <t>29.7</t>
  </si>
  <si>
    <t>29.8</t>
  </si>
  <si>
    <t>29.9</t>
  </si>
  <si>
    <t>29.10</t>
  </si>
  <si>
    <t>29.11</t>
  </si>
  <si>
    <t>29.12</t>
  </si>
  <si>
    <t>2022</t>
  </si>
  <si>
    <t>Приложение  № 4</t>
  </si>
  <si>
    <t>от «05» мая 2016 г. №380</t>
  </si>
  <si>
    <t>Форма 4. План ввода основных средств</t>
  </si>
  <si>
    <r>
      <t xml:space="preserve">Первоначальная стоимость принимаемых к учету основных средств и нематериальных активов, млн рублей </t>
    </r>
    <r>
      <rPr>
        <b/>
        <sz val="12"/>
        <color rgb="FFFF0000"/>
        <rFont val="Times New Roman"/>
        <family val="1"/>
        <charset val="204"/>
      </rPr>
      <t>(без НДС)</t>
    </r>
  </si>
  <si>
    <t>Принятие основных средств и нематериальных активов к бухгалтерскому учету</t>
  </si>
  <si>
    <t>Итого за период реализации инвестиционной программы</t>
  </si>
  <si>
    <t xml:space="preserve">План </t>
  </si>
  <si>
    <t>нематериальные активы</t>
  </si>
  <si>
    <t>основные средства</t>
  </si>
  <si>
    <r>
      <t xml:space="preserve">млн рублей </t>
    </r>
    <r>
      <rPr>
        <b/>
        <sz val="12"/>
        <color rgb="FFFF0000"/>
        <rFont val="Times New Roman"/>
        <family val="1"/>
        <charset val="204"/>
      </rPr>
      <t>(без НДС)</t>
    </r>
  </si>
  <si>
    <t>МВ×А</t>
  </si>
  <si>
    <t>Мвар</t>
  </si>
  <si>
    <t>км ЛЭП</t>
  </si>
  <si>
    <t>МВт</t>
  </si>
  <si>
    <t>Другое</t>
  </si>
  <si>
    <r>
      <t>млн рублей</t>
    </r>
    <r>
      <rPr>
        <b/>
        <sz val="12"/>
        <color rgb="FFFF0000"/>
        <rFont val="Times New Roman"/>
        <family val="1"/>
        <charset val="204"/>
      </rPr>
      <t xml:space="preserve"> (без НДС)</t>
    </r>
  </si>
  <si>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</si>
  <si>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</si>
  <si>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</si>
  <si>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</si>
  <si>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</si>
  <si>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</si>
  <si>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</si>
  <si>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</si>
  <si>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</si>
  <si>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</si>
  <si>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</si>
  <si>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</si>
  <si>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</si>
  <si>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</si>
  <si>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</si>
  <si>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</si>
  <si>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</si>
  <si>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</si>
  <si>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</si>
  <si>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</si>
  <si>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</si>
  <si>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</si>
  <si>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</si>
  <si>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</si>
  <si>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</si>
  <si>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</si>
  <si>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</si>
  <si>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</si>
  <si>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</si>
  <si>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</si>
  <si>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</si>
  <si>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</si>
  <si>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</si>
  <si>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</si>
  <si>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</si>
  <si>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7.4.1</t>
  </si>
  <si>
    <t>7.4.2</t>
  </si>
  <si>
    <t>7.4.3</t>
  </si>
  <si>
    <t>7.4.4</t>
  </si>
  <si>
    <t>7.4.5</t>
  </si>
  <si>
    <t>7.4.6</t>
  </si>
  <si>
    <t>7.4.7</t>
  </si>
  <si>
    <t>7.5.1</t>
  </si>
  <si>
    <t>7.5.2</t>
  </si>
  <si>
    <t>7.5.3</t>
  </si>
  <si>
    <t>7.5.4</t>
  </si>
  <si>
    <t>7.5.5</t>
  </si>
  <si>
    <t>7.5.6</t>
  </si>
  <si>
    <t>7.5.7</t>
  </si>
  <si>
    <t>7.6.1</t>
  </si>
  <si>
    <t>7.6.2</t>
  </si>
  <si>
    <t>7.6.3</t>
  </si>
  <si>
    <t>7.6.4</t>
  </si>
  <si>
    <t>7.6.5</t>
  </si>
  <si>
    <t>7.6.6</t>
  </si>
  <si>
    <t>7.6.7</t>
  </si>
  <si>
    <t>8.1.1</t>
  </si>
  <si>
    <t>8.1.2</t>
  </si>
  <si>
    <t>8.1.3</t>
  </si>
  <si>
    <t>8.1.4</t>
  </si>
  <si>
    <t>8.1.5</t>
  </si>
  <si>
    <t>8.1.6</t>
  </si>
  <si>
    <t>8.1.7</t>
  </si>
  <si>
    <t>8.2.1</t>
  </si>
  <si>
    <t>8.2.2</t>
  </si>
  <si>
    <t>8.2.3</t>
  </si>
  <si>
    <t>8.2.4</t>
  </si>
  <si>
    <t>8.2.5</t>
  </si>
  <si>
    <t>8.2.6</t>
  </si>
  <si>
    <t>8.2.7</t>
  </si>
  <si>
    <t>9</t>
  </si>
  <si>
    <t>Приложение  № 5</t>
  </si>
  <si>
    <t>Форма 5. План ввода основных средств (с распределением по кварталам)</t>
  </si>
  <si>
    <t>I кв.</t>
  </si>
  <si>
    <t>II кв.</t>
  </si>
  <si>
    <t>III кв.</t>
  </si>
  <si>
    <t>IV кв.</t>
  </si>
  <si>
    <t>млн рублей (без НДС)</t>
  </si>
  <si>
    <t>4.1.1</t>
  </si>
  <si>
    <t>4.1.2</t>
  </si>
  <si>
    <t>4.1.3</t>
  </si>
  <si>
    <t>4.1.4</t>
  </si>
  <si>
    <t>4.1.5</t>
  </si>
  <si>
    <t>4.1.6</t>
  </si>
  <si>
    <t>4.1.7</t>
  </si>
  <si>
    <t>4.2.1</t>
  </si>
  <si>
    <t>4.2.2</t>
  </si>
  <si>
    <t>4.2.3</t>
  </si>
  <si>
    <t>4.2.4</t>
  </si>
  <si>
    <t>4.2.5</t>
  </si>
  <si>
    <t>4.2.6</t>
  </si>
  <si>
    <t>4.2.7</t>
  </si>
  <si>
    <t>4.3.1</t>
  </si>
  <si>
    <t>4.3.2</t>
  </si>
  <si>
    <t>4.3.3</t>
  </si>
  <si>
    <t>4.3.4</t>
  </si>
  <si>
    <t>4.3.5</t>
  </si>
  <si>
    <t>4.3.6</t>
  </si>
  <si>
    <t>4.3.7</t>
  </si>
  <si>
    <t>4.4.1</t>
  </si>
  <si>
    <t>4.4.2</t>
  </si>
  <si>
    <t>4.4.3</t>
  </si>
  <si>
    <t>4.4.4</t>
  </si>
  <si>
    <t>4.4.5</t>
  </si>
  <si>
    <t>4.4.6</t>
  </si>
  <si>
    <t>4.4.7</t>
  </si>
  <si>
    <t>5</t>
  </si>
  <si>
    <t>6</t>
  </si>
  <si>
    <t>7</t>
  </si>
  <si>
    <t>8</t>
  </si>
  <si>
    <t>10</t>
  </si>
  <si>
    <t>11</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</si>
  <si>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</si>
  <si>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</si>
  <si>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</si>
  <si>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год 2020</t>
  </si>
  <si>
    <t>год 2021</t>
  </si>
  <si>
    <t>год 2022</t>
  </si>
  <si>
    <t>Квартал</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</si>
  <si>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</si>
  <si>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</si>
  <si>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</si>
  <si>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</si>
  <si>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</si>
  <si>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</si>
  <si>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</si>
  <si>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</si>
  <si>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</si>
  <si>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</si>
  <si>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</si>
  <si>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</si>
  <si>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</si>
  <si>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</si>
  <si>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</si>
  <si>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</si>
  <si>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</si>
  <si>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</si>
  <si>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</si>
  <si>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</si>
  <si>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</si>
  <si>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</si>
  <si>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</si>
  <si>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</si>
  <si>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</si>
  <si>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</si>
  <si>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</si>
  <si>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</si>
  <si>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</si>
  <si>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</si>
  <si>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5.6.1</t>
  </si>
  <si>
    <t>5.6.2</t>
  </si>
  <si>
    <t>5.6.3</t>
  </si>
  <si>
    <t>5.6.4</t>
  </si>
  <si>
    <t>5.6.5</t>
  </si>
  <si>
    <t>5.6.6</t>
  </si>
  <si>
    <t>IV</t>
  </si>
  <si>
    <t>Приложение  № 7</t>
  </si>
  <si>
    <t>Форма 7. Краткое описание инвестиционной программы. Ввод объектов инвестиционной деятельности (мощностей) в эксплуатацию</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</si>
  <si>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</si>
  <si>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t>
  </si>
  <si>
    <t xml:space="preserve">Итого за период реализации инвестиционной программы </t>
  </si>
  <si>
    <t>км ВЛ
 1-цеп</t>
  </si>
  <si>
    <t>км ВЛ
 2-цеп</t>
  </si>
  <si>
    <t>км КЛ</t>
  </si>
  <si>
    <t>5.1.7</t>
  </si>
  <si>
    <t>5.2.7</t>
  </si>
  <si>
    <t>6.3.1</t>
  </si>
  <si>
    <t>6.3.2</t>
  </si>
  <si>
    <t>6.3.3</t>
  </si>
  <si>
    <t>6.3.4</t>
  </si>
  <si>
    <t>6.3.5</t>
  </si>
  <si>
    <t>6.3.6</t>
  </si>
  <si>
    <t>6.3.7</t>
  </si>
  <si>
    <t>6.4.1</t>
  </si>
  <si>
    <t>6.4.2</t>
  </si>
  <si>
    <t>6.4.3</t>
  </si>
  <si>
    <t>6.4.4</t>
  </si>
  <si>
    <t>6.4.5</t>
  </si>
  <si>
    <t>6.4.6</t>
  </si>
  <si>
    <t>6.4.7</t>
  </si>
  <si>
    <t>Приложение  № 8</t>
  </si>
  <si>
    <t>Форма 8. Краткое описание инвестиционной программы. Вывод объектов инвестиционной деятельности (мощностей) из эксплуатации</t>
  </si>
  <si>
    <t>Наименование объекта, выводимого из эксплуатации</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</si>
  <si>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</si>
  <si>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</si>
  <si>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</si>
  <si>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</si>
  <si>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</si>
  <si>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</si>
  <si>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</si>
  <si>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</si>
  <si>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фактического процента технологического расхода электрической энергии в электрических сетях сетевой организации по отношению к фактическому проценту технологического расхода в предшествуешем году реализации программы, достигнутое по итогам реализации программы сокращения потерь</t>
  </si>
  <si>
    <t>Значение</t>
  </si>
  <si>
    <t>Размерность</t>
  </si>
  <si>
    <t>%</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</si>
  <si>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</si>
  <si>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</si>
  <si>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</si>
  <si>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</si>
  <si>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</si>
  <si>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</si>
  <si>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</si>
  <si>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</si>
  <si>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</si>
  <si>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</si>
  <si>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</si>
  <si>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</si>
  <si>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</si>
  <si>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</si>
  <si>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</si>
  <si>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</si>
  <si>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</si>
  <si>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Северо-Западный</t>
  </si>
  <si>
    <t>не требуется</t>
  </si>
  <si>
    <t>не относится</t>
  </si>
  <si>
    <t>Инвестиционные проекты, предусмотренные схемой и программой развития Архангельской области, всего, в том числе:</t>
  </si>
  <si>
    <t xml:space="preserve">                           </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</si>
  <si>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</si>
  <si>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150 кВт</t>
  </si>
  <si>
    <t xml:space="preserve"> полное наименование субъекта электроэнергетики</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</si>
  <si>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</si>
  <si>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</si>
  <si>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</si>
  <si>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</si>
  <si>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</si>
  <si>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</si>
  <si>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 МВт</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</si>
  <si>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</si>
  <si>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</si>
  <si>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</si>
  <si>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2017 году</t>
  </si>
  <si>
    <t>Схема и программа развития электроэнергетики субъекта Российской Федерации, утвержденные в 2019 году</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</si>
  <si>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</si>
  <si>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</si>
  <si>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</si>
  <si>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</si>
  <si>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</si>
  <si>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</si>
  <si>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законченных строительством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</si>
  <si>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</si>
  <si>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</si>
  <si>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</si>
  <si>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</si>
  <si>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</si>
  <si>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</si>
  <si>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</si>
  <si>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</si>
  <si>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</si>
  <si>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соответствующих положений  схемы и программы</t>
  </si>
  <si>
    <t>Дата</t>
  </si>
  <si>
    <t>Номер</t>
  </si>
  <si>
    <t>год</t>
  </si>
  <si>
    <t>квартал</t>
  </si>
  <si>
    <t>до</t>
  </si>
  <si>
    <t>после</t>
  </si>
  <si>
    <t>МВхА</t>
  </si>
  <si>
    <t>Дата контрольного замерного дня</t>
  </si>
  <si>
    <t>До</t>
  </si>
  <si>
    <t>После</t>
  </si>
  <si>
    <t>Приложение  № 12</t>
  </si>
  <si>
    <t>Форма 12. Краткое описание инвестиционной программы. Обоснование необходимости реализации инвестиционных проектов</t>
  </si>
  <si>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</si>
  <si>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</si>
  <si>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</si>
  <si>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</si>
  <si>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</si>
  <si>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</si>
  <si>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</si>
  <si>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</si>
  <si>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</si>
  <si>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</si>
  <si>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</si>
  <si>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</si>
  <si>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</si>
  <si>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</si>
  <si>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</si>
  <si>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</si>
  <si>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</si>
  <si>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</si>
  <si>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</si>
  <si>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</si>
  <si>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</si>
  <si>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</si>
  <si>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</si>
  <si>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</si>
  <si>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</si>
  <si>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</si>
  <si>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</si>
  <si>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t>
  </si>
  <si>
    <t>+</t>
  </si>
  <si>
    <t>Повышение качества технических характеристик оборудования или объекта</t>
  </si>
  <si>
    <t>Приложение  № 13</t>
  </si>
  <si>
    <t>Форма 13. Краткое описание инвестиционной программы. Обоснование необходимости реализации инвестиционных проектов</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</si>
  <si>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</si>
  <si>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</si>
  <si>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2017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</si>
  <si>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r>
      <t>Схема и программа развития электроэнергетики субъекта Российской Федерации, утвержденные в год 2017</t>
    </r>
    <r>
      <rPr>
        <b/>
        <vertAlign val="superscript"/>
        <sz val="12"/>
        <rFont val="Times New Roman"/>
        <family val="1"/>
        <charset val="204"/>
      </rPr>
      <t xml:space="preserve"> </t>
    </r>
    <r>
      <rPr>
        <b/>
        <sz val="12"/>
        <rFont val="Times New Roman"/>
        <family val="1"/>
        <charset val="204"/>
      </rPr>
      <t>(схема теплоснабжения поселения (городского округа), утвержденная органом местного самоуправления)</t>
    </r>
  </si>
  <si>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</si>
  <si>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Срок ввода объекта в эксплуатацию, предусмотренный схемой и программой развития электроэнергетики субъекта Российской Федерации, утвержденные в год 2017
(схемой теплоснабжения поселения (городского округа), утвержденной органом местного самоуправления), год</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</si>
  <si>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</si>
  <si>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Приложение  № 14</t>
  </si>
  <si>
    <t>Форма 14.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</si>
  <si>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</si>
  <si>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 xml:space="preserve">Оценка полной стоимости инвестиционного проекта в прогнозных ценах соответствующих лет. млн рублей (с НДС) </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</si>
  <si>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</si>
  <si>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</si>
  <si>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r>
      <t xml:space="preserve">Освоение капитальных вложений в прогнозных ценах соответствующих лет итого за период реализации инвестиционной программы. млн рублей </t>
    </r>
    <r>
      <rPr>
        <b/>
        <sz val="12"/>
        <color rgb="FFFF0000"/>
        <rFont val="Times New Roman"/>
        <family val="1"/>
        <charset val="204"/>
      </rPr>
      <t xml:space="preserve"> (без НДС)</t>
    </r>
  </si>
  <si>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</si>
  <si>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</si>
  <si>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</si>
  <si>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</si>
  <si>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Протяженность линий. км</t>
  </si>
  <si>
    <t>Мощность. МВхА</t>
  </si>
  <si>
    <t>Общий объем финансирования. в том числе за счет:</t>
  </si>
  <si>
    <t>бюджетов субъектов Российской Федерации</t>
  </si>
  <si>
    <t>средств. полученных от оказания услуг. реализации товаров по регулируемым государством ценам (тарифам)</t>
  </si>
  <si>
    <t>Год принятия к бухгалтерскому учету</t>
  </si>
  <si>
    <t>Первоначальная стоимость. млн рублей</t>
  </si>
  <si>
    <t>значение до</t>
  </si>
  <si>
    <t>значение после</t>
  </si>
  <si>
    <t>16.1.1</t>
  </si>
  <si>
    <t>16.1.2</t>
  </si>
  <si>
    <t>16.2.1</t>
  </si>
  <si>
    <t>16.3.1</t>
  </si>
  <si>
    <t>0</t>
  </si>
  <si>
    <t>Инвестиционные проекты, предусмотренные схемой и программой развития субъекта Российской Федерации, всего, в том числе:</t>
  </si>
  <si>
    <t>Форма 17. Краткое описание инвестиционной программы. Индексы-дефляторы инвестиций в основной капитал (капитальных вложений)</t>
  </si>
  <si>
    <t>№ п/п</t>
  </si>
  <si>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</si>
  <si>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</si>
  <si>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</si>
  <si>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</si>
  <si>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</si>
  <si>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Индексы-дефляторы Министерства экономического развития по строке «Инвестиции в основной капитал (Капитальные вложения)» (от 01.10.2018 г.)</t>
  </si>
  <si>
    <t>Прогноз социально-экономического развития Российской Федерации на период до 2024 года от 01.10.2018</t>
  </si>
  <si>
    <t>Форма 18. Значения целевых показателей, установленные для целей формирования инвестиционной программы</t>
  </si>
  <si>
    <t>Архангельская область (НАО)</t>
  </si>
  <si>
    <t>______________________________________________________________________________________________________________________________________________________________________________</t>
  </si>
  <si>
    <t>Наименование целевого показателя</t>
  </si>
  <si>
    <t>Период реализации инвестиционной программы</t>
  </si>
  <si>
    <t>Плановый показатель средней продолжительности прекращения передачи электрической энергии на точку поставки (Пsaidi)</t>
  </si>
  <si>
    <t>Плановый показатель средней частоты прекращения передачи электрической энергии на точку поставки (Пsaifi)</t>
  </si>
  <si>
    <t>Плановый показатель уровня качества осуществляемого технологического присоединения к сети (Птпр)</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</si>
  <si>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</si>
  <si>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</si>
  <si>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</si>
  <si>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Инвестиционная программа  ГУП НАО "Нарьян-Марская электростанция"</t>
  </si>
  <si>
    <t xml:space="preserve">План км
</t>
  </si>
  <si>
    <t>Предложение по корректировке утвержденного плана км</t>
  </si>
  <si>
    <t xml:space="preserve">План МВА
</t>
  </si>
  <si>
    <t xml:space="preserve">План КВт
</t>
  </si>
  <si>
    <t xml:space="preserve">План млн.руб
</t>
  </si>
  <si>
    <t>Предложение по корректировке утвержденного плана млн.руб</t>
  </si>
  <si>
    <t>П</t>
  </si>
  <si>
    <t>2025</t>
  </si>
  <si>
    <t>ГУП НАО "Нарьян-Марская электростанция"</t>
  </si>
  <si>
    <t>местный</t>
  </si>
  <si>
    <t xml:space="preserve">  Инвестиционная программа  ГУП НАО "Нарьян-Марская электростанция"</t>
  </si>
  <si>
    <t>Электрооборудование изношено 100%</t>
  </si>
  <si>
    <t>Новое строительство</t>
  </si>
  <si>
    <t>Новое приобритение</t>
  </si>
  <si>
    <t>Износ 100%</t>
  </si>
  <si>
    <t>Приобритение нового оборудования</t>
  </si>
  <si>
    <t>ЛСР</t>
  </si>
  <si>
    <t>Коммерческое предложение</t>
  </si>
  <si>
    <t>Утвержденные плановые значения показателей приведены в соответствии с:  "решение об утверждении инвестиционной программы отсутствует"</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</si>
  <si>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</si>
  <si>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полное наименование субъекта электроэнергетики</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</si>
  <si>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</si>
  <si>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</si>
  <si>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</si>
  <si>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</si>
  <si>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</si>
  <si>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</si>
  <si>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План
(Утвержденный план)</t>
  </si>
  <si>
    <t xml:space="preserve">Факт 
(Предложение по корректировке утвержденного плана) </t>
  </si>
  <si>
    <t>Факт 
(Предложение по корректировке плана)</t>
  </si>
  <si>
    <t>Наименование субъекта Российской Федерации</t>
  </si>
  <si>
    <r>
      <t>нд</t>
    </r>
    <r>
      <rPr>
        <vertAlign val="superscript"/>
        <sz val="12"/>
        <color theme="1"/>
        <rFont val="Times New Roman"/>
        <family val="1"/>
        <charset val="204"/>
      </rPr>
      <t>3)</t>
    </r>
  </si>
  <si>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</si>
  <si>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</si>
  <si>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t>шт.</t>
    </r>
    <r>
      <rPr>
        <vertAlign val="superscript"/>
        <sz val="12"/>
        <color theme="1"/>
        <rFont val="Times New Roman"/>
        <family val="1"/>
        <charset val="204"/>
      </rPr>
      <t>1)</t>
    </r>
  </si>
  <si>
    <r>
      <t>МВт</t>
    </r>
    <r>
      <rPr>
        <vertAlign val="superscript"/>
        <sz val="12"/>
        <color theme="1"/>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</si>
  <si>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</si>
  <si>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</si>
  <si>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</si>
  <si>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</si>
  <si>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</si>
  <si>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</si>
  <si>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</si>
  <si>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</si>
  <si>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</si>
  <si>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1.1.3.1</t>
  </si>
  <si>
    <t>1.1.3.2</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</si>
  <si>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</si>
  <si>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</si>
  <si>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</si>
  <si>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</si>
  <si>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</si>
  <si>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</si>
  <si>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</si>
  <si>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</si>
  <si>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</si>
  <si>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</si>
  <si>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</si>
  <si>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</si>
  <si>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</si>
  <si>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</si>
  <si>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t>Другое</t>
    </r>
    <r>
      <rPr>
        <vertAlign val="superscript"/>
        <sz val="12"/>
        <color theme="1"/>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</si>
  <si>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</si>
  <si>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</si>
  <si>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</si>
  <si>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</si>
  <si>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</si>
  <si>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</si>
  <si>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</si>
  <si>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</si>
  <si>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</si>
  <si>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</si>
  <si>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</si>
  <si>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</si>
  <si>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</si>
  <si>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</si>
  <si>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</si>
  <si>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</si>
  <si>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</si>
  <si>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</si>
  <si>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</si>
  <si>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</si>
  <si>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</si>
  <si>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</si>
  <si>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</si>
  <si>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</si>
  <si>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t>…</t>
    </r>
    <r>
      <rPr>
        <vertAlign val="superscript"/>
        <sz val="12"/>
        <color theme="1"/>
        <rFont val="Times New Roman"/>
        <family val="1"/>
        <charset val="204"/>
      </rPr>
      <t>4)</t>
    </r>
  </si>
  <si>
    <r>
      <rPr>
        <vertAlign val="superscript"/>
        <sz val="11"/>
        <color theme="1"/>
        <rFont val="Times New Roman"/>
        <family val="1"/>
        <charset val="204"/>
      </rPr>
      <t xml:space="preserve">1) </t>
    </r>
    <r>
      <rPr>
        <sz val="11"/>
        <color theme="1"/>
        <rFont val="Times New Roman"/>
        <family val="1"/>
        <charset val="204"/>
      </rPr>
      <t>шт. договоров об осуществлении технологического присоединения к электрическим сетям</t>
    </r>
  </si>
  <si>
    <r>
      <rPr>
        <vertAlign val="superscript"/>
        <sz val="11"/>
        <color theme="1"/>
        <rFont val="Times New Roman"/>
        <family val="1"/>
        <charset val="204"/>
      </rPr>
      <t xml:space="preserve">2) </t>
    </r>
    <r>
      <rPr>
        <sz val="11"/>
        <color theme="1"/>
        <rFont val="Times New Roman"/>
        <family val="1"/>
        <charset val="204"/>
      </rPr>
      <t xml:space="preserve">МВт максимальной мощности энергопринимающих устройств потребителей  </t>
    </r>
  </si>
  <si>
    <r>
      <rPr>
        <vertAlign val="superscript"/>
        <sz val="11"/>
        <color theme="1"/>
        <rFont val="Times New Roman"/>
        <family val="1"/>
        <charset val="204"/>
      </rPr>
      <t xml:space="preserve">3) </t>
    </r>
    <r>
      <rPr>
        <sz val="11"/>
        <color theme="1"/>
        <rFont val="Times New Roman"/>
        <family val="1"/>
        <charset val="204"/>
      </rPr>
      <t>Ячейки, в которых указано слово "нд", заполнению не подлежат</t>
    </r>
  </si>
  <si>
    <r>
      <rPr>
        <vertAlign val="superscript"/>
        <sz val="11"/>
        <color theme="1"/>
        <rFont val="Times New Roman"/>
        <family val="1"/>
        <charset val="204"/>
      </rPr>
      <t>4)</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</si>
  <si>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theme="1"/>
        <rFont val="Times New Roman"/>
        <family val="1"/>
        <charset val="204"/>
      </rPr>
      <t>5)</t>
    </r>
    <r>
      <rPr>
        <sz val="11"/>
        <color theme="1"/>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</si>
  <si>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</si>
  <si>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t>Фактические значения показателей мощности, протяженности, кВт (км)</t>
  </si>
  <si>
    <r>
      <t>Среднее за 3 года значение фактических показателей мощности, протяженности, кВт (км)</t>
    </r>
    <r>
      <rPr>
        <vertAlign val="superscript"/>
        <sz val="12"/>
        <color theme="1"/>
        <rFont val="Times New Roman"/>
        <family val="1"/>
        <charset val="204"/>
      </rPr>
      <t>1)</t>
    </r>
  </si>
  <si>
    <t>Индекс сметной стоимости</t>
  </si>
  <si>
    <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theme="1"/>
        <rFont val="Times New Roman"/>
        <family val="1"/>
        <charset val="204"/>
      </rPr>
      <t>4)</t>
    </r>
    <r>
      <rPr>
        <sz val="12"/>
        <color theme="1"/>
        <rFont val="Times New Roman"/>
        <family val="1"/>
        <charset val="204"/>
      </rPr>
      <t xml:space="preserve"> [п.1.1.1+п.1.1.2+п.1.1.3+
п.1.1.4+п.1.1.5]:</t>
    </r>
  </si>
  <si>
    <t>строительство воздушных линий, на уровне напряжения i</t>
  </si>
  <si>
    <t xml:space="preserve">строительство кабельных линий, на уровне напряжения i </t>
  </si>
  <si>
    <t xml:space="preserve">строительство пунктов секционирования, на уровне напряжения i и (или) диапазоне мощности j  </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</si>
  <si>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</si>
  <si>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</si>
  <si>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theme="1"/>
        <rFont val="Times New Roman"/>
        <family val="1"/>
        <charset val="204"/>
      </rPr>
      <t>5)</t>
    </r>
    <r>
      <rPr>
        <sz val="12"/>
        <color theme="1"/>
        <rFont val="Times New Roman"/>
        <family val="1"/>
        <charset val="204"/>
      </rPr>
      <t xml:space="preserve"> [п.1.2.1+п.1.2.2+п.1.2.3+
п.1.2.4+п.1.2.5]</t>
    </r>
  </si>
  <si>
    <r>
      <t>…</t>
    </r>
    <r>
      <rPr>
        <vertAlign val="superscript"/>
        <sz val="11"/>
        <color theme="1"/>
        <rFont val="Times New Roman"/>
        <family val="1"/>
        <charset val="204"/>
      </rPr>
      <t>7)</t>
    </r>
  </si>
  <si>
    <r>
      <rPr>
        <vertAlign val="superscript"/>
        <sz val="11"/>
        <color theme="1"/>
        <rFont val="Times New Roman"/>
        <family val="1"/>
        <charset val="204"/>
      </rPr>
      <t xml:space="preserve">1) </t>
    </r>
    <r>
      <rPr>
        <sz val="11"/>
        <color theme="1"/>
        <rFont val="Times New Roman"/>
        <family val="1"/>
        <charset val="204"/>
      </rPr>
      <t>Определяется как (столбец (ст.)3+ст.4+ст.5)/3</t>
    </r>
  </si>
  <si>
    <r>
      <rPr>
        <vertAlign val="superscript"/>
        <sz val="11"/>
        <color theme="1"/>
        <rFont val="Times New Roman"/>
        <family val="1"/>
        <charset val="204"/>
      </rPr>
      <t xml:space="preserve">2) </t>
    </r>
    <r>
      <rPr>
        <sz val="11"/>
        <color theme="1"/>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</si>
  <si>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theme="1"/>
        <rFont val="Times New Roman"/>
        <family val="1"/>
        <charset val="204"/>
      </rPr>
      <t xml:space="preserve">4) </t>
    </r>
    <r>
      <rPr>
        <sz val="11"/>
        <color theme="1"/>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</si>
  <si>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theme="1"/>
        <rFont val="Times New Roman"/>
        <family val="1"/>
        <charset val="204"/>
      </rPr>
      <t xml:space="preserve">5) </t>
    </r>
    <r>
      <rPr>
        <sz val="11"/>
        <color theme="1"/>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</si>
  <si>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theme="1"/>
        <rFont val="Times New Roman"/>
        <family val="1"/>
        <charset val="204"/>
      </rPr>
      <t>6)</t>
    </r>
    <r>
      <rPr>
        <sz val="11"/>
        <color theme="1"/>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</si>
  <si>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theme="1"/>
        <rFont val="Times New Roman"/>
        <family val="1"/>
        <charset val="204"/>
      </rPr>
      <t>7)</t>
    </r>
    <r>
      <rPr>
        <sz val="11"/>
        <color theme="1"/>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</si>
  <si>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год 2019</t>
  </si>
  <si>
    <t xml:space="preserve">год 2016 </t>
  </si>
  <si>
    <t>год 2017</t>
  </si>
  <si>
    <t>год 2018</t>
  </si>
  <si>
    <t>Ненецкий автономный округ</t>
  </si>
  <si>
    <t>Значения стандартизированных ставок за год 2018, тыс. рублей</t>
  </si>
  <si>
    <r>
      <t>Плановые значения стоимости на год 2019</t>
    </r>
    <r>
      <rPr>
        <vertAlign val="superscript"/>
        <sz val="12"/>
        <color theme="1"/>
        <rFont val="Times New Roman"/>
        <family val="1"/>
        <charset val="204"/>
      </rPr>
      <t>6)</t>
    </r>
    <r>
      <rPr>
        <sz val="12"/>
        <color theme="1"/>
        <rFont val="Times New Roman"/>
        <family val="1"/>
        <charset val="204"/>
      </rPr>
      <t>, 
тыс. рублей</t>
    </r>
    <r>
      <rPr>
        <vertAlign val="superscript"/>
        <sz val="12"/>
        <color theme="1"/>
        <rFont val="Times New Roman"/>
        <family val="1"/>
        <charset val="204"/>
      </rPr>
      <t>2)</t>
    </r>
  </si>
  <si>
    <r>
      <t>Год 2016</t>
    </r>
    <r>
      <rPr>
        <vertAlign val="superscript"/>
        <sz val="12"/>
        <color theme="1"/>
        <rFont val="Times New Roman"/>
        <family val="1"/>
        <charset val="204"/>
      </rPr>
      <t>6)</t>
    </r>
  </si>
  <si>
    <r>
      <t>Год 2017</t>
    </r>
    <r>
      <rPr>
        <vertAlign val="superscript"/>
        <sz val="12"/>
        <color theme="1"/>
        <rFont val="Times New Roman"/>
        <family val="1"/>
        <charset val="204"/>
      </rPr>
      <t>6)</t>
    </r>
  </si>
  <si>
    <r>
      <t>Год 2018</t>
    </r>
    <r>
      <rPr>
        <vertAlign val="superscript"/>
        <sz val="12"/>
        <color theme="1"/>
        <rFont val="Times New Roman"/>
        <family val="1"/>
        <charset val="204"/>
      </rPr>
      <t>6)</t>
    </r>
  </si>
  <si>
    <t>Инвестиционная программа ГУП НАО Нарьян-Марская электростанция</t>
  </si>
  <si>
    <t>Технологическое присоединение (подключение), всего</t>
  </si>
  <si>
    <t>Реконструкция, всего</t>
  </si>
  <si>
    <t>Модернизация, техническое перевооружение, всего</t>
  </si>
  <si>
    <t>Инвестиционные проекты, реализация которых обуславливается схемами теплоснабжения, всего</t>
  </si>
  <si>
    <t>Новое строительство, всего</t>
  </si>
  <si>
    <t>Технологическое присоединение (подключение), всего, в том числе:</t>
  </si>
  <si>
    <t>Технологическое присоединение энергопринимающих устройств потребителей, объектов электросетевого хозяйства к распределительным устройствам объектов по производству электрической энергии, всего, в том числе:</t>
  </si>
  <si>
    <t>Наименование объекта по производству электрической энергии, всего, в том числе:</t>
  </si>
  <si>
    <t>Технологическое присоединение объектов по производству электрической энергии к электрическим сетям, всего, в том числе:</t>
  </si>
  <si>
    <t>Подключение теплопотребляющих установок потребителей тепловой энергии, подключаемая тепловая нагрузка которых более 0,1 Гкал/ч и не превышает 1,5 Гкал/ч, к системе теплоснабжения, всего, в том числе:</t>
  </si>
  <si>
    <t>Строительство, реконструкция, модернизация и (или) техническое перевооружение источников тепловой энергии в целях подключения теплопотребляющих установок потребителей тепловой энергии к системе теплоснабжения, всего, в том числе:</t>
  </si>
  <si>
    <t>Строительство, реконструкция, модернизация и (или) техническое перевооружение тепловых сетей в целях подключения теплопотребляющих установок потребителей тепловой энергии к системе теплоснабжения, всего, в том числе:</t>
  </si>
  <si>
    <t>Подключение объектов теплоснабжения к системам теплоснабжения, всего, в том числе:</t>
  </si>
  <si>
    <t>Реконструкция объектов по производству электрической энергии, объектов теплоснабжения и прочих объектов основных средств, всего, в том числе:</t>
  </si>
  <si>
    <t>Реконструкция объектов по производству электрической энергии всего, в том числе:</t>
  </si>
  <si>
    <t>Модернизация, техническое перевооружение, всего, в том числе:</t>
  </si>
  <si>
    <t>1.3.3</t>
  </si>
  <si>
    <t>1.3.4</t>
  </si>
  <si>
    <t>Инвестиционные проекты, реализация которых обуславливается схемами теплоснабжения, всего, в том числе:</t>
  </si>
  <si>
    <t>1.4.1</t>
  </si>
  <si>
    <t>Наименование поселения (городского округа)</t>
  </si>
  <si>
    <t>Строительство, реконструкция, модернизация и техническое перевооружение источников тепловой энергии, всего, в том числе:</t>
  </si>
  <si>
    <t>Строительство, реконструкция, модернизация и техническое перевооружение тепловых сетей, всего, в том числе:</t>
  </si>
  <si>
    <t>1.4.2</t>
  </si>
  <si>
    <t>Новое строительство, всего, в том числе:</t>
  </si>
  <si>
    <t>Новое строительство объектов по производству электрической энергии, всего, в том числе:</t>
  </si>
  <si>
    <t>Новое строительство котельных, всего, в том числе:</t>
  </si>
  <si>
    <t>Новое строительство тепловых сетей, всего, в том числе:</t>
  </si>
  <si>
    <t>Прочее новое строительство, всего, в том числе:</t>
  </si>
  <si>
    <t>1.7</t>
  </si>
  <si>
    <t>Приложение № 1</t>
  </si>
  <si>
    <t>от 13.04.2017 № 310</t>
  </si>
  <si>
    <t xml:space="preserve">         реквизиты решения органа исполнительной власти,утвердившего инвестиционную программу</t>
  </si>
  <si>
    <t xml:space="preserve">              </t>
  </si>
  <si>
    <t>1. Финансово-экономическая модель деятельности субъекта электроэнергетики</t>
  </si>
  <si>
    <t>Показатель</t>
  </si>
  <si>
    <t>Ед. изм.</t>
  </si>
  <si>
    <t>2017 год</t>
  </si>
  <si>
    <t>2018 год</t>
  </si>
  <si>
    <t>2019 год</t>
  </si>
  <si>
    <t>Прогноз (Факт)</t>
  </si>
  <si>
    <t>План (Утвержденный план)</t>
  </si>
  <si>
    <t>Факт (Предложение по корректировке утвержденного плана</t>
  </si>
  <si>
    <t>БЮДЖЕТ ДОХОДОВ И РАСХОДОВ</t>
  </si>
  <si>
    <t>I</t>
  </si>
  <si>
    <t>Выручка от реализации товаров (работ, услуг) всего, в том числе &lt;*&gt;:</t>
  </si>
  <si>
    <t>млн рублей</t>
  </si>
  <si>
    <t>Производство и поставка электрической энергии и мощности всего, в том числе:</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</si>
  <si>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</si>
  <si>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</si>
  <si>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</si>
  <si>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</si>
  <si>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</si>
  <si>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</si>
  <si>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</si>
  <si>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</si>
  <si>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</si>
  <si>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</si>
  <si>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</si>
  <si>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</si>
  <si>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в части управления технологическими режимами</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</si>
  <si>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</si>
  <si>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</si>
  <si>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</si>
  <si>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</si>
  <si>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</si>
  <si>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</si>
  <si>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2.1</t>
  </si>
  <si>
    <t>2.1.1</t>
  </si>
  <si>
    <t>2.1.2</t>
  </si>
  <si>
    <t>2.1.3</t>
  </si>
  <si>
    <t>2.2</t>
  </si>
  <si>
    <t>2.3</t>
  </si>
  <si>
    <t>2.4</t>
  </si>
  <si>
    <t>2.5</t>
  </si>
  <si>
    <t>2.6</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</si>
  <si>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</si>
  <si>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</si>
  <si>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</si>
  <si>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</si>
  <si>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</si>
  <si>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</si>
  <si>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</si>
  <si>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</si>
  <si>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 том числе:</t>
  </si>
  <si>
    <t>2.1.2.1</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</si>
  <si>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</si>
  <si>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</si>
  <si>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</si>
  <si>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</si>
  <si>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</si>
  <si>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2.1.2.2</t>
  </si>
  <si>
    <t>покупная тепловая энергия (мощность)</t>
  </si>
  <si>
    <t>сырье, материалы, запасные части, инструменты</t>
  </si>
  <si>
    <t>2.1.4</t>
  </si>
  <si>
    <t>прочие материальные расходы</t>
  </si>
  <si>
    <t>II.II</t>
  </si>
  <si>
    <t>Работы и услуги производственного характера всего, в том числе:</t>
  </si>
  <si>
    <t>2.2.1</t>
  </si>
  <si>
    <t>услуги по передаче электрической энергии по единой (национальной) общероссийской электрической сети</t>
  </si>
  <si>
    <t>2.2.2</t>
  </si>
  <si>
    <t>услуги по передаче электрической энергии по сетям территориальной сетевой организации</t>
  </si>
  <si>
    <t>2.2.3</t>
  </si>
  <si>
    <t>услуги по передаче тепловой энергии, теплоносителя</t>
  </si>
  <si>
    <t>2.2.4</t>
  </si>
  <si>
    <t>услуги инфраструктурных организаций &lt;*****&gt;</t>
  </si>
  <si>
    <t>2.2.5</t>
  </si>
  <si>
    <t>прочие услуги производственного характера</t>
  </si>
  <si>
    <t>II.III</t>
  </si>
  <si>
    <t>Расходы на оплату труда с учетом страховых взносов</t>
  </si>
  <si>
    <t>II.IV</t>
  </si>
  <si>
    <t>Амортизация основных средств и нематериальных активов</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</si>
  <si>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</si>
  <si>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</si>
  <si>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</si>
  <si>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</si>
  <si>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</si>
  <si>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</si>
  <si>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</si>
  <si>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</si>
  <si>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</si>
  <si>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</si>
  <si>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</si>
  <si>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</si>
  <si>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</si>
  <si>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</si>
  <si>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</si>
  <si>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</si>
  <si>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2.7.1</t>
  </si>
  <si>
    <t>Расходы на ремонт</t>
  </si>
  <si>
    <t>2.7.2</t>
  </si>
  <si>
    <t>Коммерческие расходы</t>
  </si>
  <si>
    <t>2.7.3</t>
  </si>
  <si>
    <t>Управленческие расходы</t>
  </si>
  <si>
    <t>III</t>
  </si>
  <si>
    <t>Прибыль (убыток) от продаж (строка I - строка II) всего, в том числе:</t>
  </si>
  <si>
    <t>3.1</t>
  </si>
  <si>
    <t>3.1.1</t>
  </si>
  <si>
    <t>3.1.2</t>
  </si>
  <si>
    <t>3.1.3</t>
  </si>
  <si>
    <t>3.2</t>
  </si>
  <si>
    <t>3.3</t>
  </si>
  <si>
    <t>3.4</t>
  </si>
  <si>
    <t>3.5</t>
  </si>
  <si>
    <t>3.6</t>
  </si>
  <si>
    <t>3.7</t>
  </si>
  <si>
    <t>3.8</t>
  </si>
  <si>
    <t>3.8.1</t>
  </si>
  <si>
    <t>3.8.2</t>
  </si>
  <si>
    <t>3.9</t>
  </si>
  <si>
    <t>Прочие доходы и расходы (сальдо) (строка 4.1 - строка 4.2)</t>
  </si>
  <si>
    <t>Прочие доходы всего, в том числе:</t>
  </si>
  <si>
    <t>доходы от участия в других организациях</t>
  </si>
  <si>
    <t>проценты к получению</t>
  </si>
  <si>
    <t>восстановление резервов всего, в том числе:</t>
  </si>
  <si>
    <t>4.1.3.1</t>
  </si>
  <si>
    <t>по сомнительным долгам</t>
  </si>
  <si>
    <t>прочие внереализационные доходы</t>
  </si>
  <si>
    <t>расходы, связанные с персоналом</t>
  </si>
  <si>
    <t>проценты к уплате</t>
  </si>
  <si>
    <t>создание резервов всего, в том числе:</t>
  </si>
  <si>
    <t>4.2.3.1</t>
  </si>
  <si>
    <t>прочие внереализационные расходы</t>
  </si>
  <si>
    <t>V</t>
  </si>
  <si>
    <t>Прибыль (убыток) до налогообложения (строка III + строка IV) всего, в том числе:</t>
  </si>
  <si>
    <t>Производство и поставка электрической энергии на оптовом рынке электрической энергии и мощности</t>
  </si>
  <si>
    <t>5.8.1</t>
  </si>
  <si>
    <t>5.8.2</t>
  </si>
  <si>
    <t>VI</t>
  </si>
  <si>
    <t>Налог на прибыль всего, в том числе:</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</si>
  <si>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</si>
  <si>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</si>
  <si>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</si>
  <si>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</si>
  <si>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</si>
  <si>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</si>
  <si>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</si>
  <si>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</si>
  <si>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</si>
  <si>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6.8.2</t>
  </si>
  <si>
    <t>6.9</t>
  </si>
  <si>
    <t>Прочая деятельность;</t>
  </si>
  <si>
    <t>VII</t>
  </si>
  <si>
    <t>Чистая прибыль (убыток) всего, в том числе:</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</si>
  <si>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</si>
  <si>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</si>
  <si>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</si>
  <si>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</si>
  <si>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</si>
  <si>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</si>
  <si>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</si>
  <si>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</si>
  <si>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</si>
  <si>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</si>
  <si>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</si>
  <si>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</si>
  <si>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</si>
  <si>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</si>
  <si>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(строка V + строка 4.2.2 + строка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</si>
  <si>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</si>
  <si>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</si>
  <si>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</si>
  <si>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</si>
  <si>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</si>
  <si>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</si>
  <si>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(строка 9.3) к прибыли до налогообложения без учета процентов к уплате и амортизации (строка 9.1)</t>
  </si>
  <si>
    <t>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</si>
  <si>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</si>
  <si>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</si>
  <si>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</si>
  <si>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</si>
  <si>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</si>
  <si>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</si>
  <si>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</si>
  <si>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</si>
  <si>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</si>
  <si>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</si>
  <si>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</si>
  <si>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</si>
  <si>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</si>
  <si>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</si>
  <si>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</si>
  <si>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</si>
  <si>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</si>
  <si>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</si>
  <si>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</si>
  <si>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</si>
  <si>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</si>
  <si>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</si>
  <si>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</si>
  <si>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</si>
  <si>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</si>
  <si>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</si>
  <si>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</si>
  <si>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</si>
  <si>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</si>
  <si>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</si>
  <si>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</si>
  <si>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</si>
  <si>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</si>
  <si>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</si>
  <si>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</si>
  <si>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</si>
  <si>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</si>
  <si>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</si>
  <si>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</si>
  <si>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</si>
  <si>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</si>
  <si>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</si>
  <si>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</si>
  <si>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</si>
  <si>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</si>
  <si>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</si>
  <si>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</si>
  <si>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</si>
  <si>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</si>
  <si>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</si>
  <si>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</si>
  <si>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</si>
  <si>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</si>
  <si>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</si>
  <si>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</si>
  <si>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</si>
  <si>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</si>
  <si>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</si>
  <si>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</si>
  <si>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</si>
  <si>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</si>
  <si>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Поступления по заключенным инвестиционным соглашениям, в том числе</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</si>
  <si>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</si>
  <si>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</si>
  <si>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</si>
  <si>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</si>
  <si>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</si>
  <si>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</si>
  <si>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</si>
  <si>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</si>
  <si>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</si>
  <si>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</si>
  <si>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</si>
  <si>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</si>
  <si>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</si>
  <si>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</si>
  <si>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</si>
  <si>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</si>
  <si>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</si>
  <si>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</si>
  <si>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</si>
  <si>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</si>
  <si>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</si>
  <si>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</si>
  <si>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</si>
  <si>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</si>
  <si>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</si>
  <si>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</si>
  <si>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</si>
  <si>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</si>
  <si>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</si>
  <si>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</si>
  <si>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</si>
  <si>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</si>
  <si>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</si>
  <si>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</si>
  <si>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</si>
  <si>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</si>
  <si>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</si>
  <si>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</si>
  <si>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</si>
  <si>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</si>
  <si>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</si>
  <si>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</si>
  <si>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</si>
  <si>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</si>
  <si>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 &lt;**&gt;</t>
  </si>
  <si>
    <t>14.4</t>
  </si>
  <si>
    <t>Поступления от реализации финансовых инструментов всего, в том числе:</t>
  </si>
  <si>
    <t>14.4.1</t>
  </si>
  <si>
    <t>облигационные займы</t>
  </si>
  <si>
    <t>14.4.2</t>
  </si>
  <si>
    <t>векселя</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</si>
  <si>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</si>
  <si>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</si>
  <si>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</si>
  <si>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</si>
  <si>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</si>
  <si>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</si>
  <si>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</si>
  <si>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</si>
  <si>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</si>
  <si>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всего,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</si>
  <si>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</si>
  <si>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</si>
  <si>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</si>
  <si>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</si>
  <si>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</si>
  <si>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</si>
  <si>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</si>
  <si>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(строка X - строка XI) всего, в том числе:</t>
  </si>
  <si>
    <t>XVII</t>
  </si>
  <si>
    <t>Сальдо денежных средств по инвестиционным операциям всего (строка XII - строка XIII), всего в том числе</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</si>
  <si>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</si>
  <si>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</si>
  <si>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</si>
  <si>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</si>
  <si>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</si>
  <si>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(строка XIV - строка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</si>
  <si>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</si>
  <si>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</si>
  <si>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</si>
  <si>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</si>
  <si>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</si>
  <si>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</si>
  <si>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</si>
  <si>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(строка XVI + строка XVII + строка XVIII + строка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</si>
  <si>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</si>
  <si>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</si>
  <si>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</si>
  <si>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</si>
  <si>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</si>
  <si>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</si>
  <si>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</si>
  <si>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</si>
  <si>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производство и поставка электрической энергии и мощности всего, в том числе:</t>
  </si>
  <si>
    <t>23.1.1.а</t>
  </si>
  <si>
    <t>из нее просроченная</t>
  </si>
  <si>
    <t>23.1.1.1</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</si>
  <si>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</si>
  <si>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</si>
  <si>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</si>
  <si>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</si>
  <si>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</si>
  <si>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</si>
  <si>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</si>
  <si>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</si>
  <si>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</si>
  <si>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</si>
  <si>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</si>
  <si>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</si>
  <si>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</si>
  <si>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</si>
  <si>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</si>
  <si>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</si>
  <si>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</si>
  <si>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23.1.6</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</si>
  <si>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</si>
  <si>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</si>
  <si>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</si>
  <si>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</si>
  <si>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</si>
  <si>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</si>
  <si>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</si>
  <si>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</si>
  <si>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</si>
  <si>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</si>
  <si>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</si>
  <si>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</si>
  <si>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</si>
  <si>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</si>
  <si>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</si>
  <si>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</si>
  <si>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</si>
  <si>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</si>
  <si>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</si>
  <si>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</si>
  <si>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</si>
  <si>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</si>
  <si>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</si>
  <si>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</si>
  <si>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</si>
  <si>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</si>
  <si>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</si>
  <si>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</si>
  <si>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</si>
  <si>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</si>
  <si>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</si>
  <si>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</si>
  <si>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</si>
  <si>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</si>
  <si>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</si>
  <si>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</si>
  <si>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</si>
  <si>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</si>
  <si>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</si>
  <si>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</si>
  <si>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</si>
  <si>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</si>
  <si>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</si>
  <si>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по обязательствам перед поставщиками и подрядчиками по исполнению инвестиционной программы</t>
  </si>
  <si>
    <t>23.2.8.а</t>
  </si>
  <si>
    <t>23.2.9</t>
  </si>
  <si>
    <t>прочая кредиторская задолженность</t>
  </si>
  <si>
    <t>23.2.9.а</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</si>
  <si>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</si>
  <si>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</si>
  <si>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</si>
  <si>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</si>
  <si>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</si>
  <si>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</si>
  <si>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</si>
  <si>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</si>
  <si>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</si>
  <si>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</si>
  <si>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</si>
  <si>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</si>
  <si>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</si>
  <si>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</si>
  <si>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</si>
  <si>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</si>
  <si>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</si>
  <si>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</si>
  <si>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</si>
  <si>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</si>
  <si>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</si>
  <si>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</si>
  <si>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</si>
  <si>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</si>
  <si>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ТЕХНИКО-ЭКОНОМИЧЕСКИЕ ПОКАЗАТЕЛИ</t>
  </si>
  <si>
    <t>XXIV</t>
  </si>
  <si>
    <t>В отношении деятельности по производству электрической, тепловой энергии (мощности)</t>
  </si>
  <si>
    <t>x</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</si>
  <si>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</si>
  <si>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</si>
  <si>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</si>
  <si>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</si>
  <si>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</si>
  <si>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</si>
  <si>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</si>
  <si>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</si>
  <si>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</si>
  <si>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</si>
  <si>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</si>
  <si>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млн.кВт.ч</t>
  </si>
  <si>
    <t>24.6</t>
  </si>
  <si>
    <t>Объем продукции отпущенной с шин (коллекторов)</t>
  </si>
  <si>
    <t>24.6.1</t>
  </si>
  <si>
    <t>электрической энергии</t>
  </si>
  <si>
    <t>24.6.2</t>
  </si>
  <si>
    <t>тепловой энергии</t>
  </si>
  <si>
    <t>тыс.Гкал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</si>
  <si>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</si>
  <si>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</si>
  <si>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</si>
  <si>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</si>
  <si>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</si>
  <si>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</si>
  <si>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</si>
  <si>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</si>
  <si>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</si>
  <si>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</si>
  <si>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</si>
  <si>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</si>
  <si>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</si>
  <si>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</si>
  <si>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</si>
  <si>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</si>
  <si>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</si>
  <si>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</si>
  <si>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</si>
  <si>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</si>
  <si>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</si>
  <si>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</si>
  <si>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</si>
  <si>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</si>
  <si>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</si>
  <si>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</si>
  <si>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</si>
  <si>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</si>
  <si>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 &lt;***&gt;/фактическая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</si>
  <si>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</si>
  <si>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</si>
  <si>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</si>
  <si>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</si>
  <si>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</si>
  <si>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</si>
  <si>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</si>
  <si>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</si>
  <si>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Необходимая валовая выручка сетевой организации в части содержания (строка 1.3 - строка 2.2.1 - строка 2.2.2 - строка 2.1.2.1.1)</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</si>
  <si>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</si>
  <si>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</si>
  <si>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</si>
  <si>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</si>
  <si>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</si>
  <si>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</si>
  <si>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</si>
  <si>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</si>
  <si>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</si>
  <si>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</si>
  <si>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</si>
  <si>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</si>
  <si>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</si>
  <si>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</si>
  <si>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</si>
  <si>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</si>
  <si>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</si>
  <si>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</si>
  <si>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</si>
  <si>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</si>
  <si>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</si>
  <si>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</si>
  <si>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</si>
  <si>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</si>
  <si>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</si>
  <si>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</si>
  <si>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</si>
  <si>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</si>
  <si>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</si>
  <si>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27.3.2</t>
  </si>
  <si>
    <t>XXVIII</t>
  </si>
  <si>
    <t>Среднесписочная численность работников</t>
  </si>
  <si>
    <t>чел</t>
  </si>
  <si>
    <t>заемные средства, направляемые на инвестиции</t>
  </si>
  <si>
    <t>3.2.3</t>
  </si>
  <si>
    <t>доход на инвестированный капитал, направляемый на инвестиции</t>
  </si>
  <si>
    <t>3.2.2</t>
  </si>
  <si>
    <t>возврат инвестированного капитала, направляемый на инвестиции</t>
  </si>
  <si>
    <t>3.2.1</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</si>
  <si>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</si>
  <si>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кредитов</t>
  </si>
  <si>
    <t>амортизации, учтенной в ценах (тарифах) на услуги по передаче электрической энергии;</t>
  </si>
  <si>
    <t>цен (тарифов) на услуги по передаче электрической энергии;</t>
  </si>
  <si>
    <t>Объем финансирования мероприятий по технологическому присоединению льготных категорий заявителей максимальной присоединяемой мощностью до 150 кВт, в том числе за счет:</t>
  </si>
  <si>
    <t>3.1.</t>
  </si>
  <si>
    <t>Прочие привлеченные средства</t>
  </si>
  <si>
    <t>Использование лизинга</t>
  </si>
  <si>
    <t>в том числе средства консолидированного бюджета субъекта Российской Федерации, недоиспользованные в прошлых периодах</t>
  </si>
  <si>
    <t>2.5.2.1</t>
  </si>
  <si>
    <t>в том числе средства федерального бюджета, недоиспользованные в прошлых периодах</t>
  </si>
  <si>
    <t>2.5.1.1</t>
  </si>
  <si>
    <t>Бюджетное финансирование</t>
  </si>
  <si>
    <t>Займы организаций</t>
  </si>
  <si>
    <t>Вексели</t>
  </si>
  <si>
    <t>Облигационные займы</t>
  </si>
  <si>
    <t>Кредиты</t>
  </si>
  <si>
    <t>Привлеченные средства всего, в том числе:</t>
  </si>
  <si>
    <t>остаток собственных средств на начало года</t>
  </si>
  <si>
    <t>средства от эмиссии акций</t>
  </si>
  <si>
    <t>Прочие собственные средства всего, в том числе:</t>
  </si>
  <si>
    <t>Возврат налога на добавленную стоимость &lt;****&gt;</t>
  </si>
  <si>
    <t>1.2.3.7.2</t>
  </si>
  <si>
    <t>1.2.3.7.1</t>
  </si>
  <si>
    <t>1.2.3.1.2</t>
  </si>
  <si>
    <t>1.2.3.1.2.</t>
  </si>
  <si>
    <t>1.2.3.1.1</t>
  </si>
  <si>
    <t>производство и поставка электрической энергии и мощности</t>
  </si>
  <si>
    <t>недоиспользованная амортизация прошлых лет всего, в том числе:</t>
  </si>
  <si>
    <t>прочая текущая амортизация</t>
  </si>
  <si>
    <t>1.2.1.7.2</t>
  </si>
  <si>
    <t>1.2.1.7.1</t>
  </si>
  <si>
    <t>1.2.1.7</t>
  </si>
  <si>
    <t>1.2.1.6</t>
  </si>
  <si>
    <t>1.2.1.5</t>
  </si>
  <si>
    <t>1.2.1.1.3</t>
  </si>
  <si>
    <t>текущая амортизация, учтенная в ценах (тарифах) всего, в том числе:</t>
  </si>
  <si>
    <t>Амортизация основных средств всего, в том числе:</t>
  </si>
  <si>
    <t>прочая прибыль</t>
  </si>
  <si>
    <t>прибыль от продажи электрической энергии (мощности) по нерегулируемым ценам, всего в том числе:</t>
  </si>
  <si>
    <t>1.1.1.8.2</t>
  </si>
  <si>
    <t>1.1.1.8.1</t>
  </si>
  <si>
    <t>оказания услуг по оперативно-диспетчерскому управлению в электроэнергетике всего, в том числе:</t>
  </si>
  <si>
    <t>1.1.1.8</t>
  </si>
  <si>
    <t>1.1.1.7</t>
  </si>
  <si>
    <t>реализации электрической энергии и мощности</t>
  </si>
  <si>
    <t>1.1.1.6</t>
  </si>
  <si>
    <t>авансовое использование прибыли</t>
  </si>
  <si>
    <t>1.1.1.5.2.а</t>
  </si>
  <si>
    <t>от технологического присоединения потребителей</t>
  </si>
  <si>
    <t>1.1.1.5.2</t>
  </si>
  <si>
    <t>1.1.1.5.1.а</t>
  </si>
  <si>
    <t>от технологического присоединения объектов по производству электрической и тепловой энергии</t>
  </si>
  <si>
    <t>1.1.1.5.1</t>
  </si>
  <si>
    <t>от технологического присоединения, в том числе</t>
  </si>
  <si>
    <t>1.1.1.5</t>
  </si>
  <si>
    <t>оказания услуг по передаче тепловой энергии, теплоносителя</t>
  </si>
  <si>
    <t>оказания услуг по передаче электрической энергии</t>
  </si>
  <si>
    <t>производства и поставки тепловой энергии (мощности)</t>
  </si>
  <si>
    <t>1.1.1.1.3</t>
  </si>
  <si>
    <t>1.1.1.1.2</t>
  </si>
  <si>
    <t>1.1.1.1.1</t>
  </si>
  <si>
    <t>производства и поставки электрической энергии и мощности</t>
  </si>
  <si>
    <t>полученная от реализации продукции и оказанных услуг по регулируемым ценам (тарифам):</t>
  </si>
  <si>
    <t>Прибыль, направляемая на инвестиции, в том числе:</t>
  </si>
  <si>
    <t>Собственные средства всего, в том числе:</t>
  </si>
  <si>
    <t>Источники финансирования инвестиционной программы всего (строка I + строка II) всего, в том числе:</t>
  </si>
  <si>
    <t>N п/п</t>
  </si>
  <si>
    <t>2 Источники финансирования инвестиционной программы субъекта электроэнергетики</t>
  </si>
  <si>
    <t>Финансово-экономическая модель деятельности субъекта электроэнергетики</t>
  </si>
  <si>
    <t>Год раскрытия информации: 2020 год</t>
  </si>
  <si>
    <t>2023</t>
  </si>
  <si>
    <t>Трансформаторная подстанция ТП-67 "Школа №5". Модернизация оборудования РУ-6кВ, РУ-0,4 кВ</t>
  </si>
  <si>
    <t>Итого Сети</t>
  </si>
  <si>
    <t>Реконструкция здания Электростанции (Котельная)</t>
  </si>
  <si>
    <t>Итого Генерация</t>
  </si>
  <si>
    <t>Утвержденные плановые значения показателей приведены в соответствии с приказом от 01.04.2015 г. № 1916 заместителем Департамента строительства, жилищно-коммунального хозяйства, энергетики и транспорта НАО</t>
  </si>
  <si>
    <t>Требования отсутствуют</t>
  </si>
  <si>
    <t>2024</t>
  </si>
  <si>
    <r>
      <t xml:space="preserve">Оценка полной сметной стоимости в прогнозных ценах соответствующих лет, 
млн рублей </t>
    </r>
    <r>
      <rPr>
        <b/>
        <sz val="12"/>
        <color rgb="FFFF0000"/>
        <rFont val="Times New Roman"/>
        <family val="1"/>
        <charset val="204"/>
      </rPr>
      <t>(без НДС)</t>
    </r>
  </si>
  <si>
    <t>Трансформаторная подстанция ТП №4 "АТС" ул. Выучейского у дома 19А. Модернизация оборудования РУ 6 кВ, РУ 0,4 кВ.</t>
  </si>
  <si>
    <t>Трансформаторная подстанция ТП-7 "Столовая". Модернизация оборудования РУ-6 кВ</t>
  </si>
  <si>
    <t>Трансформаторная подстанция ТП-10 "Маслозавод". Модернизация оборудования РУ-6 кВ, РУ-0,4 кВ.</t>
  </si>
  <si>
    <t>Трансформаторная подстанция ТП-14 "Баня". Модернизация оборудования РУ-6кВ, РУ-0,4 кВ</t>
  </si>
  <si>
    <t>Трансформаторная подстанция ТП-39 "Котельная №12". Модернизация оборудования РУ-6кВ, РУ-0,4 кВ</t>
  </si>
  <si>
    <t>Трансформаторная подстанция ТП-118 "Мясокомбинат". Модернизация оборудования РУ-6кВ, РУ-0,4 кВ</t>
  </si>
  <si>
    <t xml:space="preserve">Строительство ВЛИ-0,4кВ от ТП-38 "Новый поселок" </t>
  </si>
  <si>
    <t xml:space="preserve">Модернизация третьей очереди реконструкции Нарьян-марской электростанции в части: главной схемы электрических соединений для устранения несиметрии фазового напряжения в электрической сети 6,3 кВ. </t>
  </si>
  <si>
    <t xml:space="preserve">Модернизация РУСН-0,4 кВ ГТЭС-12 ГУП НАО "Нарьян-Марская электростанция" ПСД </t>
  </si>
  <si>
    <t>Трансформаторная подстанция ТП-115 с питающими кабельными линиями 6кВ в г. Нарьян-Мар</t>
  </si>
  <si>
    <t>Воздушные линии изолированные 0,4 кВ от ТП №75, фидер "Нефтяников, 18"</t>
  </si>
  <si>
    <t>Строительство ВЛИ 0,4 кВ от ТП №67 фидер "Перьмдорстрой" с демонтажом ТП №53</t>
  </si>
  <si>
    <t>Строительство ВЛИ 0,4 кВ от ТП №16/1 "Мирный"</t>
  </si>
  <si>
    <t>Строительство ВЛИ 0,4 кВ от ТП №100 "Малый Качгорт"</t>
  </si>
  <si>
    <t>Автогидроподъемник на базе автомобиля КАМАЗ</t>
  </si>
  <si>
    <t>Двух цепная ВЛЗ 6 кВ фидер "Нефтебаза", фидер "АТП" от реклоузера №2 до ТП №48</t>
  </si>
  <si>
    <t>на год 2023</t>
  </si>
  <si>
    <t xml:space="preserve"> на год 2023</t>
  </si>
  <si>
    <t>2023-ЭN</t>
  </si>
  <si>
    <t>2026</t>
  </si>
  <si>
    <t>2027</t>
  </si>
  <si>
    <t>Финансирование капитальных вложений 2023
года в прогнозных ценах, млн рублей (с НДС)</t>
  </si>
  <si>
    <t>Предложения по корректировке Факта</t>
  </si>
  <si>
    <t>План
2023 года</t>
  </si>
  <si>
    <t xml:space="preserve">Предложение по корректировке плана
 2023 года </t>
  </si>
  <si>
    <t>План
2024 года</t>
  </si>
  <si>
    <t xml:space="preserve">Предложение по корректировке плана
 2024 года </t>
  </si>
  <si>
    <t>План
2025 года</t>
  </si>
  <si>
    <t xml:space="preserve">Предложение по корректировке плана
 2025 года </t>
  </si>
  <si>
    <t>План
2026 года</t>
  </si>
  <si>
    <t xml:space="preserve">Предложение по корректировке плана
 2026 года </t>
  </si>
  <si>
    <t>План
2027 года</t>
  </si>
  <si>
    <t xml:space="preserve">Предложение по корректировке плана
 2027 года </t>
  </si>
  <si>
    <r>
      <t xml:space="preserve">Фактический объем освоения капитальных вложений на 31.12.2021 года , млн рублей 
</t>
    </r>
    <r>
      <rPr>
        <b/>
        <sz val="12"/>
        <color rgb="FFFF0000"/>
        <rFont val="Times New Roman"/>
        <family val="1"/>
        <charset val="204"/>
      </rPr>
      <t>(без НДС)</t>
    </r>
    <r>
      <rPr>
        <b/>
        <sz val="12"/>
        <rFont val="Times New Roman"/>
        <family val="1"/>
        <charset val="204"/>
      </rPr>
      <t xml:space="preserve"> </t>
    </r>
  </si>
  <si>
    <r>
      <t xml:space="preserve">Освоение капитальных вложений 2023 года в прогнозных ценах соответствующих лет, млн рублей </t>
    </r>
    <r>
      <rPr>
        <b/>
        <sz val="12"/>
        <color rgb="FFFF0000"/>
        <rFont val="Times New Roman"/>
        <family val="1"/>
        <charset val="204"/>
      </rPr>
      <t>(без НДС)</t>
    </r>
  </si>
  <si>
    <t>2025 год</t>
  </si>
  <si>
    <t>2026 год</t>
  </si>
  <si>
    <t>2027 год</t>
  </si>
  <si>
    <t xml:space="preserve">Принятие основных средств и нематериальных активов к бухгалтерскому учету 2023 год </t>
  </si>
  <si>
    <t xml:space="preserve"> Год 2023</t>
  </si>
  <si>
    <t xml:space="preserve"> Год 2024</t>
  </si>
  <si>
    <t>Год 2025</t>
  </si>
  <si>
    <t>Год 2026</t>
  </si>
  <si>
    <t>Год 2027</t>
  </si>
  <si>
    <t>План  принятия основных средств и нематериальных активов к бухгалтерскому учету на 2023 год</t>
  </si>
  <si>
    <t>Итого план
за 2023 год</t>
  </si>
  <si>
    <t>План  принятия основных средств и нематериальных активов к бухгалтерскому учету на 2024 год</t>
  </si>
  <si>
    <t>План  принятия основных средств и нематериальных активов к бухгалтерскому учету на 2025 год</t>
  </si>
  <si>
    <t>Итого план
за 2025 год</t>
  </si>
  <si>
    <t>План  принятия основных средств и нематериальных активов к бухгалтерскому учету на 2026 год</t>
  </si>
  <si>
    <t>Итого план
за 2026 год</t>
  </si>
  <si>
    <t>План  принятия основных средств и нематериальных активов к бухгалтерскому учету на 2027 год</t>
  </si>
  <si>
    <t>Итого план
за 2027 год</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</si>
  <si>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2023 году</t>
  </si>
  <si>
    <t>год 2023</t>
  </si>
  <si>
    <t>год 2024</t>
  </si>
  <si>
    <t>год 2025</t>
  </si>
  <si>
    <t>год 2026</t>
  </si>
  <si>
    <t>год 2027</t>
  </si>
  <si>
    <t>Итого план
за 2024 год</t>
  </si>
  <si>
    <t>Год 2023</t>
  </si>
  <si>
    <t>Год 2024</t>
  </si>
  <si>
    <t>6.5.1</t>
  </si>
  <si>
    <t>6.5.2</t>
  </si>
  <si>
    <t>6.5.3</t>
  </si>
  <si>
    <t>6.5.4</t>
  </si>
  <si>
    <t>6.5.5</t>
  </si>
  <si>
    <t>Развитие сетей ГУП НАО "Нарьян-Марская электростанция"</t>
  </si>
  <si>
    <t>Новый технологический трубопровод для перекачки дизельного топлива</t>
  </si>
  <si>
    <t>План 
на 01.01.2021</t>
  </si>
  <si>
    <t xml:space="preserve">План 
на 01.01.2021 года </t>
  </si>
  <si>
    <t>Мероприятия инвестиционной программы на 2023-2027 годы с НДС.</t>
  </si>
  <si>
    <t>Сумма без НДС</t>
  </si>
  <si>
    <t>Сумма с НДС</t>
  </si>
  <si>
    <t>Экскаватор-погрузчик ЧЛМЗ</t>
  </si>
  <si>
    <t>Токарно-винторезный станок 16К20</t>
  </si>
  <si>
    <t>Строительство РВС-400 м3 (ПСД и СМР)</t>
  </si>
  <si>
    <t xml:space="preserve">"Трансформаторная подстанция ТП 6/0,4 кВ с питающими кабельными и воздушными линиями 6 и 0,4 кВ в районе пер. Озерный п. Искателей </t>
  </si>
  <si>
    <t>Выполнения работ по изменению схемы газоснабжения ДККС (с заменой ресивера) ПСД</t>
  </si>
  <si>
    <t>Модернизация распределительного устройства-6 кВ ГТЭС-12 ГУП НАО "Нарьян-Марская электростанция"</t>
  </si>
  <si>
    <t>Реконструкция</t>
  </si>
  <si>
    <t>Автомобиль ГАЗ</t>
  </si>
  <si>
    <t>Инвестиционные проекты в сфере передачи электрической энергии и технологического присоединения к электрическим сетям, всего</t>
  </si>
  <si>
    <t>0.1.1</t>
  </si>
  <si>
    <t>0.1.2</t>
  </si>
  <si>
    <t>0.1.3</t>
  </si>
  <si>
    <t>0.1.4</t>
  </si>
  <si>
    <t>0.1.5</t>
  </si>
  <si>
    <t>0.1.6</t>
  </si>
  <si>
    <t>Инвестиционные проекты в сферах производства электрической энергии и теплоснабжения, всего</t>
  </si>
  <si>
    <t>0.2.1</t>
  </si>
  <si>
    <t>0.2.2</t>
  </si>
  <si>
    <t>0.2.3</t>
  </si>
  <si>
    <t>0.2.4</t>
  </si>
  <si>
    <t>0.2.5</t>
  </si>
  <si>
    <t>0.2.6</t>
  </si>
  <si>
    <t>0.2.7</t>
  </si>
  <si>
    <t>Инвестиционные проекты, необходимые для осуществления деятельности по оперативно-диспетчерскому управлению в сфере электроэнергетики и купле-продаже электрической энергии, всего</t>
  </si>
  <si>
    <t>0.3.1</t>
  </si>
  <si>
    <t>0.3.2</t>
  </si>
  <si>
    <t>Модернизация, техническое перевооружение, модификация, всего</t>
  </si>
  <si>
    <t>0.3.3</t>
  </si>
  <si>
    <t>Новое строительство, создание, покупка, всего</t>
  </si>
  <si>
    <t>0.3.4</t>
  </si>
  <si>
    <t>0.3.5</t>
  </si>
  <si>
    <t>Иные инвестиционные проекты, всего</t>
  </si>
  <si>
    <t>Инвестиционные проекты в сфере передачи электрической энергии и технологического присоединения к электрическим сетям, всего, в том числе:</t>
  </si>
  <si>
    <t>Технологическое присоединение энергопринимающих устройств потребителей максимальной мощностью от 15 до 150 кВт включительно, всего</t>
  </si>
  <si>
    <t>1.1.1.2.1</t>
  </si>
  <si>
    <t>Технологическое присоединение объектов электросетевого хозяйства, принадлежащих иным сетевым организациям и иным лицам, всего, в том числе:</t>
  </si>
  <si>
    <t>1.1.1.2.2</t>
  </si>
  <si>
    <t>Технологическое присоединение объектов по производству электрической энергии, всего, в том числе:</t>
  </si>
  <si>
    <t>1.1.1.3.1</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</si>
  <si>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</si>
  <si>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1.1.1.3.2</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</si>
  <si>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</si>
  <si>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</si>
  <si>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</si>
  <si>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1.1.1.4.1</t>
  </si>
  <si>
    <t>1.1.1.4.2</t>
  </si>
  <si>
    <t>1.1.2.1.1</t>
  </si>
  <si>
    <t>1.1.2.1.2</t>
  </si>
  <si>
    <t>1.1.2.2.1</t>
  </si>
  <si>
    <t>1.1.2.2.2</t>
  </si>
  <si>
    <t>1.1.2.4.1</t>
  </si>
  <si>
    <t>1.1.2.4.2</t>
  </si>
  <si>
    <t>Инвестиционные проекты в сферах производства электрической энергии и теплоснабжения, всего, в том числе:</t>
  </si>
  <si>
    <t>Трансформаторная подстанция с питающими линиями в районе пром-зоны в п. Лесозавод г. Нарьян-Мар</t>
  </si>
  <si>
    <t>Трансформаторная подстанция с питающими кабельными и воздушными линиями 6 кВ от реклоузера в п. Красное до ФГУП "РТРС"</t>
  </si>
  <si>
    <t>Трансформаторная подстанция с питающими линиями в районе питьевого водозабора в п. Искателей (ДТП №1025 от 26.05.2022г)</t>
  </si>
  <si>
    <t>1.2.1.2.1</t>
  </si>
  <si>
    <t>1.2.1.2.2</t>
  </si>
  <si>
    <t>Подключение теплопотребляющих установок потребителей тепловой энергии к системе теплоснабжения, всехо, в том числе:</t>
  </si>
  <si>
    <t>1.2.1.3.1</t>
  </si>
  <si>
    <t>1.2.1.3.2</t>
  </si>
  <si>
    <t>Подключение теплопотребляющих установок потребителей тепловой энергии, подключаемая тепловая нагрузка которых более 0,1 Гкал/ч, к системе теплоснабжения, всего, в том числе:</t>
  </si>
  <si>
    <t>1.2.1.3.3</t>
  </si>
  <si>
    <t>Подключение теплопотребляющих установок потребителей тепловой энергии, подключаемая тепловая нагрузка которых более 1,5 Гкал/ч, к системе теплоснабжения, всего, в том числе:</t>
  </si>
  <si>
    <t>1.2.1.3.4</t>
  </si>
  <si>
    <t>1.2.1.3.5</t>
  </si>
  <si>
    <t>Реконструкция котельных всего, в том числе:</t>
  </si>
  <si>
    <t>Реконструкция тепловых сетей всего, в том числе:</t>
  </si>
  <si>
    <t>Реконструкция прочих объектов основных средств всего, в том числе:</t>
  </si>
  <si>
    <t>Модернизация, техническое перевооружение объектов по производству электрической энергии всего, в том числе:</t>
  </si>
  <si>
    <t>Модернизация, техническое перевооружение котельных всего, в том числе:</t>
  </si>
  <si>
    <t>Модернизация, техническое перевооружение тепловых сетей всего, в том числе:</t>
  </si>
  <si>
    <t>Модернизация, техническое перевооружение прочих объектов основных средств всего, в том числе:</t>
  </si>
  <si>
    <t>1.2.4.1.1</t>
  </si>
  <si>
    <t>1.2.4.1.2</t>
  </si>
  <si>
    <t>1.2.4.2.1</t>
  </si>
  <si>
    <t>1.2.4.2.2</t>
  </si>
  <si>
    <t>1.2.5.4</t>
  </si>
  <si>
    <t>1.2.7</t>
  </si>
  <si>
    <t>Прочие инвестиционные проекты всего, в том числе:</t>
  </si>
  <si>
    <t>Инвестиционные проекты в сферах оперативно-диспетчерского управления в электроэнергетике и купле-продаже электрической энергии, всего, в том числе:</t>
  </si>
  <si>
    <t>Реконструкция, всего, в том числе:</t>
  </si>
  <si>
    <t>1.3.1.1</t>
  </si>
  <si>
    <t>Реконструкция зданий (сооружений) всего, в том числе:</t>
  </si>
  <si>
    <t>1.3.1.1.1</t>
  </si>
  <si>
    <t>Реконструкция систем инженерно-технического обеспечения зданий (сооружений) всего, в том числе:</t>
  </si>
  <si>
    <t>1.3.1.1.2</t>
  </si>
  <si>
    <t>1.3.1.2</t>
  </si>
  <si>
    <t>Реконструкция линий связи и телекоммуникационных систем всего, в том числе:</t>
  </si>
  <si>
    <t>1.3.1.3</t>
  </si>
  <si>
    <t>Реконструкция информационно-вычислительных систем всего, в том числе:</t>
  </si>
  <si>
    <t>Модернизация, техническое перевооружение, модификация, всего, в том числе:</t>
  </si>
  <si>
    <t>1.3.2.1</t>
  </si>
  <si>
    <t>Модернизация, техническое перевооружение зданий (сооружений) всего, в том числе:</t>
  </si>
  <si>
    <t>1.3.2.1.1</t>
  </si>
  <si>
    <t>Создание, модернизация, техническое перевооружение систем инженерно-технического обеспечения зданий (сооружений) всего, в том числе:</t>
  </si>
  <si>
    <t>1.3.2.1.2</t>
  </si>
  <si>
    <t>1.3.2.2</t>
  </si>
  <si>
    <t>Модернизация, техническое перевооружение линий связи и телекоммуникационных систем всего, в том числе:</t>
  </si>
  <si>
    <t>1.3.2.3</t>
  </si>
  <si>
    <t>Модернизация, техническое перевооружение информационно-вычислительных систем всего, в том числе:</t>
  </si>
  <si>
    <t>1.3.2.4</t>
  </si>
  <si>
    <t>Модификация программ для ЭВМ всего, в том числе:</t>
  </si>
  <si>
    <t>Новое строительство, создание, покупка, всего, в том числе:</t>
  </si>
  <si>
    <t>1.3.3.1</t>
  </si>
  <si>
    <t>Новое строительство, покупка зданий (сооружений) всего, в том числе:</t>
  </si>
  <si>
    <t>1.3.3.2</t>
  </si>
  <si>
    <t>Новое строительство, покупка линий связи и телекоммуникационных систем всего, в том числе:</t>
  </si>
  <si>
    <t>1.3.3.3</t>
  </si>
  <si>
    <t>Прочее новое строительство, покупка объектов основных средств всего, в том числе:</t>
  </si>
  <si>
    <t>1.3.3.4</t>
  </si>
  <si>
    <t>Создание, приобретение объектов нематериальных активов всего, в том числе:</t>
  </si>
  <si>
    <t>1.3.3.4.1</t>
  </si>
  <si>
    <t>1.3.3.4.2</t>
  </si>
  <si>
    <t>Создание программ для ЭВМ, приобретение исключительных прав на программы для ЭВМ всего, в том числе:</t>
  </si>
  <si>
    <t>Создание, приобретение прочих объектов нематериальных активов всего, в том числе:</t>
  </si>
  <si>
    <t>1.3.5</t>
  </si>
  <si>
    <t>Иные инвестиционные проекты, всего, в том числе:</t>
  </si>
  <si>
    <t>N_1</t>
  </si>
  <si>
    <t>N_2</t>
  </si>
  <si>
    <t>N_3</t>
  </si>
  <si>
    <t>N_4</t>
  </si>
  <si>
    <t>N_5</t>
  </si>
  <si>
    <t>"Трансформаторная подстанция ТП 6/0,4 кВ с питающими кабельными и воздушными линиями 6 и 0,4 кВ в районе пер. Озерный п. Искателей (ПСД)</t>
  </si>
  <si>
    <t>N_7</t>
  </si>
  <si>
    <t>N_8</t>
  </si>
  <si>
    <t>N_9</t>
  </si>
  <si>
    <t>N_10</t>
  </si>
  <si>
    <t>N_11</t>
  </si>
  <si>
    <t>N_12</t>
  </si>
  <si>
    <t>N_13</t>
  </si>
  <si>
    <t>N_14</t>
  </si>
  <si>
    <t>N_15</t>
  </si>
  <si>
    <t>N_16</t>
  </si>
  <si>
    <t>N_17</t>
  </si>
  <si>
    <t>N_18</t>
  </si>
  <si>
    <t>N_19</t>
  </si>
  <si>
    <t>N_20</t>
  </si>
  <si>
    <t>N_21</t>
  </si>
  <si>
    <t>N_22</t>
  </si>
  <si>
    <t>N_23</t>
  </si>
  <si>
    <t>N_24</t>
  </si>
  <si>
    <t>N_25</t>
  </si>
  <si>
    <t>N_26</t>
  </si>
  <si>
    <t>N_27</t>
  </si>
  <si>
    <t>N_28</t>
  </si>
  <si>
    <t>N_29</t>
  </si>
  <si>
    <t>N_30</t>
  </si>
  <si>
    <t>Трансформаторная подстанция ТП-10 "Маслозавод". Модернизация оборудования РУ-6 кВ, РУ-0,4 кВ.ПСД</t>
  </si>
  <si>
    <t>Трансформаторная подстанция ТП-14 "Баня". Модернизация оборудования РУ-6кВ, РУ-0,4 кВ ПСД</t>
  </si>
  <si>
    <t>Трансформаторная подстанция ТП-39 "Котельная №12". Модернизация оборудования РУ-6кВ, РУ-0,4 кВ ПСД</t>
  </si>
  <si>
    <t>Трансформаторная подстанция ТП-118 "Мясокомбинат". Модернизация оборудования РУ-6кВ, РУ-0,4 кВ ПСД</t>
  </si>
  <si>
    <t>2028</t>
  </si>
  <si>
    <t>март 2022</t>
  </si>
  <si>
    <t>План 
на 01.01.2022</t>
  </si>
  <si>
    <t xml:space="preserve">Предложение по корректировке утвержденного плана  </t>
  </si>
  <si>
    <t xml:space="preserve">План 
на 01.01.2022 года </t>
  </si>
  <si>
    <t>на год 2024</t>
  </si>
  <si>
    <t>на год 2025</t>
  </si>
  <si>
    <t>на год 2026</t>
  </si>
  <si>
    <t>на год 2027</t>
  </si>
  <si>
    <t>Раздел 3. План освоения капитальных вложений по инвестиционным проектам</t>
  </si>
  <si>
    <t xml:space="preserve"> на год 2024</t>
  </si>
  <si>
    <t xml:space="preserve"> на год 2026</t>
  </si>
  <si>
    <t xml:space="preserve"> на год 2025</t>
  </si>
  <si>
    <t xml:space="preserve"> на год 2027</t>
  </si>
  <si>
    <t xml:space="preserve">Технологическое присоединение </t>
  </si>
  <si>
    <t>Энергооборудование изношено 100%</t>
  </si>
  <si>
    <t>Модернизация основного оборудоввания</t>
  </si>
  <si>
    <t>Обеспечения электроснобжения нового микрорайона</t>
  </si>
  <si>
    <t xml:space="preserve">Обеспечение промышленной безопасности </t>
  </si>
  <si>
    <t>Обеспечение безопасности на ОПО</t>
  </si>
  <si>
    <t>Новое оборудование</t>
  </si>
  <si>
    <t>УНЦ</t>
  </si>
  <si>
    <t>Технологическое присоединение</t>
  </si>
  <si>
    <t>0,650</t>
  </si>
  <si>
    <t>г. Нарьян-Мар</t>
  </si>
  <si>
    <t>Вывод объектов инвестиционной деятельности (мощностей) из эксплуатации в 2023 год</t>
  </si>
  <si>
    <t xml:space="preserve">Ввод объектов инвестиционной деятельности (мощностей) в эксплуатацию в 2023 год </t>
  </si>
  <si>
    <t>Трансформаторная подстанция ТП 16/1 "Мирный" в районе ул. Мира д. 68</t>
  </si>
  <si>
    <t>Трансформаторная подстанция с питающими линиями в районе озера Сухого в п. Искателей</t>
  </si>
  <si>
    <t>Строительство защитного сооружения гражданской обороны для укрытия наибольшей работающей смены ГУП НАО "Нарьян-Марская электростанция" (ПСД)</t>
  </si>
  <si>
    <t>Устройство инженерного защитного периметрального ограждения Энергокомплекса п. Красное</t>
  </si>
  <si>
    <t>Строительство наружного и внутреннего газопровода среднего давления к котельной   ГУП НАО "Нарьян-Марская электростанция"</t>
  </si>
  <si>
    <t>Год раскрытия информации: 2023 год</t>
  </si>
  <si>
    <t>N_31</t>
  </si>
  <si>
    <t>N_32</t>
  </si>
  <si>
    <t>N_33</t>
  </si>
  <si>
    <t>N_34</t>
  </si>
  <si>
    <t>сентябрь 2022</t>
  </si>
  <si>
    <t xml:space="preserve">Фактический объем финансирования на 31.12.2022 года, млн.рублей 
(с НДС) </t>
  </si>
  <si>
    <t>январь 2022</t>
  </si>
  <si>
    <t>Корректировка не вносится</t>
  </si>
  <si>
    <t>Убран СМР оставлено ПСД</t>
  </si>
  <si>
    <t xml:space="preserve">Внесены корректировки после полученного положительного заключения Гос. Экспертизы </t>
  </si>
  <si>
    <t>Оставлено без изменения</t>
  </si>
  <si>
    <t>Перемещен на другой год</t>
  </si>
  <si>
    <t>Перемещение по годам</t>
  </si>
  <si>
    <t>Добавлена позиция в соответствии предписания</t>
  </si>
  <si>
    <t>N_35</t>
  </si>
  <si>
    <t>утвержденная 2023</t>
  </si>
  <si>
    <t>корректировка 2024</t>
  </si>
  <si>
    <t>утвержденная 2024</t>
  </si>
  <si>
    <t>корректировка 2025</t>
  </si>
  <si>
    <t>утвержденная 2025</t>
  </si>
  <si>
    <t>корректировка 2026</t>
  </si>
  <si>
    <t>утвержденная 2026</t>
  </si>
  <si>
    <t>корректировка 2027</t>
  </si>
  <si>
    <t>утвержденная 2027</t>
  </si>
  <si>
    <t>Добавлена позиция</t>
  </si>
  <si>
    <t>Реконструкция и техническое переворужения оборудования</t>
  </si>
  <si>
    <t>ТП-67 "Школа №5"</t>
  </si>
  <si>
    <t xml:space="preserve">ТП-7 "Столовая". </t>
  </si>
  <si>
    <t>ТП-10 "Маслозавод"</t>
  </si>
  <si>
    <t xml:space="preserve">ТП-14 "Баня". </t>
  </si>
  <si>
    <t>ТП-39 "Котельная №12"</t>
  </si>
  <si>
    <t xml:space="preserve"> ТП-118 "Мясокомбинат".</t>
  </si>
  <si>
    <t xml:space="preserve">ТП №4 "АТС" </t>
  </si>
  <si>
    <t>Здание Электростанции</t>
  </si>
  <si>
    <t>ГТЭС-18</t>
  </si>
  <si>
    <t>ГТЭС-12</t>
  </si>
  <si>
    <t>Обеспечение безопасности ГО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</si>
</sst>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р_._-;\-* #,##0_р_._-;_-* &quot;-&quot;_р_._-;_-@_-"/>
    <numFmt numFmtId="165" formatCode="_-* #,##0.00_р_._-;\-* #,##0.00_р_._-;_-* &quot;-&quot;??_р_._-;_-@_-"/>
    <numFmt numFmtId="166" formatCode="#,##0.000"/>
    <numFmt numFmtId="167" formatCode="0.000"/>
    <numFmt numFmtId="168" formatCode="0.0000"/>
    <numFmt numFmtId="169" formatCode="_-* #,##0.00_р_._-;\-* #,##0.00_р_._-;_-* &quot;-&quot;_р_._-;_-@_-"/>
    <numFmt numFmtId="170" formatCode="#,##0.00,"/>
    <numFmt numFmtId="171" formatCode="_-* #,##0.00[$€-1]_-;\-* #,##0.00[$€-1]_-;_-* &quot;-&quot;??[$€-1]_-"/>
    <numFmt numFmtId="172" formatCode="#,##0.0000000"/>
    <numFmt numFmtId="173" formatCode="#,##0.00000000"/>
    <numFmt numFmtId="174" formatCode="0.00000000"/>
    <numFmt numFmtId="175" formatCode="0.000000000"/>
    <numFmt numFmtId="176" formatCode="#,##0_ ;\-#,##0\ "/>
    <numFmt numFmtId="177" formatCode="_-* #,##0.00\ _р_._-;\-* #,##0.00\ _р_._-;_-* &quot;-&quot;??\ _р_._-;_-@_-"/>
    <numFmt numFmtId="178" formatCode="#,##0.0"/>
    <numFmt numFmtId="179" formatCode="0.0"/>
    <numFmt numFmtId="180" formatCode="[$-419]mmmm\ yyyy;@"/>
    <numFmt numFmtId="181" formatCode="0.0%"/>
  </numFmts>
  <fonts count="69"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2"/>
      <color theme="1"/>
      <name val="Times New Roman"/>
      <family val="1"/>
      <charset val="204"/>
    </font>
    <font>
      <sz val="12"/>
      <name val="Times New Roman"/>
      <family val="1"/>
      <charset val="204"/>
    </font>
    <font>
      <sz val="12"/>
      <name val="Times New Roman"/>
      <family val="1"/>
      <charset val="204"/>
    </font>
    <font>
      <sz val="12"/>
      <color theme="0"/>
      <name val="Times New Roman"/>
      <family val="1"/>
      <charset val="204"/>
    </font>
    <font>
      <b/>
      <sz val="12"/>
      <color theme="1"/>
      <name val="Times New Roman"/>
      <family val="1"/>
      <charset val="204"/>
    </font>
    <font>
      <sz val="10"/>
      <color theme="1"/>
      <name val="Times New Roman"/>
      <family val="1"/>
      <charset val="204"/>
    </font>
    <font>
      <b/>
      <sz val="12"/>
      <name val="Times New Roman"/>
      <family val="1"/>
      <charset val="204"/>
    </font>
    <font>
      <b/>
      <sz val="12"/>
      <color theme="0"/>
      <name val="Times New Roman"/>
      <family val="1"/>
      <charset val="204"/>
    </font>
    <font>
      <b/>
      <sz val="12"/>
      <color rgb="FFFF0000"/>
      <name val="Times New Roman"/>
      <family val="1"/>
      <charset val="204"/>
    </font>
    <font>
      <sz val="14"/>
      <name val="Times New Roman"/>
      <family val="1"/>
      <charset val="204"/>
    </font>
    <font>
      <b/>
      <sz val="14"/>
      <name val="Times New Roman"/>
      <family val="1"/>
      <charset val="204"/>
    </font>
    <font>
      <b/>
      <sz val="16"/>
      <name val="Times New Roman"/>
      <family val="1"/>
      <charset val="204"/>
    </font>
    <font>
      <sz val="11"/>
      <name val="Times New Roman"/>
      <family val="1"/>
      <charset val="204"/>
    </font>
    <font>
      <sz val="11"/>
      <color theme="1"/>
      <name val="Times New Roman"/>
      <family val="1"/>
      <charset val="204"/>
    </font>
    <font>
      <sz val="10"/>
      <name val="Times New Roman"/>
      <family val="1"/>
      <charset val="204"/>
    </font>
    <font>
      <sz val="14"/>
      <color theme="1"/>
      <name val="Times New Roman"/>
      <family val="1"/>
      <charset val="204"/>
    </font>
    <font>
      <b/>
      <vertAlign val="superscript"/>
      <sz val="12"/>
      <name val="Times New Roman"/>
      <family val="1"/>
      <charset val="204"/>
    </font>
    <font>
      <sz val="12"/>
      <color theme="0" tint="-0.14999847407452621"/>
      <name val="Times New Roman"/>
      <family val="1"/>
      <charset val="204"/>
    </font>
    <font>
      <b/>
      <sz val="14"/>
      <color theme="1"/>
      <name val="Times New Roman"/>
      <family val="1"/>
      <charset val="204"/>
    </font>
    <font>
      <sz val="11"/>
      <color rgb="FF000000"/>
      <name val="SimSun"/>
      <family val="2"/>
      <charset val="204"/>
    </font>
    <font>
      <b/>
      <sz val="12"/>
      <color rgb="FF000000"/>
      <name val="Times New Roman"/>
      <family val="1"/>
      <charset val="204"/>
    </font>
    <font>
      <b/>
      <sz val="14"/>
      <color rgb="FF000000"/>
      <name val="Times New Roman"/>
      <family val="1"/>
      <charset val="204"/>
    </font>
    <font>
      <sz val="12"/>
      <color rgb="FF000000"/>
      <name val="Times New Roman"/>
      <family val="1"/>
      <charset val="204"/>
    </font>
    <font>
      <sz val="12"/>
      <color rgb="FF000000"/>
      <name val="Calibri"/>
      <family val="2"/>
      <charset val="204"/>
    </font>
    <font>
      <sz val="13"/>
      <name val="Times New Roman"/>
      <family val="1"/>
      <charset val="204"/>
    </font>
    <font>
      <b/>
      <sz val="12"/>
      <color rgb="FF000000"/>
      <name val="Calibri"/>
      <family val="2"/>
      <charset val="204"/>
    </font>
    <font>
      <b/>
      <sz val="11"/>
      <color theme="1"/>
      <name val="Times New Roman"/>
      <family val="1"/>
      <charset val="204"/>
    </font>
    <font>
      <sz val="10"/>
      <name val="Arial Cyr"/>
      <charset val="204"/>
    </font>
    <font>
      <sz val="12"/>
      <name val="Arial"/>
      <family val="2"/>
      <charset val="204"/>
    </font>
    <font>
      <sz val="12"/>
      <name val="Arial Cyr"/>
      <charset val="204"/>
    </font>
    <font>
      <sz val="12"/>
      <color theme="1"/>
      <name val="Arial Cyr"/>
      <charset val="204"/>
    </font>
    <font>
      <sz val="10"/>
      <name val="Arial Cyr"/>
      <family val="2"/>
      <charset val="204"/>
    </font>
    <font>
      <sz val="12"/>
      <color rgb="FF0000FF"/>
      <name val="Arial Cyr"/>
      <charset val="204"/>
    </font>
    <font>
      <b/>
      <sz val="12"/>
      <name val="Arial"/>
      <family val="2"/>
      <charset val="204"/>
    </font>
    <font>
      <b/>
      <sz val="12"/>
      <color rgb="FF0000FF"/>
      <name val="Arial Cyr"/>
      <charset val="204"/>
    </font>
    <font>
      <sz val="8"/>
      <color rgb="FF0000FF"/>
      <name val="Times New Roman Cyr"/>
      <family val="1"/>
      <charset val="204"/>
    </font>
    <font>
      <b/>
      <sz val="13"/>
      <color theme="1"/>
      <name val="Times New Roman"/>
      <family val="1"/>
      <charset val="204"/>
    </font>
    <font>
      <sz val="16"/>
      <color theme="1"/>
      <name val="Times New Roman"/>
      <family val="1"/>
      <charset val="204"/>
    </font>
    <font>
      <b/>
      <sz val="12"/>
      <color theme="0" tint="-0.14999847407452621"/>
      <name val="Times New Roman"/>
      <family val="1"/>
      <charset val="204"/>
    </font>
    <font>
      <sz val="11"/>
      <color theme="5" tint="0.39997558519241921"/>
      <name val="Times New Roman"/>
      <family val="1"/>
      <charset val="204"/>
    </font>
    <font>
      <b/>
      <sz val="16"/>
      <color theme="1"/>
      <name val="Times New Roman"/>
      <family val="1"/>
      <charset val="204"/>
    </font>
    <font>
      <sz val="12"/>
      <name val="Times New Roman"/>
      <family val="1"/>
      <charset val="204"/>
    </font>
    <font>
      <vertAlign val="superscript"/>
      <sz val="12"/>
      <color theme="1"/>
      <name val="Times New Roman"/>
      <family val="1"/>
      <charset val="204"/>
    </font>
    <font>
      <vertAlign val="superscript"/>
      <sz val="11"/>
      <color theme="1"/>
      <name val="Times New Roman"/>
      <family val="1"/>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0"/>
      <name val="Helv"/>
    </font>
    <font>
      <sz val="11"/>
      <color indexed="10"/>
      <name val="Calibri"/>
      <family val="2"/>
      <charset val="204"/>
    </font>
    <font>
      <sz val="11"/>
      <color indexed="17"/>
      <name val="Calibri"/>
      <family val="2"/>
      <charset val="204"/>
    </font>
    <font>
      <sz val="8"/>
      <name val="Calibri"/>
      <family val="2"/>
      <charset val="204"/>
      <scheme val="minor"/>
    </font>
  </fonts>
  <fills count="40">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3" tint="0.399975585192419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79998168889431442"/>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257">
    <xf numFmtId="0" fontId="0" fillId="0" borderId="0"/>
    <xf numFmtId="0" fontId="3" fillId="0" borderId="0"/>
    <xf numFmtId="0" fontId="5" fillId="0" borderId="0"/>
    <xf numFmtId="0" fontId="3" fillId="0" borderId="0"/>
    <xf numFmtId="0" fontId="6" fillId="0" borderId="0"/>
    <xf numFmtId="0" fontId="1" fillId="0" borderId="0"/>
    <xf numFmtId="0" fontId="6" fillId="0" borderId="0"/>
    <xf numFmtId="0" fontId="23" fillId="0" borderId="0"/>
    <xf numFmtId="0" fontId="23" fillId="0" borderId="0"/>
    <xf numFmtId="0" fontId="31" fillId="0" borderId="0"/>
    <xf numFmtId="0" fontId="35" fillId="0" borderId="0"/>
    <xf numFmtId="0" fontId="6" fillId="0" borderId="0"/>
    <xf numFmtId="171" fontId="39"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1" fillId="0" borderId="0"/>
    <xf numFmtId="9" fontId="6" fillId="0" borderId="0" applyFont="0" applyFill="0" applyBorder="0" applyAlignment="0" applyProtection="0"/>
    <xf numFmtId="0" fontId="5" fillId="0" borderId="0"/>
    <xf numFmtId="0" fontId="45" fillId="0" borderId="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17" borderId="0" applyNumberFormat="0" applyBorder="0" applyAlignment="0" applyProtection="0"/>
    <xf numFmtId="0" fontId="48" fillId="20" borderId="0" applyNumberFormat="0" applyBorder="0" applyAlignment="0" applyProtection="0"/>
    <xf numFmtId="0" fontId="48" fillId="23" borderId="0" applyNumberFormat="0" applyBorder="0" applyAlignment="0" applyProtection="0"/>
    <xf numFmtId="0" fontId="49" fillId="24"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50" fillId="0" borderId="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31" borderId="0" applyNumberFormat="0" applyBorder="0" applyAlignment="0" applyProtection="0"/>
    <xf numFmtId="0" fontId="51" fillId="19" borderId="76" applyNumberFormat="0" applyAlignment="0" applyProtection="0"/>
    <xf numFmtId="0" fontId="52" fillId="32" borderId="77" applyNumberFormat="0" applyAlignment="0" applyProtection="0"/>
    <xf numFmtId="0" fontId="53" fillId="32" borderId="76" applyNumberFormat="0" applyAlignment="0" applyProtection="0"/>
    <xf numFmtId="0" fontId="54" fillId="0" borderId="78" applyNumberFormat="0" applyFill="0" applyAlignment="0" applyProtection="0"/>
    <xf numFmtId="0" fontId="55" fillId="0" borderId="79" applyNumberFormat="0" applyFill="0" applyAlignment="0" applyProtection="0"/>
    <xf numFmtId="0" fontId="56" fillId="0" borderId="80" applyNumberFormat="0" applyFill="0" applyAlignment="0" applyProtection="0"/>
    <xf numFmtId="0" fontId="56" fillId="0" borderId="0" applyNumberFormat="0" applyFill="0" applyBorder="0" applyAlignment="0" applyProtection="0"/>
    <xf numFmtId="0" fontId="57" fillId="0" borderId="81" applyNumberFormat="0" applyFill="0" applyAlignment="0" applyProtection="0"/>
    <xf numFmtId="0" fontId="58" fillId="33" borderId="82" applyNumberFormat="0" applyAlignment="0" applyProtection="0"/>
    <xf numFmtId="0" fontId="59" fillId="0" borderId="0" applyNumberFormat="0" applyFill="0" applyBorder="0" applyAlignment="0" applyProtection="0"/>
    <xf numFmtId="0" fontId="60" fillId="34" borderId="0" applyNumberFormat="0" applyBorder="0" applyAlignment="0" applyProtection="0"/>
    <xf numFmtId="0" fontId="61" fillId="0" borderId="0"/>
    <xf numFmtId="0" fontId="31" fillId="0" borderId="0"/>
    <xf numFmtId="0" fontId="6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15" borderId="0" applyNumberFormat="0" applyBorder="0" applyAlignment="0" applyProtection="0"/>
    <xf numFmtId="0" fontId="63" fillId="0" borderId="0" applyNumberFormat="0" applyFill="0" applyBorder="0" applyAlignment="0" applyProtection="0"/>
    <xf numFmtId="0" fontId="48" fillId="35" borderId="83" applyNumberFormat="0" applyFont="0" applyAlignment="0" applyProtection="0"/>
    <xf numFmtId="9" fontId="5" fillId="0" borderId="0" applyFont="0" applyFill="0" applyBorder="0" applyAlignment="0" applyProtection="0"/>
    <xf numFmtId="0" fontId="64" fillId="0" borderId="84" applyNumberFormat="0" applyFill="0" applyAlignment="0" applyProtection="0"/>
    <xf numFmtId="0" fontId="65" fillId="0" borderId="0"/>
    <xf numFmtId="0" fontId="66"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6"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7" fillId="16" borderId="0" applyNumberFormat="0" applyBorder="0" applyAlignment="0" applyProtection="0"/>
    <xf numFmtId="0" fontId="1" fillId="0" borderId="0"/>
    <xf numFmtId="0" fontId="5" fillId="0" borderId="0"/>
    <xf numFmtId="0" fontId="61" fillId="0" borderId="0"/>
    <xf numFmtId="0" fontId="6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cellStyleXfs>
  <cellXfs count="1192">
    <xf numFmtId="0" fontId="0" fillId="0" borderId="0" xfId="0"/>
    <xf numFmtId="0" fontId="4" fillId="0" borderId="0" xfId="1" applyFont="1" applyAlignment="1">
      <alignment horizontal="center" vertical="center"/>
    </xf>
    <xf numFmtId="0" fontId="5" fillId="0" borderId="0" xfId="2" applyAlignment="1">
      <alignment horizontal="right"/>
    </xf>
    <xf numFmtId="0" fontId="6" fillId="0" borderId="0" xfId="2" applyFont="1" applyAlignment="1">
      <alignment horizontal="right"/>
    </xf>
    <xf numFmtId="0" fontId="7" fillId="0" borderId="0" xfId="1" applyFont="1" applyAlignment="1">
      <alignment horizontal="center" vertical="center"/>
    </xf>
    <xf numFmtId="0" fontId="8" fillId="0" borderId="0" xfId="1" applyFont="1" applyAlignment="1">
      <alignment horizontal="center" vertical="center" wrapText="1"/>
    </xf>
    <xf numFmtId="0" fontId="4" fillId="2" borderId="0" xfId="1" applyFont="1" applyFill="1" applyAlignment="1">
      <alignment horizontal="center" vertical="center"/>
    </xf>
    <xf numFmtId="0" fontId="7" fillId="2" borderId="0" xfId="1" applyFont="1" applyFill="1" applyAlignment="1">
      <alignment horizontal="center" vertical="center"/>
    </xf>
    <xf numFmtId="0" fontId="6" fillId="2" borderId="0" xfId="1" applyFont="1" applyFill="1" applyAlignment="1">
      <alignment horizontal="center" vertical="center"/>
    </xf>
    <xf numFmtId="0" fontId="6" fillId="0" borderId="0" xfId="1" applyFont="1" applyAlignment="1">
      <alignment horizontal="center" vertical="center"/>
    </xf>
    <xf numFmtId="0" fontId="8" fillId="0" borderId="14"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16" xfId="1" applyFont="1" applyBorder="1" applyAlignment="1">
      <alignment horizontal="center" vertical="center" wrapText="1"/>
    </xf>
    <xf numFmtId="0" fontId="8" fillId="2" borderId="14"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8" fillId="2" borderId="16" xfId="1" applyFont="1" applyFill="1" applyBorder="1" applyAlignment="1">
      <alignment horizontal="center" vertical="center" wrapText="1"/>
    </xf>
    <xf numFmtId="0" fontId="8" fillId="2" borderId="17" xfId="1" applyFont="1" applyFill="1" applyBorder="1" applyAlignment="1">
      <alignment horizontal="center" vertical="center" wrapText="1"/>
    </xf>
    <xf numFmtId="49" fontId="8" fillId="3" borderId="19" xfId="1" applyNumberFormat="1" applyFont="1" applyFill="1" applyBorder="1" applyAlignment="1">
      <alignment horizontal="center" vertical="center"/>
    </xf>
    <xf numFmtId="49" fontId="8" fillId="3" borderId="21" xfId="1" applyNumberFormat="1" applyFont="1" applyFill="1" applyBorder="1" applyAlignment="1">
      <alignment horizontal="center" vertical="center"/>
    </xf>
    <xf numFmtId="49" fontId="8" fillId="3" borderId="23" xfId="1" applyNumberFormat="1" applyFont="1" applyFill="1" applyBorder="1" applyAlignment="1">
      <alignment horizontal="center" vertical="center"/>
    </xf>
    <xf numFmtId="0" fontId="8" fillId="2" borderId="0" xfId="1" applyFont="1" applyFill="1" applyAlignment="1">
      <alignment horizontal="center" vertical="center"/>
    </xf>
    <xf numFmtId="0" fontId="11" fillId="2" borderId="0" xfId="1" applyFont="1" applyFill="1" applyAlignment="1">
      <alignment horizontal="center" vertical="center"/>
    </xf>
    <xf numFmtId="167" fontId="12" fillId="2" borderId="0" xfId="1" applyNumberFormat="1" applyFont="1" applyFill="1" applyAlignment="1">
      <alignment horizontal="center" vertical="center"/>
    </xf>
    <xf numFmtId="0" fontId="8" fillId="5" borderId="0" xfId="1" applyFont="1" applyFill="1" applyAlignment="1">
      <alignment horizontal="center" vertical="center"/>
    </xf>
    <xf numFmtId="167" fontId="11" fillId="2" borderId="0" xfId="1" applyNumberFormat="1" applyFont="1" applyFill="1" applyAlignment="1">
      <alignment horizontal="center" vertical="center"/>
    </xf>
    <xf numFmtId="0" fontId="4" fillId="5" borderId="0" xfId="1" applyFont="1" applyFill="1" applyAlignment="1">
      <alignment horizontal="center" vertical="center"/>
    </xf>
    <xf numFmtId="167" fontId="11" fillId="0" borderId="0" xfId="1" applyNumberFormat="1" applyFont="1" applyAlignment="1">
      <alignment horizontal="center" vertical="center"/>
    </xf>
    <xf numFmtId="49" fontId="6" fillId="2" borderId="0" xfId="4" applyNumberFormat="1" applyFill="1"/>
    <xf numFmtId="4" fontId="6" fillId="2" borderId="0" xfId="4" applyNumberFormat="1" applyFill="1" applyAlignment="1">
      <alignment horizontal="left" wrapText="1"/>
    </xf>
    <xf numFmtId="0" fontId="6" fillId="2" borderId="0" xfId="4" applyFill="1"/>
    <xf numFmtId="166" fontId="6" fillId="2" borderId="0" xfId="4" applyNumberFormat="1" applyFill="1"/>
    <xf numFmtId="0" fontId="6" fillId="0" borderId="0" xfId="4" applyAlignment="1">
      <alignment horizontal="right"/>
    </xf>
    <xf numFmtId="0" fontId="6" fillId="0" borderId="0" xfId="4"/>
    <xf numFmtId="0" fontId="14" fillId="2" borderId="0" xfId="4" applyFont="1" applyFill="1" applyAlignment="1">
      <alignment horizontal="center" vertical="center"/>
    </xf>
    <xf numFmtId="0" fontId="6" fillId="2" borderId="0" xfId="4" applyFill="1" applyAlignment="1">
      <alignment horizontal="center" vertical="center"/>
    </xf>
    <xf numFmtId="0" fontId="6" fillId="0" borderId="0" xfId="4" applyAlignment="1">
      <alignment horizontal="center" vertical="center"/>
    </xf>
    <xf numFmtId="0" fontId="16" fillId="0" borderId="0" xfId="4" applyFont="1" applyAlignment="1">
      <alignment horizontal="center" vertical="center"/>
    </xf>
    <xf numFmtId="0" fontId="17" fillId="2" borderId="0" xfId="1" applyFont="1" applyFill="1" applyAlignment="1">
      <alignment horizontal="center" vertical="center"/>
    </xf>
    <xf numFmtId="0" fontId="13" fillId="0" borderId="0" xfId="4" applyFont="1" applyAlignment="1">
      <alignment horizontal="center" vertical="center"/>
    </xf>
    <xf numFmtId="0" fontId="6" fillId="0" borderId="0" xfId="4" applyAlignment="1">
      <alignment horizontal="center"/>
    </xf>
    <xf numFmtId="166" fontId="6" fillId="0" borderId="0" xfId="4" applyNumberFormat="1" applyAlignment="1">
      <alignment horizontal="center"/>
    </xf>
    <xf numFmtId="0" fontId="10" fillId="2" borderId="14" xfId="4" applyFont="1" applyFill="1" applyBorder="1" applyAlignment="1">
      <alignment horizontal="center" vertical="center" wrapText="1"/>
    </xf>
    <xf numFmtId="0" fontId="10" fillId="2" borderId="15" xfId="4" applyFont="1" applyFill="1" applyBorder="1" applyAlignment="1">
      <alignment horizontal="center" vertical="center" wrapText="1"/>
    </xf>
    <xf numFmtId="166" fontId="10" fillId="2" borderId="14" xfId="4" applyNumberFormat="1" applyFont="1" applyFill="1" applyBorder="1" applyAlignment="1">
      <alignment horizontal="center" vertical="center" wrapText="1"/>
    </xf>
    <xf numFmtId="166" fontId="10" fillId="2" borderId="53" xfId="4" applyNumberFormat="1"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0" fillId="2" borderId="17" xfId="4" applyFont="1" applyFill="1" applyBorder="1" applyAlignment="1">
      <alignment horizontal="center" vertical="center" wrapText="1"/>
    </xf>
    <xf numFmtId="0" fontId="10" fillId="2" borderId="53" xfId="4" applyFont="1" applyFill="1" applyBorder="1" applyAlignment="1">
      <alignment horizontal="center" vertical="center" wrapText="1"/>
    </xf>
    <xf numFmtId="0" fontId="10" fillId="2" borderId="22" xfId="4" applyFont="1" applyFill="1" applyBorder="1" applyAlignment="1">
      <alignment horizontal="center" vertical="center" wrapText="1"/>
    </xf>
    <xf numFmtId="0" fontId="10" fillId="2" borderId="57" xfId="4" applyFont="1" applyFill="1" applyBorder="1" applyAlignment="1">
      <alignment horizontal="center" vertical="center" wrapText="1"/>
    </xf>
    <xf numFmtId="0" fontId="10" fillId="2" borderId="56" xfId="4" applyFont="1" applyFill="1" applyBorder="1" applyAlignment="1">
      <alignment horizontal="center" vertical="center" wrapText="1"/>
    </xf>
    <xf numFmtId="0" fontId="10" fillId="2" borderId="58" xfId="4" applyFont="1" applyFill="1" applyBorder="1" applyAlignment="1">
      <alignment horizontal="center" vertical="center" wrapText="1"/>
    </xf>
    <xf numFmtId="0" fontId="10" fillId="2" borderId="13" xfId="4" applyFont="1" applyFill="1" applyBorder="1" applyAlignment="1">
      <alignment horizontal="center" vertical="center" wrapText="1"/>
    </xf>
    <xf numFmtId="0" fontId="10" fillId="2" borderId="10" xfId="4" applyFont="1" applyFill="1" applyBorder="1" applyAlignment="1">
      <alignment horizontal="center" vertical="center" wrapText="1"/>
    </xf>
    <xf numFmtId="0" fontId="10" fillId="2" borderId="36" xfId="4" applyFont="1" applyFill="1" applyBorder="1" applyAlignment="1">
      <alignment horizontal="center" vertical="center" wrapText="1"/>
    </xf>
    <xf numFmtId="0" fontId="10" fillId="7" borderId="19" xfId="4" applyFont="1" applyFill="1" applyBorder="1" applyAlignment="1">
      <alignment horizontal="center" vertical="center" wrapText="1"/>
    </xf>
    <xf numFmtId="0" fontId="10" fillId="7" borderId="21" xfId="4" applyFont="1" applyFill="1" applyBorder="1" applyAlignment="1">
      <alignment horizontal="center" vertical="center" wrapText="1"/>
    </xf>
    <xf numFmtId="49" fontId="10" fillId="7" borderId="52" xfId="4" applyNumberFormat="1" applyFont="1" applyFill="1" applyBorder="1" applyAlignment="1">
      <alignment horizontal="center" vertical="center" wrapText="1"/>
    </xf>
    <xf numFmtId="49" fontId="10" fillId="7" borderId="39" xfId="4" applyNumberFormat="1" applyFont="1" applyFill="1" applyBorder="1" applyAlignment="1">
      <alignment horizontal="center" vertical="center" wrapText="1"/>
    </xf>
    <xf numFmtId="49" fontId="10" fillId="7" borderId="7" xfId="4" applyNumberFormat="1" applyFont="1" applyFill="1" applyBorder="1" applyAlignment="1">
      <alignment horizontal="center" vertical="center" wrapText="1"/>
    </xf>
    <xf numFmtId="49" fontId="10" fillId="7" borderId="19" xfId="4" applyNumberFormat="1" applyFont="1" applyFill="1" applyBorder="1" applyAlignment="1">
      <alignment horizontal="center" vertical="center" wrapText="1"/>
    </xf>
    <xf numFmtId="49" fontId="10" fillId="7" borderId="21" xfId="4" applyNumberFormat="1" applyFont="1" applyFill="1" applyBorder="1" applyAlignment="1">
      <alignment horizontal="center" vertical="center" wrapText="1"/>
    </xf>
    <xf numFmtId="49" fontId="10" fillId="7" borderId="48" xfId="4" applyNumberFormat="1" applyFont="1" applyFill="1" applyBorder="1" applyAlignment="1">
      <alignment horizontal="center" vertical="center" wrapText="1"/>
    </xf>
    <xf numFmtId="0" fontId="10" fillId="2" borderId="0" xfId="4" applyFont="1" applyFill="1"/>
    <xf numFmtId="0" fontId="10" fillId="5" borderId="0" xfId="4" applyFont="1" applyFill="1"/>
    <xf numFmtId="0" fontId="6" fillId="8" borderId="0" xfId="4" applyFill="1"/>
    <xf numFmtId="0" fontId="6" fillId="9" borderId="0" xfId="4" applyFill="1"/>
    <xf numFmtId="49" fontId="4" fillId="0" borderId="59" xfId="1" applyNumberFormat="1" applyFont="1" applyBorder="1" applyAlignment="1">
      <alignment horizontal="center" vertical="center"/>
    </xf>
    <xf numFmtId="166" fontId="4" fillId="0" borderId="59" xfId="1" applyNumberFormat="1" applyFont="1" applyBorder="1" applyAlignment="1">
      <alignment horizontal="center" vertical="center"/>
    </xf>
    <xf numFmtId="166" fontId="4" fillId="2" borderId="59" xfId="1" applyNumberFormat="1" applyFont="1" applyFill="1" applyBorder="1" applyAlignment="1">
      <alignment horizontal="center" vertical="center"/>
    </xf>
    <xf numFmtId="166" fontId="4" fillId="10" borderId="59" xfId="1" applyNumberFormat="1" applyFont="1" applyFill="1" applyBorder="1" applyAlignment="1">
      <alignment horizontal="center" vertical="center"/>
    </xf>
    <xf numFmtId="49" fontId="6" fillId="0" borderId="0" xfId="4" applyNumberFormat="1"/>
    <xf numFmtId="4" fontId="6" fillId="0" borderId="0" xfId="4" applyNumberFormat="1" applyAlignment="1">
      <alignment horizontal="left" wrapText="1"/>
    </xf>
    <xf numFmtId="166" fontId="6" fillId="0" borderId="0" xfId="4" applyNumberFormat="1"/>
    <xf numFmtId="49" fontId="6" fillId="0" borderId="0" xfId="4" applyNumberFormat="1" applyAlignment="1">
      <alignment horizontal="center" vertical="center"/>
    </xf>
    <xf numFmtId="4" fontId="6" fillId="0" borderId="0" xfId="4" applyNumberFormat="1" applyAlignment="1">
      <alignment horizontal="left" vertical="center" wrapText="1"/>
    </xf>
    <xf numFmtId="166" fontId="6" fillId="0" borderId="0" xfId="4" applyNumberFormat="1" applyAlignment="1">
      <alignment horizontal="center" vertical="center"/>
    </xf>
    <xf numFmtId="0" fontId="6" fillId="0" borderId="6" xfId="4" applyBorder="1"/>
    <xf numFmtId="0" fontId="6" fillId="0" borderId="55" xfId="4" applyBorder="1"/>
    <xf numFmtId="0" fontId="14" fillId="0" borderId="0" xfId="4" applyFont="1" applyAlignment="1">
      <alignment horizontal="center" vertical="center"/>
    </xf>
    <xf numFmtId="0" fontId="16" fillId="0" borderId="0" xfId="4" applyFont="1" applyAlignment="1">
      <alignment horizontal="center" vertical="top"/>
    </xf>
    <xf numFmtId="0" fontId="14" fillId="0" borderId="0" xfId="4" applyFont="1" applyAlignment="1">
      <alignment horizontal="center" vertical="top"/>
    </xf>
    <xf numFmtId="166" fontId="14" fillId="0" borderId="0" xfId="4" applyNumberFormat="1" applyFont="1" applyAlignment="1">
      <alignment horizontal="center" vertical="top"/>
    </xf>
    <xf numFmtId="167" fontId="6" fillId="0" borderId="0" xfId="4" applyNumberFormat="1" applyAlignment="1">
      <alignment horizontal="center" vertical="center"/>
    </xf>
    <xf numFmtId="0" fontId="10" fillId="0" borderId="14" xfId="4" applyFont="1" applyBorder="1" applyAlignment="1">
      <alignment horizontal="center" vertical="center" wrapText="1"/>
    </xf>
    <xf numFmtId="0" fontId="10" fillId="0" borderId="15" xfId="4" applyFont="1" applyBorder="1" applyAlignment="1">
      <alignment horizontal="center" vertical="center" wrapText="1"/>
    </xf>
    <xf numFmtId="0" fontId="10" fillId="0" borderId="53" xfId="4" applyFont="1" applyBorder="1" applyAlignment="1">
      <alignment horizontal="center" vertical="center" wrapText="1"/>
    </xf>
    <xf numFmtId="0" fontId="10" fillId="7" borderId="48" xfId="4" applyFont="1" applyFill="1" applyBorder="1" applyAlignment="1">
      <alignment horizontal="center" vertical="center" wrapText="1"/>
    </xf>
    <xf numFmtId="0" fontId="6" fillId="5" borderId="0" xfId="4" applyFill="1" applyAlignment="1">
      <alignment horizontal="center" vertical="center"/>
    </xf>
    <xf numFmtId="0" fontId="13" fillId="0" borderId="0" xfId="4" applyFont="1" applyAlignment="1">
      <alignment horizontal="right" vertical="center"/>
    </xf>
    <xf numFmtId="0" fontId="10" fillId="0" borderId="0" xfId="4" applyFont="1" applyAlignment="1">
      <alignment horizontal="center" vertical="center"/>
    </xf>
    <xf numFmtId="0" fontId="22" fillId="2" borderId="0" xfId="1" applyFont="1" applyFill="1" applyAlignment="1">
      <alignment horizontal="center" vertical="center"/>
    </xf>
    <xf numFmtId="0" fontId="10" fillId="0" borderId="0" xfId="6" applyFont="1" applyAlignment="1">
      <alignment horizontal="center" vertical="center"/>
    </xf>
    <xf numFmtId="167" fontId="6" fillId="0" borderId="0" xfId="6" applyNumberFormat="1" applyAlignment="1">
      <alignment horizontal="center" vertical="center"/>
    </xf>
    <xf numFmtId="166" fontId="10" fillId="0" borderId="0" xfId="6" applyNumberFormat="1" applyFont="1" applyAlignment="1">
      <alignment horizontal="center" vertical="center"/>
    </xf>
    <xf numFmtId="0" fontId="24" fillId="0" borderId="0" xfId="7" applyFont="1" applyAlignment="1">
      <alignment horizontal="center" vertical="center" wrapText="1"/>
    </xf>
    <xf numFmtId="0" fontId="24" fillId="0" borderId="18" xfId="7" applyFont="1" applyBorder="1" applyAlignment="1">
      <alignment horizontal="center" vertical="center" wrapText="1"/>
    </xf>
    <xf numFmtId="0" fontId="10" fillId="0" borderId="18" xfId="4" applyFont="1" applyBorder="1" applyAlignment="1">
      <alignment horizontal="center" vertical="center" textRotation="90" wrapText="1"/>
    </xf>
    <xf numFmtId="0" fontId="10" fillId="0" borderId="13" xfId="4" applyFont="1" applyBorder="1" applyAlignment="1">
      <alignment horizontal="center" vertical="center" textRotation="90" wrapText="1"/>
    </xf>
    <xf numFmtId="0" fontId="24" fillId="0" borderId="57" xfId="7" applyFont="1" applyBorder="1" applyAlignment="1">
      <alignment horizontal="center" vertical="center" textRotation="90" wrapText="1"/>
    </xf>
    <xf numFmtId="0" fontId="24" fillId="0" borderId="56" xfId="7" applyFont="1" applyBorder="1" applyAlignment="1">
      <alignment horizontal="center" vertical="center" textRotation="90" wrapText="1"/>
    </xf>
    <xf numFmtId="0" fontId="24" fillId="0" borderId="58" xfId="7" applyFont="1" applyBorder="1" applyAlignment="1">
      <alignment horizontal="center" vertical="center" textRotation="90" wrapText="1"/>
    </xf>
    <xf numFmtId="0" fontId="24" fillId="0" borderId="14" xfId="7" applyFont="1" applyBorder="1" applyAlignment="1">
      <alignment horizontal="center" vertical="center" textRotation="90" wrapText="1"/>
    </xf>
    <xf numFmtId="0" fontId="24" fillId="0" borderId="53" xfId="7" applyFont="1" applyBorder="1" applyAlignment="1">
      <alignment horizontal="center" vertical="center" textRotation="90" wrapText="1"/>
    </xf>
    <xf numFmtId="0" fontId="24" fillId="0" borderId="17" xfId="7" applyFont="1" applyBorder="1" applyAlignment="1">
      <alignment horizontal="center" vertical="center" textRotation="90" wrapText="1"/>
    </xf>
    <xf numFmtId="0" fontId="24" fillId="0" borderId="15" xfId="7" applyFont="1" applyBorder="1" applyAlignment="1">
      <alignment horizontal="center" vertical="center" textRotation="90" wrapText="1"/>
    </xf>
    <xf numFmtId="0" fontId="24" fillId="11" borderId="39" xfId="7" applyFont="1" applyFill="1" applyBorder="1" applyAlignment="1">
      <alignment horizontal="center" vertical="center"/>
    </xf>
    <xf numFmtId="0" fontId="24" fillId="11" borderId="40" xfId="7" applyFont="1" applyFill="1" applyBorder="1" applyAlignment="1">
      <alignment horizontal="center" vertical="center"/>
    </xf>
    <xf numFmtId="49" fontId="24" fillId="11" borderId="7" xfId="7" applyNumberFormat="1" applyFont="1" applyFill="1" applyBorder="1" applyAlignment="1">
      <alignment horizontal="center" vertical="center"/>
    </xf>
    <xf numFmtId="49" fontId="24" fillId="11" borderId="52" xfId="7" applyNumberFormat="1" applyFont="1" applyFill="1" applyBorder="1" applyAlignment="1">
      <alignment horizontal="center" vertical="center"/>
    </xf>
    <xf numFmtId="49" fontId="24" fillId="11" borderId="60" xfId="7" applyNumberFormat="1" applyFont="1" applyFill="1" applyBorder="1" applyAlignment="1">
      <alignment horizontal="center" vertical="center"/>
    </xf>
    <xf numFmtId="49" fontId="24" fillId="11" borderId="40" xfId="7" applyNumberFormat="1" applyFont="1" applyFill="1" applyBorder="1" applyAlignment="1">
      <alignment horizontal="center" vertical="center"/>
    </xf>
    <xf numFmtId="49" fontId="24" fillId="11" borderId="0" xfId="7" applyNumberFormat="1" applyFont="1" applyFill="1" applyAlignment="1">
      <alignment horizontal="center" vertical="center"/>
    </xf>
    <xf numFmtId="49" fontId="24" fillId="11" borderId="48" xfId="7" applyNumberFormat="1" applyFont="1" applyFill="1" applyBorder="1" applyAlignment="1">
      <alignment horizontal="center" vertical="center"/>
    </xf>
    <xf numFmtId="49" fontId="24" fillId="11" borderId="19" xfId="7" applyNumberFormat="1" applyFont="1" applyFill="1" applyBorder="1" applyAlignment="1">
      <alignment horizontal="center" vertical="center"/>
    </xf>
    <xf numFmtId="49" fontId="24" fillId="11" borderId="21" xfId="7" applyNumberFormat="1" applyFont="1" applyFill="1" applyBorder="1" applyAlignment="1">
      <alignment horizontal="center" vertical="center"/>
    </xf>
    <xf numFmtId="167" fontId="6" fillId="2" borderId="0" xfId="4" applyNumberFormat="1" applyFill="1" applyAlignment="1">
      <alignment horizontal="center" vertical="center"/>
    </xf>
    <xf numFmtId="0" fontId="13" fillId="0" borderId="0" xfId="4" applyFont="1" applyAlignment="1">
      <alignment horizontal="right"/>
    </xf>
    <xf numFmtId="0" fontId="10" fillId="0" borderId="0" xfId="4" applyFont="1" applyAlignment="1">
      <alignment horizontal="center"/>
    </xf>
    <xf numFmtId="0" fontId="22" fillId="2" borderId="0" xfId="1" applyFont="1" applyFill="1" applyAlignment="1">
      <alignment vertical="center"/>
    </xf>
    <xf numFmtId="0" fontId="22" fillId="0" borderId="0" xfId="1" applyFont="1" applyAlignment="1">
      <alignment vertical="center"/>
    </xf>
    <xf numFmtId="0" fontId="4" fillId="2" borderId="0" xfId="1" applyFont="1" applyFill="1" applyAlignment="1">
      <alignment vertical="top"/>
    </xf>
    <xf numFmtId="0" fontId="4" fillId="0" borderId="0" xfId="1" applyFont="1" applyAlignment="1">
      <alignment vertical="top"/>
    </xf>
    <xf numFmtId="0" fontId="4" fillId="0" borderId="0" xfId="1" applyFont="1" applyAlignment="1">
      <alignment horizontal="center" vertical="top"/>
    </xf>
    <xf numFmtId="0" fontId="24" fillId="2" borderId="0" xfId="8" applyFont="1" applyFill="1"/>
    <xf numFmtId="0" fontId="24" fillId="0" borderId="0" xfId="8" applyFont="1"/>
    <xf numFmtId="0" fontId="22" fillId="0" borderId="0" xfId="1" applyFont="1" applyAlignment="1">
      <alignment horizontal="center"/>
    </xf>
    <xf numFmtId="0" fontId="22" fillId="2" borderId="0" xfId="1" applyFont="1" applyFill="1"/>
    <xf numFmtId="0" fontId="22" fillId="0" borderId="0" xfId="1" applyFont="1"/>
    <xf numFmtId="0" fontId="13" fillId="2" borderId="0" xfId="4" applyFont="1" applyFill="1" applyAlignment="1">
      <alignment vertical="center"/>
    </xf>
    <xf numFmtId="0" fontId="13" fillId="0" borderId="0" xfId="4" applyFont="1" applyAlignment="1">
      <alignment vertical="center"/>
    </xf>
    <xf numFmtId="0" fontId="6" fillId="2" borderId="0" xfId="4" applyFill="1" applyAlignment="1">
      <alignment vertical="center"/>
    </xf>
    <xf numFmtId="0" fontId="6" fillId="0" borderId="0" xfId="4" applyAlignment="1">
      <alignment vertical="center"/>
    </xf>
    <xf numFmtId="0" fontId="10" fillId="2" borderId="0" xfId="6" applyFont="1" applyFill="1"/>
    <xf numFmtId="0" fontId="10" fillId="0" borderId="0" xfId="6" applyFont="1"/>
    <xf numFmtId="0" fontId="10" fillId="0" borderId="74" xfId="6" applyFont="1" applyBorder="1"/>
    <xf numFmtId="0" fontId="24" fillId="0" borderId="4" xfId="7" applyFont="1" applyBorder="1" applyAlignment="1">
      <alignment horizontal="center" vertical="center" wrapText="1"/>
    </xf>
    <xf numFmtId="0" fontId="10" fillId="0" borderId="1" xfId="4" applyFont="1" applyBorder="1" applyAlignment="1">
      <alignment horizontal="center" vertical="center" textRotation="90" wrapText="1"/>
    </xf>
    <xf numFmtId="0" fontId="24" fillId="0" borderId="39" xfId="7" applyFont="1" applyBorder="1" applyAlignment="1">
      <alignment horizontal="center" vertical="center" textRotation="90" wrapText="1"/>
    </xf>
    <xf numFmtId="0" fontId="24" fillId="0" borderId="60" xfId="7" applyFont="1" applyBorder="1" applyAlignment="1">
      <alignment horizontal="center" vertical="center" textRotation="90" wrapText="1"/>
    </xf>
    <xf numFmtId="0" fontId="24" fillId="0" borderId="40" xfId="7" applyFont="1" applyBorder="1" applyAlignment="1">
      <alignment horizontal="center" vertical="center" textRotation="90" wrapText="1"/>
    </xf>
    <xf numFmtId="0" fontId="10" fillId="0" borderId="12" xfId="4" applyFont="1" applyBorder="1" applyAlignment="1">
      <alignment horizontal="center" vertical="center" textRotation="90" wrapText="1"/>
    </xf>
    <xf numFmtId="0" fontId="24" fillId="0" borderId="19" xfId="7" applyFont="1" applyBorder="1" applyAlignment="1">
      <alignment horizontal="center" vertical="center" textRotation="90" wrapText="1"/>
    </xf>
    <xf numFmtId="0" fontId="24" fillId="0" borderId="21" xfId="7" applyFont="1" applyBorder="1" applyAlignment="1">
      <alignment horizontal="center" vertical="center" textRotation="90" wrapText="1"/>
    </xf>
    <xf numFmtId="0" fontId="24" fillId="0" borderId="48" xfId="7" applyFont="1" applyBorder="1" applyAlignment="1">
      <alignment horizontal="center" vertical="center" textRotation="90" wrapText="1"/>
    </xf>
    <xf numFmtId="0" fontId="24" fillId="0" borderId="20" xfId="7" applyFont="1" applyBorder="1" applyAlignment="1">
      <alignment horizontal="center" vertical="center" textRotation="90" wrapText="1"/>
    </xf>
    <xf numFmtId="0" fontId="24" fillId="0" borderId="22" xfId="7" applyFont="1" applyBorder="1" applyAlignment="1">
      <alignment horizontal="center" vertical="center" textRotation="90" wrapText="1"/>
    </xf>
    <xf numFmtId="0" fontId="24" fillId="0" borderId="70" xfId="7" applyFont="1" applyBorder="1" applyAlignment="1">
      <alignment horizontal="center" vertical="center" textRotation="90" wrapText="1"/>
    </xf>
    <xf numFmtId="0" fontId="10" fillId="0" borderId="5" xfId="4" applyFont="1" applyBorder="1" applyAlignment="1">
      <alignment horizontal="center" vertical="center" textRotation="90" wrapText="1"/>
    </xf>
    <xf numFmtId="0" fontId="24" fillId="0" borderId="52" xfId="7" applyFont="1" applyBorder="1" applyAlignment="1">
      <alignment horizontal="center" vertical="center" textRotation="90" wrapText="1"/>
    </xf>
    <xf numFmtId="49" fontId="24" fillId="11" borderId="39" xfId="7" applyNumberFormat="1" applyFont="1" applyFill="1" applyBorder="1" applyAlignment="1">
      <alignment horizontal="center" vertical="center"/>
    </xf>
    <xf numFmtId="49" fontId="24" fillId="11" borderId="54" xfId="7" applyNumberFormat="1" applyFont="1" applyFill="1" applyBorder="1" applyAlignment="1">
      <alignment horizontal="center" vertical="center"/>
    </xf>
    <xf numFmtId="49" fontId="24" fillId="11" borderId="67" xfId="7" applyNumberFormat="1" applyFont="1" applyFill="1" applyBorder="1" applyAlignment="1">
      <alignment horizontal="center" vertical="center"/>
    </xf>
    <xf numFmtId="0" fontId="6" fillId="5" borderId="0" xfId="4" applyFill="1"/>
    <xf numFmtId="0" fontId="26" fillId="0" borderId="0" xfId="7" applyFont="1" applyAlignment="1">
      <alignment horizontal="center" vertical="center" textRotation="90" wrapText="1"/>
    </xf>
    <xf numFmtId="0" fontId="6" fillId="0" borderId="0" xfId="4" applyAlignment="1">
      <alignment horizontal="center" vertical="center" textRotation="90" wrapText="1"/>
    </xf>
    <xf numFmtId="0" fontId="27" fillId="0" borderId="0" xfId="7" applyFont="1" applyAlignment="1">
      <alignment horizontal="center" vertical="center"/>
    </xf>
    <xf numFmtId="0" fontId="22" fillId="0" borderId="0" xfId="1" applyFont="1" applyAlignment="1">
      <alignment horizontal="center" vertical="center"/>
    </xf>
    <xf numFmtId="0" fontId="28" fillId="0" borderId="0" xfId="4" applyFont="1" applyAlignment="1">
      <alignment horizontal="center" vertical="center"/>
    </xf>
    <xf numFmtId="0" fontId="24" fillId="0" borderId="15" xfId="7" applyFont="1" applyBorder="1" applyAlignment="1">
      <alignment horizontal="center" vertical="center" wrapText="1"/>
    </xf>
    <xf numFmtId="0" fontId="10" fillId="0" borderId="20" xfId="4" applyFont="1" applyBorder="1" applyAlignment="1">
      <alignment horizontal="center" vertical="center" wrapText="1"/>
    </xf>
    <xf numFmtId="0" fontId="10" fillId="0" borderId="22" xfId="4" applyFont="1" applyBorder="1" applyAlignment="1">
      <alignment horizontal="center" vertical="center" wrapText="1"/>
    </xf>
    <xf numFmtId="0" fontId="24" fillId="0" borderId="70" xfId="7" applyFont="1" applyBorder="1" applyAlignment="1">
      <alignment horizontal="center" vertical="center" wrapText="1"/>
    </xf>
    <xf numFmtId="0" fontId="10" fillId="0" borderId="19" xfId="4" applyFont="1" applyBorder="1" applyAlignment="1">
      <alignment horizontal="center" vertical="center" wrapText="1"/>
    </xf>
    <xf numFmtId="0" fontId="10" fillId="0" borderId="21" xfId="4" applyFont="1" applyBorder="1" applyAlignment="1">
      <alignment horizontal="center" vertical="center" wrapText="1"/>
    </xf>
    <xf numFmtId="0" fontId="24" fillId="0" borderId="48" xfId="7" applyFont="1" applyBorder="1" applyAlignment="1">
      <alignment horizontal="center" vertical="center" wrapText="1"/>
    </xf>
    <xf numFmtId="0" fontId="10" fillId="0" borderId="16" xfId="4" applyFont="1" applyBorder="1" applyAlignment="1">
      <alignment horizontal="center" vertical="center" wrapText="1"/>
    </xf>
    <xf numFmtId="0" fontId="24" fillId="11" borderId="55" xfId="7" applyFont="1" applyFill="1" applyBorder="1" applyAlignment="1">
      <alignment horizontal="center" vertical="center"/>
    </xf>
    <xf numFmtId="166" fontId="6" fillId="2" borderId="0" xfId="4" applyNumberFormat="1" applyFill="1" applyAlignment="1">
      <alignment horizontal="center" vertical="center"/>
    </xf>
    <xf numFmtId="167" fontId="6" fillId="0" borderId="59" xfId="4" applyNumberFormat="1" applyBorder="1" applyAlignment="1">
      <alignment horizontal="center" vertical="center"/>
    </xf>
    <xf numFmtId="0" fontId="24" fillId="0" borderId="51" xfId="7" applyFont="1" applyBorder="1" applyAlignment="1">
      <alignment horizontal="center" vertical="center" textRotation="90" wrapText="1"/>
    </xf>
    <xf numFmtId="0" fontId="24" fillId="0" borderId="41" xfId="7" applyFont="1" applyBorder="1" applyAlignment="1">
      <alignment horizontal="center" vertical="center" textRotation="90" wrapText="1"/>
    </xf>
    <xf numFmtId="0" fontId="24" fillId="11" borderId="1" xfId="7" applyFont="1" applyFill="1" applyBorder="1" applyAlignment="1">
      <alignment horizontal="center" vertical="center"/>
    </xf>
    <xf numFmtId="0" fontId="6" fillId="0" borderId="59" xfId="4" applyBorder="1" applyAlignment="1">
      <alignment horizontal="center" vertical="center"/>
    </xf>
    <xf numFmtId="0" fontId="8" fillId="0" borderId="0" xfId="1" applyFont="1" applyAlignment="1">
      <alignment horizontal="center" vertical="center"/>
    </xf>
    <xf numFmtId="0" fontId="24" fillId="0" borderId="0" xfId="8" applyFont="1" applyAlignment="1">
      <alignment horizontal="center" vertical="center"/>
    </xf>
    <xf numFmtId="0" fontId="17" fillId="0" borderId="0" xfId="4" applyFont="1" applyAlignment="1">
      <alignment horizontal="center" vertical="center"/>
    </xf>
    <xf numFmtId="0" fontId="6" fillId="0" borderId="0" xfId="4" applyAlignment="1">
      <alignment horizontal="center" vertical="center" wrapText="1"/>
    </xf>
    <xf numFmtId="0" fontId="24" fillId="0" borderId="0" xfId="8" applyFont="1" applyAlignment="1">
      <alignment horizontal="center" vertical="center" wrapText="1"/>
    </xf>
    <xf numFmtId="0" fontId="17" fillId="2" borderId="0" xfId="4" applyFont="1" applyFill="1" applyAlignment="1">
      <alignment horizontal="center" vertical="center"/>
    </xf>
    <xf numFmtId="0" fontId="8" fillId="0" borderId="18" xfId="4" applyFont="1" applyBorder="1" applyAlignment="1">
      <alignment horizontal="center" vertical="center" wrapText="1"/>
    </xf>
    <xf numFmtId="0" fontId="10" fillId="0" borderId="18" xfId="4" applyFont="1" applyBorder="1" applyAlignment="1">
      <alignment horizontal="center" vertical="center" wrapText="1"/>
    </xf>
    <xf numFmtId="0" fontId="8" fillId="0" borderId="18" xfId="1" applyFont="1" applyBorder="1" applyAlignment="1">
      <alignment horizontal="center" vertical="center" wrapText="1"/>
    </xf>
    <xf numFmtId="0" fontId="8" fillId="0" borderId="36" xfId="4" applyFont="1" applyBorder="1" applyAlignment="1">
      <alignment horizontal="center" vertical="center"/>
    </xf>
    <xf numFmtId="0" fontId="17" fillId="5" borderId="0" xfId="4" applyFont="1" applyFill="1" applyAlignment="1">
      <alignment horizontal="center" vertical="center"/>
    </xf>
    <xf numFmtId="49" fontId="8" fillId="2" borderId="0" xfId="1" applyNumberFormat="1" applyFont="1" applyFill="1" applyAlignment="1">
      <alignment horizontal="center" vertical="center"/>
    </xf>
    <xf numFmtId="0" fontId="17" fillId="0" borderId="0" xfId="4" applyFont="1" applyAlignment="1">
      <alignment horizontal="center" vertical="center" wrapText="1"/>
    </xf>
    <xf numFmtId="0" fontId="32" fillId="0" borderId="0" xfId="9" applyFont="1" applyAlignment="1">
      <alignment vertical="top" wrapText="1"/>
    </xf>
    <xf numFmtId="0" fontId="32" fillId="0" borderId="0" xfId="9" applyFont="1" applyAlignment="1">
      <alignment horizontal="left" vertical="center" wrapText="1"/>
    </xf>
    <xf numFmtId="49" fontId="32" fillId="0" borderId="0" xfId="9" applyNumberFormat="1" applyFont="1" applyAlignment="1">
      <alignment wrapText="1"/>
    </xf>
    <xf numFmtId="0" fontId="33" fillId="0" borderId="0" xfId="9" applyFont="1" applyAlignment="1">
      <alignment wrapText="1"/>
    </xf>
    <xf numFmtId="0" fontId="33" fillId="0" borderId="0" xfId="9" applyFont="1"/>
    <xf numFmtId="169" fontId="33" fillId="0" borderId="0" xfId="9" applyNumberFormat="1" applyFont="1"/>
    <xf numFmtId="0" fontId="34" fillId="0" borderId="0" xfId="9" applyFont="1"/>
    <xf numFmtId="0" fontId="10" fillId="0" borderId="0" xfId="9" applyFont="1"/>
    <xf numFmtId="0" fontId="6" fillId="0" borderId="0" xfId="9" applyFont="1"/>
    <xf numFmtId="0" fontId="10" fillId="0" borderId="0" xfId="9" applyFont="1" applyAlignment="1">
      <alignment horizontal="center"/>
    </xf>
    <xf numFmtId="0" fontId="8" fillId="0" borderId="0" xfId="10" applyFont="1" applyAlignment="1">
      <alignment vertical="center"/>
    </xf>
    <xf numFmtId="0" fontId="4" fillId="0" borderId="0" xfId="10" applyFont="1" applyAlignment="1">
      <alignment vertical="top"/>
    </xf>
    <xf numFmtId="0" fontId="10" fillId="0" borderId="0" xfId="9" applyFont="1" applyAlignment="1">
      <alignment horizontal="center" vertical="center"/>
    </xf>
    <xf numFmtId="167" fontId="36" fillId="0" borderId="0" xfId="9" applyNumberFormat="1" applyFont="1"/>
    <xf numFmtId="167" fontId="36" fillId="0" borderId="0" xfId="9" applyNumberFormat="1" applyFont="1" applyAlignment="1">
      <alignment horizontal="left" wrapText="1"/>
    </xf>
    <xf numFmtId="167" fontId="36" fillId="0" borderId="0" xfId="9" applyNumberFormat="1" applyFont="1" applyAlignment="1">
      <alignment wrapText="1"/>
    </xf>
    <xf numFmtId="0" fontId="37" fillId="0" borderId="0" xfId="9" applyFont="1" applyAlignment="1">
      <alignment vertical="center" wrapText="1"/>
    </xf>
    <xf numFmtId="0" fontId="37" fillId="0" borderId="0" xfId="9" applyFont="1" applyAlignment="1">
      <alignment vertical="center"/>
    </xf>
    <xf numFmtId="164" fontId="34" fillId="0" borderId="0" xfId="9" applyNumberFormat="1" applyFont="1"/>
    <xf numFmtId="169" fontId="34" fillId="0" borderId="0" xfId="9" applyNumberFormat="1" applyFont="1"/>
    <xf numFmtId="1" fontId="36" fillId="0" borderId="0" xfId="9" applyNumberFormat="1" applyFont="1"/>
    <xf numFmtId="3" fontId="38" fillId="0" borderId="0" xfId="9" applyNumberFormat="1" applyFont="1"/>
    <xf numFmtId="0" fontId="4" fillId="0" borderId="0" xfId="10" applyFont="1" applyAlignment="1">
      <alignment horizontal="center" vertical="top"/>
    </xf>
    <xf numFmtId="3" fontId="38" fillId="0" borderId="0" xfId="9" applyNumberFormat="1" applyFont="1" applyAlignment="1">
      <alignment horizontal="left" wrapText="1"/>
    </xf>
    <xf numFmtId="3" fontId="38" fillId="0" borderId="0" xfId="9" applyNumberFormat="1" applyFont="1" applyAlignment="1">
      <alignment wrapText="1"/>
    </xf>
    <xf numFmtId="164" fontId="38" fillId="0" borderId="0" xfId="9" applyNumberFormat="1" applyFont="1"/>
    <xf numFmtId="169" fontId="38" fillId="0" borderId="0" xfId="9" applyNumberFormat="1" applyFont="1"/>
    <xf numFmtId="0" fontId="33" fillId="2" borderId="0" xfId="9" applyFont="1" applyFill="1"/>
    <xf numFmtId="0" fontId="8" fillId="0" borderId="25" xfId="11" applyFont="1" applyBorder="1" applyAlignment="1">
      <alignment horizontal="center" vertical="center" wrapText="1"/>
    </xf>
    <xf numFmtId="0" fontId="8" fillId="0" borderId="70" xfId="11" applyFont="1" applyBorder="1" applyAlignment="1">
      <alignment horizontal="center" vertical="center" wrapText="1"/>
    </xf>
    <xf numFmtId="0" fontId="8" fillId="0" borderId="20" xfId="11" applyFont="1" applyBorder="1" applyAlignment="1">
      <alignment horizontal="center" vertical="center" wrapText="1"/>
    </xf>
    <xf numFmtId="0" fontId="10" fillId="0" borderId="14" xfId="6" applyFont="1" applyBorder="1" applyAlignment="1">
      <alignment horizontal="center" vertical="center" textRotation="90" wrapText="1"/>
    </xf>
    <xf numFmtId="0" fontId="10" fillId="0" borderId="15" xfId="6" applyFont="1" applyBorder="1" applyAlignment="1">
      <alignment horizontal="center" vertical="center" textRotation="90" wrapText="1"/>
    </xf>
    <xf numFmtId="0" fontId="10" fillId="0" borderId="42" xfId="6" applyFont="1" applyBorder="1" applyAlignment="1">
      <alignment horizontal="center" vertical="center" textRotation="90" wrapText="1"/>
    </xf>
    <xf numFmtId="0" fontId="10" fillId="0" borderId="43" xfId="6" applyFont="1" applyBorder="1" applyAlignment="1">
      <alignment horizontal="center" vertical="center" textRotation="90" wrapText="1"/>
    </xf>
    <xf numFmtId="0" fontId="10" fillId="0" borderId="20" xfId="6" applyFont="1" applyBorder="1" applyAlignment="1">
      <alignment horizontal="center" vertical="center" wrapText="1"/>
    </xf>
    <xf numFmtId="0" fontId="10" fillId="0" borderId="70" xfId="6" applyFont="1" applyBorder="1" applyAlignment="1">
      <alignment horizontal="center" vertical="center" wrapText="1"/>
    </xf>
    <xf numFmtId="0" fontId="8" fillId="0" borderId="16" xfId="11" applyFont="1" applyBorder="1" applyAlignment="1">
      <alignment horizontal="center" vertical="center" textRotation="90"/>
    </xf>
    <xf numFmtId="0" fontId="8" fillId="0" borderId="15" xfId="11" applyFont="1" applyBorder="1" applyAlignment="1">
      <alignment horizontal="center" vertical="center" textRotation="90"/>
    </xf>
    <xf numFmtId="0" fontId="8" fillId="0" borderId="14" xfId="11" applyFont="1" applyBorder="1" applyAlignment="1">
      <alignment horizontal="center" vertical="center" textRotation="90"/>
    </xf>
    <xf numFmtId="0" fontId="8" fillId="0" borderId="14" xfId="11" applyFont="1" applyBorder="1" applyAlignment="1">
      <alignment horizontal="center" vertical="center" wrapText="1"/>
    </xf>
    <xf numFmtId="4" fontId="33" fillId="0" borderId="0" xfId="9" applyNumberFormat="1" applyFont="1"/>
    <xf numFmtId="0" fontId="33" fillId="5" borderId="0" xfId="9" applyFont="1" applyFill="1"/>
    <xf numFmtId="4" fontId="33" fillId="5" borderId="0" xfId="9" applyNumberFormat="1" applyFont="1" applyFill="1"/>
    <xf numFmtId="0" fontId="33" fillId="0" borderId="0" xfId="9" applyFont="1" applyAlignment="1">
      <alignment horizontal="left"/>
    </xf>
    <xf numFmtId="0" fontId="4" fillId="0" borderId="0" xfId="4" applyFont="1" applyAlignment="1">
      <alignment horizontal="center" vertical="center"/>
    </xf>
    <xf numFmtId="0" fontId="8" fillId="0" borderId="0" xfId="4" applyFont="1" applyAlignment="1">
      <alignment horizontal="center" vertical="center"/>
    </xf>
    <xf numFmtId="0" fontId="8" fillId="0" borderId="16" xfId="4" applyFont="1" applyBorder="1" applyAlignment="1">
      <alignment horizontal="center" vertical="center" wrapText="1"/>
    </xf>
    <xf numFmtId="0" fontId="10" fillId="0" borderId="14" xfId="6" applyFont="1" applyBorder="1" applyAlignment="1">
      <alignment horizontal="center" vertical="center" wrapText="1"/>
    </xf>
    <xf numFmtId="0" fontId="10" fillId="0" borderId="15" xfId="6" applyFont="1" applyBorder="1" applyAlignment="1">
      <alignment horizontal="center" vertical="center" wrapText="1"/>
    </xf>
    <xf numFmtId="0" fontId="8" fillId="0" borderId="20" xfId="4" applyFont="1" applyBorder="1" applyAlignment="1">
      <alignment horizontal="center" vertical="center" textRotation="90"/>
    </xf>
    <xf numFmtId="0" fontId="8" fillId="0" borderId="70" xfId="4" applyFont="1" applyBorder="1" applyAlignment="1">
      <alignment horizontal="center" vertical="center" textRotation="90"/>
    </xf>
    <xf numFmtId="0" fontId="8" fillId="0" borderId="25" xfId="4" applyFont="1" applyBorder="1" applyAlignment="1">
      <alignment horizontal="center" vertical="center" textRotation="90"/>
    </xf>
    <xf numFmtId="0" fontId="8" fillId="0" borderId="26" xfId="4" applyFont="1" applyBorder="1" applyAlignment="1">
      <alignment horizontal="center" vertical="center" textRotation="90"/>
    </xf>
    <xf numFmtId="0" fontId="8" fillId="0" borderId="25" xfId="4" applyFont="1" applyBorder="1" applyAlignment="1">
      <alignment horizontal="center" vertical="center" wrapText="1"/>
    </xf>
    <xf numFmtId="0" fontId="8" fillId="0" borderId="70" xfId="4" applyFont="1" applyBorder="1" applyAlignment="1">
      <alignment horizontal="center" vertical="center"/>
    </xf>
    <xf numFmtId="0" fontId="8" fillId="0" borderId="35" xfId="4" applyFont="1" applyBorder="1" applyAlignment="1">
      <alignment horizontal="center" vertical="center" wrapText="1"/>
    </xf>
    <xf numFmtId="0" fontId="10" fillId="0" borderId="14" xfId="9" applyFont="1" applyBorder="1" applyAlignment="1">
      <alignment horizontal="center" vertical="center" wrapText="1"/>
    </xf>
    <xf numFmtId="0" fontId="8" fillId="0" borderId="19" xfId="1" applyFont="1" applyBorder="1" applyAlignment="1">
      <alignment horizontal="center" vertical="center"/>
    </xf>
    <xf numFmtId="0" fontId="8" fillId="0" borderId="21" xfId="1" applyFont="1" applyBorder="1" applyAlignment="1">
      <alignment horizontal="center" vertical="center"/>
    </xf>
    <xf numFmtId="0" fontId="8" fillId="0" borderId="48" xfId="1" applyFont="1" applyBorder="1" applyAlignment="1">
      <alignment horizontal="center" vertical="center"/>
    </xf>
    <xf numFmtId="0" fontId="8" fillId="0" borderId="66" xfId="1" applyFont="1" applyBorder="1" applyAlignment="1">
      <alignment horizontal="center" vertical="center"/>
    </xf>
    <xf numFmtId="0" fontId="8" fillId="0" borderId="67" xfId="1" applyFont="1" applyBorder="1" applyAlignment="1">
      <alignment horizontal="center" vertical="center"/>
    </xf>
    <xf numFmtId="0" fontId="8" fillId="0" borderId="49" xfId="1" applyFont="1" applyBorder="1" applyAlignment="1">
      <alignment horizontal="center" vertical="center"/>
    </xf>
    <xf numFmtId="0" fontId="8" fillId="0" borderId="50" xfId="1" applyFont="1" applyBorder="1" applyAlignment="1">
      <alignment horizontal="center" vertical="center"/>
    </xf>
    <xf numFmtId="0" fontId="17" fillId="0" borderId="0" xfId="4" applyFont="1"/>
    <xf numFmtId="0" fontId="17" fillId="0" borderId="0" xfId="4" applyFont="1" applyAlignment="1">
      <alignment vertical="center"/>
    </xf>
    <xf numFmtId="0" fontId="17" fillId="0" borderId="0" xfId="4" applyFont="1" applyAlignment="1">
      <alignment horizontal="right" vertical="center"/>
    </xf>
    <xf numFmtId="0" fontId="8" fillId="0" borderId="0" xfId="1" applyFont="1" applyAlignment="1">
      <alignment vertical="center"/>
    </xf>
    <xf numFmtId="0" fontId="40" fillId="0" borderId="0" xfId="4" applyFont="1"/>
    <xf numFmtId="0" fontId="17" fillId="2" borderId="0" xfId="4" applyFont="1" applyFill="1" applyAlignment="1">
      <alignment vertical="center"/>
    </xf>
    <xf numFmtId="0" fontId="10" fillId="0" borderId="12" xfId="4" applyFont="1" applyBorder="1" applyAlignment="1">
      <alignment horizontal="center" vertical="center" wrapText="1"/>
    </xf>
    <xf numFmtId="0" fontId="8" fillId="0" borderId="55" xfId="1" applyFont="1" applyBorder="1" applyAlignment="1">
      <alignment horizontal="center" vertical="center" wrapText="1"/>
    </xf>
    <xf numFmtId="0" fontId="17" fillId="5" borderId="0" xfId="4" applyFont="1" applyFill="1" applyAlignment="1">
      <alignment vertical="center"/>
    </xf>
    <xf numFmtId="0" fontId="17" fillId="5" borderId="0" xfId="4" applyFont="1" applyFill="1"/>
    <xf numFmtId="0" fontId="41" fillId="0" borderId="0" xfId="4" applyFont="1" applyAlignment="1">
      <alignment horizontal="center" vertical="center"/>
    </xf>
    <xf numFmtId="0" fontId="10" fillId="0" borderId="57" xfId="4" applyFont="1" applyBorder="1" applyAlignment="1">
      <alignment horizontal="center" vertical="center" textRotation="90" wrapText="1"/>
    </xf>
    <xf numFmtId="0" fontId="10" fillId="0" borderId="56" xfId="4" applyFont="1" applyBorder="1" applyAlignment="1">
      <alignment horizontal="center" vertical="center" textRotation="90" wrapText="1"/>
    </xf>
    <xf numFmtId="0" fontId="10" fillId="10" borderId="56" xfId="4" applyFont="1" applyFill="1" applyBorder="1" applyAlignment="1">
      <alignment horizontal="center" vertical="center" textRotation="90" wrapText="1"/>
    </xf>
    <xf numFmtId="0" fontId="10" fillId="0" borderId="58" xfId="4" applyFont="1" applyBorder="1" applyAlignment="1">
      <alignment horizontal="center" vertical="center" textRotation="90" wrapText="1"/>
    </xf>
    <xf numFmtId="0" fontId="10" fillId="0" borderId="57" xfId="4" applyFont="1" applyBorder="1" applyAlignment="1">
      <alignment horizontal="center" vertical="center" wrapText="1"/>
    </xf>
    <xf numFmtId="0" fontId="10" fillId="0" borderId="58" xfId="4" applyFont="1" applyBorder="1" applyAlignment="1">
      <alignment horizontal="center" vertical="center" wrapText="1"/>
    </xf>
    <xf numFmtId="0" fontId="10" fillId="0" borderId="14" xfId="4" applyFont="1" applyBorder="1" applyAlignment="1">
      <alignment horizontal="center" vertical="center" textRotation="90" wrapText="1"/>
    </xf>
    <xf numFmtId="0" fontId="10" fillId="0" borderId="15" xfId="4" applyFont="1" applyBorder="1" applyAlignment="1">
      <alignment horizontal="center" vertical="center" textRotation="90" wrapText="1"/>
    </xf>
    <xf numFmtId="0" fontId="10" fillId="0" borderId="16" xfId="4" applyFont="1" applyBorder="1" applyAlignment="1">
      <alignment horizontal="center" vertical="center" textRotation="90" wrapText="1"/>
    </xf>
    <xf numFmtId="0" fontId="8" fillId="0" borderId="21" xfId="4" applyFont="1" applyBorder="1" applyAlignment="1">
      <alignment horizontal="center" vertical="center"/>
    </xf>
    <xf numFmtId="0" fontId="8" fillId="0" borderId="48" xfId="4" applyFont="1" applyBorder="1" applyAlignment="1">
      <alignment horizontal="center" vertical="center"/>
    </xf>
    <xf numFmtId="0" fontId="8" fillId="0" borderId="19" xfId="4" applyFont="1" applyBorder="1" applyAlignment="1">
      <alignment horizontal="center" vertical="center"/>
    </xf>
    <xf numFmtId="49" fontId="8" fillId="0" borderId="41" xfId="4" applyNumberFormat="1" applyFont="1" applyBorder="1" applyAlignment="1">
      <alignment horizontal="center" vertical="center"/>
    </xf>
    <xf numFmtId="49" fontId="8" fillId="0" borderId="21" xfId="4" applyNumberFormat="1" applyFont="1" applyBorder="1" applyAlignment="1">
      <alignment horizontal="center" vertical="center"/>
    </xf>
    <xf numFmtId="49" fontId="8" fillId="0" borderId="23" xfId="4" applyNumberFormat="1" applyFont="1" applyBorder="1" applyAlignment="1">
      <alignment horizontal="center" vertical="center"/>
    </xf>
    <xf numFmtId="166" fontId="41" fillId="0" borderId="0" xfId="4" applyNumberFormat="1" applyFont="1" applyAlignment="1">
      <alignment horizontal="center" vertical="center"/>
    </xf>
    <xf numFmtId="166" fontId="4" fillId="0" borderId="59" xfId="4" applyNumberFormat="1" applyFont="1" applyBorder="1" applyAlignment="1">
      <alignment horizontal="center" vertical="center"/>
    </xf>
    <xf numFmtId="167" fontId="41" fillId="0" borderId="0" xfId="4" applyNumberFormat="1" applyFont="1" applyAlignment="1">
      <alignment horizontal="center" vertical="center"/>
    </xf>
    <xf numFmtId="168" fontId="17" fillId="0" borderId="0" xfId="4" applyNumberFormat="1" applyFont="1" applyAlignment="1">
      <alignment horizontal="center" vertical="center"/>
    </xf>
    <xf numFmtId="0" fontId="17" fillId="0" borderId="18" xfId="4" applyFont="1" applyBorder="1" applyAlignment="1">
      <alignment horizontal="center" vertical="center"/>
    </xf>
    <xf numFmtId="0" fontId="4" fillId="0" borderId="0" xfId="4" applyFont="1" applyAlignment="1">
      <alignment horizontal="center"/>
    </xf>
    <xf numFmtId="0" fontId="4" fillId="0" borderId="0" xfId="4" applyFont="1"/>
    <xf numFmtId="0" fontId="30" fillId="0" borderId="0" xfId="4" applyFont="1" applyAlignment="1">
      <alignment horizontal="center" vertical="center" wrapText="1"/>
    </xf>
    <xf numFmtId="0" fontId="30" fillId="0" borderId="18" xfId="4" applyFont="1" applyBorder="1" applyAlignment="1">
      <alignment horizontal="center" vertical="center" wrapText="1"/>
    </xf>
    <xf numFmtId="0" fontId="30" fillId="0" borderId="18" xfId="20" applyFont="1" applyBorder="1" applyAlignment="1">
      <alignment horizontal="center" vertical="center" wrapText="1"/>
    </xf>
    <xf numFmtId="49" fontId="30" fillId="0" borderId="18" xfId="4" applyNumberFormat="1" applyFont="1" applyBorder="1" applyAlignment="1">
      <alignment horizontal="center" vertical="center" wrapText="1"/>
    </xf>
    <xf numFmtId="0" fontId="17" fillId="0" borderId="18" xfId="4" applyFont="1" applyBorder="1" applyAlignment="1">
      <alignment vertical="center" wrapText="1"/>
    </xf>
    <xf numFmtId="0" fontId="17" fillId="0" borderId="18" xfId="11" applyFont="1" applyBorder="1" applyAlignment="1">
      <alignment vertical="center" wrapText="1"/>
    </xf>
    <xf numFmtId="0" fontId="43" fillId="0" borderId="0" xfId="4" applyFont="1" applyAlignment="1">
      <alignment wrapText="1"/>
    </xf>
    <xf numFmtId="0" fontId="17" fillId="0" borderId="0" xfId="4" applyFont="1" applyAlignment="1">
      <alignment horizontal="center"/>
    </xf>
    <xf numFmtId="0" fontId="6" fillId="0" borderId="0" xfId="13"/>
    <xf numFmtId="0" fontId="6" fillId="0" borderId="0" xfId="13" applyAlignment="1">
      <alignment horizontal="right"/>
    </xf>
    <xf numFmtId="0" fontId="4" fillId="0" borderId="0" xfId="1" applyFont="1" applyAlignment="1">
      <alignment vertical="center"/>
    </xf>
    <xf numFmtId="0" fontId="10" fillId="0" borderId="0" xfId="13" applyFont="1" applyAlignment="1">
      <alignment horizontal="center"/>
    </xf>
    <xf numFmtId="0" fontId="6" fillId="0" borderId="0" xfId="13" applyAlignment="1">
      <alignment vertical="center"/>
    </xf>
    <xf numFmtId="0" fontId="26" fillId="0" borderId="1" xfId="7" applyFont="1" applyBorder="1" applyAlignment="1">
      <alignment horizontal="center" vertical="center"/>
    </xf>
    <xf numFmtId="0" fontId="6" fillId="0" borderId="1" xfId="13" applyBorder="1" applyAlignment="1">
      <alignment horizontal="center" vertical="center" wrapText="1"/>
    </xf>
    <xf numFmtId="0" fontId="26" fillId="0" borderId="5" xfId="7" applyFont="1" applyBorder="1" applyAlignment="1">
      <alignment horizontal="center" vertical="center"/>
    </xf>
    <xf numFmtId="0" fontId="6" fillId="0" borderId="0" xfId="13" applyAlignment="1">
      <alignment horizontal="left"/>
    </xf>
    <xf numFmtId="0" fontId="14" fillId="0" borderId="0" xfId="11" applyFont="1" applyAlignment="1">
      <alignment wrapText="1"/>
    </xf>
    <xf numFmtId="0" fontId="14" fillId="0" borderId="0" xfId="11" applyFont="1" applyAlignment="1">
      <alignment horizontal="center" wrapText="1"/>
    </xf>
    <xf numFmtId="0" fontId="6" fillId="0" borderId="18" xfId="4" applyBorder="1" applyAlignment="1">
      <alignment horizontal="center" vertical="center"/>
    </xf>
    <xf numFmtId="0" fontId="6" fillId="0" borderId="18" xfId="4" applyBorder="1" applyAlignment="1">
      <alignment horizontal="center" vertical="center" wrapText="1"/>
    </xf>
    <xf numFmtId="0" fontId="6" fillId="0" borderId="18" xfId="4" applyBorder="1" applyAlignment="1">
      <alignment horizontal="center"/>
    </xf>
    <xf numFmtId="0" fontId="6" fillId="0" borderId="13" xfId="4" applyBorder="1" applyAlignment="1">
      <alignment horizontal="center"/>
    </xf>
    <xf numFmtId="172" fontId="6" fillId="0" borderId="0" xfId="13" applyNumberFormat="1"/>
    <xf numFmtId="0" fontId="4" fillId="0" borderId="59" xfId="1" applyFont="1" applyBorder="1" applyAlignment="1">
      <alignment horizontal="center" vertical="center"/>
    </xf>
    <xf numFmtId="166" fontId="8" fillId="0" borderId="59" xfId="1" applyNumberFormat="1" applyFont="1" applyBorder="1" applyAlignment="1">
      <alignment horizontal="center" vertical="center"/>
    </xf>
    <xf numFmtId="166" fontId="6" fillId="0" borderId="59" xfId="2" applyNumberFormat="1" applyFont="1" applyBorder="1" applyAlignment="1">
      <alignment horizontal="center" vertical="center"/>
    </xf>
    <xf numFmtId="166" fontId="6" fillId="0" borderId="59" xfId="2" applyNumberFormat="1" applyFont="1" applyBorder="1" applyAlignment="1">
      <alignment vertical="center" wrapText="1"/>
    </xf>
    <xf numFmtId="4" fontId="4" fillId="0" borderId="59" xfId="1" applyNumberFormat="1" applyFont="1" applyBorder="1" applyAlignment="1">
      <alignment horizontal="left" vertical="center" wrapText="1"/>
    </xf>
    <xf numFmtId="49" fontId="8" fillId="0" borderId="59" xfId="1" applyNumberFormat="1" applyFont="1" applyBorder="1" applyAlignment="1">
      <alignment horizontal="center" vertical="center"/>
    </xf>
    <xf numFmtId="167" fontId="8" fillId="0" borderId="59" xfId="1" applyNumberFormat="1" applyFont="1" applyBorder="1" applyAlignment="1">
      <alignment horizontal="center" vertical="center"/>
    </xf>
    <xf numFmtId="167" fontId="4" fillId="0" borderId="59" xfId="1" applyNumberFormat="1" applyFont="1" applyBorder="1" applyAlignment="1">
      <alignment horizontal="center" vertical="center"/>
    </xf>
    <xf numFmtId="166" fontId="6" fillId="0" borderId="59" xfId="4" applyNumberFormat="1" applyBorder="1" applyAlignment="1">
      <alignment horizontal="center" vertical="center"/>
    </xf>
    <xf numFmtId="1" fontId="6" fillId="0" borderId="59" xfId="4" applyNumberFormat="1" applyBorder="1" applyAlignment="1">
      <alignment horizontal="center" vertical="center"/>
    </xf>
    <xf numFmtId="14" fontId="4" fillId="0" borderId="59" xfId="1" applyNumberFormat="1" applyFont="1" applyBorder="1" applyAlignment="1">
      <alignment horizontal="center" vertical="center"/>
    </xf>
    <xf numFmtId="166" fontId="6" fillId="2" borderId="59" xfId="4" applyNumberFormat="1" applyFill="1" applyBorder="1" applyAlignment="1">
      <alignment horizontal="center" vertical="center" wrapText="1"/>
    </xf>
    <xf numFmtId="167" fontId="6" fillId="0" borderId="59" xfId="4" applyNumberFormat="1" applyBorder="1" applyAlignment="1">
      <alignment horizontal="center" vertical="center" wrapText="1"/>
    </xf>
    <xf numFmtId="1" fontId="6" fillId="0" borderId="59" xfId="4" applyNumberFormat="1" applyBorder="1" applyAlignment="1">
      <alignment horizontal="center" vertical="center" wrapText="1"/>
    </xf>
    <xf numFmtId="166" fontId="8" fillId="6" borderId="59" xfId="1" applyNumberFormat="1" applyFont="1" applyFill="1" applyBorder="1" applyAlignment="1">
      <alignment horizontal="center" vertical="center"/>
    </xf>
    <xf numFmtId="49" fontId="10" fillId="7" borderId="1" xfId="4" applyNumberFormat="1" applyFont="1" applyFill="1" applyBorder="1" applyAlignment="1">
      <alignment horizontal="center" vertical="center" wrapText="1"/>
    </xf>
    <xf numFmtId="3" fontId="10" fillId="7" borderId="1" xfId="4" applyNumberFormat="1" applyFont="1" applyFill="1" applyBorder="1" applyAlignment="1">
      <alignment horizontal="center" vertical="center" wrapText="1"/>
    </xf>
    <xf numFmtId="0" fontId="10" fillId="7" borderId="1" xfId="4" applyFont="1" applyFill="1" applyBorder="1" applyAlignment="1">
      <alignment horizontal="center" vertical="center" wrapText="1"/>
    </xf>
    <xf numFmtId="0" fontId="10" fillId="7" borderId="39" xfId="4" applyFont="1" applyFill="1" applyBorder="1" applyAlignment="1">
      <alignment horizontal="center" vertical="center" wrapText="1"/>
    </xf>
    <xf numFmtId="0" fontId="10" fillId="7" borderId="40" xfId="4" applyFont="1" applyFill="1" applyBorder="1" applyAlignment="1">
      <alignment horizontal="center" vertical="center" wrapText="1"/>
    </xf>
    <xf numFmtId="49" fontId="10" fillId="7" borderId="60" xfId="4" applyNumberFormat="1" applyFont="1" applyFill="1" applyBorder="1" applyAlignment="1">
      <alignment horizontal="center" vertical="center" wrapText="1"/>
    </xf>
    <xf numFmtId="49" fontId="10" fillId="7" borderId="40" xfId="4" applyNumberFormat="1" applyFont="1" applyFill="1" applyBorder="1" applyAlignment="1">
      <alignment horizontal="center" vertical="center" wrapText="1"/>
    </xf>
    <xf numFmtId="49" fontId="10" fillId="7" borderId="51" xfId="4" applyNumberFormat="1" applyFont="1" applyFill="1" applyBorder="1" applyAlignment="1">
      <alignment horizontal="center" vertical="center" wrapText="1"/>
    </xf>
    <xf numFmtId="49" fontId="10" fillId="7" borderId="54" xfId="4" applyNumberFormat="1" applyFont="1" applyFill="1" applyBorder="1" applyAlignment="1">
      <alignment horizontal="center" vertical="center" wrapText="1"/>
    </xf>
    <xf numFmtId="0" fontId="8" fillId="4" borderId="59" xfId="1" applyFont="1" applyFill="1" applyBorder="1" applyAlignment="1">
      <alignment horizontal="center" vertical="center"/>
    </xf>
    <xf numFmtId="167" fontId="6" fillId="0" borderId="59" xfId="4" applyNumberFormat="1" applyBorder="1"/>
    <xf numFmtId="166" fontId="16" fillId="2" borderId="59" xfId="4" applyNumberFormat="1" applyFont="1" applyFill="1" applyBorder="1" applyAlignment="1">
      <alignment horizontal="center" vertical="center" wrapText="1"/>
    </xf>
    <xf numFmtId="0" fontId="6" fillId="2" borderId="59" xfId="4" applyFill="1" applyBorder="1" applyAlignment="1">
      <alignment horizontal="center" vertical="center"/>
    </xf>
    <xf numFmtId="0" fontId="10" fillId="7" borderId="7" xfId="4" applyFont="1" applyFill="1" applyBorder="1" applyAlignment="1">
      <alignment horizontal="center" vertical="center" wrapText="1"/>
    </xf>
    <xf numFmtId="0" fontId="10" fillId="7" borderId="52" xfId="4" applyFont="1" applyFill="1" applyBorder="1" applyAlignment="1">
      <alignment horizontal="center" vertical="center" wrapText="1"/>
    </xf>
    <xf numFmtId="0" fontId="10" fillId="7" borderId="51" xfId="4" applyFont="1" applyFill="1" applyBorder="1" applyAlignment="1">
      <alignment horizontal="center" vertical="center" wrapText="1"/>
    </xf>
    <xf numFmtId="0" fontId="10" fillId="7" borderId="60" xfId="4" applyFont="1" applyFill="1" applyBorder="1" applyAlignment="1">
      <alignment horizontal="center" vertical="center" wrapText="1"/>
    </xf>
    <xf numFmtId="49" fontId="24" fillId="11" borderId="1" xfId="7" applyNumberFormat="1" applyFont="1" applyFill="1" applyBorder="1" applyAlignment="1">
      <alignment horizontal="center" vertical="center"/>
    </xf>
    <xf numFmtId="49" fontId="24" fillId="11" borderId="8" xfId="7" applyNumberFormat="1" applyFont="1" applyFill="1" applyBorder="1" applyAlignment="1">
      <alignment horizontal="center" vertical="center"/>
    </xf>
    <xf numFmtId="49" fontId="24" fillId="11" borderId="51" xfId="7" applyNumberFormat="1" applyFont="1" applyFill="1" applyBorder="1" applyAlignment="1">
      <alignment horizontal="center" vertical="center"/>
    </xf>
    <xf numFmtId="0" fontId="6" fillId="0" borderId="59" xfId="4" applyBorder="1"/>
    <xf numFmtId="0" fontId="24" fillId="10" borderId="59" xfId="7" applyFont="1" applyFill="1" applyBorder="1" applyAlignment="1">
      <alignment horizontal="center" vertical="center" textRotation="90" wrapText="1"/>
    </xf>
    <xf numFmtId="0" fontId="24" fillId="0" borderId="59" xfId="7" applyFont="1" applyBorder="1" applyAlignment="1">
      <alignment horizontal="center" vertical="center" textRotation="90" wrapText="1"/>
    </xf>
    <xf numFmtId="0" fontId="10" fillId="0" borderId="59" xfId="4" applyFont="1" applyBorder="1" applyAlignment="1">
      <alignment horizontal="center" vertical="center" textRotation="90" wrapText="1"/>
    </xf>
    <xf numFmtId="0" fontId="24" fillId="11" borderId="59" xfId="7" applyFont="1" applyFill="1" applyBorder="1" applyAlignment="1">
      <alignment horizontal="center" vertical="center"/>
    </xf>
    <xf numFmtId="49" fontId="24" fillId="11" borderId="59" xfId="7" applyNumberFormat="1" applyFont="1" applyFill="1" applyBorder="1" applyAlignment="1">
      <alignment horizontal="center" vertical="center"/>
    </xf>
    <xf numFmtId="166" fontId="6" fillId="0" borderId="59" xfId="1" applyNumberFormat="1" applyFont="1" applyBorder="1" applyAlignment="1">
      <alignment horizontal="center" vertical="center"/>
    </xf>
    <xf numFmtId="0" fontId="7" fillId="0" borderId="59" xfId="4" applyFont="1" applyBorder="1" applyAlignment="1">
      <alignment horizontal="center" vertical="center"/>
    </xf>
    <xf numFmtId="0" fontId="24" fillId="11" borderId="41" xfId="7" applyFont="1" applyFill="1" applyBorder="1" applyAlignment="1">
      <alignment horizontal="center" vertical="center"/>
    </xf>
    <xf numFmtId="0" fontId="24" fillId="11" borderId="21" xfId="7" applyFont="1" applyFill="1" applyBorder="1" applyAlignment="1">
      <alignment horizontal="center" vertical="center"/>
    </xf>
    <xf numFmtId="0" fontId="29" fillId="11" borderId="49" xfId="7" applyFont="1" applyFill="1" applyBorder="1" applyAlignment="1">
      <alignment horizontal="center" vertical="center"/>
    </xf>
    <xf numFmtId="0" fontId="29" fillId="11" borderId="21" xfId="7" applyFont="1" applyFill="1" applyBorder="1" applyAlignment="1">
      <alignment horizontal="center" vertical="center"/>
    </xf>
    <xf numFmtId="49" fontId="29" fillId="11" borderId="21" xfId="7" applyNumberFormat="1" applyFont="1" applyFill="1" applyBorder="1" applyAlignment="1">
      <alignment horizontal="center" vertical="center"/>
    </xf>
    <xf numFmtId="49" fontId="29" fillId="11" borderId="23" xfId="7" applyNumberFormat="1" applyFont="1" applyFill="1" applyBorder="1" applyAlignment="1">
      <alignment horizontal="center" vertical="center"/>
    </xf>
    <xf numFmtId="0" fontId="8" fillId="0" borderId="41" xfId="4" applyFont="1" applyBorder="1" applyAlignment="1">
      <alignment horizontal="center" vertical="center"/>
    </xf>
    <xf numFmtId="0" fontId="8" fillId="0" borderId="21" xfId="4" applyFont="1" applyBorder="1" applyAlignment="1">
      <alignment horizontal="center" vertical="center" wrapText="1"/>
    </xf>
    <xf numFmtId="0" fontId="8" fillId="0" borderId="23" xfId="4" applyFont="1" applyBorder="1" applyAlignment="1">
      <alignment horizontal="center" vertical="center"/>
    </xf>
    <xf numFmtId="3" fontId="10" fillId="4" borderId="59" xfId="0" applyNumberFormat="1" applyFont="1" applyFill="1" applyBorder="1" applyAlignment="1">
      <alignment horizontal="center" vertical="center" wrapText="1"/>
    </xf>
    <xf numFmtId="0" fontId="4" fillId="0" borderId="59" xfId="4" applyFont="1" applyBorder="1" applyAlignment="1">
      <alignment horizontal="center" vertical="center"/>
    </xf>
    <xf numFmtId="0" fontId="17" fillId="0" borderId="59" xfId="4" applyFont="1" applyBorder="1" applyAlignment="1">
      <alignment horizontal="center" vertical="center"/>
    </xf>
    <xf numFmtId="0" fontId="8" fillId="0" borderId="1" xfId="1" applyFont="1" applyBorder="1" applyAlignment="1">
      <alignment horizontal="center" vertical="center"/>
    </xf>
    <xf numFmtId="0" fontId="8" fillId="0" borderId="41" xfId="1" applyFont="1" applyBorder="1" applyAlignment="1">
      <alignment horizontal="center" vertical="center"/>
    </xf>
    <xf numFmtId="0" fontId="8" fillId="0" borderId="23" xfId="1" applyFont="1" applyBorder="1" applyAlignment="1">
      <alignment horizontal="center" vertical="center"/>
    </xf>
    <xf numFmtId="0" fontId="8" fillId="0" borderId="5" xfId="1" applyFont="1" applyBorder="1" applyAlignment="1">
      <alignment horizontal="center" vertical="center"/>
    </xf>
    <xf numFmtId="0" fontId="4" fillId="0" borderId="59" xfId="1" applyFont="1" applyBorder="1" applyAlignment="1">
      <alignment horizontal="center" vertical="center" wrapText="1"/>
    </xf>
    <xf numFmtId="0" fontId="8" fillId="0" borderId="59" xfId="1" applyFont="1" applyBorder="1" applyAlignment="1">
      <alignment horizontal="center" vertical="center"/>
    </xf>
    <xf numFmtId="2" fontId="4" fillId="0" borderId="59" xfId="1" applyNumberFormat="1" applyFont="1" applyBorder="1" applyAlignment="1">
      <alignment horizontal="center" vertical="center" wrapText="1"/>
    </xf>
    <xf numFmtId="166" fontId="10" fillId="4" borderId="59" xfId="0" applyNumberFormat="1" applyFont="1" applyFill="1" applyBorder="1" applyAlignment="1">
      <alignment horizontal="left" vertical="center" wrapText="1"/>
    </xf>
    <xf numFmtId="0" fontId="8" fillId="0" borderId="7" xfId="4" applyFont="1" applyBorder="1" applyAlignment="1">
      <alignment horizontal="center" vertical="center"/>
    </xf>
    <xf numFmtId="0" fontId="8" fillId="0" borderId="1" xfId="4" applyFont="1" applyBorder="1" applyAlignment="1">
      <alignment horizontal="center" vertical="center"/>
    </xf>
    <xf numFmtId="0" fontId="8" fillId="0" borderId="8" xfId="4" applyFont="1" applyBorder="1" applyAlignment="1">
      <alignment horizontal="center" vertical="center"/>
    </xf>
    <xf numFmtId="0" fontId="8" fillId="0" borderId="12" xfId="4" applyFont="1" applyBorder="1" applyAlignment="1">
      <alignment horizontal="center" vertical="center"/>
    </xf>
    <xf numFmtId="3" fontId="10" fillId="0" borderId="59" xfId="19" applyNumberFormat="1" applyFont="1" applyBorder="1" applyAlignment="1">
      <alignment horizontal="center" vertical="center"/>
    </xf>
    <xf numFmtId="1" fontId="6" fillId="0" borderId="59" xfId="19" applyNumberFormat="1" applyBorder="1" applyAlignment="1">
      <alignment horizontal="center" vertical="center"/>
    </xf>
    <xf numFmtId="1" fontId="4" fillId="0" borderId="59" xfId="1" applyNumberFormat="1" applyFont="1" applyBorder="1" applyAlignment="1">
      <alignment horizontal="center" vertical="center"/>
    </xf>
    <xf numFmtId="3" fontId="6" fillId="0" borderId="59" xfId="19" applyNumberFormat="1" applyBorder="1" applyAlignment="1">
      <alignment horizontal="center" vertical="center"/>
    </xf>
    <xf numFmtId="0" fontId="8" fillId="0" borderId="39" xfId="4" applyFont="1" applyBorder="1" applyAlignment="1">
      <alignment horizontal="center" vertical="center"/>
    </xf>
    <xf numFmtId="0" fontId="8" fillId="0" borderId="60" xfId="4" applyFont="1" applyBorder="1" applyAlignment="1">
      <alignment horizontal="center" vertical="center"/>
    </xf>
    <xf numFmtId="0" fontId="8" fillId="0" borderId="40" xfId="4" applyFont="1" applyBorder="1" applyAlignment="1">
      <alignment horizontal="center" vertical="center"/>
    </xf>
    <xf numFmtId="166" fontId="4" fillId="0" borderId="59" xfId="1" applyNumberFormat="1" applyFont="1" applyBorder="1" applyAlignment="1">
      <alignment horizontal="center" vertical="center" wrapText="1"/>
    </xf>
    <xf numFmtId="0" fontId="4" fillId="0" borderId="59" xfId="4" applyFont="1" applyBorder="1" applyAlignment="1">
      <alignment horizontal="center" vertical="center" wrapText="1"/>
    </xf>
    <xf numFmtId="166" fontId="6" fillId="2" borderId="59" xfId="1" applyNumberFormat="1" applyFont="1" applyFill="1" applyBorder="1" applyAlignment="1">
      <alignment horizontal="center" vertical="center"/>
    </xf>
    <xf numFmtId="166" fontId="6" fillId="10" borderId="59" xfId="1" applyNumberFormat="1" applyFont="1" applyFill="1" applyBorder="1" applyAlignment="1">
      <alignment horizontal="center" vertical="center"/>
    </xf>
    <xf numFmtId="167" fontId="4" fillId="0" borderId="59" xfId="4" applyNumberFormat="1" applyFont="1" applyBorder="1" applyAlignment="1">
      <alignment horizontal="center" vertical="center"/>
    </xf>
    <xf numFmtId="49" fontId="4" fillId="0" borderId="59" xfId="1" applyNumberFormat="1" applyFont="1" applyBorder="1" applyAlignment="1">
      <alignment horizontal="center" vertical="center" wrapText="1"/>
    </xf>
    <xf numFmtId="1" fontId="4" fillId="0" borderId="59" xfId="1" applyNumberFormat="1" applyFont="1" applyBorder="1" applyAlignment="1">
      <alignment horizontal="center" vertical="center" wrapText="1"/>
    </xf>
    <xf numFmtId="167" fontId="4" fillId="0" borderId="59" xfId="4" applyNumberFormat="1" applyFont="1" applyBorder="1" applyAlignment="1">
      <alignment horizontal="center" vertical="center" wrapText="1"/>
    </xf>
    <xf numFmtId="0" fontId="30" fillId="2" borderId="0" xfId="4" applyFont="1" applyFill="1" applyAlignment="1">
      <alignment horizontal="center" vertical="center"/>
    </xf>
    <xf numFmtId="0" fontId="44" fillId="0" borderId="0" xfId="4" applyFont="1" applyAlignment="1">
      <alignment horizontal="center" vertical="center"/>
    </xf>
    <xf numFmtId="0" fontId="30" fillId="0" borderId="0" xfId="4" applyFont="1" applyAlignment="1">
      <alignment horizontal="center" vertical="center"/>
    </xf>
    <xf numFmtId="4" fontId="5" fillId="0" borderId="59" xfId="1" applyNumberFormat="1" applyFont="1" applyBorder="1" applyAlignment="1">
      <alignment horizontal="left" vertical="center" wrapText="1"/>
    </xf>
    <xf numFmtId="166" fontId="6" fillId="11" borderId="59" xfId="2" applyNumberFormat="1" applyFont="1" applyFill="1" applyBorder="1" applyAlignment="1">
      <alignment horizontal="center" vertical="center" wrapText="1"/>
    </xf>
    <xf numFmtId="166" fontId="8" fillId="11" borderId="59" xfId="1" applyNumberFormat="1" applyFont="1" applyFill="1" applyBorder="1" applyAlignment="1">
      <alignment horizontal="center" vertical="center"/>
    </xf>
    <xf numFmtId="49" fontId="4" fillId="11" borderId="59" xfId="1" applyNumberFormat="1" applyFont="1" applyFill="1" applyBorder="1" applyAlignment="1">
      <alignment horizontal="center" vertical="center"/>
    </xf>
    <xf numFmtId="4" fontId="4" fillId="11" borderId="59" xfId="1" applyNumberFormat="1" applyFont="1" applyFill="1" applyBorder="1" applyAlignment="1">
      <alignment horizontal="left" vertical="center" wrapText="1"/>
    </xf>
    <xf numFmtId="0" fontId="4" fillId="11" borderId="59" xfId="1" applyFont="1" applyFill="1" applyBorder="1" applyAlignment="1">
      <alignment horizontal="center" vertical="center"/>
    </xf>
    <xf numFmtId="167" fontId="4" fillId="11" borderId="59" xfId="1" applyNumberFormat="1" applyFont="1" applyFill="1" applyBorder="1" applyAlignment="1">
      <alignment horizontal="center" vertical="center"/>
    </xf>
    <xf numFmtId="0" fontId="8" fillId="3" borderId="1" xfId="1" applyFont="1" applyFill="1" applyBorder="1" applyAlignment="1">
      <alignment horizontal="center" vertical="center"/>
    </xf>
    <xf numFmtId="166" fontId="10" fillId="3" borderId="59" xfId="2" applyNumberFormat="1" applyFont="1" applyFill="1" applyBorder="1" applyAlignment="1">
      <alignment horizontal="center" vertical="center" wrapText="1"/>
    </xf>
    <xf numFmtId="0" fontId="8" fillId="3" borderId="59" xfId="1" applyFont="1" applyFill="1" applyBorder="1" applyAlignment="1">
      <alignment horizontal="center" vertical="center"/>
    </xf>
    <xf numFmtId="167" fontId="4" fillId="3" borderId="59" xfId="1" applyNumberFormat="1" applyFont="1" applyFill="1" applyBorder="1" applyAlignment="1">
      <alignment horizontal="center" vertical="center"/>
    </xf>
    <xf numFmtId="167" fontId="8" fillId="3" borderId="59" xfId="1" applyNumberFormat="1" applyFont="1" applyFill="1" applyBorder="1" applyAlignment="1">
      <alignment horizontal="center" vertical="center"/>
    </xf>
    <xf numFmtId="2" fontId="4" fillId="11" borderId="59" xfId="3" applyNumberFormat="1" applyFont="1" applyFill="1" applyBorder="1" applyAlignment="1">
      <alignment horizontal="center" vertical="center"/>
    </xf>
    <xf numFmtId="2" fontId="4" fillId="11" borderId="59" xfId="1" applyNumberFormat="1" applyFont="1" applyFill="1" applyBorder="1" applyAlignment="1">
      <alignment horizontal="center" vertical="center"/>
    </xf>
    <xf numFmtId="167" fontId="8" fillId="11" borderId="59" xfId="1" applyNumberFormat="1" applyFont="1" applyFill="1" applyBorder="1" applyAlignment="1">
      <alignment horizontal="center" vertical="center"/>
    </xf>
    <xf numFmtId="2" fontId="10" fillId="3" borderId="59" xfId="3" applyNumberFormat="1" applyFont="1" applyFill="1" applyBorder="1" applyAlignment="1">
      <alignment horizontal="center" vertical="center" wrapText="1"/>
    </xf>
    <xf numFmtId="49" fontId="4" fillId="11" borderId="59" xfId="3" applyNumberFormat="1" applyFont="1" applyFill="1" applyBorder="1" applyAlignment="1">
      <alignment horizontal="center" vertical="center"/>
    </xf>
    <xf numFmtId="49" fontId="4" fillId="11" borderId="59" xfId="3" applyNumberFormat="1" applyFont="1" applyFill="1" applyBorder="1" applyAlignment="1">
      <alignment horizontal="center" vertical="center" wrapText="1"/>
    </xf>
    <xf numFmtId="0" fontId="4" fillId="3" borderId="59" xfId="1" applyFont="1" applyFill="1" applyBorder="1" applyAlignment="1">
      <alignment horizontal="center" vertical="center"/>
    </xf>
    <xf numFmtId="166" fontId="5" fillId="11" borderId="59" xfId="2" applyNumberFormat="1" applyFill="1" applyBorder="1" applyAlignment="1">
      <alignment horizontal="center" vertical="center" wrapText="1"/>
    </xf>
    <xf numFmtId="166" fontId="8" fillId="3" borderId="59" xfId="1" applyNumberFormat="1" applyFont="1" applyFill="1" applyBorder="1" applyAlignment="1">
      <alignment horizontal="center" vertical="center"/>
    </xf>
    <xf numFmtId="166" fontId="10" fillId="3" borderId="59" xfId="2" applyNumberFormat="1" applyFont="1" applyFill="1" applyBorder="1" applyAlignment="1">
      <alignment horizontal="center" vertical="center"/>
    </xf>
    <xf numFmtId="49" fontId="8" fillId="3" borderId="59" xfId="1" applyNumberFormat="1" applyFont="1" applyFill="1" applyBorder="1" applyAlignment="1">
      <alignment horizontal="center" vertical="center"/>
    </xf>
    <xf numFmtId="4" fontId="8" fillId="3" borderId="59" xfId="1" applyNumberFormat="1" applyFont="1" applyFill="1" applyBorder="1" applyAlignment="1">
      <alignment horizontal="left" vertical="center" wrapText="1"/>
    </xf>
    <xf numFmtId="49" fontId="8" fillId="11" borderId="59" xfId="1" applyNumberFormat="1" applyFont="1" applyFill="1" applyBorder="1" applyAlignment="1">
      <alignment horizontal="center" vertical="center"/>
    </xf>
    <xf numFmtId="4" fontId="8" fillId="11" borderId="59" xfId="1" applyNumberFormat="1" applyFont="1" applyFill="1" applyBorder="1" applyAlignment="1">
      <alignment horizontal="left" vertical="center" wrapText="1"/>
    </xf>
    <xf numFmtId="166" fontId="6" fillId="11" borderId="59" xfId="2" applyNumberFormat="1" applyFont="1" applyFill="1" applyBorder="1" applyAlignment="1">
      <alignment vertical="center" wrapText="1"/>
    </xf>
    <xf numFmtId="49" fontId="5" fillId="0" borderId="59" xfId="1" applyNumberFormat="1" applyFont="1" applyBorder="1" applyAlignment="1">
      <alignment horizontal="center" vertical="center"/>
    </xf>
    <xf numFmtId="167" fontId="5" fillId="0" borderId="59" xfId="4" applyNumberFormat="1" applyFont="1" applyBorder="1" applyAlignment="1">
      <alignment horizontal="center" vertical="center"/>
    </xf>
    <xf numFmtId="0" fontId="5" fillId="0" borderId="59" xfId="4" applyFont="1" applyBorder="1" applyAlignment="1">
      <alignment horizontal="center" vertical="center"/>
    </xf>
    <xf numFmtId="0" fontId="8" fillId="0" borderId="39" xfId="11" applyFont="1" applyBorder="1" applyAlignment="1">
      <alignment horizontal="center" vertical="center" wrapText="1"/>
    </xf>
    <xf numFmtId="0" fontId="8" fillId="0" borderId="51" xfId="11" applyFont="1" applyBorder="1" applyAlignment="1">
      <alignment horizontal="center" vertical="center" wrapText="1"/>
    </xf>
    <xf numFmtId="0" fontId="8" fillId="0" borderId="1" xfId="11" applyFont="1" applyBorder="1" applyAlignment="1">
      <alignment horizontal="center" vertical="center" wrapText="1"/>
    </xf>
    <xf numFmtId="0" fontId="8" fillId="0" borderId="60" xfId="11" applyFont="1" applyBorder="1" applyAlignment="1">
      <alignment horizontal="center" vertical="center" wrapText="1"/>
    </xf>
    <xf numFmtId="0" fontId="8" fillId="0" borderId="40" xfId="11" applyFont="1" applyBorder="1" applyAlignment="1">
      <alignment horizontal="center" vertical="center" wrapText="1"/>
    </xf>
    <xf numFmtId="0" fontId="8" fillId="0" borderId="6" xfId="11" applyFont="1" applyBorder="1" applyAlignment="1">
      <alignment horizontal="center" vertical="center" wrapText="1"/>
    </xf>
    <xf numFmtId="0" fontId="8" fillId="0" borderId="41" xfId="11" applyFont="1" applyBorder="1" applyAlignment="1">
      <alignment horizontal="center" vertical="center" wrapText="1"/>
    </xf>
    <xf numFmtId="0" fontId="8" fillId="0" borderId="21" xfId="11" applyFont="1" applyBorder="1" applyAlignment="1">
      <alignment horizontal="center" vertical="center" wrapText="1"/>
    </xf>
    <xf numFmtId="0" fontId="8" fillId="0" borderId="23" xfId="11" applyFont="1" applyBorder="1" applyAlignment="1">
      <alignment horizontal="center" vertical="center" wrapText="1"/>
    </xf>
    <xf numFmtId="0" fontId="8" fillId="0" borderId="5" xfId="11" applyFont="1" applyBorder="1" applyAlignment="1">
      <alignment horizontal="center" vertical="center" wrapText="1"/>
    </xf>
    <xf numFmtId="0" fontId="8" fillId="0" borderId="0" xfId="11" applyFont="1" applyAlignment="1">
      <alignment horizontal="center" vertical="center" wrapText="1"/>
    </xf>
    <xf numFmtId="0" fontId="8" fillId="0" borderId="19" xfId="11" applyFont="1" applyBorder="1" applyAlignment="1">
      <alignment horizontal="center" vertical="center" wrapText="1"/>
    </xf>
    <xf numFmtId="14" fontId="8" fillId="4" borderId="59" xfId="11" applyNumberFormat="1" applyFont="1" applyFill="1" applyBorder="1" applyAlignment="1">
      <alignment horizontal="center" vertical="center" wrapText="1"/>
    </xf>
    <xf numFmtId="0" fontId="8" fillId="4" borderId="59" xfId="11" applyFont="1" applyFill="1" applyBorder="1" applyAlignment="1">
      <alignment horizontal="center" vertical="center" wrapText="1"/>
    </xf>
    <xf numFmtId="166" fontId="10" fillId="4" borderId="59" xfId="9" applyNumberFormat="1" applyFont="1" applyFill="1" applyBorder="1" applyAlignment="1">
      <alignment horizontal="center" vertical="center" wrapText="1"/>
    </xf>
    <xf numFmtId="170" fontId="8" fillId="4" borderId="59" xfId="11" applyNumberFormat="1" applyFont="1" applyFill="1" applyBorder="1" applyAlignment="1">
      <alignment horizontal="center" vertical="center" wrapText="1"/>
    </xf>
    <xf numFmtId="2" fontId="8" fillId="4" borderId="59" xfId="11" applyNumberFormat="1" applyFont="1" applyFill="1" applyBorder="1" applyAlignment="1">
      <alignment horizontal="center" vertical="center" wrapText="1"/>
    </xf>
    <xf numFmtId="166" fontId="8" fillId="4" borderId="59" xfId="11" applyNumberFormat="1" applyFont="1" applyFill="1" applyBorder="1" applyAlignment="1">
      <alignment horizontal="center" vertical="center" wrapText="1"/>
    </xf>
    <xf numFmtId="14" fontId="6" fillId="13" borderId="59" xfId="9" applyNumberFormat="1" applyFont="1" applyFill="1" applyBorder="1" applyAlignment="1">
      <alignment horizontal="center" vertical="center" wrapText="1"/>
    </xf>
    <xf numFmtId="4" fontId="6" fillId="13" borderId="59" xfId="9" applyNumberFormat="1" applyFont="1" applyFill="1" applyBorder="1" applyAlignment="1">
      <alignment horizontal="center" vertical="center" wrapText="1"/>
    </xf>
    <xf numFmtId="166" fontId="6" fillId="13" borderId="59" xfId="9" applyNumberFormat="1" applyFont="1" applyFill="1" applyBorder="1" applyAlignment="1">
      <alignment horizontal="center" vertical="center" wrapText="1"/>
    </xf>
    <xf numFmtId="170" fontId="6" fillId="13" borderId="59" xfId="9" applyNumberFormat="1" applyFont="1" applyFill="1" applyBorder="1" applyAlignment="1">
      <alignment horizontal="center" vertical="center" wrapText="1"/>
    </xf>
    <xf numFmtId="2" fontId="6" fillId="13" borderId="59" xfId="9" applyNumberFormat="1" applyFont="1" applyFill="1" applyBorder="1" applyAlignment="1">
      <alignment horizontal="center" vertical="center" wrapText="1"/>
    </xf>
    <xf numFmtId="167" fontId="6" fillId="13" borderId="59" xfId="9" applyNumberFormat="1" applyFont="1" applyFill="1" applyBorder="1" applyAlignment="1">
      <alignment horizontal="center" vertical="center" wrapText="1"/>
    </xf>
    <xf numFmtId="14" fontId="8" fillId="13" borderId="59" xfId="11" applyNumberFormat="1" applyFont="1" applyFill="1" applyBorder="1" applyAlignment="1">
      <alignment horizontal="center" vertical="center" wrapText="1"/>
    </xf>
    <xf numFmtId="4" fontId="10" fillId="13" borderId="59" xfId="9" applyNumberFormat="1" applyFont="1" applyFill="1" applyBorder="1" applyAlignment="1">
      <alignment horizontal="center" vertical="center" wrapText="1"/>
    </xf>
    <xf numFmtId="166" fontId="10" fillId="13" borderId="59" xfId="9" applyNumberFormat="1" applyFont="1" applyFill="1" applyBorder="1" applyAlignment="1">
      <alignment horizontal="center" vertical="center" wrapText="1"/>
    </xf>
    <xf numFmtId="14" fontId="10" fillId="13" borderId="59" xfId="9" applyNumberFormat="1" applyFont="1" applyFill="1" applyBorder="1" applyAlignment="1">
      <alignment horizontal="center" vertical="center" wrapText="1"/>
    </xf>
    <xf numFmtId="170" fontId="10" fillId="13" borderId="59" xfId="9" applyNumberFormat="1" applyFont="1" applyFill="1" applyBorder="1" applyAlignment="1">
      <alignment horizontal="center" vertical="center" wrapText="1"/>
    </xf>
    <xf numFmtId="2" fontId="10" fillId="13" borderId="59" xfId="9" applyNumberFormat="1" applyFont="1" applyFill="1" applyBorder="1" applyAlignment="1">
      <alignment horizontal="center" vertical="center" wrapText="1"/>
    </xf>
    <xf numFmtId="14" fontId="4" fillId="13" borderId="59" xfId="11" applyNumberFormat="1" applyFont="1" applyFill="1" applyBorder="1" applyAlignment="1">
      <alignment horizontal="center" vertical="center" wrapText="1"/>
    </xf>
    <xf numFmtId="1" fontId="6" fillId="13" borderId="59" xfId="9" applyNumberFormat="1" applyFont="1" applyFill="1" applyBorder="1" applyAlignment="1">
      <alignment horizontal="center" vertical="center" wrapText="1"/>
    </xf>
    <xf numFmtId="2" fontId="4" fillId="12" borderId="59" xfId="3" applyNumberFormat="1" applyFont="1" applyFill="1" applyBorder="1" applyAlignment="1">
      <alignment horizontal="center" vertical="center"/>
    </xf>
    <xf numFmtId="166" fontId="6" fillId="12" borderId="59" xfId="0" applyNumberFormat="1" applyFont="1" applyFill="1" applyBorder="1" applyAlignment="1">
      <alignment horizontal="left" vertical="center" wrapText="1"/>
    </xf>
    <xf numFmtId="0" fontId="4" fillId="12" borderId="59" xfId="1" applyFont="1" applyFill="1" applyBorder="1" applyAlignment="1">
      <alignment horizontal="center" vertical="center"/>
    </xf>
    <xf numFmtId="14" fontId="6" fillId="12" borderId="59" xfId="9" applyNumberFormat="1" applyFont="1" applyFill="1" applyBorder="1" applyAlignment="1">
      <alignment horizontal="center" vertical="center" wrapText="1"/>
    </xf>
    <xf numFmtId="4" fontId="6" fillId="12" borderId="59" xfId="9" applyNumberFormat="1" applyFont="1" applyFill="1" applyBorder="1" applyAlignment="1">
      <alignment horizontal="center" vertical="center" wrapText="1"/>
    </xf>
    <xf numFmtId="166" fontId="6" fillId="12" borderId="59" xfId="9" applyNumberFormat="1" applyFont="1" applyFill="1" applyBorder="1" applyAlignment="1">
      <alignment horizontal="center" vertical="center" wrapText="1"/>
    </xf>
    <xf numFmtId="170" fontId="6" fillId="12" borderId="59" xfId="9" applyNumberFormat="1" applyFont="1" applyFill="1" applyBorder="1" applyAlignment="1">
      <alignment horizontal="center" vertical="center" wrapText="1"/>
    </xf>
    <xf numFmtId="2" fontId="6" fillId="12" borderId="59" xfId="9" applyNumberFormat="1" applyFont="1" applyFill="1" applyBorder="1" applyAlignment="1">
      <alignment horizontal="center" vertical="center" wrapText="1"/>
    </xf>
    <xf numFmtId="167" fontId="6" fillId="12" borderId="59" xfId="9" applyNumberFormat="1" applyFont="1" applyFill="1" applyBorder="1" applyAlignment="1">
      <alignment horizontal="center" vertical="center" wrapText="1"/>
    </xf>
    <xf numFmtId="14" fontId="8" fillId="12" borderId="59" xfId="11" applyNumberFormat="1" applyFont="1" applyFill="1" applyBorder="1" applyAlignment="1">
      <alignment horizontal="center" vertical="center" wrapText="1"/>
    </xf>
    <xf numFmtId="4" fontId="10" fillId="12" borderId="59" xfId="9" applyNumberFormat="1" applyFont="1" applyFill="1" applyBorder="1" applyAlignment="1">
      <alignment horizontal="center" vertical="center" wrapText="1"/>
    </xf>
    <xf numFmtId="166" fontId="8" fillId="12" borderId="59" xfId="11" applyNumberFormat="1" applyFont="1" applyFill="1" applyBorder="1" applyAlignment="1">
      <alignment horizontal="center" vertical="center" wrapText="1"/>
    </xf>
    <xf numFmtId="170" fontId="8" fillId="12" borderId="59" xfId="11" applyNumberFormat="1" applyFont="1" applyFill="1" applyBorder="1" applyAlignment="1">
      <alignment horizontal="center" vertical="center" wrapText="1"/>
    </xf>
    <xf numFmtId="166" fontId="10" fillId="12" borderId="59" xfId="9" applyNumberFormat="1" applyFont="1" applyFill="1" applyBorder="1" applyAlignment="1">
      <alignment horizontal="center" vertical="center" wrapText="1"/>
    </xf>
    <xf numFmtId="2" fontId="8" fillId="12" borderId="59" xfId="11" applyNumberFormat="1" applyFont="1" applyFill="1" applyBorder="1" applyAlignment="1">
      <alignment horizontal="center" vertical="center" wrapText="1"/>
    </xf>
    <xf numFmtId="167" fontId="8" fillId="12" borderId="59" xfId="11" applyNumberFormat="1" applyFont="1" applyFill="1" applyBorder="1" applyAlignment="1">
      <alignment horizontal="center" vertical="center" wrapText="1"/>
    </xf>
    <xf numFmtId="14" fontId="10" fillId="12" borderId="59" xfId="9" applyNumberFormat="1" applyFont="1" applyFill="1" applyBorder="1" applyAlignment="1">
      <alignment horizontal="center" vertical="center" wrapText="1"/>
    </xf>
    <xf numFmtId="170" fontId="10" fillId="12" borderId="59" xfId="9" applyNumberFormat="1" applyFont="1" applyFill="1" applyBorder="1" applyAlignment="1">
      <alignment horizontal="center" vertical="center" wrapText="1"/>
    </xf>
    <xf numFmtId="2" fontId="10" fillId="12" borderId="59" xfId="9" applyNumberFormat="1" applyFont="1" applyFill="1" applyBorder="1" applyAlignment="1">
      <alignment horizontal="center" vertical="center" wrapText="1"/>
    </xf>
    <xf numFmtId="167" fontId="10" fillId="12" borderId="59" xfId="9" applyNumberFormat="1" applyFont="1" applyFill="1" applyBorder="1" applyAlignment="1">
      <alignment horizontal="center" vertical="center" wrapText="1"/>
    </xf>
    <xf numFmtId="14" fontId="4" fillId="12" borderId="59" xfId="11" applyNumberFormat="1" applyFont="1" applyFill="1" applyBorder="1" applyAlignment="1">
      <alignment horizontal="center" vertical="center" wrapText="1"/>
    </xf>
    <xf numFmtId="1" fontId="6" fillId="12" borderId="59" xfId="9" applyNumberFormat="1" applyFont="1" applyFill="1" applyBorder="1" applyAlignment="1">
      <alignment horizontal="center" vertical="center" wrapText="1"/>
    </xf>
    <xf numFmtId="166" fontId="10" fillId="13" borderId="59" xfId="0" applyNumberFormat="1" applyFont="1" applyFill="1" applyBorder="1" applyAlignment="1">
      <alignment horizontal="center" vertical="center" wrapText="1"/>
    </xf>
    <xf numFmtId="2" fontId="10" fillId="13" borderId="59" xfId="3" applyNumberFormat="1" applyFont="1" applyFill="1" applyBorder="1" applyAlignment="1">
      <alignment horizontal="left" vertical="center" wrapText="1"/>
    </xf>
    <xf numFmtId="0" fontId="8" fillId="13" borderId="59" xfId="1" applyFont="1" applyFill="1" applyBorder="1" applyAlignment="1">
      <alignment horizontal="center" vertical="center"/>
    </xf>
    <xf numFmtId="1" fontId="10" fillId="13" borderId="59" xfId="9" applyNumberFormat="1" applyFont="1" applyFill="1" applyBorder="1" applyAlignment="1">
      <alignment horizontal="center" vertical="center" wrapText="1"/>
    </xf>
    <xf numFmtId="2" fontId="10" fillId="13" borderId="59" xfId="3" applyNumberFormat="1" applyFont="1" applyFill="1" applyBorder="1" applyAlignment="1">
      <alignment horizontal="center" vertical="center" wrapText="1"/>
    </xf>
    <xf numFmtId="49" fontId="8" fillId="12" borderId="59" xfId="3" applyNumberFormat="1" applyFont="1" applyFill="1" applyBorder="1" applyAlignment="1">
      <alignment horizontal="center" vertical="center"/>
    </xf>
    <xf numFmtId="49" fontId="8" fillId="12" borderId="59" xfId="3" applyNumberFormat="1" applyFont="1" applyFill="1" applyBorder="1" applyAlignment="1">
      <alignment horizontal="left" vertical="center" wrapText="1"/>
    </xf>
    <xf numFmtId="166" fontId="2" fillId="12" borderId="59" xfId="0" applyNumberFormat="1" applyFont="1" applyFill="1" applyBorder="1" applyAlignment="1">
      <alignment horizontal="center" vertical="center" wrapText="1"/>
    </xf>
    <xf numFmtId="166" fontId="10" fillId="12" borderId="59" xfId="0" applyNumberFormat="1" applyFont="1" applyFill="1" applyBorder="1" applyAlignment="1">
      <alignment horizontal="center" vertical="center" wrapText="1"/>
    </xf>
    <xf numFmtId="3" fontId="10" fillId="12" borderId="59" xfId="9" applyNumberFormat="1" applyFont="1" applyFill="1" applyBorder="1" applyAlignment="1">
      <alignment horizontal="center" vertical="center" wrapText="1"/>
    </xf>
    <xf numFmtId="49" fontId="4" fillId="12" borderId="59" xfId="3" applyNumberFormat="1" applyFont="1" applyFill="1" applyBorder="1" applyAlignment="1">
      <alignment horizontal="center" vertical="center" wrapText="1"/>
    </xf>
    <xf numFmtId="49" fontId="4" fillId="12" borderId="59" xfId="3" applyNumberFormat="1" applyFont="1" applyFill="1" applyBorder="1" applyAlignment="1">
      <alignment horizontal="left" vertical="center" wrapText="1"/>
    </xf>
    <xf numFmtId="0" fontId="6" fillId="12" borderId="59" xfId="9" applyFont="1" applyFill="1" applyBorder="1" applyAlignment="1">
      <alignment horizontal="center" vertical="center" wrapText="1"/>
    </xf>
    <xf numFmtId="49" fontId="4" fillId="12" borderId="59" xfId="3" applyNumberFormat="1" applyFont="1" applyFill="1" applyBorder="1" applyAlignment="1">
      <alignment horizontal="center" vertical="center"/>
    </xf>
    <xf numFmtId="166" fontId="10" fillId="13" borderId="59" xfId="0" applyNumberFormat="1" applyFont="1" applyFill="1" applyBorder="1" applyAlignment="1">
      <alignment horizontal="left" vertical="center" wrapText="1"/>
    </xf>
    <xf numFmtId="166" fontId="10" fillId="13" borderId="59" xfId="0" applyNumberFormat="1" applyFont="1" applyFill="1" applyBorder="1" applyAlignment="1">
      <alignment horizontal="center" vertical="center"/>
    </xf>
    <xf numFmtId="166" fontId="10" fillId="12" borderId="59" xfId="0" applyNumberFormat="1" applyFont="1" applyFill="1" applyBorder="1" applyAlignment="1">
      <alignment horizontal="center" vertical="center"/>
    </xf>
    <xf numFmtId="166" fontId="10" fillId="12" borderId="59" xfId="0" applyNumberFormat="1" applyFont="1" applyFill="1" applyBorder="1" applyAlignment="1">
      <alignment horizontal="left" vertical="center" wrapText="1"/>
    </xf>
    <xf numFmtId="49" fontId="8" fillId="12" borderId="59" xfId="1" applyNumberFormat="1" applyFont="1" applyFill="1" applyBorder="1" applyAlignment="1">
      <alignment horizontal="center" vertical="center"/>
    </xf>
    <xf numFmtId="4" fontId="8" fillId="12" borderId="59" xfId="1" applyNumberFormat="1" applyFont="1" applyFill="1" applyBorder="1" applyAlignment="1">
      <alignment horizontal="left" vertical="center" wrapText="1"/>
    </xf>
    <xf numFmtId="0" fontId="8" fillId="12" borderId="59" xfId="1" applyFont="1" applyFill="1" applyBorder="1" applyAlignment="1">
      <alignment horizontal="center" vertical="center"/>
    </xf>
    <xf numFmtId="49" fontId="8" fillId="13" borderId="59" xfId="1" applyNumberFormat="1" applyFont="1" applyFill="1" applyBorder="1" applyAlignment="1">
      <alignment horizontal="center" vertical="center"/>
    </xf>
    <xf numFmtId="4" fontId="8" fillId="13" borderId="59" xfId="1" applyNumberFormat="1" applyFont="1" applyFill="1" applyBorder="1" applyAlignment="1">
      <alignment horizontal="left" vertical="center" wrapText="1"/>
    </xf>
    <xf numFmtId="166" fontId="10" fillId="12" borderId="59" xfId="0" applyNumberFormat="1" applyFont="1" applyFill="1" applyBorder="1" applyAlignment="1">
      <alignment vertical="center" wrapText="1"/>
    </xf>
    <xf numFmtId="0" fontId="10" fillId="0" borderId="0" xfId="23" applyFont="1"/>
    <xf numFmtId="0" fontId="5" fillId="0" borderId="0" xfId="23" applyFont="1"/>
    <xf numFmtId="0" fontId="4" fillId="0" borderId="59" xfId="23" applyFont="1" applyBorder="1" applyAlignment="1">
      <alignment horizontal="center" vertical="center" wrapText="1"/>
    </xf>
    <xf numFmtId="49" fontId="4" fillId="0" borderId="59" xfId="23" applyNumberFormat="1" applyFont="1" applyBorder="1" applyAlignment="1">
      <alignment horizontal="center" vertical="center" wrapText="1"/>
    </xf>
    <xf numFmtId="49" fontId="17" fillId="0" borderId="0" xfId="63" applyNumberFormat="1" applyFont="1"/>
    <xf numFmtId="0" fontId="17" fillId="0" borderId="0" xfId="63" applyFont="1" applyAlignment="1">
      <alignment vertical="center"/>
    </xf>
    <xf numFmtId="0" fontId="17" fillId="0" borderId="0" xfId="63" applyFont="1"/>
    <xf numFmtId="0" fontId="40" fillId="0" borderId="0" xfId="63" applyFont="1"/>
    <xf numFmtId="0" fontId="40" fillId="0" borderId="0" xfId="63" applyFont="1" applyAlignment="1">
      <alignment horizontal="center" wrapText="1"/>
    </xf>
    <xf numFmtId="0" fontId="17" fillId="0" borderId="59" xfId="63" applyFont="1" applyBorder="1" applyAlignment="1">
      <alignment horizontal="center" vertical="center"/>
    </xf>
    <xf numFmtId="49" fontId="17" fillId="0" borderId="59" xfId="63" applyNumberFormat="1" applyFont="1" applyBorder="1" applyAlignment="1">
      <alignment horizontal="center"/>
    </xf>
    <xf numFmtId="0" fontId="17" fillId="0" borderId="59" xfId="63" applyFont="1" applyBorder="1" applyAlignment="1">
      <alignment vertical="center"/>
    </xf>
    <xf numFmtId="1" fontId="4" fillId="0" borderId="0" xfId="0" applyNumberFormat="1" applyFont="1"/>
    <xf numFmtId="0" fontId="4" fillId="0" borderId="0" xfId="0" applyFont="1"/>
    <xf numFmtId="0" fontId="4" fillId="0" borderId="59" xfId="0" applyFont="1" applyBorder="1" applyAlignment="1">
      <alignment horizontal="center" vertical="top" wrapText="1"/>
    </xf>
    <xf numFmtId="1" fontId="4" fillId="0" borderId="59" xfId="0" applyNumberFormat="1" applyFont="1" applyBorder="1" applyAlignment="1">
      <alignment horizontal="center" vertical="top" wrapText="1"/>
    </xf>
    <xf numFmtId="0" fontId="4" fillId="0" borderId="59" xfId="0" applyFont="1" applyBorder="1" applyAlignment="1">
      <alignment horizontal="center" wrapText="1"/>
    </xf>
    <xf numFmtId="0" fontId="4" fillId="0" borderId="47" xfId="0" applyFont="1" applyBorder="1" applyAlignment="1">
      <alignment wrapText="1"/>
    </xf>
    <xf numFmtId="178" fontId="4" fillId="0" borderId="59" xfId="0" applyNumberFormat="1" applyFont="1" applyBorder="1" applyAlignment="1">
      <alignment vertical="top" wrapText="1"/>
    </xf>
    <xf numFmtId="0" fontId="4" fillId="0" borderId="59" xfId="0" applyFont="1" applyBorder="1" applyAlignment="1">
      <alignment vertical="top" wrapText="1"/>
    </xf>
    <xf numFmtId="16" fontId="4" fillId="0" borderId="59" xfId="0" quotePrefix="1" applyNumberFormat="1" applyFont="1" applyBorder="1" applyAlignment="1">
      <alignment horizontal="center" wrapText="1"/>
    </xf>
    <xf numFmtId="0" fontId="4" fillId="0" borderId="47" xfId="0" applyFont="1" applyBorder="1" applyAlignment="1">
      <alignment horizontal="left" wrapText="1" indent="2"/>
    </xf>
    <xf numFmtId="0" fontId="4" fillId="0" borderId="47" xfId="0" applyFont="1" applyBorder="1" applyAlignment="1">
      <alignment horizontal="left" wrapText="1" indent="4"/>
    </xf>
    <xf numFmtId="16" fontId="4" fillId="0" borderId="59" xfId="0" applyNumberFormat="1" applyFont="1" applyBorder="1" applyAlignment="1">
      <alignment horizontal="center" wrapText="1"/>
    </xf>
    <xf numFmtId="0" fontId="4" fillId="0" borderId="59" xfId="0" applyFont="1" applyBorder="1" applyAlignment="1">
      <alignment wrapText="1"/>
    </xf>
    <xf numFmtId="178" fontId="0" fillId="0" borderId="0" xfId="0" applyNumberFormat="1"/>
    <xf numFmtId="0" fontId="4" fillId="0" borderId="59" xfId="0" applyFont="1" applyBorder="1" applyAlignment="1">
      <alignment horizontal="left" wrapText="1" indent="2"/>
    </xf>
    <xf numFmtId="0" fontId="4" fillId="0" borderId="59" xfId="0" applyFont="1" applyBorder="1" applyAlignment="1">
      <alignment horizontal="left" wrapText="1" indent="4"/>
    </xf>
    <xf numFmtId="1" fontId="4" fillId="0" borderId="59" xfId="0" applyNumberFormat="1" applyFont="1" applyBorder="1" applyAlignment="1">
      <alignment horizontal="center" wrapText="1"/>
    </xf>
    <xf numFmtId="0" fontId="4" fillId="0" borderId="59" xfId="0" applyFont="1" applyBorder="1" applyAlignment="1">
      <alignment horizontal="left" wrapText="1" indent="6"/>
    </xf>
    <xf numFmtId="0" fontId="4" fillId="0" borderId="59" xfId="0" applyFont="1" applyBorder="1" applyAlignment="1">
      <alignment horizontal="left" wrapText="1" indent="8"/>
    </xf>
    <xf numFmtId="3" fontId="0" fillId="0" borderId="0" xfId="0" applyNumberFormat="1"/>
    <xf numFmtId="167" fontId="0" fillId="0" borderId="0" xfId="0" applyNumberFormat="1"/>
    <xf numFmtId="179" fontId="4" fillId="0" borderId="59" xfId="0" applyNumberFormat="1" applyFont="1" applyBorder="1" applyAlignment="1">
      <alignment vertical="top" wrapText="1"/>
    </xf>
    <xf numFmtId="2" fontId="4" fillId="0" borderId="59" xfId="0" applyNumberFormat="1" applyFont="1" applyBorder="1" applyAlignment="1">
      <alignment vertical="top" wrapText="1"/>
    </xf>
    <xf numFmtId="1" fontId="4" fillId="0" borderId="59" xfId="0" quotePrefix="1" applyNumberFormat="1" applyFont="1" applyBorder="1" applyAlignment="1">
      <alignment horizontal="center" wrapText="1"/>
    </xf>
    <xf numFmtId="179" fontId="0" fillId="0" borderId="0" xfId="0" applyNumberFormat="1"/>
    <xf numFmtId="4" fontId="4" fillId="0" borderId="59" xfId="0" applyNumberFormat="1" applyFont="1" applyBorder="1" applyAlignment="1">
      <alignment wrapText="1"/>
    </xf>
    <xf numFmtId="179" fontId="4" fillId="0" borderId="59" xfId="0" applyNumberFormat="1" applyFont="1" applyBorder="1" applyAlignment="1">
      <alignment wrapText="1"/>
    </xf>
    <xf numFmtId="2" fontId="4" fillId="0" borderId="59" xfId="0" applyNumberFormat="1" applyFont="1" applyBorder="1" applyAlignment="1">
      <alignment wrapText="1"/>
    </xf>
    <xf numFmtId="1" fontId="4" fillId="0" borderId="59" xfId="0" applyNumberFormat="1" applyFont="1" applyBorder="1" applyAlignment="1">
      <alignment wrapText="1"/>
    </xf>
    <xf numFmtId="0" fontId="17" fillId="0" borderId="0" xfId="0" applyFont="1"/>
    <xf numFmtId="0" fontId="4" fillId="0" borderId="59" xfId="0" applyFont="1" applyBorder="1" applyAlignment="1">
      <alignment horizontal="left" wrapText="1" indent="10"/>
    </xf>
    <xf numFmtId="0" fontId="5" fillId="0" borderId="0" xfId="2" applyAlignment="1">
      <alignment vertical="center"/>
    </xf>
    <xf numFmtId="0" fontId="9" fillId="0" borderId="0" xfId="1" applyFont="1" applyAlignment="1">
      <alignment vertical="top"/>
    </xf>
    <xf numFmtId="166" fontId="5" fillId="0" borderId="59" xfId="1" applyNumberFormat="1" applyFont="1" applyBorder="1" applyAlignment="1">
      <alignment horizontal="center" vertical="center"/>
    </xf>
    <xf numFmtId="0" fontId="4" fillId="0" borderId="59" xfId="0" applyFont="1" applyBorder="1" applyAlignment="1">
      <alignment horizontal="center" vertical="center"/>
    </xf>
    <xf numFmtId="167" fontId="8" fillId="0" borderId="59" xfId="0" applyNumberFormat="1" applyFont="1" applyBorder="1" applyAlignment="1">
      <alignment horizontal="center" vertical="center"/>
    </xf>
    <xf numFmtId="0" fontId="8" fillId="0" borderId="59" xfId="0" applyFont="1" applyBorder="1" applyAlignment="1">
      <alignment vertical="center"/>
    </xf>
    <xf numFmtId="0" fontId="8" fillId="0" borderId="59" xfId="0" applyFont="1" applyBorder="1"/>
    <xf numFmtId="180" fontId="4" fillId="0" borderId="59" xfId="1" applyNumberFormat="1" applyFont="1" applyBorder="1" applyAlignment="1">
      <alignment horizontal="center" vertical="center"/>
    </xf>
    <xf numFmtId="180" fontId="6" fillId="0" borderId="59" xfId="4" applyNumberFormat="1" applyBorder="1" applyAlignment="1">
      <alignment horizontal="center" vertical="center" wrapText="1"/>
    </xf>
    <xf numFmtId="49" fontId="4" fillId="0" borderId="59" xfId="3" applyNumberFormat="1" applyFont="1" applyBorder="1" applyAlignment="1">
      <alignment horizontal="center" vertical="center"/>
    </xf>
    <xf numFmtId="0" fontId="4" fillId="0" borderId="22" xfId="0" applyFont="1" applyBorder="1" applyAlignment="1">
      <alignment horizontal="center" vertical="center"/>
    </xf>
    <xf numFmtId="0" fontId="5" fillId="2" borderId="59" xfId="4" applyFont="1" applyFill="1" applyBorder="1" applyAlignment="1">
      <alignment horizontal="center" vertical="center"/>
    </xf>
    <xf numFmtId="0" fontId="40" fillId="0" borderId="0" xfId="63" applyFont="1" applyAlignment="1">
      <alignment horizontal="center"/>
    </xf>
    <xf numFmtId="0" fontId="10" fillId="0" borderId="0" xfId="245" applyFont="1"/>
    <xf numFmtId="0" fontId="5" fillId="0" borderId="0" xfId="245" applyAlignment="1">
      <alignment horizontal="center"/>
    </xf>
    <xf numFmtId="0" fontId="13" fillId="0" borderId="0" xfId="245" applyFont="1"/>
    <xf numFmtId="0" fontId="5" fillId="0" borderId="0" xfId="245"/>
    <xf numFmtId="0" fontId="4" fillId="0" borderId="54" xfId="245" applyFont="1" applyBorder="1" applyAlignment="1">
      <alignment horizontal="center" vertical="center" wrapText="1"/>
    </xf>
    <xf numFmtId="0" fontId="4" fillId="0" borderId="59" xfId="245" applyFont="1" applyBorder="1" applyAlignment="1">
      <alignment horizontal="center" vertical="center" wrapText="1"/>
    </xf>
    <xf numFmtId="49" fontId="4" fillId="0" borderId="59" xfId="245" applyNumberFormat="1" applyFont="1" applyBorder="1" applyAlignment="1">
      <alignment horizontal="center" vertical="center" wrapText="1"/>
    </xf>
    <xf numFmtId="0" fontId="4" fillId="0" borderId="59" xfId="245" applyFont="1" applyBorder="1" applyAlignment="1">
      <alignment vertical="center" wrapText="1"/>
    </xf>
    <xf numFmtId="167" fontId="4" fillId="0" borderId="59" xfId="245" applyNumberFormat="1" applyFont="1" applyBorder="1" applyAlignment="1">
      <alignment horizontal="center" vertical="center" wrapText="1"/>
    </xf>
    <xf numFmtId="0" fontId="4" fillId="0" borderId="59" xfId="245" applyFont="1" applyBorder="1" applyAlignment="1">
      <alignment horizontal="left" vertical="center" wrapText="1"/>
    </xf>
    <xf numFmtId="167" fontId="5" fillId="0" borderId="59" xfId="245" applyNumberFormat="1" applyBorder="1" applyAlignment="1">
      <alignment horizontal="center" vertical="center" wrapText="1"/>
    </xf>
    <xf numFmtId="0" fontId="10" fillId="2" borderId="35" xfId="4" applyFont="1" applyFill="1" applyBorder="1" applyAlignment="1">
      <alignment horizontal="center" vertical="center" wrapText="1"/>
    </xf>
    <xf numFmtId="0" fontId="0" fillId="0" borderId="59" xfId="0" applyBorder="1" applyAlignment="1">
      <alignment horizontal="center" vertical="center"/>
    </xf>
    <xf numFmtId="0" fontId="4" fillId="0" borderId="0" xfId="1" applyFont="1" applyAlignment="1">
      <alignment horizontal="left" vertical="center"/>
    </xf>
    <xf numFmtId="49" fontId="4" fillId="0" borderId="59" xfId="1" applyNumberFormat="1" applyFont="1" applyBorder="1" applyAlignment="1" applyProtection="1">
      <alignment horizontal="center" vertical="center"/>
      <protection locked="0"/>
    </xf>
    <xf numFmtId="166" fontId="4" fillId="0" borderId="59" xfId="1" applyNumberFormat="1" applyFont="1" applyBorder="1" applyAlignment="1" applyProtection="1">
      <alignment horizontal="center" vertical="center"/>
      <protection locked="0"/>
    </xf>
    <xf numFmtId="0" fontId="24" fillId="0" borderId="2" xfId="7" applyFont="1" applyBorder="1" applyAlignment="1">
      <alignment horizontal="center" vertical="center" wrapText="1"/>
    </xf>
    <xf numFmtId="166" fontId="10" fillId="0" borderId="59" xfId="1" applyNumberFormat="1" applyFont="1" applyBorder="1" applyAlignment="1">
      <alignment horizontal="center" vertical="center"/>
    </xf>
    <xf numFmtId="167" fontId="10" fillId="0" borderId="59" xfId="4" applyNumberFormat="1" applyFont="1" applyBorder="1" applyAlignment="1">
      <alignment horizontal="center" vertical="center"/>
    </xf>
    <xf numFmtId="0" fontId="30" fillId="0" borderId="2" xfId="4" applyFont="1" applyBorder="1" applyAlignment="1">
      <alignment horizontal="center" vertical="center" wrapText="1"/>
    </xf>
    <xf numFmtId="0" fontId="17" fillId="0" borderId="2" xfId="4" applyFont="1" applyBorder="1" applyAlignment="1">
      <alignment vertical="center" wrapText="1"/>
    </xf>
    <xf numFmtId="179" fontId="30" fillId="0" borderId="18" xfId="4" applyNumberFormat="1" applyFont="1" applyBorder="1" applyAlignment="1">
      <alignment horizontal="center" vertical="center" wrapText="1"/>
    </xf>
    <xf numFmtId="0" fontId="6" fillId="0" borderId="13" xfId="13" applyBorder="1" applyAlignment="1">
      <alignment horizontal="center" vertical="center" wrapText="1"/>
    </xf>
    <xf numFmtId="0" fontId="6" fillId="0" borderId="18" xfId="13" applyBorder="1" applyAlignment="1">
      <alignment horizontal="center" vertical="center"/>
    </xf>
    <xf numFmtId="0" fontId="6" fillId="0" borderId="1" xfId="13" applyBorder="1" applyAlignment="1">
      <alignment horizontal="center"/>
    </xf>
    <xf numFmtId="174" fontId="6" fillId="0" borderId="59" xfId="13" applyNumberFormat="1" applyBorder="1" applyAlignment="1">
      <alignment horizontal="center" vertical="center" wrapText="1"/>
    </xf>
    <xf numFmtId="173" fontId="6" fillId="0" borderId="59" xfId="13" applyNumberFormat="1" applyBorder="1" applyAlignment="1">
      <alignment horizontal="center" vertical="center" wrapText="1"/>
    </xf>
    <xf numFmtId="175" fontId="6" fillId="0" borderId="59" xfId="13" applyNumberFormat="1" applyBorder="1" applyAlignment="1">
      <alignment horizontal="center" vertical="center" wrapText="1"/>
    </xf>
    <xf numFmtId="1" fontId="6" fillId="0" borderId="59" xfId="13" applyNumberFormat="1" applyBorder="1" applyAlignment="1">
      <alignment horizontal="center" vertical="center" wrapText="1"/>
    </xf>
    <xf numFmtId="0" fontId="26" fillId="0" borderId="59" xfId="7" applyFont="1" applyBorder="1" applyAlignment="1">
      <alignment horizontal="center" vertical="center"/>
    </xf>
    <xf numFmtId="0" fontId="6" fillId="0" borderId="59" xfId="13" applyBorder="1" applyAlignment="1">
      <alignment vertical="center" wrapText="1"/>
    </xf>
    <xf numFmtId="0" fontId="6" fillId="0" borderId="59" xfId="13" applyBorder="1" applyAlignment="1">
      <alignment horizontal="center" vertical="center"/>
    </xf>
    <xf numFmtId="175" fontId="6" fillId="0" borderId="59" xfId="13" applyNumberFormat="1" applyBorder="1" applyAlignment="1">
      <alignment horizontal="center" vertical="center"/>
    </xf>
    <xf numFmtId="0" fontId="5" fillId="0" borderId="59" xfId="13" applyFont="1" applyBorder="1" applyAlignment="1">
      <alignment horizontal="center" vertical="center"/>
    </xf>
    <xf numFmtId="0" fontId="8" fillId="0" borderId="59" xfId="0" applyFont="1" applyBorder="1" applyAlignment="1">
      <alignment vertical="center" wrapText="1"/>
    </xf>
    <xf numFmtId="167" fontId="8" fillId="0" borderId="59" xfId="0" applyNumberFormat="1" applyFont="1" applyBorder="1" applyAlignment="1">
      <alignment horizontal="center"/>
    </xf>
    <xf numFmtId="0" fontId="0" fillId="11" borderId="0" xfId="0" applyFill="1"/>
    <xf numFmtId="0" fontId="0" fillId="36" borderId="0" xfId="0" applyFill="1"/>
    <xf numFmtId="0" fontId="0" fillId="37" borderId="0" xfId="0" applyFill="1"/>
    <xf numFmtId="0" fontId="4" fillId="11" borderId="22" xfId="0" applyFont="1" applyFill="1" applyBorder="1" applyAlignment="1">
      <alignment horizontal="center" vertical="center"/>
    </xf>
    <xf numFmtId="0" fontId="0" fillId="11" borderId="59" xfId="0" applyFill="1" applyBorder="1" applyAlignment="1">
      <alignment horizontal="center" vertical="center"/>
    </xf>
    <xf numFmtId="166" fontId="5" fillId="3" borderId="59" xfId="2" applyNumberFormat="1" applyFill="1" applyBorder="1" applyAlignment="1">
      <alignment horizontal="center" vertical="center" wrapText="1"/>
    </xf>
    <xf numFmtId="166" fontId="5" fillId="11" borderId="59" xfId="2" applyNumberFormat="1" applyFill="1" applyBorder="1" applyAlignment="1">
      <alignment horizontal="center" vertical="center"/>
    </xf>
    <xf numFmtId="49" fontId="4" fillId="3" borderId="59" xfId="1" applyNumberFormat="1" applyFont="1" applyFill="1" applyBorder="1" applyAlignment="1">
      <alignment horizontal="center" vertical="center"/>
    </xf>
    <xf numFmtId="166" fontId="10" fillId="3" borderId="59" xfId="2" applyNumberFormat="1" applyFont="1" applyFill="1" applyBorder="1" applyAlignment="1">
      <alignment vertical="center" wrapText="1"/>
    </xf>
    <xf numFmtId="167" fontId="8" fillId="0" borderId="59" xfId="0" applyNumberFormat="1" applyFont="1" applyBorder="1" applyAlignment="1">
      <alignment vertical="center"/>
    </xf>
    <xf numFmtId="167" fontId="4" fillId="0" borderId="59" xfId="0" applyNumberFormat="1" applyFont="1" applyBorder="1" applyAlignment="1">
      <alignment horizontal="center" vertical="center"/>
    </xf>
    <xf numFmtId="167" fontId="4" fillId="0" borderId="59" xfId="1" applyNumberFormat="1" applyFont="1" applyBorder="1" applyAlignment="1">
      <alignment horizontal="center" vertical="center" wrapText="1"/>
    </xf>
    <xf numFmtId="167" fontId="4" fillId="0" borderId="59" xfId="0" applyNumberFormat="1" applyFont="1" applyBorder="1" applyAlignment="1">
      <alignment horizontal="center" vertical="center" wrapText="1"/>
    </xf>
    <xf numFmtId="0" fontId="4" fillId="0" borderId="59" xfId="0" applyFont="1" applyBorder="1" applyAlignment="1">
      <alignment horizontal="center" vertical="center" wrapText="1"/>
    </xf>
    <xf numFmtId="49" fontId="4" fillId="0" borderId="59" xfId="3" applyNumberFormat="1" applyFont="1" applyBorder="1" applyAlignment="1">
      <alignment horizontal="center" vertical="center" wrapText="1"/>
    </xf>
    <xf numFmtId="166" fontId="5" fillId="0" borderId="59" xfId="2" applyNumberFormat="1" applyBorder="1" applyAlignment="1">
      <alignment horizontal="center" vertical="center"/>
    </xf>
    <xf numFmtId="166" fontId="4" fillId="11" borderId="59" xfId="1" applyNumberFormat="1" applyFont="1" applyFill="1" applyBorder="1" applyAlignment="1">
      <alignment horizontal="center" vertical="center"/>
    </xf>
    <xf numFmtId="167" fontId="7" fillId="11" borderId="0" xfId="1" applyNumberFormat="1" applyFont="1" applyFill="1" applyAlignment="1">
      <alignment horizontal="center" vertical="center"/>
    </xf>
    <xf numFmtId="166" fontId="4" fillId="3" borderId="59" xfId="1" applyNumberFormat="1" applyFont="1" applyFill="1" applyBorder="1" applyAlignment="1">
      <alignment horizontal="center" vertical="center"/>
    </xf>
    <xf numFmtId="166" fontId="5" fillId="0" borderId="59" xfId="2" applyNumberFormat="1" applyBorder="1" applyAlignment="1">
      <alignment horizontal="center" vertical="center" wrapText="1"/>
    </xf>
    <xf numFmtId="1" fontId="4" fillId="11" borderId="59" xfId="1" applyNumberFormat="1" applyFont="1" applyFill="1" applyBorder="1" applyAlignment="1">
      <alignment horizontal="center" vertical="center"/>
    </xf>
    <xf numFmtId="1" fontId="4" fillId="3" borderId="59" xfId="1" applyNumberFormat="1" applyFont="1" applyFill="1" applyBorder="1" applyAlignment="1">
      <alignment horizontal="center" vertical="center"/>
    </xf>
    <xf numFmtId="1" fontId="8" fillId="3" borderId="59" xfId="1" applyNumberFormat="1" applyFont="1" applyFill="1" applyBorder="1" applyAlignment="1">
      <alignment horizontal="center" vertical="center"/>
    </xf>
    <xf numFmtId="1" fontId="8" fillId="11" borderId="59" xfId="1" applyNumberFormat="1" applyFont="1" applyFill="1" applyBorder="1" applyAlignment="1">
      <alignment horizontal="center" vertical="center"/>
    </xf>
    <xf numFmtId="1" fontId="8" fillId="0" borderId="59" xfId="1" applyNumberFormat="1" applyFont="1" applyBorder="1" applyAlignment="1">
      <alignment horizontal="center" vertical="center"/>
    </xf>
    <xf numFmtId="0" fontId="8" fillId="11" borderId="59" xfId="1" applyFont="1" applyFill="1" applyBorder="1" applyAlignment="1">
      <alignment horizontal="center" vertical="center"/>
    </xf>
    <xf numFmtId="166" fontId="5" fillId="0" borderId="59" xfId="2" applyNumberFormat="1" applyBorder="1" applyAlignment="1">
      <alignment vertical="center" wrapText="1"/>
    </xf>
    <xf numFmtId="0" fontId="11" fillId="0" borderId="0" xfId="1" applyFont="1" applyAlignment="1">
      <alignment horizontal="center" vertical="center"/>
    </xf>
    <xf numFmtId="167" fontId="10" fillId="3" borderId="59" xfId="4" applyNumberFormat="1" applyFont="1" applyFill="1" applyBorder="1" applyAlignment="1">
      <alignment horizontal="center" vertical="center" wrapText="1"/>
    </xf>
    <xf numFmtId="166" fontId="10" fillId="3" borderId="59" xfId="4" applyNumberFormat="1" applyFont="1" applyFill="1" applyBorder="1" applyAlignment="1">
      <alignment horizontal="center" vertical="center" wrapText="1"/>
    </xf>
    <xf numFmtId="167" fontId="6" fillId="11" borderId="59" xfId="4" applyNumberFormat="1" applyFill="1" applyBorder="1" applyAlignment="1">
      <alignment horizontal="center" vertical="center" wrapText="1"/>
    </xf>
    <xf numFmtId="166" fontId="6" fillId="11" borderId="59" xfId="4" applyNumberFormat="1" applyFill="1" applyBorder="1" applyAlignment="1">
      <alignment horizontal="center" vertical="center" wrapText="1"/>
    </xf>
    <xf numFmtId="167" fontId="10" fillId="11" borderId="59" xfId="4" applyNumberFormat="1" applyFont="1" applyFill="1" applyBorder="1" applyAlignment="1">
      <alignment horizontal="center" vertical="center" wrapText="1"/>
    </xf>
    <xf numFmtId="166" fontId="10" fillId="11" borderId="59" xfId="4" applyNumberFormat="1" applyFont="1" applyFill="1" applyBorder="1" applyAlignment="1">
      <alignment horizontal="center" vertical="center" wrapText="1"/>
    </xf>
    <xf numFmtId="0" fontId="6" fillId="11" borderId="59" xfId="4" applyFill="1" applyBorder="1" applyAlignment="1">
      <alignment horizontal="center" vertical="center" wrapText="1"/>
    </xf>
    <xf numFmtId="3" fontId="10" fillId="11" borderId="59" xfId="4" applyNumberFormat="1" applyFont="1" applyFill="1" applyBorder="1" applyAlignment="1">
      <alignment horizontal="center" vertical="center" wrapText="1"/>
    </xf>
    <xf numFmtId="3" fontId="6" fillId="11" borderId="59" xfId="4" applyNumberFormat="1" applyFill="1" applyBorder="1" applyAlignment="1">
      <alignment horizontal="center" vertical="center" wrapText="1"/>
    </xf>
    <xf numFmtId="167" fontId="6" fillId="3" borderId="59" xfId="4" applyNumberFormat="1" applyFill="1" applyBorder="1" applyAlignment="1">
      <alignment horizontal="center" vertical="center" wrapText="1"/>
    </xf>
    <xf numFmtId="3" fontId="6" fillId="11" borderId="59" xfId="4" applyNumberFormat="1" applyFill="1" applyBorder="1" applyAlignment="1">
      <alignment horizontal="center" vertical="center"/>
    </xf>
    <xf numFmtId="3" fontId="6" fillId="3" borderId="59" xfId="4" applyNumberFormat="1" applyFill="1" applyBorder="1" applyAlignment="1">
      <alignment horizontal="center" vertical="center"/>
    </xf>
    <xf numFmtId="166" fontId="4" fillId="3" borderId="59" xfId="1" applyNumberFormat="1" applyFont="1" applyFill="1" applyBorder="1" applyAlignment="1">
      <alignment horizontal="center" vertical="center" wrapText="1"/>
    </xf>
    <xf numFmtId="3" fontId="10" fillId="3" borderId="59" xfId="4" applyNumberFormat="1" applyFont="1" applyFill="1" applyBorder="1" applyAlignment="1">
      <alignment horizontal="center" vertical="center"/>
    </xf>
    <xf numFmtId="0" fontId="5" fillId="3" borderId="59" xfId="4" applyFont="1" applyFill="1" applyBorder="1" applyAlignment="1">
      <alignment horizontal="center" vertical="center"/>
    </xf>
    <xf numFmtId="1" fontId="6" fillId="3" borderId="59" xfId="4" applyNumberFormat="1" applyFill="1" applyBorder="1" applyAlignment="1">
      <alignment horizontal="center" vertical="center" wrapText="1"/>
    </xf>
    <xf numFmtId="1" fontId="6" fillId="11" borderId="59" xfId="4" applyNumberFormat="1" applyFill="1" applyBorder="1" applyAlignment="1">
      <alignment horizontal="center" vertical="center" wrapText="1"/>
    </xf>
    <xf numFmtId="0" fontId="5" fillId="11" borderId="59" xfId="4" applyFont="1" applyFill="1" applyBorder="1" applyAlignment="1">
      <alignment horizontal="center" vertical="center"/>
    </xf>
    <xf numFmtId="167" fontId="6" fillId="11" borderId="59" xfId="4" applyNumberFormat="1" applyFill="1" applyBorder="1" applyAlignment="1">
      <alignment horizontal="center" vertical="center"/>
    </xf>
    <xf numFmtId="1" fontId="6" fillId="11" borderId="59" xfId="4" applyNumberFormat="1" applyFill="1" applyBorder="1" applyAlignment="1">
      <alignment horizontal="center" vertical="center"/>
    </xf>
    <xf numFmtId="167" fontId="6" fillId="11" borderId="59" xfId="4" applyNumberFormat="1" applyFill="1" applyBorder="1"/>
    <xf numFmtId="167" fontId="6" fillId="3" borderId="59" xfId="4" applyNumberFormat="1" applyFill="1" applyBorder="1" applyAlignment="1">
      <alignment wrapText="1"/>
    </xf>
    <xf numFmtId="167" fontId="6" fillId="3" borderId="59" xfId="4" applyNumberFormat="1" applyFill="1" applyBorder="1"/>
    <xf numFmtId="0" fontId="6" fillId="3" borderId="59" xfId="4" applyFill="1" applyBorder="1"/>
    <xf numFmtId="49" fontId="8" fillId="3" borderId="22" xfId="1" applyNumberFormat="1" applyFont="1" applyFill="1" applyBorder="1" applyAlignment="1">
      <alignment horizontal="center" vertical="center"/>
    </xf>
    <xf numFmtId="0" fontId="6" fillId="2" borderId="59" xfId="4" applyFill="1" applyBorder="1"/>
    <xf numFmtId="0" fontId="6" fillId="11" borderId="59" xfId="4" applyFill="1" applyBorder="1"/>
    <xf numFmtId="166" fontId="6" fillId="0" borderId="59" xfId="4" applyNumberFormat="1" applyBorder="1"/>
    <xf numFmtId="166" fontId="6" fillId="11" borderId="59" xfId="4" applyNumberFormat="1" applyFill="1" applyBorder="1"/>
    <xf numFmtId="166" fontId="6" fillId="3" borderId="59" xfId="4" applyNumberFormat="1" applyFill="1" applyBorder="1"/>
    <xf numFmtId="167" fontId="6" fillId="3" borderId="59" xfId="4" applyNumberFormat="1" applyFill="1" applyBorder="1" applyAlignment="1">
      <alignment horizontal="center"/>
    </xf>
    <xf numFmtId="167" fontId="0" fillId="11" borderId="59" xfId="5" applyNumberFormat="1" applyFont="1" applyFill="1" applyBorder="1" applyAlignment="1" applyProtection="1">
      <alignment horizontal="center" vertical="center" wrapText="1"/>
      <protection locked="0"/>
    </xf>
    <xf numFmtId="167" fontId="6" fillId="0" borderId="59" xfId="4" applyNumberFormat="1" applyBorder="1" applyAlignment="1">
      <alignment horizontal="left"/>
    </xf>
    <xf numFmtId="167" fontId="6" fillId="0" borderId="59" xfId="4" applyNumberFormat="1" applyBorder="1" applyAlignment="1">
      <alignment vertical="center" wrapText="1"/>
    </xf>
    <xf numFmtId="167" fontId="6" fillId="0" borderId="59" xfId="4" applyNumberFormat="1" applyBorder="1" applyAlignment="1">
      <alignment horizontal="left" vertical="center" wrapText="1"/>
    </xf>
    <xf numFmtId="167" fontId="5" fillId="0" borderId="59" xfId="4" applyNumberFormat="1" applyFont="1" applyBorder="1" applyAlignment="1">
      <alignment horizontal="center" vertical="center" wrapText="1"/>
    </xf>
    <xf numFmtId="167" fontId="5" fillId="11" borderId="59" xfId="4" applyNumberFormat="1" applyFont="1" applyFill="1" applyBorder="1" applyAlignment="1">
      <alignment horizontal="center" vertical="center" wrapText="1"/>
    </xf>
    <xf numFmtId="167" fontId="5" fillId="3" borderId="59" xfId="4" applyNumberFormat="1" applyFont="1" applyFill="1" applyBorder="1" applyAlignment="1">
      <alignment horizontal="center" vertical="center" wrapText="1"/>
    </xf>
    <xf numFmtId="167" fontId="5" fillId="11" borderId="59" xfId="4" applyNumberFormat="1" applyFont="1" applyFill="1" applyBorder="1" applyAlignment="1">
      <alignment horizontal="center" vertical="center"/>
    </xf>
    <xf numFmtId="167" fontId="6" fillId="3" borderId="59" xfId="4" applyNumberFormat="1" applyFill="1" applyBorder="1" applyAlignment="1">
      <alignment horizontal="center" vertical="center"/>
    </xf>
    <xf numFmtId="0" fontId="6" fillId="3" borderId="59" xfId="4" applyFill="1" applyBorder="1" applyAlignment="1">
      <alignment horizontal="center" vertical="center"/>
    </xf>
    <xf numFmtId="0" fontId="6" fillId="11" borderId="59" xfId="4" applyFill="1" applyBorder="1" applyAlignment="1">
      <alignment horizontal="center" vertical="center"/>
    </xf>
    <xf numFmtId="49" fontId="5" fillId="0" borderId="59" xfId="4" applyNumberFormat="1" applyFont="1" applyBorder="1" applyAlignment="1">
      <alignment horizontal="center" vertical="center"/>
    </xf>
    <xf numFmtId="167" fontId="10" fillId="11" borderId="59" xfId="4" applyNumberFormat="1" applyFont="1" applyFill="1" applyBorder="1" applyAlignment="1">
      <alignment horizontal="center" vertical="center"/>
    </xf>
    <xf numFmtId="0" fontId="10" fillId="3" borderId="59" xfId="4" applyFont="1" applyFill="1" applyBorder="1" applyAlignment="1">
      <alignment horizontal="center" vertical="center"/>
    </xf>
    <xf numFmtId="167" fontId="10" fillId="3" borderId="59" xfId="4" applyNumberFormat="1" applyFont="1" applyFill="1" applyBorder="1" applyAlignment="1">
      <alignment horizontal="center" vertical="center"/>
    </xf>
    <xf numFmtId="3" fontId="8" fillId="3" borderId="59" xfId="1" applyNumberFormat="1" applyFont="1" applyFill="1" applyBorder="1" applyAlignment="1">
      <alignment horizontal="center" vertical="center"/>
    </xf>
    <xf numFmtId="166" fontId="10" fillId="11" borderId="59" xfId="4" applyNumberFormat="1" applyFont="1" applyFill="1" applyBorder="1" applyAlignment="1">
      <alignment horizontal="center" vertical="center"/>
    </xf>
    <xf numFmtId="166" fontId="6" fillId="11" borderId="59" xfId="4" applyNumberFormat="1" applyFill="1" applyBorder="1" applyAlignment="1">
      <alignment horizontal="center" vertical="center"/>
    </xf>
    <xf numFmtId="166" fontId="6" fillId="3" borderId="59" xfId="4" applyNumberFormat="1" applyFill="1" applyBorder="1" applyAlignment="1">
      <alignment horizontal="center" vertical="center"/>
    </xf>
    <xf numFmtId="49" fontId="4" fillId="11" borderId="59" xfId="1" applyNumberFormat="1" applyFont="1" applyFill="1" applyBorder="1" applyAlignment="1" applyProtection="1">
      <alignment horizontal="center" vertical="center"/>
      <protection locked="0"/>
    </xf>
    <xf numFmtId="166" fontId="4" fillId="11" borderId="59" xfId="1" applyNumberFormat="1" applyFont="1" applyFill="1" applyBorder="1" applyAlignment="1" applyProtection="1">
      <alignment horizontal="center" vertical="center"/>
      <protection locked="0"/>
    </xf>
    <xf numFmtId="49" fontId="4" fillId="3" borderId="59" xfId="1" applyNumberFormat="1" applyFont="1" applyFill="1" applyBorder="1" applyAlignment="1" applyProtection="1">
      <alignment horizontal="center" vertical="center"/>
      <protection locked="0"/>
    </xf>
    <xf numFmtId="166" fontId="4" fillId="3" borderId="59" xfId="1" applyNumberFormat="1" applyFont="1" applyFill="1" applyBorder="1" applyAlignment="1" applyProtection="1">
      <alignment horizontal="center" vertical="center"/>
      <protection locked="0"/>
    </xf>
    <xf numFmtId="166" fontId="5" fillId="3" borderId="59" xfId="4" applyNumberFormat="1" applyFont="1" applyFill="1" applyBorder="1" applyAlignment="1">
      <alignment horizontal="center" vertical="center"/>
    </xf>
    <xf numFmtId="166" fontId="5" fillId="11" borderId="59" xfId="4" applyNumberFormat="1" applyFont="1" applyFill="1" applyBorder="1" applyAlignment="1">
      <alignment horizontal="center" vertical="center"/>
    </xf>
    <xf numFmtId="166" fontId="4" fillId="11" borderId="59" xfId="1" applyNumberFormat="1" applyFont="1" applyFill="1" applyBorder="1" applyAlignment="1">
      <alignment horizontal="center" vertical="center" wrapText="1"/>
    </xf>
    <xf numFmtId="4" fontId="4" fillId="0" borderId="22" xfId="1" applyNumberFormat="1" applyFont="1" applyBorder="1" applyAlignment="1">
      <alignment horizontal="left" vertical="center" wrapText="1"/>
    </xf>
    <xf numFmtId="49" fontId="4" fillId="0" borderId="22" xfId="1" applyNumberFormat="1" applyFont="1" applyBorder="1" applyAlignment="1">
      <alignment horizontal="center" vertical="center"/>
    </xf>
    <xf numFmtId="167" fontId="5" fillId="0" borderId="22" xfId="4" applyNumberFormat="1" applyFont="1" applyBorder="1" applyAlignment="1">
      <alignment horizontal="center" vertical="center"/>
    </xf>
    <xf numFmtId="1" fontId="6" fillId="0" borderId="22" xfId="4" applyNumberFormat="1" applyBorder="1" applyAlignment="1">
      <alignment horizontal="center" vertical="center"/>
    </xf>
    <xf numFmtId="0" fontId="10" fillId="11" borderId="59" xfId="4" applyFont="1" applyFill="1" applyBorder="1" applyAlignment="1">
      <alignment horizontal="center" vertical="center"/>
    </xf>
    <xf numFmtId="0" fontId="7" fillId="3" borderId="59" xfId="4" applyFont="1" applyFill="1" applyBorder="1" applyAlignment="1">
      <alignment horizontal="center" vertical="center"/>
    </xf>
    <xf numFmtId="0" fontId="7" fillId="11" borderId="59" xfId="4" applyFont="1" applyFill="1" applyBorder="1" applyAlignment="1">
      <alignment horizontal="center" vertical="center"/>
    </xf>
    <xf numFmtId="167" fontId="5" fillId="3" borderId="59" xfId="4" applyNumberFormat="1" applyFont="1" applyFill="1" applyBorder="1" applyAlignment="1">
      <alignment horizontal="center" vertical="center"/>
    </xf>
    <xf numFmtId="166" fontId="16" fillId="3" borderId="59" xfId="4" applyNumberFormat="1" applyFont="1" applyFill="1" applyBorder="1" applyAlignment="1">
      <alignment horizontal="center" vertical="center" wrapText="1"/>
    </xf>
    <xf numFmtId="166" fontId="16" fillId="11" borderId="59" xfId="4" applyNumberFormat="1" applyFont="1" applyFill="1" applyBorder="1" applyAlignment="1">
      <alignment horizontal="center" vertical="center" wrapText="1"/>
    </xf>
    <xf numFmtId="166" fontId="10" fillId="11" borderId="59" xfId="2" applyNumberFormat="1" applyFont="1" applyFill="1" applyBorder="1" applyAlignment="1">
      <alignment horizontal="center" vertical="center" wrapText="1"/>
    </xf>
    <xf numFmtId="0" fontId="6" fillId="0" borderId="59" xfId="4" applyBorder="1" applyAlignment="1">
      <alignment vertical="center"/>
    </xf>
    <xf numFmtId="0" fontId="6" fillId="3" borderId="59" xfId="4" applyFill="1" applyBorder="1" applyAlignment="1">
      <alignment vertical="center"/>
    </xf>
    <xf numFmtId="0" fontId="6" fillId="11" borderId="59" xfId="4" applyFill="1" applyBorder="1" applyAlignment="1">
      <alignment vertical="center"/>
    </xf>
    <xf numFmtId="3" fontId="10" fillId="3" borderId="59" xfId="4" applyNumberFormat="1" applyFont="1" applyFill="1" applyBorder="1" applyAlignment="1">
      <alignment horizontal="center" vertical="center" wrapText="1"/>
    </xf>
    <xf numFmtId="1" fontId="10" fillId="11" borderId="59" xfId="4" applyNumberFormat="1" applyFont="1" applyFill="1" applyBorder="1" applyAlignment="1">
      <alignment horizontal="center" vertical="center" wrapText="1"/>
    </xf>
    <xf numFmtId="3" fontId="8" fillId="11" borderId="59" xfId="1" applyNumberFormat="1" applyFont="1" applyFill="1" applyBorder="1" applyAlignment="1">
      <alignment horizontal="center" vertical="center"/>
    </xf>
    <xf numFmtId="166" fontId="6" fillId="3" borderId="59" xfId="1" applyNumberFormat="1" applyFont="1" applyFill="1" applyBorder="1" applyAlignment="1">
      <alignment horizontal="center" vertical="center"/>
    </xf>
    <xf numFmtId="1" fontId="6" fillId="3" borderId="59" xfId="1" applyNumberFormat="1" applyFont="1" applyFill="1" applyBorder="1" applyAlignment="1">
      <alignment horizontal="center" vertical="center"/>
    </xf>
    <xf numFmtId="166" fontId="10" fillId="3" borderId="59" xfId="1" applyNumberFormat="1" applyFont="1" applyFill="1" applyBorder="1" applyAlignment="1">
      <alignment horizontal="center" vertical="center"/>
    </xf>
    <xf numFmtId="167" fontId="10" fillId="3" borderId="59" xfId="1" applyNumberFormat="1" applyFont="1" applyFill="1" applyBorder="1" applyAlignment="1">
      <alignment horizontal="center" vertical="center"/>
    </xf>
    <xf numFmtId="166" fontId="10" fillId="11" borderId="59" xfId="1" applyNumberFormat="1" applyFont="1" applyFill="1" applyBorder="1" applyAlignment="1">
      <alignment horizontal="center" vertical="center"/>
    </xf>
    <xf numFmtId="167" fontId="10" fillId="11" borderId="59" xfId="1" applyNumberFormat="1" applyFont="1" applyFill="1" applyBorder="1" applyAlignment="1">
      <alignment horizontal="center" vertical="center"/>
    </xf>
    <xf numFmtId="166" fontId="6" fillId="11" borderId="59" xfId="1" applyNumberFormat="1" applyFont="1" applyFill="1" applyBorder="1" applyAlignment="1">
      <alignment horizontal="center" vertical="center"/>
    </xf>
    <xf numFmtId="1" fontId="6" fillId="11" borderId="59" xfId="1" applyNumberFormat="1" applyFont="1" applyFill="1" applyBorder="1" applyAlignment="1">
      <alignment horizontal="center" vertical="center"/>
    </xf>
    <xf numFmtId="4" fontId="4" fillId="38" borderId="59" xfId="1" applyNumberFormat="1" applyFont="1" applyFill="1" applyBorder="1" applyAlignment="1">
      <alignment horizontal="left" vertical="center" wrapText="1"/>
    </xf>
    <xf numFmtId="49" fontId="4" fillId="38" borderId="59" xfId="1" applyNumberFormat="1" applyFont="1" applyFill="1" applyBorder="1" applyAlignment="1">
      <alignment horizontal="center" vertical="center"/>
    </xf>
    <xf numFmtId="0" fontId="6" fillId="38" borderId="59" xfId="4" applyFill="1" applyBorder="1" applyAlignment="1">
      <alignment horizontal="center" vertical="center"/>
    </xf>
    <xf numFmtId="4" fontId="4" fillId="0" borderId="54" xfId="1" applyNumberFormat="1" applyFont="1" applyBorder="1" applyAlignment="1">
      <alignment horizontal="left" vertical="center" wrapText="1"/>
    </xf>
    <xf numFmtId="49" fontId="4" fillId="0" borderId="54" xfId="1" applyNumberFormat="1" applyFont="1" applyBorder="1" applyAlignment="1">
      <alignment horizontal="center" vertical="center"/>
    </xf>
    <xf numFmtId="0" fontId="17" fillId="3" borderId="59" xfId="4" applyFont="1" applyFill="1" applyBorder="1" applyAlignment="1">
      <alignment horizontal="center" vertical="center"/>
    </xf>
    <xf numFmtId="0" fontId="17" fillId="11" borderId="59" xfId="4" applyFont="1" applyFill="1" applyBorder="1" applyAlignment="1">
      <alignment horizontal="center" vertical="center"/>
    </xf>
    <xf numFmtId="166" fontId="10" fillId="3" borderId="59" xfId="0" applyNumberFormat="1" applyFont="1" applyFill="1" applyBorder="1" applyAlignment="1">
      <alignment horizontal="center" vertical="center" wrapText="1"/>
    </xf>
    <xf numFmtId="0" fontId="17" fillId="0" borderId="59" xfId="4" applyFont="1" applyBorder="1" applyAlignment="1">
      <alignment horizontal="center" vertical="center" wrapText="1"/>
    </xf>
    <xf numFmtId="4" fontId="4" fillId="11" borderId="22" xfId="1" applyNumberFormat="1" applyFont="1" applyFill="1" applyBorder="1" applyAlignment="1">
      <alignment horizontal="left" vertical="center" wrapText="1"/>
    </xf>
    <xf numFmtId="0" fontId="8" fillId="11" borderId="59" xfId="4" applyFont="1" applyFill="1" applyBorder="1" applyAlignment="1">
      <alignment horizontal="center" vertical="center"/>
    </xf>
    <xf numFmtId="167" fontId="8" fillId="11" borderId="59" xfId="4" applyNumberFormat="1" applyFont="1" applyFill="1" applyBorder="1" applyAlignment="1">
      <alignment horizontal="center" vertical="center"/>
    </xf>
    <xf numFmtId="0" fontId="4" fillId="3" borderId="59" xfId="1" applyFont="1" applyFill="1" applyBorder="1" applyAlignment="1">
      <alignment horizontal="center" vertical="center" wrapText="1"/>
    </xf>
    <xf numFmtId="14" fontId="4" fillId="3" borderId="59" xfId="1" applyNumberFormat="1" applyFont="1" applyFill="1" applyBorder="1" applyAlignment="1">
      <alignment horizontal="center" vertical="center"/>
    </xf>
    <xf numFmtId="2" fontId="4" fillId="3" borderId="59" xfId="1" applyNumberFormat="1" applyFont="1" applyFill="1" applyBorder="1" applyAlignment="1">
      <alignment horizontal="center" vertical="center" wrapText="1"/>
    </xf>
    <xf numFmtId="0" fontId="4" fillId="11" borderId="59" xfId="1" applyFont="1" applyFill="1" applyBorder="1" applyAlignment="1">
      <alignment horizontal="center" vertical="center" wrapText="1"/>
    </xf>
    <xf numFmtId="14" fontId="4" fillId="11" borderId="59" xfId="1" applyNumberFormat="1" applyFont="1" applyFill="1" applyBorder="1" applyAlignment="1">
      <alignment horizontal="center" vertical="center"/>
    </xf>
    <xf numFmtId="2" fontId="4" fillId="11" borderId="59" xfId="1" applyNumberFormat="1" applyFont="1" applyFill="1" applyBorder="1" applyAlignment="1">
      <alignment horizontal="center" vertical="center" wrapText="1"/>
    </xf>
    <xf numFmtId="0" fontId="4" fillId="3" borderId="59" xfId="4" applyFont="1" applyFill="1" applyBorder="1" applyAlignment="1">
      <alignment horizontal="center" vertical="center"/>
    </xf>
    <xf numFmtId="0" fontId="4" fillId="11" borderId="59" xfId="4" applyFont="1" applyFill="1" applyBorder="1" applyAlignment="1">
      <alignment horizontal="center" vertical="center"/>
    </xf>
    <xf numFmtId="166" fontId="6" fillId="11" borderId="59" xfId="13" applyNumberFormat="1" applyFill="1" applyBorder="1" applyAlignment="1">
      <alignment horizontal="center" vertical="center" wrapText="1"/>
    </xf>
    <xf numFmtId="166" fontId="6" fillId="11" borderId="59" xfId="15" applyNumberFormat="1" applyFill="1" applyBorder="1" applyAlignment="1">
      <alignment horizontal="center" vertical="center" wrapText="1"/>
    </xf>
    <xf numFmtId="49" fontId="4" fillId="11" borderId="59" xfId="14" applyNumberFormat="1" applyFont="1" applyFill="1" applyBorder="1" applyAlignment="1">
      <alignment horizontal="center" vertical="center"/>
    </xf>
    <xf numFmtId="49" fontId="4" fillId="11" borderId="59" xfId="14" applyNumberFormat="1" applyFont="1" applyFill="1" applyBorder="1" applyAlignment="1">
      <alignment horizontal="center" vertical="center" wrapText="1"/>
    </xf>
    <xf numFmtId="166" fontId="10" fillId="11" borderId="59" xfId="16" applyNumberFormat="1" applyFont="1" applyFill="1" applyBorder="1" applyAlignment="1">
      <alignment horizontal="center" vertical="center" wrapText="1"/>
    </xf>
    <xf numFmtId="166" fontId="10" fillId="11" borderId="59" xfId="16" applyNumberFormat="1" applyFont="1" applyFill="1" applyBorder="1" applyAlignment="1">
      <alignment horizontal="center" vertical="center"/>
    </xf>
    <xf numFmtId="3" fontId="10" fillId="11" borderId="59" xfId="16" applyNumberFormat="1" applyFont="1" applyFill="1" applyBorder="1" applyAlignment="1">
      <alignment horizontal="center" vertical="center" wrapText="1"/>
    </xf>
    <xf numFmtId="166" fontId="6" fillId="11" borderId="59" xfId="16" applyNumberFormat="1" applyFill="1" applyBorder="1" applyAlignment="1">
      <alignment horizontal="center" vertical="center"/>
    </xf>
    <xf numFmtId="166" fontId="6" fillId="11" borderId="59" xfId="16" applyNumberFormat="1" applyFill="1" applyBorder="1" applyAlignment="1">
      <alignment horizontal="center" vertical="center" wrapText="1"/>
    </xf>
    <xf numFmtId="3" fontId="6" fillId="11" borderId="59" xfId="16" applyNumberFormat="1" applyFill="1" applyBorder="1" applyAlignment="1">
      <alignment horizontal="center" vertical="center" wrapText="1"/>
    </xf>
    <xf numFmtId="167" fontId="6" fillId="11" borderId="59" xfId="17" applyNumberFormat="1" applyFill="1" applyBorder="1" applyAlignment="1">
      <alignment horizontal="center" vertical="center" wrapText="1"/>
    </xf>
    <xf numFmtId="167" fontId="10" fillId="11" borderId="59" xfId="17" applyNumberFormat="1" applyFont="1" applyFill="1" applyBorder="1" applyAlignment="1">
      <alignment horizontal="center" vertical="center" wrapText="1"/>
    </xf>
    <xf numFmtId="1" fontId="4" fillId="11" borderId="59" xfId="1" applyNumberFormat="1" applyFont="1" applyFill="1" applyBorder="1" applyAlignment="1" applyProtection="1">
      <alignment horizontal="center" vertical="center"/>
      <protection locked="0"/>
    </xf>
    <xf numFmtId="1" fontId="4" fillId="3" borderId="59" xfId="1" applyNumberFormat="1" applyFont="1" applyFill="1" applyBorder="1" applyAlignment="1" applyProtection="1">
      <alignment horizontal="center" vertical="center"/>
      <protection locked="0"/>
    </xf>
    <xf numFmtId="166" fontId="10" fillId="3" borderId="59" xfId="19" applyNumberFormat="1" applyFont="1" applyFill="1" applyBorder="1" applyAlignment="1">
      <alignment horizontal="center" vertical="center"/>
    </xf>
    <xf numFmtId="3" fontId="10" fillId="3" borderId="59" xfId="19" applyNumberFormat="1" applyFont="1" applyFill="1" applyBorder="1" applyAlignment="1">
      <alignment horizontal="center" vertical="center"/>
    </xf>
    <xf numFmtId="166" fontId="6" fillId="11" borderId="59" xfId="19" applyNumberFormat="1" applyFill="1" applyBorder="1" applyAlignment="1">
      <alignment horizontal="center" vertical="center"/>
    </xf>
    <xf numFmtId="3" fontId="6" fillId="11" borderId="59" xfId="19" applyNumberFormat="1" applyFill="1" applyBorder="1" applyAlignment="1">
      <alignment horizontal="center" vertical="center"/>
    </xf>
    <xf numFmtId="3" fontId="10" fillId="11" borderId="59" xfId="19" applyNumberFormat="1" applyFont="1" applyFill="1" applyBorder="1" applyAlignment="1">
      <alignment horizontal="center" vertical="center"/>
    </xf>
    <xf numFmtId="1" fontId="6" fillId="11" borderId="59" xfId="19" applyNumberFormat="1" applyFill="1" applyBorder="1" applyAlignment="1">
      <alignment horizontal="center" vertical="center"/>
    </xf>
    <xf numFmtId="3" fontId="6" fillId="3" borderId="59" xfId="16" applyNumberFormat="1" applyFill="1" applyBorder="1" applyAlignment="1">
      <alignment horizontal="center" vertical="center" wrapText="1"/>
    </xf>
    <xf numFmtId="0" fontId="8" fillId="3" borderId="59" xfId="4" applyFont="1" applyFill="1" applyBorder="1" applyAlignment="1">
      <alignment horizontal="center" vertical="center"/>
    </xf>
    <xf numFmtId="166" fontId="42" fillId="3" borderId="59" xfId="1" applyNumberFormat="1" applyFont="1" applyFill="1" applyBorder="1" applyAlignment="1">
      <alignment horizontal="center" vertical="center"/>
    </xf>
    <xf numFmtId="167" fontId="6" fillId="11" borderId="59" xfId="1" applyNumberFormat="1" applyFont="1" applyFill="1" applyBorder="1" applyAlignment="1">
      <alignment horizontal="center" vertical="center"/>
    </xf>
    <xf numFmtId="166" fontId="8" fillId="11" borderId="59" xfId="4" applyNumberFormat="1" applyFont="1" applyFill="1" applyBorder="1" applyAlignment="1">
      <alignment horizontal="center" vertical="center"/>
    </xf>
    <xf numFmtId="166" fontId="42" fillId="11" borderId="59" xfId="4" applyNumberFormat="1" applyFont="1" applyFill="1" applyBorder="1" applyAlignment="1">
      <alignment horizontal="center" vertical="center"/>
    </xf>
    <xf numFmtId="166" fontId="42" fillId="11" borderId="59" xfId="4" applyNumberFormat="1" applyFont="1" applyFill="1" applyBorder="1" applyAlignment="1">
      <alignment horizontal="center" vertical="center" wrapText="1"/>
    </xf>
    <xf numFmtId="166" fontId="21" fillId="11" borderId="59" xfId="4" applyNumberFormat="1" applyFont="1" applyFill="1" applyBorder="1" applyAlignment="1">
      <alignment horizontal="center" vertical="center" wrapText="1"/>
    </xf>
    <xf numFmtId="166" fontId="21" fillId="11" borderId="59" xfId="1" applyNumberFormat="1" applyFont="1" applyFill="1" applyBorder="1" applyAlignment="1">
      <alignment horizontal="center" vertical="center"/>
    </xf>
    <xf numFmtId="167" fontId="21" fillId="11" borderId="59" xfId="1" applyNumberFormat="1" applyFont="1" applyFill="1" applyBorder="1" applyAlignment="1">
      <alignment horizontal="center" vertical="center"/>
    </xf>
    <xf numFmtId="1" fontId="4" fillId="3" borderId="59" xfId="1" applyNumberFormat="1" applyFont="1" applyFill="1" applyBorder="1" applyAlignment="1">
      <alignment horizontal="center" vertical="center" wrapText="1"/>
    </xf>
    <xf numFmtId="49" fontId="4" fillId="3" borderId="59" xfId="1" applyNumberFormat="1" applyFont="1" applyFill="1" applyBorder="1" applyAlignment="1">
      <alignment horizontal="center" vertical="center" wrapText="1"/>
    </xf>
    <xf numFmtId="49" fontId="4" fillId="11" borderId="59" xfId="1" applyNumberFormat="1" applyFont="1" applyFill="1" applyBorder="1" applyAlignment="1">
      <alignment horizontal="center" vertical="center" wrapText="1"/>
    </xf>
    <xf numFmtId="1" fontId="4" fillId="11" borderId="59" xfId="1" applyNumberFormat="1" applyFont="1" applyFill="1" applyBorder="1" applyAlignment="1">
      <alignment horizontal="center" vertical="center" wrapText="1"/>
    </xf>
    <xf numFmtId="0" fontId="42" fillId="3" borderId="59" xfId="1" applyFont="1" applyFill="1" applyBorder="1" applyAlignment="1">
      <alignment horizontal="center" vertical="center"/>
    </xf>
    <xf numFmtId="166" fontId="42" fillId="11" borderId="59" xfId="1" applyNumberFormat="1" applyFont="1" applyFill="1" applyBorder="1" applyAlignment="1">
      <alignment horizontal="center" vertical="center"/>
    </xf>
    <xf numFmtId="49" fontId="42" fillId="11" borderId="59" xfId="1" applyNumberFormat="1" applyFont="1" applyFill="1" applyBorder="1" applyAlignment="1">
      <alignment horizontal="center" vertical="center"/>
    </xf>
    <xf numFmtId="166" fontId="21" fillId="3" borderId="59" xfId="1" applyNumberFormat="1" applyFont="1" applyFill="1" applyBorder="1" applyAlignment="1">
      <alignment horizontal="center" vertical="center"/>
    </xf>
    <xf numFmtId="49" fontId="42" fillId="3" borderId="59" xfId="1" applyNumberFormat="1" applyFont="1" applyFill="1" applyBorder="1" applyAlignment="1">
      <alignment horizontal="center" vertical="center"/>
    </xf>
    <xf numFmtId="166" fontId="21" fillId="0" borderId="59" xfId="1" applyNumberFormat="1" applyFont="1" applyBorder="1" applyAlignment="1">
      <alignment horizontal="center" vertical="center"/>
    </xf>
    <xf numFmtId="0" fontId="8" fillId="0" borderId="59" xfId="4" applyFont="1" applyBorder="1" applyAlignment="1">
      <alignment horizontal="center" vertical="center"/>
    </xf>
    <xf numFmtId="167" fontId="21" fillId="0" borderId="59" xfId="4" applyNumberFormat="1" applyFont="1" applyBorder="1" applyAlignment="1">
      <alignment horizontal="center" vertical="center"/>
    </xf>
    <xf numFmtId="49" fontId="4" fillId="0" borderId="59" xfId="4" applyNumberFormat="1" applyFont="1" applyBorder="1" applyAlignment="1">
      <alignment horizontal="center" vertical="center"/>
    </xf>
    <xf numFmtId="166" fontId="10" fillId="0" borderId="59" xfId="4" applyNumberFormat="1" applyFont="1" applyBorder="1" applyAlignment="1">
      <alignment horizontal="center" vertical="center"/>
    </xf>
    <xf numFmtId="1" fontId="4" fillId="0" borderId="59" xfId="4" applyNumberFormat="1" applyFont="1" applyBorder="1" applyAlignment="1">
      <alignment horizontal="center" vertical="center"/>
    </xf>
    <xf numFmtId="167" fontId="21" fillId="11" borderId="59" xfId="4" applyNumberFormat="1" applyFont="1" applyFill="1" applyBorder="1" applyAlignment="1">
      <alignment horizontal="center" vertical="center"/>
    </xf>
    <xf numFmtId="1" fontId="4" fillId="11" borderId="59" xfId="4" applyNumberFormat="1" applyFont="1" applyFill="1" applyBorder="1" applyAlignment="1">
      <alignment horizontal="center" vertical="center"/>
    </xf>
    <xf numFmtId="166" fontId="6" fillId="3" borderId="59" xfId="4" applyNumberFormat="1" applyFill="1" applyBorder="1" applyAlignment="1">
      <alignment horizontal="center" vertical="center" wrapText="1"/>
    </xf>
    <xf numFmtId="1" fontId="4" fillId="3" borderId="59" xfId="4" applyNumberFormat="1" applyFont="1" applyFill="1" applyBorder="1" applyAlignment="1">
      <alignment horizontal="center" vertical="center"/>
    </xf>
    <xf numFmtId="167" fontId="42" fillId="11" borderId="59" xfId="4" applyNumberFormat="1" applyFont="1" applyFill="1" applyBorder="1" applyAlignment="1">
      <alignment horizontal="center" vertical="center"/>
    </xf>
    <xf numFmtId="167" fontId="8" fillId="3" borderId="59" xfId="4" applyNumberFormat="1" applyFont="1" applyFill="1" applyBorder="1" applyAlignment="1">
      <alignment horizontal="center" vertical="center"/>
    </xf>
    <xf numFmtId="167" fontId="4" fillId="11" borderId="59" xfId="4" applyNumberFormat="1" applyFont="1" applyFill="1" applyBorder="1" applyAlignment="1">
      <alignment horizontal="center" vertical="center" wrapText="1"/>
    </xf>
    <xf numFmtId="167" fontId="4" fillId="11" borderId="59" xfId="4" applyNumberFormat="1" applyFont="1" applyFill="1" applyBorder="1" applyAlignment="1">
      <alignment horizontal="center" vertical="center"/>
    </xf>
    <xf numFmtId="1" fontId="5" fillId="11" borderId="59" xfId="4" applyNumberFormat="1" applyFont="1" applyFill="1" applyBorder="1" applyAlignment="1">
      <alignment horizontal="center" vertical="center"/>
    </xf>
    <xf numFmtId="166" fontId="4" fillId="11" borderId="59" xfId="4" applyNumberFormat="1" applyFont="1" applyFill="1" applyBorder="1" applyAlignment="1">
      <alignment horizontal="center" vertical="center"/>
    </xf>
    <xf numFmtId="167" fontId="6" fillId="0" borderId="59" xfId="1" applyNumberFormat="1" applyFont="1" applyBorder="1" applyAlignment="1">
      <alignment horizontal="center" vertical="center"/>
    </xf>
    <xf numFmtId="3" fontId="5" fillId="3" borderId="59" xfId="16" applyNumberFormat="1" applyFont="1" applyFill="1" applyBorder="1" applyAlignment="1">
      <alignment horizontal="center" vertical="center" wrapText="1"/>
    </xf>
    <xf numFmtId="1" fontId="5" fillId="11" borderId="59" xfId="19" applyNumberFormat="1" applyFont="1" applyFill="1" applyBorder="1" applyAlignment="1">
      <alignment horizontal="center" vertical="center"/>
    </xf>
    <xf numFmtId="1" fontId="5" fillId="3" borderId="59" xfId="19" applyNumberFormat="1" applyFont="1" applyFill="1" applyBorder="1" applyAlignment="1">
      <alignment horizontal="center" vertical="center"/>
    </xf>
    <xf numFmtId="1" fontId="5" fillId="0" borderId="59" xfId="19" applyNumberFormat="1" applyFont="1" applyBorder="1" applyAlignment="1">
      <alignment horizontal="center" vertical="center"/>
    </xf>
    <xf numFmtId="166" fontId="5" fillId="0" borderId="59" xfId="4" applyNumberFormat="1" applyFont="1" applyBorder="1" applyAlignment="1">
      <alignment horizontal="center" vertical="center" wrapText="1"/>
    </xf>
    <xf numFmtId="166" fontId="5" fillId="0" borderId="59" xfId="4" applyNumberFormat="1" applyFont="1" applyBorder="1" applyAlignment="1">
      <alignment horizontal="center" vertical="center"/>
    </xf>
    <xf numFmtId="166" fontId="8" fillId="3" borderId="59" xfId="4" applyNumberFormat="1" applyFont="1" applyFill="1" applyBorder="1" applyAlignment="1">
      <alignment horizontal="center" vertical="center"/>
    </xf>
    <xf numFmtId="181" fontId="17" fillId="0" borderId="35" xfId="21" applyNumberFormat="1" applyFont="1" applyBorder="1" applyAlignment="1">
      <alignment horizontal="center" vertical="center" wrapText="1"/>
    </xf>
    <xf numFmtId="181" fontId="17" fillId="0" borderId="56" xfId="21" applyNumberFormat="1" applyFont="1" applyBorder="1" applyAlignment="1">
      <alignment horizontal="center" vertical="center" wrapText="1"/>
    </xf>
    <xf numFmtId="0" fontId="5" fillId="0" borderId="59" xfId="1" applyFont="1" applyBorder="1" applyAlignment="1">
      <alignment horizontal="center" vertical="center"/>
    </xf>
    <xf numFmtId="49" fontId="5" fillId="11" borderId="59" xfId="1" applyNumberFormat="1" applyFont="1" applyFill="1" applyBorder="1" applyAlignment="1">
      <alignment horizontal="center" vertical="center"/>
    </xf>
    <xf numFmtId="0" fontId="4" fillId="2" borderId="59" xfId="4" applyFont="1" applyFill="1" applyBorder="1" applyAlignment="1">
      <alignment horizontal="center" vertical="center"/>
    </xf>
    <xf numFmtId="0" fontId="4" fillId="3" borderId="59" xfId="4" applyFont="1" applyFill="1" applyBorder="1" applyAlignment="1">
      <alignment horizontal="center" vertical="center" wrapText="1"/>
    </xf>
    <xf numFmtId="0" fontId="4" fillId="11" borderId="59" xfId="4" applyFont="1" applyFill="1" applyBorder="1" applyAlignment="1">
      <alignment horizontal="center" vertical="center" wrapText="1"/>
    </xf>
    <xf numFmtId="49" fontId="5" fillId="3" borderId="59" xfId="1" applyNumberFormat="1" applyFont="1" applyFill="1" applyBorder="1" applyAlignment="1">
      <alignment horizontal="center" vertical="center"/>
    </xf>
    <xf numFmtId="49" fontId="10" fillId="3" borderId="59" xfId="1" applyNumberFormat="1" applyFont="1" applyFill="1" applyBorder="1" applyAlignment="1">
      <alignment horizontal="center" vertical="center"/>
    </xf>
    <xf numFmtId="0" fontId="5" fillId="3" borderId="59" xfId="1" applyFont="1" applyFill="1" applyBorder="1" applyAlignment="1">
      <alignment horizontal="center" vertical="center"/>
    </xf>
    <xf numFmtId="49" fontId="10" fillId="11" borderId="59" xfId="1" applyNumberFormat="1" applyFont="1" applyFill="1" applyBorder="1" applyAlignment="1">
      <alignment horizontal="center" vertical="center"/>
    </xf>
    <xf numFmtId="0" fontId="5" fillId="3" borderId="0" xfId="4" applyFont="1" applyFill="1" applyAlignment="1">
      <alignment horizontal="center" vertical="center"/>
    </xf>
    <xf numFmtId="49" fontId="4" fillId="3" borderId="21" xfId="1" applyNumberFormat="1" applyFont="1" applyFill="1" applyBorder="1" applyAlignment="1">
      <alignment horizontal="center" vertical="center"/>
    </xf>
    <xf numFmtId="167" fontId="7" fillId="0" borderId="59" xfId="4" applyNumberFormat="1" applyFont="1" applyBorder="1" applyAlignment="1">
      <alignment horizontal="center" vertical="center"/>
    </xf>
    <xf numFmtId="0" fontId="0" fillId="36" borderId="0" xfId="0" applyFill="1" applyAlignment="1">
      <alignment horizontal="center" vertical="center" wrapText="1"/>
    </xf>
    <xf numFmtId="166" fontId="5" fillId="0" borderId="59" xfId="2" applyNumberFormat="1" applyBorder="1" applyAlignment="1">
      <alignment horizontal="left" vertical="center" wrapText="1"/>
    </xf>
    <xf numFmtId="167" fontId="7" fillId="0" borderId="0" xfId="1" applyNumberFormat="1" applyFont="1" applyAlignment="1">
      <alignment horizontal="center" vertical="center"/>
    </xf>
    <xf numFmtId="166" fontId="10" fillId="3" borderId="59" xfId="4" applyNumberFormat="1" applyFont="1" applyFill="1" applyBorder="1" applyAlignment="1">
      <alignment horizontal="center" vertical="center"/>
    </xf>
    <xf numFmtId="167" fontId="6" fillId="2" borderId="59" xfId="4" applyNumberFormat="1" applyFill="1" applyBorder="1" applyAlignment="1">
      <alignment horizontal="center" vertical="center"/>
    </xf>
    <xf numFmtId="167" fontId="4" fillId="0" borderId="59" xfId="5" applyNumberFormat="1" applyFont="1" applyBorder="1" applyAlignment="1" applyProtection="1">
      <alignment horizontal="center" vertical="center" wrapText="1"/>
      <protection locked="0"/>
    </xf>
    <xf numFmtId="3" fontId="5" fillId="0" borderId="59" xfId="4" applyNumberFormat="1" applyFont="1" applyBorder="1" applyAlignment="1">
      <alignment horizontal="center" vertical="center"/>
    </xf>
    <xf numFmtId="0" fontId="4" fillId="0" borderId="59" xfId="0" applyFont="1" applyBorder="1" applyAlignment="1">
      <alignment vertical="center" wrapText="1"/>
    </xf>
    <xf numFmtId="0" fontId="17" fillId="0" borderId="59" xfId="0" applyFont="1" applyBorder="1" applyAlignment="1">
      <alignment vertical="center" wrapText="1"/>
    </xf>
    <xf numFmtId="167" fontId="5" fillId="0" borderId="59" xfId="1" applyNumberFormat="1" applyFont="1" applyBorder="1" applyAlignment="1">
      <alignment horizontal="center" vertical="center" wrapText="1"/>
    </xf>
    <xf numFmtId="49" fontId="4" fillId="3" borderId="59" xfId="3" applyNumberFormat="1" applyFont="1" applyFill="1" applyBorder="1" applyAlignment="1">
      <alignment horizontal="center" vertical="center"/>
    </xf>
    <xf numFmtId="49" fontId="4" fillId="3" borderId="59" xfId="3" applyNumberFormat="1" applyFont="1" applyFill="1" applyBorder="1" applyAlignment="1">
      <alignment horizontal="center" vertical="center" wrapText="1"/>
    </xf>
    <xf numFmtId="166" fontId="6" fillId="3" borderId="59" xfId="2" applyNumberFormat="1" applyFont="1" applyFill="1" applyBorder="1" applyAlignment="1">
      <alignment horizontal="center" vertical="center" wrapText="1"/>
    </xf>
    <xf numFmtId="0" fontId="0" fillId="39" borderId="0" xfId="0" applyFill="1"/>
    <xf numFmtId="167" fontId="4" fillId="39" borderId="59" xfId="1" applyNumberFormat="1" applyFont="1" applyFill="1" applyBorder="1" applyAlignment="1">
      <alignment horizontal="center" vertical="center" wrapText="1"/>
    </xf>
    <xf numFmtId="167" fontId="4" fillId="39" borderId="59" xfId="0" applyNumberFormat="1" applyFont="1" applyFill="1" applyBorder="1" applyAlignment="1">
      <alignment horizontal="center" vertical="center" wrapText="1"/>
    </xf>
    <xf numFmtId="167" fontId="4" fillId="39" borderId="59" xfId="0" applyNumberFormat="1" applyFont="1" applyFill="1" applyBorder="1" applyAlignment="1">
      <alignment horizontal="center" vertical="center"/>
    </xf>
    <xf numFmtId="0" fontId="8" fillId="39" borderId="59" xfId="0" applyFont="1" applyFill="1" applyBorder="1" applyAlignment="1">
      <alignment vertical="center"/>
    </xf>
    <xf numFmtId="0" fontId="4" fillId="39" borderId="59" xfId="0" applyFont="1" applyFill="1" applyBorder="1" applyAlignment="1">
      <alignment horizontal="center" vertical="center" wrapText="1"/>
    </xf>
    <xf numFmtId="167" fontId="8" fillId="39" borderId="59" xfId="0" applyNumberFormat="1" applyFont="1" applyFill="1" applyBorder="1" applyAlignment="1">
      <alignment horizontal="center" vertical="center"/>
    </xf>
    <xf numFmtId="167" fontId="8" fillId="39" borderId="59" xfId="0" applyNumberFormat="1" applyFont="1" applyFill="1" applyBorder="1" applyAlignment="1">
      <alignment horizontal="center"/>
    </xf>
    <xf numFmtId="0" fontId="10" fillId="0" borderId="59" xfId="4" applyFont="1" applyBorder="1" applyAlignment="1">
      <alignment horizontal="center" vertical="center"/>
    </xf>
    <xf numFmtId="167" fontId="5" fillId="0" borderId="59" xfId="1" applyNumberFormat="1" applyFont="1" applyBorder="1" applyAlignment="1">
      <alignment horizontal="center" vertical="center"/>
    </xf>
    <xf numFmtId="49" fontId="4" fillId="0" borderId="59" xfId="3" applyNumberFormat="1" applyFont="1" applyBorder="1" applyAlignment="1">
      <alignment horizontal="left" vertical="center" wrapText="1"/>
    </xf>
    <xf numFmtId="0" fontId="8" fillId="0" borderId="11"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9" xfId="1" applyFont="1" applyBorder="1" applyAlignment="1">
      <alignment horizontal="center" vertical="center" wrapText="1"/>
    </xf>
    <xf numFmtId="0" fontId="8" fillId="0" borderId="3" xfId="1" applyFont="1" applyBorder="1" applyAlignment="1">
      <alignment horizontal="center" vertical="center" wrapText="1"/>
    </xf>
    <xf numFmtId="0" fontId="10" fillId="0" borderId="8" xfId="2" applyFont="1" applyBorder="1" applyAlignment="1">
      <alignment horizontal="center" vertical="center" wrapText="1"/>
    </xf>
    <xf numFmtId="0" fontId="10" fillId="0" borderId="12" xfId="2" applyFont="1" applyBorder="1" applyAlignment="1">
      <alignment horizontal="center" vertical="center" wrapText="1"/>
    </xf>
    <xf numFmtId="0" fontId="8" fillId="2" borderId="2"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0" borderId="0" xfId="1" applyFont="1" applyAlignment="1">
      <alignment horizontal="center" vertical="center"/>
    </xf>
    <xf numFmtId="0" fontId="4" fillId="0" borderId="0" xfId="1" applyFont="1" applyAlignment="1">
      <alignment horizontal="center" vertical="center"/>
    </xf>
    <xf numFmtId="0" fontId="9" fillId="0" borderId="0" xfId="1" applyFont="1" applyAlignment="1">
      <alignment horizontal="center" vertical="top"/>
    </xf>
    <xf numFmtId="0" fontId="8" fillId="0" borderId="1" xfId="1" applyFont="1" applyBorder="1" applyAlignment="1">
      <alignment horizontal="center" vertical="center" wrapText="1"/>
    </xf>
    <xf numFmtId="0" fontId="8" fillId="0" borderId="5"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6"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5" fillId="0" borderId="0" xfId="2" applyAlignment="1">
      <alignment horizontal="center" vertical="center"/>
    </xf>
    <xf numFmtId="0" fontId="10" fillId="2" borderId="2" xfId="4" applyFont="1" applyFill="1" applyBorder="1" applyAlignment="1">
      <alignment horizontal="center" vertical="center" wrapText="1"/>
    </xf>
    <xf numFmtId="0" fontId="10" fillId="2" borderId="3" xfId="4" applyFont="1" applyFill="1" applyBorder="1" applyAlignment="1">
      <alignment horizontal="center" vertical="center" wrapText="1"/>
    </xf>
    <xf numFmtId="0" fontId="10" fillId="2" borderId="4" xfId="4" applyFont="1" applyFill="1" applyBorder="1" applyAlignment="1">
      <alignment horizontal="center" vertical="center" wrapText="1"/>
    </xf>
    <xf numFmtId="0" fontId="10" fillId="2" borderId="7" xfId="4" applyFont="1" applyFill="1" applyBorder="1" applyAlignment="1">
      <alignment horizontal="center" vertical="center" wrapText="1"/>
    </xf>
    <xf numFmtId="0" fontId="10" fillId="2" borderId="12" xfId="4" applyFont="1" applyFill="1" applyBorder="1" applyAlignment="1">
      <alignment horizontal="center" vertical="center" wrapText="1"/>
    </xf>
    <xf numFmtId="0" fontId="10" fillId="2" borderId="11" xfId="4" applyFont="1" applyFill="1" applyBorder="1" applyAlignment="1">
      <alignment horizontal="center" vertical="center" wrapText="1"/>
    </xf>
    <xf numFmtId="0" fontId="10" fillId="2" borderId="10" xfId="4"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0" fillId="2" borderId="58" xfId="4" applyFont="1" applyFill="1" applyBorder="1" applyAlignment="1">
      <alignment horizontal="center" vertical="center" wrapText="1"/>
    </xf>
    <xf numFmtId="0" fontId="10" fillId="2" borderId="9" xfId="4" applyFont="1" applyFill="1" applyBorder="1" applyAlignment="1">
      <alignment horizontal="center" vertical="center" wrapText="1"/>
    </xf>
    <xf numFmtId="0" fontId="10" fillId="2" borderId="1" xfId="4" applyFont="1" applyFill="1" applyBorder="1" applyAlignment="1">
      <alignment horizontal="center" vertical="center" wrapText="1"/>
    </xf>
    <xf numFmtId="0" fontId="10" fillId="2" borderId="5" xfId="4" applyFont="1" applyFill="1" applyBorder="1" applyAlignment="1">
      <alignment horizontal="center" vertical="center" wrapText="1"/>
    </xf>
    <xf numFmtId="0" fontId="10" fillId="2" borderId="13" xfId="4" applyFont="1" applyFill="1" applyBorder="1" applyAlignment="1">
      <alignment horizontal="center" vertical="center" wrapText="1"/>
    </xf>
    <xf numFmtId="166" fontId="10" fillId="2" borderId="2" xfId="4" applyNumberFormat="1" applyFont="1" applyFill="1" applyBorder="1" applyAlignment="1">
      <alignment horizontal="center" vertical="center" wrapText="1"/>
    </xf>
    <xf numFmtId="166" fontId="10" fillId="2" borderId="3" xfId="4" applyNumberFormat="1" applyFont="1" applyFill="1" applyBorder="1" applyAlignment="1">
      <alignment horizontal="center" vertical="center" wrapText="1"/>
    </xf>
    <xf numFmtId="166" fontId="10" fillId="2" borderId="4" xfId="4" applyNumberFormat="1" applyFont="1" applyFill="1" applyBorder="1" applyAlignment="1">
      <alignment horizontal="center" vertical="center" wrapText="1"/>
    </xf>
    <xf numFmtId="0" fontId="10" fillId="0" borderId="7" xfId="4" applyFont="1" applyBorder="1" applyAlignment="1">
      <alignment horizontal="center" vertical="center" wrapText="1"/>
    </xf>
    <xf numFmtId="0" fontId="10" fillId="0" borderId="12" xfId="4" applyFont="1" applyBorder="1" applyAlignment="1">
      <alignment horizontal="center" vertical="center" wrapText="1"/>
    </xf>
    <xf numFmtId="0" fontId="10" fillId="0" borderId="11" xfId="4" applyFont="1" applyBorder="1" applyAlignment="1">
      <alignment horizontal="center" vertical="center" wrapText="1"/>
    </xf>
    <xf numFmtId="0" fontId="10" fillId="0" borderId="10" xfId="4" applyFont="1" applyBorder="1" applyAlignment="1">
      <alignment horizontal="center" vertical="center" wrapText="1"/>
    </xf>
    <xf numFmtId="0" fontId="10" fillId="0" borderId="8" xfId="4" applyFont="1" applyBorder="1" applyAlignment="1">
      <alignment horizontal="center" vertical="center" wrapText="1"/>
    </xf>
    <xf numFmtId="0" fontId="10" fillId="0" borderId="9" xfId="4" applyFont="1" applyBorder="1" applyAlignment="1">
      <alignment horizontal="center" vertical="center" wrapText="1"/>
    </xf>
    <xf numFmtId="0" fontId="13" fillId="2" borderId="0" xfId="4" applyFont="1" applyFill="1" applyAlignment="1">
      <alignment horizontal="right" vertical="center"/>
    </xf>
    <xf numFmtId="0" fontId="13" fillId="2" borderId="0" xfId="4" applyFont="1" applyFill="1" applyAlignment="1">
      <alignment horizontal="center" vertical="center"/>
    </xf>
    <xf numFmtId="0" fontId="14" fillId="2" borderId="0" xfId="4" applyFont="1" applyFill="1" applyAlignment="1">
      <alignment horizontal="center" vertical="center"/>
    </xf>
    <xf numFmtId="0" fontId="15" fillId="2" borderId="0" xfId="4" applyFont="1" applyFill="1" applyAlignment="1">
      <alignment horizontal="center" vertical="center"/>
    </xf>
    <xf numFmtId="0" fontId="4" fillId="2" borderId="0" xfId="1" applyFont="1" applyFill="1" applyAlignment="1">
      <alignment horizontal="center" vertical="center"/>
    </xf>
    <xf numFmtId="0" fontId="9" fillId="2" borderId="0" xfId="1" applyFont="1" applyFill="1" applyAlignment="1">
      <alignment horizontal="center" vertical="top"/>
    </xf>
    <xf numFmtId="0" fontId="13" fillId="0" borderId="0" xfId="4" applyFont="1" applyAlignment="1">
      <alignment horizontal="center" vertical="center"/>
    </xf>
    <xf numFmtId="0" fontId="6" fillId="0" borderId="0" xfId="4" applyAlignment="1">
      <alignment horizontal="center" vertical="center"/>
    </xf>
    <xf numFmtId="0" fontId="18" fillId="0" borderId="0" xfId="4" applyFont="1" applyAlignment="1">
      <alignment horizontal="center" vertical="top"/>
    </xf>
    <xf numFmtId="49" fontId="10" fillId="2" borderId="1" xfId="4" applyNumberFormat="1" applyFont="1" applyFill="1" applyBorder="1" applyAlignment="1">
      <alignment horizontal="center" vertical="center" wrapText="1"/>
    </xf>
    <xf numFmtId="49" fontId="10" fillId="2" borderId="5" xfId="4" applyNumberFormat="1" applyFont="1" applyFill="1" applyBorder="1" applyAlignment="1">
      <alignment horizontal="center" vertical="center" wrapText="1"/>
    </xf>
    <xf numFmtId="49" fontId="10" fillId="2" borderId="13" xfId="4" applyNumberFormat="1" applyFont="1" applyFill="1" applyBorder="1" applyAlignment="1">
      <alignment horizontal="center" vertical="center" wrapText="1"/>
    </xf>
    <xf numFmtId="4" fontId="10" fillId="2" borderId="1" xfId="4" applyNumberFormat="1" applyFont="1" applyFill="1" applyBorder="1" applyAlignment="1">
      <alignment horizontal="center" vertical="center" wrapText="1"/>
    </xf>
    <xf numFmtId="4" fontId="10" fillId="2" borderId="5" xfId="4" applyNumberFormat="1" applyFont="1" applyFill="1" applyBorder="1" applyAlignment="1">
      <alignment horizontal="center" vertical="center" wrapText="1"/>
    </xf>
    <xf numFmtId="4" fontId="10" fillId="2" borderId="13" xfId="4" applyNumberFormat="1" applyFont="1" applyFill="1" applyBorder="1" applyAlignment="1">
      <alignment horizontal="center" vertical="center" wrapText="1"/>
    </xf>
    <xf numFmtId="0" fontId="10" fillId="0" borderId="55" xfId="4" applyFont="1" applyBorder="1" applyAlignment="1">
      <alignment horizontal="center" vertical="center" wrapText="1"/>
    </xf>
    <xf numFmtId="0" fontId="10" fillId="0" borderId="14" xfId="4" applyFont="1" applyBorder="1" applyAlignment="1">
      <alignment horizontal="center" vertical="center" wrapText="1"/>
    </xf>
    <xf numFmtId="0" fontId="10" fillId="0" borderId="53" xfId="4" applyFont="1" applyBorder="1" applyAlignment="1">
      <alignment horizontal="center" vertical="center" wrapText="1"/>
    </xf>
    <xf numFmtId="0" fontId="10" fillId="0" borderId="15" xfId="4" applyFont="1" applyBorder="1" applyAlignment="1">
      <alignment horizontal="center" vertical="center" wrapText="1"/>
    </xf>
    <xf numFmtId="0" fontId="10" fillId="0" borderId="2"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4" xfId="4" applyFont="1" applyBorder="1" applyAlignment="1">
      <alignment horizontal="center" vertical="center" wrapText="1"/>
    </xf>
    <xf numFmtId="0" fontId="10" fillId="0" borderId="2" xfId="4" applyFont="1" applyBorder="1" applyAlignment="1">
      <alignment horizontal="center" vertical="center"/>
    </xf>
    <xf numFmtId="0" fontId="10" fillId="0" borderId="4" xfId="4" applyFont="1" applyBorder="1" applyAlignment="1">
      <alignment horizontal="center" vertical="center"/>
    </xf>
    <xf numFmtId="0" fontId="10" fillId="0" borderId="42" xfId="4" applyFont="1" applyBorder="1" applyAlignment="1">
      <alignment horizontal="center" vertical="center" wrapText="1"/>
    </xf>
    <xf numFmtId="0" fontId="10" fillId="0" borderId="43" xfId="4" applyFont="1" applyBorder="1" applyAlignment="1">
      <alignment horizontal="center" vertical="center" wrapText="1"/>
    </xf>
    <xf numFmtId="0" fontId="10" fillId="0" borderId="33" xfId="4" applyFont="1" applyBorder="1" applyAlignment="1">
      <alignment horizontal="center" vertical="center" wrapText="1"/>
    </xf>
    <xf numFmtId="0" fontId="10" fillId="0" borderId="34" xfId="4" applyFont="1" applyBorder="1" applyAlignment="1">
      <alignment horizontal="center" vertical="center" wrapText="1"/>
    </xf>
    <xf numFmtId="0" fontId="10" fillId="0" borderId="1" xfId="4" applyFont="1" applyBorder="1" applyAlignment="1">
      <alignment horizontal="center" vertical="center" wrapText="1"/>
    </xf>
    <xf numFmtId="0" fontId="10" fillId="0" borderId="13" xfId="4" applyFont="1" applyBorder="1" applyAlignment="1">
      <alignment horizontal="center" vertical="center" wrapText="1"/>
    </xf>
    <xf numFmtId="0" fontId="10" fillId="0" borderId="37" xfId="4" applyFont="1" applyBorder="1" applyAlignment="1">
      <alignment horizontal="center" vertical="center" wrapText="1"/>
    </xf>
    <xf numFmtId="0" fontId="10" fillId="0" borderId="38"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24" xfId="4" applyFont="1" applyBorder="1" applyAlignment="1">
      <alignment horizontal="center" vertical="center" wrapText="1"/>
    </xf>
    <xf numFmtId="0" fontId="10" fillId="0" borderId="28" xfId="4" applyFont="1" applyBorder="1" applyAlignment="1">
      <alignment horizontal="center" vertical="center" wrapText="1"/>
    </xf>
    <xf numFmtId="0" fontId="10" fillId="0" borderId="72" xfId="4" applyFont="1" applyBorder="1" applyAlignment="1">
      <alignment horizontal="center" vertical="center" wrapText="1"/>
    </xf>
    <xf numFmtId="0" fontId="6" fillId="0" borderId="3" xfId="4" applyBorder="1" applyAlignment="1">
      <alignment horizontal="center" vertical="center" wrapText="1"/>
    </xf>
    <xf numFmtId="0" fontId="6" fillId="0" borderId="4" xfId="4" applyBorder="1" applyAlignment="1">
      <alignment horizontal="center" vertical="center" wrapText="1"/>
    </xf>
    <xf numFmtId="0" fontId="16" fillId="0" borderId="0" xfId="4" applyFont="1" applyAlignment="1">
      <alignment horizontal="center" vertical="top"/>
    </xf>
    <xf numFmtId="0" fontId="14" fillId="0" borderId="0" xfId="4" applyFont="1" applyAlignment="1">
      <alignment horizontal="center" vertical="top"/>
    </xf>
    <xf numFmtId="0" fontId="19" fillId="0" borderId="0" xfId="1" applyFont="1" applyAlignment="1">
      <alignment horizontal="center" vertical="center"/>
    </xf>
    <xf numFmtId="0" fontId="4" fillId="0" borderId="0" xfId="1" applyFont="1" applyAlignment="1">
      <alignment horizontal="center"/>
    </xf>
    <xf numFmtId="1" fontId="10" fillId="0" borderId="0" xfId="4" applyNumberFormat="1" applyFont="1" applyAlignment="1">
      <alignment horizontal="center" vertical="center"/>
    </xf>
    <xf numFmtId="0" fontId="10" fillId="0" borderId="27" xfId="4" applyFont="1" applyBorder="1" applyAlignment="1">
      <alignment horizontal="center" vertical="center" wrapText="1"/>
    </xf>
    <xf numFmtId="0" fontId="10" fillId="0" borderId="31" xfId="4" applyFont="1" applyBorder="1" applyAlignment="1">
      <alignment horizontal="center" vertical="center" wrapText="1"/>
    </xf>
    <xf numFmtId="0" fontId="10" fillId="0" borderId="71" xfId="4" applyFont="1" applyBorder="1" applyAlignment="1">
      <alignment horizontal="center" vertical="center" wrapText="1"/>
    </xf>
    <xf numFmtId="0" fontId="14" fillId="0" borderId="0" xfId="4" applyFont="1" applyAlignment="1">
      <alignment horizontal="center" vertical="center"/>
    </xf>
    <xf numFmtId="0" fontId="13" fillId="0" borderId="0" xfId="4" applyFont="1" applyAlignment="1">
      <alignment horizontal="right" vertical="center"/>
    </xf>
    <xf numFmtId="0" fontId="6" fillId="0" borderId="0" xfId="4" applyAlignment="1">
      <alignment horizontal="right" vertical="center"/>
    </xf>
    <xf numFmtId="0" fontId="24" fillId="0" borderId="14" xfId="7" applyFont="1" applyBorder="1" applyAlignment="1">
      <alignment horizontal="center" vertical="center" wrapText="1"/>
    </xf>
    <xf numFmtId="0" fontId="24" fillId="0" borderId="53" xfId="7" applyFont="1" applyBorder="1" applyAlignment="1">
      <alignment horizontal="center" vertical="center" wrapText="1"/>
    </xf>
    <xf numFmtId="0" fontId="24" fillId="0" borderId="15" xfId="7" applyFont="1" applyBorder="1" applyAlignment="1">
      <alignment horizontal="center" vertical="center" wrapText="1"/>
    </xf>
    <xf numFmtId="0" fontId="24" fillId="0" borderId="42" xfId="7" applyFont="1" applyBorder="1" applyAlignment="1">
      <alignment horizontal="center" vertical="center" wrapText="1"/>
    </xf>
    <xf numFmtId="0" fontId="24" fillId="0" borderId="33" xfId="7" applyFont="1" applyBorder="1" applyAlignment="1">
      <alignment horizontal="center" vertical="center" wrapText="1"/>
    </xf>
    <xf numFmtId="0" fontId="24" fillId="0" borderId="43" xfId="7" applyFont="1" applyBorder="1" applyAlignment="1">
      <alignment horizontal="center" vertical="center" wrapText="1"/>
    </xf>
    <xf numFmtId="0" fontId="24" fillId="0" borderId="65" xfId="7" applyFont="1" applyBorder="1" applyAlignment="1">
      <alignment horizontal="center" vertical="center" wrapText="1"/>
    </xf>
    <xf numFmtId="0" fontId="24" fillId="0" borderId="14" xfId="7" applyFont="1" applyBorder="1" applyAlignment="1">
      <alignment horizontal="center" vertical="center"/>
    </xf>
    <xf numFmtId="0" fontId="24" fillId="0" borderId="53" xfId="7" applyFont="1" applyBorder="1" applyAlignment="1">
      <alignment horizontal="center" vertical="center"/>
    </xf>
    <xf numFmtId="0" fontId="24" fillId="0" borderId="15" xfId="7" applyFont="1" applyBorder="1" applyAlignment="1">
      <alignment horizontal="center" vertical="center"/>
    </xf>
    <xf numFmtId="0" fontId="24" fillId="0" borderId="41" xfId="7" applyFont="1" applyBorder="1" applyAlignment="1">
      <alignment horizontal="center" vertical="center"/>
    </xf>
    <xf numFmtId="0" fontId="24" fillId="0" borderId="56" xfId="7" applyFont="1" applyBorder="1" applyAlignment="1">
      <alignment horizontal="center" vertical="center"/>
    </xf>
    <xf numFmtId="0" fontId="24" fillId="0" borderId="58" xfId="7" applyFont="1" applyBorder="1" applyAlignment="1">
      <alignment horizontal="center" vertical="center"/>
    </xf>
    <xf numFmtId="0" fontId="24" fillId="0" borderId="17" xfId="7" applyFont="1" applyBorder="1" applyAlignment="1">
      <alignment horizontal="center" vertical="center"/>
    </xf>
    <xf numFmtId="0" fontId="24" fillId="0" borderId="17" xfId="7" applyFont="1" applyBorder="1" applyAlignment="1">
      <alignment horizontal="center" vertical="center" wrapText="1"/>
    </xf>
    <xf numFmtId="0" fontId="24" fillId="0" borderId="37" xfId="7" applyFont="1" applyBorder="1" applyAlignment="1">
      <alignment horizontal="center" vertical="center" wrapText="1"/>
    </xf>
    <xf numFmtId="0" fontId="24" fillId="0" borderId="27" xfId="7" applyFont="1" applyBorder="1" applyAlignment="1">
      <alignment horizontal="center" vertical="center" wrapText="1"/>
    </xf>
    <xf numFmtId="0" fontId="24" fillId="0" borderId="38" xfId="7" applyFont="1" applyBorder="1" applyAlignment="1">
      <alignment horizontal="center" vertical="center" wrapText="1"/>
    </xf>
    <xf numFmtId="0" fontId="24" fillId="10" borderId="53" xfId="7" applyFont="1" applyFill="1" applyBorder="1" applyAlignment="1">
      <alignment horizontal="center" vertical="center"/>
    </xf>
    <xf numFmtId="0" fontId="24" fillId="10" borderId="15" xfId="7" applyFont="1" applyFill="1" applyBorder="1" applyAlignment="1">
      <alignment horizontal="center" vertical="center"/>
    </xf>
    <xf numFmtId="0" fontId="24" fillId="0" borderId="2" xfId="7" applyFont="1" applyBorder="1" applyAlignment="1">
      <alignment horizontal="center" vertical="center"/>
    </xf>
    <xf numFmtId="0" fontId="24" fillId="0" borderId="3" xfId="7" applyFont="1" applyBorder="1" applyAlignment="1">
      <alignment horizontal="center" vertical="center"/>
    </xf>
    <xf numFmtId="0" fontId="24" fillId="0" borderId="4" xfId="7" applyFont="1" applyBorder="1" applyAlignment="1">
      <alignment horizontal="center" vertical="center"/>
    </xf>
    <xf numFmtId="0" fontId="24" fillId="0" borderId="29" xfId="7" applyFont="1" applyBorder="1" applyAlignment="1">
      <alignment horizontal="center" vertical="center" wrapText="1"/>
    </xf>
    <xf numFmtId="0" fontId="24" fillId="0" borderId="30" xfId="7" applyFont="1" applyBorder="1" applyAlignment="1">
      <alignment horizontal="center" vertical="center" wrapText="1"/>
    </xf>
    <xf numFmtId="0" fontId="24" fillId="0" borderId="42" xfId="7" applyFont="1" applyBorder="1" applyAlignment="1">
      <alignment horizontal="center" vertical="center"/>
    </xf>
    <xf numFmtId="0" fontId="24" fillId="0" borderId="61" xfId="7" applyFont="1" applyBorder="1" applyAlignment="1">
      <alignment horizontal="center" vertical="center"/>
    </xf>
    <xf numFmtId="0" fontId="24" fillId="0" borderId="44" xfId="7" applyFont="1" applyBorder="1" applyAlignment="1">
      <alignment horizontal="center" vertical="center"/>
    </xf>
    <xf numFmtId="0" fontId="24" fillId="0" borderId="49" xfId="7" applyFont="1" applyBorder="1" applyAlignment="1">
      <alignment horizontal="center" vertical="center"/>
    </xf>
    <xf numFmtId="0" fontId="24" fillId="0" borderId="54" xfId="7" applyFont="1" applyBorder="1" applyAlignment="1">
      <alignment horizontal="center" vertical="center"/>
    </xf>
    <xf numFmtId="0" fontId="24" fillId="0" borderId="67" xfId="7" applyFont="1" applyBorder="1" applyAlignment="1">
      <alignment horizontal="center" vertical="center"/>
    </xf>
    <xf numFmtId="0" fontId="10" fillId="0" borderId="0" xfId="6" applyFont="1" applyAlignment="1">
      <alignment horizontal="center" vertical="center"/>
    </xf>
    <xf numFmtId="0" fontId="10" fillId="0" borderId="0" xfId="4" applyFont="1" applyAlignment="1">
      <alignment horizontal="center" vertical="center"/>
    </xf>
    <xf numFmtId="0" fontId="6" fillId="0" borderId="0" xfId="4" applyAlignment="1">
      <alignment horizontal="center" vertical="top"/>
    </xf>
    <xf numFmtId="0" fontId="6" fillId="0" borderId="0" xfId="4" applyAlignment="1">
      <alignment horizontal="center"/>
    </xf>
    <xf numFmtId="0" fontId="24" fillId="0" borderId="2" xfId="7" applyFont="1" applyBorder="1" applyAlignment="1">
      <alignment horizontal="center" vertical="center" wrapText="1"/>
    </xf>
    <xf numFmtId="0" fontId="24" fillId="0" borderId="3" xfId="7" applyFont="1" applyBorder="1" applyAlignment="1">
      <alignment horizontal="center" vertical="center" wrapText="1"/>
    </xf>
    <xf numFmtId="0" fontId="24" fillId="0" borderId="4" xfId="7" applyFont="1" applyBorder="1" applyAlignment="1">
      <alignment horizontal="center" vertical="center" wrapText="1"/>
    </xf>
    <xf numFmtId="0" fontId="10" fillId="0" borderId="0" xfId="6" applyFont="1" applyAlignment="1">
      <alignment horizontal="center"/>
    </xf>
    <xf numFmtId="0" fontId="24" fillId="0" borderId="24" xfId="7" applyFont="1" applyBorder="1" applyAlignment="1">
      <alignment horizontal="center" vertical="center" wrapText="1"/>
    </xf>
    <xf numFmtId="0" fontId="24" fillId="0" borderId="28" xfId="7" applyFont="1" applyBorder="1" applyAlignment="1">
      <alignment horizontal="center" vertical="center" wrapText="1"/>
    </xf>
    <xf numFmtId="0" fontId="24" fillId="0" borderId="32" xfId="7" applyFont="1" applyBorder="1" applyAlignment="1">
      <alignment horizontal="center" vertical="center" wrapText="1"/>
    </xf>
    <xf numFmtId="0" fontId="24" fillId="0" borderId="16" xfId="7" applyFont="1" applyBorder="1" applyAlignment="1">
      <alignment horizontal="center" vertical="center"/>
    </xf>
    <xf numFmtId="0" fontId="24" fillId="0" borderId="52" xfId="7" applyFont="1" applyBorder="1" applyAlignment="1">
      <alignment horizontal="center" vertical="center" wrapText="1"/>
    </xf>
    <xf numFmtId="0" fontId="24" fillId="0" borderId="60" xfId="7" applyFont="1" applyBorder="1" applyAlignment="1">
      <alignment horizontal="center" vertical="center" wrapText="1"/>
    </xf>
    <xf numFmtId="0" fontId="24" fillId="0" borderId="40" xfId="7" applyFont="1" applyBorder="1" applyAlignment="1">
      <alignment horizontal="center" vertical="center" wrapText="1"/>
    </xf>
    <xf numFmtId="0" fontId="25" fillId="0" borderId="0" xfId="8" applyFont="1" applyAlignment="1">
      <alignment horizontal="center"/>
    </xf>
    <xf numFmtId="0" fontId="22" fillId="0" borderId="0" xfId="1" applyFont="1" applyAlignment="1">
      <alignment horizontal="center"/>
    </xf>
    <xf numFmtId="0" fontId="4" fillId="0" borderId="0" xfId="1" applyFont="1" applyAlignment="1">
      <alignment horizontal="center" vertical="top"/>
    </xf>
    <xf numFmtId="0" fontId="5" fillId="0" borderId="0" xfId="4" applyFont="1" applyAlignment="1">
      <alignment horizontal="center"/>
    </xf>
    <xf numFmtId="0" fontId="26" fillId="0" borderId="0" xfId="7" applyFont="1" applyAlignment="1">
      <alignment horizontal="center" vertical="center"/>
    </xf>
    <xf numFmtId="0" fontId="26" fillId="0" borderId="0" xfId="7" applyFont="1" applyAlignment="1">
      <alignment horizontal="center" vertical="center" wrapText="1"/>
    </xf>
    <xf numFmtId="0" fontId="24" fillId="0" borderId="0" xfId="7" applyFont="1" applyAlignment="1">
      <alignment horizontal="center" vertical="center"/>
    </xf>
    <xf numFmtId="0" fontId="24" fillId="0" borderId="59" xfId="7" applyFont="1" applyBorder="1" applyAlignment="1">
      <alignment horizontal="center" vertical="center"/>
    </xf>
    <xf numFmtId="0" fontId="10" fillId="0" borderId="59" xfId="4" applyFont="1" applyBorder="1" applyAlignment="1">
      <alignment horizontal="center" vertical="center" wrapText="1"/>
    </xf>
    <xf numFmtId="0" fontId="24" fillId="0" borderId="59" xfId="7" applyFont="1" applyBorder="1" applyAlignment="1">
      <alignment horizontal="center" vertical="center" wrapText="1"/>
    </xf>
    <xf numFmtId="0" fontId="10" fillId="0" borderId="59" xfId="6" applyFont="1" applyBorder="1" applyAlignment="1">
      <alignment horizontal="center" vertical="center"/>
    </xf>
    <xf numFmtId="0" fontId="24" fillId="0" borderId="72" xfId="7" applyFont="1" applyBorder="1" applyAlignment="1">
      <alignment horizontal="center" vertical="center"/>
    </xf>
    <xf numFmtId="0" fontId="24" fillId="0" borderId="66" xfId="7" applyFont="1" applyBorder="1" applyAlignment="1">
      <alignment horizontal="center" vertical="center"/>
    </xf>
    <xf numFmtId="0" fontId="24" fillId="0" borderId="70" xfId="7" applyFont="1" applyBorder="1" applyAlignment="1">
      <alignment horizontal="center" vertical="center"/>
    </xf>
    <xf numFmtId="0" fontId="24" fillId="0" borderId="74" xfId="7" applyFont="1" applyBorder="1" applyAlignment="1">
      <alignment horizontal="center" vertical="center"/>
    </xf>
    <xf numFmtId="0" fontId="24" fillId="0" borderId="20" xfId="7" applyFont="1" applyBorder="1" applyAlignment="1">
      <alignment horizontal="center" vertical="center"/>
    </xf>
    <xf numFmtId="0" fontId="10" fillId="0" borderId="46" xfId="4" applyFont="1" applyBorder="1" applyAlignment="1">
      <alignment horizontal="center" vertical="center" wrapText="1"/>
    </xf>
    <xf numFmtId="0" fontId="10" fillId="0" borderId="62" xfId="4" applyFont="1" applyBorder="1" applyAlignment="1">
      <alignment horizontal="center" vertical="center" wrapText="1"/>
    </xf>
    <xf numFmtId="0" fontId="10" fillId="0" borderId="47" xfId="4" applyFont="1" applyBorder="1" applyAlignment="1">
      <alignment horizontal="center" vertical="center" wrapText="1"/>
    </xf>
    <xf numFmtId="0" fontId="24" fillId="0" borderId="0" xfId="8" applyFont="1" applyAlignment="1">
      <alignment horizontal="center" vertical="center" wrapText="1"/>
    </xf>
    <xf numFmtId="0" fontId="24" fillId="0" borderId="0" xfId="8" applyFont="1" applyAlignment="1">
      <alignment horizontal="center" vertical="center"/>
    </xf>
    <xf numFmtId="0" fontId="10" fillId="0" borderId="68" xfId="4" applyFont="1" applyBorder="1" applyAlignment="1">
      <alignment horizontal="center" vertical="center" wrapText="1"/>
    </xf>
    <xf numFmtId="0" fontId="10" fillId="0" borderId="61" xfId="4" applyFont="1" applyBorder="1" applyAlignment="1">
      <alignment horizontal="center" vertical="center" wrapText="1"/>
    </xf>
    <xf numFmtId="0" fontId="10" fillId="0" borderId="64" xfId="4" applyFont="1" applyBorder="1" applyAlignment="1">
      <alignment horizontal="center" vertical="center" wrapText="1"/>
    </xf>
    <xf numFmtId="0" fontId="5" fillId="0" borderId="0" xfId="4" applyFont="1" applyAlignment="1">
      <alignment horizontal="center" vertical="center"/>
    </xf>
    <xf numFmtId="0" fontId="10" fillId="0" borderId="2" xfId="6" applyFont="1" applyBorder="1" applyAlignment="1">
      <alignment horizontal="center" vertical="center"/>
    </xf>
    <xf numFmtId="0" fontId="10" fillId="0" borderId="3" xfId="6" applyFont="1" applyBorder="1" applyAlignment="1">
      <alignment horizontal="center" vertical="center"/>
    </xf>
    <xf numFmtId="0" fontId="10" fillId="0" borderId="4" xfId="6" applyFont="1" applyBorder="1" applyAlignment="1">
      <alignment horizontal="center" vertical="center"/>
    </xf>
    <xf numFmtId="0" fontId="10" fillId="0" borderId="14" xfId="4" applyFont="1" applyBorder="1" applyAlignment="1">
      <alignment horizontal="center" vertical="center"/>
    </xf>
    <xf numFmtId="0" fontId="10" fillId="0" borderId="53" xfId="4" applyFont="1" applyBorder="1" applyAlignment="1">
      <alignment horizontal="center" vertical="center"/>
    </xf>
    <xf numFmtId="0" fontId="10" fillId="0" borderId="15" xfId="4" applyFont="1" applyBorder="1" applyAlignment="1">
      <alignment horizontal="center" vertical="center"/>
    </xf>
    <xf numFmtId="0" fontId="24" fillId="0" borderId="71" xfId="7" applyFont="1" applyBorder="1" applyAlignment="1">
      <alignment horizontal="center" vertical="center" wrapText="1"/>
    </xf>
    <xf numFmtId="0" fontId="24" fillId="0" borderId="69" xfId="7" applyFont="1" applyBorder="1" applyAlignment="1">
      <alignment horizontal="center" vertical="center" wrapText="1"/>
    </xf>
    <xf numFmtId="0" fontId="24" fillId="0" borderId="62" xfId="7" applyFont="1" applyBorder="1" applyAlignment="1">
      <alignment horizontal="center" vertical="center" wrapText="1"/>
    </xf>
    <xf numFmtId="0" fontId="24" fillId="0" borderId="72" xfId="7" applyFont="1" applyBorder="1" applyAlignment="1">
      <alignment horizontal="center" vertical="center" wrapText="1"/>
    </xf>
    <xf numFmtId="0" fontId="24" fillId="0" borderId="61" xfId="7" applyFont="1" applyBorder="1" applyAlignment="1">
      <alignment horizontal="center" vertical="center" wrapText="1"/>
    </xf>
    <xf numFmtId="0" fontId="24" fillId="0" borderId="64" xfId="7" applyFont="1" applyBorder="1" applyAlignment="1">
      <alignment horizontal="center" vertical="center" wrapText="1"/>
    </xf>
    <xf numFmtId="0" fontId="10" fillId="0" borderId="7" xfId="6" applyFont="1" applyBorder="1" applyAlignment="1">
      <alignment horizontal="center" vertical="center"/>
    </xf>
    <xf numFmtId="0" fontId="10" fillId="0" borderId="8" xfId="6" applyFont="1" applyBorder="1" applyAlignment="1">
      <alignment horizontal="center" vertical="center"/>
    </xf>
    <xf numFmtId="0" fontId="10" fillId="0" borderId="12" xfId="6" applyFont="1" applyBorder="1" applyAlignment="1">
      <alignment horizontal="center" vertical="center"/>
    </xf>
    <xf numFmtId="49" fontId="5" fillId="0" borderId="0" xfId="4" applyNumberFormat="1" applyFont="1" applyAlignment="1">
      <alignment horizontal="center" vertical="center"/>
    </xf>
    <xf numFmtId="49" fontId="6" fillId="0" borderId="0" xfId="4" applyNumberFormat="1" applyAlignment="1">
      <alignment horizontal="center" vertical="center"/>
    </xf>
    <xf numFmtId="0" fontId="4" fillId="0" borderId="0" xfId="1" applyFont="1" applyAlignment="1">
      <alignment horizontal="center" vertical="center" wrapText="1"/>
    </xf>
    <xf numFmtId="0" fontId="10" fillId="0" borderId="37" xfId="4" applyFont="1" applyBorder="1" applyAlignment="1">
      <alignment horizontal="center" vertical="center"/>
    </xf>
    <xf numFmtId="0" fontId="10" fillId="0" borderId="27" xfId="4" applyFont="1" applyBorder="1" applyAlignment="1">
      <alignment horizontal="center" vertical="center"/>
    </xf>
    <xf numFmtId="0" fontId="10" fillId="0" borderId="38" xfId="4" applyFont="1" applyBorder="1" applyAlignment="1">
      <alignment horizontal="center" vertical="center"/>
    </xf>
    <xf numFmtId="0" fontId="9" fillId="0" borderId="0" xfId="1" applyFont="1" applyAlignment="1">
      <alignment horizontal="center" vertical="center"/>
    </xf>
    <xf numFmtId="0" fontId="5" fillId="0" borderId="0" xfId="4" applyFont="1" applyAlignment="1">
      <alignment horizontal="center" vertical="center" wrapText="1"/>
    </xf>
    <xf numFmtId="0" fontId="6" fillId="0" borderId="0" xfId="4" applyAlignment="1">
      <alignment horizontal="center" vertical="center" wrapText="1"/>
    </xf>
    <xf numFmtId="0" fontId="18" fillId="0" borderId="0" xfId="4" applyFont="1" applyAlignment="1">
      <alignment horizontal="center" vertical="center" wrapText="1"/>
    </xf>
    <xf numFmtId="0" fontId="24" fillId="0" borderId="34" xfId="7" applyFont="1" applyBorder="1" applyAlignment="1">
      <alignment horizontal="center" vertical="center" wrapText="1"/>
    </xf>
    <xf numFmtId="0" fontId="30" fillId="0" borderId="0" xfId="4" applyFont="1" applyAlignment="1">
      <alignment horizontal="center" vertical="center"/>
    </xf>
    <xf numFmtId="49" fontId="4" fillId="0" borderId="0" xfId="1" applyNumberFormat="1" applyFont="1" applyAlignment="1">
      <alignment horizontal="center" vertical="center"/>
    </xf>
    <xf numFmtId="0" fontId="10" fillId="0" borderId="37" xfId="11" applyFont="1" applyBorder="1" applyAlignment="1">
      <alignment horizontal="center" vertical="center" wrapText="1"/>
    </xf>
    <xf numFmtId="0" fontId="10" fillId="0" borderId="38" xfId="11" applyFont="1" applyBorder="1" applyAlignment="1">
      <alignment horizontal="center" vertical="center" wrapText="1"/>
    </xf>
    <xf numFmtId="0" fontId="10" fillId="0" borderId="0" xfId="6" applyFont="1" applyAlignment="1">
      <alignment horizontal="center" vertical="center" wrapText="1"/>
    </xf>
    <xf numFmtId="0" fontId="10" fillId="0" borderId="74" xfId="6" applyFont="1" applyBorder="1" applyAlignment="1">
      <alignment horizontal="center" vertical="center" wrapText="1"/>
    </xf>
    <xf numFmtId="0" fontId="10" fillId="0" borderId="5" xfId="6" applyFont="1" applyBorder="1" applyAlignment="1">
      <alignment horizontal="center" vertical="center" wrapText="1"/>
    </xf>
    <xf numFmtId="0" fontId="10" fillId="0" borderId="13" xfId="6" applyFont="1" applyBorder="1" applyAlignment="1">
      <alignment horizontal="center" vertical="center" wrapText="1"/>
    </xf>
    <xf numFmtId="0" fontId="10" fillId="0" borderId="14" xfId="6" applyFont="1" applyBorder="1" applyAlignment="1">
      <alignment horizontal="center" vertical="center" wrapText="1"/>
    </xf>
    <xf numFmtId="0" fontId="10" fillId="0" borderId="15" xfId="6" applyFont="1" applyBorder="1" applyAlignment="1">
      <alignment horizontal="center" vertical="center" wrapText="1"/>
    </xf>
    <xf numFmtId="0" fontId="10" fillId="0" borderId="1" xfId="6" applyFont="1" applyBorder="1" applyAlignment="1">
      <alignment horizontal="center" vertical="center" wrapText="1"/>
    </xf>
    <xf numFmtId="0" fontId="10" fillId="0" borderId="12" xfId="6" applyFont="1" applyBorder="1" applyAlignment="1">
      <alignment horizontal="center" vertical="center" wrapText="1"/>
    </xf>
    <xf numFmtId="0" fontId="10" fillId="0" borderId="9" xfId="6" applyFont="1" applyBorder="1" applyAlignment="1">
      <alignment horizontal="center" vertical="center" wrapText="1"/>
    </xf>
    <xf numFmtId="0" fontId="10" fillId="0" borderId="1" xfId="11" applyFont="1" applyBorder="1" applyAlignment="1">
      <alignment horizontal="center" vertical="center" wrapText="1"/>
    </xf>
    <xf numFmtId="0" fontId="10" fillId="0" borderId="5" xfId="11" applyFont="1" applyBorder="1" applyAlignment="1">
      <alignment horizontal="center" vertical="center" wrapText="1"/>
    </xf>
    <xf numFmtId="0" fontId="10" fillId="0" borderId="13" xfId="11" applyFont="1" applyBorder="1" applyAlignment="1">
      <alignment horizontal="center" vertical="center" wrapText="1"/>
    </xf>
    <xf numFmtId="0" fontId="10" fillId="0" borderId="14" xfId="11" applyFont="1" applyBorder="1" applyAlignment="1">
      <alignment horizontal="center" vertical="center" wrapText="1"/>
    </xf>
    <xf numFmtId="0" fontId="10" fillId="0" borderId="15" xfId="11" applyFont="1" applyBorder="1" applyAlignment="1">
      <alignment horizontal="center" vertical="center" wrapText="1"/>
    </xf>
    <xf numFmtId="0" fontId="10" fillId="0" borderId="11" xfId="6" applyFont="1" applyBorder="1" applyAlignment="1">
      <alignment horizontal="center" vertical="center" wrapText="1"/>
    </xf>
    <xf numFmtId="0" fontId="10" fillId="0" borderId="45" xfId="6" applyFont="1" applyBorder="1" applyAlignment="1">
      <alignment horizontal="center" vertical="center" wrapText="1"/>
    </xf>
    <xf numFmtId="0" fontId="10" fillId="0" borderId="43" xfId="6" applyFont="1" applyBorder="1" applyAlignment="1">
      <alignment horizontal="center" vertical="center" wrapText="1"/>
    </xf>
    <xf numFmtId="0" fontId="10" fillId="0" borderId="63" xfId="6" applyFont="1" applyBorder="1" applyAlignment="1">
      <alignment horizontal="center" vertical="center" wrapText="1"/>
    </xf>
    <xf numFmtId="0" fontId="10" fillId="0" borderId="34" xfId="6" applyFont="1" applyBorder="1" applyAlignment="1">
      <alignment horizontal="center" vertical="center" wrapText="1"/>
    </xf>
    <xf numFmtId="0" fontId="10" fillId="0" borderId="53" xfId="11" applyFont="1" applyBorder="1" applyAlignment="1">
      <alignment horizontal="center" vertical="center" wrapText="1"/>
    </xf>
    <xf numFmtId="0" fontId="10" fillId="0" borderId="17" xfId="11" applyFont="1" applyBorder="1" applyAlignment="1">
      <alignment horizontal="center" vertical="center" wrapText="1"/>
    </xf>
    <xf numFmtId="0" fontId="8" fillId="0" borderId="39" xfId="11" applyFont="1" applyBorder="1" applyAlignment="1">
      <alignment horizontal="center" vertical="center"/>
    </xf>
    <xf numFmtId="0" fontId="8" fillId="0" borderId="40" xfId="11" applyFont="1" applyBorder="1" applyAlignment="1">
      <alignment horizontal="center" vertical="center"/>
    </xf>
    <xf numFmtId="0" fontId="8" fillId="0" borderId="39" xfId="11" applyFont="1" applyBorder="1" applyAlignment="1">
      <alignment horizontal="center" vertical="center" wrapText="1"/>
    </xf>
    <xf numFmtId="0" fontId="8" fillId="0" borderId="51" xfId="11" applyFont="1" applyBorder="1" applyAlignment="1">
      <alignment horizontal="center" vertical="center" wrapText="1"/>
    </xf>
    <xf numFmtId="0" fontId="8" fillId="0" borderId="1" xfId="11" applyFont="1" applyBorder="1" applyAlignment="1">
      <alignment horizontal="center" vertical="center" wrapText="1"/>
    </xf>
    <xf numFmtId="0" fontId="8" fillId="0" borderId="13" xfId="11" applyFont="1" applyBorder="1" applyAlignment="1">
      <alignment horizontal="center" vertical="center" wrapText="1"/>
    </xf>
    <xf numFmtId="0" fontId="10" fillId="0" borderId="2" xfId="11" applyFont="1" applyBorder="1" applyAlignment="1">
      <alignment horizontal="center" vertical="center" wrapText="1"/>
    </xf>
    <xf numFmtId="0" fontId="10" fillId="0" borderId="3" xfId="11" applyFont="1" applyBorder="1" applyAlignment="1">
      <alignment horizontal="center" vertical="center" wrapText="1"/>
    </xf>
    <xf numFmtId="0" fontId="10" fillId="0" borderId="55" xfId="11" applyFont="1" applyBorder="1" applyAlignment="1">
      <alignment horizontal="center" vertical="center" wrapText="1"/>
    </xf>
    <xf numFmtId="0" fontId="10" fillId="0" borderId="44" xfId="6" applyFont="1" applyBorder="1" applyAlignment="1">
      <alignment horizontal="center" vertical="center" wrapText="1"/>
    </xf>
    <xf numFmtId="0" fontId="10" fillId="0" borderId="65" xfId="6" applyFont="1" applyBorder="1" applyAlignment="1">
      <alignment horizontal="center" vertical="center" wrapText="1"/>
    </xf>
    <xf numFmtId="3" fontId="8" fillId="0" borderId="0" xfId="9" applyNumberFormat="1" applyFont="1" applyAlignment="1">
      <alignment horizontal="center"/>
    </xf>
    <xf numFmtId="0" fontId="4" fillId="0" borderId="0" xfId="10" applyFont="1" applyAlignment="1">
      <alignment horizontal="center" vertical="top"/>
    </xf>
    <xf numFmtId="0" fontId="0" fillId="0" borderId="0" xfId="0"/>
    <xf numFmtId="0" fontId="4" fillId="0" borderId="0" xfId="0" applyFont="1" applyAlignment="1">
      <alignment horizontal="center"/>
    </xf>
    <xf numFmtId="0" fontId="10" fillId="0" borderId="24" xfId="9" applyFont="1" applyBorder="1" applyAlignment="1">
      <alignment horizontal="center" vertical="center" wrapText="1"/>
    </xf>
    <xf numFmtId="0" fontId="10" fillId="0" borderId="28" xfId="9" applyFont="1" applyBorder="1" applyAlignment="1">
      <alignment horizontal="center" vertical="center" wrapText="1"/>
    </xf>
    <xf numFmtId="0" fontId="10" fillId="0" borderId="37" xfId="9" applyFont="1" applyBorder="1" applyAlignment="1">
      <alignment horizontal="center" vertical="center" wrapText="1"/>
    </xf>
    <xf numFmtId="0" fontId="10" fillId="0" borderId="27" xfId="9" applyFont="1" applyBorder="1" applyAlignment="1">
      <alignment horizontal="center" vertical="center" wrapText="1"/>
    </xf>
    <xf numFmtId="0" fontId="10" fillId="0" borderId="38" xfId="9" applyFont="1" applyBorder="1" applyAlignment="1">
      <alignment horizontal="center" vertical="center" wrapText="1"/>
    </xf>
    <xf numFmtId="0" fontId="10" fillId="0" borderId="12" xfId="9" applyFont="1" applyBorder="1" applyAlignment="1">
      <alignment horizontal="center" vertical="center" wrapText="1"/>
    </xf>
    <xf numFmtId="0" fontId="10" fillId="0" borderId="55" xfId="9" applyFont="1" applyBorder="1" applyAlignment="1">
      <alignment horizontal="center" vertical="center" wrapText="1"/>
    </xf>
    <xf numFmtId="0" fontId="10" fillId="0" borderId="10" xfId="9" applyFont="1" applyBorder="1" applyAlignment="1">
      <alignment horizontal="center" vertical="center" wrapText="1"/>
    </xf>
    <xf numFmtId="0" fontId="8" fillId="0" borderId="60" xfId="11" applyFont="1" applyBorder="1" applyAlignment="1">
      <alignment horizontal="center" vertical="center" wrapText="1"/>
    </xf>
    <xf numFmtId="0" fontId="8" fillId="0" borderId="40" xfId="11" applyFont="1" applyBorder="1" applyAlignment="1">
      <alignment horizontal="center" vertical="center" wrapText="1"/>
    </xf>
    <xf numFmtId="0" fontId="8" fillId="0" borderId="7" xfId="11" applyFont="1" applyBorder="1" applyAlignment="1">
      <alignment horizontal="center" vertical="center" wrapText="1"/>
    </xf>
    <xf numFmtId="0" fontId="8" fillId="0" borderId="6" xfId="11" applyFont="1" applyBorder="1" applyAlignment="1">
      <alignment horizontal="center" vertical="center" wrapText="1"/>
    </xf>
    <xf numFmtId="0" fontId="8" fillId="0" borderId="73" xfId="11" applyFont="1" applyBorder="1" applyAlignment="1">
      <alignment horizontal="center" vertical="center" wrapText="1"/>
    </xf>
    <xf numFmtId="0" fontId="8" fillId="0" borderId="2" xfId="11" applyFont="1" applyBorder="1" applyAlignment="1">
      <alignment horizontal="center" vertical="center" wrapText="1"/>
    </xf>
    <xf numFmtId="0" fontId="8" fillId="0" borderId="3" xfId="11" applyFont="1" applyBorder="1" applyAlignment="1">
      <alignment horizontal="center" vertical="center" wrapText="1"/>
    </xf>
    <xf numFmtId="0" fontId="8" fillId="0" borderId="4" xfId="11" applyFont="1" applyBorder="1" applyAlignment="1">
      <alignment horizontal="center" vertical="center" wrapText="1"/>
    </xf>
    <xf numFmtId="0" fontId="10" fillId="0" borderId="4" xfId="11" applyFont="1" applyBorder="1" applyAlignment="1">
      <alignment horizontal="center" vertical="center" wrapText="1"/>
    </xf>
    <xf numFmtId="0" fontId="8" fillId="0" borderId="37" xfId="11" applyFont="1" applyBorder="1" applyAlignment="1">
      <alignment horizontal="center" vertical="center" wrapText="1"/>
    </xf>
    <xf numFmtId="0" fontId="8" fillId="0" borderId="27" xfId="11" applyFont="1" applyBorder="1" applyAlignment="1">
      <alignment horizontal="center" vertical="center" wrapText="1"/>
    </xf>
    <xf numFmtId="0" fontId="8" fillId="0" borderId="38" xfId="11" applyFont="1" applyBorder="1" applyAlignment="1">
      <alignment horizontal="center" vertical="center" wrapText="1"/>
    </xf>
    <xf numFmtId="0" fontId="8" fillId="0" borderId="14" xfId="11" applyFont="1" applyBorder="1" applyAlignment="1">
      <alignment horizontal="center" vertical="center" wrapText="1"/>
    </xf>
    <xf numFmtId="0" fontId="8" fillId="0" borderId="17" xfId="11" applyFont="1" applyBorder="1" applyAlignment="1">
      <alignment horizontal="center" vertical="center" wrapText="1"/>
    </xf>
    <xf numFmtId="0" fontId="8" fillId="0" borderId="15" xfId="11" applyFont="1" applyBorder="1" applyAlignment="1">
      <alignment horizontal="center" vertical="center" wrapText="1"/>
    </xf>
    <xf numFmtId="0" fontId="10" fillId="0" borderId="0" xfId="9" applyFont="1" applyAlignment="1">
      <alignment horizontal="center" vertical="center"/>
    </xf>
    <xf numFmtId="0" fontId="10" fillId="0" borderId="0" xfId="9" applyFont="1" applyAlignment="1">
      <alignment horizontal="center"/>
    </xf>
    <xf numFmtId="0" fontId="8" fillId="0" borderId="0" xfId="10" applyFont="1" applyAlignment="1">
      <alignment horizontal="center" vertical="center"/>
    </xf>
    <xf numFmtId="0" fontId="6" fillId="0" borderId="0" xfId="9" applyFont="1" applyAlignment="1">
      <alignment horizontal="center"/>
    </xf>
    <xf numFmtId="0" fontId="40" fillId="0" borderId="0" xfId="63" applyFont="1" applyAlignment="1">
      <alignment horizontal="center"/>
    </xf>
    <xf numFmtId="0" fontId="17" fillId="0" borderId="0" xfId="1" applyFont="1" applyAlignment="1">
      <alignment horizontal="center" vertical="top"/>
    </xf>
    <xf numFmtId="0" fontId="17" fillId="0" borderId="0" xfId="63" applyFont="1" applyAlignment="1">
      <alignment horizontal="center"/>
    </xf>
    <xf numFmtId="0" fontId="5" fillId="0" borderId="0" xfId="245" applyAlignment="1">
      <alignment horizontal="center"/>
    </xf>
    <xf numFmtId="0" fontId="4" fillId="0" borderId="46" xfId="245" applyFont="1" applyBorder="1" applyAlignment="1">
      <alignment horizontal="center" vertical="center" wrapText="1"/>
    </xf>
    <xf numFmtId="0" fontId="4" fillId="0" borderId="47" xfId="245" applyFont="1" applyBorder="1" applyAlignment="1">
      <alignment horizontal="center" vertical="center" wrapText="1"/>
    </xf>
    <xf numFmtId="49" fontId="4" fillId="0" borderId="59" xfId="245" applyNumberFormat="1" applyFont="1" applyBorder="1" applyAlignment="1">
      <alignment horizontal="center" vertical="center" wrapText="1"/>
    </xf>
    <xf numFmtId="0" fontId="4" fillId="0" borderId="59" xfId="245" applyFont="1" applyBorder="1" applyAlignment="1">
      <alignment horizontal="left" vertical="center" wrapText="1"/>
    </xf>
    <xf numFmtId="0" fontId="16" fillId="0" borderId="0" xfId="245" applyFont="1" applyAlignment="1">
      <alignment horizontal="center"/>
    </xf>
    <xf numFmtId="0" fontId="17" fillId="0" borderId="74" xfId="63" applyFont="1" applyBorder="1"/>
    <xf numFmtId="49" fontId="4" fillId="0" borderId="54" xfId="245" applyNumberFormat="1" applyFont="1" applyBorder="1" applyAlignment="1">
      <alignment horizontal="center" vertical="center" wrapText="1"/>
    </xf>
    <xf numFmtId="49" fontId="4" fillId="0" borderId="22" xfId="245" applyNumberFormat="1" applyFont="1" applyBorder="1" applyAlignment="1">
      <alignment horizontal="center" vertical="center" wrapText="1"/>
    </xf>
    <xf numFmtId="0" fontId="4" fillId="0" borderId="54" xfId="245" applyFont="1" applyBorder="1" applyAlignment="1">
      <alignment horizontal="center" vertical="center" wrapText="1"/>
    </xf>
    <xf numFmtId="0" fontId="4" fillId="0" borderId="22" xfId="245" applyFont="1" applyBorder="1" applyAlignment="1">
      <alignment horizontal="center" vertical="center" wrapText="1"/>
    </xf>
    <xf numFmtId="0" fontId="4" fillId="0" borderId="59" xfId="245" applyFont="1" applyBorder="1" applyAlignment="1">
      <alignment horizontal="center" vertical="center" wrapText="1"/>
    </xf>
    <xf numFmtId="0" fontId="4" fillId="0" borderId="54" xfId="23" applyFont="1" applyBorder="1" applyAlignment="1">
      <alignment horizontal="center" vertical="center" wrapText="1"/>
    </xf>
    <xf numFmtId="0" fontId="4" fillId="0" borderId="22" xfId="23" applyFont="1" applyBorder="1" applyAlignment="1">
      <alignment horizontal="center" vertical="center" wrapText="1"/>
    </xf>
    <xf numFmtId="0" fontId="17" fillId="0" borderId="0" xfId="63" applyFont="1" applyAlignment="1">
      <alignment horizontal="left" vertical="center" wrapText="1"/>
    </xf>
    <xf numFmtId="0" fontId="40" fillId="0" borderId="0" xfId="63" applyFont="1" applyAlignment="1">
      <alignment horizontal="center" wrapText="1"/>
    </xf>
    <xf numFmtId="0" fontId="5" fillId="0" borderId="0" xfId="23" applyFont="1" applyAlignment="1">
      <alignment horizontal="center"/>
    </xf>
    <xf numFmtId="49" fontId="4" fillId="0" borderId="59" xfId="23" applyNumberFormat="1" applyFont="1" applyBorder="1" applyAlignment="1">
      <alignment horizontal="center" vertical="center" wrapText="1"/>
    </xf>
    <xf numFmtId="0" fontId="4" fillId="0" borderId="59" xfId="23" applyFont="1" applyBorder="1" applyAlignment="1">
      <alignment horizontal="center" vertical="center" wrapText="1"/>
    </xf>
    <xf numFmtId="0" fontId="8" fillId="0" borderId="11" xfId="4" applyFont="1" applyBorder="1" applyAlignment="1">
      <alignment horizontal="center" vertical="center" wrapText="1"/>
    </xf>
    <xf numFmtId="0" fontId="8" fillId="0" borderId="9" xfId="4" applyFont="1" applyBorder="1" applyAlignment="1">
      <alignment horizontal="center" vertical="center" wrapText="1"/>
    </xf>
    <xf numFmtId="0" fontId="8" fillId="0" borderId="7" xfId="4" applyFont="1" applyBorder="1" applyAlignment="1">
      <alignment horizontal="center" vertical="center" wrapText="1"/>
    </xf>
    <xf numFmtId="0" fontId="8" fillId="0" borderId="12" xfId="4" applyFont="1" applyBorder="1" applyAlignment="1">
      <alignment horizontal="center" vertical="center" wrapText="1"/>
    </xf>
    <xf numFmtId="0" fontId="8" fillId="0" borderId="10" xfId="4" applyFont="1" applyBorder="1" applyAlignment="1">
      <alignment horizontal="center" vertical="center" wrapText="1"/>
    </xf>
    <xf numFmtId="0" fontId="8" fillId="0" borderId="37" xfId="1" applyFont="1" applyBorder="1" applyAlignment="1">
      <alignment horizontal="center" vertical="center" wrapText="1"/>
    </xf>
    <xf numFmtId="0" fontId="8" fillId="0" borderId="27" xfId="1" applyFont="1" applyBorder="1" applyAlignment="1">
      <alignment horizontal="center" vertical="center" wrapText="1"/>
    </xf>
    <xf numFmtId="0" fontId="8" fillId="0" borderId="38" xfId="1" applyFont="1" applyBorder="1" applyAlignment="1">
      <alignment horizontal="center" vertical="center" wrapText="1"/>
    </xf>
    <xf numFmtId="0" fontId="8" fillId="0" borderId="42" xfId="1" applyFont="1" applyBorder="1" applyAlignment="1">
      <alignment horizontal="center" vertical="center" wrapText="1"/>
    </xf>
    <xf numFmtId="0" fontId="8" fillId="0" borderId="43" xfId="1" applyFont="1" applyBorder="1" applyAlignment="1">
      <alignment horizontal="center" vertical="center" wrapText="1"/>
    </xf>
    <xf numFmtId="0" fontId="8" fillId="0" borderId="33" xfId="1" applyFont="1" applyBorder="1" applyAlignment="1">
      <alignment horizontal="center" vertical="center" wrapText="1"/>
    </xf>
    <xf numFmtId="0" fontId="8" fillId="0" borderId="34" xfId="1" applyFont="1" applyBorder="1" applyAlignment="1">
      <alignment horizontal="center" vertical="center" wrapText="1"/>
    </xf>
    <xf numFmtId="0" fontId="8" fillId="0" borderId="35" xfId="4" applyFont="1" applyBorder="1" applyAlignment="1">
      <alignment horizontal="center" vertical="center" wrapText="1"/>
    </xf>
    <xf numFmtId="0" fontId="8" fillId="0" borderId="36" xfId="4" applyFont="1" applyBorder="1" applyAlignment="1">
      <alignment horizontal="center" vertical="center" wrapText="1"/>
    </xf>
    <xf numFmtId="0" fontId="8" fillId="0" borderId="37" xfId="4" applyFont="1" applyBorder="1" applyAlignment="1">
      <alignment horizontal="center" vertical="center" wrapText="1"/>
    </xf>
    <xf numFmtId="0" fontId="8" fillId="0" borderId="27" xfId="4" applyFont="1" applyBorder="1" applyAlignment="1">
      <alignment horizontal="center" vertical="center" wrapText="1"/>
    </xf>
    <xf numFmtId="0" fontId="8" fillId="0" borderId="31" xfId="4" applyFont="1" applyBorder="1" applyAlignment="1">
      <alignment horizontal="center" vertical="center" wrapText="1"/>
    </xf>
    <xf numFmtId="0" fontId="8" fillId="0" borderId="6" xfId="4" applyFont="1" applyBorder="1" applyAlignment="1">
      <alignment horizontal="center" vertical="center" wrapText="1"/>
    </xf>
    <xf numFmtId="0" fontId="10" fillId="0" borderId="42" xfId="6" applyFont="1" applyBorder="1" applyAlignment="1">
      <alignment horizontal="center" vertical="center" wrapText="1"/>
    </xf>
    <xf numFmtId="0" fontId="10" fillId="0" borderId="33" xfId="6" applyFont="1" applyBorder="1" applyAlignment="1">
      <alignment horizontal="center" vertical="center" wrapText="1"/>
    </xf>
    <xf numFmtId="0" fontId="10" fillId="0" borderId="7" xfId="6" applyFont="1" applyBorder="1" applyAlignment="1">
      <alignment horizontal="center" vertical="center" wrapText="1"/>
    </xf>
    <xf numFmtId="0" fontId="8" fillId="0" borderId="31" xfId="1" applyFont="1" applyBorder="1" applyAlignment="1">
      <alignment horizontal="center" vertical="center" wrapText="1"/>
    </xf>
    <xf numFmtId="0" fontId="10" fillId="0" borderId="24" xfId="6" applyFont="1" applyBorder="1" applyAlignment="1">
      <alignment horizontal="center" vertical="center" wrapText="1"/>
    </xf>
    <xf numFmtId="0" fontId="10" fillId="0" borderId="28" xfId="6" applyFont="1" applyBorder="1" applyAlignment="1">
      <alignment horizontal="center" vertical="center" wrapText="1"/>
    </xf>
    <xf numFmtId="0" fontId="10" fillId="0" borderId="32" xfId="6" applyFont="1" applyBorder="1" applyAlignment="1">
      <alignment horizontal="center" vertical="center" wrapText="1"/>
    </xf>
    <xf numFmtId="0" fontId="8" fillId="0" borderId="16" xfId="1" applyFont="1" applyBorder="1" applyAlignment="1">
      <alignment horizontal="center" vertical="center" wrapText="1"/>
    </xf>
    <xf numFmtId="0" fontId="8" fillId="0" borderId="53"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45" xfId="1" applyFont="1" applyBorder="1" applyAlignment="1">
      <alignment horizontal="center" vertical="center" wrapText="1"/>
    </xf>
    <xf numFmtId="0" fontId="8" fillId="0" borderId="44" xfId="1" applyFont="1" applyBorder="1" applyAlignment="1">
      <alignment horizontal="center" vertical="center" wrapText="1"/>
    </xf>
    <xf numFmtId="0" fontId="8" fillId="0" borderId="63" xfId="1" applyFont="1" applyBorder="1" applyAlignment="1">
      <alignment horizontal="center" vertical="center" wrapText="1"/>
    </xf>
    <xf numFmtId="0" fontId="8" fillId="0" borderId="65" xfId="1" applyFont="1" applyBorder="1" applyAlignment="1">
      <alignment horizontal="center" vertical="center" wrapText="1"/>
    </xf>
    <xf numFmtId="0" fontId="8" fillId="0" borderId="69" xfId="1" applyFont="1" applyBorder="1" applyAlignment="1">
      <alignment horizontal="center" vertical="center" wrapText="1"/>
    </xf>
    <xf numFmtId="0" fontId="8" fillId="0" borderId="75" xfId="1" applyFont="1" applyBorder="1" applyAlignment="1">
      <alignment horizontal="center" vertical="center" wrapText="1"/>
    </xf>
    <xf numFmtId="0" fontId="8" fillId="0" borderId="35" xfId="4" applyFont="1" applyBorder="1" applyAlignment="1">
      <alignment horizontal="center" vertical="center"/>
    </xf>
    <xf numFmtId="0" fontId="8" fillId="0" borderId="58" xfId="4" applyFont="1" applyBorder="1" applyAlignment="1">
      <alignment horizontal="center" vertical="center"/>
    </xf>
    <xf numFmtId="0" fontId="8" fillId="0" borderId="0" xfId="4" applyFont="1" applyAlignment="1">
      <alignment horizontal="center" vertical="center"/>
    </xf>
    <xf numFmtId="0" fontId="10" fillId="0" borderId="52" xfId="4" applyFont="1" applyBorder="1" applyAlignment="1">
      <alignment horizontal="center" vertical="center" wrapText="1"/>
    </xf>
    <xf numFmtId="0" fontId="10" fillId="0" borderId="51" xfId="4" applyFont="1" applyBorder="1" applyAlignment="1">
      <alignment horizontal="center" vertical="center" wrapText="1"/>
    </xf>
    <xf numFmtId="0" fontId="8" fillId="0" borderId="1" xfId="4" applyFont="1" applyBorder="1" applyAlignment="1">
      <alignment horizontal="center" vertical="center" wrapText="1"/>
    </xf>
    <xf numFmtId="0" fontId="8" fillId="0" borderId="5" xfId="4" applyFont="1" applyBorder="1" applyAlignment="1">
      <alignment horizontal="center" vertical="center" wrapText="1"/>
    </xf>
    <xf numFmtId="0" fontId="8" fillId="0" borderId="14" xfId="1" applyFont="1" applyBorder="1" applyAlignment="1">
      <alignment horizontal="center" vertical="center" wrapText="1"/>
    </xf>
    <xf numFmtId="0" fontId="40" fillId="0" borderId="0" xfId="4" applyFont="1" applyAlignment="1">
      <alignment horizontal="center"/>
    </xf>
    <xf numFmtId="0" fontId="8" fillId="0" borderId="8" xfId="4" applyFont="1" applyBorder="1" applyAlignment="1">
      <alignment horizontal="center" vertical="center" wrapText="1"/>
    </xf>
    <xf numFmtId="0" fontId="8" fillId="0" borderId="0" xfId="4" applyFont="1" applyAlignment="1">
      <alignment horizontal="center" vertical="center" wrapText="1"/>
    </xf>
    <xf numFmtId="0" fontId="8" fillId="0" borderId="69" xfId="4" applyFont="1" applyBorder="1" applyAlignment="1">
      <alignment horizontal="center" vertical="center" wrapText="1"/>
    </xf>
    <xf numFmtId="0" fontId="8" fillId="0" borderId="72" xfId="4" applyFont="1" applyBorder="1" applyAlignment="1">
      <alignment horizontal="center" vertical="center" wrapText="1"/>
    </xf>
    <xf numFmtId="0" fontId="10" fillId="0" borderId="5" xfId="4" applyFont="1" applyBorder="1" applyAlignment="1">
      <alignment horizontal="center" vertical="center" wrapText="1"/>
    </xf>
    <xf numFmtId="0" fontId="17" fillId="0" borderId="0" xfId="4" applyFont="1" applyAlignment="1">
      <alignment horizontal="center"/>
    </xf>
    <xf numFmtId="0" fontId="8" fillId="0" borderId="38" xfId="4" applyFont="1" applyBorder="1" applyAlignment="1">
      <alignment horizontal="center" vertical="center" wrapText="1"/>
    </xf>
    <xf numFmtId="0" fontId="40" fillId="0" borderId="0" xfId="4" applyFont="1" applyAlignment="1">
      <alignment horizontal="center" vertical="center"/>
    </xf>
    <xf numFmtId="0" fontId="4" fillId="0" borderId="6" xfId="0" applyFont="1" applyBorder="1" applyAlignment="1">
      <alignment horizontal="center" vertical="top" wrapText="1"/>
    </xf>
    <xf numFmtId="0" fontId="4" fillId="0" borderId="0" xfId="0" applyFont="1" applyAlignment="1">
      <alignment horizontal="center" vertical="top" wrapText="1"/>
    </xf>
    <xf numFmtId="0" fontId="4" fillId="0" borderId="55" xfId="0" applyFont="1" applyBorder="1" applyAlignment="1">
      <alignment horizontal="center" vertical="top" wrapText="1"/>
    </xf>
    <xf numFmtId="0" fontId="4" fillId="0" borderId="59" xfId="0" applyFont="1" applyBorder="1" applyAlignment="1">
      <alignment horizontal="center" vertical="top" wrapText="1"/>
    </xf>
    <xf numFmtId="1" fontId="4" fillId="0" borderId="59" xfId="0" applyNumberFormat="1" applyFont="1" applyBorder="1" applyAlignment="1">
      <alignment horizontal="center" vertical="top" wrapText="1"/>
    </xf>
    <xf numFmtId="0" fontId="4" fillId="0" borderId="0" xfId="0" applyFont="1" applyAlignment="1">
      <alignment horizontal="right"/>
    </xf>
    <xf numFmtId="0" fontId="4" fillId="0" borderId="59" xfId="0" applyFont="1" applyBorder="1" applyAlignment="1">
      <alignment wrapText="1"/>
    </xf>
    <xf numFmtId="0" fontId="30" fillId="0" borderId="37" xfId="20" applyFont="1" applyBorder="1" applyAlignment="1">
      <alignment horizontal="center" vertical="center" wrapText="1"/>
    </xf>
    <xf numFmtId="0" fontId="30" fillId="0" borderId="38" xfId="20" applyFont="1" applyBorder="1" applyAlignment="1">
      <alignment horizontal="center" vertical="center" wrapText="1"/>
    </xf>
    <xf numFmtId="0" fontId="30" fillId="0" borderId="37" xfId="4" applyFont="1" applyBorder="1" applyAlignment="1">
      <alignment horizontal="center" vertical="center" wrapText="1"/>
    </xf>
    <xf numFmtId="0" fontId="30" fillId="0" borderId="38" xfId="4" applyFont="1" applyBorder="1" applyAlignment="1">
      <alignment horizontal="center" vertical="center" wrapText="1"/>
    </xf>
    <xf numFmtId="0" fontId="30" fillId="0" borderId="24" xfId="4" applyFont="1" applyBorder="1" applyAlignment="1">
      <alignment horizontal="center" vertical="center" wrapText="1"/>
    </xf>
    <xf numFmtId="0" fontId="30" fillId="0" borderId="32" xfId="4" applyFont="1" applyBorder="1" applyAlignment="1">
      <alignment horizontal="center" vertical="center" wrapText="1"/>
    </xf>
    <xf numFmtId="0" fontId="30" fillId="0" borderId="14" xfId="4" applyFont="1" applyBorder="1" applyAlignment="1">
      <alignment horizontal="center" vertical="center" wrapText="1"/>
    </xf>
    <xf numFmtId="0" fontId="30" fillId="0" borderId="53" xfId="4" applyFont="1" applyBorder="1" applyAlignment="1">
      <alignment horizontal="center" vertical="center" wrapText="1"/>
    </xf>
    <xf numFmtId="0" fontId="30" fillId="0" borderId="15" xfId="4" applyFont="1" applyBorder="1" applyAlignment="1">
      <alignment horizontal="center" vertical="center" wrapText="1"/>
    </xf>
    <xf numFmtId="0" fontId="26" fillId="0" borderId="37" xfId="7" applyFont="1" applyBorder="1" applyAlignment="1">
      <alignment horizontal="center" vertical="center"/>
    </xf>
    <xf numFmtId="0" fontId="26" fillId="0" borderId="38" xfId="7" applyFont="1" applyBorder="1" applyAlignment="1">
      <alignment horizontal="center" vertical="center"/>
    </xf>
    <xf numFmtId="0" fontId="6" fillId="0" borderId="37" xfId="13" applyBorder="1" applyAlignment="1">
      <alignment horizontal="center" vertical="center" wrapText="1"/>
    </xf>
    <xf numFmtId="0" fontId="6" fillId="0" borderId="38" xfId="13" applyBorder="1" applyAlignment="1">
      <alignment horizontal="center" vertical="center" wrapText="1"/>
    </xf>
    <xf numFmtId="0" fontId="5" fillId="0" borderId="0" xfId="13" applyFont="1" applyAlignment="1">
      <alignment horizontal="center" vertical="center"/>
    </xf>
    <xf numFmtId="0" fontId="6" fillId="0" borderId="0" xfId="13" applyAlignment="1">
      <alignment horizontal="center" vertical="center"/>
    </xf>
    <xf numFmtId="0" fontId="6" fillId="0" borderId="2" xfId="13" applyBorder="1" applyAlignment="1">
      <alignment horizontal="center" vertical="center" wrapText="1"/>
    </xf>
    <xf numFmtId="0" fontId="6" fillId="0" borderId="3" xfId="13" applyBorder="1" applyAlignment="1">
      <alignment horizontal="center" vertical="center" wrapText="1"/>
    </xf>
    <xf numFmtId="0" fontId="6" fillId="0" borderId="4" xfId="13" applyBorder="1" applyAlignment="1">
      <alignment horizontal="center" vertical="center" wrapText="1"/>
    </xf>
    <xf numFmtId="0" fontId="14" fillId="0" borderId="0" xfId="11" applyFont="1" applyAlignment="1">
      <alignment horizontal="center" vertical="center" wrapText="1"/>
    </xf>
    <xf numFmtId="0" fontId="13" fillId="0" borderId="0" xfId="4" applyFont="1" applyAlignment="1">
      <alignment horizontal="center"/>
    </xf>
    <xf numFmtId="2" fontId="0" fillId="11" borderId="48" xfId="0" applyNumberFormat="1" applyFill="1" applyBorder="1" applyAlignment="1">
      <alignment horizontal="center" vertical="center" wrapText="1"/>
    </xf>
    <xf numFmtId="0" fontId="0" fillId="36" borderId="48" xfId="0" applyFill="1" applyBorder="1" applyAlignment="1">
      <alignment horizontal="center" vertical="center" wrapText="1"/>
    </xf>
    <xf numFmtId="0" fontId="0" fillId="37" borderId="48" xfId="0" applyFill="1" applyBorder="1" applyAlignment="1">
      <alignment horizontal="center" vertical="center" wrapText="1"/>
    </xf>
    <xf numFmtId="0" fontId="8" fillId="0" borderId="54" xfId="0" applyFont="1" applyBorder="1" applyAlignment="1">
      <alignment horizontal="center" vertical="center"/>
    </xf>
    <xf numFmtId="0" fontId="8" fillId="0" borderId="22" xfId="0" applyFont="1" applyBorder="1" applyAlignment="1">
      <alignment horizontal="center" vertical="center"/>
    </xf>
    <xf numFmtId="0" fontId="8" fillId="39" borderId="54" xfId="0" applyFont="1" applyFill="1" applyBorder="1" applyAlignment="1">
      <alignment horizontal="center" vertical="center" wrapText="1"/>
    </xf>
    <xf numFmtId="0" fontId="8" fillId="39" borderId="22" xfId="0" applyFont="1" applyFill="1" applyBorder="1" applyAlignment="1">
      <alignment horizontal="center" vertical="center" wrapText="1"/>
    </xf>
    <xf numFmtId="2" fontId="8" fillId="0" borderId="54" xfId="0" applyNumberFormat="1" applyFont="1" applyBorder="1" applyAlignment="1">
      <alignment horizontal="center" vertical="center" wrapText="1"/>
    </xf>
    <xf numFmtId="2" fontId="8" fillId="0" borderId="22" xfId="0" applyNumberFormat="1" applyFont="1" applyBorder="1" applyAlignment="1">
      <alignment horizontal="center" vertical="center" wrapText="1"/>
    </xf>
    <xf numFmtId="0" fontId="8" fillId="0" borderId="54" xfId="0" applyFont="1" applyBorder="1" applyAlignment="1">
      <alignment horizontal="center" vertical="center" wrapText="1"/>
    </xf>
    <xf numFmtId="0" fontId="8" fillId="0" borderId="22" xfId="0" applyFont="1" applyBorder="1" applyAlignment="1">
      <alignment horizontal="center" vertical="center" wrapText="1"/>
    </xf>
    <xf numFmtId="167" fontId="17" fillId="0" borderId="59" xfId="4" applyNumberFormat="1" applyFont="1" applyBorder="1" applyAlignment="1">
      <alignment horizontal="center" vertical="center"/>
    </xf>
  </cellXfs>
  <cellStyles count="257">
    <cellStyle name="20% - Акцент1 2" xfId="24" xr:uid="{00000000-0005-0000-0000-000000000000}"/>
    <cellStyle name="20% - Акцент2 2" xfId="25" xr:uid="{00000000-0005-0000-0000-000001000000}"/>
    <cellStyle name="20% - Акцент3 2" xfId="26" xr:uid="{00000000-0005-0000-0000-000002000000}"/>
    <cellStyle name="20% - Акцент4 2" xfId="27" xr:uid="{00000000-0005-0000-0000-000003000000}"/>
    <cellStyle name="20% - Акцент5 2" xfId="28" xr:uid="{00000000-0005-0000-0000-000004000000}"/>
    <cellStyle name="20% - Акцент6 2" xfId="29" xr:uid="{00000000-0005-0000-0000-000005000000}"/>
    <cellStyle name="40% - Акцент1 2" xfId="30" xr:uid="{00000000-0005-0000-0000-000006000000}"/>
    <cellStyle name="40% - Акцент2 2" xfId="31" xr:uid="{00000000-0005-0000-0000-000007000000}"/>
    <cellStyle name="40% - Акцент3 2" xfId="32" xr:uid="{00000000-0005-0000-0000-000008000000}"/>
    <cellStyle name="40% - Акцент4 2" xfId="33" xr:uid="{00000000-0005-0000-0000-000009000000}"/>
    <cellStyle name="40% - Акцент5 2" xfId="34" xr:uid="{00000000-0005-0000-0000-00000A000000}"/>
    <cellStyle name="40% - Акцент6 2" xfId="35" xr:uid="{00000000-0005-0000-0000-00000B000000}"/>
    <cellStyle name="60% - Акцент1 2" xfId="36" xr:uid="{00000000-0005-0000-0000-00000C000000}"/>
    <cellStyle name="60% - Акцент2 2" xfId="37" xr:uid="{00000000-0005-0000-0000-00000D000000}"/>
    <cellStyle name="60% - Акцент3 2" xfId="38" xr:uid="{00000000-0005-0000-0000-00000E000000}"/>
    <cellStyle name="60% - Акцент4 2" xfId="39" xr:uid="{00000000-0005-0000-0000-00000F000000}"/>
    <cellStyle name="60% - Акцент5 2" xfId="40" xr:uid="{00000000-0005-0000-0000-000010000000}"/>
    <cellStyle name="60% - Акцент6 2" xfId="41" xr:uid="{00000000-0005-0000-0000-000011000000}"/>
    <cellStyle name="Normal 2" xfId="42" xr:uid="{00000000-0005-0000-0000-000012000000}"/>
    <cellStyle name="Акцент1 2" xfId="43" xr:uid="{00000000-0005-0000-0000-000013000000}"/>
    <cellStyle name="Акцент2 2" xfId="44" xr:uid="{00000000-0005-0000-0000-000014000000}"/>
    <cellStyle name="Акцент3 2" xfId="45" xr:uid="{00000000-0005-0000-0000-000015000000}"/>
    <cellStyle name="Акцент4 2" xfId="46" xr:uid="{00000000-0005-0000-0000-000016000000}"/>
    <cellStyle name="Акцент5 2" xfId="47" xr:uid="{00000000-0005-0000-0000-000017000000}"/>
    <cellStyle name="Акцент6 2" xfId="48" xr:uid="{00000000-0005-0000-0000-000018000000}"/>
    <cellStyle name="Ввод  2" xfId="49" xr:uid="{00000000-0005-0000-0000-000019000000}"/>
    <cellStyle name="Вывод 2" xfId="50" xr:uid="{00000000-0005-0000-0000-00001A000000}"/>
    <cellStyle name="Вычисление 2" xfId="51" xr:uid="{00000000-0005-0000-0000-00001B000000}"/>
    <cellStyle name="Заголовок 1 2" xfId="52" xr:uid="{00000000-0005-0000-0000-00001C000000}"/>
    <cellStyle name="Заголовок 2 2" xfId="53" xr:uid="{00000000-0005-0000-0000-00001D000000}"/>
    <cellStyle name="Заголовок 3 2" xfId="54" xr:uid="{00000000-0005-0000-0000-00001E000000}"/>
    <cellStyle name="Заголовок 4 2" xfId="55" xr:uid="{00000000-0005-0000-0000-00001F000000}"/>
    <cellStyle name="Итог 2" xfId="56" xr:uid="{00000000-0005-0000-0000-000020000000}"/>
    <cellStyle name="Контрольная ячейка 2" xfId="57" xr:uid="{00000000-0005-0000-0000-000021000000}"/>
    <cellStyle name="Название 2" xfId="58" xr:uid="{00000000-0005-0000-0000-000022000000}"/>
    <cellStyle name="Нейтральный 2" xfId="59" xr:uid="{00000000-0005-0000-0000-000023000000}"/>
    <cellStyle name="Обычный" xfId="0" builtinId="0"/>
    <cellStyle name="Обычный 12 2" xfId="60" xr:uid="{00000000-0005-0000-0000-000025000000}"/>
    <cellStyle name="Обычный 2" xfId="2" xr:uid="{00000000-0005-0000-0000-000026000000}"/>
    <cellStyle name="Обычный 2 2" xfId="9" xr:uid="{00000000-0005-0000-0000-000027000000}"/>
    <cellStyle name="Обычный 2 2 2 2" xfId="5" xr:uid="{00000000-0005-0000-0000-000028000000}"/>
    <cellStyle name="Обычный 2 2 2 2 2" xfId="12" xr:uid="{00000000-0005-0000-0000-000029000000}"/>
    <cellStyle name="Обычный 2 26 2" xfId="61" xr:uid="{00000000-0005-0000-0000-00002A000000}"/>
    <cellStyle name="Обычный 2 3" xfId="246" xr:uid="{E86F8EE7-81EE-4599-8269-8B86BE265435}"/>
    <cellStyle name="Обычный 213" xfId="13" xr:uid="{00000000-0005-0000-0000-00002B000000}"/>
    <cellStyle name="Обычный 213 2" xfId="249" xr:uid="{4B40E930-AF23-4E5E-A02B-75909DE1981B}"/>
    <cellStyle name="Обычный 217" xfId="15" xr:uid="{00000000-0005-0000-0000-00002C000000}"/>
    <cellStyle name="Обычный 217 2" xfId="250" xr:uid="{6B6682D9-C868-4617-91AD-5E211AF0A2CD}"/>
    <cellStyle name="Обычный 218" xfId="16" xr:uid="{00000000-0005-0000-0000-00002D000000}"/>
    <cellStyle name="Обычный 218 2" xfId="251" xr:uid="{D0D017BA-0279-4FD6-942F-D91466B05BB0}"/>
    <cellStyle name="Обычный 221" xfId="17" xr:uid="{00000000-0005-0000-0000-00002E000000}"/>
    <cellStyle name="Обычный 221 2" xfId="252" xr:uid="{4928C917-DA68-464F-8463-1721104F4317}"/>
    <cellStyle name="Обычный 228" xfId="18" xr:uid="{00000000-0005-0000-0000-00002F000000}"/>
    <cellStyle name="Обычный 228 2" xfId="253" xr:uid="{E14CAD0E-CE87-487A-89AE-8BC3136CC95E}"/>
    <cellStyle name="Обычный 230" xfId="19" xr:uid="{00000000-0005-0000-0000-000030000000}"/>
    <cellStyle name="Обычный 230 2" xfId="254" xr:uid="{7BE12C90-F9A2-43BD-A300-D6FE654922EE}"/>
    <cellStyle name="Обычный 3" xfId="4" xr:uid="{00000000-0005-0000-0000-000031000000}"/>
    <cellStyle name="Обычный 3 2" xfId="11" xr:uid="{00000000-0005-0000-0000-000032000000}"/>
    <cellStyle name="Обычный 3 2 2" xfId="256" xr:uid="{598FF8D9-2A0F-4E9E-B32F-B6C2BE9B8AC2}"/>
    <cellStyle name="Обычный 3 2 2 2" xfId="62" xr:uid="{00000000-0005-0000-0000-000033000000}"/>
    <cellStyle name="Обычный 3 2 3" xfId="248" xr:uid="{D87C145E-D73E-4A05-A028-8632C424B2CD}"/>
    <cellStyle name="Обычный 3 21" xfId="63" xr:uid="{00000000-0005-0000-0000-000034000000}"/>
    <cellStyle name="Обычный 3 3" xfId="22" xr:uid="{00000000-0005-0000-0000-000035000000}"/>
    <cellStyle name="Обычный 4" xfId="8" xr:uid="{00000000-0005-0000-0000-000036000000}"/>
    <cellStyle name="Обычный 4 2" xfId="64" xr:uid="{00000000-0005-0000-0000-000037000000}"/>
    <cellStyle name="Обычный 5" xfId="7" xr:uid="{00000000-0005-0000-0000-000038000000}"/>
    <cellStyle name="Обычный 6" xfId="23" xr:uid="{00000000-0005-0000-0000-000039000000}"/>
    <cellStyle name="Обычный 6 2" xfId="65" xr:uid="{00000000-0005-0000-0000-00003A000000}"/>
    <cellStyle name="Обычный 6 2 2" xfId="66" xr:uid="{00000000-0005-0000-0000-00003B000000}"/>
    <cellStyle name="Обычный 6 2 2 2" xfId="67" xr:uid="{00000000-0005-0000-0000-00003C000000}"/>
    <cellStyle name="Обычный 6 2 2 2 2" xfId="68" xr:uid="{00000000-0005-0000-0000-00003D000000}"/>
    <cellStyle name="Обычный 6 2 2 2 2 2" xfId="69" xr:uid="{00000000-0005-0000-0000-00003E000000}"/>
    <cellStyle name="Обычный 6 2 2 2 2 2 2" xfId="70" xr:uid="{00000000-0005-0000-0000-00003F000000}"/>
    <cellStyle name="Обычный 6 2 2 2 2 2 3" xfId="71" xr:uid="{00000000-0005-0000-0000-000040000000}"/>
    <cellStyle name="Обычный 6 2 2 2 2 3" xfId="72" xr:uid="{00000000-0005-0000-0000-000041000000}"/>
    <cellStyle name="Обычный 6 2 2 2 2 4" xfId="73" xr:uid="{00000000-0005-0000-0000-000042000000}"/>
    <cellStyle name="Обычный 6 2 2 2 3" xfId="74" xr:uid="{00000000-0005-0000-0000-000043000000}"/>
    <cellStyle name="Обычный 6 2 2 2 3 2" xfId="75" xr:uid="{00000000-0005-0000-0000-000044000000}"/>
    <cellStyle name="Обычный 6 2 2 2 3 3" xfId="76" xr:uid="{00000000-0005-0000-0000-000045000000}"/>
    <cellStyle name="Обычный 6 2 2 2 4" xfId="77" xr:uid="{00000000-0005-0000-0000-000046000000}"/>
    <cellStyle name="Обычный 6 2 2 2 5" xfId="78" xr:uid="{00000000-0005-0000-0000-000047000000}"/>
    <cellStyle name="Обычный 6 2 2 3" xfId="79" xr:uid="{00000000-0005-0000-0000-000048000000}"/>
    <cellStyle name="Обычный 6 2 2 3 2" xfId="80" xr:uid="{00000000-0005-0000-0000-000049000000}"/>
    <cellStyle name="Обычный 6 2 2 3 2 2" xfId="81" xr:uid="{00000000-0005-0000-0000-00004A000000}"/>
    <cellStyle name="Обычный 6 2 2 3 2 3" xfId="82" xr:uid="{00000000-0005-0000-0000-00004B000000}"/>
    <cellStyle name="Обычный 6 2 2 3 3" xfId="83" xr:uid="{00000000-0005-0000-0000-00004C000000}"/>
    <cellStyle name="Обычный 6 2 2 3 4" xfId="84" xr:uid="{00000000-0005-0000-0000-00004D000000}"/>
    <cellStyle name="Обычный 6 2 2 4" xfId="85" xr:uid="{00000000-0005-0000-0000-00004E000000}"/>
    <cellStyle name="Обычный 6 2 2 4 2" xfId="86" xr:uid="{00000000-0005-0000-0000-00004F000000}"/>
    <cellStyle name="Обычный 6 2 2 4 2 2" xfId="87" xr:uid="{00000000-0005-0000-0000-000050000000}"/>
    <cellStyle name="Обычный 6 2 2 4 2 3" xfId="88" xr:uid="{00000000-0005-0000-0000-000051000000}"/>
    <cellStyle name="Обычный 6 2 2 4 3" xfId="89" xr:uid="{00000000-0005-0000-0000-000052000000}"/>
    <cellStyle name="Обычный 6 2 2 4 4" xfId="90" xr:uid="{00000000-0005-0000-0000-000053000000}"/>
    <cellStyle name="Обычный 6 2 2 5" xfId="91" xr:uid="{00000000-0005-0000-0000-000054000000}"/>
    <cellStyle name="Обычный 6 2 2 5 2" xfId="92" xr:uid="{00000000-0005-0000-0000-000055000000}"/>
    <cellStyle name="Обычный 6 2 2 5 3" xfId="93" xr:uid="{00000000-0005-0000-0000-000056000000}"/>
    <cellStyle name="Обычный 6 2 2 6" xfId="94" xr:uid="{00000000-0005-0000-0000-000057000000}"/>
    <cellStyle name="Обычный 6 2 2 7" xfId="95" xr:uid="{00000000-0005-0000-0000-000058000000}"/>
    <cellStyle name="Обычный 6 2 2 8" xfId="96" xr:uid="{00000000-0005-0000-0000-000059000000}"/>
    <cellStyle name="Обычный 6 2 3" xfId="20" xr:uid="{00000000-0005-0000-0000-00005A000000}"/>
    <cellStyle name="Обычный 6 2 3 2" xfId="97" xr:uid="{00000000-0005-0000-0000-00005B000000}"/>
    <cellStyle name="Обычный 6 2 3 2 2" xfId="98" xr:uid="{00000000-0005-0000-0000-00005C000000}"/>
    <cellStyle name="Обычный 6 2 3 2 2 2" xfId="99" xr:uid="{00000000-0005-0000-0000-00005D000000}"/>
    <cellStyle name="Обычный 6 2 3 2 2 2 2" xfId="100" xr:uid="{00000000-0005-0000-0000-00005E000000}"/>
    <cellStyle name="Обычный 6 2 3 2 2 2 3" xfId="101" xr:uid="{00000000-0005-0000-0000-00005F000000}"/>
    <cellStyle name="Обычный 6 2 3 2 2 3" xfId="102" xr:uid="{00000000-0005-0000-0000-000060000000}"/>
    <cellStyle name="Обычный 6 2 3 2 2 4" xfId="103" xr:uid="{00000000-0005-0000-0000-000061000000}"/>
    <cellStyle name="Обычный 6 2 3 2 3" xfId="104" xr:uid="{00000000-0005-0000-0000-000062000000}"/>
    <cellStyle name="Обычный 6 2 3 2 3 2" xfId="105" xr:uid="{00000000-0005-0000-0000-000063000000}"/>
    <cellStyle name="Обычный 6 2 3 2 3 3" xfId="106" xr:uid="{00000000-0005-0000-0000-000064000000}"/>
    <cellStyle name="Обычный 6 2 3 2 4" xfId="107" xr:uid="{00000000-0005-0000-0000-000065000000}"/>
    <cellStyle name="Обычный 6 2 3 2 5" xfId="108" xr:uid="{00000000-0005-0000-0000-000066000000}"/>
    <cellStyle name="Обычный 6 2 3 3" xfId="109" xr:uid="{00000000-0005-0000-0000-000067000000}"/>
    <cellStyle name="Обычный 6 2 3 3 2" xfId="110" xr:uid="{00000000-0005-0000-0000-000068000000}"/>
    <cellStyle name="Обычный 6 2 3 3 2 2" xfId="111" xr:uid="{00000000-0005-0000-0000-000069000000}"/>
    <cellStyle name="Обычный 6 2 3 3 2 3" xfId="112" xr:uid="{00000000-0005-0000-0000-00006A000000}"/>
    <cellStyle name="Обычный 6 2 3 3 3" xfId="113" xr:uid="{00000000-0005-0000-0000-00006B000000}"/>
    <cellStyle name="Обычный 6 2 3 3 4" xfId="114" xr:uid="{00000000-0005-0000-0000-00006C000000}"/>
    <cellStyle name="Обычный 6 2 3 4" xfId="115" xr:uid="{00000000-0005-0000-0000-00006D000000}"/>
    <cellStyle name="Обычный 6 2 3 4 2" xfId="116" xr:uid="{00000000-0005-0000-0000-00006E000000}"/>
    <cellStyle name="Обычный 6 2 3 4 2 2" xfId="117" xr:uid="{00000000-0005-0000-0000-00006F000000}"/>
    <cellStyle name="Обычный 6 2 3 4 2 3" xfId="118" xr:uid="{00000000-0005-0000-0000-000070000000}"/>
    <cellStyle name="Обычный 6 2 3 4 3" xfId="119" xr:uid="{00000000-0005-0000-0000-000071000000}"/>
    <cellStyle name="Обычный 6 2 3 4 4" xfId="120" xr:uid="{00000000-0005-0000-0000-000072000000}"/>
    <cellStyle name="Обычный 6 2 3 5" xfId="121" xr:uid="{00000000-0005-0000-0000-000073000000}"/>
    <cellStyle name="Обычный 6 2 3 5 2" xfId="122" xr:uid="{00000000-0005-0000-0000-000074000000}"/>
    <cellStyle name="Обычный 6 2 3 5 3" xfId="123" xr:uid="{00000000-0005-0000-0000-000075000000}"/>
    <cellStyle name="Обычный 6 2 3 6" xfId="124" xr:uid="{00000000-0005-0000-0000-000076000000}"/>
    <cellStyle name="Обычный 6 2 3 7" xfId="125" xr:uid="{00000000-0005-0000-0000-000077000000}"/>
    <cellStyle name="Обычный 6 2 3 8" xfId="126" xr:uid="{00000000-0005-0000-0000-000078000000}"/>
    <cellStyle name="Обычный 6 2 3 9" xfId="244" xr:uid="{00000000-0005-0000-0000-000079000000}"/>
    <cellStyle name="Обычный 6 2 4" xfId="127" xr:uid="{00000000-0005-0000-0000-00007A000000}"/>
    <cellStyle name="Обычный 6 2 4 2" xfId="128" xr:uid="{00000000-0005-0000-0000-00007B000000}"/>
    <cellStyle name="Обычный 6 2 4 2 2" xfId="129" xr:uid="{00000000-0005-0000-0000-00007C000000}"/>
    <cellStyle name="Обычный 6 2 4 2 3" xfId="130" xr:uid="{00000000-0005-0000-0000-00007D000000}"/>
    <cellStyle name="Обычный 6 2 4 3" xfId="131" xr:uid="{00000000-0005-0000-0000-00007E000000}"/>
    <cellStyle name="Обычный 6 2 4 4" xfId="132" xr:uid="{00000000-0005-0000-0000-00007F000000}"/>
    <cellStyle name="Обычный 6 2 5" xfId="133" xr:uid="{00000000-0005-0000-0000-000080000000}"/>
    <cellStyle name="Обычный 6 2 5 2" xfId="134" xr:uid="{00000000-0005-0000-0000-000081000000}"/>
    <cellStyle name="Обычный 6 2 5 2 2" xfId="135" xr:uid="{00000000-0005-0000-0000-000082000000}"/>
    <cellStyle name="Обычный 6 2 5 2 3" xfId="136" xr:uid="{00000000-0005-0000-0000-000083000000}"/>
    <cellStyle name="Обычный 6 2 5 3" xfId="137" xr:uid="{00000000-0005-0000-0000-000084000000}"/>
    <cellStyle name="Обычный 6 2 5 4" xfId="138" xr:uid="{00000000-0005-0000-0000-000085000000}"/>
    <cellStyle name="Обычный 6 2 6" xfId="139" xr:uid="{00000000-0005-0000-0000-000086000000}"/>
    <cellStyle name="Обычный 6 2 6 2" xfId="140" xr:uid="{00000000-0005-0000-0000-000087000000}"/>
    <cellStyle name="Обычный 6 2 6 3" xfId="141" xr:uid="{00000000-0005-0000-0000-000088000000}"/>
    <cellStyle name="Обычный 6 2 7" xfId="142" xr:uid="{00000000-0005-0000-0000-000089000000}"/>
    <cellStyle name="Обычный 6 2 8" xfId="143" xr:uid="{00000000-0005-0000-0000-00008A000000}"/>
    <cellStyle name="Обычный 6 2 9" xfId="144" xr:uid="{00000000-0005-0000-0000-00008B000000}"/>
    <cellStyle name="Обычный 6 3" xfId="145" xr:uid="{00000000-0005-0000-0000-00008C000000}"/>
    <cellStyle name="Обычный 6 3 2" xfId="146" xr:uid="{00000000-0005-0000-0000-00008D000000}"/>
    <cellStyle name="Обычный 6 3 2 2" xfId="147" xr:uid="{00000000-0005-0000-0000-00008E000000}"/>
    <cellStyle name="Обычный 6 3 2 3" xfId="148" xr:uid="{00000000-0005-0000-0000-00008F000000}"/>
    <cellStyle name="Обычный 6 3 3" xfId="149" xr:uid="{00000000-0005-0000-0000-000090000000}"/>
    <cellStyle name="Обычный 6 3 4" xfId="150" xr:uid="{00000000-0005-0000-0000-000091000000}"/>
    <cellStyle name="Обычный 6 4" xfId="151" xr:uid="{00000000-0005-0000-0000-000092000000}"/>
    <cellStyle name="Обычный 6 4 2" xfId="152" xr:uid="{00000000-0005-0000-0000-000093000000}"/>
    <cellStyle name="Обычный 6 4 2 2" xfId="153" xr:uid="{00000000-0005-0000-0000-000094000000}"/>
    <cellStyle name="Обычный 6 4 2 3" xfId="154" xr:uid="{00000000-0005-0000-0000-000095000000}"/>
    <cellStyle name="Обычный 6 4 3" xfId="155" xr:uid="{00000000-0005-0000-0000-000096000000}"/>
    <cellStyle name="Обычный 6 4 4" xfId="156" xr:uid="{00000000-0005-0000-0000-000097000000}"/>
    <cellStyle name="Обычный 6 5" xfId="157" xr:uid="{00000000-0005-0000-0000-000098000000}"/>
    <cellStyle name="Обычный 6 5 2" xfId="158" xr:uid="{00000000-0005-0000-0000-000099000000}"/>
    <cellStyle name="Обычный 6 5 3" xfId="159" xr:uid="{00000000-0005-0000-0000-00009A000000}"/>
    <cellStyle name="Обычный 6 6" xfId="160" xr:uid="{00000000-0005-0000-0000-00009B000000}"/>
    <cellStyle name="Обычный 6 7" xfId="161" xr:uid="{00000000-0005-0000-0000-00009C000000}"/>
    <cellStyle name="Обычный 6 8" xfId="162" xr:uid="{00000000-0005-0000-0000-00009D000000}"/>
    <cellStyle name="Обычный 6 9" xfId="245" xr:uid="{42EED07B-652E-49E2-AEE5-5EF6357C7B31}"/>
    <cellStyle name="Обычный 7" xfId="1" xr:uid="{00000000-0005-0000-0000-00009E000000}"/>
    <cellStyle name="Обычный 7 2" xfId="163" xr:uid="{00000000-0005-0000-0000-00009F000000}"/>
    <cellStyle name="Обычный 7 2 2" xfId="164" xr:uid="{00000000-0005-0000-0000-0000A0000000}"/>
    <cellStyle name="Обычный 7 2 2 2" xfId="165" xr:uid="{00000000-0005-0000-0000-0000A1000000}"/>
    <cellStyle name="Обычный 7 2 2 2 2" xfId="166" xr:uid="{00000000-0005-0000-0000-0000A2000000}"/>
    <cellStyle name="Обычный 7 2 2 2 3" xfId="167" xr:uid="{00000000-0005-0000-0000-0000A3000000}"/>
    <cellStyle name="Обычный 7 2 2 3" xfId="168" xr:uid="{00000000-0005-0000-0000-0000A4000000}"/>
    <cellStyle name="Обычный 7 2 2 4" xfId="169" xr:uid="{00000000-0005-0000-0000-0000A5000000}"/>
    <cellStyle name="Обычный 7 2 3" xfId="170" xr:uid="{00000000-0005-0000-0000-0000A6000000}"/>
    <cellStyle name="Обычный 7 2 3 2" xfId="171" xr:uid="{00000000-0005-0000-0000-0000A7000000}"/>
    <cellStyle name="Обычный 7 2 3 2 2" xfId="172" xr:uid="{00000000-0005-0000-0000-0000A8000000}"/>
    <cellStyle name="Обычный 7 2 3 2 3" xfId="173" xr:uid="{00000000-0005-0000-0000-0000A9000000}"/>
    <cellStyle name="Обычный 7 2 3 3" xfId="174" xr:uid="{00000000-0005-0000-0000-0000AA000000}"/>
    <cellStyle name="Обычный 7 2 3 4" xfId="175" xr:uid="{00000000-0005-0000-0000-0000AB000000}"/>
    <cellStyle name="Обычный 7 2 4" xfId="176" xr:uid="{00000000-0005-0000-0000-0000AC000000}"/>
    <cellStyle name="Обычный 7 2 4 2" xfId="177" xr:uid="{00000000-0005-0000-0000-0000AD000000}"/>
    <cellStyle name="Обычный 7 2 4 3" xfId="178" xr:uid="{00000000-0005-0000-0000-0000AE000000}"/>
    <cellStyle name="Обычный 7 2 5" xfId="179" xr:uid="{00000000-0005-0000-0000-0000AF000000}"/>
    <cellStyle name="Обычный 7 2 6" xfId="180" xr:uid="{00000000-0005-0000-0000-0000B0000000}"/>
    <cellStyle name="Обычный 7 2 7" xfId="181" xr:uid="{00000000-0005-0000-0000-0000B1000000}"/>
    <cellStyle name="Обычный 7 3" xfId="3" xr:uid="{00000000-0005-0000-0000-0000B2000000}"/>
    <cellStyle name="Обычный 7 3 2" xfId="10" xr:uid="{00000000-0005-0000-0000-0000B3000000}"/>
    <cellStyle name="Обычный 7 3 7" xfId="14" xr:uid="{00000000-0005-0000-0000-0000B4000000}"/>
    <cellStyle name="Обычный 8" xfId="182" xr:uid="{00000000-0005-0000-0000-0000B5000000}"/>
    <cellStyle name="Обычный 9" xfId="183" xr:uid="{00000000-0005-0000-0000-0000B6000000}"/>
    <cellStyle name="Обычный 9 2" xfId="184" xr:uid="{00000000-0005-0000-0000-0000B7000000}"/>
    <cellStyle name="Обычный 9 2 2" xfId="185" xr:uid="{00000000-0005-0000-0000-0000B8000000}"/>
    <cellStyle name="Обычный 9 2 2 2" xfId="186" xr:uid="{00000000-0005-0000-0000-0000B9000000}"/>
    <cellStyle name="Обычный 9 2 2 3" xfId="187" xr:uid="{00000000-0005-0000-0000-0000BA000000}"/>
    <cellStyle name="Обычный 9 2 2 4" xfId="188" xr:uid="{00000000-0005-0000-0000-0000BB000000}"/>
    <cellStyle name="Обычный 9 2 3" xfId="189" xr:uid="{00000000-0005-0000-0000-0000BC000000}"/>
    <cellStyle name="Обычный 9 2 4" xfId="190" xr:uid="{00000000-0005-0000-0000-0000BD000000}"/>
    <cellStyle name="Обычный 9 3" xfId="191" xr:uid="{00000000-0005-0000-0000-0000BE000000}"/>
    <cellStyle name="Обычный 9 3 2" xfId="192" xr:uid="{00000000-0005-0000-0000-0000BF000000}"/>
    <cellStyle name="Обычный 9 3 3" xfId="193" xr:uid="{00000000-0005-0000-0000-0000C0000000}"/>
    <cellStyle name="Обычный 9 3 4" xfId="194" xr:uid="{00000000-0005-0000-0000-0000C1000000}"/>
    <cellStyle name="Обычный 9 4" xfId="195" xr:uid="{00000000-0005-0000-0000-0000C2000000}"/>
    <cellStyle name="Обычный 9 5" xfId="196" xr:uid="{00000000-0005-0000-0000-0000C3000000}"/>
    <cellStyle name="Обычный_Форматы по компаниям_last" xfId="6" xr:uid="{00000000-0005-0000-0000-0000C4000000}"/>
    <cellStyle name="Плохой 2" xfId="197" xr:uid="{00000000-0005-0000-0000-0000C6000000}"/>
    <cellStyle name="Пояснение 2" xfId="198" xr:uid="{00000000-0005-0000-0000-0000C7000000}"/>
    <cellStyle name="Примечание 2" xfId="199" xr:uid="{00000000-0005-0000-0000-0000C8000000}"/>
    <cellStyle name="Процентный 2" xfId="21" xr:uid="{00000000-0005-0000-0000-0000C9000000}"/>
    <cellStyle name="Процентный 2 2" xfId="255" xr:uid="{1FDAC3CA-8EE0-488E-8317-FBE9C91E6F91}"/>
    <cellStyle name="Процентный 3" xfId="200" xr:uid="{00000000-0005-0000-0000-0000CA000000}"/>
    <cellStyle name="Связанная ячейка 2" xfId="201" xr:uid="{00000000-0005-0000-0000-0000CB000000}"/>
    <cellStyle name="Стиль 1" xfId="202" xr:uid="{00000000-0005-0000-0000-0000CC000000}"/>
    <cellStyle name="Текст предупреждения 2" xfId="203" xr:uid="{00000000-0005-0000-0000-0000CD000000}"/>
    <cellStyle name="Финансовый 2" xfId="204" xr:uid="{00000000-0005-0000-0000-0000CE000000}"/>
    <cellStyle name="Финансовый 2 2" xfId="205" xr:uid="{00000000-0005-0000-0000-0000CF000000}"/>
    <cellStyle name="Финансовый 2 2 2" xfId="206" xr:uid="{00000000-0005-0000-0000-0000D0000000}"/>
    <cellStyle name="Финансовый 2 2 2 2" xfId="207" xr:uid="{00000000-0005-0000-0000-0000D1000000}"/>
    <cellStyle name="Финансовый 2 2 2 2 2" xfId="208" xr:uid="{00000000-0005-0000-0000-0000D2000000}"/>
    <cellStyle name="Финансовый 2 2 2 3" xfId="209" xr:uid="{00000000-0005-0000-0000-0000D3000000}"/>
    <cellStyle name="Финансовый 2 2 3" xfId="210" xr:uid="{00000000-0005-0000-0000-0000D4000000}"/>
    <cellStyle name="Финансовый 2 2 4" xfId="211" xr:uid="{00000000-0005-0000-0000-0000D5000000}"/>
    <cellStyle name="Финансовый 2 3" xfId="212" xr:uid="{00000000-0005-0000-0000-0000D6000000}"/>
    <cellStyle name="Финансовый 2 3 2" xfId="213" xr:uid="{00000000-0005-0000-0000-0000D7000000}"/>
    <cellStyle name="Финансовый 2 3 2 2" xfId="214" xr:uid="{00000000-0005-0000-0000-0000D8000000}"/>
    <cellStyle name="Финансовый 2 3 2 3" xfId="215" xr:uid="{00000000-0005-0000-0000-0000D9000000}"/>
    <cellStyle name="Финансовый 2 3 3" xfId="216" xr:uid="{00000000-0005-0000-0000-0000DA000000}"/>
    <cellStyle name="Финансовый 2 3 4" xfId="217" xr:uid="{00000000-0005-0000-0000-0000DB000000}"/>
    <cellStyle name="Финансовый 2 4" xfId="218" xr:uid="{00000000-0005-0000-0000-0000DC000000}"/>
    <cellStyle name="Финансовый 2 4 2" xfId="219" xr:uid="{00000000-0005-0000-0000-0000DD000000}"/>
    <cellStyle name="Финансовый 2 4 3" xfId="220" xr:uid="{00000000-0005-0000-0000-0000DE000000}"/>
    <cellStyle name="Финансовый 2 5" xfId="221" xr:uid="{00000000-0005-0000-0000-0000DF000000}"/>
    <cellStyle name="Финансовый 2 6" xfId="222" xr:uid="{00000000-0005-0000-0000-0000E0000000}"/>
    <cellStyle name="Финансовый 2 7" xfId="223" xr:uid="{00000000-0005-0000-0000-0000E1000000}"/>
    <cellStyle name="Финансовый 2 8" xfId="247" xr:uid="{F895A1C9-99B5-4794-A42E-670C5E1D2C91}"/>
    <cellStyle name="Финансовый 3" xfId="224" xr:uid="{00000000-0005-0000-0000-0000E2000000}"/>
    <cellStyle name="Финансовый 3 2" xfId="225" xr:uid="{00000000-0005-0000-0000-0000E3000000}"/>
    <cellStyle name="Финансовый 3 2 2" xfId="226" xr:uid="{00000000-0005-0000-0000-0000E4000000}"/>
    <cellStyle name="Финансовый 3 2 2 2" xfId="227" xr:uid="{00000000-0005-0000-0000-0000E5000000}"/>
    <cellStyle name="Финансовый 3 2 2 3" xfId="228" xr:uid="{00000000-0005-0000-0000-0000E6000000}"/>
    <cellStyle name="Финансовый 3 2 3" xfId="229" xr:uid="{00000000-0005-0000-0000-0000E7000000}"/>
    <cellStyle name="Финансовый 3 2 4" xfId="230" xr:uid="{00000000-0005-0000-0000-0000E8000000}"/>
    <cellStyle name="Финансовый 3 3" xfId="231" xr:uid="{00000000-0005-0000-0000-0000E9000000}"/>
    <cellStyle name="Финансовый 3 3 2" xfId="232" xr:uid="{00000000-0005-0000-0000-0000EA000000}"/>
    <cellStyle name="Финансовый 3 3 2 2" xfId="233" xr:uid="{00000000-0005-0000-0000-0000EB000000}"/>
    <cellStyle name="Финансовый 3 3 2 3" xfId="234" xr:uid="{00000000-0005-0000-0000-0000EC000000}"/>
    <cellStyle name="Финансовый 3 3 3" xfId="235" xr:uid="{00000000-0005-0000-0000-0000ED000000}"/>
    <cellStyle name="Финансовый 3 3 4" xfId="236" xr:uid="{00000000-0005-0000-0000-0000EE000000}"/>
    <cellStyle name="Финансовый 3 4" xfId="237" xr:uid="{00000000-0005-0000-0000-0000EF000000}"/>
    <cellStyle name="Финансовый 3 4 2" xfId="238" xr:uid="{00000000-0005-0000-0000-0000F0000000}"/>
    <cellStyle name="Финансовый 3 4 3" xfId="239" xr:uid="{00000000-0005-0000-0000-0000F1000000}"/>
    <cellStyle name="Финансовый 3 5" xfId="240" xr:uid="{00000000-0005-0000-0000-0000F2000000}"/>
    <cellStyle name="Финансовый 3 6" xfId="241" xr:uid="{00000000-0005-0000-0000-0000F3000000}"/>
    <cellStyle name="Финансовый 3 7" xfId="242" xr:uid="{00000000-0005-0000-0000-0000F4000000}"/>
    <cellStyle name="Хороший 2" xfId="243" xr:uid="{00000000-0005-0000-0000-0000F5000000}"/>
  </cellStyles>
  <dxfs count="4399">
    <dxf>
      <font>
        <color rgb="FF9C0006"/>
      </font>
      <fill>
        <patternFill>
          <bgColor rgb="FFFFC7CE"/>
        </patternFill>
      </fill>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border>
        <vertical/>
        <horizontal/>
      </border>
    </dxf>
    <dxf>
      <font>
        <color theme="0" tint="-0.14996795556505021"/>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1"/>
      </font>
      <border>
        <vertical/>
        <horizontal/>
      </border>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4.9989318521683403E-2"/>
      </font>
      <border>
        <vertical/>
        <horizontal/>
      </border>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tint="-0.2499465926084170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theme="0"/>
      </font>
    </dxf>
    <dxf>
      <font>
        <color rgb="FF9C0006"/>
      </font>
      <fill>
        <patternFill>
          <bgColor rgb="FFFFC7CE"/>
        </patternFill>
      </fill>
    </dxf>
    <dxf>
      <font>
        <color theme="0" tint="-0.2499465926084170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1499679555650502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14996795556505021"/>
      </font>
      <border>
        <vertical/>
        <horizontal/>
      </border>
    </dxf>
    <dxf>
      <font>
        <color theme="0" tint="-0.1499679555650502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tint="-0.24994659260841701"/>
      </font>
    </dxf>
    <dxf>
      <font>
        <color theme="0" tint="-0.24994659260841701"/>
      </font>
      <border>
        <vertical/>
        <horizontal/>
      </border>
    </dxf>
    <dxf>
      <font>
        <color theme="0" tint="-0.24994659260841701"/>
      </font>
      <border>
        <vertical/>
        <horizontal/>
      </border>
    </dxf>
    <dxf>
      <font>
        <color auto="1"/>
      </font>
      <border>
        <vertical/>
        <horizontal/>
      </border>
    </dxf>
    <dxf>
      <font>
        <color theme="0"/>
      </font>
    </dxf>
    <dxf>
      <font>
        <color theme="0"/>
      </font>
    </dxf>
    <dxf>
      <font>
        <color theme="0"/>
      </font>
    </dxf>
    <dxf>
      <font>
        <color theme="0" tint="-0.14996795556505021"/>
      </font>
      <border>
        <vertical/>
        <horizontal/>
      </border>
    </dxf>
    <dxf>
      <font>
        <color theme="0" tint="-0.14996795556505021"/>
      </font>
      <border>
        <vertical/>
        <horizontal/>
      </border>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font>
    </dxf>
    <dxf>
      <font>
        <color theme="0" tint="-0.14996795556505021"/>
      </font>
    </dxf>
    <dxf>
      <font>
        <color theme="0" tint="-0.2499465926084170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theme="0"/>
      </font>
    </dxf>
    <dxf>
      <font>
        <color theme="0"/>
      </font>
    </dxf>
    <dxf>
      <font>
        <color theme="0"/>
      </font>
    </dxf>
    <dxf>
      <font>
        <color theme="0" tint="-0.24994659260841701"/>
      </font>
      <border>
        <vertical/>
        <horizontal/>
      </border>
    </dxf>
    <dxf>
      <font>
        <color theme="0"/>
      </font>
    </dxf>
    <dxf>
      <font>
        <color theme="0"/>
      </font>
    </dxf>
    <dxf>
      <font>
        <color theme="0"/>
      </font>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theme="0"/>
      </font>
    </dxf>
    <dxf>
      <font>
        <color theme="0"/>
      </font>
    </dxf>
    <dxf>
      <font>
        <color theme="0"/>
      </font>
    </dxf>
    <dxf>
      <font>
        <color auto="1"/>
      </font>
      <border>
        <vertical/>
        <horizontal/>
      </border>
    </dxf>
    <dxf>
      <font>
        <color theme="0" tint="-0.24994659260841701"/>
      </font>
      <border>
        <vertical/>
        <horizontal/>
      </border>
    </dxf>
    <dxf>
      <font>
        <color rgb="FF9C0006"/>
      </font>
      <fill>
        <patternFill>
          <bgColor rgb="FFFFC7CE"/>
        </patternFill>
      </fill>
    </dxf>
    <dxf>
      <font>
        <color auto="1"/>
      </font>
      <border>
        <vertical/>
        <horizontal/>
      </border>
    </dxf>
    <dxf>
      <font>
        <color theme="0" tint="-0.24994659260841701"/>
      </font>
      <border>
        <vertical/>
        <horizontal/>
      </border>
    </dxf>
    <dxf>
      <font>
        <color auto="1"/>
      </font>
      <border>
        <vertical/>
        <horizontal/>
      </border>
    </dxf>
    <dxf>
      <font>
        <color theme="0" tint="-0.24994659260841701"/>
      </font>
      <border>
        <vertical/>
        <horizontal/>
      </border>
    </dxf>
    <dxf>
      <font>
        <color rgb="FF9C0006"/>
      </font>
      <fill>
        <patternFill>
          <bgColor rgb="FFFFC7CE"/>
        </patternFill>
      </fill>
    </dxf>
    <dxf>
      <font>
        <color auto="1"/>
      </font>
      <border>
        <vertical/>
        <horizontal/>
      </border>
    </dxf>
    <dxf>
      <font>
        <color theme="0" tint="-0.24994659260841701"/>
      </font>
      <border>
        <vertical/>
        <horizontal/>
      </border>
    </dxf>
    <dxf>
      <font>
        <color auto="1"/>
      </font>
      <border>
        <vertical/>
        <horizontal/>
      </border>
    </dxf>
    <dxf>
      <font>
        <color theme="0" tint="-0.24994659260841701"/>
      </font>
      <border>
        <vertical/>
        <horizontal/>
      </border>
    </dxf>
    <dxf>
      <font>
        <color rgb="FF9C0006"/>
      </font>
      <fill>
        <patternFill>
          <bgColor rgb="FFFFC7CE"/>
        </patternFill>
      </fill>
    </dxf>
    <dxf>
      <font>
        <color auto="1"/>
      </font>
      <border>
        <vertical/>
        <horizontal/>
      </border>
    </dxf>
    <dxf>
      <font>
        <color theme="0" tint="-0.24994659260841701"/>
      </font>
      <border>
        <vertical/>
        <horizontal/>
      </border>
    </dxf>
    <dxf>
      <font>
        <color auto="1"/>
      </font>
      <border>
        <vertical/>
        <horizontal/>
      </border>
    </dxf>
    <dxf>
      <font>
        <color theme="0" tint="-0.24994659260841701"/>
      </font>
      <border>
        <vertical/>
        <horizontal/>
      </border>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font>
    </dxf>
    <dxf>
      <font>
        <color auto="1"/>
      </font>
      <border>
        <vertical/>
        <horizontal/>
      </border>
    </dxf>
    <dxf>
      <font>
        <color theme="0" tint="-0.24994659260841701"/>
      </font>
      <border>
        <vertical/>
        <horizontal/>
      </border>
    </dxf>
    <dxf>
      <font>
        <color rgb="FF9C0006"/>
      </font>
      <fill>
        <patternFill>
          <bgColor rgb="FFFFC7CE"/>
        </patternFill>
      </fill>
    </dxf>
    <dxf>
      <font>
        <color theme="0"/>
      </font>
    </dxf>
    <dxf>
      <font>
        <color auto="1"/>
      </font>
      <border>
        <vertical/>
        <horizontal/>
      </border>
    </dxf>
    <dxf>
      <font>
        <color theme="0" tint="-0.2499465926084170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auto="1"/>
      </font>
      <border>
        <vertical/>
        <horizontal/>
      </border>
    </dxf>
    <dxf>
      <font>
        <color theme="0"/>
      </font>
    </dxf>
    <dxf>
      <font>
        <color theme="0"/>
      </font>
    </dxf>
    <dxf>
      <font>
        <color rgb="FF9C0006"/>
      </font>
      <fill>
        <patternFill>
          <bgColor rgb="FFFFC7CE"/>
        </patternFill>
      </fill>
    </dxf>
    <dxf>
      <font>
        <color auto="1"/>
      </font>
      <border>
        <vertical/>
        <horizontal/>
      </border>
    </dxf>
    <dxf>
      <font>
        <color theme="0" tint="-0.24994659260841701"/>
      </font>
      <border>
        <vertical/>
        <horizontal/>
      </border>
    </dxf>
    <dxf>
      <font>
        <color theme="0"/>
      </font>
    </dxf>
    <dxf>
      <font>
        <color theme="0"/>
      </font>
    </dxf>
    <dxf>
      <font>
        <color theme="0"/>
      </font>
    </dxf>
    <dxf>
      <font>
        <color rgb="FF9C0006"/>
      </font>
      <fill>
        <patternFill>
          <bgColor rgb="FFFFC7CE"/>
        </patternFill>
      </fill>
    </dxf>
    <dxf>
      <font>
        <color theme="0"/>
      </font>
    </dxf>
    <dxf>
      <font>
        <color auto="1"/>
      </font>
      <border>
        <vertical/>
        <horizontal/>
      </border>
    </dxf>
    <dxf>
      <font>
        <color theme="0" tint="-0.24994659260841701"/>
      </font>
      <border>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auto="1"/>
      </font>
      <border>
        <vertical/>
        <horizontal/>
      </border>
    </dxf>
    <dxf>
      <font>
        <color theme="0" tint="-0.24994659260841701"/>
      </font>
      <border>
        <vertical/>
        <horizontal/>
      </border>
    </dxf>
    <dxf>
      <font>
        <color theme="0"/>
      </font>
    </dxf>
    <dxf>
      <font>
        <color theme="0"/>
      </font>
    </dxf>
    <dxf>
      <font>
        <color theme="0"/>
      </font>
    </dxf>
    <dxf>
      <font>
        <color theme="0"/>
      </font>
    </dxf>
    <dxf>
      <font>
        <color auto="1"/>
      </font>
      <border>
        <vertical/>
        <horizontal/>
      </border>
    </dxf>
    <dxf>
      <font>
        <color theme="0" tint="-0.24994659260841701"/>
      </font>
      <border>
        <vertical/>
        <horizontal/>
      </border>
    </dxf>
    <dxf>
      <font>
        <color theme="0"/>
      </font>
    </dxf>
    <dxf>
      <font>
        <color theme="0"/>
      </font>
    </dxf>
    <dxf>
      <font>
        <color theme="0"/>
      </font>
    </dxf>
    <dxf>
      <font>
        <color theme="0"/>
      </font>
    </dxf>
    <dxf>
      <font>
        <color theme="0" tint="-0.24994659260841701"/>
      </font>
      <border>
        <vertical/>
        <horizontal/>
      </border>
    </dxf>
    <dxf>
      <font>
        <color theme="0"/>
      </font>
    </dxf>
    <dxf>
      <font>
        <color auto="1"/>
      </font>
      <border>
        <vertical/>
        <horizontal/>
      </border>
    </dxf>
    <dxf>
      <font>
        <color theme="0" tint="-0.24994659260841701"/>
      </font>
      <border>
        <vertical/>
        <horizontal/>
      </border>
    </dxf>
    <dxf>
      <font>
        <color theme="0" tint="-0.14996795556505021"/>
      </font>
      <border>
        <vertical/>
        <horizontal/>
      </border>
    </dxf>
    <dxf>
      <font>
        <color theme="0"/>
      </font>
    </dxf>
    <dxf>
      <font>
        <color theme="0"/>
      </font>
    </dxf>
    <dxf>
      <font>
        <color theme="0"/>
      </font>
    </dxf>
    <dxf>
      <font>
        <color auto="1"/>
      </font>
      <border>
        <vertical/>
        <horizontal/>
      </border>
    </dxf>
    <dxf>
      <font>
        <color rgb="FF9C0006"/>
      </font>
      <fill>
        <patternFill>
          <bgColor rgb="FFFFC7CE"/>
        </patternFill>
      </fill>
    </dxf>
    <dxf>
      <font>
        <color auto="1"/>
      </font>
      <border>
        <vertical/>
        <horizontal/>
      </border>
    </dxf>
    <dxf>
      <font>
        <color theme="0" tint="-0.24994659260841701"/>
      </font>
      <border>
        <vertical/>
        <horizontal/>
      </border>
    </dxf>
    <dxf>
      <font>
        <color rgb="FF9C0006"/>
      </font>
      <fill>
        <patternFill>
          <bgColor rgb="FFFFC7CE"/>
        </patternFill>
      </fill>
    </dxf>
    <dxf>
      <font>
        <color auto="1"/>
      </font>
      <border>
        <vertical/>
        <horizontal/>
      </border>
    </dxf>
    <dxf>
      <font>
        <color rgb="FF9C0006"/>
      </font>
      <fill>
        <patternFill>
          <bgColor rgb="FFFFC7CE"/>
        </patternFill>
      </fill>
    </dxf>
    <dxf>
      <font>
        <color theme="0"/>
      </font>
    </dxf>
    <dxf>
      <font>
        <color auto="1"/>
      </font>
      <border>
        <vertical/>
        <horizontal/>
      </border>
    </dxf>
    <dxf>
      <font>
        <color theme="0" tint="-0.24994659260841701"/>
      </font>
      <border>
        <vertical/>
        <horizontal/>
      </border>
    </dxf>
    <dxf>
      <font>
        <color auto="1"/>
      </font>
      <border>
        <vertical/>
        <horizontal/>
      </border>
    </dxf>
    <dxf>
      <font>
        <color theme="0"/>
      </font>
    </dxf>
    <dxf>
      <font>
        <color theme="0" tint="-0.24994659260841701"/>
      </font>
      <border>
        <vertical/>
        <horizontal/>
      </border>
    </dxf>
    <dxf>
      <font>
        <color theme="0" tint="-0.24994659260841701"/>
      </font>
      <border>
        <vertical/>
        <horizontal/>
      </border>
    </dxf>
    <dxf>
      <font>
        <color theme="0" tint="-0.24994659260841701"/>
      </font>
      <border>
        <vertical/>
        <horizontal/>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24994659260841701"/>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auto="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auto="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auto="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auto="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border>
        <vertical/>
        <horizontal/>
      </border>
    </dxf>
    <dxf>
      <font>
        <color auto="1"/>
      </font>
      <border>
        <vertical/>
        <horizontal/>
      </border>
    </dxf>
    <dxf>
      <font>
        <color rgb="FF9C0006"/>
      </font>
      <fill>
        <patternFill>
          <bgColor rgb="FFFFC7CE"/>
        </patternFill>
      </fill>
    </dxf>
    <dxf>
      <font>
        <color theme="0"/>
      </font>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border>
        <vertical/>
        <horizontal/>
      </border>
    </dxf>
    <dxf>
      <font>
        <color auto="1"/>
      </font>
      <border>
        <vertical/>
        <horizontal/>
      </border>
    </dxf>
    <dxf>
      <font>
        <color theme="0"/>
      </font>
    </dxf>
    <dxf>
      <font>
        <color rgb="FF9C0006"/>
      </font>
      <fill>
        <patternFill>
          <bgColor rgb="FFFFC7CE"/>
        </patternFill>
      </fill>
    </dxf>
    <dxf>
      <font>
        <color theme="0" tint="-0.24994659260841701"/>
      </font>
    </dxf>
    <dxf>
      <font>
        <color rgb="FF9C0006"/>
      </font>
      <fill>
        <patternFill>
          <bgColor rgb="FFFFC7CE"/>
        </patternFill>
      </fill>
    </dxf>
    <dxf>
      <font>
        <color auto="1"/>
      </font>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auto="1"/>
      </font>
      <border>
        <vertical/>
        <horizontal/>
      </border>
    </dxf>
    <dxf>
      <font>
        <color theme="0" tint="-0.24994659260841701"/>
      </font>
      <border>
        <vertical/>
        <horizontal/>
      </border>
    </dxf>
    <dxf>
      <font>
        <color theme="0" tint="-0.24994659260841701"/>
      </font>
    </dxf>
    <dxf>
      <font>
        <color theme="0"/>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lepikov_yg\&#1056;&#1072;&#1073;&#1086;&#1095;&#1080;&#1081;%20&#1089;&#1090;&#1086;&#1083;\Information%20blok.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to5\DOCUME~1\First\LOCALS~1\Temp\bat\&#1084;&#1080;&#1085;&#1080;&#1084;&#1091;&#1084;%20&#1074;%20&#1060;&#1057;&#1058;\&#1089;%202011&#1075;%20_&#1074;%20&#1060;&#1057;&#1058;%2008%20.11.%202010_&#1084;&#1080;&#1085;\&#1055;&#1089;&#1082;&#1086;&#1074;&#1101;&#1085;&#1077;&#1088;&#1075;&#1086;_&#1089;&#1074;&#1086;&#1076;%202009_2010_2011_14.04.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klepikov_yg\Local%20Settings\Temporary%20Internet%20Files\Content.Outlook\2UMNX8RJ\Information%20blo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to5\&#1055;&#1086;&#1083;&#1100;&#1079;&#1086;&#1074;&#1072;&#1090;&#1077;&#1083;&#1100;&#1089;&#1082;&#1080;&#1077;%20&#1087;&#1072;&#1087;&#1082;&#1080;$\bas\&#1052;&#1086;&#1080;%20&#1076;&#1086;&#1082;&#1091;&#1084;&#1077;&#1085;&#1090;&#1099;\&#1056;&#1072;&#1073;&#1086;&#1095;&#1080;&#1077;%20&#1076;&#1086;&#1082;&#1091;&#1084;&#1077;&#1085;&#1090;&#1099;%20&#1089;%20&#1053;&#1086;&#1091;&#1090;&#1073;&#1091;&#1082;&#1072;\&#1058;&#1077;&#1093;.&#1079;&#1072;&#1076;&#1072;&#1085;&#1080;&#1103;\&#1055;&#1088;&#1080;&#1083;&#1086;&#1078;&#1077;&#1085;&#1080;&#1103;%20&#1082;%20&#1090;&#1077;&#1093;&#1085;&#1080;&#1095;&#1077;&#1089;&#1082;&#1086;&#1084;&#1091;%20&#1079;&#1072;&#1076;&#1072;&#1085;&#1080;&#11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to5\Program%20Files\Tec1\&#1055;&#1058;&#1054;\&#1040;&#1082;&#1090;%20&#1041;&#1072;&#1083;&#1072;&#1085;&#1089;&#1072;%20&#1069;&#1069;\&#1041;&#1072;&#1083;&#1072;&#1085;&#1089;%20&#1069;&#1069;%20&#1058;&#1069;&#1062;-1%20(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to5\Documents%20and%20Settings\nekipeloe\&#1052;&#1086;&#1080;%20&#1076;&#1086;&#1082;&#1091;&#1084;&#1077;&#1085;&#1090;&#1099;\&#1056;&#1072;&#1073;&#1086;&#1090;&#1072;\2005%20&#1075;&#1086;&#1076;\&#1076;&#1077;&#1082;&#1072;&#1073;&#1088;&#1100;%20&#1086;&#1090;%20&#1044;&#1086;&#1073;&#1088;&#1099;&#1085;&#1080;&#1085;&#1086;&#1081;\&#1057;&#1042;&#1054;&#1044;-%20%20&#1057;&#1058;&#1040;&#1053;&#1062;&#1048;&#104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to5\&#1055;&#1086;&#1083;&#1100;&#1079;&#1086;&#1074;&#1072;&#1090;&#1077;&#1083;&#1100;&#1089;&#1082;&#1080;&#1077;%20&#1087;&#1072;&#1087;&#1082;&#1080;$\&#1044;&#1080;&#1088;&#1077;&#1082;&#1094;&#1080;&#1103;%20&#1087;&#1086;%20&#1082;&#1086;&#1084;&#1084;&#1077;&#1088;&#1095;&#1077;&#1089;&#1082;&#1086;&#1084;&#1091;%20&#1091;&#1095;&#1077;&#1090;&#1091;\&#1041;&#1072;&#1088;&#1085;&#1072;&#1091;&#1083;&#1100;&#1089;&#1082;&#1080;&#1081;%20&#1092;&#1080;&#1083;&#1080;&#1072;&#1083;\&#1044;&#1086;&#1082;&#1091;&#1084;&#1077;&#1085;&#1090;&#1099;%20&#1076;&#1083;&#1103;%20&#1080;&#1085;&#1092;&#1086;&#1088;&#1084;%20&#1086;&#1073;&#1084;&#1077;&#1085;&#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ybakov\C\ECONOM\IZDERSKI\IZDPL200\UGO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ibagautdinov\AppData\Local\Microsoft\Windows\Temporary%20Internet%20Files\Content.Outlook\7LU6K6N9\&#1060;&#1086;&#1088;&#1084;&#1072;%20&#1082;%20&#1087;&#1088;&#1080;&#1082;&#1072;&#1079;&#1091;%20&#1052;&#1080;&#1085;&#1101;&#1085;&#1077;&#1088;&#1075;&#1086;%20&#8470;310%202020%20&#1075;&#1086;&#1076;%20&#1079;&#108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to5\&#1054;&#1073;&#1086;&#1089;&#1085;&#1086;&#1074;&#1099;&#1074;&#1072;&#1102;&#1097;&#1080;&#1077;%20&#1084;&#1072;&#1090;&#1077;&#1088;&#1080;&#1072;&#1083;&#1099;\&#1044;&#1048;&#1055;&#1056;%202015-2020\&#1040;&#1088;&#1093;&#1101;&#1085;&#1077;&#1088;&#1075;&#1086;\&#1056;&#1072;&#1089;&#1095;&#1077;&#1090;&#1099;%20&#1069;&#1069;%20&#1040;&#1088;&#1093;&#1101;&#1085;&#1077;&#1088;&#1075;&#1086;\000-11-1-03.13-0002%20&#1050;&#1091;&#1079;&#1085;&#1077;&#1095;&#1077;&#1074;&#1089;&#1082;&#1072;&#11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to5\Documents\Projects\RAO%20UES\Sample%20Reports\CEZ\CEZ_Model_16_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vkirillov\Application%20Data\Microsoft\Excel\DEC%20-%2046EE.2012(v1.2)%2004%20&#107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na\C\Akt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1052;&#1086;&#1090;&#1080;&#1074;%20-%20&#1087;&#1088;&#1086;&#1077;&#1082;&#1090;&#1099;\&#1050;&#1048;&#1057;%20&#1041;&#1072;&#1083;&#1072;&#1085;&#1089;\&#1040;&#1083;&#1100;&#1073;&#1086;&#1084;%20&#1086;&#1090;&#1095;&#1077;&#1090;&#1085;&#1099;&#1093;%20&#1092;&#1086;&#1088;&#1084;%20&#1069;&#1085;&#1077;&#1088;&#1075;&#1086;&#1073;&#1072;&#1083;&#1072;&#1085;&#1089;-&#1057;&#1080;&#1073;&#1080;&#1088;&#1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FES"/>
      <sheetName val="Лист1"/>
      <sheetName val="Позиция"/>
      <sheetName val="ВАРИАНТ 3 РАБОЧИЙ"/>
      <sheetName val="Кедровский"/>
      <sheetName val="20"/>
      <sheetName val="23"/>
      <sheetName val="26"/>
      <sheetName val="27"/>
      <sheetName val="28"/>
      <sheetName val="21"/>
      <sheetName val="29"/>
      <sheetName val="Справочники"/>
      <sheetName val="25"/>
      <sheetName val="19"/>
      <sheetName val="22"/>
      <sheetName val="24"/>
      <sheetName val="UGOL"/>
      <sheetName val="TEHSHEET"/>
      <sheetName val="план 2000"/>
      <sheetName val="Перегруппировка"/>
      <sheetName val="ПрЭС"/>
      <sheetName val="Главная для ТП"/>
      <sheetName val="1.15 (д.б.)"/>
      <sheetName val="Заголовок"/>
      <sheetName val="ФОТ по месяцам"/>
      <sheetName val="Смета ДУ и ПД"/>
      <sheetName val="Главная"/>
      <sheetName val="EKDEB90"/>
      <sheetName val="Смета_"/>
      <sheetName val="на_1_тут"/>
      <sheetName val="ВАРИАНТ_3_РАБОЧИЙ"/>
      <sheetName val="план_2000"/>
      <sheetName val="Главная_для_ТП"/>
      <sheetName val="1_15_(д_б_)"/>
      <sheetName val="Т6"/>
      <sheetName val="БДР"/>
      <sheetName val="прочие доходы"/>
      <sheetName val="ТЭП ТНС утв."/>
      <sheetName val="КПЭ"/>
      <sheetName val="ОНА,ОНО"/>
      <sheetName val="1. свод филиалы"/>
      <sheetName val="1. ИА"/>
      <sheetName val="1. свод ЛЭ"/>
      <sheetName val="Смета2 проект. раб."/>
      <sheetName val="T0"/>
      <sheetName val="Drop down lists"/>
      <sheetName val="реестр сф 2012"/>
      <sheetName val="служебная"/>
      <sheetName val="Лист2"/>
      <sheetName val="Итоги"/>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ID ПС"/>
      <sheetName val="Справочник коды"/>
      <sheetName val="база подразделение"/>
      <sheetName val="база статьи затрат"/>
      <sheetName val="БД"/>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ХМРСК"/>
      <sheetName val="Адреса телефоны"/>
      <sheetName val="t_настройки"/>
      <sheetName val="t_проверки"/>
      <sheetName val="Сценарные условия"/>
      <sheetName val="Список ДЗО"/>
      <sheetName val="Information blok"/>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s>
    <sheetDataSet>
      <sheetData sheetId="0">
        <row r="4">
          <cell r="C4" t="str">
            <v>Гуджоян Дмитрий Олегович</v>
          </cell>
          <cell r="D4" t="str">
            <v>747-92-90</v>
          </cell>
        </row>
        <row r="7">
          <cell r="C7" t="str">
            <v>Гилев Дмитрий Михайлович</v>
          </cell>
          <cell r="D7" t="str">
            <v>747-92-92 (3031)</v>
          </cell>
          <cell r="E7" t="str">
            <v>915-3800031</v>
          </cell>
        </row>
        <row r="8">
          <cell r="C8">
            <v>0</v>
          </cell>
          <cell r="D8">
            <v>0</v>
          </cell>
          <cell r="E8">
            <v>0</v>
          </cell>
        </row>
        <row r="9">
          <cell r="C9" t="str">
            <v>Антропова Наталья</v>
          </cell>
          <cell r="D9" t="str">
            <v>8-919-786-00-57</v>
          </cell>
          <cell r="E9">
            <v>0</v>
          </cell>
          <cell r="F9" t="str">
            <v>Antropova.NG@mrsk-1.ru</v>
          </cell>
          <cell r="G9">
            <v>0</v>
          </cell>
        </row>
        <row r="10">
          <cell r="C10" t="str">
            <v>Кислякова Ксения</v>
          </cell>
          <cell r="D10" t="str">
            <v>747-92-92 (3035)</v>
          </cell>
          <cell r="E10">
            <v>0</v>
          </cell>
          <cell r="F10" t="str">
            <v>Kislyakova.KO@mrsk-1.ru</v>
          </cell>
          <cell r="G10">
            <v>0</v>
          </cell>
        </row>
        <row r="11">
          <cell r="A11" t="e">
            <v>#VALUE!</v>
          </cell>
          <cell r="B11">
            <v>0</v>
          </cell>
          <cell r="C11" t="str">
            <v>Мелешкин Дмитрий</v>
          </cell>
          <cell r="D11">
            <v>0</v>
          </cell>
          <cell r="E11">
            <v>0</v>
          </cell>
          <cell r="F11">
            <v>0</v>
          </cell>
          <cell r="G11">
            <v>0</v>
          </cell>
        </row>
        <row r="12">
          <cell r="A12">
            <v>0</v>
          </cell>
          <cell r="B12">
            <v>0</v>
          </cell>
          <cell r="C12" t="str">
            <v>Щепоткина Людмила</v>
          </cell>
          <cell r="D12">
            <v>0</v>
          </cell>
          <cell r="E12">
            <v>0</v>
          </cell>
          <cell r="F12">
            <v>0</v>
          </cell>
          <cell r="G12">
            <v>0</v>
          </cell>
        </row>
        <row r="13">
          <cell r="C13" t="str">
            <v>Павлов Владимир Михайлович</v>
          </cell>
          <cell r="D13">
            <v>0</v>
          </cell>
          <cell r="E13">
            <v>0</v>
          </cell>
          <cell r="F13">
            <v>0</v>
          </cell>
          <cell r="G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row>
        <row r="15">
          <cell r="E15" t="str">
            <v xml:space="preserve">   </v>
          </cell>
          <cell r="F15">
            <v>0</v>
          </cell>
          <cell r="G15">
            <v>0</v>
          </cell>
        </row>
        <row r="16">
          <cell r="E16">
            <v>0</v>
          </cell>
          <cell r="F16">
            <v>0</v>
          </cell>
          <cell r="G16">
            <v>0</v>
          </cell>
        </row>
        <row r="17">
          <cell r="E17" t="str">
            <v>915-162-81-27</v>
          </cell>
          <cell r="F17">
            <v>0</v>
          </cell>
          <cell r="G17">
            <v>0</v>
          </cell>
        </row>
        <row r="18">
          <cell r="E18">
            <v>0</v>
          </cell>
          <cell r="F18">
            <v>0</v>
          </cell>
          <cell r="G18">
            <v>0</v>
          </cell>
        </row>
        <row r="19">
          <cell r="E19" t="str">
            <v>915-380-00-87</v>
          </cell>
          <cell r="F19" t="str">
            <v>Nesterenko_VV@mrsk-1.ru</v>
          </cell>
          <cell r="G19">
            <v>0</v>
          </cell>
        </row>
        <row r="20">
          <cell r="E20" t="str">
            <v>8-915-380-00-15</v>
          </cell>
          <cell r="F20">
            <v>0</v>
          </cell>
          <cell r="G20">
            <v>0</v>
          </cell>
        </row>
        <row r="21">
          <cell r="C21" t="str">
            <v>Лапинская Светалана</v>
          </cell>
          <cell r="D21">
            <v>0</v>
          </cell>
          <cell r="E21" t="str">
            <v>915-380-00-37</v>
          </cell>
          <cell r="F21">
            <v>0</v>
          </cell>
          <cell r="G21">
            <v>0</v>
          </cell>
        </row>
        <row r="22">
          <cell r="C22" t="str">
            <v>Черных Денис Борисович</v>
          </cell>
          <cell r="D22">
            <v>0</v>
          </cell>
          <cell r="E22" t="str">
            <v>915-3800082</v>
          </cell>
        </row>
        <row r="23">
          <cell r="C23" t="str">
            <v>Рыбников Дмитрий Алексеевич</v>
          </cell>
          <cell r="D23">
            <v>0</v>
          </cell>
          <cell r="E23" t="str">
            <v>915-1628140</v>
          </cell>
          <cell r="F23">
            <v>0</v>
          </cell>
          <cell r="G23">
            <v>0</v>
          </cell>
        </row>
        <row r="24">
          <cell r="C24" t="str">
            <v>Алдонова Ольга Викторовна</v>
          </cell>
          <cell r="D24">
            <v>0</v>
          </cell>
          <cell r="E24">
            <v>0</v>
          </cell>
          <cell r="F24">
            <v>0</v>
          </cell>
          <cell r="G24">
            <v>0</v>
          </cell>
        </row>
        <row r="25">
          <cell r="C25" t="str">
            <v>Раковский Эдуард Казимирович</v>
          </cell>
          <cell r="D25">
            <v>0</v>
          </cell>
          <cell r="E25" t="str">
            <v xml:space="preserve"> </v>
          </cell>
          <cell r="F25">
            <v>0</v>
          </cell>
          <cell r="G25">
            <v>0</v>
          </cell>
        </row>
        <row r="26">
          <cell r="C26" t="str">
            <v>Науменко Людмила Николаевна</v>
          </cell>
          <cell r="D26">
            <v>0</v>
          </cell>
          <cell r="E26">
            <v>0</v>
          </cell>
          <cell r="F26" t="str">
            <v xml:space="preserve">   </v>
          </cell>
          <cell r="G26">
            <v>0</v>
          </cell>
        </row>
        <row r="27">
          <cell r="C27">
            <v>0</v>
          </cell>
          <cell r="D27" t="str">
            <v>742-53-68 (9295)</v>
          </cell>
          <cell r="E27">
            <v>0</v>
          </cell>
          <cell r="F27">
            <v>14285.714285714286</v>
          </cell>
          <cell r="G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row>
        <row r="30">
          <cell r="C30" t="str">
            <v>Тихомирова Ольга Владимировна</v>
          </cell>
          <cell r="D30" t="str">
            <v>(831) 431-83-09,
431-91-01</v>
          </cell>
          <cell r="E30" t="str">
            <v>8-910-101-92-10</v>
          </cell>
          <cell r="F30" t="str">
            <v>tikhomirova_ov@mrsk-cp.ru</v>
          </cell>
          <cell r="G30">
            <v>23491</v>
          </cell>
        </row>
        <row r="31">
          <cell r="C31" t="str">
            <v>Алешин Артем Геннадьевич</v>
          </cell>
          <cell r="D31" t="str">
            <v>(831) 431-93-55</v>
          </cell>
          <cell r="E31" t="str">
            <v>910-793-4786</v>
          </cell>
          <cell r="F31">
            <v>0</v>
          </cell>
          <cell r="G31">
            <v>0</v>
          </cell>
        </row>
        <row r="32">
          <cell r="C32" t="str">
            <v>Киреев Алексей Александрович</v>
          </cell>
          <cell r="D32" t="str">
            <v>(831) 431-83-39</v>
          </cell>
          <cell r="E32" t="str">
            <v xml:space="preserve"> </v>
          </cell>
          <cell r="F32">
            <v>0</v>
          </cell>
          <cell r="G32">
            <v>0</v>
          </cell>
        </row>
        <row r="33">
          <cell r="C33" t="str">
            <v>Кульмяев Андрей</v>
          </cell>
          <cell r="D33">
            <v>0</v>
          </cell>
          <cell r="E33" t="str">
            <v>8-910-892-78-04</v>
          </cell>
          <cell r="F33">
            <v>0</v>
          </cell>
          <cell r="G33">
            <v>0</v>
          </cell>
        </row>
        <row r="34">
          <cell r="B34">
            <v>0</v>
          </cell>
          <cell r="C34" t="str">
            <v>Кузин Михаил Владимирович</v>
          </cell>
          <cell r="D34">
            <v>0</v>
          </cell>
          <cell r="E34" t="str">
            <v>8-910-899-53-00</v>
          </cell>
          <cell r="F34">
            <v>0</v>
          </cell>
          <cell r="G34">
            <v>0</v>
          </cell>
        </row>
        <row r="35">
          <cell r="C35" t="str">
            <v>Тарасов Андрей Геннадьевич</v>
          </cell>
          <cell r="D35" t="str">
            <v>(831) 431-74-92</v>
          </cell>
          <cell r="E35" t="str">
            <v>8-910-104-12-49</v>
          </cell>
          <cell r="F35" t="str">
            <v>Tarasov_AG@mrsk-cp.ru</v>
          </cell>
          <cell r="G35">
            <v>0</v>
          </cell>
        </row>
        <row r="36">
          <cell r="C36" t="str">
            <v>Титов Алексей Александрович</v>
          </cell>
          <cell r="D36" t="str">
            <v>(831) 431-74-92</v>
          </cell>
          <cell r="E36">
            <v>0</v>
          </cell>
          <cell r="F36" t="str">
            <v>titov_aa@mrsk-cp.ru</v>
          </cell>
          <cell r="G36">
            <v>0</v>
          </cell>
        </row>
        <row r="37">
          <cell r="B37">
            <v>0</v>
          </cell>
          <cell r="C37" t="str">
            <v>Недоросков Дмитрий Александрович</v>
          </cell>
          <cell r="D37">
            <v>0</v>
          </cell>
          <cell r="E37" t="str">
            <v>8-920-255-50-64</v>
          </cell>
          <cell r="F37">
            <v>0</v>
          </cell>
          <cell r="G37">
            <v>0</v>
          </cell>
        </row>
        <row r="38">
          <cell r="C38" t="str">
            <v>Ведерников Андрей Юрьевич</v>
          </cell>
          <cell r="D38" t="str">
            <v>(831) 431-91-45</v>
          </cell>
          <cell r="E38">
            <v>0</v>
          </cell>
          <cell r="F38">
            <v>0</v>
          </cell>
          <cell r="G38">
            <v>0</v>
          </cell>
        </row>
        <row r="39">
          <cell r="C39" t="str">
            <v>Лосева Татьяна Михайловна</v>
          </cell>
          <cell r="D39" t="str">
            <v>433-38-06</v>
          </cell>
          <cell r="E39">
            <v>0</v>
          </cell>
          <cell r="F39">
            <v>0</v>
          </cell>
          <cell r="G39">
            <v>0</v>
          </cell>
        </row>
        <row r="40">
          <cell r="C40" t="str">
            <v>Сухотник Александр Борисович</v>
          </cell>
          <cell r="D40" t="str">
            <v>431-85-88</v>
          </cell>
          <cell r="E40">
            <v>0</v>
          </cell>
          <cell r="F40">
            <v>0</v>
          </cell>
          <cell r="G40">
            <v>0</v>
          </cell>
        </row>
        <row r="41">
          <cell r="C41" t="str">
            <v>Басалаев Валерий Леонидович</v>
          </cell>
          <cell r="D41" t="str">
            <v>431-85-23</v>
          </cell>
          <cell r="E41">
            <v>0</v>
          </cell>
          <cell r="F41">
            <v>0</v>
          </cell>
          <cell r="G41">
            <v>0</v>
          </cell>
        </row>
        <row r="42">
          <cell r="C42" t="str">
            <v>Якимова Людмила</v>
          </cell>
          <cell r="D42" t="str">
            <v>(831) 431-83-45</v>
          </cell>
          <cell r="E42">
            <v>0</v>
          </cell>
          <cell r="F42">
            <v>0</v>
          </cell>
          <cell r="G42">
            <v>0</v>
          </cell>
        </row>
        <row r="43">
          <cell r="C43" t="str">
            <v>Подольская Лада Александровна</v>
          </cell>
          <cell r="D43" t="str">
            <v>433-38-06</v>
          </cell>
          <cell r="E43">
            <v>0</v>
          </cell>
          <cell r="F43">
            <v>0</v>
          </cell>
          <cell r="G43">
            <v>0</v>
          </cell>
        </row>
        <row r="44">
          <cell r="C44" t="str">
            <v>Токаева Ольга Васильевна</v>
          </cell>
          <cell r="D44" t="str">
            <v>(831) 431-93-15</v>
          </cell>
          <cell r="E44">
            <v>0</v>
          </cell>
        </row>
        <row r="45">
          <cell r="C45" t="str">
            <v>Кронберг Наталья</v>
          </cell>
          <cell r="D45" t="str">
            <v>(831) 431-91-72</v>
          </cell>
          <cell r="E45">
            <v>0</v>
          </cell>
          <cell r="F45">
            <v>0</v>
          </cell>
          <cell r="G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row>
        <row r="48">
          <cell r="C48" t="str">
            <v>Макарова Ольга Вадимовна</v>
          </cell>
          <cell r="D48" t="str">
            <v>(812) 305-106-06</v>
          </cell>
          <cell r="E48" t="str">
            <v>8-911-712-24-15</v>
          </cell>
          <cell r="F48" t="str">
            <v>makarova@mrsksevzap.ru</v>
          </cell>
          <cell r="G48">
            <v>26262</v>
          </cell>
        </row>
        <row r="49">
          <cell r="C49" t="str">
            <v xml:space="preserve">Бахирева Дарья Андреевна </v>
          </cell>
          <cell r="D49" t="str">
            <v>(812) 305-1010 (доб.203)</v>
          </cell>
          <cell r="E49">
            <v>0</v>
          </cell>
          <cell r="F49" t="str">
            <v>bda@mrsksevzap.ru</v>
          </cell>
          <cell r="G49">
            <v>0</v>
          </cell>
        </row>
        <row r="50">
          <cell r="C50" t="str">
            <v>Горкавенко Людмила Игоревна</v>
          </cell>
          <cell r="D50" t="str">
            <v>(812) 305-10-20</v>
          </cell>
          <cell r="E50">
            <v>0</v>
          </cell>
        </row>
        <row r="52">
          <cell r="D52" t="str">
            <v>(812) 305-10-29</v>
          </cell>
          <cell r="E52">
            <v>0</v>
          </cell>
          <cell r="F52">
            <v>0</v>
          </cell>
          <cell r="G52">
            <v>0</v>
          </cell>
        </row>
        <row r="53">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xml:space="preserve">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
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xml:space="preserve"> </v>
          </cell>
          <cell r="F82">
            <v>0</v>
          </cell>
          <cell r="G82">
            <v>0</v>
          </cell>
        </row>
        <row r="83">
          <cell r="C83" t="str">
            <v>Бондаренко Наталья Владимировна</v>
          </cell>
          <cell r="D83" t="str">
            <v>(343) 216-88-69 (4616)</v>
          </cell>
          <cell r="E83" t="str">
            <v>912-2232500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row>
        <row r="90">
          <cell r="C90">
            <v>0</v>
          </cell>
        </row>
        <row r="91">
          <cell r="C91">
            <v>0</v>
          </cell>
        </row>
        <row r="92">
          <cell r="C92">
            <v>0</v>
          </cell>
        </row>
        <row r="93">
          <cell r="C93" t="str">
            <v>Касандров Максим</v>
          </cell>
        </row>
        <row r="94">
          <cell r="C94" t="str">
            <v>Ануфриев Алексей</v>
          </cell>
        </row>
        <row r="95">
          <cell r="C95" t="str">
            <v>Факс</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13">
          <cell r="G13">
            <v>2101537.73</v>
          </cell>
        </row>
      </sheetData>
      <sheetData sheetId="21"/>
      <sheetData sheetId="22"/>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ow r="13">
          <cell r="G13">
            <v>2101537.73</v>
          </cell>
        </row>
      </sheetData>
      <sheetData sheetId="43"/>
      <sheetData sheetId="44"/>
      <sheetData sheetId="45">
        <row r="5">
          <cell r="G5">
            <v>2222938.4948999998</v>
          </cell>
        </row>
      </sheetData>
      <sheetData sheetId="46"/>
      <sheetData sheetId="47"/>
      <sheetData sheetId="48">
        <row r="5">
          <cell r="G5">
            <v>2222938.4948999998</v>
          </cell>
        </row>
      </sheetData>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перекрестка"/>
      <sheetName val="16"/>
      <sheetName val="18.2"/>
      <sheetName val="4"/>
      <sheetName val="6"/>
      <sheetName val="15"/>
      <sheetName val="17.1"/>
      <sheetName val="2.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ФБР"/>
      <sheetName val="Справка"/>
      <sheetName val="ПС - Действующие"/>
      <sheetName val="Список"/>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ТО 2016"/>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s>
    <sheetDataSet>
      <sheetData sheetId="0" refreshError="1"/>
      <sheetData sheetId="1" refreshError="1"/>
      <sheetData sheetId="2" refreshError="1"/>
      <sheetData sheetId="3" refreshError="1"/>
      <sheetData sheetId="4" refreshError="1">
        <row r="2">
          <cell r="A2" t="str">
            <v>ТЭС-1</v>
          </cell>
        </row>
        <row r="4">
          <cell r="E4" t="str">
            <v>ТЭС-1</v>
          </cell>
          <cell r="G4" t="str">
            <v>ТЭС-2</v>
          </cell>
          <cell r="J4" t="str">
            <v>ГЭС-1</v>
          </cell>
          <cell r="L4" t="str">
            <v>ГЭС-2</v>
          </cell>
        </row>
        <row r="8">
          <cell r="J8">
            <v>0</v>
          </cell>
          <cell r="K8">
            <v>0</v>
          </cell>
          <cell r="L8">
            <v>0</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ow r="8">
          <cell r="D8">
            <v>15739</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efreshError="1"/>
      <sheetData sheetId="264">
        <row r="8">
          <cell r="D8">
            <v>15739</v>
          </cell>
        </row>
      </sheetData>
      <sheetData sheetId="265">
        <row r="10">
          <cell r="D10" t="str">
            <v/>
          </cell>
        </row>
      </sheetData>
      <sheetData sheetId="266" refreshError="1"/>
      <sheetData sheetId="267" refreshError="1"/>
      <sheetData sheetId="268">
        <row r="10">
          <cell r="D10" t="str">
            <v xml:space="preserve">                                                                                                                                                                                                                 </v>
          </cell>
        </row>
      </sheetData>
      <sheetData sheetId="269">
        <row r="8">
          <cell r="D8">
            <v>15739</v>
          </cell>
        </row>
      </sheetData>
      <sheetData sheetId="270" refreshError="1"/>
      <sheetData sheetId="271" refreshError="1"/>
      <sheetData sheetId="272">
        <row r="2">
          <cell r="A2">
            <v>0</v>
          </cell>
        </row>
      </sheetData>
      <sheetData sheetId="273">
        <row r="2">
          <cell r="A2" t="str">
            <v>ТЭС-1</v>
          </cell>
        </row>
      </sheetData>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15">
          <cell r="F15" t="str">
            <v>План движения потоков наличности ОАО "Ленэнерго" на 4 квартал 2012 года</v>
          </cell>
        </row>
      </sheetData>
      <sheetData sheetId="314"/>
      <sheetData sheetId="315"/>
      <sheetData sheetId="316"/>
      <sheetData sheetId="317"/>
      <sheetData sheetId="318"/>
      <sheetData sheetId="319"/>
      <sheetData sheetId="320">
        <row r="15">
          <cell r="F15" t="str">
            <v>План движения потоков наличности ОАО "Ленэнерго" на 4 квартал 2012 года</v>
          </cell>
        </row>
      </sheetData>
      <sheetData sheetId="321">
        <row r="15">
          <cell r="F15" t="str">
            <v>План движения потоков наличности ОАО "Ленэнерго" на 4 квартал 2012 года</v>
          </cell>
        </row>
      </sheetData>
      <sheetData sheetId="322">
        <row r="15">
          <cell r="F15" t="str">
            <v>План движения потоков наличности ОАО "Ленэнерго" на 4 квартал 2012 года</v>
          </cell>
        </row>
      </sheetData>
      <sheetData sheetId="323" refreshError="1"/>
      <sheetData sheetId="324"/>
      <sheetData sheetId="325">
        <row r="2">
          <cell r="A2">
            <v>0</v>
          </cell>
        </row>
      </sheetData>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sheetName val="2010_2011"/>
      <sheetName val="свод"/>
      <sheetName val="Операц.расходы"/>
      <sheetName val="Операц.расходы RAB"/>
      <sheetName val="Другие прочие расходы"/>
      <sheetName val="Лист1"/>
      <sheetName val="Псковэнерго_свод 2009_2010_2011"/>
    </sheetNames>
    <definedNames>
      <definedName name="P1_SCOPE_NOTIND" refersTo="#ССЫЛКА!"/>
      <definedName name="P2_SCOPE_FULL_LOAD" refersTo="#ССЫЛКА!"/>
      <definedName name="P2_SCOPE_NOTIND" refersTo="#ССЫЛКА!"/>
      <definedName name="P3_SCOPE_FULL_LOAD" refersTo="#ССЫЛКА!"/>
      <definedName name="P3_SCOPE_NOTIND" refersTo="#ССЫЛКА!"/>
      <definedName name="P4_SCOPE_FULL_LOAD" refersTo="#ССЫЛКА!"/>
      <definedName name="P4_SCOPE_NOTIND" refersTo="#ССЫЛКА!"/>
      <definedName name="P5_SCOPE_FULL_LOAD" refersTo="#ССЫЛКА!"/>
      <definedName name="P5_SCOPE_NOTIND" refersTo="#ССЫЛКА!"/>
      <definedName name="P6_SCOPE_FULL_LOAD" refersTo="#ССЫЛКА!"/>
      <definedName name="P6_SCOPE_NOTIND" refersTo="#ССЫЛКА!"/>
      <definedName name="P7_SCOPE_FULL_LOAD" refersTo="#ССЫЛКА!"/>
      <definedName name="P7_SCOPE_NOTIND" refersTo="#ССЫЛКА!"/>
      <definedName name="P8_SCOPE_FULL_LOAD" refersTo="#ССЫЛКА!"/>
      <definedName name="P9_SCOPE_FULL_LOAD"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s>
    <sheetDataSet>
      <sheetData sheetId="0">
        <row r="4">
          <cell r="C4" t="str">
            <v>Гуджоян Дмитрий Олегович</v>
          </cell>
        </row>
        <row r="19">
          <cell r="F19" t="str">
            <v>Nesterenko_VV@mrsk-1.ru</v>
          </cell>
        </row>
        <row r="22">
          <cell r="F22" t="str">
            <v xml:space="preserve"> </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равка по потерям РЭС"/>
      <sheetName val="баланс квадраты ПЭС"/>
      <sheetName val="баланс квадраты РСК"/>
      <sheetName val="Осн показ"/>
      <sheetName val="РБ ПЭС"/>
      <sheetName val="РБ РСК"/>
      <sheetName val="7-Баланс ПС"/>
      <sheetName val="7а-Баланс стандартный"/>
      <sheetName val="8-Исх для Баланса ПС"/>
      <sheetName val="Приложение 9"/>
      <sheetName val="5"/>
      <sheetName val="иртышская"/>
      <sheetName val="таврическая"/>
      <sheetName val="сибирь"/>
      <sheetName val="потери"/>
      <sheetName val="нп"/>
      <sheetName val="Форма 20 (1)"/>
      <sheetName val="Форма 20 (2)"/>
      <sheetName val="Форма 20 (3)"/>
      <sheetName val="Форма 20 (4)"/>
      <sheetName val="Форма 20 (5)"/>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ульный лист"/>
      <sheetName val="Баланс по ТЭЦ-1"/>
      <sheetName val="Баланс по ТЭЦ-1(строгий)"/>
      <sheetName val="Сводный баланс"/>
      <sheetName val="Последний лист"/>
      <sheetName val="Краткая форма"/>
      <sheetName val="Справка в ОПЭ"/>
      <sheetName val="Пути"/>
      <sheetName val="Настройки"/>
      <sheetName val="баланс квадраты ПЭС"/>
      <sheetName val="5"/>
      <sheetName val="расшифровка"/>
      <sheetName val=""/>
      <sheetName val="Справочники"/>
    </sheetNames>
    <sheetDataSet>
      <sheetData sheetId="0" refreshError="1"/>
      <sheetData sheetId="1" refreshError="1">
        <row r="6">
          <cell r="J6">
            <v>142347756</v>
          </cell>
        </row>
        <row r="24">
          <cell r="J24">
            <v>18411270</v>
          </cell>
        </row>
        <row r="58">
          <cell r="J58">
            <v>20153766</v>
          </cell>
        </row>
        <row r="68">
          <cell r="J68">
            <v>193490</v>
          </cell>
        </row>
        <row r="86">
          <cell r="J86">
            <v>11542024</v>
          </cell>
        </row>
        <row r="87">
          <cell r="J87">
            <v>11037400</v>
          </cell>
        </row>
        <row r="99">
          <cell r="J99">
            <v>133562128</v>
          </cell>
        </row>
        <row r="100">
          <cell r="J100">
            <v>126457980</v>
          </cell>
        </row>
        <row r="120">
          <cell r="J120">
            <v>7030902</v>
          </cell>
        </row>
        <row r="152">
          <cell r="J152">
            <v>0</v>
          </cell>
        </row>
        <row r="153">
          <cell r="J153">
            <v>0</v>
          </cell>
        </row>
        <row r="186">
          <cell r="J186">
            <v>153889780</v>
          </cell>
        </row>
        <row r="194">
          <cell r="J194">
            <v>10687</v>
          </cell>
        </row>
        <row r="198">
          <cell r="J198">
            <v>1988568</v>
          </cell>
        </row>
        <row r="381">
          <cell r="N381">
            <v>8.0141407317218701E-3</v>
          </cell>
        </row>
      </sheetData>
      <sheetData sheetId="2" refreshError="1"/>
      <sheetData sheetId="3" refreshError="1"/>
      <sheetData sheetId="4" refreshError="1"/>
      <sheetData sheetId="5" refreshError="1"/>
      <sheetData sheetId="6" refreshError="1"/>
      <sheetData sheetId="7" refreshError="1"/>
      <sheetData sheetId="8" refreshError="1">
        <row r="8">
          <cell r="B8">
            <v>38596</v>
          </cell>
        </row>
      </sheetData>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орот Канской ТЭЦ"/>
      <sheetName val="Титульный лист С-П"/>
      <sheetName val="С-П"/>
      <sheetName val="Титульный лист-Собств. потребл"/>
      <sheetName val="Собст.потребление"/>
      <sheetName val="Баланс по ТЭЦ-1"/>
      <sheetName val="Настройки"/>
      <sheetName val="баланс квадраты ПЭС"/>
      <sheetName val="t_Настрой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форм обмен"/>
      <sheetName val="табл 1"/>
      <sheetName val="табл 2"/>
      <sheetName val="маршрут"/>
      <sheetName val="3"/>
      <sheetName val="7(2)"/>
      <sheetName val="РБ РСК"/>
      <sheetName val="РБ ПЭС"/>
      <sheetName val="Справка по потерям РЭС"/>
      <sheetName val="Осн показ"/>
      <sheetName val="баланс квадраты ПЭС"/>
      <sheetName val="баланс квадраты РСК"/>
      <sheetName val="7а-Баланс стандартный"/>
      <sheetName val="Баланс линиии 10(6)"/>
      <sheetName val="Баланс линиии 110 (35)"/>
      <sheetName val="Акты БЗП"/>
      <sheetName val="Точки поставки"/>
      <sheetName val="График проверки"/>
      <sheetName val="Лист3"/>
      <sheetName val="Титульный лист С-П"/>
      <sheetName val="жилой фонд"/>
      <sheetName val="Баланс по ТЭЦ-1"/>
      <sheetName val="Настройки"/>
      <sheetName val="ИТОГИ  по Н,Р,Э,Q"/>
      <sheetName val="2002(v1)"/>
      <sheetName val="НП-2-12-П"/>
      <sheetName val="Пост. ДС"/>
      <sheetName val="АНАЛИ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TOPLIWO"/>
      <sheetName val="Наименование ЦФО"/>
    </sheetNames>
    <sheetDataSet>
      <sheetData sheetId="0"/>
      <sheetData sheetId="1"/>
      <sheetData sheetId="2"/>
      <sheetData sheetId="3"/>
      <sheetData sheetId="4"/>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 1"/>
    </sheetNames>
    <sheetDataSet>
      <sheetData sheetId="0">
        <row r="211">
          <cell r="D211">
            <v>26.647181880000002</v>
          </cell>
          <cell r="E211">
            <v>50.462192250000001</v>
          </cell>
          <cell r="F211">
            <v>78.450783549999997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Проект"/>
      <sheetName val="Портфель"/>
      <sheetName val="Отчет"/>
      <sheetName val="Options"/>
      <sheetName val="Language"/>
      <sheetName val="2.3"/>
      <sheetName val="Лист1"/>
    </sheetNames>
    <sheetDataSet>
      <sheetData sheetId="0" refreshError="1">
        <row r="15">
          <cell r="D15">
            <v>2</v>
          </cell>
        </row>
        <row r="46">
          <cell r="D46">
            <v>2</v>
          </cell>
        </row>
      </sheetData>
      <sheetData sheetId="1" refreshError="1"/>
      <sheetData sheetId="2" refreshError="1">
        <row r="27">
          <cell r="A27" t="str">
            <v>Периоды осуществления проектов</v>
          </cell>
        </row>
      </sheetData>
      <sheetData sheetId="3" refreshError="1"/>
      <sheetData sheetId="4" refreshError="1">
        <row r="5">
          <cell r="B5" t="str">
            <v>6.1</v>
          </cell>
        </row>
        <row r="7">
          <cell r="B7" t="b">
            <v>0</v>
          </cell>
        </row>
        <row r="8">
          <cell r="B8" t="b">
            <v>0</v>
          </cell>
        </row>
        <row r="10">
          <cell r="B10" t="b">
            <v>1</v>
          </cell>
        </row>
        <row r="11">
          <cell r="B11" t="b">
            <v>0</v>
          </cell>
        </row>
      </sheetData>
      <sheetData sheetId="5" refreshError="1">
        <row r="2">
          <cell r="A2">
            <v>1</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Выбор субъекта РФ"/>
      <sheetName val="Титульный"/>
      <sheetName val="Указания по заполнению"/>
      <sheetName val="Отпуск ээ по рег тар"/>
      <sheetName val="Отпуск ээ по рег тар (насел)"/>
      <sheetName val="Отпуск мощности по рег тар"/>
      <sheetName val="Отпуск ээ по нерег ценам"/>
      <sheetName val="Отпуск мощности по нерег ценам"/>
      <sheetName val="Продажа"/>
      <sheetName val="Покупка"/>
      <sheetName val="Проверка"/>
      <sheetName val="AllSheetsInThisWorkbook"/>
      <sheetName val="REESTR_ORG"/>
      <sheetName val="REESTR_FILTERED"/>
      <sheetName val="REESTR_MO"/>
      <sheetName val="TEHSHEET"/>
      <sheetName val="modfrmReestr"/>
      <sheetName val="modCommandButton"/>
      <sheetName val="modReestr"/>
      <sheetName val="modProv"/>
    </sheetNames>
    <sheetDataSet>
      <sheetData sheetId="0">
        <row r="3">
          <cell r="G3" t="str">
            <v>Версия 1.2</v>
          </cell>
        </row>
      </sheetData>
      <sheetData sheetId="1"/>
      <sheetData sheetId="2">
        <row r="29">
          <cell r="F29" t="str">
            <v>Да</v>
          </cell>
        </row>
      </sheetData>
      <sheetData sheetId="3"/>
      <sheetData sheetId="4">
        <row r="25">
          <cell r="F25">
            <v>1405.7429999999999</v>
          </cell>
        </row>
      </sheetData>
      <sheetData sheetId="5">
        <row r="12">
          <cell r="G12">
            <v>73.69480999999999</v>
          </cell>
        </row>
      </sheetData>
      <sheetData sheetId="6"/>
      <sheetData sheetId="7"/>
      <sheetData sheetId="8"/>
      <sheetData sheetId="9"/>
      <sheetData sheetId="10"/>
      <sheetData sheetId="11"/>
      <sheetData sheetId="12"/>
      <sheetData sheetId="13"/>
      <sheetData sheetId="14"/>
      <sheetData sheetId="15">
        <row r="2">
          <cell r="D2" t="str">
            <v>"Заполярный район"</v>
          </cell>
        </row>
        <row r="3">
          <cell r="D3" t="str">
            <v>Городской округ "Город Нарьян-Мар"</v>
          </cell>
        </row>
      </sheetData>
      <sheetData sheetId="16">
        <row r="1">
          <cell r="F1" t="str">
            <v>Январь</v>
          </cell>
        </row>
        <row r="2">
          <cell r="F2" t="str">
            <v>Февраль</v>
          </cell>
          <cell r="K2" t="str">
            <v>Да</v>
          </cell>
        </row>
        <row r="3">
          <cell r="F3" t="str">
            <v>Март</v>
          </cell>
          <cell r="K3" t="str">
            <v>Нет</v>
          </cell>
        </row>
        <row r="4">
          <cell r="F4" t="str">
            <v>Апрель</v>
          </cell>
        </row>
        <row r="5">
          <cell r="F5" t="str">
            <v>Май</v>
          </cell>
        </row>
        <row r="6">
          <cell r="F6" t="str">
            <v>Июнь</v>
          </cell>
        </row>
        <row r="7">
          <cell r="F7" t="str">
            <v>Июль</v>
          </cell>
        </row>
        <row r="8">
          <cell r="F8" t="str">
            <v>Август</v>
          </cell>
        </row>
        <row r="9">
          <cell r="F9" t="str">
            <v>Сентябрь</v>
          </cell>
        </row>
        <row r="10">
          <cell r="F10" t="str">
            <v>Октябрь</v>
          </cell>
        </row>
        <row r="11">
          <cell r="F11" t="str">
            <v>Ноябрь</v>
          </cell>
        </row>
        <row r="12">
          <cell r="F12" t="str">
            <v>Декабрь</v>
          </cell>
        </row>
        <row r="13">
          <cell r="F13" t="str">
            <v>Год</v>
          </cell>
        </row>
      </sheetData>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врическая"/>
      <sheetName val="иртышская"/>
      <sheetName val="заря"/>
      <sheetName val="сибирь"/>
      <sheetName val="Межгосударственные"/>
      <sheetName val="СН"/>
      <sheetName val="Вспомогательный"/>
      <sheetName val="Баланс_по_ТЭЦ-1"/>
      <sheetName val="Настройки"/>
      <sheetName val="жилой фонд"/>
      <sheetName val="Расчеты с потребителями"/>
      <sheetName val="2002(v1)"/>
      <sheetName val="Справочники"/>
      <sheetName val="29"/>
      <sheetName val="20"/>
      <sheetName val="21"/>
      <sheetName val="23"/>
      <sheetName val="25"/>
      <sheetName val="26"/>
      <sheetName val="27"/>
      <sheetName val="28"/>
      <sheetName val="19"/>
      <sheetName val="22"/>
      <sheetName val="24"/>
      <sheetName val="ИТОГИ  по Н,Р,Э,Q"/>
      <sheetName val="Заголовок"/>
      <sheetName val="Служебный лист"/>
      <sheetName val="Лист1"/>
      <sheetName val="Приложение 22"/>
      <sheetName val="08.14"/>
      <sheetName val="жилой_фонд"/>
      <sheetName val="Расчеты_с_потребителями"/>
      <sheetName val="ИТОГИ__по_Н,Р,Э,Q"/>
      <sheetName val="Служебный_лист"/>
      <sheetName val="Akt_12"/>
      <sheetName val="СПР"/>
      <sheetName val="Проверки и бу бд"/>
      <sheetName val="списки"/>
    </sheetNames>
    <sheetDataSet>
      <sheetData sheetId="0" refreshError="1">
        <row r="4">
          <cell r="A4" t="str">
            <v>ВЛ-555_к_шинам</v>
          </cell>
          <cell r="B4">
            <v>1045351</v>
          </cell>
          <cell r="C4">
            <v>3498263.6</v>
          </cell>
          <cell r="D4">
            <v>3643306.8</v>
          </cell>
          <cell r="E4">
            <v>3644062.8</v>
          </cell>
          <cell r="F4">
            <v>1</v>
          </cell>
          <cell r="G4">
            <v>145043.19999999972</v>
          </cell>
        </row>
        <row r="5">
          <cell r="A5" t="str">
            <v>ВЛ-555_от_шин</v>
          </cell>
          <cell r="B5">
            <v>1045351</v>
          </cell>
          <cell r="C5">
            <v>92864</v>
          </cell>
          <cell r="D5">
            <v>96160.8</v>
          </cell>
          <cell r="E5">
            <v>96160.8</v>
          </cell>
          <cell r="F5">
            <v>1</v>
          </cell>
          <cell r="G5">
            <v>3296.8000000000029</v>
          </cell>
        </row>
        <row r="6">
          <cell r="A6" t="str">
            <v>ВЛ-556_к_шинам</v>
          </cell>
          <cell r="B6">
            <v>1045348</v>
          </cell>
          <cell r="C6">
            <v>484358</v>
          </cell>
          <cell r="D6">
            <v>491984</v>
          </cell>
          <cell r="E6">
            <v>491984</v>
          </cell>
          <cell r="F6">
            <v>1</v>
          </cell>
          <cell r="G6">
            <v>7626</v>
          </cell>
        </row>
        <row r="7">
          <cell r="A7" t="str">
            <v>ВЛ-556_от_шин</v>
          </cell>
          <cell r="B7">
            <v>1045348</v>
          </cell>
          <cell r="C7">
            <v>2351347.2000000002</v>
          </cell>
          <cell r="D7">
            <v>2488028</v>
          </cell>
          <cell r="E7">
            <v>2489116.7999999998</v>
          </cell>
          <cell r="F7">
            <v>1</v>
          </cell>
          <cell r="G7">
            <v>136680.79999999981</v>
          </cell>
        </row>
        <row r="8">
          <cell r="A8" t="str">
            <v>ВЛ-557_к_шинам</v>
          </cell>
          <cell r="B8">
            <v>1045355</v>
          </cell>
          <cell r="C8">
            <v>2705150.4</v>
          </cell>
          <cell r="D8">
            <v>2852926.8</v>
          </cell>
          <cell r="E8">
            <v>2853486</v>
          </cell>
          <cell r="F8">
            <v>1</v>
          </cell>
          <cell r="G8">
            <v>147776.39999999991</v>
          </cell>
        </row>
        <row r="9">
          <cell r="A9" t="str">
            <v>ВЛ-557_от_шин</v>
          </cell>
          <cell r="B9">
            <v>1045355</v>
          </cell>
          <cell r="C9">
            <v>10024</v>
          </cell>
          <cell r="D9">
            <v>10024</v>
          </cell>
          <cell r="E9">
            <v>10024</v>
          </cell>
          <cell r="F9">
            <v>1</v>
          </cell>
          <cell r="G9">
            <v>0</v>
          </cell>
        </row>
        <row r="10">
          <cell r="A10" t="str">
            <v>Д-11_к_шинам</v>
          </cell>
          <cell r="B10">
            <v>1045338</v>
          </cell>
          <cell r="C10">
            <v>1248.7</v>
          </cell>
          <cell r="D10">
            <v>1303.0999999999999</v>
          </cell>
          <cell r="E10">
            <v>1303.0999999999999</v>
          </cell>
          <cell r="F10">
            <v>1</v>
          </cell>
          <cell r="G10">
            <v>54.399999999999864</v>
          </cell>
        </row>
        <row r="11">
          <cell r="A11" t="str">
            <v>Д-11_от_шин</v>
          </cell>
          <cell r="B11">
            <v>1045338</v>
          </cell>
          <cell r="C11">
            <v>1010613.2</v>
          </cell>
          <cell r="D11">
            <v>1051197.8999999999</v>
          </cell>
          <cell r="E11">
            <v>1051265.8</v>
          </cell>
          <cell r="F11">
            <v>1</v>
          </cell>
          <cell r="G11">
            <v>40584.699999999953</v>
          </cell>
        </row>
        <row r="12">
          <cell r="A12" t="str">
            <v>Д-12_к_шинам</v>
          </cell>
          <cell r="B12">
            <v>1045341</v>
          </cell>
          <cell r="C12">
            <v>1327.8</v>
          </cell>
          <cell r="D12">
            <v>1386.2</v>
          </cell>
          <cell r="E12">
            <v>1386.2</v>
          </cell>
          <cell r="F12">
            <v>1</v>
          </cell>
          <cell r="G12">
            <v>58.400000000000091</v>
          </cell>
        </row>
        <row r="13">
          <cell r="A13" t="str">
            <v>Д-12_от_шин</v>
          </cell>
          <cell r="B13">
            <v>1045341</v>
          </cell>
          <cell r="C13">
            <v>1079770.5</v>
          </cell>
          <cell r="D13">
            <v>1120265.3</v>
          </cell>
          <cell r="E13">
            <v>1120332.5</v>
          </cell>
          <cell r="F13">
            <v>1</v>
          </cell>
          <cell r="G13">
            <v>40494.800000000047</v>
          </cell>
        </row>
        <row r="14">
          <cell r="A14" t="str">
            <v>Д-13_к_шинам</v>
          </cell>
          <cell r="B14">
            <v>1045339</v>
          </cell>
          <cell r="C14">
            <v>6246.4</v>
          </cell>
          <cell r="D14">
            <v>6419.8</v>
          </cell>
          <cell r="E14">
            <v>6420</v>
          </cell>
          <cell r="F14">
            <v>1</v>
          </cell>
          <cell r="G14">
            <v>173.40000000000055</v>
          </cell>
        </row>
        <row r="15">
          <cell r="A15" t="str">
            <v>Д-13_от_шин</v>
          </cell>
          <cell r="B15">
            <v>1045339</v>
          </cell>
          <cell r="C15">
            <v>633991.4</v>
          </cell>
          <cell r="D15">
            <v>659412.1</v>
          </cell>
          <cell r="E15">
            <v>659436</v>
          </cell>
          <cell r="F15">
            <v>1</v>
          </cell>
          <cell r="G15">
            <v>25420.699999999953</v>
          </cell>
        </row>
        <row r="16">
          <cell r="A16" t="str">
            <v>Д-14_к_шинам</v>
          </cell>
          <cell r="B16">
            <v>1045340</v>
          </cell>
          <cell r="C16">
            <v>6262.9</v>
          </cell>
          <cell r="D16">
            <v>6437.1</v>
          </cell>
          <cell r="E16">
            <v>6437.4</v>
          </cell>
          <cell r="F16">
            <v>1</v>
          </cell>
          <cell r="G16">
            <v>174.20000000000073</v>
          </cell>
        </row>
        <row r="17">
          <cell r="A17" t="str">
            <v>Д-14_от_шин</v>
          </cell>
          <cell r="B17">
            <v>1045340</v>
          </cell>
          <cell r="C17">
            <v>674349</v>
          </cell>
          <cell r="D17">
            <v>699658.9</v>
          </cell>
          <cell r="E17">
            <v>699682.5</v>
          </cell>
          <cell r="F17">
            <v>1</v>
          </cell>
          <cell r="G17">
            <v>25309.900000000023</v>
          </cell>
        </row>
        <row r="18">
          <cell r="A18" t="str">
            <v>Д-16_к_шинам</v>
          </cell>
          <cell r="B18">
            <v>1045337</v>
          </cell>
          <cell r="C18">
            <v>6278.8</v>
          </cell>
          <cell r="D18">
            <v>6455.4</v>
          </cell>
          <cell r="E18">
            <v>6455.7</v>
          </cell>
          <cell r="F18">
            <v>1</v>
          </cell>
          <cell r="G18">
            <v>176.59999999999945</v>
          </cell>
        </row>
        <row r="19">
          <cell r="A19" t="str">
            <v>Д-16_от_шин</v>
          </cell>
          <cell r="B19">
            <v>1045337</v>
          </cell>
          <cell r="C19">
            <v>671463.7</v>
          </cell>
          <cell r="D19">
            <v>696812.6</v>
          </cell>
          <cell r="E19">
            <v>696836.4</v>
          </cell>
          <cell r="F19">
            <v>1</v>
          </cell>
          <cell r="G19">
            <v>25348.900000000023</v>
          </cell>
        </row>
        <row r="20">
          <cell r="A20" t="str">
            <v>ОВВ-220_к_шинам</v>
          </cell>
          <cell r="B20">
            <v>1045350</v>
          </cell>
          <cell r="C20">
            <v>60492.9</v>
          </cell>
          <cell r="D20">
            <v>60492.9</v>
          </cell>
          <cell r="E20">
            <v>60492.9</v>
          </cell>
          <cell r="F20">
            <v>1</v>
          </cell>
          <cell r="G20">
            <v>0</v>
          </cell>
        </row>
        <row r="21">
          <cell r="A21" t="str">
            <v>ОВВ-220_от_шин</v>
          </cell>
          <cell r="B21">
            <v>1045350</v>
          </cell>
          <cell r="C21">
            <v>85504.1</v>
          </cell>
          <cell r="D21">
            <v>85504.1</v>
          </cell>
          <cell r="E21">
            <v>85504.1</v>
          </cell>
          <cell r="F21">
            <v>1</v>
          </cell>
          <cell r="G21">
            <v>0</v>
          </cell>
        </row>
        <row r="22">
          <cell r="A22" t="str">
            <v>ВВ-220-АТ1_от_шин</v>
          </cell>
          <cell r="B22">
            <v>1045349</v>
          </cell>
          <cell r="C22">
            <v>7784.3</v>
          </cell>
          <cell r="D22">
            <v>8061.8</v>
          </cell>
          <cell r="E22">
            <v>8061.8</v>
          </cell>
          <cell r="F22">
            <v>1</v>
          </cell>
          <cell r="G22">
            <v>277.5</v>
          </cell>
        </row>
        <row r="23">
          <cell r="A23" t="str">
            <v>ВВ-220-АТ1_к_шинам</v>
          </cell>
          <cell r="B23">
            <v>1045349</v>
          </cell>
          <cell r="C23">
            <v>2104638.9</v>
          </cell>
          <cell r="D23">
            <v>2188326.7999999998</v>
          </cell>
          <cell r="E23">
            <v>2188437.5</v>
          </cell>
          <cell r="F23">
            <v>1</v>
          </cell>
          <cell r="G23">
            <v>83687.899999999907</v>
          </cell>
        </row>
        <row r="24">
          <cell r="A24" t="str">
            <v>ВВ-220-АТ2_от_шин</v>
          </cell>
          <cell r="B24">
            <v>1045352</v>
          </cell>
          <cell r="C24">
            <v>7422.8</v>
          </cell>
          <cell r="D24">
            <v>7673.7</v>
          </cell>
          <cell r="E24">
            <v>7673.7</v>
          </cell>
          <cell r="F24">
            <v>1</v>
          </cell>
          <cell r="G24">
            <v>250.89999999999964</v>
          </cell>
        </row>
        <row r="25">
          <cell r="A25" t="str">
            <v>ВВ-220-АТ2_к_шинам</v>
          </cell>
          <cell r="B25">
            <v>1045352</v>
          </cell>
          <cell r="C25">
            <v>1954066.5</v>
          </cell>
          <cell r="D25">
            <v>2027192.9</v>
          </cell>
          <cell r="E25">
            <v>2027288.5</v>
          </cell>
          <cell r="F25">
            <v>1</v>
          </cell>
          <cell r="G25">
            <v>73126.399999999907</v>
          </cell>
        </row>
        <row r="26">
          <cell r="A26" t="str">
            <v>МВ-10-АТ1_от_шин</v>
          </cell>
          <cell r="B26">
            <v>69384</v>
          </cell>
          <cell r="C26">
            <v>9.43</v>
          </cell>
          <cell r="D26">
            <v>9.43</v>
          </cell>
          <cell r="E26">
            <v>9.43</v>
          </cell>
          <cell r="F26">
            <v>4000</v>
          </cell>
          <cell r="G26">
            <v>0</v>
          </cell>
        </row>
        <row r="27">
          <cell r="A27" t="str">
            <v>МВ-10-АТ1_к_шинам</v>
          </cell>
          <cell r="B27">
            <v>69384</v>
          </cell>
          <cell r="C27">
            <v>1093.93</v>
          </cell>
          <cell r="D27">
            <v>1140.6099999999999</v>
          </cell>
          <cell r="E27">
            <v>1143.81</v>
          </cell>
          <cell r="F27">
            <v>4000</v>
          </cell>
          <cell r="G27">
            <v>186.71999999999937</v>
          </cell>
        </row>
        <row r="28">
          <cell r="A28" t="str">
            <v>МВ-10-АТ2_от_шин</v>
          </cell>
          <cell r="B28">
            <v>69383</v>
          </cell>
          <cell r="C28">
            <v>12.47</v>
          </cell>
          <cell r="D28">
            <v>12.47</v>
          </cell>
          <cell r="E28">
            <v>12.47</v>
          </cell>
          <cell r="F28">
            <v>4000</v>
          </cell>
          <cell r="G28">
            <v>0</v>
          </cell>
        </row>
        <row r="29">
          <cell r="A29" t="str">
            <v>МВ-10-АТ2_к_шинам</v>
          </cell>
          <cell r="B29">
            <v>69383</v>
          </cell>
          <cell r="C29">
            <v>844.28</v>
          </cell>
          <cell r="D29">
            <v>893.58</v>
          </cell>
          <cell r="E29">
            <v>893.75</v>
          </cell>
          <cell r="F29">
            <v>4000</v>
          </cell>
          <cell r="G29">
            <v>197.20000000000027</v>
          </cell>
        </row>
        <row r="30">
          <cell r="A30" t="str">
            <v>МВ-10-СТ-7_к_шинам</v>
          </cell>
          <cell r="B30">
            <v>69385</v>
          </cell>
          <cell r="C30">
            <v>6.89</v>
          </cell>
          <cell r="D30">
            <v>7.5</v>
          </cell>
          <cell r="E30">
            <v>7.5</v>
          </cell>
          <cell r="F30">
            <v>4000</v>
          </cell>
          <cell r="G30">
            <v>2.4400000000000013</v>
          </cell>
        </row>
        <row r="31">
          <cell r="A31" t="str">
            <v>МВ-10-СТ-7_от_шин</v>
          </cell>
          <cell r="B31" t="str">
            <v>69385</v>
          </cell>
          <cell r="C31">
            <v>1.86</v>
          </cell>
          <cell r="D31">
            <v>1.86</v>
          </cell>
          <cell r="E31">
            <v>1.86</v>
          </cell>
          <cell r="F31">
            <v>4000</v>
          </cell>
          <cell r="G31">
            <v>0</v>
          </cell>
        </row>
      </sheetData>
      <sheetData sheetId="1" refreshError="1">
        <row r="5">
          <cell r="A5" t="str">
            <v>ВЛ-555_к_шинам</v>
          </cell>
          <cell r="B5">
            <v>1045353</v>
          </cell>
          <cell r="C5">
            <v>93418.4</v>
          </cell>
          <cell r="D5">
            <v>96709.6</v>
          </cell>
          <cell r="E5">
            <v>96709.6</v>
          </cell>
          <cell r="F5">
            <v>1</v>
          </cell>
          <cell r="G5">
            <v>3291.2000000000116</v>
          </cell>
        </row>
        <row r="6">
          <cell r="A6" t="str">
            <v>ВЛ-555_от_шин</v>
          </cell>
          <cell r="B6">
            <v>1045353</v>
          </cell>
          <cell r="C6">
            <v>3540783.6</v>
          </cell>
          <cell r="D6">
            <v>3686912.8</v>
          </cell>
          <cell r="E6">
            <v>3687604.4</v>
          </cell>
          <cell r="F6">
            <v>1</v>
          </cell>
          <cell r="G6">
            <v>146129.19999999972</v>
          </cell>
        </row>
        <row r="7">
          <cell r="A7" t="str">
            <v>ВЛ-553_к_шинам</v>
          </cell>
          <cell r="B7">
            <v>1045354</v>
          </cell>
          <cell r="C7">
            <v>4951414.4000000004</v>
          </cell>
          <cell r="D7">
            <v>5202095.2</v>
          </cell>
          <cell r="E7">
            <v>5203039.2</v>
          </cell>
          <cell r="F7">
            <v>1</v>
          </cell>
          <cell r="G7">
            <v>250680.79999999981</v>
          </cell>
        </row>
        <row r="8">
          <cell r="A8" t="str">
            <v>ВЛ-553_от_шин</v>
          </cell>
          <cell r="B8">
            <v>1045354</v>
          </cell>
          <cell r="C8">
            <v>252.8</v>
          </cell>
          <cell r="D8">
            <v>254</v>
          </cell>
          <cell r="E8">
            <v>254</v>
          </cell>
          <cell r="F8">
            <v>1</v>
          </cell>
          <cell r="G8">
            <v>1.1999999999999886</v>
          </cell>
        </row>
        <row r="9">
          <cell r="A9" t="str">
            <v>ВЛ-224_к_шинам</v>
          </cell>
          <cell r="B9">
            <v>1050907</v>
          </cell>
          <cell r="C9">
            <v>162661.5</v>
          </cell>
          <cell r="D9">
            <v>162793.5</v>
          </cell>
          <cell r="E9">
            <v>162793.5</v>
          </cell>
          <cell r="F9">
            <v>1</v>
          </cell>
          <cell r="G9">
            <v>132</v>
          </cell>
        </row>
        <row r="10">
          <cell r="A10" t="str">
            <v>ВЛ-224_от_шин</v>
          </cell>
          <cell r="B10">
            <v>1050907</v>
          </cell>
          <cell r="C10">
            <v>263915.59999999998</v>
          </cell>
          <cell r="D10">
            <v>290090.5</v>
          </cell>
          <cell r="E10">
            <v>290118.90000000002</v>
          </cell>
          <cell r="F10">
            <v>1</v>
          </cell>
          <cell r="G10">
            <v>26174.900000000023</v>
          </cell>
        </row>
        <row r="11">
          <cell r="A11" t="str">
            <v>ВЛ-225_к_шинам</v>
          </cell>
          <cell r="B11">
            <v>1050875</v>
          </cell>
          <cell r="C11">
            <v>149415.4</v>
          </cell>
          <cell r="D11">
            <v>149489.9</v>
          </cell>
          <cell r="E11">
            <v>149489.9</v>
          </cell>
          <cell r="F11">
            <v>1</v>
          </cell>
          <cell r="G11">
            <v>74.5</v>
          </cell>
        </row>
        <row r="12">
          <cell r="A12" t="str">
            <v>ВЛ-225_от_шин</v>
          </cell>
          <cell r="B12">
            <v>1050875</v>
          </cell>
          <cell r="C12">
            <v>292458.2</v>
          </cell>
          <cell r="D12">
            <v>320513.5</v>
          </cell>
          <cell r="E12">
            <v>320552</v>
          </cell>
          <cell r="F12">
            <v>1</v>
          </cell>
          <cell r="G12">
            <v>28055.299999999988</v>
          </cell>
        </row>
        <row r="13">
          <cell r="A13" t="str">
            <v>В3-220АТ3_от_шин</v>
          </cell>
          <cell r="B13">
            <v>4405800</v>
          </cell>
          <cell r="C13">
            <v>5.74</v>
          </cell>
          <cell r="D13">
            <v>5.74</v>
          </cell>
          <cell r="E13">
            <v>5.74</v>
          </cell>
          <cell r="F13">
            <v>4400000</v>
          </cell>
          <cell r="G13">
            <v>0</v>
          </cell>
        </row>
        <row r="14">
          <cell r="A14" t="str">
            <v>В3-220АТ3_к_шинам</v>
          </cell>
          <cell r="B14">
            <v>190324</v>
          </cell>
          <cell r="C14">
            <v>205.28</v>
          </cell>
          <cell r="D14">
            <v>217.12</v>
          </cell>
          <cell r="E14">
            <v>217.15</v>
          </cell>
          <cell r="F14">
            <v>4400000</v>
          </cell>
          <cell r="G14">
            <v>52096.000000000015</v>
          </cell>
        </row>
        <row r="15">
          <cell r="A15" t="str">
            <v>В4-220АТ3_от_шин</v>
          </cell>
          <cell r="B15">
            <v>19144</v>
          </cell>
          <cell r="C15">
            <v>9.1</v>
          </cell>
          <cell r="D15">
            <v>9.1</v>
          </cell>
          <cell r="E15">
            <v>9.1</v>
          </cell>
          <cell r="F15">
            <v>4400000</v>
          </cell>
          <cell r="G15">
            <v>0</v>
          </cell>
        </row>
        <row r="16">
          <cell r="A16" t="str">
            <v>В4-220АТ3_к_шинам</v>
          </cell>
          <cell r="B16">
            <v>777412</v>
          </cell>
          <cell r="C16">
            <v>187.36</v>
          </cell>
          <cell r="D16">
            <v>199.6</v>
          </cell>
          <cell r="E16">
            <v>199.63</v>
          </cell>
          <cell r="F16">
            <v>4400000</v>
          </cell>
          <cell r="G16">
            <v>53855.99999999992</v>
          </cell>
        </row>
        <row r="17">
          <cell r="A17" t="str">
            <v>ШСОВ-220_к_шинам</v>
          </cell>
          <cell r="B17">
            <v>1050887</v>
          </cell>
          <cell r="C17">
            <v>1706.8</v>
          </cell>
          <cell r="D17">
            <v>1706.8</v>
          </cell>
          <cell r="E17">
            <v>1706.8</v>
          </cell>
          <cell r="F17">
            <v>1</v>
          </cell>
          <cell r="G17">
            <v>0</v>
          </cell>
        </row>
        <row r="18">
          <cell r="A18" t="str">
            <v>ШСОВ-220_от_шин</v>
          </cell>
          <cell r="B18">
            <v>1050887</v>
          </cell>
          <cell r="C18">
            <v>13540.3</v>
          </cell>
          <cell r="D18">
            <v>13540.3</v>
          </cell>
          <cell r="E18">
            <v>13540.3</v>
          </cell>
          <cell r="F18">
            <v>1</v>
          </cell>
          <cell r="G18">
            <v>0</v>
          </cell>
        </row>
        <row r="19">
          <cell r="A19" t="str">
            <v>ВВ-110АТ1_от_шин</v>
          </cell>
          <cell r="B19">
            <v>1050909</v>
          </cell>
          <cell r="C19">
            <v>3168.6</v>
          </cell>
          <cell r="D19">
            <v>3168.6</v>
          </cell>
          <cell r="E19">
            <v>3168.6</v>
          </cell>
          <cell r="F19">
            <v>1</v>
          </cell>
          <cell r="G19">
            <v>0</v>
          </cell>
        </row>
        <row r="20">
          <cell r="A20" t="str">
            <v>ВВ-110АТ1_к_шинам</v>
          </cell>
          <cell r="B20">
            <v>1050909</v>
          </cell>
          <cell r="C20">
            <v>521687.8</v>
          </cell>
          <cell r="D20">
            <v>548845.9</v>
          </cell>
          <cell r="E20">
            <v>548943.69999999995</v>
          </cell>
          <cell r="F20">
            <v>1</v>
          </cell>
          <cell r="G20">
            <v>27158.100000000035</v>
          </cell>
        </row>
        <row r="21">
          <cell r="A21" t="str">
            <v>ВВ-110АТ2_от_шин</v>
          </cell>
          <cell r="B21">
            <v>1050881</v>
          </cell>
          <cell r="C21">
            <v>3413.2</v>
          </cell>
          <cell r="D21">
            <v>3413.2</v>
          </cell>
          <cell r="E21">
            <v>3413.2</v>
          </cell>
          <cell r="F21">
            <v>1</v>
          </cell>
          <cell r="G21">
            <v>0</v>
          </cell>
        </row>
        <row r="22">
          <cell r="A22" t="str">
            <v>ВВ-110АТ2_к_шинам</v>
          </cell>
          <cell r="B22">
            <v>1050881</v>
          </cell>
          <cell r="C22">
            <v>470261.8</v>
          </cell>
          <cell r="D22">
            <v>494781.8</v>
          </cell>
          <cell r="E22">
            <v>494870.6</v>
          </cell>
          <cell r="F22">
            <v>1</v>
          </cell>
          <cell r="G22">
            <v>24520</v>
          </cell>
        </row>
        <row r="23">
          <cell r="A23" t="str">
            <v>С-165_к_шинам</v>
          </cell>
          <cell r="B23">
            <v>1045356</v>
          </cell>
          <cell r="C23">
            <v>538.29999999999995</v>
          </cell>
          <cell r="D23">
            <v>539.79999999999995</v>
          </cell>
          <cell r="E23">
            <v>540.1</v>
          </cell>
          <cell r="F23">
            <v>1</v>
          </cell>
          <cell r="G23">
            <v>1.5</v>
          </cell>
        </row>
        <row r="24">
          <cell r="A24" t="str">
            <v>С-165_от_шин</v>
          </cell>
          <cell r="B24">
            <v>1045356</v>
          </cell>
          <cell r="C24">
            <v>43593.5</v>
          </cell>
          <cell r="D24">
            <v>46170.9</v>
          </cell>
          <cell r="E24">
            <v>46182</v>
          </cell>
          <cell r="F24">
            <v>1</v>
          </cell>
          <cell r="G24">
            <v>2577.4000000000015</v>
          </cell>
        </row>
        <row r="25">
          <cell r="A25" t="str">
            <v>С-166_к_шинам</v>
          </cell>
          <cell r="B25">
            <v>1046897</v>
          </cell>
          <cell r="C25">
            <v>57</v>
          </cell>
          <cell r="D25">
            <v>57</v>
          </cell>
          <cell r="E25">
            <v>57</v>
          </cell>
          <cell r="F25">
            <v>1</v>
          </cell>
          <cell r="G25">
            <v>0</v>
          </cell>
        </row>
        <row r="26">
          <cell r="A26" t="str">
            <v>С-166_от_шин</v>
          </cell>
          <cell r="B26">
            <v>1046897</v>
          </cell>
          <cell r="C26">
            <v>46773.3</v>
          </cell>
          <cell r="D26">
            <v>49356.9</v>
          </cell>
          <cell r="E26">
            <v>49368</v>
          </cell>
          <cell r="F26">
            <v>1</v>
          </cell>
          <cell r="G26">
            <v>2583.5999999999985</v>
          </cell>
        </row>
        <row r="27">
          <cell r="A27" t="str">
            <v>С-167_к_шинам</v>
          </cell>
          <cell r="B27">
            <v>1045343</v>
          </cell>
          <cell r="C27">
            <v>5085.6000000000004</v>
          </cell>
          <cell r="D27">
            <v>5088.1000000000004</v>
          </cell>
          <cell r="E27">
            <v>5088.1000000000004</v>
          </cell>
          <cell r="F27">
            <v>1</v>
          </cell>
          <cell r="G27">
            <v>2.5</v>
          </cell>
        </row>
        <row r="28">
          <cell r="A28" t="str">
            <v>С-167_от_шин</v>
          </cell>
          <cell r="B28">
            <v>1045343</v>
          </cell>
          <cell r="C28">
            <v>214150.6</v>
          </cell>
          <cell r="D28">
            <v>223214.5</v>
          </cell>
          <cell r="E28">
            <v>223243.8</v>
          </cell>
          <cell r="F28">
            <v>1</v>
          </cell>
          <cell r="G28">
            <v>9063.8999999999942</v>
          </cell>
        </row>
        <row r="29">
          <cell r="A29" t="str">
            <v>С-168_к_шинам</v>
          </cell>
          <cell r="B29">
            <v>1045342</v>
          </cell>
          <cell r="C29">
            <v>7845.8</v>
          </cell>
          <cell r="D29">
            <v>7848.5</v>
          </cell>
          <cell r="E29">
            <v>7848.5</v>
          </cell>
          <cell r="F29">
            <v>1</v>
          </cell>
          <cell r="G29">
            <v>2.6999999999998181</v>
          </cell>
        </row>
        <row r="30">
          <cell r="A30" t="str">
            <v>С-168_от_шин</v>
          </cell>
          <cell r="B30">
            <v>1045342</v>
          </cell>
          <cell r="C30">
            <v>218853.5</v>
          </cell>
          <cell r="D30">
            <v>227723.4</v>
          </cell>
          <cell r="E30">
            <v>227751.4</v>
          </cell>
          <cell r="F30">
            <v>1</v>
          </cell>
          <cell r="G30">
            <v>8869.8999999999942</v>
          </cell>
        </row>
        <row r="31">
          <cell r="A31" t="str">
            <v>С-170_к_шинам</v>
          </cell>
          <cell r="B31">
            <v>1045335</v>
          </cell>
          <cell r="C31">
            <v>3.2</v>
          </cell>
          <cell r="D31">
            <v>3.2</v>
          </cell>
          <cell r="E31">
            <v>3.2</v>
          </cell>
          <cell r="F31">
            <v>1</v>
          </cell>
          <cell r="G31">
            <v>0</v>
          </cell>
        </row>
        <row r="32">
          <cell r="A32" t="str">
            <v>С-170_от_шин</v>
          </cell>
          <cell r="B32">
            <v>1045335</v>
          </cell>
          <cell r="C32">
            <v>158983.79999999999</v>
          </cell>
          <cell r="D32">
            <v>167846.8</v>
          </cell>
          <cell r="E32">
            <v>167881.9</v>
          </cell>
          <cell r="F32">
            <v>1</v>
          </cell>
          <cell r="G32">
            <v>8863</v>
          </cell>
        </row>
        <row r="33">
          <cell r="A33" t="str">
            <v>С-171_к_шинам</v>
          </cell>
          <cell r="B33">
            <v>1045336</v>
          </cell>
          <cell r="C33">
            <v>3897.7</v>
          </cell>
          <cell r="D33">
            <v>3898</v>
          </cell>
          <cell r="E33">
            <v>3898</v>
          </cell>
          <cell r="F33">
            <v>1</v>
          </cell>
          <cell r="G33">
            <v>0.3000000000001819</v>
          </cell>
        </row>
        <row r="34">
          <cell r="A34" t="str">
            <v>С-171_от_шин</v>
          </cell>
          <cell r="B34">
            <v>1045336</v>
          </cell>
          <cell r="C34">
            <v>404377.59999999998</v>
          </cell>
          <cell r="D34">
            <v>424060.9</v>
          </cell>
          <cell r="E34">
            <v>424133.7</v>
          </cell>
          <cell r="F34">
            <v>1</v>
          </cell>
          <cell r="G34">
            <v>19683.300000000047</v>
          </cell>
        </row>
        <row r="35">
          <cell r="A35" t="str">
            <v>ОВВ-110_к_шинам</v>
          </cell>
          <cell r="B35">
            <v>1050894</v>
          </cell>
          <cell r="C35">
            <v>1537.6</v>
          </cell>
          <cell r="D35">
            <v>1537.6</v>
          </cell>
          <cell r="E35">
            <v>1537.6</v>
          </cell>
          <cell r="F35">
            <v>1</v>
          </cell>
          <cell r="G35">
            <v>0</v>
          </cell>
        </row>
        <row r="36">
          <cell r="A36" t="str">
            <v>ОВВ-110_от_шин</v>
          </cell>
          <cell r="B36">
            <v>1050894</v>
          </cell>
          <cell r="C36">
            <v>12260.7</v>
          </cell>
          <cell r="D36">
            <v>12260.7</v>
          </cell>
          <cell r="E36">
            <v>12260.7</v>
          </cell>
          <cell r="F36">
            <v>1</v>
          </cell>
          <cell r="G36">
            <v>0</v>
          </cell>
        </row>
        <row r="37">
          <cell r="A37" t="str">
            <v>МВ-10-АТ1_от_шин</v>
          </cell>
          <cell r="B37">
            <v>69341</v>
          </cell>
          <cell r="C37">
            <v>0</v>
          </cell>
          <cell r="D37">
            <v>0</v>
          </cell>
          <cell r="E37">
            <v>0</v>
          </cell>
          <cell r="F37">
            <v>60000</v>
          </cell>
          <cell r="G37">
            <v>0</v>
          </cell>
        </row>
        <row r="38">
          <cell r="A38" t="str">
            <v>МВ-10-АТ1_к_шинам</v>
          </cell>
          <cell r="B38">
            <v>69341</v>
          </cell>
          <cell r="C38">
            <v>67.52</v>
          </cell>
          <cell r="D38">
            <v>70.11</v>
          </cell>
          <cell r="E38">
            <v>70.12</v>
          </cell>
          <cell r="F38">
            <v>60000</v>
          </cell>
          <cell r="G38">
            <v>155.4000000000002</v>
          </cell>
        </row>
        <row r="39">
          <cell r="A39" t="str">
            <v>МВ-10-АТ2_от_шин</v>
          </cell>
          <cell r="B39">
            <v>69390</v>
          </cell>
          <cell r="C39">
            <v>1.79</v>
          </cell>
          <cell r="D39">
            <v>1.79</v>
          </cell>
          <cell r="E39">
            <v>1.79</v>
          </cell>
          <cell r="F39">
            <v>60000</v>
          </cell>
          <cell r="G39">
            <v>0</v>
          </cell>
        </row>
        <row r="40">
          <cell r="A40" t="str">
            <v>МВ-10-АТ2_к_шинам</v>
          </cell>
          <cell r="B40">
            <v>69390</v>
          </cell>
          <cell r="C40">
            <v>29</v>
          </cell>
          <cell r="D40">
            <v>30.54</v>
          </cell>
          <cell r="E40">
            <v>30.55</v>
          </cell>
          <cell r="F40">
            <v>60000</v>
          </cell>
          <cell r="G40">
            <v>92.399999999999949</v>
          </cell>
        </row>
        <row r="41">
          <cell r="A41" t="str">
            <v>ф.9_к_шинам_0.4</v>
          </cell>
          <cell r="C41">
            <v>19.100000000000001</v>
          </cell>
          <cell r="D41">
            <v>19.100000000000001</v>
          </cell>
          <cell r="E41">
            <v>19.100000000000001</v>
          </cell>
          <cell r="G41">
            <v>0</v>
          </cell>
        </row>
        <row r="42">
          <cell r="A42" t="str">
            <v>ф.6_к_шинам_10</v>
          </cell>
          <cell r="C42">
            <v>6708.2</v>
          </cell>
          <cell r="D42">
            <v>6708.2</v>
          </cell>
          <cell r="E42">
            <v>6708.2</v>
          </cell>
          <cell r="G42">
            <v>0</v>
          </cell>
        </row>
      </sheetData>
      <sheetData sheetId="2" refreshError="1"/>
      <sheetData sheetId="3">
        <row r="16">
          <cell r="H16">
            <v>69.756399999999999</v>
          </cell>
        </row>
      </sheetData>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иртышская"/>
      <sheetName val="таврическая"/>
      <sheetName val="сибирь"/>
      <sheetName val="жилой фонд"/>
      <sheetName val="жилой_фонд"/>
      <sheetName val="справочник"/>
      <sheetName val="Служебный_лист"/>
      <sheetName val="Лист"/>
      <sheetName val="Параметры"/>
      <sheetName val="Заголовок"/>
      <sheetName val="TEHSHEET"/>
      <sheetName val="Регионы"/>
      <sheetName val="таб_1"/>
      <sheetName val="Баланс"/>
      <sheetName val="Справочники"/>
      <sheetName val="БФ-1-8-П"/>
      <sheetName val="БФ-2-6-П"/>
      <sheetName val="БФ-2-13-П"/>
      <sheetName val="БФ-1-10-П"/>
      <sheetName val="Баланс_по_ТЭЦ-1"/>
      <sheetName val="Настройки"/>
      <sheetName val="навигация"/>
      <sheetName val="Макро"/>
      <sheetName val="Производство_электроэнергии"/>
      <sheetName val="2011"/>
      <sheetName val="Расчеты_с_потребителями"/>
      <sheetName val="П-БР-2-2-П"/>
      <sheetName val="БФ-2-5-П"/>
      <sheetName val="НП-2-12-П"/>
      <sheetName val="филиал-МРСК"/>
      <sheetName val="структура"/>
      <sheetName val="Т11"/>
      <sheetName val="Т12"/>
      <sheetName val="Т19_11"/>
      <sheetName val="Т1"/>
      <sheetName val="Т2"/>
      <sheetName val="Т3"/>
      <sheetName val="Т6"/>
      <sheetName val="Т7"/>
      <sheetName val="Т8"/>
      <sheetName val="Ш_Передача_ЭЭ"/>
      <sheetName val="29"/>
      <sheetName val="21"/>
      <sheetName val="23"/>
      <sheetName val="25"/>
      <sheetName val="26"/>
      <sheetName val="27"/>
      <sheetName val="28"/>
      <sheetName val="22"/>
      <sheetName val="2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TEHSHEET"/>
      <sheetName val="Топливо2009"/>
      <sheetName val="2009"/>
      <sheetName val="Заголовок"/>
      <sheetName val="Lists"/>
      <sheetName val="Прилож.1"/>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База"/>
      <sheetName val="proverka"/>
      <sheetName val="ПРОГНОЗ_1"/>
      <sheetName val="Гр5(о)"/>
      <sheetName val="ФБР"/>
      <sheetName val="I"/>
      <sheetName val="MTO REV.0"/>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
    </sheetNames>
    <sheetDataSet>
      <sheetData sheetId="0" refreshError="1"/>
      <sheetData sheetId="1" refreshError="1"/>
      <sheetData sheetId="2" refreshError="1">
        <row r="5">
          <cell r="G5">
            <v>4551113.38</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CL153"/>
  <sheetViews>
    <sheetView zoomScale="70" zoomScaleNormal="70" zoomScaleSheetLayoutView="70" workbookViewId="0">
      <pane xSplit="4" ySplit="20" topLeftCell="AI39" activePane="bottomRight" state="frozen"/>
      <selection activeCell="A15" sqref="A15"/>
      <selection pane="topRight" activeCell="E15" sqref="E15"/>
      <selection pane="bottomLeft" activeCell="A21" sqref="A21"/>
      <selection pane="bottomRight" activeCell="E92" sqref="E92:AB94"/>
    </sheetView>
  </sheetViews>
  <sheetFormatPr defaultRowHeight="15.75" outlineLevelRow="1" x14ac:dyDescent="0.25"/>
  <cols>
    <col min="1" max="1" width="7.140625" style="1" customWidth="1"/>
    <col min="2" max="2" width="13.28515625" style="1" customWidth="1"/>
    <col min="3" max="3" width="105.42578125" style="1" customWidth="1"/>
    <col min="4" max="4" width="25.42578125" style="1" customWidth="1"/>
    <col min="5" max="5" width="9.5703125" style="1" customWidth="1"/>
    <col min="6" max="6" width="20.140625" style="1" customWidth="1"/>
    <col min="7" max="7" width="13.7109375" style="1" customWidth="1"/>
    <col min="8" max="8" width="19.42578125" style="1" customWidth="1"/>
    <col min="9" max="9" width="9.5703125" style="1" customWidth="1"/>
    <col min="10" max="10" width="20" style="1" customWidth="1"/>
    <col min="11" max="11" width="9.5703125" style="1" customWidth="1"/>
    <col min="12" max="12" width="20.140625" style="1" customWidth="1"/>
    <col min="13" max="13" width="9.5703125" style="1" customWidth="1"/>
    <col min="14" max="14" width="18" style="1" customWidth="1"/>
    <col min="15" max="15" width="10.7109375" style="1" customWidth="1"/>
    <col min="16" max="16" width="19.5703125" style="1" customWidth="1"/>
    <col min="17" max="17" width="10.7109375" style="1" customWidth="1"/>
    <col min="18" max="18" width="22" style="1" customWidth="1"/>
    <col min="19" max="19" width="9.5703125" style="1" customWidth="1"/>
    <col min="20" max="20" width="19.28515625" style="1" customWidth="1"/>
    <col min="21" max="21" width="9.5703125" style="1" customWidth="1"/>
    <col min="22" max="22" width="19.5703125" style="1" customWidth="1"/>
    <col min="23" max="23" width="11.140625" style="1" customWidth="1"/>
    <col min="24" max="24" width="18.5703125" style="1" customWidth="1"/>
    <col min="25" max="25" width="9.5703125" style="1" customWidth="1"/>
    <col min="26" max="26" width="18.5703125" style="1" customWidth="1"/>
    <col min="27" max="27" width="9.5703125" style="1" customWidth="1"/>
    <col min="28" max="28" width="19" style="1" customWidth="1"/>
    <col min="29" max="29" width="9.5703125" style="1" customWidth="1"/>
    <col min="30" max="30" width="21.28515625" style="1" customWidth="1"/>
    <col min="31" max="31" width="9.5703125" style="1" customWidth="1"/>
    <col min="32" max="32" width="23.140625" style="1" customWidth="1"/>
    <col min="33" max="33" width="9.5703125" style="1" customWidth="1"/>
    <col min="34" max="34" width="21.140625" style="1" customWidth="1"/>
    <col min="35" max="35" width="9.5703125" style="1" customWidth="1"/>
    <col min="36" max="36" width="19.140625" style="1" customWidth="1"/>
    <col min="37" max="37" width="9.5703125" style="1" customWidth="1"/>
    <col min="38" max="38" width="26.7109375" style="1" customWidth="1"/>
    <col min="39" max="39" width="9.5703125" style="1" customWidth="1"/>
    <col min="40" max="40" width="24.85546875" style="1" customWidth="1"/>
    <col min="41" max="41" width="13.7109375" style="1" customWidth="1"/>
    <col min="42" max="42" width="22.42578125" style="1" customWidth="1"/>
    <col min="43" max="43" width="9.5703125" style="1" customWidth="1"/>
    <col min="44" max="44" width="23.28515625" style="1" customWidth="1"/>
    <col min="45" max="45" width="9.5703125" style="1" customWidth="1"/>
    <col min="46" max="46" width="21.7109375" style="1" customWidth="1"/>
    <col min="47" max="47" width="9.5703125" style="1" customWidth="1"/>
    <col min="48" max="48" width="21" style="1" customWidth="1"/>
    <col min="49" max="49" width="12.7109375" style="1" customWidth="1"/>
    <col min="50" max="50" width="23.28515625" style="1" customWidth="1"/>
    <col min="51" max="51" width="16.42578125" style="1" customWidth="1"/>
    <col min="52" max="52" width="18.42578125" style="1" customWidth="1"/>
    <col min="53" max="53" width="8" style="4" customWidth="1"/>
    <col min="54" max="60" width="9.140625" style="4"/>
    <col min="61" max="16384" width="9.140625" style="1"/>
  </cols>
  <sheetData>
    <row r="1" spans="1:53" x14ac:dyDescent="0.25">
      <c r="AW1" s="2"/>
      <c r="AX1" s="2"/>
      <c r="AZ1" s="3" t="s">
        <v>0</v>
      </c>
    </row>
    <row r="2" spans="1:53" x14ac:dyDescent="0.25">
      <c r="AC2" s="5"/>
      <c r="AD2" s="5"/>
      <c r="AW2" s="2"/>
      <c r="AX2" s="2"/>
      <c r="AZ2" s="2" t="s">
        <v>1</v>
      </c>
    </row>
    <row r="3" spans="1:53" x14ac:dyDescent="0.25">
      <c r="AW3" s="2"/>
      <c r="AX3" s="2"/>
      <c r="AZ3" s="2" t="s">
        <v>2</v>
      </c>
    </row>
    <row r="4" spans="1:53" x14ac:dyDescent="0.25">
      <c r="B4" s="835" t="s">
        <v>3</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835"/>
      <c r="AS4" s="835"/>
      <c r="AT4" s="835"/>
      <c r="AU4" s="835"/>
      <c r="AV4" s="835"/>
      <c r="AW4" s="835"/>
      <c r="AX4" s="835"/>
      <c r="AY4" s="835"/>
    </row>
    <row r="5" spans="1:53" x14ac:dyDescent="0.25">
      <c r="B5" s="835" t="s">
        <v>1440</v>
      </c>
      <c r="C5" s="844"/>
      <c r="D5" s="844"/>
      <c r="E5" s="844"/>
      <c r="F5" s="844"/>
      <c r="G5" s="844"/>
      <c r="H5" s="844"/>
      <c r="I5" s="844"/>
      <c r="J5" s="844"/>
      <c r="K5" s="844"/>
      <c r="L5" s="844"/>
      <c r="M5" s="844"/>
      <c r="N5" s="844"/>
      <c r="O5" s="844"/>
      <c r="P5" s="844"/>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4"/>
    </row>
    <row r="6" spans="1:53" x14ac:dyDescent="0.25">
      <c r="B6" s="835"/>
      <c r="C6" s="835"/>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c r="AJ6" s="835"/>
      <c r="AK6" s="835"/>
      <c r="AL6" s="835"/>
      <c r="AM6" s="835"/>
      <c r="AN6" s="835"/>
      <c r="AO6" s="835"/>
      <c r="AP6" s="835"/>
      <c r="AQ6" s="835"/>
      <c r="AR6" s="835"/>
      <c r="AS6" s="835"/>
      <c r="AT6" s="835"/>
      <c r="AU6" s="835"/>
      <c r="AV6" s="835"/>
      <c r="AW6" s="835"/>
      <c r="AX6" s="835"/>
      <c r="AY6" s="835"/>
    </row>
    <row r="7" spans="1:53" x14ac:dyDescent="0.25">
      <c r="B7" s="835" t="s">
        <v>666</v>
      </c>
      <c r="C7" s="835"/>
      <c r="D7" s="835"/>
      <c r="E7" s="835"/>
      <c r="F7" s="835"/>
      <c r="G7" s="835"/>
      <c r="H7" s="835"/>
      <c r="I7" s="835"/>
      <c r="J7" s="835"/>
      <c r="K7" s="835"/>
      <c r="L7" s="835"/>
      <c r="M7" s="835"/>
      <c r="N7" s="835"/>
      <c r="O7" s="835"/>
      <c r="P7" s="835"/>
      <c r="Q7" s="835"/>
      <c r="R7" s="835"/>
      <c r="S7" s="835"/>
      <c r="T7" s="835"/>
      <c r="U7" s="835"/>
      <c r="V7" s="835"/>
      <c r="W7" s="835"/>
      <c r="X7" s="835"/>
      <c r="Y7" s="835"/>
      <c r="Z7" s="835"/>
      <c r="AA7" s="835"/>
      <c r="AB7" s="835"/>
      <c r="AC7" s="835"/>
      <c r="AD7" s="835"/>
      <c r="AE7" s="835"/>
      <c r="AF7" s="835"/>
      <c r="AG7" s="835"/>
      <c r="AH7" s="835"/>
      <c r="AI7" s="835"/>
      <c r="AJ7" s="835"/>
      <c r="AK7" s="835"/>
      <c r="AL7" s="835"/>
      <c r="AM7" s="835"/>
      <c r="AN7" s="835"/>
      <c r="AO7" s="835"/>
      <c r="AP7" s="835"/>
      <c r="AQ7" s="835"/>
      <c r="AR7" s="835"/>
      <c r="AS7" s="835"/>
      <c r="AT7" s="835"/>
      <c r="AU7" s="835"/>
      <c r="AV7" s="835"/>
      <c r="AW7" s="835"/>
      <c r="AX7" s="835"/>
      <c r="AY7" s="835"/>
    </row>
    <row r="8" spans="1:53" x14ac:dyDescent="0.25">
      <c r="B8" s="837" t="s">
        <v>4</v>
      </c>
      <c r="C8" s="837"/>
      <c r="D8" s="837"/>
      <c r="E8" s="837"/>
      <c r="F8" s="837"/>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row>
    <row r="9" spans="1:53" x14ac:dyDescent="0.25">
      <c r="B9" s="836"/>
      <c r="C9" s="836"/>
      <c r="D9" s="836"/>
      <c r="E9" s="836"/>
      <c r="F9" s="836"/>
      <c r="G9" s="836"/>
      <c r="H9" s="836"/>
      <c r="I9" s="836"/>
      <c r="J9" s="836"/>
      <c r="K9" s="836"/>
      <c r="L9" s="836"/>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row>
    <row r="10" spans="1:53" x14ac:dyDescent="0.25">
      <c r="B10" s="835" t="s">
        <v>1682</v>
      </c>
      <c r="C10" s="835"/>
      <c r="D10" s="835"/>
      <c r="E10" s="835"/>
      <c r="F10" s="835"/>
      <c r="G10" s="835"/>
      <c r="H10" s="835"/>
      <c r="I10" s="835"/>
      <c r="J10" s="835"/>
      <c r="K10" s="835"/>
      <c r="L10" s="835"/>
      <c r="M10" s="835"/>
      <c r="N10" s="835"/>
      <c r="O10" s="835"/>
      <c r="P10" s="835"/>
      <c r="Q10" s="835"/>
      <c r="R10" s="835"/>
      <c r="S10" s="835"/>
      <c r="T10" s="835"/>
      <c r="U10" s="835"/>
      <c r="V10" s="835"/>
      <c r="W10" s="835"/>
      <c r="X10" s="835"/>
      <c r="Y10" s="835"/>
      <c r="Z10" s="835"/>
      <c r="AA10" s="835"/>
      <c r="AB10" s="835"/>
      <c r="AC10" s="835"/>
      <c r="AD10" s="835"/>
      <c r="AE10" s="835"/>
      <c r="AF10" s="835"/>
      <c r="AG10" s="835"/>
      <c r="AH10" s="835"/>
      <c r="AI10" s="835"/>
      <c r="AJ10" s="835"/>
      <c r="AK10" s="835"/>
      <c r="AL10" s="835"/>
      <c r="AM10" s="835"/>
      <c r="AN10" s="835"/>
      <c r="AO10" s="835"/>
      <c r="AP10" s="835"/>
      <c r="AQ10" s="835"/>
      <c r="AR10" s="835"/>
      <c r="AS10" s="835"/>
      <c r="AT10" s="835"/>
      <c r="AU10" s="835"/>
      <c r="AV10" s="835"/>
      <c r="AW10" s="835"/>
      <c r="AX10" s="835"/>
      <c r="AY10" s="835"/>
    </row>
    <row r="12" spans="1:53" x14ac:dyDescent="0.25">
      <c r="B12" s="836" t="s">
        <v>685</v>
      </c>
      <c r="C12" s="836"/>
      <c r="D12" s="836"/>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row>
    <row r="13" spans="1:53" x14ac:dyDescent="0.25">
      <c r="B13" s="837" t="s">
        <v>6</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837"/>
      <c r="AN13" s="837"/>
      <c r="AO13" s="837"/>
      <c r="AP13" s="837"/>
      <c r="AQ13" s="837"/>
      <c r="AR13" s="837"/>
      <c r="AS13" s="837"/>
      <c r="AT13" s="837"/>
      <c r="AU13" s="837"/>
      <c r="AV13" s="837"/>
      <c r="AW13" s="837"/>
      <c r="AX13" s="837"/>
      <c r="AY13" s="837"/>
    </row>
    <row r="14" spans="1:53" ht="16.5" thickBot="1" x14ac:dyDescent="0.3"/>
    <row r="15" spans="1:53" ht="33.75" customHeight="1" thickBot="1" x14ac:dyDescent="0.3">
      <c r="A15" s="6"/>
      <c r="B15" s="838" t="s">
        <v>7</v>
      </c>
      <c r="C15" s="838" t="s">
        <v>8</v>
      </c>
      <c r="D15" s="838" t="s">
        <v>9</v>
      </c>
      <c r="E15" s="827" t="s">
        <v>10</v>
      </c>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30"/>
      <c r="AE15" s="830"/>
      <c r="AF15" s="830"/>
      <c r="AG15" s="830"/>
      <c r="AH15" s="830"/>
      <c r="AI15" s="830"/>
      <c r="AJ15" s="830"/>
      <c r="AK15" s="830"/>
      <c r="AL15" s="830"/>
      <c r="AM15" s="830"/>
      <c r="AN15" s="830"/>
      <c r="AO15" s="830"/>
      <c r="AP15" s="830"/>
      <c r="AQ15" s="830"/>
      <c r="AR15" s="830"/>
      <c r="AS15" s="830"/>
      <c r="AT15" s="830"/>
      <c r="AU15" s="830"/>
      <c r="AV15" s="830"/>
      <c r="AW15" s="830"/>
      <c r="AX15" s="830"/>
      <c r="AY15" s="830"/>
      <c r="AZ15" s="828"/>
      <c r="BA15" s="7"/>
    </row>
    <row r="16" spans="1:53" ht="47.25" customHeight="1" thickBot="1" x14ac:dyDescent="0.3">
      <c r="A16" s="6"/>
      <c r="B16" s="839"/>
      <c r="C16" s="839"/>
      <c r="D16" s="841"/>
      <c r="E16" s="842" t="s">
        <v>11</v>
      </c>
      <c r="F16" s="843"/>
      <c r="G16" s="843"/>
      <c r="H16" s="843"/>
      <c r="I16" s="843"/>
      <c r="J16" s="843"/>
      <c r="K16" s="843"/>
      <c r="L16" s="843"/>
      <c r="M16" s="830"/>
      <c r="N16" s="830"/>
      <c r="O16" s="830"/>
      <c r="P16" s="830"/>
      <c r="Q16" s="830"/>
      <c r="R16" s="830"/>
      <c r="S16" s="830"/>
      <c r="T16" s="828"/>
      <c r="U16" s="827" t="s">
        <v>12</v>
      </c>
      <c r="V16" s="830"/>
      <c r="W16" s="830"/>
      <c r="X16" s="830"/>
      <c r="Y16" s="830"/>
      <c r="Z16" s="830"/>
      <c r="AA16" s="830"/>
      <c r="AB16" s="830"/>
      <c r="AC16" s="830"/>
      <c r="AD16" s="828"/>
      <c r="AE16" s="827" t="s">
        <v>13</v>
      </c>
      <c r="AF16" s="830"/>
      <c r="AG16" s="830"/>
      <c r="AH16" s="830"/>
      <c r="AI16" s="830"/>
      <c r="AJ16" s="828"/>
      <c r="AK16" s="827" t="s">
        <v>14</v>
      </c>
      <c r="AL16" s="830"/>
      <c r="AM16" s="830"/>
      <c r="AN16" s="828"/>
      <c r="AO16" s="827" t="s">
        <v>15</v>
      </c>
      <c r="AP16" s="830"/>
      <c r="AQ16" s="830"/>
      <c r="AR16" s="830"/>
      <c r="AS16" s="830"/>
      <c r="AT16" s="828"/>
      <c r="AU16" s="830" t="s">
        <v>16</v>
      </c>
      <c r="AV16" s="830"/>
      <c r="AW16" s="830"/>
      <c r="AX16" s="828"/>
      <c r="AY16" s="830" t="s">
        <v>17</v>
      </c>
      <c r="AZ16" s="828"/>
      <c r="BA16" s="7"/>
    </row>
    <row r="17" spans="1:90" s="9" customFormat="1" ht="127.5" customHeight="1" thickBot="1" x14ac:dyDescent="0.3">
      <c r="A17" s="8"/>
      <c r="B17" s="839"/>
      <c r="C17" s="839"/>
      <c r="D17" s="841"/>
      <c r="E17" s="827" t="s">
        <v>18</v>
      </c>
      <c r="F17" s="828"/>
      <c r="G17" s="827" t="s">
        <v>19</v>
      </c>
      <c r="H17" s="828"/>
      <c r="I17" s="827" t="s">
        <v>20</v>
      </c>
      <c r="J17" s="828"/>
      <c r="K17" s="827" t="s">
        <v>21</v>
      </c>
      <c r="L17" s="828"/>
      <c r="M17" s="830" t="s">
        <v>22</v>
      </c>
      <c r="N17" s="828"/>
      <c r="O17" s="827" t="s">
        <v>23</v>
      </c>
      <c r="P17" s="828"/>
      <c r="Q17" s="827" t="s">
        <v>24</v>
      </c>
      <c r="R17" s="828"/>
      <c r="S17" s="827" t="s">
        <v>25</v>
      </c>
      <c r="T17" s="828"/>
      <c r="U17" s="827" t="s">
        <v>26</v>
      </c>
      <c r="V17" s="828"/>
      <c r="W17" s="827" t="s">
        <v>27</v>
      </c>
      <c r="X17" s="828"/>
      <c r="Y17" s="829" t="s">
        <v>28</v>
      </c>
      <c r="Z17" s="826"/>
      <c r="AA17" s="825" t="s">
        <v>29</v>
      </c>
      <c r="AB17" s="826"/>
      <c r="AC17" s="825" t="s">
        <v>30</v>
      </c>
      <c r="AD17" s="826"/>
      <c r="AE17" s="827" t="s">
        <v>31</v>
      </c>
      <c r="AF17" s="828"/>
      <c r="AG17" s="827" t="s">
        <v>32</v>
      </c>
      <c r="AH17" s="828"/>
      <c r="AI17" s="827" t="s">
        <v>33</v>
      </c>
      <c r="AJ17" s="828"/>
      <c r="AK17" s="827" t="s">
        <v>34</v>
      </c>
      <c r="AL17" s="828"/>
      <c r="AM17" s="827" t="s">
        <v>35</v>
      </c>
      <c r="AN17" s="828"/>
      <c r="AO17" s="833" t="s">
        <v>36</v>
      </c>
      <c r="AP17" s="834"/>
      <c r="AQ17" s="827" t="s">
        <v>37</v>
      </c>
      <c r="AR17" s="828"/>
      <c r="AS17" s="827" t="s">
        <v>38</v>
      </c>
      <c r="AT17" s="828"/>
      <c r="AU17" s="830" t="s">
        <v>39</v>
      </c>
      <c r="AV17" s="828"/>
      <c r="AW17" s="833" t="s">
        <v>40</v>
      </c>
      <c r="AX17" s="834"/>
      <c r="AY17" s="831" t="s">
        <v>41</v>
      </c>
      <c r="AZ17" s="832"/>
      <c r="BA17" s="7"/>
      <c r="BB17" s="4"/>
      <c r="BC17" s="4"/>
      <c r="BD17" s="4"/>
      <c r="BE17" s="4"/>
      <c r="BF17" s="4"/>
      <c r="BG17" s="4"/>
      <c r="BH17" s="4"/>
    </row>
    <row r="18" spans="1:90" s="9" customFormat="1" ht="75.75" customHeight="1" thickBot="1" x14ac:dyDescent="0.3">
      <c r="A18" s="8"/>
      <c r="B18" s="840"/>
      <c r="C18" s="840"/>
      <c r="D18" s="825"/>
      <c r="E18" s="10" t="s">
        <v>42</v>
      </c>
      <c r="F18" s="11" t="s">
        <v>43</v>
      </c>
      <c r="G18" s="10" t="s">
        <v>669</v>
      </c>
      <c r="H18" s="11" t="s">
        <v>43</v>
      </c>
      <c r="I18" s="10" t="s">
        <v>667</v>
      </c>
      <c r="J18" s="11" t="s">
        <v>43</v>
      </c>
      <c r="K18" s="10" t="s">
        <v>667</v>
      </c>
      <c r="L18" s="11" t="s">
        <v>668</v>
      </c>
      <c r="M18" s="12" t="s">
        <v>670</v>
      </c>
      <c r="N18" s="11" t="s">
        <v>43</v>
      </c>
      <c r="O18" s="10" t="s">
        <v>42</v>
      </c>
      <c r="P18" s="11" t="s">
        <v>43</v>
      </c>
      <c r="Q18" s="10" t="s">
        <v>42</v>
      </c>
      <c r="R18" s="11" t="s">
        <v>43</v>
      </c>
      <c r="S18" s="10" t="s">
        <v>42</v>
      </c>
      <c r="T18" s="11" t="s">
        <v>43</v>
      </c>
      <c r="U18" s="10" t="s">
        <v>42</v>
      </c>
      <c r="V18" s="11" t="s">
        <v>43</v>
      </c>
      <c r="W18" s="10" t="s">
        <v>42</v>
      </c>
      <c r="X18" s="11" t="s">
        <v>43</v>
      </c>
      <c r="Y18" s="12" t="s">
        <v>42</v>
      </c>
      <c r="Z18" s="11" t="s">
        <v>43</v>
      </c>
      <c r="AA18" s="10" t="s">
        <v>42</v>
      </c>
      <c r="AB18" s="11" t="s">
        <v>43</v>
      </c>
      <c r="AC18" s="10" t="s">
        <v>42</v>
      </c>
      <c r="AD18" s="11" t="s">
        <v>43</v>
      </c>
      <c r="AE18" s="10" t="s">
        <v>42</v>
      </c>
      <c r="AF18" s="11" t="s">
        <v>43</v>
      </c>
      <c r="AG18" s="10" t="s">
        <v>42</v>
      </c>
      <c r="AH18" s="11" t="s">
        <v>43</v>
      </c>
      <c r="AI18" s="10" t="s">
        <v>42</v>
      </c>
      <c r="AJ18" s="11" t="s">
        <v>43</v>
      </c>
      <c r="AK18" s="10" t="s">
        <v>42</v>
      </c>
      <c r="AL18" s="11" t="s">
        <v>43</v>
      </c>
      <c r="AM18" s="10" t="s">
        <v>42</v>
      </c>
      <c r="AN18" s="11" t="s">
        <v>43</v>
      </c>
      <c r="AO18" s="13" t="s">
        <v>671</v>
      </c>
      <c r="AP18" s="14" t="s">
        <v>672</v>
      </c>
      <c r="AQ18" s="13" t="s">
        <v>42</v>
      </c>
      <c r="AR18" s="14" t="s">
        <v>43</v>
      </c>
      <c r="AS18" s="13" t="s">
        <v>42</v>
      </c>
      <c r="AT18" s="14" t="s">
        <v>43</v>
      </c>
      <c r="AU18" s="15" t="s">
        <v>42</v>
      </c>
      <c r="AV18" s="14" t="s">
        <v>43</v>
      </c>
      <c r="AW18" s="13" t="s">
        <v>42</v>
      </c>
      <c r="AX18" s="16" t="s">
        <v>43</v>
      </c>
      <c r="AY18" s="13" t="s">
        <v>42</v>
      </c>
      <c r="AZ18" s="14" t="s">
        <v>43</v>
      </c>
      <c r="BA18" s="7"/>
      <c r="BB18" s="4"/>
      <c r="BC18" s="4"/>
      <c r="BD18" s="4"/>
      <c r="BE18" s="4"/>
      <c r="BF18" s="4"/>
      <c r="BG18" s="4"/>
      <c r="BH18" s="4"/>
    </row>
    <row r="19" spans="1:90" x14ac:dyDescent="0.25">
      <c r="A19" s="6"/>
      <c r="B19" s="401">
        <v>1</v>
      </c>
      <c r="C19" s="401">
        <v>2</v>
      </c>
      <c r="D19" s="401">
        <v>3</v>
      </c>
      <c r="E19" s="17" t="s">
        <v>44</v>
      </c>
      <c r="F19" s="17" t="s">
        <v>45</v>
      </c>
      <c r="G19" s="17" t="s">
        <v>46</v>
      </c>
      <c r="H19" s="17" t="s">
        <v>47</v>
      </c>
      <c r="I19" s="17" t="s">
        <v>48</v>
      </c>
      <c r="J19" s="17" t="s">
        <v>49</v>
      </c>
      <c r="K19" s="17" t="s">
        <v>50</v>
      </c>
      <c r="L19" s="17" t="s">
        <v>51</v>
      </c>
      <c r="M19" s="17" t="s">
        <v>52</v>
      </c>
      <c r="N19" s="17" t="s">
        <v>53</v>
      </c>
      <c r="O19" s="17" t="s">
        <v>54</v>
      </c>
      <c r="P19" s="17" t="s">
        <v>55</v>
      </c>
      <c r="Q19" s="17" t="s">
        <v>56</v>
      </c>
      <c r="R19" s="17" t="s">
        <v>57</v>
      </c>
      <c r="S19" s="17" t="s">
        <v>58</v>
      </c>
      <c r="T19" s="17" t="s">
        <v>59</v>
      </c>
      <c r="U19" s="18" t="s">
        <v>60</v>
      </c>
      <c r="V19" s="18" t="s">
        <v>61</v>
      </c>
      <c r="W19" s="18" t="s">
        <v>62</v>
      </c>
      <c r="X19" s="18" t="s">
        <v>63</v>
      </c>
      <c r="Y19" s="18" t="s">
        <v>64</v>
      </c>
      <c r="Z19" s="18" t="s">
        <v>65</v>
      </c>
      <c r="AA19" s="18" t="s">
        <v>66</v>
      </c>
      <c r="AB19" s="18" t="s">
        <v>67</v>
      </c>
      <c r="AC19" s="18" t="s">
        <v>68</v>
      </c>
      <c r="AD19" s="18" t="s">
        <v>69</v>
      </c>
      <c r="AE19" s="18" t="s">
        <v>70</v>
      </c>
      <c r="AF19" s="18" t="s">
        <v>71</v>
      </c>
      <c r="AG19" s="18" t="s">
        <v>72</v>
      </c>
      <c r="AH19" s="18" t="s">
        <v>73</v>
      </c>
      <c r="AI19" s="18" t="s">
        <v>74</v>
      </c>
      <c r="AJ19" s="18" t="s">
        <v>75</v>
      </c>
      <c r="AK19" s="18" t="s">
        <v>76</v>
      </c>
      <c r="AL19" s="18" t="s">
        <v>77</v>
      </c>
      <c r="AM19" s="18" t="s">
        <v>78</v>
      </c>
      <c r="AN19" s="18" t="s">
        <v>79</v>
      </c>
      <c r="AO19" s="18" t="s">
        <v>80</v>
      </c>
      <c r="AP19" s="18" t="s">
        <v>81</v>
      </c>
      <c r="AQ19" s="18" t="s">
        <v>82</v>
      </c>
      <c r="AR19" s="18" t="s">
        <v>83</v>
      </c>
      <c r="AS19" s="18" t="s">
        <v>84</v>
      </c>
      <c r="AT19" s="18" t="s">
        <v>85</v>
      </c>
      <c r="AU19" s="18" t="s">
        <v>86</v>
      </c>
      <c r="AV19" s="18" t="s">
        <v>87</v>
      </c>
      <c r="AW19" s="18" t="s">
        <v>88</v>
      </c>
      <c r="AX19" s="18" t="s">
        <v>89</v>
      </c>
      <c r="AY19" s="19" t="s">
        <v>90</v>
      </c>
      <c r="AZ19" s="19" t="s">
        <v>91</v>
      </c>
      <c r="BA19" s="7"/>
    </row>
    <row r="20" spans="1:90" s="23" customFormat="1" ht="48" customHeight="1" x14ac:dyDescent="0.25">
      <c r="A20" s="20"/>
      <c r="B20" s="402">
        <v>0</v>
      </c>
      <c r="C20" s="402" t="s">
        <v>92</v>
      </c>
      <c r="D20" s="403" t="s">
        <v>93</v>
      </c>
      <c r="E20" s="405"/>
      <c r="F20" s="405"/>
      <c r="G20" s="405">
        <f>G21+G28+G36+G42</f>
        <v>2.5</v>
      </c>
      <c r="H20" s="405"/>
      <c r="I20" s="405"/>
      <c r="J20" s="405"/>
      <c r="K20" s="405">
        <f>K21+K28+K36+K42</f>
        <v>6.641</v>
      </c>
      <c r="L20" s="405"/>
      <c r="M20" s="616">
        <f t="shared" ref="M20:AV20" si="0">M21+M28+M36+M42</f>
        <v>286.5</v>
      </c>
      <c r="N20" s="405">
        <f t="shared" si="0"/>
        <v>0</v>
      </c>
      <c r="O20" s="405">
        <f t="shared" si="0"/>
        <v>0</v>
      </c>
      <c r="P20" s="405">
        <f t="shared" si="0"/>
        <v>0</v>
      </c>
      <c r="Q20" s="405">
        <f t="shared" si="0"/>
        <v>0</v>
      </c>
      <c r="R20" s="405">
        <f t="shared" si="0"/>
        <v>0</v>
      </c>
      <c r="S20" s="405">
        <f t="shared" si="0"/>
        <v>0</v>
      </c>
      <c r="T20" s="405">
        <f t="shared" si="0"/>
        <v>0</v>
      </c>
      <c r="U20" s="405">
        <f t="shared" si="0"/>
        <v>0</v>
      </c>
      <c r="V20" s="405">
        <f t="shared" si="0"/>
        <v>0</v>
      </c>
      <c r="W20" s="405">
        <f t="shared" si="0"/>
        <v>0</v>
      </c>
      <c r="X20" s="405">
        <f t="shared" si="0"/>
        <v>0</v>
      </c>
      <c r="Y20" s="405">
        <f t="shared" si="0"/>
        <v>0</v>
      </c>
      <c r="Z20" s="405">
        <f t="shared" si="0"/>
        <v>0</v>
      </c>
      <c r="AA20" s="405">
        <f t="shared" si="0"/>
        <v>0</v>
      </c>
      <c r="AB20" s="405">
        <f t="shared" si="0"/>
        <v>0</v>
      </c>
      <c r="AC20" s="405">
        <f t="shared" si="0"/>
        <v>0</v>
      </c>
      <c r="AD20" s="405">
        <f t="shared" si="0"/>
        <v>0</v>
      </c>
      <c r="AE20" s="405">
        <f t="shared" si="0"/>
        <v>0</v>
      </c>
      <c r="AF20" s="405">
        <f t="shared" si="0"/>
        <v>0</v>
      </c>
      <c r="AG20" s="405">
        <f t="shared" si="0"/>
        <v>0</v>
      </c>
      <c r="AH20" s="405">
        <f t="shared" si="0"/>
        <v>0</v>
      </c>
      <c r="AI20" s="405">
        <f t="shared" si="0"/>
        <v>0</v>
      </c>
      <c r="AJ20" s="405">
        <f t="shared" si="0"/>
        <v>0</v>
      </c>
      <c r="AK20" s="405">
        <f t="shared" si="0"/>
        <v>0</v>
      </c>
      <c r="AL20" s="405">
        <f t="shared" si="0"/>
        <v>0</v>
      </c>
      <c r="AM20" s="405">
        <f t="shared" si="0"/>
        <v>0</v>
      </c>
      <c r="AN20" s="405">
        <f t="shared" si="0"/>
        <v>0</v>
      </c>
      <c r="AO20" s="405">
        <f t="shared" si="0"/>
        <v>0</v>
      </c>
      <c r="AP20" s="405">
        <f t="shared" si="0"/>
        <v>0</v>
      </c>
      <c r="AQ20" s="405">
        <f t="shared" si="0"/>
        <v>0</v>
      </c>
      <c r="AR20" s="405">
        <f t="shared" si="0"/>
        <v>0</v>
      </c>
      <c r="AS20" s="405">
        <f t="shared" si="0"/>
        <v>0</v>
      </c>
      <c r="AT20" s="405">
        <f t="shared" si="0"/>
        <v>0</v>
      </c>
      <c r="AU20" s="405">
        <f t="shared" si="0"/>
        <v>0</v>
      </c>
      <c r="AV20" s="405">
        <f t="shared" si="0"/>
        <v>0</v>
      </c>
      <c r="AW20" s="405">
        <f>AW21+AW28+AW36+AW42</f>
        <v>82.974999999999994</v>
      </c>
      <c r="AX20" s="405">
        <f>AX21+AX28+AX36+AX42</f>
        <v>0</v>
      </c>
      <c r="AY20" s="405">
        <f>AY21+AY28+AY36+AY42</f>
        <v>0</v>
      </c>
      <c r="AZ20" s="405">
        <f>AZ21+AZ28+AZ36+AZ42</f>
        <v>0</v>
      </c>
      <c r="BA20" s="21"/>
      <c r="BB20" s="22"/>
      <c r="BC20" s="21"/>
      <c r="BD20" s="21"/>
      <c r="BE20" s="21"/>
      <c r="BF20" s="21"/>
      <c r="BG20" s="21"/>
      <c r="BH20" s="21"/>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row>
    <row r="21" spans="1:90" s="23" customFormat="1" ht="42" customHeight="1" x14ac:dyDescent="0.25">
      <c r="A21" s="20"/>
      <c r="B21" s="406" t="s">
        <v>94</v>
      </c>
      <c r="C21" s="413" t="s">
        <v>1506</v>
      </c>
      <c r="D21" s="399" t="s">
        <v>93</v>
      </c>
      <c r="E21" s="408"/>
      <c r="F21" s="408"/>
      <c r="G21" s="408">
        <f>G22+G23+G24+G25+G26+G27</f>
        <v>2.5</v>
      </c>
      <c r="H21" s="408"/>
      <c r="I21" s="408"/>
      <c r="J21" s="408"/>
      <c r="K21" s="408">
        <f>K22+K23+K24+K25+K26+K27</f>
        <v>6.641</v>
      </c>
      <c r="L21" s="408"/>
      <c r="M21" s="617">
        <f t="shared" ref="M21:AV21" si="1">M22+M23+M24+M25+M26+M27</f>
        <v>286.5</v>
      </c>
      <c r="N21" s="408">
        <f t="shared" si="1"/>
        <v>0</v>
      </c>
      <c r="O21" s="408">
        <f t="shared" si="1"/>
        <v>0</v>
      </c>
      <c r="P21" s="408">
        <f t="shared" si="1"/>
        <v>0</v>
      </c>
      <c r="Q21" s="408">
        <f t="shared" si="1"/>
        <v>0</v>
      </c>
      <c r="R21" s="408">
        <f t="shared" si="1"/>
        <v>0</v>
      </c>
      <c r="S21" s="408">
        <f t="shared" si="1"/>
        <v>0</v>
      </c>
      <c r="T21" s="408">
        <f t="shared" si="1"/>
        <v>0</v>
      </c>
      <c r="U21" s="408">
        <f t="shared" si="1"/>
        <v>0</v>
      </c>
      <c r="V21" s="408">
        <f t="shared" si="1"/>
        <v>0</v>
      </c>
      <c r="W21" s="408">
        <f t="shared" si="1"/>
        <v>0</v>
      </c>
      <c r="X21" s="408">
        <f t="shared" si="1"/>
        <v>0</v>
      </c>
      <c r="Y21" s="408">
        <f t="shared" si="1"/>
        <v>0</v>
      </c>
      <c r="Z21" s="408">
        <f t="shared" si="1"/>
        <v>0</v>
      </c>
      <c r="AA21" s="408">
        <f t="shared" si="1"/>
        <v>0</v>
      </c>
      <c r="AB21" s="408">
        <f t="shared" si="1"/>
        <v>0</v>
      </c>
      <c r="AC21" s="408">
        <f t="shared" si="1"/>
        <v>0</v>
      </c>
      <c r="AD21" s="408">
        <f t="shared" si="1"/>
        <v>0</v>
      </c>
      <c r="AE21" s="408">
        <f t="shared" si="1"/>
        <v>0</v>
      </c>
      <c r="AF21" s="408">
        <f t="shared" si="1"/>
        <v>0</v>
      </c>
      <c r="AG21" s="408">
        <f t="shared" si="1"/>
        <v>0</v>
      </c>
      <c r="AH21" s="408">
        <f t="shared" si="1"/>
        <v>0</v>
      </c>
      <c r="AI21" s="408">
        <f t="shared" si="1"/>
        <v>0</v>
      </c>
      <c r="AJ21" s="408">
        <f t="shared" si="1"/>
        <v>0</v>
      </c>
      <c r="AK21" s="408">
        <f t="shared" si="1"/>
        <v>0</v>
      </c>
      <c r="AL21" s="408">
        <f t="shared" si="1"/>
        <v>0</v>
      </c>
      <c r="AM21" s="408">
        <f t="shared" si="1"/>
        <v>0</v>
      </c>
      <c r="AN21" s="408">
        <f t="shared" si="1"/>
        <v>0</v>
      </c>
      <c r="AO21" s="408">
        <f t="shared" si="1"/>
        <v>0</v>
      </c>
      <c r="AP21" s="408">
        <f t="shared" si="1"/>
        <v>0</v>
      </c>
      <c r="AQ21" s="408">
        <f t="shared" si="1"/>
        <v>0</v>
      </c>
      <c r="AR21" s="408">
        <f t="shared" si="1"/>
        <v>0</v>
      </c>
      <c r="AS21" s="408">
        <f t="shared" si="1"/>
        <v>0</v>
      </c>
      <c r="AT21" s="408">
        <f t="shared" si="1"/>
        <v>0</v>
      </c>
      <c r="AU21" s="408">
        <f t="shared" si="1"/>
        <v>0</v>
      </c>
      <c r="AV21" s="408">
        <f t="shared" si="1"/>
        <v>0</v>
      </c>
      <c r="AW21" s="408">
        <f>AW22+AW23+AW24+AW25+AW26+AW27</f>
        <v>82.974999999999994</v>
      </c>
      <c r="AX21" s="408">
        <f>AX22+AX23+AX24+AX25+AX26+AX27</f>
        <v>0</v>
      </c>
      <c r="AY21" s="408">
        <f>AY22+AY23+AY24+AY25+AY26+AY27</f>
        <v>0</v>
      </c>
      <c r="AZ21" s="408">
        <f>AZ22+AZ23+AZ24+AZ25+AZ26+AZ27</f>
        <v>0</v>
      </c>
      <c r="BA21" s="24">
        <f>AX21+AP21</f>
        <v>0</v>
      </c>
      <c r="BB21" s="21"/>
      <c r="BC21" s="21"/>
      <c r="BD21" s="21"/>
      <c r="BE21" s="21"/>
      <c r="BF21" s="21"/>
      <c r="BG21" s="21"/>
      <c r="BH21" s="21"/>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row>
    <row r="22" spans="1:90" s="23" customFormat="1" ht="42" customHeight="1" x14ac:dyDescent="0.25">
      <c r="A22" s="20"/>
      <c r="B22" s="406" t="s">
        <v>1507</v>
      </c>
      <c r="C22" s="413" t="s">
        <v>95</v>
      </c>
      <c r="D22" s="399" t="s">
        <v>93</v>
      </c>
      <c r="E22" s="408"/>
      <c r="F22" s="408"/>
      <c r="G22" s="408">
        <f>G45</f>
        <v>2.5</v>
      </c>
      <c r="H22" s="408"/>
      <c r="I22" s="408"/>
      <c r="J22" s="408"/>
      <c r="K22" s="408">
        <f>K45</f>
        <v>6.641</v>
      </c>
      <c r="L22" s="408"/>
      <c r="M22" s="617">
        <f t="shared" ref="M22:AV22" si="2">M45</f>
        <v>286.5</v>
      </c>
      <c r="N22" s="408">
        <f t="shared" si="2"/>
        <v>0</v>
      </c>
      <c r="O22" s="408">
        <f t="shared" si="2"/>
        <v>0</v>
      </c>
      <c r="P22" s="408">
        <f t="shared" si="2"/>
        <v>0</v>
      </c>
      <c r="Q22" s="408">
        <f t="shared" si="2"/>
        <v>0</v>
      </c>
      <c r="R22" s="408">
        <f t="shared" si="2"/>
        <v>0</v>
      </c>
      <c r="S22" s="408">
        <f t="shared" si="2"/>
        <v>0</v>
      </c>
      <c r="T22" s="408">
        <f t="shared" si="2"/>
        <v>0</v>
      </c>
      <c r="U22" s="408">
        <f t="shared" si="2"/>
        <v>0</v>
      </c>
      <c r="V22" s="408">
        <f t="shared" si="2"/>
        <v>0</v>
      </c>
      <c r="W22" s="408">
        <f t="shared" si="2"/>
        <v>0</v>
      </c>
      <c r="X22" s="408">
        <f t="shared" si="2"/>
        <v>0</v>
      </c>
      <c r="Y22" s="408">
        <f t="shared" si="2"/>
        <v>0</v>
      </c>
      <c r="Z22" s="408">
        <f t="shared" si="2"/>
        <v>0</v>
      </c>
      <c r="AA22" s="408">
        <f t="shared" si="2"/>
        <v>0</v>
      </c>
      <c r="AB22" s="408">
        <f t="shared" si="2"/>
        <v>0</v>
      </c>
      <c r="AC22" s="408">
        <f t="shared" si="2"/>
        <v>0</v>
      </c>
      <c r="AD22" s="408">
        <f t="shared" si="2"/>
        <v>0</v>
      </c>
      <c r="AE22" s="408">
        <f t="shared" si="2"/>
        <v>0</v>
      </c>
      <c r="AF22" s="408">
        <f t="shared" si="2"/>
        <v>0</v>
      </c>
      <c r="AG22" s="408">
        <f t="shared" si="2"/>
        <v>0</v>
      </c>
      <c r="AH22" s="408">
        <f t="shared" si="2"/>
        <v>0</v>
      </c>
      <c r="AI22" s="408">
        <f t="shared" si="2"/>
        <v>0</v>
      </c>
      <c r="AJ22" s="408">
        <f t="shared" si="2"/>
        <v>0</v>
      </c>
      <c r="AK22" s="408">
        <f t="shared" si="2"/>
        <v>0</v>
      </c>
      <c r="AL22" s="408">
        <f t="shared" si="2"/>
        <v>0</v>
      </c>
      <c r="AM22" s="408">
        <f t="shared" si="2"/>
        <v>0</v>
      </c>
      <c r="AN22" s="408">
        <f t="shared" si="2"/>
        <v>0</v>
      </c>
      <c r="AO22" s="408">
        <f t="shared" si="2"/>
        <v>0</v>
      </c>
      <c r="AP22" s="408">
        <f t="shared" si="2"/>
        <v>0</v>
      </c>
      <c r="AQ22" s="408">
        <f t="shared" si="2"/>
        <v>0</v>
      </c>
      <c r="AR22" s="408">
        <f t="shared" si="2"/>
        <v>0</v>
      </c>
      <c r="AS22" s="408">
        <f t="shared" si="2"/>
        <v>0</v>
      </c>
      <c r="AT22" s="408">
        <f t="shared" si="2"/>
        <v>0</v>
      </c>
      <c r="AU22" s="408">
        <f t="shared" si="2"/>
        <v>0</v>
      </c>
      <c r="AV22" s="408">
        <f t="shared" si="2"/>
        <v>0</v>
      </c>
      <c r="AW22" s="408">
        <f>AW45</f>
        <v>72.974999999999994</v>
      </c>
      <c r="AX22" s="408">
        <f>AX45</f>
        <v>0</v>
      </c>
      <c r="AY22" s="408">
        <f>AY45</f>
        <v>0</v>
      </c>
      <c r="AZ22" s="408">
        <f>AZ45</f>
        <v>0</v>
      </c>
      <c r="BA22" s="24"/>
      <c r="BB22" s="21"/>
      <c r="BC22" s="21"/>
      <c r="BD22" s="21"/>
      <c r="BE22" s="21"/>
      <c r="BF22" s="21"/>
      <c r="BG22" s="21"/>
      <c r="BH22" s="21"/>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row>
    <row r="23" spans="1:90" s="23" customFormat="1" ht="42" customHeight="1" x14ac:dyDescent="0.25">
      <c r="A23" s="20"/>
      <c r="B23" s="406" t="s">
        <v>1508</v>
      </c>
      <c r="C23" s="413" t="s">
        <v>97</v>
      </c>
      <c r="D23" s="399" t="s">
        <v>93</v>
      </c>
      <c r="E23" s="408"/>
      <c r="F23" s="408"/>
      <c r="G23" s="408">
        <f t="shared" ref="G23:AW23" si="3">G87</f>
        <v>0</v>
      </c>
      <c r="H23" s="408"/>
      <c r="I23" s="408"/>
      <c r="J23" s="408"/>
      <c r="K23" s="408">
        <f t="shared" si="3"/>
        <v>0</v>
      </c>
      <c r="L23" s="408"/>
      <c r="M23" s="617">
        <f t="shared" si="3"/>
        <v>0</v>
      </c>
      <c r="N23" s="408">
        <f t="shared" si="3"/>
        <v>0</v>
      </c>
      <c r="O23" s="408">
        <f t="shared" si="3"/>
        <v>0</v>
      </c>
      <c r="P23" s="408">
        <f t="shared" si="3"/>
        <v>0</v>
      </c>
      <c r="Q23" s="408">
        <f t="shared" si="3"/>
        <v>0</v>
      </c>
      <c r="R23" s="408">
        <f t="shared" si="3"/>
        <v>0</v>
      </c>
      <c r="S23" s="408">
        <f t="shared" si="3"/>
        <v>0</v>
      </c>
      <c r="T23" s="408">
        <f t="shared" si="3"/>
        <v>0</v>
      </c>
      <c r="U23" s="408">
        <f t="shared" si="3"/>
        <v>0</v>
      </c>
      <c r="V23" s="408">
        <f t="shared" si="3"/>
        <v>0</v>
      </c>
      <c r="W23" s="408">
        <f t="shared" si="3"/>
        <v>0</v>
      </c>
      <c r="X23" s="408">
        <f t="shared" si="3"/>
        <v>0</v>
      </c>
      <c r="Y23" s="408">
        <f t="shared" si="3"/>
        <v>0</v>
      </c>
      <c r="Z23" s="408">
        <f t="shared" si="3"/>
        <v>0</v>
      </c>
      <c r="AA23" s="408">
        <f t="shared" si="3"/>
        <v>0</v>
      </c>
      <c r="AB23" s="408">
        <f t="shared" si="3"/>
        <v>0</v>
      </c>
      <c r="AC23" s="408">
        <f t="shared" si="3"/>
        <v>0</v>
      </c>
      <c r="AD23" s="408">
        <f t="shared" si="3"/>
        <v>0</v>
      </c>
      <c r="AE23" s="408">
        <f t="shared" si="3"/>
        <v>0</v>
      </c>
      <c r="AF23" s="408">
        <f t="shared" si="3"/>
        <v>0</v>
      </c>
      <c r="AG23" s="408">
        <f t="shared" si="3"/>
        <v>0</v>
      </c>
      <c r="AH23" s="408">
        <f t="shared" si="3"/>
        <v>0</v>
      </c>
      <c r="AI23" s="408">
        <f t="shared" si="3"/>
        <v>0</v>
      </c>
      <c r="AJ23" s="408">
        <f t="shared" si="3"/>
        <v>0</v>
      </c>
      <c r="AK23" s="408">
        <f t="shared" si="3"/>
        <v>0</v>
      </c>
      <c r="AL23" s="408">
        <f t="shared" si="3"/>
        <v>0</v>
      </c>
      <c r="AM23" s="408">
        <f t="shared" si="3"/>
        <v>0</v>
      </c>
      <c r="AN23" s="408">
        <f t="shared" si="3"/>
        <v>0</v>
      </c>
      <c r="AO23" s="408">
        <f t="shared" si="3"/>
        <v>0</v>
      </c>
      <c r="AP23" s="408">
        <f t="shared" si="3"/>
        <v>0</v>
      </c>
      <c r="AQ23" s="408">
        <f t="shared" si="3"/>
        <v>0</v>
      </c>
      <c r="AR23" s="408">
        <f t="shared" si="3"/>
        <v>0</v>
      </c>
      <c r="AS23" s="408">
        <f t="shared" si="3"/>
        <v>0</v>
      </c>
      <c r="AT23" s="408">
        <f t="shared" si="3"/>
        <v>0</v>
      </c>
      <c r="AU23" s="408">
        <f t="shared" si="3"/>
        <v>0</v>
      </c>
      <c r="AV23" s="408">
        <f t="shared" si="3"/>
        <v>0</v>
      </c>
      <c r="AW23" s="408">
        <f t="shared" si="3"/>
        <v>10</v>
      </c>
      <c r="AX23" s="408">
        <f>AX87</f>
        <v>0</v>
      </c>
      <c r="AY23" s="408">
        <f>AY87</f>
        <v>0</v>
      </c>
      <c r="AZ23" s="408">
        <f>AZ87</f>
        <v>0</v>
      </c>
      <c r="BA23" s="24"/>
      <c r="BB23" s="21"/>
      <c r="BC23" s="21"/>
      <c r="BD23" s="21"/>
      <c r="BE23" s="21"/>
      <c r="BF23" s="21"/>
      <c r="BG23" s="21"/>
      <c r="BH23" s="21"/>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row>
    <row r="24" spans="1:90" s="23" customFormat="1" ht="42" customHeight="1" x14ac:dyDescent="0.25">
      <c r="A24" s="20"/>
      <c r="B24" s="406" t="s">
        <v>1509</v>
      </c>
      <c r="C24" s="413" t="s">
        <v>99</v>
      </c>
      <c r="D24" s="399" t="s">
        <v>93</v>
      </c>
      <c r="E24" s="400"/>
      <c r="F24" s="400"/>
      <c r="G24" s="407"/>
      <c r="H24" s="400"/>
      <c r="I24" s="400"/>
      <c r="J24" s="400"/>
      <c r="K24" s="400"/>
      <c r="L24" s="400"/>
      <c r="M24" s="614"/>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8"/>
      <c r="AP24" s="408"/>
      <c r="AQ24" s="408"/>
      <c r="AR24" s="408"/>
      <c r="AS24" s="408"/>
      <c r="AT24" s="408"/>
      <c r="AU24" s="408"/>
      <c r="AV24" s="408"/>
      <c r="AW24" s="408"/>
      <c r="AX24" s="408"/>
      <c r="AY24" s="400"/>
      <c r="AZ24" s="400"/>
      <c r="BA24" s="24"/>
      <c r="BB24" s="21"/>
      <c r="BC24" s="21"/>
      <c r="BD24" s="21"/>
      <c r="BE24" s="21"/>
      <c r="BF24" s="21"/>
      <c r="BG24" s="21"/>
      <c r="BH24" s="21"/>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row>
    <row r="25" spans="1:90" s="23" customFormat="1" ht="42" customHeight="1" x14ac:dyDescent="0.25">
      <c r="A25" s="20"/>
      <c r="B25" s="406" t="s">
        <v>1510</v>
      </c>
      <c r="C25" s="413" t="s">
        <v>101</v>
      </c>
      <c r="D25" s="399" t="s">
        <v>93</v>
      </c>
      <c r="E25" s="400"/>
      <c r="F25" s="400"/>
      <c r="G25" s="407"/>
      <c r="H25" s="400"/>
      <c r="I25" s="400"/>
      <c r="J25" s="400"/>
      <c r="K25" s="400"/>
      <c r="L25" s="400"/>
      <c r="M25" s="614"/>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8"/>
      <c r="AP25" s="408"/>
      <c r="AQ25" s="408"/>
      <c r="AR25" s="408"/>
      <c r="AS25" s="408"/>
      <c r="AT25" s="408"/>
      <c r="AU25" s="408"/>
      <c r="AV25" s="408"/>
      <c r="AW25" s="408"/>
      <c r="AX25" s="408"/>
      <c r="AY25" s="400"/>
      <c r="AZ25" s="400"/>
      <c r="BA25" s="24"/>
      <c r="BB25" s="21"/>
      <c r="BC25" s="21"/>
      <c r="BD25" s="21"/>
      <c r="BE25" s="21"/>
      <c r="BF25" s="21"/>
      <c r="BG25" s="21"/>
      <c r="BH25" s="21"/>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row>
    <row r="26" spans="1:90" s="23" customFormat="1" ht="42" customHeight="1" x14ac:dyDescent="0.25">
      <c r="A26" s="20"/>
      <c r="B26" s="406" t="s">
        <v>1511</v>
      </c>
      <c r="C26" s="413" t="s">
        <v>103</v>
      </c>
      <c r="D26" s="399" t="s">
        <v>93</v>
      </c>
      <c r="E26" s="400"/>
      <c r="F26" s="400"/>
      <c r="G26" s="407"/>
      <c r="H26" s="400"/>
      <c r="I26" s="400"/>
      <c r="J26" s="400"/>
      <c r="K26" s="400"/>
      <c r="L26" s="400"/>
      <c r="M26" s="614"/>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8"/>
      <c r="AP26" s="408"/>
      <c r="AQ26" s="408"/>
      <c r="AR26" s="408"/>
      <c r="AS26" s="408"/>
      <c r="AT26" s="408"/>
      <c r="AU26" s="408"/>
      <c r="AV26" s="408"/>
      <c r="AW26" s="408"/>
      <c r="AX26" s="408"/>
      <c r="AY26" s="400"/>
      <c r="AZ26" s="400"/>
      <c r="BA26" s="24"/>
      <c r="BB26" s="21"/>
      <c r="BC26" s="21"/>
      <c r="BD26" s="21"/>
      <c r="BE26" s="21"/>
      <c r="BF26" s="21"/>
      <c r="BG26" s="21"/>
      <c r="BH26" s="21"/>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row>
    <row r="27" spans="1:90" s="23" customFormat="1" ht="42" customHeight="1" x14ac:dyDescent="0.25">
      <c r="A27" s="20"/>
      <c r="B27" s="406" t="s">
        <v>1512</v>
      </c>
      <c r="C27" s="413" t="s">
        <v>105</v>
      </c>
      <c r="D27" s="399" t="s">
        <v>93</v>
      </c>
      <c r="E27" s="400"/>
      <c r="F27" s="400"/>
      <c r="G27" s="407"/>
      <c r="H27" s="400"/>
      <c r="I27" s="400"/>
      <c r="J27" s="400"/>
      <c r="K27" s="400"/>
      <c r="L27" s="400"/>
      <c r="M27" s="614"/>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8"/>
      <c r="AP27" s="408"/>
      <c r="AQ27" s="408"/>
      <c r="AR27" s="408"/>
      <c r="AS27" s="408"/>
      <c r="AT27" s="408"/>
      <c r="AU27" s="408"/>
      <c r="AV27" s="408"/>
      <c r="AW27" s="408"/>
      <c r="AX27" s="408"/>
      <c r="AY27" s="400"/>
      <c r="AZ27" s="400"/>
      <c r="BA27" s="24"/>
      <c r="BB27" s="21"/>
      <c r="BC27" s="21"/>
      <c r="BD27" s="21"/>
      <c r="BE27" s="21"/>
      <c r="BF27" s="21"/>
      <c r="BG27" s="21"/>
      <c r="BH27" s="21"/>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row>
    <row r="28" spans="1:90" s="23" customFormat="1" ht="42" customHeight="1" x14ac:dyDescent="0.25">
      <c r="A28" s="20"/>
      <c r="B28" s="406" t="s">
        <v>96</v>
      </c>
      <c r="C28" s="413" t="s">
        <v>1513</v>
      </c>
      <c r="D28" s="399" t="s">
        <v>93</v>
      </c>
      <c r="E28" s="400">
        <f>E69</f>
        <v>0</v>
      </c>
      <c r="F28" s="400">
        <f>F69</f>
        <v>0</v>
      </c>
      <c r="G28" s="400">
        <f>G69</f>
        <v>0</v>
      </c>
      <c r="H28" s="400">
        <f t="shared" ref="H28:AZ28" si="4">H69</f>
        <v>0</v>
      </c>
      <c r="I28" s="400">
        <f t="shared" si="4"/>
        <v>0</v>
      </c>
      <c r="J28" s="400">
        <f t="shared" si="4"/>
        <v>0</v>
      </c>
      <c r="K28" s="400">
        <f>K69</f>
        <v>0</v>
      </c>
      <c r="L28" s="400">
        <f t="shared" si="4"/>
        <v>0</v>
      </c>
      <c r="M28" s="614">
        <f t="shared" si="4"/>
        <v>0</v>
      </c>
      <c r="N28" s="400">
        <f t="shared" si="4"/>
        <v>0</v>
      </c>
      <c r="O28" s="400">
        <f t="shared" si="4"/>
        <v>0</v>
      </c>
      <c r="P28" s="400">
        <f t="shared" si="4"/>
        <v>0</v>
      </c>
      <c r="Q28" s="400">
        <f t="shared" si="4"/>
        <v>0</v>
      </c>
      <c r="R28" s="400">
        <f t="shared" si="4"/>
        <v>0</v>
      </c>
      <c r="S28" s="400">
        <f t="shared" si="4"/>
        <v>0</v>
      </c>
      <c r="T28" s="400">
        <f t="shared" si="4"/>
        <v>0</v>
      </c>
      <c r="U28" s="400">
        <f t="shared" si="4"/>
        <v>0</v>
      </c>
      <c r="V28" s="400">
        <f t="shared" si="4"/>
        <v>0</v>
      </c>
      <c r="W28" s="400">
        <f t="shared" si="4"/>
        <v>0</v>
      </c>
      <c r="X28" s="400">
        <f t="shared" si="4"/>
        <v>0</v>
      </c>
      <c r="Y28" s="400">
        <f t="shared" si="4"/>
        <v>0</v>
      </c>
      <c r="Z28" s="400">
        <f t="shared" si="4"/>
        <v>0</v>
      </c>
      <c r="AA28" s="400">
        <f t="shared" si="4"/>
        <v>0</v>
      </c>
      <c r="AB28" s="400">
        <f t="shared" si="4"/>
        <v>0</v>
      </c>
      <c r="AC28" s="400">
        <f t="shared" si="4"/>
        <v>0</v>
      </c>
      <c r="AD28" s="400">
        <f t="shared" si="4"/>
        <v>0</v>
      </c>
      <c r="AE28" s="400">
        <f t="shared" si="4"/>
        <v>0</v>
      </c>
      <c r="AF28" s="400">
        <f t="shared" si="4"/>
        <v>0</v>
      </c>
      <c r="AG28" s="400">
        <f t="shared" si="4"/>
        <v>0</v>
      </c>
      <c r="AH28" s="400">
        <f t="shared" si="4"/>
        <v>0</v>
      </c>
      <c r="AI28" s="400">
        <f t="shared" si="4"/>
        <v>0</v>
      </c>
      <c r="AJ28" s="400">
        <f t="shared" si="4"/>
        <v>0</v>
      </c>
      <c r="AK28" s="400">
        <f t="shared" si="4"/>
        <v>0</v>
      </c>
      <c r="AL28" s="400">
        <f t="shared" si="4"/>
        <v>0</v>
      </c>
      <c r="AM28" s="400">
        <f t="shared" si="4"/>
        <v>0</v>
      </c>
      <c r="AN28" s="400">
        <f t="shared" si="4"/>
        <v>0</v>
      </c>
      <c r="AO28" s="408">
        <f>AO69</f>
        <v>0</v>
      </c>
      <c r="AP28" s="408">
        <f>AP69</f>
        <v>0</v>
      </c>
      <c r="AQ28" s="408">
        <f t="shared" si="4"/>
        <v>0</v>
      </c>
      <c r="AR28" s="408">
        <f t="shared" si="4"/>
        <v>0</v>
      </c>
      <c r="AS28" s="408">
        <f t="shared" si="4"/>
        <v>0</v>
      </c>
      <c r="AT28" s="408">
        <f t="shared" si="4"/>
        <v>0</v>
      </c>
      <c r="AU28" s="408">
        <f t="shared" si="4"/>
        <v>0</v>
      </c>
      <c r="AV28" s="408">
        <f t="shared" si="4"/>
        <v>0</v>
      </c>
      <c r="AW28" s="408">
        <f t="shared" si="4"/>
        <v>0</v>
      </c>
      <c r="AX28" s="408">
        <f t="shared" si="4"/>
        <v>0</v>
      </c>
      <c r="AY28" s="400">
        <f t="shared" si="4"/>
        <v>0</v>
      </c>
      <c r="AZ28" s="400">
        <f t="shared" si="4"/>
        <v>0</v>
      </c>
      <c r="BA28" s="24">
        <f>AX28+AP28</f>
        <v>0</v>
      </c>
      <c r="BB28" s="21"/>
      <c r="BC28" s="21"/>
      <c r="BD28" s="21"/>
      <c r="BE28" s="21"/>
      <c r="BF28" s="21"/>
      <c r="BG28" s="21"/>
      <c r="BH28" s="21"/>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row>
    <row r="29" spans="1:90" s="23" customFormat="1" ht="42" customHeight="1" x14ac:dyDescent="0.25">
      <c r="A29" s="20"/>
      <c r="B29" s="406" t="s">
        <v>1514</v>
      </c>
      <c r="C29" s="413" t="s">
        <v>788</v>
      </c>
      <c r="D29" s="399" t="s">
        <v>93</v>
      </c>
      <c r="E29" s="400"/>
      <c r="F29" s="400"/>
      <c r="G29" s="400"/>
      <c r="H29" s="400"/>
      <c r="I29" s="400"/>
      <c r="J29" s="400"/>
      <c r="K29" s="400"/>
      <c r="L29" s="400"/>
      <c r="M29" s="614"/>
      <c r="N29" s="400"/>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8"/>
      <c r="AP29" s="408"/>
      <c r="AQ29" s="408"/>
      <c r="AR29" s="408"/>
      <c r="AS29" s="408"/>
      <c r="AT29" s="408"/>
      <c r="AU29" s="408"/>
      <c r="AV29" s="408"/>
      <c r="AW29" s="408"/>
      <c r="AX29" s="408"/>
      <c r="AY29" s="400"/>
      <c r="AZ29" s="400"/>
      <c r="BA29" s="24"/>
      <c r="BB29" s="21"/>
      <c r="BC29" s="21"/>
      <c r="BD29" s="21"/>
      <c r="BE29" s="21"/>
      <c r="BF29" s="21"/>
      <c r="BG29" s="21"/>
      <c r="BH29" s="21"/>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row>
    <row r="30" spans="1:90" s="23" customFormat="1" ht="42" customHeight="1" x14ac:dyDescent="0.25">
      <c r="A30" s="20"/>
      <c r="B30" s="406" t="s">
        <v>1515</v>
      </c>
      <c r="C30" s="413" t="s">
        <v>789</v>
      </c>
      <c r="D30" s="399" t="s">
        <v>93</v>
      </c>
      <c r="E30" s="400"/>
      <c r="F30" s="400"/>
      <c r="G30" s="400"/>
      <c r="H30" s="400"/>
      <c r="I30" s="400"/>
      <c r="J30" s="400"/>
      <c r="K30" s="400"/>
      <c r="L30" s="400"/>
      <c r="M30" s="614"/>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8"/>
      <c r="AP30" s="408"/>
      <c r="AQ30" s="408"/>
      <c r="AR30" s="408"/>
      <c r="AS30" s="408"/>
      <c r="AT30" s="408"/>
      <c r="AU30" s="408"/>
      <c r="AV30" s="408"/>
      <c r="AW30" s="408"/>
      <c r="AX30" s="408"/>
      <c r="AY30" s="400"/>
      <c r="AZ30" s="400"/>
      <c r="BA30" s="24"/>
      <c r="BB30" s="21"/>
      <c r="BC30" s="21"/>
      <c r="BD30" s="21"/>
      <c r="BE30" s="21"/>
      <c r="BF30" s="21"/>
      <c r="BG30" s="21"/>
      <c r="BH30" s="21"/>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row>
    <row r="31" spans="1:90" s="23" customFormat="1" ht="42" customHeight="1" x14ac:dyDescent="0.25">
      <c r="A31" s="20"/>
      <c r="B31" s="406" t="s">
        <v>1516</v>
      </c>
      <c r="C31" s="413" t="s">
        <v>790</v>
      </c>
      <c r="D31" s="399" t="s">
        <v>93</v>
      </c>
      <c r="E31" s="400"/>
      <c r="F31" s="400"/>
      <c r="G31" s="400"/>
      <c r="H31" s="400"/>
      <c r="I31" s="400"/>
      <c r="J31" s="400"/>
      <c r="K31" s="400"/>
      <c r="L31" s="400"/>
      <c r="M31" s="614"/>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8"/>
      <c r="AP31" s="408"/>
      <c r="AQ31" s="408"/>
      <c r="AR31" s="408"/>
      <c r="AS31" s="408"/>
      <c r="AT31" s="408"/>
      <c r="AU31" s="408"/>
      <c r="AV31" s="408"/>
      <c r="AW31" s="408"/>
      <c r="AX31" s="408"/>
      <c r="AY31" s="400"/>
      <c r="AZ31" s="400"/>
      <c r="BA31" s="24"/>
      <c r="BB31" s="21"/>
      <c r="BC31" s="21"/>
      <c r="BD31" s="21"/>
      <c r="BE31" s="21"/>
      <c r="BF31" s="21"/>
      <c r="BG31" s="21"/>
      <c r="BH31" s="21"/>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row>
    <row r="32" spans="1:90" s="23" customFormat="1" ht="42" customHeight="1" x14ac:dyDescent="0.25">
      <c r="A32" s="20"/>
      <c r="B32" s="406" t="s">
        <v>1517</v>
      </c>
      <c r="C32" s="413" t="s">
        <v>791</v>
      </c>
      <c r="D32" s="399" t="s">
        <v>93</v>
      </c>
      <c r="E32" s="400"/>
      <c r="F32" s="400"/>
      <c r="G32" s="400"/>
      <c r="H32" s="400"/>
      <c r="I32" s="400"/>
      <c r="J32" s="400"/>
      <c r="K32" s="400"/>
      <c r="L32" s="400"/>
      <c r="M32" s="614"/>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8"/>
      <c r="AP32" s="408"/>
      <c r="AQ32" s="408"/>
      <c r="AR32" s="408"/>
      <c r="AS32" s="408"/>
      <c r="AT32" s="408"/>
      <c r="AU32" s="408"/>
      <c r="AV32" s="408"/>
      <c r="AW32" s="408"/>
      <c r="AX32" s="408"/>
      <c r="AY32" s="400"/>
      <c r="AZ32" s="400"/>
      <c r="BA32" s="24"/>
      <c r="BB32" s="21"/>
      <c r="BC32" s="21"/>
      <c r="BD32" s="21"/>
      <c r="BE32" s="21"/>
      <c r="BF32" s="21"/>
      <c r="BG32" s="21"/>
      <c r="BH32" s="21"/>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row>
    <row r="33" spans="1:90" s="23" customFormat="1" ht="42" customHeight="1" x14ac:dyDescent="0.25">
      <c r="A33" s="20"/>
      <c r="B33" s="406" t="s">
        <v>1518</v>
      </c>
      <c r="C33" s="413" t="s">
        <v>792</v>
      </c>
      <c r="D33" s="399" t="s">
        <v>93</v>
      </c>
      <c r="E33" s="400"/>
      <c r="F33" s="400"/>
      <c r="G33" s="400"/>
      <c r="H33" s="400"/>
      <c r="I33" s="400"/>
      <c r="J33" s="400"/>
      <c r="K33" s="400"/>
      <c r="L33" s="400"/>
      <c r="M33" s="614"/>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8"/>
      <c r="AP33" s="408"/>
      <c r="AQ33" s="408"/>
      <c r="AR33" s="408"/>
      <c r="AS33" s="408"/>
      <c r="AT33" s="408"/>
      <c r="AU33" s="408"/>
      <c r="AV33" s="408"/>
      <c r="AW33" s="408"/>
      <c r="AX33" s="408"/>
      <c r="AY33" s="400"/>
      <c r="AZ33" s="400"/>
      <c r="BA33" s="24"/>
      <c r="BB33" s="21"/>
      <c r="BC33" s="21"/>
      <c r="BD33" s="21"/>
      <c r="BE33" s="21"/>
      <c r="BF33" s="21"/>
      <c r="BG33" s="21"/>
      <c r="BH33" s="21"/>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row>
    <row r="34" spans="1:90" s="23" customFormat="1" ht="42" customHeight="1" x14ac:dyDescent="0.25">
      <c r="A34" s="20"/>
      <c r="B34" s="406" t="s">
        <v>1519</v>
      </c>
      <c r="C34" s="413" t="s">
        <v>103</v>
      </c>
      <c r="D34" s="399" t="s">
        <v>93</v>
      </c>
      <c r="E34" s="400"/>
      <c r="F34" s="400"/>
      <c r="G34" s="400"/>
      <c r="H34" s="400"/>
      <c r="I34" s="400"/>
      <c r="J34" s="400"/>
      <c r="K34" s="400"/>
      <c r="L34" s="400"/>
      <c r="M34" s="614"/>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8"/>
      <c r="AP34" s="408"/>
      <c r="AQ34" s="408"/>
      <c r="AR34" s="408"/>
      <c r="AS34" s="408"/>
      <c r="AT34" s="408"/>
      <c r="AU34" s="408"/>
      <c r="AV34" s="408"/>
      <c r="AW34" s="408"/>
      <c r="AX34" s="408"/>
      <c r="AY34" s="400"/>
      <c r="AZ34" s="400"/>
      <c r="BA34" s="24"/>
      <c r="BB34" s="21"/>
      <c r="BC34" s="21"/>
      <c r="BD34" s="21"/>
      <c r="BE34" s="21"/>
      <c r="BF34" s="21"/>
      <c r="BG34" s="21"/>
      <c r="BH34" s="21"/>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row>
    <row r="35" spans="1:90" s="23" customFormat="1" ht="42" customHeight="1" x14ac:dyDescent="0.25">
      <c r="A35" s="20"/>
      <c r="B35" s="406" t="s">
        <v>1520</v>
      </c>
      <c r="C35" s="413" t="s">
        <v>105</v>
      </c>
      <c r="D35" s="399" t="s">
        <v>93</v>
      </c>
      <c r="E35" s="400"/>
      <c r="F35" s="400"/>
      <c r="G35" s="400"/>
      <c r="H35" s="400"/>
      <c r="I35" s="400"/>
      <c r="J35" s="400"/>
      <c r="K35" s="400"/>
      <c r="L35" s="400"/>
      <c r="M35" s="614"/>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8"/>
      <c r="AP35" s="408"/>
      <c r="AQ35" s="408"/>
      <c r="AR35" s="408"/>
      <c r="AS35" s="408"/>
      <c r="AT35" s="408"/>
      <c r="AU35" s="408"/>
      <c r="AV35" s="408"/>
      <c r="AW35" s="408"/>
      <c r="AX35" s="408"/>
      <c r="AY35" s="400"/>
      <c r="AZ35" s="400"/>
      <c r="BA35" s="24"/>
      <c r="BB35" s="21"/>
      <c r="BC35" s="21"/>
      <c r="BD35" s="21"/>
      <c r="BE35" s="21"/>
      <c r="BF35" s="21"/>
      <c r="BG35" s="21"/>
      <c r="BH35" s="21"/>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row>
    <row r="36" spans="1:90" s="23" customFormat="1" ht="42" customHeight="1" x14ac:dyDescent="0.25">
      <c r="A36" s="20"/>
      <c r="B36" s="406" t="s">
        <v>98</v>
      </c>
      <c r="C36" s="395" t="s">
        <v>1521</v>
      </c>
      <c r="D36" s="399" t="s">
        <v>93</v>
      </c>
      <c r="E36" s="400">
        <f t="shared" ref="E36:K36" si="5">E89</f>
        <v>0</v>
      </c>
      <c r="F36" s="400">
        <f t="shared" si="5"/>
        <v>0</v>
      </c>
      <c r="G36" s="400">
        <f t="shared" si="5"/>
        <v>0</v>
      </c>
      <c r="H36" s="400">
        <f t="shared" si="5"/>
        <v>0</v>
      </c>
      <c r="I36" s="400">
        <f t="shared" si="5"/>
        <v>0</v>
      </c>
      <c r="J36" s="400">
        <f t="shared" si="5"/>
        <v>0</v>
      </c>
      <c r="K36" s="400">
        <f t="shared" si="5"/>
        <v>0</v>
      </c>
      <c r="L36" s="400">
        <f t="shared" ref="L36:AZ36" si="6">L89</f>
        <v>0</v>
      </c>
      <c r="M36" s="614">
        <f t="shared" si="6"/>
        <v>0</v>
      </c>
      <c r="N36" s="400">
        <f t="shared" si="6"/>
        <v>0</v>
      </c>
      <c r="O36" s="400">
        <f t="shared" si="6"/>
        <v>0</v>
      </c>
      <c r="P36" s="400">
        <f t="shared" si="6"/>
        <v>0</v>
      </c>
      <c r="Q36" s="400">
        <f t="shared" si="6"/>
        <v>0</v>
      </c>
      <c r="R36" s="400">
        <f t="shared" si="6"/>
        <v>0</v>
      </c>
      <c r="S36" s="400">
        <f t="shared" si="6"/>
        <v>0</v>
      </c>
      <c r="T36" s="400">
        <f t="shared" si="6"/>
        <v>0</v>
      </c>
      <c r="U36" s="400">
        <f t="shared" si="6"/>
        <v>0</v>
      </c>
      <c r="V36" s="400">
        <f t="shared" si="6"/>
        <v>0</v>
      </c>
      <c r="W36" s="400">
        <f t="shared" si="6"/>
        <v>0</v>
      </c>
      <c r="X36" s="400">
        <f t="shared" si="6"/>
        <v>0</v>
      </c>
      <c r="Y36" s="400">
        <f t="shared" si="6"/>
        <v>0</v>
      </c>
      <c r="Z36" s="400">
        <f t="shared" si="6"/>
        <v>0</v>
      </c>
      <c r="AA36" s="400">
        <f t="shared" si="6"/>
        <v>0</v>
      </c>
      <c r="AB36" s="400">
        <f t="shared" si="6"/>
        <v>0</v>
      </c>
      <c r="AC36" s="400">
        <f t="shared" si="6"/>
        <v>0</v>
      </c>
      <c r="AD36" s="400">
        <f t="shared" si="6"/>
        <v>0</v>
      </c>
      <c r="AE36" s="400">
        <f t="shared" si="6"/>
        <v>0</v>
      </c>
      <c r="AF36" s="400">
        <f t="shared" si="6"/>
        <v>0</v>
      </c>
      <c r="AG36" s="400">
        <f t="shared" si="6"/>
        <v>0</v>
      </c>
      <c r="AH36" s="400">
        <f t="shared" si="6"/>
        <v>0</v>
      </c>
      <c r="AI36" s="400">
        <f t="shared" si="6"/>
        <v>0</v>
      </c>
      <c r="AJ36" s="400">
        <f t="shared" si="6"/>
        <v>0</v>
      </c>
      <c r="AK36" s="400">
        <f t="shared" si="6"/>
        <v>0</v>
      </c>
      <c r="AL36" s="400">
        <f t="shared" si="6"/>
        <v>0</v>
      </c>
      <c r="AM36" s="400">
        <f t="shared" si="6"/>
        <v>0</v>
      </c>
      <c r="AN36" s="400">
        <f t="shared" si="6"/>
        <v>0</v>
      </c>
      <c r="AO36" s="408">
        <f t="shared" si="6"/>
        <v>0</v>
      </c>
      <c r="AP36" s="408">
        <f t="shared" si="6"/>
        <v>0</v>
      </c>
      <c r="AQ36" s="408">
        <f t="shared" si="6"/>
        <v>0</v>
      </c>
      <c r="AR36" s="408">
        <f t="shared" si="6"/>
        <v>0</v>
      </c>
      <c r="AS36" s="408">
        <f t="shared" si="6"/>
        <v>0</v>
      </c>
      <c r="AT36" s="408">
        <f t="shared" si="6"/>
        <v>0</v>
      </c>
      <c r="AU36" s="408">
        <f t="shared" si="6"/>
        <v>0</v>
      </c>
      <c r="AV36" s="408">
        <f t="shared" si="6"/>
        <v>0</v>
      </c>
      <c r="AW36" s="408">
        <f t="shared" si="6"/>
        <v>0</v>
      </c>
      <c r="AX36" s="408">
        <f t="shared" si="6"/>
        <v>0</v>
      </c>
      <c r="AY36" s="400">
        <f t="shared" si="6"/>
        <v>0</v>
      </c>
      <c r="AZ36" s="400">
        <f t="shared" si="6"/>
        <v>0</v>
      </c>
      <c r="BA36" s="24">
        <f>AX36+AP36</f>
        <v>0</v>
      </c>
      <c r="BB36" s="21"/>
      <c r="BC36" s="21"/>
      <c r="BD36" s="21"/>
      <c r="BE36" s="21"/>
      <c r="BF36" s="21"/>
      <c r="BG36" s="21"/>
      <c r="BH36" s="21"/>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row>
    <row r="37" spans="1:90" s="23" customFormat="1" ht="42" customHeight="1" x14ac:dyDescent="0.25">
      <c r="A37" s="20"/>
      <c r="B37" s="406" t="s">
        <v>1522</v>
      </c>
      <c r="C37" s="395" t="s">
        <v>789</v>
      </c>
      <c r="D37" s="399" t="s">
        <v>93</v>
      </c>
      <c r="E37" s="400"/>
      <c r="F37" s="400"/>
      <c r="G37" s="400"/>
      <c r="H37" s="400"/>
      <c r="I37" s="400"/>
      <c r="J37" s="400"/>
      <c r="K37" s="400"/>
      <c r="L37" s="400"/>
      <c r="M37" s="614"/>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8"/>
      <c r="AP37" s="408"/>
      <c r="AQ37" s="408"/>
      <c r="AR37" s="408"/>
      <c r="AS37" s="408"/>
      <c r="AT37" s="408"/>
      <c r="AU37" s="408"/>
      <c r="AV37" s="408"/>
      <c r="AW37" s="408"/>
      <c r="AX37" s="408"/>
      <c r="AY37" s="400"/>
      <c r="AZ37" s="400"/>
      <c r="BA37" s="24"/>
      <c r="BB37" s="21"/>
      <c r="BC37" s="21"/>
      <c r="BD37" s="21"/>
      <c r="BE37" s="21"/>
      <c r="BF37" s="21"/>
      <c r="BG37" s="21"/>
      <c r="BH37" s="21"/>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row>
    <row r="38" spans="1:90" s="23" customFormat="1" ht="42" customHeight="1" x14ac:dyDescent="0.25">
      <c r="A38" s="20"/>
      <c r="B38" s="406" t="s">
        <v>1523</v>
      </c>
      <c r="C38" s="395" t="s">
        <v>1524</v>
      </c>
      <c r="D38" s="399" t="s">
        <v>93</v>
      </c>
      <c r="E38" s="400"/>
      <c r="F38" s="400"/>
      <c r="G38" s="400"/>
      <c r="H38" s="400"/>
      <c r="I38" s="400"/>
      <c r="J38" s="400"/>
      <c r="K38" s="400"/>
      <c r="L38" s="400"/>
      <c r="M38" s="614"/>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8"/>
      <c r="AP38" s="408"/>
      <c r="AQ38" s="408"/>
      <c r="AR38" s="408"/>
      <c r="AS38" s="408"/>
      <c r="AT38" s="408"/>
      <c r="AU38" s="408"/>
      <c r="AV38" s="408"/>
      <c r="AW38" s="408"/>
      <c r="AX38" s="408"/>
      <c r="AY38" s="400"/>
      <c r="AZ38" s="400"/>
      <c r="BA38" s="24"/>
      <c r="BB38" s="21"/>
      <c r="BC38" s="21"/>
      <c r="BD38" s="21"/>
      <c r="BE38" s="21"/>
      <c r="BF38" s="21"/>
      <c r="BG38" s="21"/>
      <c r="BH38" s="21"/>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row>
    <row r="39" spans="1:90" s="23" customFormat="1" ht="42" customHeight="1" x14ac:dyDescent="0.25">
      <c r="A39" s="20"/>
      <c r="B39" s="406" t="s">
        <v>1525</v>
      </c>
      <c r="C39" s="395" t="s">
        <v>1526</v>
      </c>
      <c r="D39" s="399" t="s">
        <v>93</v>
      </c>
      <c r="E39" s="400"/>
      <c r="F39" s="400"/>
      <c r="G39" s="400"/>
      <c r="H39" s="400"/>
      <c r="I39" s="400"/>
      <c r="J39" s="400"/>
      <c r="K39" s="400"/>
      <c r="L39" s="400"/>
      <c r="M39" s="614"/>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8"/>
      <c r="AP39" s="408"/>
      <c r="AQ39" s="408"/>
      <c r="AR39" s="408"/>
      <c r="AS39" s="408"/>
      <c r="AT39" s="408"/>
      <c r="AU39" s="408"/>
      <c r="AV39" s="408"/>
      <c r="AW39" s="408"/>
      <c r="AX39" s="408"/>
      <c r="AY39" s="400"/>
      <c r="AZ39" s="400"/>
      <c r="BA39" s="24"/>
      <c r="BB39" s="21"/>
      <c r="BC39" s="21"/>
      <c r="BD39" s="21"/>
      <c r="BE39" s="21"/>
      <c r="BF39" s="21"/>
      <c r="BG39" s="21"/>
      <c r="BH39" s="21"/>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row>
    <row r="40" spans="1:90" s="23" customFormat="1" ht="42" customHeight="1" x14ac:dyDescent="0.25">
      <c r="A40" s="20"/>
      <c r="B40" s="406" t="s">
        <v>1527</v>
      </c>
      <c r="C40" s="395" t="s">
        <v>103</v>
      </c>
      <c r="D40" s="399" t="s">
        <v>93</v>
      </c>
      <c r="E40" s="400">
        <f t="shared" ref="E40:K40" si="7">E92</f>
        <v>0</v>
      </c>
      <c r="F40" s="400">
        <f t="shared" si="7"/>
        <v>0</v>
      </c>
      <c r="G40" s="400">
        <f t="shared" si="7"/>
        <v>0</v>
      </c>
      <c r="H40" s="400">
        <f t="shared" si="7"/>
        <v>0</v>
      </c>
      <c r="I40" s="400">
        <f t="shared" si="7"/>
        <v>0</v>
      </c>
      <c r="J40" s="400">
        <f t="shared" si="7"/>
        <v>0</v>
      </c>
      <c r="K40" s="400">
        <f t="shared" si="7"/>
        <v>0</v>
      </c>
      <c r="L40" s="400">
        <f t="shared" ref="L40:AZ40" si="8">L92</f>
        <v>0</v>
      </c>
      <c r="M40" s="614">
        <f t="shared" si="8"/>
        <v>0</v>
      </c>
      <c r="N40" s="400">
        <f t="shared" si="8"/>
        <v>0</v>
      </c>
      <c r="O40" s="400">
        <f t="shared" si="8"/>
        <v>0</v>
      </c>
      <c r="P40" s="400">
        <f t="shared" si="8"/>
        <v>0</v>
      </c>
      <c r="Q40" s="400">
        <f t="shared" si="8"/>
        <v>0</v>
      </c>
      <c r="R40" s="400">
        <f t="shared" si="8"/>
        <v>0</v>
      </c>
      <c r="S40" s="400">
        <f t="shared" si="8"/>
        <v>0</v>
      </c>
      <c r="T40" s="400">
        <f t="shared" si="8"/>
        <v>0</v>
      </c>
      <c r="U40" s="400">
        <f t="shared" si="8"/>
        <v>0</v>
      </c>
      <c r="V40" s="400">
        <f t="shared" si="8"/>
        <v>0</v>
      </c>
      <c r="W40" s="400">
        <f t="shared" si="8"/>
        <v>0</v>
      </c>
      <c r="X40" s="400">
        <f t="shared" si="8"/>
        <v>0</v>
      </c>
      <c r="Y40" s="400">
        <f t="shared" si="8"/>
        <v>0</v>
      </c>
      <c r="Z40" s="400">
        <f t="shared" si="8"/>
        <v>0</v>
      </c>
      <c r="AA40" s="400">
        <f t="shared" si="8"/>
        <v>0</v>
      </c>
      <c r="AB40" s="400">
        <f t="shared" si="8"/>
        <v>0</v>
      </c>
      <c r="AC40" s="400">
        <f t="shared" si="8"/>
        <v>0</v>
      </c>
      <c r="AD40" s="400">
        <f t="shared" si="8"/>
        <v>0</v>
      </c>
      <c r="AE40" s="400">
        <f t="shared" si="8"/>
        <v>0</v>
      </c>
      <c r="AF40" s="400">
        <f t="shared" si="8"/>
        <v>0</v>
      </c>
      <c r="AG40" s="400">
        <f t="shared" si="8"/>
        <v>0</v>
      </c>
      <c r="AH40" s="400">
        <f t="shared" si="8"/>
        <v>0</v>
      </c>
      <c r="AI40" s="400">
        <f t="shared" si="8"/>
        <v>0</v>
      </c>
      <c r="AJ40" s="400">
        <f t="shared" si="8"/>
        <v>0</v>
      </c>
      <c r="AK40" s="400">
        <f t="shared" si="8"/>
        <v>0</v>
      </c>
      <c r="AL40" s="400">
        <f t="shared" si="8"/>
        <v>0</v>
      </c>
      <c r="AM40" s="400">
        <f t="shared" si="8"/>
        <v>0</v>
      </c>
      <c r="AN40" s="400">
        <f t="shared" si="8"/>
        <v>0</v>
      </c>
      <c r="AO40" s="408">
        <f t="shared" si="8"/>
        <v>0</v>
      </c>
      <c r="AP40" s="408">
        <f t="shared" si="8"/>
        <v>0</v>
      </c>
      <c r="AQ40" s="408">
        <f t="shared" si="8"/>
        <v>0</v>
      </c>
      <c r="AR40" s="408">
        <f t="shared" si="8"/>
        <v>0</v>
      </c>
      <c r="AS40" s="408">
        <f t="shared" si="8"/>
        <v>0</v>
      </c>
      <c r="AT40" s="408">
        <f t="shared" si="8"/>
        <v>0</v>
      </c>
      <c r="AU40" s="408">
        <f t="shared" si="8"/>
        <v>0</v>
      </c>
      <c r="AV40" s="408">
        <f t="shared" si="8"/>
        <v>0</v>
      </c>
      <c r="AW40" s="408">
        <f t="shared" si="8"/>
        <v>0</v>
      </c>
      <c r="AX40" s="408">
        <f t="shared" si="8"/>
        <v>0</v>
      </c>
      <c r="AY40" s="400">
        <f t="shared" si="8"/>
        <v>0</v>
      </c>
      <c r="AZ40" s="400">
        <f t="shared" si="8"/>
        <v>0</v>
      </c>
      <c r="BA40" s="24">
        <f t="shared" ref="BA40:BA45" si="9">AX40+AP40</f>
        <v>0</v>
      </c>
      <c r="BB40" s="21"/>
      <c r="BC40" s="21"/>
      <c r="BD40" s="21"/>
      <c r="BE40" s="21"/>
      <c r="BF40" s="21"/>
      <c r="BG40" s="21"/>
      <c r="BH40" s="21"/>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row>
    <row r="41" spans="1:90" s="23" customFormat="1" ht="42" customHeight="1" x14ac:dyDescent="0.25">
      <c r="A41" s="20"/>
      <c r="B41" s="406" t="s">
        <v>1528</v>
      </c>
      <c r="C41" s="395" t="s">
        <v>105</v>
      </c>
      <c r="D41" s="399" t="s">
        <v>93</v>
      </c>
      <c r="E41" s="400">
        <f t="shared" ref="E41:K41" si="10">E94</f>
        <v>0</v>
      </c>
      <c r="F41" s="400">
        <f t="shared" si="10"/>
        <v>0</v>
      </c>
      <c r="G41" s="400">
        <f t="shared" si="10"/>
        <v>0</v>
      </c>
      <c r="H41" s="400">
        <f t="shared" si="10"/>
        <v>0</v>
      </c>
      <c r="I41" s="400">
        <f t="shared" si="10"/>
        <v>0</v>
      </c>
      <c r="J41" s="400">
        <f t="shared" si="10"/>
        <v>0</v>
      </c>
      <c r="K41" s="400">
        <f t="shared" si="10"/>
        <v>0</v>
      </c>
      <c r="L41" s="400">
        <f t="shared" ref="L41:AZ41" si="11">L94</f>
        <v>0</v>
      </c>
      <c r="M41" s="614">
        <f t="shared" si="11"/>
        <v>0</v>
      </c>
      <c r="N41" s="400">
        <f t="shared" si="11"/>
        <v>0</v>
      </c>
      <c r="O41" s="400">
        <f t="shared" si="11"/>
        <v>0</v>
      </c>
      <c r="P41" s="400">
        <f t="shared" si="11"/>
        <v>0</v>
      </c>
      <c r="Q41" s="400">
        <f t="shared" si="11"/>
        <v>0</v>
      </c>
      <c r="R41" s="400">
        <f t="shared" si="11"/>
        <v>0</v>
      </c>
      <c r="S41" s="400">
        <f t="shared" si="11"/>
        <v>0</v>
      </c>
      <c r="T41" s="400">
        <f t="shared" si="11"/>
        <v>0</v>
      </c>
      <c r="U41" s="400">
        <f t="shared" si="11"/>
        <v>0</v>
      </c>
      <c r="V41" s="400">
        <f t="shared" si="11"/>
        <v>0</v>
      </c>
      <c r="W41" s="400">
        <f t="shared" si="11"/>
        <v>0</v>
      </c>
      <c r="X41" s="400">
        <f t="shared" si="11"/>
        <v>0</v>
      </c>
      <c r="Y41" s="400">
        <f t="shared" si="11"/>
        <v>0</v>
      </c>
      <c r="Z41" s="400">
        <f t="shared" si="11"/>
        <v>0</v>
      </c>
      <c r="AA41" s="400">
        <f t="shared" si="11"/>
        <v>0</v>
      </c>
      <c r="AB41" s="400">
        <f t="shared" si="11"/>
        <v>0</v>
      </c>
      <c r="AC41" s="400">
        <f t="shared" si="11"/>
        <v>0</v>
      </c>
      <c r="AD41" s="400">
        <f t="shared" si="11"/>
        <v>0</v>
      </c>
      <c r="AE41" s="400">
        <f t="shared" si="11"/>
        <v>0</v>
      </c>
      <c r="AF41" s="400">
        <f t="shared" si="11"/>
        <v>0</v>
      </c>
      <c r="AG41" s="400">
        <f t="shared" si="11"/>
        <v>0</v>
      </c>
      <c r="AH41" s="400">
        <f t="shared" si="11"/>
        <v>0</v>
      </c>
      <c r="AI41" s="400">
        <f t="shared" si="11"/>
        <v>0</v>
      </c>
      <c r="AJ41" s="400">
        <f t="shared" si="11"/>
        <v>0</v>
      </c>
      <c r="AK41" s="400">
        <f t="shared" si="11"/>
        <v>0</v>
      </c>
      <c r="AL41" s="400">
        <f t="shared" si="11"/>
        <v>0</v>
      </c>
      <c r="AM41" s="400">
        <f t="shared" si="11"/>
        <v>0</v>
      </c>
      <c r="AN41" s="400">
        <f t="shared" si="11"/>
        <v>0</v>
      </c>
      <c r="AO41" s="408">
        <f t="shared" si="11"/>
        <v>0</v>
      </c>
      <c r="AP41" s="408">
        <f t="shared" si="11"/>
        <v>0</v>
      </c>
      <c r="AQ41" s="408">
        <f t="shared" si="11"/>
        <v>0</v>
      </c>
      <c r="AR41" s="408">
        <f t="shared" si="11"/>
        <v>0</v>
      </c>
      <c r="AS41" s="408">
        <f t="shared" si="11"/>
        <v>0</v>
      </c>
      <c r="AT41" s="408">
        <f t="shared" si="11"/>
        <v>0</v>
      </c>
      <c r="AU41" s="408">
        <f t="shared" si="11"/>
        <v>0</v>
      </c>
      <c r="AV41" s="408">
        <f t="shared" si="11"/>
        <v>0</v>
      </c>
      <c r="AW41" s="408">
        <f t="shared" si="11"/>
        <v>0</v>
      </c>
      <c r="AX41" s="408">
        <f t="shared" si="11"/>
        <v>0</v>
      </c>
      <c r="AY41" s="400">
        <f t="shared" si="11"/>
        <v>0</v>
      </c>
      <c r="AZ41" s="400">
        <f t="shared" si="11"/>
        <v>0</v>
      </c>
      <c r="BA41" s="24">
        <f t="shared" si="9"/>
        <v>0</v>
      </c>
      <c r="BB41" s="21"/>
      <c r="BC41" s="21"/>
      <c r="BD41" s="21"/>
      <c r="BE41" s="21"/>
      <c r="BF41" s="21"/>
      <c r="BG41" s="21"/>
      <c r="BH41" s="21"/>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row>
    <row r="42" spans="1:90" s="23" customFormat="1" ht="42" customHeight="1" x14ac:dyDescent="0.25">
      <c r="A42" s="20"/>
      <c r="B42" s="406" t="s">
        <v>100</v>
      </c>
      <c r="C42" s="395" t="s">
        <v>1529</v>
      </c>
      <c r="D42" s="399" t="s">
        <v>93</v>
      </c>
      <c r="E42" s="400">
        <f t="shared" ref="E42:K42" si="12">E151</f>
        <v>0</v>
      </c>
      <c r="F42" s="400">
        <f t="shared" si="12"/>
        <v>0</v>
      </c>
      <c r="G42" s="400">
        <f t="shared" si="12"/>
        <v>0</v>
      </c>
      <c r="H42" s="400">
        <f t="shared" si="12"/>
        <v>0</v>
      </c>
      <c r="I42" s="400">
        <f t="shared" si="12"/>
        <v>0</v>
      </c>
      <c r="J42" s="400">
        <f t="shared" si="12"/>
        <v>0</v>
      </c>
      <c r="K42" s="400">
        <f t="shared" si="12"/>
        <v>0</v>
      </c>
      <c r="L42" s="400">
        <f t="shared" ref="L42:AZ42" si="13">L151</f>
        <v>0</v>
      </c>
      <c r="M42" s="614">
        <f t="shared" si="13"/>
        <v>0</v>
      </c>
      <c r="N42" s="400">
        <f t="shared" si="13"/>
        <v>0</v>
      </c>
      <c r="O42" s="400">
        <f t="shared" si="13"/>
        <v>0</v>
      </c>
      <c r="P42" s="400">
        <f t="shared" si="13"/>
        <v>0</v>
      </c>
      <c r="Q42" s="400">
        <f t="shared" si="13"/>
        <v>0</v>
      </c>
      <c r="R42" s="400">
        <f t="shared" si="13"/>
        <v>0</v>
      </c>
      <c r="S42" s="400">
        <f t="shared" si="13"/>
        <v>0</v>
      </c>
      <c r="T42" s="400">
        <f t="shared" si="13"/>
        <v>0</v>
      </c>
      <c r="U42" s="400">
        <f t="shared" si="13"/>
        <v>0</v>
      </c>
      <c r="V42" s="400">
        <f t="shared" si="13"/>
        <v>0</v>
      </c>
      <c r="W42" s="400">
        <f t="shared" si="13"/>
        <v>0</v>
      </c>
      <c r="X42" s="400">
        <f t="shared" si="13"/>
        <v>0</v>
      </c>
      <c r="Y42" s="400">
        <f t="shared" si="13"/>
        <v>0</v>
      </c>
      <c r="Z42" s="400">
        <f t="shared" si="13"/>
        <v>0</v>
      </c>
      <c r="AA42" s="400">
        <f t="shared" si="13"/>
        <v>0</v>
      </c>
      <c r="AB42" s="400">
        <f t="shared" si="13"/>
        <v>0</v>
      </c>
      <c r="AC42" s="400">
        <f t="shared" si="13"/>
        <v>0</v>
      </c>
      <c r="AD42" s="400">
        <f t="shared" si="13"/>
        <v>0</v>
      </c>
      <c r="AE42" s="400">
        <f t="shared" si="13"/>
        <v>0</v>
      </c>
      <c r="AF42" s="400">
        <f t="shared" si="13"/>
        <v>0</v>
      </c>
      <c r="AG42" s="400">
        <f t="shared" si="13"/>
        <v>0</v>
      </c>
      <c r="AH42" s="400">
        <f t="shared" si="13"/>
        <v>0</v>
      </c>
      <c r="AI42" s="400">
        <f t="shared" si="13"/>
        <v>0</v>
      </c>
      <c r="AJ42" s="400">
        <f t="shared" si="13"/>
        <v>0</v>
      </c>
      <c r="AK42" s="400">
        <f t="shared" si="13"/>
        <v>0</v>
      </c>
      <c r="AL42" s="400">
        <f t="shared" si="13"/>
        <v>0</v>
      </c>
      <c r="AM42" s="400">
        <f t="shared" si="13"/>
        <v>0</v>
      </c>
      <c r="AN42" s="400">
        <f t="shared" si="13"/>
        <v>0</v>
      </c>
      <c r="AO42" s="408">
        <f t="shared" si="13"/>
        <v>0</v>
      </c>
      <c r="AP42" s="408">
        <f t="shared" si="13"/>
        <v>0</v>
      </c>
      <c r="AQ42" s="408">
        <f t="shared" si="13"/>
        <v>0</v>
      </c>
      <c r="AR42" s="408">
        <f t="shared" si="13"/>
        <v>0</v>
      </c>
      <c r="AS42" s="408">
        <f t="shared" si="13"/>
        <v>0</v>
      </c>
      <c r="AT42" s="408">
        <f t="shared" si="13"/>
        <v>0</v>
      </c>
      <c r="AU42" s="408">
        <f t="shared" si="13"/>
        <v>0</v>
      </c>
      <c r="AV42" s="408">
        <f t="shared" si="13"/>
        <v>0</v>
      </c>
      <c r="AW42" s="408">
        <f t="shared" si="13"/>
        <v>0</v>
      </c>
      <c r="AX42" s="408">
        <f t="shared" si="13"/>
        <v>0</v>
      </c>
      <c r="AY42" s="400">
        <f t="shared" si="13"/>
        <v>0</v>
      </c>
      <c r="AZ42" s="400">
        <f t="shared" si="13"/>
        <v>0</v>
      </c>
      <c r="BA42" s="24">
        <f t="shared" si="9"/>
        <v>0</v>
      </c>
      <c r="BB42" s="21"/>
      <c r="BC42" s="21"/>
      <c r="BD42" s="21"/>
      <c r="BE42" s="21"/>
      <c r="BF42" s="21"/>
      <c r="BG42" s="21"/>
      <c r="BH42" s="21"/>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row>
    <row r="43" spans="1:90" ht="48" customHeight="1" x14ac:dyDescent="0.25">
      <c r="A43" s="6"/>
      <c r="B43" s="402" t="s">
        <v>106</v>
      </c>
      <c r="C43" s="409" t="s">
        <v>107</v>
      </c>
      <c r="D43" s="403" t="s">
        <v>93</v>
      </c>
      <c r="E43" s="405">
        <f t="shared" ref="E43:AW43" si="14">SUBTOTAL(9,E44:E151)</f>
        <v>0</v>
      </c>
      <c r="F43" s="405">
        <f t="shared" si="14"/>
        <v>0</v>
      </c>
      <c r="G43" s="405">
        <f t="shared" si="14"/>
        <v>2.5</v>
      </c>
      <c r="H43" s="405">
        <f t="shared" si="14"/>
        <v>0</v>
      </c>
      <c r="I43" s="405">
        <f t="shared" si="14"/>
        <v>0</v>
      </c>
      <c r="J43" s="405">
        <f t="shared" si="14"/>
        <v>0</v>
      </c>
      <c r="K43" s="405">
        <f t="shared" si="14"/>
        <v>6.641</v>
      </c>
      <c r="L43" s="405">
        <f t="shared" si="14"/>
        <v>0</v>
      </c>
      <c r="M43" s="405">
        <f t="shared" si="14"/>
        <v>286.5</v>
      </c>
      <c r="N43" s="405">
        <f t="shared" si="14"/>
        <v>0</v>
      </c>
      <c r="O43" s="405">
        <f t="shared" si="14"/>
        <v>0</v>
      </c>
      <c r="P43" s="405">
        <f t="shared" si="14"/>
        <v>0</v>
      </c>
      <c r="Q43" s="405">
        <f t="shared" si="14"/>
        <v>0</v>
      </c>
      <c r="R43" s="405">
        <f t="shared" si="14"/>
        <v>0</v>
      </c>
      <c r="S43" s="405">
        <f t="shared" si="14"/>
        <v>0</v>
      </c>
      <c r="T43" s="405">
        <f t="shared" si="14"/>
        <v>0</v>
      </c>
      <c r="U43" s="405">
        <f t="shared" si="14"/>
        <v>0</v>
      </c>
      <c r="V43" s="405">
        <f t="shared" si="14"/>
        <v>0</v>
      </c>
      <c r="W43" s="405">
        <f t="shared" si="14"/>
        <v>0</v>
      </c>
      <c r="X43" s="405">
        <f t="shared" si="14"/>
        <v>0</v>
      </c>
      <c r="Y43" s="405">
        <f t="shared" si="14"/>
        <v>0</v>
      </c>
      <c r="Z43" s="405">
        <f t="shared" si="14"/>
        <v>0</v>
      </c>
      <c r="AA43" s="405">
        <f t="shared" si="14"/>
        <v>0</v>
      </c>
      <c r="AB43" s="405">
        <f t="shared" si="14"/>
        <v>0</v>
      </c>
      <c r="AC43" s="405">
        <f t="shared" si="14"/>
        <v>0</v>
      </c>
      <c r="AD43" s="405">
        <f t="shared" si="14"/>
        <v>0</v>
      </c>
      <c r="AE43" s="405">
        <f t="shared" si="14"/>
        <v>0</v>
      </c>
      <c r="AF43" s="405">
        <f t="shared" si="14"/>
        <v>0</v>
      </c>
      <c r="AG43" s="405">
        <f t="shared" si="14"/>
        <v>0</v>
      </c>
      <c r="AH43" s="405">
        <f t="shared" si="14"/>
        <v>0</v>
      </c>
      <c r="AI43" s="405">
        <f t="shared" si="14"/>
        <v>0</v>
      </c>
      <c r="AJ43" s="405">
        <f t="shared" si="14"/>
        <v>0</v>
      </c>
      <c r="AK43" s="405">
        <f t="shared" si="14"/>
        <v>0</v>
      </c>
      <c r="AL43" s="405">
        <f t="shared" si="14"/>
        <v>0</v>
      </c>
      <c r="AM43" s="405">
        <f t="shared" si="14"/>
        <v>0</v>
      </c>
      <c r="AN43" s="405">
        <f t="shared" si="14"/>
        <v>0</v>
      </c>
      <c r="AO43" s="405">
        <f t="shared" si="14"/>
        <v>0</v>
      </c>
      <c r="AP43" s="405">
        <f t="shared" si="14"/>
        <v>0</v>
      </c>
      <c r="AQ43" s="405">
        <f t="shared" si="14"/>
        <v>0</v>
      </c>
      <c r="AR43" s="405">
        <f t="shared" si="14"/>
        <v>0</v>
      </c>
      <c r="AS43" s="405">
        <f t="shared" si="14"/>
        <v>0</v>
      </c>
      <c r="AT43" s="405">
        <f t="shared" si="14"/>
        <v>0</v>
      </c>
      <c r="AU43" s="405">
        <f t="shared" si="14"/>
        <v>0</v>
      </c>
      <c r="AV43" s="405">
        <f t="shared" si="14"/>
        <v>0</v>
      </c>
      <c r="AW43" s="405">
        <f t="shared" si="14"/>
        <v>82.974999999999994</v>
      </c>
      <c r="AX43" s="405">
        <f>AX44+AX69+AX89+AX92+AX94+AX151</f>
        <v>0</v>
      </c>
      <c r="AY43" s="405">
        <f>AY44+AY69+AY89+AY92+AY94+AY151</f>
        <v>0</v>
      </c>
      <c r="AZ43" s="405">
        <f>AZ44+AZ69+AZ89+AZ92+AZ94+AZ151</f>
        <v>0</v>
      </c>
      <c r="BA43" s="24">
        <f t="shared" si="9"/>
        <v>0</v>
      </c>
      <c r="BB43" s="7"/>
      <c r="BC43" s="7"/>
      <c r="BD43" s="7"/>
      <c r="BE43" s="7"/>
      <c r="BF43" s="7"/>
      <c r="BG43" s="7"/>
      <c r="BH43" s="7"/>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row>
    <row r="44" spans="1:90" s="23" customFormat="1" ht="48" customHeight="1" x14ac:dyDescent="0.25">
      <c r="A44" s="20"/>
      <c r="B44" s="402" t="s">
        <v>108</v>
      </c>
      <c r="C44" s="409" t="s">
        <v>1530</v>
      </c>
      <c r="D44" s="403" t="s">
        <v>93</v>
      </c>
      <c r="E44" s="405">
        <f t="shared" ref="E44:AW44" si="15">SUBTOTAL(9,E45:E101)</f>
        <v>0</v>
      </c>
      <c r="F44" s="405">
        <f t="shared" si="15"/>
        <v>0</v>
      </c>
      <c r="G44" s="405">
        <f t="shared" si="15"/>
        <v>2.5</v>
      </c>
      <c r="H44" s="405">
        <f t="shared" si="15"/>
        <v>0</v>
      </c>
      <c r="I44" s="405">
        <f t="shared" si="15"/>
        <v>0</v>
      </c>
      <c r="J44" s="405">
        <f t="shared" si="15"/>
        <v>0</v>
      </c>
      <c r="K44" s="405">
        <f t="shared" si="15"/>
        <v>6.641</v>
      </c>
      <c r="L44" s="405">
        <f t="shared" si="15"/>
        <v>0</v>
      </c>
      <c r="M44" s="405">
        <f t="shared" si="15"/>
        <v>286.5</v>
      </c>
      <c r="N44" s="405">
        <f t="shared" si="15"/>
        <v>0</v>
      </c>
      <c r="O44" s="405">
        <f t="shared" si="15"/>
        <v>0</v>
      </c>
      <c r="P44" s="405">
        <f t="shared" si="15"/>
        <v>0</v>
      </c>
      <c r="Q44" s="405">
        <f t="shared" si="15"/>
        <v>0</v>
      </c>
      <c r="R44" s="405">
        <f t="shared" si="15"/>
        <v>0</v>
      </c>
      <c r="S44" s="405">
        <f t="shared" si="15"/>
        <v>0</v>
      </c>
      <c r="T44" s="405">
        <f t="shared" si="15"/>
        <v>0</v>
      </c>
      <c r="U44" s="405">
        <f t="shared" si="15"/>
        <v>0</v>
      </c>
      <c r="V44" s="405">
        <f t="shared" si="15"/>
        <v>0</v>
      </c>
      <c r="W44" s="405">
        <f t="shared" si="15"/>
        <v>0</v>
      </c>
      <c r="X44" s="405">
        <f t="shared" si="15"/>
        <v>0</v>
      </c>
      <c r="Y44" s="405">
        <f t="shared" si="15"/>
        <v>0</v>
      </c>
      <c r="Z44" s="405">
        <f t="shared" si="15"/>
        <v>0</v>
      </c>
      <c r="AA44" s="405">
        <f t="shared" si="15"/>
        <v>0</v>
      </c>
      <c r="AB44" s="405">
        <f t="shared" si="15"/>
        <v>0</v>
      </c>
      <c r="AC44" s="405">
        <f t="shared" si="15"/>
        <v>0</v>
      </c>
      <c r="AD44" s="405">
        <f t="shared" si="15"/>
        <v>0</v>
      </c>
      <c r="AE44" s="405">
        <f t="shared" si="15"/>
        <v>0</v>
      </c>
      <c r="AF44" s="405">
        <f t="shared" si="15"/>
        <v>0</v>
      </c>
      <c r="AG44" s="405">
        <f t="shared" si="15"/>
        <v>0</v>
      </c>
      <c r="AH44" s="405">
        <f t="shared" si="15"/>
        <v>0</v>
      </c>
      <c r="AI44" s="405">
        <f t="shared" si="15"/>
        <v>0</v>
      </c>
      <c r="AJ44" s="405">
        <f t="shared" si="15"/>
        <v>0</v>
      </c>
      <c r="AK44" s="405">
        <f t="shared" si="15"/>
        <v>0</v>
      </c>
      <c r="AL44" s="405">
        <f t="shared" si="15"/>
        <v>0</v>
      </c>
      <c r="AM44" s="405">
        <f t="shared" si="15"/>
        <v>0</v>
      </c>
      <c r="AN44" s="405">
        <f t="shared" si="15"/>
        <v>0</v>
      </c>
      <c r="AO44" s="405">
        <f t="shared" si="15"/>
        <v>0</v>
      </c>
      <c r="AP44" s="405">
        <f t="shared" si="15"/>
        <v>0</v>
      </c>
      <c r="AQ44" s="405">
        <f t="shared" si="15"/>
        <v>0</v>
      </c>
      <c r="AR44" s="405">
        <f t="shared" si="15"/>
        <v>0</v>
      </c>
      <c r="AS44" s="405">
        <f t="shared" si="15"/>
        <v>0</v>
      </c>
      <c r="AT44" s="405">
        <f t="shared" si="15"/>
        <v>0</v>
      </c>
      <c r="AU44" s="405">
        <f t="shared" si="15"/>
        <v>0</v>
      </c>
      <c r="AV44" s="405">
        <f t="shared" si="15"/>
        <v>0</v>
      </c>
      <c r="AW44" s="405">
        <f t="shared" si="15"/>
        <v>72.974999999999994</v>
      </c>
      <c r="AX44" s="405">
        <f>AX45</f>
        <v>0</v>
      </c>
      <c r="AY44" s="405">
        <f>AY45</f>
        <v>0</v>
      </c>
      <c r="AZ44" s="405">
        <f>AZ45</f>
        <v>0</v>
      </c>
      <c r="BA44" s="24">
        <f t="shared" si="9"/>
        <v>0</v>
      </c>
      <c r="BB44" s="21"/>
      <c r="BC44" s="21"/>
      <c r="BD44" s="21"/>
      <c r="BE44" s="21"/>
      <c r="BF44" s="21"/>
      <c r="BG44" s="21"/>
      <c r="BH44" s="21"/>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row>
    <row r="45" spans="1:90" ht="48" customHeight="1" outlineLevel="1" x14ac:dyDescent="0.25">
      <c r="A45" s="6"/>
      <c r="B45" s="409" t="s">
        <v>110</v>
      </c>
      <c r="C45" s="409" t="s">
        <v>109</v>
      </c>
      <c r="D45" s="403" t="s">
        <v>93</v>
      </c>
      <c r="E45" s="405">
        <f t="shared" ref="E45:AV45" si="16">SUBTOTAL(9,E46:E68)</f>
        <v>0</v>
      </c>
      <c r="F45" s="405">
        <f t="shared" si="16"/>
        <v>0</v>
      </c>
      <c r="G45" s="405">
        <f t="shared" si="16"/>
        <v>2.5</v>
      </c>
      <c r="H45" s="405">
        <f t="shared" si="16"/>
        <v>0</v>
      </c>
      <c r="I45" s="405">
        <f t="shared" si="16"/>
        <v>0</v>
      </c>
      <c r="J45" s="405">
        <f t="shared" si="16"/>
        <v>0</v>
      </c>
      <c r="K45" s="405">
        <f t="shared" si="16"/>
        <v>6.641</v>
      </c>
      <c r="L45" s="405">
        <f t="shared" si="16"/>
        <v>0</v>
      </c>
      <c r="M45" s="405">
        <f t="shared" si="16"/>
        <v>286.5</v>
      </c>
      <c r="N45" s="405">
        <f t="shared" si="16"/>
        <v>0</v>
      </c>
      <c r="O45" s="405">
        <f t="shared" si="16"/>
        <v>0</v>
      </c>
      <c r="P45" s="405">
        <f t="shared" si="16"/>
        <v>0</v>
      </c>
      <c r="Q45" s="405">
        <f t="shared" si="16"/>
        <v>0</v>
      </c>
      <c r="R45" s="405">
        <f t="shared" si="16"/>
        <v>0</v>
      </c>
      <c r="S45" s="405">
        <f t="shared" si="16"/>
        <v>0</v>
      </c>
      <c r="T45" s="405">
        <f t="shared" si="16"/>
        <v>0</v>
      </c>
      <c r="U45" s="405">
        <f t="shared" si="16"/>
        <v>0</v>
      </c>
      <c r="V45" s="405">
        <f t="shared" si="16"/>
        <v>0</v>
      </c>
      <c r="W45" s="405">
        <f t="shared" si="16"/>
        <v>0</v>
      </c>
      <c r="X45" s="405">
        <f t="shared" si="16"/>
        <v>0</v>
      </c>
      <c r="Y45" s="405">
        <f t="shared" si="16"/>
        <v>0</v>
      </c>
      <c r="Z45" s="405">
        <f t="shared" si="16"/>
        <v>0</v>
      </c>
      <c r="AA45" s="405">
        <f t="shared" si="16"/>
        <v>0</v>
      </c>
      <c r="AB45" s="405">
        <f t="shared" si="16"/>
        <v>0</v>
      </c>
      <c r="AC45" s="405">
        <f t="shared" si="16"/>
        <v>0</v>
      </c>
      <c r="AD45" s="405">
        <f t="shared" si="16"/>
        <v>0</v>
      </c>
      <c r="AE45" s="405">
        <f t="shared" si="16"/>
        <v>0</v>
      </c>
      <c r="AF45" s="405">
        <f t="shared" si="16"/>
        <v>0</v>
      </c>
      <c r="AG45" s="405">
        <f t="shared" si="16"/>
        <v>0</v>
      </c>
      <c r="AH45" s="405">
        <f t="shared" si="16"/>
        <v>0</v>
      </c>
      <c r="AI45" s="405">
        <f t="shared" si="16"/>
        <v>0</v>
      </c>
      <c r="AJ45" s="405">
        <f t="shared" si="16"/>
        <v>0</v>
      </c>
      <c r="AK45" s="405">
        <f t="shared" si="16"/>
        <v>0</v>
      </c>
      <c r="AL45" s="405">
        <f t="shared" si="16"/>
        <v>0</v>
      </c>
      <c r="AM45" s="405">
        <f t="shared" si="16"/>
        <v>0</v>
      </c>
      <c r="AN45" s="405">
        <f t="shared" si="16"/>
        <v>0</v>
      </c>
      <c r="AO45" s="405">
        <f t="shared" si="16"/>
        <v>0</v>
      </c>
      <c r="AP45" s="405">
        <f t="shared" si="16"/>
        <v>0</v>
      </c>
      <c r="AQ45" s="405">
        <f t="shared" si="16"/>
        <v>0</v>
      </c>
      <c r="AR45" s="405">
        <f t="shared" si="16"/>
        <v>0</v>
      </c>
      <c r="AS45" s="405">
        <f t="shared" si="16"/>
        <v>0</v>
      </c>
      <c r="AT45" s="405">
        <f t="shared" si="16"/>
        <v>0</v>
      </c>
      <c r="AU45" s="405">
        <f t="shared" si="16"/>
        <v>0</v>
      </c>
      <c r="AV45" s="405">
        <f t="shared" si="16"/>
        <v>0</v>
      </c>
      <c r="AW45" s="405">
        <f>SUBTOTAL(9,AW46:AW68)</f>
        <v>72.974999999999994</v>
      </c>
      <c r="AX45" s="404">
        <f>AX46+AX65</f>
        <v>0</v>
      </c>
      <c r="AY45" s="404">
        <f>AY46+AY65</f>
        <v>0</v>
      </c>
      <c r="AZ45" s="404">
        <f>AZ46+AZ65</f>
        <v>0</v>
      </c>
      <c r="BA45" s="24">
        <f t="shared" si="9"/>
        <v>0</v>
      </c>
    </row>
    <row r="46" spans="1:90" ht="48" customHeight="1" outlineLevel="1" x14ac:dyDescent="0.25">
      <c r="A46" s="6"/>
      <c r="B46" s="409" t="s">
        <v>112</v>
      </c>
      <c r="C46" s="409" t="s">
        <v>111</v>
      </c>
      <c r="D46" s="403" t="s">
        <v>93</v>
      </c>
      <c r="E46" s="405">
        <f t="shared" ref="E46:AV46" si="17">SUBTOTAL(9,E47:E52)</f>
        <v>0</v>
      </c>
      <c r="F46" s="405">
        <f t="shared" si="17"/>
        <v>0</v>
      </c>
      <c r="G46" s="405">
        <f t="shared" si="17"/>
        <v>1.3</v>
      </c>
      <c r="H46" s="405">
        <f t="shared" si="17"/>
        <v>0</v>
      </c>
      <c r="I46" s="405">
        <f t="shared" si="17"/>
        <v>0</v>
      </c>
      <c r="J46" s="405">
        <f t="shared" si="17"/>
        <v>0</v>
      </c>
      <c r="K46" s="405">
        <f t="shared" si="17"/>
        <v>2.9319999999999999</v>
      </c>
      <c r="L46" s="405">
        <f t="shared" si="17"/>
        <v>0</v>
      </c>
      <c r="M46" s="405">
        <f t="shared" si="17"/>
        <v>286.5</v>
      </c>
      <c r="N46" s="405">
        <f t="shared" si="17"/>
        <v>0</v>
      </c>
      <c r="O46" s="405">
        <f t="shared" si="17"/>
        <v>0</v>
      </c>
      <c r="P46" s="405">
        <f t="shared" si="17"/>
        <v>0</v>
      </c>
      <c r="Q46" s="405">
        <f t="shared" si="17"/>
        <v>0</v>
      </c>
      <c r="R46" s="405">
        <f t="shared" si="17"/>
        <v>0</v>
      </c>
      <c r="S46" s="405">
        <f t="shared" si="17"/>
        <v>0</v>
      </c>
      <c r="T46" s="405">
        <f t="shared" si="17"/>
        <v>0</v>
      </c>
      <c r="U46" s="405">
        <f t="shared" si="17"/>
        <v>0</v>
      </c>
      <c r="V46" s="405">
        <f t="shared" si="17"/>
        <v>0</v>
      </c>
      <c r="W46" s="405">
        <f t="shared" si="17"/>
        <v>0</v>
      </c>
      <c r="X46" s="405">
        <f t="shared" si="17"/>
        <v>0</v>
      </c>
      <c r="Y46" s="405">
        <f t="shared" si="17"/>
        <v>0</v>
      </c>
      <c r="Z46" s="405">
        <f t="shared" si="17"/>
        <v>0</v>
      </c>
      <c r="AA46" s="405">
        <f t="shared" si="17"/>
        <v>0</v>
      </c>
      <c r="AB46" s="405">
        <f t="shared" si="17"/>
        <v>0</v>
      </c>
      <c r="AC46" s="405">
        <f t="shared" si="17"/>
        <v>0</v>
      </c>
      <c r="AD46" s="405">
        <f t="shared" si="17"/>
        <v>0</v>
      </c>
      <c r="AE46" s="405">
        <f t="shared" si="17"/>
        <v>0</v>
      </c>
      <c r="AF46" s="405">
        <f t="shared" si="17"/>
        <v>0</v>
      </c>
      <c r="AG46" s="405">
        <f t="shared" si="17"/>
        <v>0</v>
      </c>
      <c r="AH46" s="405">
        <f t="shared" si="17"/>
        <v>0</v>
      </c>
      <c r="AI46" s="405">
        <f t="shared" si="17"/>
        <v>0</v>
      </c>
      <c r="AJ46" s="405">
        <f t="shared" si="17"/>
        <v>0</v>
      </c>
      <c r="AK46" s="405">
        <f t="shared" si="17"/>
        <v>0</v>
      </c>
      <c r="AL46" s="405">
        <f t="shared" si="17"/>
        <v>0</v>
      </c>
      <c r="AM46" s="405">
        <f t="shared" si="17"/>
        <v>0</v>
      </c>
      <c r="AN46" s="405">
        <f t="shared" si="17"/>
        <v>0</v>
      </c>
      <c r="AO46" s="405">
        <f t="shared" si="17"/>
        <v>0</v>
      </c>
      <c r="AP46" s="405">
        <f t="shared" si="17"/>
        <v>0</v>
      </c>
      <c r="AQ46" s="405">
        <f t="shared" si="17"/>
        <v>0</v>
      </c>
      <c r="AR46" s="405">
        <f t="shared" si="17"/>
        <v>0</v>
      </c>
      <c r="AS46" s="405">
        <f t="shared" si="17"/>
        <v>0</v>
      </c>
      <c r="AT46" s="405">
        <f t="shared" si="17"/>
        <v>0</v>
      </c>
      <c r="AU46" s="405">
        <f t="shared" si="17"/>
        <v>0</v>
      </c>
      <c r="AV46" s="405">
        <f t="shared" si="17"/>
        <v>0</v>
      </c>
      <c r="AW46" s="405">
        <f>SUBTOTAL(9,AW47:AW52)</f>
        <v>70.474999999999994</v>
      </c>
      <c r="AX46" s="404">
        <f>AX47+AX49+AX52</f>
        <v>0</v>
      </c>
      <c r="AY46" s="404">
        <f>AY47+AY49+AY52</f>
        <v>0</v>
      </c>
      <c r="AZ46" s="404">
        <f>AZ47+AZ49+AZ52</f>
        <v>0</v>
      </c>
      <c r="BA46" s="24"/>
    </row>
    <row r="47" spans="1:90" ht="42" customHeight="1" outlineLevel="1" x14ac:dyDescent="0.25">
      <c r="A47" s="6"/>
      <c r="B47" s="410" t="s">
        <v>1405</v>
      </c>
      <c r="C47" s="411" t="s">
        <v>113</v>
      </c>
      <c r="D47" s="395" t="s">
        <v>93</v>
      </c>
      <c r="E47" s="408">
        <f t="shared" ref="E47:AV47" si="18">SUBTOTAL(9,E48)</f>
        <v>0</v>
      </c>
      <c r="F47" s="408">
        <f t="shared" si="18"/>
        <v>0</v>
      </c>
      <c r="G47" s="408">
        <f t="shared" si="18"/>
        <v>0.1</v>
      </c>
      <c r="H47" s="408">
        <f t="shared" si="18"/>
        <v>0</v>
      </c>
      <c r="I47" s="408">
        <f t="shared" si="18"/>
        <v>0</v>
      </c>
      <c r="J47" s="408">
        <f t="shared" si="18"/>
        <v>0</v>
      </c>
      <c r="K47" s="408">
        <f t="shared" si="18"/>
        <v>1.0720000000000001</v>
      </c>
      <c r="L47" s="408">
        <f t="shared" si="18"/>
        <v>0</v>
      </c>
      <c r="M47" s="408">
        <f t="shared" si="18"/>
        <v>15</v>
      </c>
      <c r="N47" s="408">
        <f t="shared" si="18"/>
        <v>0</v>
      </c>
      <c r="O47" s="408">
        <f t="shared" si="18"/>
        <v>0</v>
      </c>
      <c r="P47" s="408">
        <f t="shared" si="18"/>
        <v>0</v>
      </c>
      <c r="Q47" s="408">
        <f t="shared" si="18"/>
        <v>0</v>
      </c>
      <c r="R47" s="408">
        <f t="shared" si="18"/>
        <v>0</v>
      </c>
      <c r="S47" s="408">
        <f t="shared" si="18"/>
        <v>0</v>
      </c>
      <c r="T47" s="408">
        <f t="shared" si="18"/>
        <v>0</v>
      </c>
      <c r="U47" s="408">
        <f t="shared" si="18"/>
        <v>0</v>
      </c>
      <c r="V47" s="408">
        <f t="shared" si="18"/>
        <v>0</v>
      </c>
      <c r="W47" s="408">
        <f t="shared" si="18"/>
        <v>0</v>
      </c>
      <c r="X47" s="408">
        <f t="shared" si="18"/>
        <v>0</v>
      </c>
      <c r="Y47" s="408">
        <f t="shared" si="18"/>
        <v>0</v>
      </c>
      <c r="Z47" s="408">
        <f t="shared" si="18"/>
        <v>0</v>
      </c>
      <c r="AA47" s="408">
        <f t="shared" si="18"/>
        <v>0</v>
      </c>
      <c r="AB47" s="408">
        <f t="shared" si="18"/>
        <v>0</v>
      </c>
      <c r="AC47" s="408">
        <f t="shared" si="18"/>
        <v>0</v>
      </c>
      <c r="AD47" s="408">
        <f t="shared" si="18"/>
        <v>0</v>
      </c>
      <c r="AE47" s="408">
        <f t="shared" si="18"/>
        <v>0</v>
      </c>
      <c r="AF47" s="408">
        <f t="shared" si="18"/>
        <v>0</v>
      </c>
      <c r="AG47" s="408">
        <f t="shared" si="18"/>
        <v>0</v>
      </c>
      <c r="AH47" s="408">
        <f t="shared" si="18"/>
        <v>0</v>
      </c>
      <c r="AI47" s="408">
        <f t="shared" si="18"/>
        <v>0</v>
      </c>
      <c r="AJ47" s="408">
        <f t="shared" si="18"/>
        <v>0</v>
      </c>
      <c r="AK47" s="408">
        <f t="shared" si="18"/>
        <v>0</v>
      </c>
      <c r="AL47" s="408">
        <f t="shared" si="18"/>
        <v>0</v>
      </c>
      <c r="AM47" s="408">
        <f t="shared" si="18"/>
        <v>0</v>
      </c>
      <c r="AN47" s="408">
        <f t="shared" si="18"/>
        <v>0</v>
      </c>
      <c r="AO47" s="408">
        <f t="shared" si="18"/>
        <v>0</v>
      </c>
      <c r="AP47" s="408">
        <f t="shared" si="18"/>
        <v>0</v>
      </c>
      <c r="AQ47" s="408">
        <f t="shared" si="18"/>
        <v>0</v>
      </c>
      <c r="AR47" s="408">
        <f t="shared" si="18"/>
        <v>0</v>
      </c>
      <c r="AS47" s="408">
        <f t="shared" si="18"/>
        <v>0</v>
      </c>
      <c r="AT47" s="408">
        <f t="shared" si="18"/>
        <v>0</v>
      </c>
      <c r="AU47" s="408">
        <f t="shared" si="18"/>
        <v>0</v>
      </c>
      <c r="AV47" s="408">
        <f t="shared" si="18"/>
        <v>0</v>
      </c>
      <c r="AW47" s="408">
        <f>SUBTOTAL(9,AW48)</f>
        <v>37.012999999999998</v>
      </c>
      <c r="AX47" s="400">
        <f>SUBTOTAL(9,AX48:AX48)</f>
        <v>0</v>
      </c>
      <c r="AY47" s="400">
        <f>SUBTOTAL(9,AY48:AY48)</f>
        <v>0</v>
      </c>
      <c r="AZ47" s="400">
        <f>SUBTOTAL(9,AZ48:AZ48)</f>
        <v>0</v>
      </c>
      <c r="BA47" s="24">
        <f>AX47+AP47</f>
        <v>0</v>
      </c>
    </row>
    <row r="48" spans="1:90" ht="33" customHeight="1" outlineLevel="1" x14ac:dyDescent="0.25">
      <c r="B48" s="554" t="s">
        <v>1405</v>
      </c>
      <c r="C48" s="608" t="s">
        <v>1552</v>
      </c>
      <c r="D48" s="613" t="s">
        <v>1616</v>
      </c>
      <c r="E48" s="316"/>
      <c r="F48" s="316"/>
      <c r="G48" s="316">
        <v>0.1</v>
      </c>
      <c r="H48" s="316"/>
      <c r="I48" s="316"/>
      <c r="J48" s="316"/>
      <c r="K48" s="316">
        <v>1.0720000000000001</v>
      </c>
      <c r="L48" s="316"/>
      <c r="M48" s="378">
        <v>15</v>
      </c>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c r="AP48" s="316"/>
      <c r="AQ48" s="316"/>
      <c r="AR48" s="316"/>
      <c r="AS48" s="316"/>
      <c r="AT48" s="316"/>
      <c r="AU48" s="316"/>
      <c r="AV48" s="316"/>
      <c r="AW48" s="316">
        <v>37.012999999999998</v>
      </c>
      <c r="AX48" s="316"/>
      <c r="AY48" s="316"/>
      <c r="AZ48" s="316"/>
      <c r="BA48" s="26"/>
    </row>
    <row r="49" spans="1:53" ht="42" customHeight="1" outlineLevel="1" x14ac:dyDescent="0.25">
      <c r="A49" s="6"/>
      <c r="B49" s="410" t="s">
        <v>1404</v>
      </c>
      <c r="C49" s="411" t="s">
        <v>1531</v>
      </c>
      <c r="D49" s="395" t="s">
        <v>93</v>
      </c>
      <c r="E49" s="400">
        <f t="shared" ref="E49:AZ49" si="19">SUBTOTAL(9,E50:E51)</f>
        <v>0</v>
      </c>
      <c r="F49" s="400">
        <f t="shared" si="19"/>
        <v>0</v>
      </c>
      <c r="G49" s="408">
        <f t="shared" si="19"/>
        <v>1.2000000000000002</v>
      </c>
      <c r="H49" s="408">
        <f t="shared" si="19"/>
        <v>0</v>
      </c>
      <c r="I49" s="408">
        <f t="shared" si="19"/>
        <v>0</v>
      </c>
      <c r="J49" s="408">
        <f t="shared" si="19"/>
        <v>0</v>
      </c>
      <c r="K49" s="408">
        <f t="shared" si="19"/>
        <v>1.8599999999999999</v>
      </c>
      <c r="L49" s="408">
        <f t="shared" si="19"/>
        <v>0</v>
      </c>
      <c r="M49" s="617">
        <f t="shared" si="19"/>
        <v>271.5</v>
      </c>
      <c r="N49" s="400">
        <f t="shared" si="19"/>
        <v>0</v>
      </c>
      <c r="O49" s="400">
        <f t="shared" si="19"/>
        <v>0</v>
      </c>
      <c r="P49" s="400">
        <f t="shared" si="19"/>
        <v>0</v>
      </c>
      <c r="Q49" s="400">
        <f t="shared" si="19"/>
        <v>0</v>
      </c>
      <c r="R49" s="400">
        <f t="shared" si="19"/>
        <v>0</v>
      </c>
      <c r="S49" s="400">
        <f t="shared" si="19"/>
        <v>0</v>
      </c>
      <c r="T49" s="400">
        <f t="shared" si="19"/>
        <v>0</v>
      </c>
      <c r="U49" s="400">
        <f t="shared" si="19"/>
        <v>0</v>
      </c>
      <c r="V49" s="400">
        <f t="shared" si="19"/>
        <v>0</v>
      </c>
      <c r="W49" s="400">
        <f t="shared" si="19"/>
        <v>0</v>
      </c>
      <c r="X49" s="400">
        <f t="shared" si="19"/>
        <v>0</v>
      </c>
      <c r="Y49" s="400">
        <f t="shared" si="19"/>
        <v>0</v>
      </c>
      <c r="Z49" s="400">
        <f t="shared" si="19"/>
        <v>0</v>
      </c>
      <c r="AA49" s="400">
        <f t="shared" si="19"/>
        <v>0</v>
      </c>
      <c r="AB49" s="400">
        <f t="shared" si="19"/>
        <v>0</v>
      </c>
      <c r="AC49" s="400">
        <f t="shared" si="19"/>
        <v>0</v>
      </c>
      <c r="AD49" s="400">
        <f t="shared" si="19"/>
        <v>0</v>
      </c>
      <c r="AE49" s="400">
        <f t="shared" si="19"/>
        <v>0</v>
      </c>
      <c r="AF49" s="400">
        <f t="shared" si="19"/>
        <v>0</v>
      </c>
      <c r="AG49" s="400">
        <f t="shared" si="19"/>
        <v>0</v>
      </c>
      <c r="AH49" s="400">
        <f t="shared" si="19"/>
        <v>0</v>
      </c>
      <c r="AI49" s="400">
        <f t="shared" si="19"/>
        <v>0</v>
      </c>
      <c r="AJ49" s="400">
        <f t="shared" si="19"/>
        <v>0</v>
      </c>
      <c r="AK49" s="400">
        <f t="shared" si="19"/>
        <v>0</v>
      </c>
      <c r="AL49" s="400">
        <f t="shared" si="19"/>
        <v>0</v>
      </c>
      <c r="AM49" s="400">
        <f t="shared" si="19"/>
        <v>0</v>
      </c>
      <c r="AN49" s="400">
        <f t="shared" si="19"/>
        <v>0</v>
      </c>
      <c r="AO49" s="400">
        <f t="shared" si="19"/>
        <v>0</v>
      </c>
      <c r="AP49" s="400">
        <f t="shared" si="19"/>
        <v>0</v>
      </c>
      <c r="AQ49" s="400">
        <f t="shared" si="19"/>
        <v>0</v>
      </c>
      <c r="AR49" s="400">
        <f t="shared" si="19"/>
        <v>0</v>
      </c>
      <c r="AS49" s="400">
        <f t="shared" si="19"/>
        <v>0</v>
      </c>
      <c r="AT49" s="400">
        <f t="shared" si="19"/>
        <v>0</v>
      </c>
      <c r="AU49" s="400">
        <f t="shared" si="19"/>
        <v>0</v>
      </c>
      <c r="AV49" s="400">
        <f t="shared" si="19"/>
        <v>0</v>
      </c>
      <c r="AW49" s="408">
        <f t="shared" si="19"/>
        <v>33.462000000000003</v>
      </c>
      <c r="AX49" s="400">
        <f t="shared" si="19"/>
        <v>0</v>
      </c>
      <c r="AY49" s="400">
        <f t="shared" si="19"/>
        <v>0</v>
      </c>
      <c r="AZ49" s="400">
        <f t="shared" si="19"/>
        <v>0</v>
      </c>
      <c r="BA49" s="24">
        <f>AX49+AP49</f>
        <v>0</v>
      </c>
    </row>
    <row r="50" spans="1:53" ht="33" customHeight="1" outlineLevel="1" x14ac:dyDescent="0.25">
      <c r="B50" s="554" t="s">
        <v>1404</v>
      </c>
      <c r="C50" s="608" t="s">
        <v>1553</v>
      </c>
      <c r="D50" s="613" t="s">
        <v>1617</v>
      </c>
      <c r="E50" s="316"/>
      <c r="F50" s="316"/>
      <c r="G50" s="316">
        <v>0.8</v>
      </c>
      <c r="H50" s="316"/>
      <c r="I50" s="316"/>
      <c r="J50" s="316"/>
      <c r="K50" s="316">
        <v>0.88</v>
      </c>
      <c r="L50" s="316"/>
      <c r="M50" s="378">
        <v>126.5</v>
      </c>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6"/>
      <c r="AM50" s="316"/>
      <c r="AN50" s="316"/>
      <c r="AO50" s="316"/>
      <c r="AP50" s="316"/>
      <c r="AQ50" s="316"/>
      <c r="AR50" s="316"/>
      <c r="AS50" s="316"/>
      <c r="AT50" s="316"/>
      <c r="AU50" s="316"/>
      <c r="AV50" s="316"/>
      <c r="AW50" s="316">
        <v>17.983000000000001</v>
      </c>
      <c r="AX50" s="316"/>
      <c r="AY50" s="316"/>
      <c r="AZ50" s="316"/>
      <c r="BA50" s="26"/>
    </row>
    <row r="51" spans="1:53" ht="33" customHeight="1" outlineLevel="1" x14ac:dyDescent="0.25">
      <c r="B51" s="554" t="s">
        <v>1404</v>
      </c>
      <c r="C51" s="608" t="s">
        <v>1551</v>
      </c>
      <c r="D51" s="613" t="s">
        <v>1618</v>
      </c>
      <c r="E51" s="316"/>
      <c r="F51" s="316"/>
      <c r="G51" s="316">
        <v>0.4</v>
      </c>
      <c r="H51" s="316"/>
      <c r="I51" s="316"/>
      <c r="J51" s="316"/>
      <c r="K51" s="316">
        <v>0.98</v>
      </c>
      <c r="L51" s="316"/>
      <c r="M51" s="378">
        <v>145</v>
      </c>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6"/>
      <c r="AM51" s="316"/>
      <c r="AN51" s="316"/>
      <c r="AO51" s="316"/>
      <c r="AP51" s="316"/>
      <c r="AQ51" s="316"/>
      <c r="AR51" s="316"/>
      <c r="AS51" s="316"/>
      <c r="AT51" s="316"/>
      <c r="AU51" s="316"/>
      <c r="AV51" s="316"/>
      <c r="AW51" s="316">
        <v>15.478999999999999</v>
      </c>
      <c r="AX51" s="316"/>
      <c r="AY51" s="316"/>
      <c r="AZ51" s="316"/>
      <c r="BA51" s="26"/>
    </row>
    <row r="52" spans="1:53" ht="42" customHeight="1" outlineLevel="1" x14ac:dyDescent="0.25">
      <c r="A52" s="6"/>
      <c r="B52" s="410" t="s">
        <v>1403</v>
      </c>
      <c r="C52" s="411" t="s">
        <v>117</v>
      </c>
      <c r="D52" s="395" t="s">
        <v>93</v>
      </c>
      <c r="E52" s="400">
        <v>0</v>
      </c>
      <c r="F52" s="400">
        <v>0</v>
      </c>
      <c r="G52" s="400">
        <v>0</v>
      </c>
      <c r="H52" s="400">
        <v>0</v>
      </c>
      <c r="I52" s="400">
        <v>0</v>
      </c>
      <c r="J52" s="400">
        <v>0</v>
      </c>
      <c r="K52" s="400">
        <v>0</v>
      </c>
      <c r="L52" s="400">
        <v>0</v>
      </c>
      <c r="M52" s="614">
        <v>0</v>
      </c>
      <c r="N52" s="400">
        <v>0</v>
      </c>
      <c r="O52" s="400">
        <v>0</v>
      </c>
      <c r="P52" s="400">
        <v>0</v>
      </c>
      <c r="Q52" s="400">
        <v>0</v>
      </c>
      <c r="R52" s="400">
        <v>0</v>
      </c>
      <c r="S52" s="400">
        <v>0</v>
      </c>
      <c r="T52" s="400">
        <v>0</v>
      </c>
      <c r="U52" s="400">
        <v>0</v>
      </c>
      <c r="V52" s="400">
        <v>0</v>
      </c>
      <c r="W52" s="400">
        <v>0</v>
      </c>
      <c r="X52" s="400">
        <v>0</v>
      </c>
      <c r="Y52" s="400">
        <v>0</v>
      </c>
      <c r="Z52" s="400">
        <v>0</v>
      </c>
      <c r="AA52" s="400">
        <v>0</v>
      </c>
      <c r="AB52" s="400">
        <v>0</v>
      </c>
      <c r="AC52" s="400">
        <v>0</v>
      </c>
      <c r="AD52" s="400">
        <v>0</v>
      </c>
      <c r="AE52" s="400">
        <v>0</v>
      </c>
      <c r="AF52" s="400">
        <v>0</v>
      </c>
      <c r="AG52" s="400">
        <v>0</v>
      </c>
      <c r="AH52" s="400">
        <v>0</v>
      </c>
      <c r="AI52" s="400">
        <v>0</v>
      </c>
      <c r="AJ52" s="400">
        <v>0</v>
      </c>
      <c r="AK52" s="400">
        <v>0</v>
      </c>
      <c r="AL52" s="400">
        <v>0</v>
      </c>
      <c r="AM52" s="400">
        <v>0</v>
      </c>
      <c r="AN52" s="400">
        <v>0</v>
      </c>
      <c r="AO52" s="400">
        <v>0</v>
      </c>
      <c r="AP52" s="400">
        <v>0</v>
      </c>
      <c r="AQ52" s="400">
        <v>0</v>
      </c>
      <c r="AR52" s="400">
        <v>0</v>
      </c>
      <c r="AS52" s="400">
        <v>0</v>
      </c>
      <c r="AT52" s="400">
        <v>0</v>
      </c>
      <c r="AU52" s="400">
        <v>0</v>
      </c>
      <c r="AV52" s="400">
        <v>0</v>
      </c>
      <c r="AW52" s="400">
        <v>0</v>
      </c>
      <c r="AX52" s="400">
        <v>0</v>
      </c>
      <c r="AY52" s="400">
        <v>0</v>
      </c>
      <c r="AZ52" s="400">
        <v>0</v>
      </c>
      <c r="BA52" s="24">
        <f>AX52+AP52</f>
        <v>0</v>
      </c>
    </row>
    <row r="53" spans="1:53" ht="48" customHeight="1" outlineLevel="1" x14ac:dyDescent="0.25">
      <c r="A53" s="6"/>
      <c r="B53" s="402" t="s">
        <v>114</v>
      </c>
      <c r="C53" s="409" t="s">
        <v>119</v>
      </c>
      <c r="D53" s="402" t="s">
        <v>93</v>
      </c>
      <c r="E53" s="404">
        <v>0</v>
      </c>
      <c r="F53" s="404"/>
      <c r="G53" s="404">
        <v>0</v>
      </c>
      <c r="H53" s="404"/>
      <c r="I53" s="404">
        <v>0</v>
      </c>
      <c r="J53" s="404"/>
      <c r="K53" s="404">
        <v>0</v>
      </c>
      <c r="L53" s="404"/>
      <c r="M53" s="615">
        <v>0</v>
      </c>
      <c r="N53" s="404"/>
      <c r="O53" s="404">
        <v>0</v>
      </c>
      <c r="P53" s="404"/>
      <c r="Q53" s="404">
        <v>0</v>
      </c>
      <c r="R53" s="404"/>
      <c r="S53" s="404">
        <v>0</v>
      </c>
      <c r="T53" s="404"/>
      <c r="U53" s="404">
        <v>0</v>
      </c>
      <c r="V53" s="404"/>
      <c r="W53" s="404">
        <v>0</v>
      </c>
      <c r="X53" s="404"/>
      <c r="Y53" s="404">
        <v>0</v>
      </c>
      <c r="Z53" s="404"/>
      <c r="AA53" s="404">
        <v>0</v>
      </c>
      <c r="AB53" s="404"/>
      <c r="AC53" s="404">
        <v>0</v>
      </c>
      <c r="AD53" s="404"/>
      <c r="AE53" s="404">
        <v>0</v>
      </c>
      <c r="AF53" s="404"/>
      <c r="AG53" s="404">
        <v>0</v>
      </c>
      <c r="AH53" s="404"/>
      <c r="AI53" s="404">
        <v>0</v>
      </c>
      <c r="AJ53" s="404"/>
      <c r="AK53" s="404">
        <v>0</v>
      </c>
      <c r="AL53" s="404"/>
      <c r="AM53" s="404">
        <v>0</v>
      </c>
      <c r="AN53" s="404"/>
      <c r="AO53" s="404">
        <v>0</v>
      </c>
      <c r="AP53" s="404"/>
      <c r="AQ53" s="404">
        <v>0</v>
      </c>
      <c r="AR53" s="404"/>
      <c r="AS53" s="404">
        <v>0</v>
      </c>
      <c r="AT53" s="404"/>
      <c r="AU53" s="404">
        <v>0</v>
      </c>
      <c r="AV53" s="404"/>
      <c r="AW53" s="404">
        <v>0</v>
      </c>
      <c r="AX53" s="404"/>
      <c r="AY53" s="404">
        <v>0</v>
      </c>
      <c r="AZ53" s="412"/>
      <c r="BA53" s="24">
        <f>AX53+AP53</f>
        <v>0</v>
      </c>
    </row>
    <row r="54" spans="1:53" ht="42" customHeight="1" outlineLevel="1" x14ac:dyDescent="0.25">
      <c r="A54" s="6"/>
      <c r="B54" s="411" t="s">
        <v>1532</v>
      </c>
      <c r="C54" s="411" t="s">
        <v>1533</v>
      </c>
      <c r="D54" s="413" t="s">
        <v>93</v>
      </c>
      <c r="E54" s="400">
        <v>0</v>
      </c>
      <c r="F54" s="400">
        <v>0</v>
      </c>
      <c r="G54" s="400">
        <v>0</v>
      </c>
      <c r="H54" s="400">
        <v>0</v>
      </c>
      <c r="I54" s="400">
        <v>0</v>
      </c>
      <c r="J54" s="400">
        <v>0</v>
      </c>
      <c r="K54" s="400">
        <v>0</v>
      </c>
      <c r="L54" s="400">
        <v>0</v>
      </c>
      <c r="M54" s="614">
        <v>0</v>
      </c>
      <c r="N54" s="400">
        <v>0</v>
      </c>
      <c r="O54" s="400">
        <v>0</v>
      </c>
      <c r="P54" s="400">
        <v>0</v>
      </c>
      <c r="Q54" s="400">
        <v>0</v>
      </c>
      <c r="R54" s="400">
        <v>0</v>
      </c>
      <c r="S54" s="400">
        <v>0</v>
      </c>
      <c r="T54" s="400">
        <v>0</v>
      </c>
      <c r="U54" s="400">
        <v>0</v>
      </c>
      <c r="V54" s="400">
        <v>0</v>
      </c>
      <c r="W54" s="400">
        <v>0</v>
      </c>
      <c r="X54" s="400">
        <v>0</v>
      </c>
      <c r="Y54" s="400">
        <v>0</v>
      </c>
      <c r="Z54" s="400">
        <v>0</v>
      </c>
      <c r="AA54" s="400">
        <v>0</v>
      </c>
      <c r="AB54" s="400">
        <v>0</v>
      </c>
      <c r="AC54" s="400">
        <v>0</v>
      </c>
      <c r="AD54" s="400">
        <v>0</v>
      </c>
      <c r="AE54" s="400">
        <v>0</v>
      </c>
      <c r="AF54" s="400">
        <v>0</v>
      </c>
      <c r="AG54" s="400">
        <v>0</v>
      </c>
      <c r="AH54" s="400">
        <v>0</v>
      </c>
      <c r="AI54" s="400">
        <v>0</v>
      </c>
      <c r="AJ54" s="400">
        <v>0</v>
      </c>
      <c r="AK54" s="400">
        <v>0</v>
      </c>
      <c r="AL54" s="400">
        <v>0</v>
      </c>
      <c r="AM54" s="400">
        <v>0</v>
      </c>
      <c r="AN54" s="400">
        <v>0</v>
      </c>
      <c r="AO54" s="400">
        <v>0</v>
      </c>
      <c r="AP54" s="400">
        <v>0</v>
      </c>
      <c r="AQ54" s="400">
        <v>0</v>
      </c>
      <c r="AR54" s="400">
        <v>0</v>
      </c>
      <c r="AS54" s="400">
        <v>0</v>
      </c>
      <c r="AT54" s="400">
        <v>0</v>
      </c>
      <c r="AU54" s="400">
        <v>0</v>
      </c>
      <c r="AV54" s="400">
        <v>0</v>
      </c>
      <c r="AW54" s="400">
        <v>0</v>
      </c>
      <c r="AX54" s="400">
        <v>0</v>
      </c>
      <c r="AY54" s="400">
        <v>0</v>
      </c>
      <c r="AZ54" s="400">
        <v>0</v>
      </c>
      <c r="BA54" s="24">
        <f>AX54+AP54</f>
        <v>0</v>
      </c>
    </row>
    <row r="55" spans="1:53" ht="42" customHeight="1" outlineLevel="1" x14ac:dyDescent="0.25">
      <c r="A55" s="6"/>
      <c r="B55" s="410" t="s">
        <v>1534</v>
      </c>
      <c r="C55" s="411" t="s">
        <v>123</v>
      </c>
      <c r="D55" s="413" t="s">
        <v>93</v>
      </c>
      <c r="E55" s="400">
        <v>0</v>
      </c>
      <c r="F55" s="400">
        <v>0</v>
      </c>
      <c r="G55" s="400">
        <v>0</v>
      </c>
      <c r="H55" s="400">
        <v>0</v>
      </c>
      <c r="I55" s="400">
        <v>0</v>
      </c>
      <c r="J55" s="400">
        <v>0</v>
      </c>
      <c r="K55" s="400">
        <v>0</v>
      </c>
      <c r="L55" s="400">
        <v>0</v>
      </c>
      <c r="M55" s="614">
        <v>0</v>
      </c>
      <c r="N55" s="400">
        <v>0</v>
      </c>
      <c r="O55" s="400">
        <v>0</v>
      </c>
      <c r="P55" s="400">
        <v>0</v>
      </c>
      <c r="Q55" s="400">
        <v>0</v>
      </c>
      <c r="R55" s="400">
        <v>0</v>
      </c>
      <c r="S55" s="400">
        <v>0</v>
      </c>
      <c r="T55" s="400">
        <v>0</v>
      </c>
      <c r="U55" s="400">
        <v>0</v>
      </c>
      <c r="V55" s="400">
        <v>0</v>
      </c>
      <c r="W55" s="400">
        <v>0</v>
      </c>
      <c r="X55" s="400">
        <v>0</v>
      </c>
      <c r="Y55" s="400">
        <v>0</v>
      </c>
      <c r="Z55" s="400">
        <v>0</v>
      </c>
      <c r="AA55" s="400">
        <v>0</v>
      </c>
      <c r="AB55" s="400">
        <v>0</v>
      </c>
      <c r="AC55" s="400">
        <v>0</v>
      </c>
      <c r="AD55" s="400">
        <v>0</v>
      </c>
      <c r="AE55" s="400">
        <v>0</v>
      </c>
      <c r="AF55" s="400">
        <v>0</v>
      </c>
      <c r="AG55" s="400">
        <v>0</v>
      </c>
      <c r="AH55" s="400">
        <v>0</v>
      </c>
      <c r="AI55" s="400">
        <v>0</v>
      </c>
      <c r="AJ55" s="400">
        <v>0</v>
      </c>
      <c r="AK55" s="400">
        <v>0</v>
      </c>
      <c r="AL55" s="400">
        <v>0</v>
      </c>
      <c r="AM55" s="400">
        <v>0</v>
      </c>
      <c r="AN55" s="400">
        <v>0</v>
      </c>
      <c r="AO55" s="400">
        <v>0</v>
      </c>
      <c r="AP55" s="400">
        <v>0</v>
      </c>
      <c r="AQ55" s="400">
        <v>0</v>
      </c>
      <c r="AR55" s="400">
        <v>0</v>
      </c>
      <c r="AS55" s="400">
        <v>0</v>
      </c>
      <c r="AT55" s="400">
        <v>0</v>
      </c>
      <c r="AU55" s="400">
        <v>0</v>
      </c>
      <c r="AV55" s="400">
        <v>0</v>
      </c>
      <c r="AW55" s="400">
        <v>0</v>
      </c>
      <c r="AX55" s="400">
        <v>0</v>
      </c>
      <c r="AY55" s="400">
        <v>0</v>
      </c>
      <c r="AZ55" s="400">
        <v>0</v>
      </c>
      <c r="BA55" s="24">
        <f>AX55+AP55</f>
        <v>0</v>
      </c>
    </row>
    <row r="56" spans="1:53" ht="48" customHeight="1" outlineLevel="1" x14ac:dyDescent="0.25">
      <c r="A56" s="6"/>
      <c r="B56" s="402" t="s">
        <v>116</v>
      </c>
      <c r="C56" s="402" t="s">
        <v>1535</v>
      </c>
      <c r="D56" s="402" t="s">
        <v>93</v>
      </c>
      <c r="E56" s="414">
        <v>0</v>
      </c>
      <c r="F56" s="414">
        <v>0</v>
      </c>
      <c r="G56" s="414">
        <v>0</v>
      </c>
      <c r="H56" s="414">
        <v>0</v>
      </c>
      <c r="I56" s="414">
        <v>0</v>
      </c>
      <c r="J56" s="414">
        <v>0</v>
      </c>
      <c r="K56" s="414">
        <v>0</v>
      </c>
      <c r="L56" s="414">
        <v>0</v>
      </c>
      <c r="M56" s="616">
        <v>0</v>
      </c>
      <c r="N56" s="414">
        <v>0</v>
      </c>
      <c r="O56" s="414">
        <v>0</v>
      </c>
      <c r="P56" s="414">
        <v>0</v>
      </c>
      <c r="Q56" s="414">
        <v>0</v>
      </c>
      <c r="R56" s="414">
        <v>0</v>
      </c>
      <c r="S56" s="414">
        <v>0</v>
      </c>
      <c r="T56" s="414">
        <v>0</v>
      </c>
      <c r="U56" s="414">
        <v>0</v>
      </c>
      <c r="V56" s="414">
        <v>0</v>
      </c>
      <c r="W56" s="414">
        <v>0</v>
      </c>
      <c r="X56" s="414">
        <v>0</v>
      </c>
      <c r="Y56" s="414">
        <v>0</v>
      </c>
      <c r="Z56" s="414">
        <v>0</v>
      </c>
      <c r="AA56" s="414">
        <v>0</v>
      </c>
      <c r="AB56" s="414">
        <v>0</v>
      </c>
      <c r="AC56" s="414">
        <v>0</v>
      </c>
      <c r="AD56" s="414">
        <v>0</v>
      </c>
      <c r="AE56" s="414">
        <v>0</v>
      </c>
      <c r="AF56" s="414">
        <v>0</v>
      </c>
      <c r="AG56" s="414">
        <v>0</v>
      </c>
      <c r="AH56" s="414">
        <v>0</v>
      </c>
      <c r="AI56" s="414">
        <v>0</v>
      </c>
      <c r="AJ56" s="414">
        <v>0</v>
      </c>
      <c r="AK56" s="414">
        <v>0</v>
      </c>
      <c r="AL56" s="414">
        <v>0</v>
      </c>
      <c r="AM56" s="414">
        <v>0</v>
      </c>
      <c r="AN56" s="414">
        <v>0</v>
      </c>
      <c r="AO56" s="414">
        <v>0</v>
      </c>
      <c r="AP56" s="414">
        <v>0</v>
      </c>
      <c r="AQ56" s="414">
        <v>0</v>
      </c>
      <c r="AR56" s="414">
        <v>0</v>
      </c>
      <c r="AS56" s="414">
        <v>0</v>
      </c>
      <c r="AT56" s="414">
        <v>0</v>
      </c>
      <c r="AU56" s="414">
        <v>0</v>
      </c>
      <c r="AV56" s="414">
        <v>0</v>
      </c>
      <c r="AW56" s="414">
        <v>0</v>
      </c>
      <c r="AX56" s="414">
        <v>0</v>
      </c>
      <c r="AY56" s="414">
        <v>0</v>
      </c>
      <c r="AZ56" s="414">
        <v>0</v>
      </c>
      <c r="BA56" s="24">
        <f>AX56+AP56</f>
        <v>0</v>
      </c>
    </row>
    <row r="57" spans="1:53" ht="48" customHeight="1" outlineLevel="1" x14ac:dyDescent="0.25">
      <c r="A57" s="6"/>
      <c r="B57" s="402" t="s">
        <v>1536</v>
      </c>
      <c r="C57" s="402" t="s">
        <v>795</v>
      </c>
      <c r="D57" s="402" t="s">
        <v>93</v>
      </c>
      <c r="E57" s="414"/>
      <c r="F57" s="414"/>
      <c r="G57" s="414"/>
      <c r="H57" s="414"/>
      <c r="I57" s="414"/>
      <c r="J57" s="414"/>
      <c r="K57" s="414"/>
      <c r="L57" s="414"/>
      <c r="M57" s="616"/>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c r="AL57" s="414"/>
      <c r="AM57" s="414"/>
      <c r="AN57" s="414"/>
      <c r="AO57" s="414"/>
      <c r="AP57" s="414"/>
      <c r="AQ57" s="414"/>
      <c r="AR57" s="414"/>
      <c r="AS57" s="414"/>
      <c r="AT57" s="414"/>
      <c r="AU57" s="414"/>
      <c r="AV57" s="414"/>
      <c r="AW57" s="414"/>
      <c r="AX57" s="414"/>
      <c r="AY57" s="414"/>
      <c r="AZ57" s="414"/>
      <c r="BA57" s="24"/>
    </row>
    <row r="58" spans="1:53" ht="42" customHeight="1" outlineLevel="1" x14ac:dyDescent="0.25">
      <c r="A58" s="6"/>
      <c r="B58" s="413" t="s">
        <v>1536</v>
      </c>
      <c r="C58" s="413" t="s">
        <v>1537</v>
      </c>
      <c r="D58" s="413" t="s">
        <v>93</v>
      </c>
      <c r="E58" s="396"/>
      <c r="F58" s="396"/>
      <c r="G58" s="396"/>
      <c r="H58" s="396"/>
      <c r="I58" s="396"/>
      <c r="J58" s="396"/>
      <c r="K58" s="396"/>
      <c r="L58" s="396"/>
      <c r="M58" s="617"/>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24"/>
    </row>
    <row r="59" spans="1:53" ht="42" customHeight="1" outlineLevel="1" x14ac:dyDescent="0.25">
      <c r="A59" s="6"/>
      <c r="B59" s="413" t="s">
        <v>1536</v>
      </c>
      <c r="C59" s="413" t="s">
        <v>1539</v>
      </c>
      <c r="D59" s="413" t="s">
        <v>93</v>
      </c>
      <c r="E59" s="396"/>
      <c r="F59" s="396"/>
      <c r="G59" s="396"/>
      <c r="H59" s="396"/>
      <c r="I59" s="396"/>
      <c r="J59" s="396"/>
      <c r="K59" s="396"/>
      <c r="L59" s="396"/>
      <c r="M59" s="617"/>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24"/>
    </row>
    <row r="60" spans="1:53" ht="42" customHeight="1" outlineLevel="1" x14ac:dyDescent="0.25">
      <c r="A60" s="6"/>
      <c r="B60" s="413" t="s">
        <v>1536</v>
      </c>
      <c r="C60" s="413" t="s">
        <v>1540</v>
      </c>
      <c r="D60" s="413" t="s">
        <v>93</v>
      </c>
      <c r="E60" s="396"/>
      <c r="F60" s="396"/>
      <c r="G60" s="396"/>
      <c r="H60" s="396"/>
      <c r="I60" s="396"/>
      <c r="J60" s="396"/>
      <c r="K60" s="396"/>
      <c r="L60" s="396"/>
      <c r="M60" s="617"/>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24"/>
    </row>
    <row r="61" spans="1:53" ht="48" customHeight="1" outlineLevel="1" x14ac:dyDescent="0.25">
      <c r="A61" s="6"/>
      <c r="B61" s="599" t="s">
        <v>1538</v>
      </c>
      <c r="C61" s="402" t="s">
        <v>795</v>
      </c>
      <c r="D61" s="402" t="s">
        <v>93</v>
      </c>
      <c r="E61" s="414"/>
      <c r="F61" s="414"/>
      <c r="G61" s="414"/>
      <c r="H61" s="414"/>
      <c r="I61" s="414"/>
      <c r="J61" s="414"/>
      <c r="K61" s="414"/>
      <c r="L61" s="414"/>
      <c r="M61" s="616"/>
      <c r="N61" s="414"/>
      <c r="O61" s="414"/>
      <c r="P61" s="414"/>
      <c r="Q61" s="414"/>
      <c r="R61" s="414"/>
      <c r="S61" s="414"/>
      <c r="T61" s="414"/>
      <c r="U61" s="414"/>
      <c r="V61" s="414"/>
      <c r="W61" s="414"/>
      <c r="X61" s="414"/>
      <c r="Y61" s="414"/>
      <c r="Z61" s="414"/>
      <c r="AA61" s="414"/>
      <c r="AB61" s="414"/>
      <c r="AC61" s="414"/>
      <c r="AD61" s="414"/>
      <c r="AE61" s="414"/>
      <c r="AF61" s="414"/>
      <c r="AG61" s="414"/>
      <c r="AH61" s="414"/>
      <c r="AI61" s="414"/>
      <c r="AJ61" s="414"/>
      <c r="AK61" s="414"/>
      <c r="AL61" s="414"/>
      <c r="AM61" s="414"/>
      <c r="AN61" s="414"/>
      <c r="AO61" s="414"/>
      <c r="AP61" s="414"/>
      <c r="AQ61" s="414"/>
      <c r="AR61" s="414"/>
      <c r="AS61" s="414"/>
      <c r="AT61" s="414"/>
      <c r="AU61" s="414"/>
      <c r="AV61" s="414"/>
      <c r="AW61" s="414"/>
      <c r="AX61" s="414"/>
      <c r="AY61" s="414"/>
      <c r="AZ61" s="414"/>
      <c r="BA61" s="24"/>
    </row>
    <row r="62" spans="1:53" ht="42" customHeight="1" outlineLevel="1" x14ac:dyDescent="0.25">
      <c r="A62" s="6"/>
      <c r="B62" s="413" t="s">
        <v>1538</v>
      </c>
      <c r="C62" s="413" t="s">
        <v>1537</v>
      </c>
      <c r="D62" s="413" t="s">
        <v>93</v>
      </c>
      <c r="E62" s="396"/>
      <c r="F62" s="396"/>
      <c r="G62" s="396"/>
      <c r="H62" s="396"/>
      <c r="I62" s="396"/>
      <c r="J62" s="396"/>
      <c r="K62" s="396"/>
      <c r="L62" s="396"/>
      <c r="M62" s="617"/>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24"/>
    </row>
    <row r="63" spans="1:53" ht="42" customHeight="1" outlineLevel="1" x14ac:dyDescent="0.25">
      <c r="A63" s="6"/>
      <c r="B63" s="413" t="s">
        <v>1538</v>
      </c>
      <c r="C63" s="413" t="s">
        <v>1539</v>
      </c>
      <c r="D63" s="413" t="s">
        <v>93</v>
      </c>
      <c r="E63" s="396"/>
      <c r="F63" s="396"/>
      <c r="G63" s="396"/>
      <c r="H63" s="396"/>
      <c r="I63" s="396"/>
      <c r="J63" s="396"/>
      <c r="K63" s="396"/>
      <c r="L63" s="396"/>
      <c r="M63" s="617"/>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c r="AY63" s="396"/>
      <c r="AZ63" s="396"/>
      <c r="BA63" s="24"/>
    </row>
    <row r="64" spans="1:53" ht="42" customHeight="1" outlineLevel="1" x14ac:dyDescent="0.25">
      <c r="A64" s="6"/>
      <c r="B64" s="413" t="s">
        <v>1538</v>
      </c>
      <c r="C64" s="413" t="s">
        <v>1540</v>
      </c>
      <c r="D64" s="413" t="s">
        <v>93</v>
      </c>
      <c r="E64" s="396"/>
      <c r="F64" s="396"/>
      <c r="G64" s="396"/>
      <c r="H64" s="396"/>
      <c r="I64" s="396"/>
      <c r="J64" s="396"/>
      <c r="K64" s="396"/>
      <c r="L64" s="396"/>
      <c r="M64" s="617"/>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c r="AV64" s="396"/>
      <c r="AW64" s="396"/>
      <c r="AX64" s="396"/>
      <c r="AY64" s="396"/>
      <c r="AZ64" s="396"/>
      <c r="BA64" s="24"/>
    </row>
    <row r="65" spans="1:72" ht="48" customHeight="1" outlineLevel="1" x14ac:dyDescent="0.25">
      <c r="A65" s="6"/>
      <c r="B65" s="415" t="s">
        <v>706</v>
      </c>
      <c r="C65" s="402" t="s">
        <v>1541</v>
      </c>
      <c r="D65" s="402" t="s">
        <v>93</v>
      </c>
      <c r="E65" s="414"/>
      <c r="F65" s="414"/>
      <c r="G65" s="414">
        <f t="shared" ref="G65:AV65" si="20">SUBTOTAL(9,G66:G68)</f>
        <v>1.2</v>
      </c>
      <c r="H65" s="414"/>
      <c r="I65" s="414"/>
      <c r="J65" s="414"/>
      <c r="K65" s="414">
        <f t="shared" si="20"/>
        <v>3.7090000000000001</v>
      </c>
      <c r="L65" s="414">
        <f t="shared" si="20"/>
        <v>0</v>
      </c>
      <c r="M65" s="414">
        <f t="shared" si="20"/>
        <v>0</v>
      </c>
      <c r="N65" s="414">
        <f t="shared" si="20"/>
        <v>0</v>
      </c>
      <c r="O65" s="414">
        <f t="shared" si="20"/>
        <v>0</v>
      </c>
      <c r="P65" s="414">
        <f t="shared" si="20"/>
        <v>0</v>
      </c>
      <c r="Q65" s="414">
        <f t="shared" si="20"/>
        <v>0</v>
      </c>
      <c r="R65" s="414">
        <f t="shared" si="20"/>
        <v>0</v>
      </c>
      <c r="S65" s="414">
        <f t="shared" si="20"/>
        <v>0</v>
      </c>
      <c r="T65" s="414">
        <f t="shared" si="20"/>
        <v>0</v>
      </c>
      <c r="U65" s="414">
        <f t="shared" si="20"/>
        <v>0</v>
      </c>
      <c r="V65" s="414">
        <f t="shared" si="20"/>
        <v>0</v>
      </c>
      <c r="W65" s="414">
        <f t="shared" si="20"/>
        <v>0</v>
      </c>
      <c r="X65" s="414">
        <f t="shared" si="20"/>
        <v>0</v>
      </c>
      <c r="Y65" s="414">
        <f t="shared" si="20"/>
        <v>0</v>
      </c>
      <c r="Z65" s="414">
        <f t="shared" si="20"/>
        <v>0</v>
      </c>
      <c r="AA65" s="414">
        <f t="shared" si="20"/>
        <v>0</v>
      </c>
      <c r="AB65" s="414">
        <f t="shared" si="20"/>
        <v>0</v>
      </c>
      <c r="AC65" s="414">
        <f t="shared" si="20"/>
        <v>0</v>
      </c>
      <c r="AD65" s="414">
        <f t="shared" si="20"/>
        <v>0</v>
      </c>
      <c r="AE65" s="414">
        <f t="shared" si="20"/>
        <v>0</v>
      </c>
      <c r="AF65" s="414">
        <f t="shared" si="20"/>
        <v>0</v>
      </c>
      <c r="AG65" s="414">
        <f t="shared" si="20"/>
        <v>0</v>
      </c>
      <c r="AH65" s="414">
        <f t="shared" si="20"/>
        <v>0</v>
      </c>
      <c r="AI65" s="414">
        <f t="shared" si="20"/>
        <v>0</v>
      </c>
      <c r="AJ65" s="414">
        <f t="shared" si="20"/>
        <v>0</v>
      </c>
      <c r="AK65" s="414">
        <f t="shared" si="20"/>
        <v>0</v>
      </c>
      <c r="AL65" s="414">
        <f t="shared" si="20"/>
        <v>0</v>
      </c>
      <c r="AM65" s="414">
        <f t="shared" si="20"/>
        <v>0</v>
      </c>
      <c r="AN65" s="414">
        <f t="shared" si="20"/>
        <v>0</v>
      </c>
      <c r="AO65" s="414">
        <f t="shared" si="20"/>
        <v>0</v>
      </c>
      <c r="AP65" s="414">
        <f t="shared" si="20"/>
        <v>0</v>
      </c>
      <c r="AQ65" s="414">
        <f t="shared" si="20"/>
        <v>0</v>
      </c>
      <c r="AR65" s="414">
        <f t="shared" si="20"/>
        <v>0</v>
      </c>
      <c r="AS65" s="414">
        <f t="shared" si="20"/>
        <v>0</v>
      </c>
      <c r="AT65" s="414">
        <f t="shared" si="20"/>
        <v>0</v>
      </c>
      <c r="AU65" s="414">
        <f t="shared" si="20"/>
        <v>0</v>
      </c>
      <c r="AV65" s="414">
        <f t="shared" si="20"/>
        <v>0</v>
      </c>
      <c r="AW65" s="414">
        <f>SUBTOTAL(9,AW66:AW68)</f>
        <v>2.5</v>
      </c>
      <c r="AX65" s="414">
        <f>SUBTOTAL(9,AX66:AX68)</f>
        <v>0</v>
      </c>
      <c r="AY65" s="414">
        <f>SUBTOTAL(9,AY66:AY68)</f>
        <v>0</v>
      </c>
      <c r="AZ65" s="414">
        <f>SUBTOTAL(9,AZ66:AZ68)</f>
        <v>0</v>
      </c>
      <c r="BA65" s="24">
        <f>AX65+AP65</f>
        <v>0</v>
      </c>
    </row>
    <row r="66" spans="1:72" ht="42" customHeight="1" outlineLevel="1" x14ac:dyDescent="0.25">
      <c r="A66" s="6"/>
      <c r="B66" s="600" t="s">
        <v>1542</v>
      </c>
      <c r="C66" s="395" t="s">
        <v>266</v>
      </c>
      <c r="D66" s="413" t="s">
        <v>93</v>
      </c>
      <c r="E66" s="396"/>
      <c r="F66" s="396"/>
      <c r="G66" s="396">
        <f t="shared" ref="G66:AZ66" si="21">SUBTOTAL(9,G67)</f>
        <v>1.2</v>
      </c>
      <c r="H66" s="396"/>
      <c r="I66" s="396"/>
      <c r="J66" s="396"/>
      <c r="K66" s="396">
        <f t="shared" si="21"/>
        <v>3.7090000000000001</v>
      </c>
      <c r="L66" s="396">
        <f t="shared" si="21"/>
        <v>0</v>
      </c>
      <c r="M66" s="396">
        <f t="shared" si="21"/>
        <v>0</v>
      </c>
      <c r="N66" s="396">
        <f t="shared" si="21"/>
        <v>0</v>
      </c>
      <c r="O66" s="396">
        <f t="shared" si="21"/>
        <v>0</v>
      </c>
      <c r="P66" s="396">
        <f t="shared" si="21"/>
        <v>0</v>
      </c>
      <c r="Q66" s="396">
        <f t="shared" si="21"/>
        <v>0</v>
      </c>
      <c r="R66" s="396">
        <f t="shared" si="21"/>
        <v>0</v>
      </c>
      <c r="S66" s="396">
        <f t="shared" si="21"/>
        <v>0</v>
      </c>
      <c r="T66" s="396">
        <f t="shared" si="21"/>
        <v>0</v>
      </c>
      <c r="U66" s="396">
        <f t="shared" si="21"/>
        <v>0</v>
      </c>
      <c r="V66" s="396">
        <f t="shared" si="21"/>
        <v>0</v>
      </c>
      <c r="W66" s="396">
        <f t="shared" si="21"/>
        <v>0</v>
      </c>
      <c r="X66" s="396">
        <f t="shared" si="21"/>
        <v>0</v>
      </c>
      <c r="Y66" s="396">
        <f t="shared" si="21"/>
        <v>0</v>
      </c>
      <c r="Z66" s="396">
        <f t="shared" si="21"/>
        <v>0</v>
      </c>
      <c r="AA66" s="396">
        <f t="shared" si="21"/>
        <v>0</v>
      </c>
      <c r="AB66" s="396">
        <f t="shared" si="21"/>
        <v>0</v>
      </c>
      <c r="AC66" s="396">
        <f t="shared" si="21"/>
        <v>0</v>
      </c>
      <c r="AD66" s="396">
        <f t="shared" si="21"/>
        <v>0</v>
      </c>
      <c r="AE66" s="396">
        <f t="shared" si="21"/>
        <v>0</v>
      </c>
      <c r="AF66" s="396">
        <f t="shared" si="21"/>
        <v>0</v>
      </c>
      <c r="AG66" s="396">
        <f t="shared" si="21"/>
        <v>0</v>
      </c>
      <c r="AH66" s="396">
        <f t="shared" si="21"/>
        <v>0</v>
      </c>
      <c r="AI66" s="396">
        <f t="shared" si="21"/>
        <v>0</v>
      </c>
      <c r="AJ66" s="396">
        <f t="shared" si="21"/>
        <v>0</v>
      </c>
      <c r="AK66" s="396">
        <f t="shared" si="21"/>
        <v>0</v>
      </c>
      <c r="AL66" s="396">
        <f t="shared" si="21"/>
        <v>0</v>
      </c>
      <c r="AM66" s="396">
        <f t="shared" si="21"/>
        <v>0</v>
      </c>
      <c r="AN66" s="396">
        <f t="shared" si="21"/>
        <v>0</v>
      </c>
      <c r="AO66" s="396">
        <f t="shared" si="21"/>
        <v>0</v>
      </c>
      <c r="AP66" s="396">
        <f t="shared" si="21"/>
        <v>0</v>
      </c>
      <c r="AQ66" s="396">
        <f t="shared" si="21"/>
        <v>0</v>
      </c>
      <c r="AR66" s="396">
        <f t="shared" si="21"/>
        <v>0</v>
      </c>
      <c r="AS66" s="396">
        <f t="shared" si="21"/>
        <v>0</v>
      </c>
      <c r="AT66" s="396">
        <f t="shared" si="21"/>
        <v>0</v>
      </c>
      <c r="AU66" s="396">
        <f t="shared" si="21"/>
        <v>0</v>
      </c>
      <c r="AV66" s="396">
        <f t="shared" si="21"/>
        <v>0</v>
      </c>
      <c r="AW66" s="396">
        <f t="shared" si="21"/>
        <v>2.5</v>
      </c>
      <c r="AX66" s="396">
        <f t="shared" si="21"/>
        <v>0</v>
      </c>
      <c r="AY66" s="396">
        <f t="shared" si="21"/>
        <v>0</v>
      </c>
      <c r="AZ66" s="396">
        <f t="shared" si="21"/>
        <v>0</v>
      </c>
      <c r="BA66" s="24"/>
    </row>
    <row r="67" spans="1:72" ht="33" customHeight="1" outlineLevel="1" x14ac:dyDescent="0.25">
      <c r="B67" s="609" t="s">
        <v>1542</v>
      </c>
      <c r="C67" s="613" t="s">
        <v>1621</v>
      </c>
      <c r="D67" s="613" t="s">
        <v>1619</v>
      </c>
      <c r="E67" s="310"/>
      <c r="F67" s="310"/>
      <c r="G67" s="68">
        <v>1.2</v>
      </c>
      <c r="H67" s="68"/>
      <c r="I67" s="68"/>
      <c r="J67" s="68"/>
      <c r="K67" s="68">
        <v>3.7090000000000001</v>
      </c>
      <c r="L67" s="310"/>
      <c r="M67" s="618"/>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c r="AP67" s="310"/>
      <c r="AQ67" s="310"/>
      <c r="AR67" s="310"/>
      <c r="AS67" s="310"/>
      <c r="AT67" s="310"/>
      <c r="AU67" s="310"/>
      <c r="AV67" s="310"/>
      <c r="AW67" s="68">
        <v>2.5</v>
      </c>
      <c r="AX67" s="310"/>
      <c r="AY67" s="310"/>
      <c r="AZ67" s="310"/>
      <c r="BA67" s="26"/>
    </row>
    <row r="68" spans="1:72" s="25" customFormat="1" ht="42" customHeight="1" outlineLevel="1" x14ac:dyDescent="0.25">
      <c r="A68" s="6"/>
      <c r="B68" s="397" t="s">
        <v>1543</v>
      </c>
      <c r="C68" s="398" t="s">
        <v>129</v>
      </c>
      <c r="D68" s="399" t="s">
        <v>93</v>
      </c>
      <c r="E68" s="400">
        <v>0</v>
      </c>
      <c r="F68" s="400">
        <v>0</v>
      </c>
      <c r="G68" s="400">
        <v>0</v>
      </c>
      <c r="H68" s="400">
        <v>0</v>
      </c>
      <c r="I68" s="400">
        <v>0</v>
      </c>
      <c r="J68" s="400">
        <v>0</v>
      </c>
      <c r="K68" s="400">
        <v>0</v>
      </c>
      <c r="L68" s="400">
        <v>0</v>
      </c>
      <c r="M68" s="614">
        <v>0</v>
      </c>
      <c r="N68" s="400">
        <v>0</v>
      </c>
      <c r="O68" s="400">
        <v>0</v>
      </c>
      <c r="P68" s="400">
        <v>0</v>
      </c>
      <c r="Q68" s="400">
        <v>0</v>
      </c>
      <c r="R68" s="400">
        <v>0</v>
      </c>
      <c r="S68" s="400">
        <v>0</v>
      </c>
      <c r="T68" s="400">
        <v>0</v>
      </c>
      <c r="U68" s="400">
        <v>0</v>
      </c>
      <c r="V68" s="400">
        <v>0</v>
      </c>
      <c r="W68" s="400">
        <v>0</v>
      </c>
      <c r="X68" s="400">
        <v>0</v>
      </c>
      <c r="Y68" s="400">
        <v>0</v>
      </c>
      <c r="Z68" s="400">
        <v>0</v>
      </c>
      <c r="AA68" s="400">
        <v>0</v>
      </c>
      <c r="AB68" s="400">
        <v>0</v>
      </c>
      <c r="AC68" s="400">
        <v>0</v>
      </c>
      <c r="AD68" s="400">
        <v>0</v>
      </c>
      <c r="AE68" s="400">
        <v>0</v>
      </c>
      <c r="AF68" s="400">
        <v>0</v>
      </c>
      <c r="AG68" s="400">
        <v>0</v>
      </c>
      <c r="AH68" s="400">
        <v>0</v>
      </c>
      <c r="AI68" s="400">
        <v>0</v>
      </c>
      <c r="AJ68" s="400">
        <v>0</v>
      </c>
      <c r="AK68" s="400">
        <v>0</v>
      </c>
      <c r="AL68" s="400">
        <v>0</v>
      </c>
      <c r="AM68" s="400">
        <v>0</v>
      </c>
      <c r="AN68" s="400">
        <v>0</v>
      </c>
      <c r="AO68" s="400">
        <v>0</v>
      </c>
      <c r="AP68" s="400">
        <v>0</v>
      </c>
      <c r="AQ68" s="400">
        <v>0</v>
      </c>
      <c r="AR68" s="400">
        <v>0</v>
      </c>
      <c r="AS68" s="400">
        <v>0</v>
      </c>
      <c r="AT68" s="400">
        <v>0</v>
      </c>
      <c r="AU68" s="400">
        <v>0</v>
      </c>
      <c r="AV68" s="400">
        <v>0</v>
      </c>
      <c r="AW68" s="400">
        <v>0</v>
      </c>
      <c r="AX68" s="400">
        <v>0</v>
      </c>
      <c r="AY68" s="400">
        <v>0</v>
      </c>
      <c r="AZ68" s="400">
        <v>0</v>
      </c>
      <c r="BA68" s="24">
        <f t="shared" ref="BA68:BA78" si="22">AX68+AP68</f>
        <v>0</v>
      </c>
      <c r="BB68" s="7"/>
      <c r="BC68" s="7"/>
      <c r="BD68" s="7"/>
      <c r="BE68" s="7"/>
      <c r="BF68" s="7"/>
      <c r="BG68" s="7"/>
      <c r="BH68" s="7"/>
      <c r="BI68" s="6"/>
      <c r="BJ68" s="6"/>
      <c r="BK68" s="6"/>
      <c r="BL68" s="6"/>
      <c r="BM68" s="6"/>
      <c r="BN68" s="6"/>
      <c r="BO68" s="6"/>
      <c r="BP68" s="6"/>
      <c r="BQ68" s="6"/>
      <c r="BR68" s="6"/>
      <c r="BS68" s="6"/>
      <c r="BT68" s="6"/>
    </row>
    <row r="69" spans="1:72" s="25" customFormat="1" ht="48" customHeight="1" outlineLevel="1" x14ac:dyDescent="0.25">
      <c r="A69" s="6"/>
      <c r="B69" s="416" t="s">
        <v>118</v>
      </c>
      <c r="C69" s="417" t="s">
        <v>131</v>
      </c>
      <c r="D69" s="403" t="s">
        <v>93</v>
      </c>
      <c r="E69" s="404">
        <f t="shared" ref="E69:AZ69" si="23">E70+E73+E76</f>
        <v>0</v>
      </c>
      <c r="F69" s="404">
        <f t="shared" si="23"/>
        <v>0</v>
      </c>
      <c r="G69" s="404">
        <f t="shared" si="23"/>
        <v>0</v>
      </c>
      <c r="H69" s="404">
        <f t="shared" si="23"/>
        <v>0</v>
      </c>
      <c r="I69" s="404">
        <f t="shared" si="23"/>
        <v>0</v>
      </c>
      <c r="J69" s="404">
        <f t="shared" si="23"/>
        <v>0</v>
      </c>
      <c r="K69" s="404">
        <f t="shared" si="23"/>
        <v>0</v>
      </c>
      <c r="L69" s="404">
        <f t="shared" si="23"/>
        <v>0</v>
      </c>
      <c r="M69" s="615">
        <f t="shared" si="23"/>
        <v>0</v>
      </c>
      <c r="N69" s="404">
        <f t="shared" si="23"/>
        <v>0</v>
      </c>
      <c r="O69" s="404">
        <f t="shared" si="23"/>
        <v>0</v>
      </c>
      <c r="P69" s="404">
        <f t="shared" si="23"/>
        <v>0</v>
      </c>
      <c r="Q69" s="404">
        <f t="shared" si="23"/>
        <v>0</v>
      </c>
      <c r="R69" s="404">
        <f t="shared" si="23"/>
        <v>0</v>
      </c>
      <c r="S69" s="404">
        <f t="shared" si="23"/>
        <v>0</v>
      </c>
      <c r="T69" s="404">
        <f t="shared" si="23"/>
        <v>0</v>
      </c>
      <c r="U69" s="405">
        <f t="shared" si="23"/>
        <v>0</v>
      </c>
      <c r="V69" s="405">
        <f t="shared" si="23"/>
        <v>0</v>
      </c>
      <c r="W69" s="404">
        <f t="shared" si="23"/>
        <v>0</v>
      </c>
      <c r="X69" s="404">
        <f t="shared" si="23"/>
        <v>0</v>
      </c>
      <c r="Y69" s="404">
        <f t="shared" si="23"/>
        <v>0</v>
      </c>
      <c r="Z69" s="404">
        <f t="shared" si="23"/>
        <v>0</v>
      </c>
      <c r="AA69" s="404">
        <f t="shared" si="23"/>
        <v>0</v>
      </c>
      <c r="AB69" s="404">
        <f t="shared" si="23"/>
        <v>0</v>
      </c>
      <c r="AC69" s="404">
        <f t="shared" si="23"/>
        <v>0</v>
      </c>
      <c r="AD69" s="404">
        <f t="shared" si="23"/>
        <v>0</v>
      </c>
      <c r="AE69" s="404">
        <f t="shared" si="23"/>
        <v>0</v>
      </c>
      <c r="AF69" s="404">
        <f t="shared" si="23"/>
        <v>0</v>
      </c>
      <c r="AG69" s="404">
        <f t="shared" si="23"/>
        <v>0</v>
      </c>
      <c r="AH69" s="404">
        <f t="shared" si="23"/>
        <v>0</v>
      </c>
      <c r="AI69" s="404">
        <f t="shared" si="23"/>
        <v>0</v>
      </c>
      <c r="AJ69" s="404">
        <f t="shared" si="23"/>
        <v>0</v>
      </c>
      <c r="AK69" s="404">
        <f t="shared" si="23"/>
        <v>0</v>
      </c>
      <c r="AL69" s="404">
        <f t="shared" si="23"/>
        <v>0</v>
      </c>
      <c r="AM69" s="404">
        <f t="shared" si="23"/>
        <v>0</v>
      </c>
      <c r="AN69" s="404">
        <f t="shared" si="23"/>
        <v>0</v>
      </c>
      <c r="AO69" s="405">
        <f t="shared" si="23"/>
        <v>0</v>
      </c>
      <c r="AP69" s="405">
        <f t="shared" si="23"/>
        <v>0</v>
      </c>
      <c r="AQ69" s="404">
        <f t="shared" si="23"/>
        <v>0</v>
      </c>
      <c r="AR69" s="404">
        <f t="shared" si="23"/>
        <v>0</v>
      </c>
      <c r="AS69" s="405">
        <f t="shared" si="23"/>
        <v>0</v>
      </c>
      <c r="AT69" s="405">
        <f t="shared" si="23"/>
        <v>0</v>
      </c>
      <c r="AU69" s="404">
        <f t="shared" si="23"/>
        <v>0</v>
      </c>
      <c r="AV69" s="404">
        <f t="shared" si="23"/>
        <v>0</v>
      </c>
      <c r="AW69" s="405"/>
      <c r="AX69" s="405">
        <f t="shared" si="23"/>
        <v>0</v>
      </c>
      <c r="AY69" s="404">
        <f t="shared" si="23"/>
        <v>0</v>
      </c>
      <c r="AZ69" s="404">
        <f t="shared" si="23"/>
        <v>0</v>
      </c>
      <c r="BA69" s="24">
        <f t="shared" si="22"/>
        <v>0</v>
      </c>
      <c r="BB69" s="7"/>
      <c r="BC69" s="7"/>
      <c r="BD69" s="7"/>
      <c r="BE69" s="7"/>
      <c r="BF69" s="7"/>
      <c r="BG69" s="7"/>
      <c r="BH69" s="7"/>
      <c r="BI69" s="6"/>
      <c r="BJ69" s="6"/>
      <c r="BK69" s="6"/>
      <c r="BL69" s="6"/>
      <c r="BM69" s="6"/>
      <c r="BN69" s="6"/>
      <c r="BO69" s="6"/>
      <c r="BP69" s="6"/>
      <c r="BQ69" s="6"/>
      <c r="BR69" s="6"/>
      <c r="BS69" s="6"/>
      <c r="BT69" s="6"/>
    </row>
    <row r="70" spans="1:72" s="25" customFormat="1" ht="48" customHeight="1" outlineLevel="1" x14ac:dyDescent="0.25">
      <c r="A70" s="6"/>
      <c r="B70" s="416" t="s">
        <v>120</v>
      </c>
      <c r="C70" s="417" t="s">
        <v>133</v>
      </c>
      <c r="D70" s="416" t="s">
        <v>93</v>
      </c>
      <c r="E70" s="404">
        <f t="shared" ref="E70:AZ70" si="24">E71+E72</f>
        <v>0</v>
      </c>
      <c r="F70" s="404">
        <f t="shared" si="24"/>
        <v>0</v>
      </c>
      <c r="G70" s="404">
        <f t="shared" si="24"/>
        <v>0</v>
      </c>
      <c r="H70" s="404">
        <f t="shared" si="24"/>
        <v>0</v>
      </c>
      <c r="I70" s="404">
        <f t="shared" si="24"/>
        <v>0</v>
      </c>
      <c r="J70" s="404">
        <f t="shared" si="24"/>
        <v>0</v>
      </c>
      <c r="K70" s="404">
        <f t="shared" si="24"/>
        <v>0</v>
      </c>
      <c r="L70" s="404">
        <f t="shared" si="24"/>
        <v>0</v>
      </c>
      <c r="M70" s="615">
        <f t="shared" si="24"/>
        <v>0</v>
      </c>
      <c r="N70" s="404">
        <f t="shared" si="24"/>
        <v>0</v>
      </c>
      <c r="O70" s="404">
        <f t="shared" si="24"/>
        <v>0</v>
      </c>
      <c r="P70" s="404">
        <f t="shared" si="24"/>
        <v>0</v>
      </c>
      <c r="Q70" s="404">
        <f t="shared" si="24"/>
        <v>0</v>
      </c>
      <c r="R70" s="404">
        <f t="shared" si="24"/>
        <v>0</v>
      </c>
      <c r="S70" s="404">
        <f t="shared" si="24"/>
        <v>0</v>
      </c>
      <c r="T70" s="404">
        <f t="shared" si="24"/>
        <v>0</v>
      </c>
      <c r="U70" s="405">
        <f t="shared" si="24"/>
        <v>0</v>
      </c>
      <c r="V70" s="405">
        <f t="shared" si="24"/>
        <v>0</v>
      </c>
      <c r="W70" s="404">
        <f t="shared" si="24"/>
        <v>0</v>
      </c>
      <c r="X70" s="404">
        <f t="shared" si="24"/>
        <v>0</v>
      </c>
      <c r="Y70" s="404">
        <f t="shared" si="24"/>
        <v>0</v>
      </c>
      <c r="Z70" s="404">
        <f t="shared" si="24"/>
        <v>0</v>
      </c>
      <c r="AA70" s="404">
        <f t="shared" si="24"/>
        <v>0</v>
      </c>
      <c r="AB70" s="404">
        <f t="shared" si="24"/>
        <v>0</v>
      </c>
      <c r="AC70" s="404">
        <f t="shared" si="24"/>
        <v>0</v>
      </c>
      <c r="AD70" s="404">
        <f t="shared" si="24"/>
        <v>0</v>
      </c>
      <c r="AE70" s="404">
        <f t="shared" si="24"/>
        <v>0</v>
      </c>
      <c r="AF70" s="404">
        <f t="shared" si="24"/>
        <v>0</v>
      </c>
      <c r="AG70" s="404">
        <f t="shared" si="24"/>
        <v>0</v>
      </c>
      <c r="AH70" s="404">
        <f t="shared" si="24"/>
        <v>0</v>
      </c>
      <c r="AI70" s="404">
        <f t="shared" si="24"/>
        <v>0</v>
      </c>
      <c r="AJ70" s="404">
        <f t="shared" si="24"/>
        <v>0</v>
      </c>
      <c r="AK70" s="404">
        <f t="shared" si="24"/>
        <v>0</v>
      </c>
      <c r="AL70" s="404">
        <f t="shared" si="24"/>
        <v>0</v>
      </c>
      <c r="AM70" s="404">
        <f t="shared" si="24"/>
        <v>0</v>
      </c>
      <c r="AN70" s="404">
        <f t="shared" si="24"/>
        <v>0</v>
      </c>
      <c r="AO70" s="405">
        <f t="shared" si="24"/>
        <v>0</v>
      </c>
      <c r="AP70" s="405">
        <f t="shared" si="24"/>
        <v>0</v>
      </c>
      <c r="AQ70" s="404">
        <f t="shared" si="24"/>
        <v>0</v>
      </c>
      <c r="AR70" s="404">
        <f t="shared" si="24"/>
        <v>0</v>
      </c>
      <c r="AS70" s="405">
        <f t="shared" si="24"/>
        <v>0</v>
      </c>
      <c r="AT70" s="405">
        <f t="shared" si="24"/>
        <v>0</v>
      </c>
      <c r="AU70" s="404">
        <f t="shared" si="24"/>
        <v>0</v>
      </c>
      <c r="AV70" s="404">
        <f t="shared" si="24"/>
        <v>0</v>
      </c>
      <c r="AW70" s="405"/>
      <c r="AX70" s="405">
        <f t="shared" si="24"/>
        <v>0</v>
      </c>
      <c r="AY70" s="404">
        <f t="shared" si="24"/>
        <v>0</v>
      </c>
      <c r="AZ70" s="404">
        <f t="shared" si="24"/>
        <v>0</v>
      </c>
      <c r="BA70" s="24">
        <f t="shared" si="22"/>
        <v>0</v>
      </c>
      <c r="BB70" s="7"/>
      <c r="BC70" s="7"/>
      <c r="BD70" s="7"/>
      <c r="BE70" s="7"/>
      <c r="BF70" s="7"/>
      <c r="BG70" s="7"/>
      <c r="BH70" s="7"/>
      <c r="BI70" s="6"/>
      <c r="BJ70" s="6"/>
      <c r="BK70" s="6"/>
      <c r="BL70" s="6"/>
      <c r="BM70" s="6"/>
      <c r="BN70" s="6"/>
      <c r="BO70" s="6"/>
      <c r="BP70" s="6"/>
      <c r="BQ70" s="6"/>
      <c r="BR70" s="6"/>
      <c r="BS70" s="6"/>
      <c r="BT70" s="6"/>
    </row>
    <row r="71" spans="1:72" ht="42" customHeight="1" outlineLevel="1" x14ac:dyDescent="0.25">
      <c r="A71" s="6"/>
      <c r="B71" s="397" t="s">
        <v>1544</v>
      </c>
      <c r="C71" s="398" t="s">
        <v>135</v>
      </c>
      <c r="D71" s="418" t="s">
        <v>93</v>
      </c>
      <c r="E71" s="408">
        <v>0</v>
      </c>
      <c r="F71" s="408">
        <v>0</v>
      </c>
      <c r="G71" s="408">
        <v>0</v>
      </c>
      <c r="H71" s="408">
        <v>0</v>
      </c>
      <c r="I71" s="408">
        <v>0</v>
      </c>
      <c r="J71" s="408">
        <v>0</v>
      </c>
      <c r="K71" s="408">
        <v>0</v>
      </c>
      <c r="L71" s="408">
        <v>0</v>
      </c>
      <c r="M71" s="617">
        <v>0</v>
      </c>
      <c r="N71" s="408">
        <v>0</v>
      </c>
      <c r="O71" s="408">
        <v>0</v>
      </c>
      <c r="P71" s="408">
        <v>0</v>
      </c>
      <c r="Q71" s="408">
        <v>0</v>
      </c>
      <c r="R71" s="408">
        <v>0</v>
      </c>
      <c r="S71" s="408">
        <v>0</v>
      </c>
      <c r="T71" s="408">
        <v>0</v>
      </c>
      <c r="U71" s="408">
        <v>0</v>
      </c>
      <c r="V71" s="408">
        <v>0</v>
      </c>
      <c r="W71" s="408">
        <v>0</v>
      </c>
      <c r="X71" s="408">
        <v>0</v>
      </c>
      <c r="Y71" s="408">
        <v>0</v>
      </c>
      <c r="Z71" s="408">
        <v>0</v>
      </c>
      <c r="AA71" s="408">
        <v>0</v>
      </c>
      <c r="AB71" s="408">
        <v>0</v>
      </c>
      <c r="AC71" s="408">
        <v>0</v>
      </c>
      <c r="AD71" s="408">
        <v>0</v>
      </c>
      <c r="AE71" s="408">
        <v>0</v>
      </c>
      <c r="AF71" s="408">
        <v>0</v>
      </c>
      <c r="AG71" s="408">
        <v>0</v>
      </c>
      <c r="AH71" s="408">
        <v>0</v>
      </c>
      <c r="AI71" s="408">
        <v>0</v>
      </c>
      <c r="AJ71" s="408">
        <v>0</v>
      </c>
      <c r="AK71" s="408">
        <v>0</v>
      </c>
      <c r="AL71" s="408">
        <v>0</v>
      </c>
      <c r="AM71" s="408">
        <v>0</v>
      </c>
      <c r="AN71" s="408">
        <v>0</v>
      </c>
      <c r="AO71" s="408">
        <v>0</v>
      </c>
      <c r="AP71" s="408">
        <v>0</v>
      </c>
      <c r="AQ71" s="408">
        <v>0</v>
      </c>
      <c r="AR71" s="408">
        <v>0</v>
      </c>
      <c r="AS71" s="408">
        <v>0</v>
      </c>
      <c r="AT71" s="408">
        <v>0</v>
      </c>
      <c r="AU71" s="408">
        <v>0</v>
      </c>
      <c r="AV71" s="408">
        <v>0</v>
      </c>
      <c r="AW71" s="408">
        <v>0</v>
      </c>
      <c r="AX71" s="408">
        <v>0</v>
      </c>
      <c r="AY71" s="408">
        <v>0</v>
      </c>
      <c r="AZ71" s="408">
        <v>0</v>
      </c>
      <c r="BA71" s="24">
        <f t="shared" si="22"/>
        <v>0</v>
      </c>
      <c r="BB71" s="7"/>
      <c r="BC71" s="7"/>
      <c r="BD71" s="7"/>
      <c r="BE71" s="7"/>
      <c r="BF71" s="7"/>
      <c r="BG71" s="7"/>
      <c r="BH71" s="7"/>
      <c r="BI71" s="6"/>
      <c r="BJ71" s="6"/>
      <c r="BK71" s="6"/>
      <c r="BL71" s="6"/>
      <c r="BM71" s="6"/>
      <c r="BN71" s="6"/>
      <c r="BO71" s="6"/>
      <c r="BP71" s="6"/>
      <c r="BQ71" s="6"/>
      <c r="BR71" s="6"/>
      <c r="BS71" s="6"/>
      <c r="BT71" s="6"/>
    </row>
    <row r="72" spans="1:72" ht="31.5" x14ac:dyDescent="0.25">
      <c r="A72" s="6"/>
      <c r="B72" s="397" t="s">
        <v>1545</v>
      </c>
      <c r="C72" s="398" t="s">
        <v>138</v>
      </c>
      <c r="D72" s="418" t="s">
        <v>93</v>
      </c>
      <c r="E72" s="408">
        <v>0</v>
      </c>
      <c r="F72" s="408">
        <v>0</v>
      </c>
      <c r="G72" s="408">
        <v>0</v>
      </c>
      <c r="H72" s="408">
        <v>0</v>
      </c>
      <c r="I72" s="408">
        <v>0</v>
      </c>
      <c r="J72" s="408">
        <v>0</v>
      </c>
      <c r="K72" s="408">
        <v>0</v>
      </c>
      <c r="L72" s="408">
        <v>0</v>
      </c>
      <c r="M72" s="408">
        <v>0</v>
      </c>
      <c r="N72" s="408">
        <v>0</v>
      </c>
      <c r="O72" s="408">
        <v>0</v>
      </c>
      <c r="P72" s="408">
        <v>0</v>
      </c>
      <c r="Q72" s="408">
        <v>0</v>
      </c>
      <c r="R72" s="408">
        <v>0</v>
      </c>
      <c r="S72" s="408">
        <v>0</v>
      </c>
      <c r="T72" s="408">
        <v>0</v>
      </c>
      <c r="U72" s="408">
        <v>0</v>
      </c>
      <c r="V72" s="408">
        <v>0</v>
      </c>
      <c r="W72" s="408">
        <v>0</v>
      </c>
      <c r="X72" s="408">
        <v>0</v>
      </c>
      <c r="Y72" s="408">
        <v>0</v>
      </c>
      <c r="Z72" s="408">
        <v>0</v>
      </c>
      <c r="AA72" s="408">
        <v>0</v>
      </c>
      <c r="AB72" s="408">
        <v>0</v>
      </c>
      <c r="AC72" s="408">
        <v>0</v>
      </c>
      <c r="AD72" s="408">
        <v>0</v>
      </c>
      <c r="AE72" s="408">
        <v>0</v>
      </c>
      <c r="AF72" s="408">
        <v>0</v>
      </c>
      <c r="AG72" s="408">
        <v>0</v>
      </c>
      <c r="AH72" s="408">
        <v>0</v>
      </c>
      <c r="AI72" s="408">
        <v>0</v>
      </c>
      <c r="AJ72" s="408">
        <v>0</v>
      </c>
      <c r="AK72" s="408">
        <v>0</v>
      </c>
      <c r="AL72" s="408">
        <v>0</v>
      </c>
      <c r="AM72" s="408">
        <v>0</v>
      </c>
      <c r="AN72" s="408">
        <v>0</v>
      </c>
      <c r="AO72" s="408">
        <v>0</v>
      </c>
      <c r="AP72" s="408">
        <v>0</v>
      </c>
      <c r="AQ72" s="408">
        <v>0</v>
      </c>
      <c r="AR72" s="408">
        <v>0</v>
      </c>
      <c r="AS72" s="408">
        <v>0</v>
      </c>
      <c r="AT72" s="408">
        <v>0</v>
      </c>
      <c r="AU72" s="408">
        <v>0</v>
      </c>
      <c r="AV72" s="408">
        <v>0</v>
      </c>
      <c r="AW72" s="408">
        <v>0</v>
      </c>
      <c r="AX72" s="408">
        <v>0</v>
      </c>
      <c r="AY72" s="408">
        <v>0</v>
      </c>
      <c r="AZ72" s="408">
        <v>0</v>
      </c>
      <c r="BA72" s="24">
        <f t="shared" si="22"/>
        <v>0</v>
      </c>
    </row>
    <row r="73" spans="1:72" ht="48" customHeight="1" x14ac:dyDescent="0.25">
      <c r="A73" s="6"/>
      <c r="B73" s="416" t="s">
        <v>122</v>
      </c>
      <c r="C73" s="417" t="s">
        <v>140</v>
      </c>
      <c r="D73" s="416" t="s">
        <v>93</v>
      </c>
      <c r="E73" s="404">
        <f t="shared" ref="E73:AZ73" si="25">E74+E75</f>
        <v>0</v>
      </c>
      <c r="F73" s="404">
        <f t="shared" si="25"/>
        <v>0</v>
      </c>
      <c r="G73" s="404">
        <f t="shared" si="25"/>
        <v>0</v>
      </c>
      <c r="H73" s="404">
        <f t="shared" si="25"/>
        <v>0</v>
      </c>
      <c r="I73" s="404">
        <f t="shared" si="25"/>
        <v>0</v>
      </c>
      <c r="J73" s="404">
        <f t="shared" si="25"/>
        <v>0</v>
      </c>
      <c r="K73" s="404">
        <f t="shared" si="25"/>
        <v>0</v>
      </c>
      <c r="L73" s="404">
        <f t="shared" si="25"/>
        <v>0</v>
      </c>
      <c r="M73" s="615">
        <f t="shared" si="25"/>
        <v>0</v>
      </c>
      <c r="N73" s="404">
        <f t="shared" si="25"/>
        <v>0</v>
      </c>
      <c r="O73" s="404">
        <f t="shared" si="25"/>
        <v>0</v>
      </c>
      <c r="P73" s="404">
        <f t="shared" si="25"/>
        <v>0</v>
      </c>
      <c r="Q73" s="404">
        <f t="shared" si="25"/>
        <v>0</v>
      </c>
      <c r="R73" s="404">
        <f t="shared" si="25"/>
        <v>0</v>
      </c>
      <c r="S73" s="404">
        <f t="shared" si="25"/>
        <v>0</v>
      </c>
      <c r="T73" s="404">
        <f t="shared" si="25"/>
        <v>0</v>
      </c>
      <c r="U73" s="404">
        <f t="shared" si="25"/>
        <v>0</v>
      </c>
      <c r="V73" s="404">
        <f t="shared" si="25"/>
        <v>0</v>
      </c>
      <c r="W73" s="405">
        <f t="shared" si="25"/>
        <v>0</v>
      </c>
      <c r="X73" s="405">
        <f t="shared" si="25"/>
        <v>0</v>
      </c>
      <c r="Y73" s="404">
        <f t="shared" si="25"/>
        <v>0</v>
      </c>
      <c r="Z73" s="404">
        <f t="shared" si="25"/>
        <v>0</v>
      </c>
      <c r="AA73" s="404">
        <f t="shared" si="25"/>
        <v>0</v>
      </c>
      <c r="AB73" s="404">
        <f t="shared" si="25"/>
        <v>0</v>
      </c>
      <c r="AC73" s="404">
        <f t="shared" si="25"/>
        <v>0</v>
      </c>
      <c r="AD73" s="404">
        <f t="shared" si="25"/>
        <v>0</v>
      </c>
      <c r="AE73" s="404">
        <f t="shared" si="25"/>
        <v>0</v>
      </c>
      <c r="AF73" s="404">
        <f t="shared" si="25"/>
        <v>0</v>
      </c>
      <c r="AG73" s="404">
        <f t="shared" si="25"/>
        <v>0</v>
      </c>
      <c r="AH73" s="404">
        <f t="shared" si="25"/>
        <v>0</v>
      </c>
      <c r="AI73" s="404">
        <f t="shared" si="25"/>
        <v>0</v>
      </c>
      <c r="AJ73" s="404">
        <f t="shared" si="25"/>
        <v>0</v>
      </c>
      <c r="AK73" s="404">
        <f t="shared" si="25"/>
        <v>0</v>
      </c>
      <c r="AL73" s="404">
        <f t="shared" si="25"/>
        <v>0</v>
      </c>
      <c r="AM73" s="404">
        <f t="shared" si="25"/>
        <v>0</v>
      </c>
      <c r="AN73" s="404">
        <f t="shared" si="25"/>
        <v>0</v>
      </c>
      <c r="AO73" s="405">
        <f t="shared" si="25"/>
        <v>0</v>
      </c>
      <c r="AP73" s="405">
        <f t="shared" si="25"/>
        <v>0</v>
      </c>
      <c r="AQ73" s="405">
        <f t="shared" si="25"/>
        <v>0</v>
      </c>
      <c r="AR73" s="405">
        <f t="shared" si="25"/>
        <v>0</v>
      </c>
      <c r="AS73" s="405">
        <f t="shared" si="25"/>
        <v>0</v>
      </c>
      <c r="AT73" s="405">
        <f t="shared" si="25"/>
        <v>0</v>
      </c>
      <c r="AU73" s="405">
        <f t="shared" si="25"/>
        <v>0</v>
      </c>
      <c r="AV73" s="405">
        <f t="shared" si="25"/>
        <v>0</v>
      </c>
      <c r="AW73" s="405"/>
      <c r="AX73" s="405">
        <f t="shared" si="25"/>
        <v>0</v>
      </c>
      <c r="AY73" s="405">
        <f t="shared" si="25"/>
        <v>0</v>
      </c>
      <c r="AZ73" s="405">
        <f t="shared" si="25"/>
        <v>0</v>
      </c>
      <c r="BA73" s="24">
        <f t="shared" si="22"/>
        <v>0</v>
      </c>
    </row>
    <row r="74" spans="1:72" ht="42" customHeight="1" x14ac:dyDescent="0.25">
      <c r="A74" s="6"/>
      <c r="B74" s="418" t="s">
        <v>1546</v>
      </c>
      <c r="C74" s="419" t="s">
        <v>142</v>
      </c>
      <c r="D74" s="418" t="s">
        <v>93</v>
      </c>
      <c r="E74" s="408">
        <v>0</v>
      </c>
      <c r="F74" s="408">
        <v>0</v>
      </c>
      <c r="G74" s="408">
        <v>0</v>
      </c>
      <c r="H74" s="408">
        <v>0</v>
      </c>
      <c r="I74" s="408">
        <v>0</v>
      </c>
      <c r="J74" s="408">
        <v>0</v>
      </c>
      <c r="K74" s="408">
        <v>0</v>
      </c>
      <c r="L74" s="408">
        <v>0</v>
      </c>
      <c r="M74" s="617">
        <v>0</v>
      </c>
      <c r="N74" s="408">
        <v>0</v>
      </c>
      <c r="O74" s="408">
        <v>0</v>
      </c>
      <c r="P74" s="408">
        <v>0</v>
      </c>
      <c r="Q74" s="408">
        <v>0</v>
      </c>
      <c r="R74" s="408">
        <v>0</v>
      </c>
      <c r="S74" s="408">
        <v>0</v>
      </c>
      <c r="T74" s="408">
        <v>0</v>
      </c>
      <c r="U74" s="408">
        <v>0</v>
      </c>
      <c r="V74" s="408">
        <v>0</v>
      </c>
      <c r="W74" s="408">
        <v>0</v>
      </c>
      <c r="X74" s="408">
        <v>0</v>
      </c>
      <c r="Y74" s="408">
        <v>0</v>
      </c>
      <c r="Z74" s="408">
        <v>0</v>
      </c>
      <c r="AA74" s="408">
        <v>0</v>
      </c>
      <c r="AB74" s="408">
        <v>0</v>
      </c>
      <c r="AC74" s="408">
        <v>0</v>
      </c>
      <c r="AD74" s="408">
        <v>0</v>
      </c>
      <c r="AE74" s="408">
        <v>0</v>
      </c>
      <c r="AF74" s="408">
        <v>0</v>
      </c>
      <c r="AG74" s="408">
        <v>0</v>
      </c>
      <c r="AH74" s="408">
        <v>0</v>
      </c>
      <c r="AI74" s="408">
        <v>0</v>
      </c>
      <c r="AJ74" s="408">
        <v>0</v>
      </c>
      <c r="AK74" s="408">
        <v>0</v>
      </c>
      <c r="AL74" s="408">
        <v>0</v>
      </c>
      <c r="AM74" s="408">
        <v>0</v>
      </c>
      <c r="AN74" s="408">
        <v>0</v>
      </c>
      <c r="AO74" s="408">
        <v>0</v>
      </c>
      <c r="AP74" s="408">
        <v>0</v>
      </c>
      <c r="AQ74" s="408">
        <v>0</v>
      </c>
      <c r="AR74" s="408">
        <v>0</v>
      </c>
      <c r="AS74" s="408">
        <v>0</v>
      </c>
      <c r="AT74" s="408">
        <v>0</v>
      </c>
      <c r="AU74" s="408">
        <v>0</v>
      </c>
      <c r="AV74" s="408">
        <v>0</v>
      </c>
      <c r="AW74" s="408">
        <v>0</v>
      </c>
      <c r="AX74" s="408">
        <v>0</v>
      </c>
      <c r="AY74" s="408">
        <v>0</v>
      </c>
      <c r="AZ74" s="408">
        <v>0</v>
      </c>
      <c r="BA74" s="24">
        <f t="shared" si="22"/>
        <v>0</v>
      </c>
    </row>
    <row r="75" spans="1:72" ht="42" customHeight="1" x14ac:dyDescent="0.25">
      <c r="A75" s="6"/>
      <c r="B75" s="418" t="s">
        <v>1547</v>
      </c>
      <c r="C75" s="419" t="s">
        <v>144</v>
      </c>
      <c r="D75" s="418" t="s">
        <v>93</v>
      </c>
      <c r="E75" s="408">
        <v>0</v>
      </c>
      <c r="F75" s="408">
        <v>0</v>
      </c>
      <c r="G75" s="408">
        <v>0</v>
      </c>
      <c r="H75" s="408">
        <v>0</v>
      </c>
      <c r="I75" s="408">
        <v>0</v>
      </c>
      <c r="J75" s="408">
        <v>0</v>
      </c>
      <c r="K75" s="408">
        <v>0</v>
      </c>
      <c r="L75" s="408">
        <v>0</v>
      </c>
      <c r="M75" s="617">
        <v>0</v>
      </c>
      <c r="N75" s="408">
        <v>0</v>
      </c>
      <c r="O75" s="408">
        <v>0</v>
      </c>
      <c r="P75" s="408">
        <v>0</v>
      </c>
      <c r="Q75" s="408">
        <v>0</v>
      </c>
      <c r="R75" s="408">
        <v>0</v>
      </c>
      <c r="S75" s="408">
        <v>0</v>
      </c>
      <c r="T75" s="408">
        <v>0</v>
      </c>
      <c r="U75" s="408">
        <v>0</v>
      </c>
      <c r="V75" s="408">
        <v>0</v>
      </c>
      <c r="W75" s="408">
        <v>0</v>
      </c>
      <c r="X75" s="408">
        <v>0</v>
      </c>
      <c r="Y75" s="408">
        <v>0</v>
      </c>
      <c r="Z75" s="408">
        <v>0</v>
      </c>
      <c r="AA75" s="408">
        <v>0</v>
      </c>
      <c r="AB75" s="408">
        <v>0</v>
      </c>
      <c r="AC75" s="408">
        <v>0</v>
      </c>
      <c r="AD75" s="408">
        <v>0</v>
      </c>
      <c r="AE75" s="408">
        <v>0</v>
      </c>
      <c r="AF75" s="408">
        <v>0</v>
      </c>
      <c r="AG75" s="408">
        <v>0</v>
      </c>
      <c r="AH75" s="408">
        <v>0</v>
      </c>
      <c r="AI75" s="408">
        <v>0</v>
      </c>
      <c r="AJ75" s="408">
        <v>0</v>
      </c>
      <c r="AK75" s="408">
        <v>0</v>
      </c>
      <c r="AL75" s="408">
        <v>0</v>
      </c>
      <c r="AM75" s="408">
        <v>0</v>
      </c>
      <c r="AN75" s="408">
        <v>0</v>
      </c>
      <c r="AO75" s="408">
        <v>0</v>
      </c>
      <c r="AP75" s="408">
        <v>0</v>
      </c>
      <c r="AQ75" s="408">
        <v>0</v>
      </c>
      <c r="AR75" s="408">
        <v>0</v>
      </c>
      <c r="AS75" s="408">
        <v>0</v>
      </c>
      <c r="AT75" s="408">
        <v>0</v>
      </c>
      <c r="AU75" s="408">
        <v>0</v>
      </c>
      <c r="AV75" s="408">
        <v>0</v>
      </c>
      <c r="AW75" s="408">
        <v>0</v>
      </c>
      <c r="AX75" s="408">
        <v>0</v>
      </c>
      <c r="AY75" s="408">
        <v>0</v>
      </c>
      <c r="AZ75" s="408">
        <v>0</v>
      </c>
      <c r="BA75" s="24">
        <f t="shared" si="22"/>
        <v>0</v>
      </c>
    </row>
    <row r="76" spans="1:72" ht="48" customHeight="1" x14ac:dyDescent="0.25">
      <c r="A76" s="6"/>
      <c r="B76" s="416" t="s">
        <v>709</v>
      </c>
      <c r="C76" s="417" t="s">
        <v>146</v>
      </c>
      <c r="D76" s="416" t="s">
        <v>93</v>
      </c>
      <c r="E76" s="404">
        <f t="shared" ref="E76:AV76" si="26">E77+E78+E80+E81+E82+E83+E84+E85</f>
        <v>0</v>
      </c>
      <c r="F76" s="404">
        <f t="shared" si="26"/>
        <v>0</v>
      </c>
      <c r="G76" s="404">
        <f t="shared" si="26"/>
        <v>0</v>
      </c>
      <c r="H76" s="404">
        <f t="shared" si="26"/>
        <v>0</v>
      </c>
      <c r="I76" s="404">
        <f t="shared" si="26"/>
        <v>0</v>
      </c>
      <c r="J76" s="404">
        <f t="shared" si="26"/>
        <v>0</v>
      </c>
      <c r="K76" s="404">
        <f t="shared" si="26"/>
        <v>0</v>
      </c>
      <c r="L76" s="404">
        <f t="shared" si="26"/>
        <v>0</v>
      </c>
      <c r="M76" s="615">
        <f t="shared" si="26"/>
        <v>0</v>
      </c>
      <c r="N76" s="404">
        <f t="shared" si="26"/>
        <v>0</v>
      </c>
      <c r="O76" s="404">
        <f t="shared" si="26"/>
        <v>0</v>
      </c>
      <c r="P76" s="404">
        <f t="shared" si="26"/>
        <v>0</v>
      </c>
      <c r="Q76" s="404">
        <f t="shared" si="26"/>
        <v>0</v>
      </c>
      <c r="R76" s="404">
        <f t="shared" si="26"/>
        <v>0</v>
      </c>
      <c r="S76" s="404">
        <f t="shared" si="26"/>
        <v>0</v>
      </c>
      <c r="T76" s="404">
        <f t="shared" si="26"/>
        <v>0</v>
      </c>
      <c r="U76" s="404">
        <f t="shared" si="26"/>
        <v>0</v>
      </c>
      <c r="V76" s="404">
        <f t="shared" si="26"/>
        <v>0</v>
      </c>
      <c r="W76" s="404">
        <f t="shared" si="26"/>
        <v>0</v>
      </c>
      <c r="X76" s="404">
        <f t="shared" si="26"/>
        <v>0</v>
      </c>
      <c r="Y76" s="404">
        <f t="shared" si="26"/>
        <v>0</v>
      </c>
      <c r="Z76" s="404">
        <f t="shared" si="26"/>
        <v>0</v>
      </c>
      <c r="AA76" s="404">
        <f t="shared" si="26"/>
        <v>0</v>
      </c>
      <c r="AB76" s="404">
        <f t="shared" si="26"/>
        <v>0</v>
      </c>
      <c r="AC76" s="404">
        <f t="shared" si="26"/>
        <v>0</v>
      </c>
      <c r="AD76" s="404">
        <f t="shared" si="26"/>
        <v>0</v>
      </c>
      <c r="AE76" s="404">
        <f t="shared" si="26"/>
        <v>0</v>
      </c>
      <c r="AF76" s="404">
        <f t="shared" si="26"/>
        <v>0</v>
      </c>
      <c r="AG76" s="404">
        <f t="shared" si="26"/>
        <v>0</v>
      </c>
      <c r="AH76" s="404">
        <f t="shared" si="26"/>
        <v>0</v>
      </c>
      <c r="AI76" s="404">
        <f t="shared" si="26"/>
        <v>0</v>
      </c>
      <c r="AJ76" s="404">
        <f t="shared" si="26"/>
        <v>0</v>
      </c>
      <c r="AK76" s="404">
        <f t="shared" si="26"/>
        <v>0</v>
      </c>
      <c r="AL76" s="404">
        <f t="shared" si="26"/>
        <v>0</v>
      </c>
      <c r="AM76" s="404">
        <f t="shared" si="26"/>
        <v>0</v>
      </c>
      <c r="AN76" s="404">
        <f t="shared" si="26"/>
        <v>0</v>
      </c>
      <c r="AO76" s="405">
        <f t="shared" si="26"/>
        <v>0</v>
      </c>
      <c r="AP76" s="405">
        <f t="shared" si="26"/>
        <v>0</v>
      </c>
      <c r="AQ76" s="404">
        <f t="shared" si="26"/>
        <v>0</v>
      </c>
      <c r="AR76" s="404">
        <f t="shared" si="26"/>
        <v>0</v>
      </c>
      <c r="AS76" s="404">
        <f t="shared" si="26"/>
        <v>0</v>
      </c>
      <c r="AT76" s="404">
        <f t="shared" si="26"/>
        <v>0</v>
      </c>
      <c r="AU76" s="404">
        <f t="shared" si="26"/>
        <v>0</v>
      </c>
      <c r="AV76" s="404">
        <f t="shared" si="26"/>
        <v>0</v>
      </c>
      <c r="AW76" s="404"/>
      <c r="AX76" s="404">
        <f>AX77+AX78+AX80+AX81+AX82+AX83+AX84+AX85</f>
        <v>0</v>
      </c>
      <c r="AY76" s="404">
        <f>AY77+AY78+AY80+AY81+AY82+AY83+AY84+AY85</f>
        <v>0</v>
      </c>
      <c r="AZ76" s="404">
        <f>AZ77+AZ78+AZ80+AZ81+AZ82+AZ83+AZ84+AZ85</f>
        <v>0</v>
      </c>
      <c r="BA76" s="24">
        <f t="shared" si="22"/>
        <v>0</v>
      </c>
    </row>
    <row r="77" spans="1:72" ht="42" customHeight="1" x14ac:dyDescent="0.25">
      <c r="A77" s="6"/>
      <c r="B77" s="415" t="s">
        <v>710</v>
      </c>
      <c r="C77" s="602" t="s">
        <v>164</v>
      </c>
      <c r="D77" s="601" t="s">
        <v>93</v>
      </c>
      <c r="E77" s="404">
        <v>0</v>
      </c>
      <c r="F77" s="404">
        <v>0</v>
      </c>
      <c r="G77" s="404">
        <v>0</v>
      </c>
      <c r="H77" s="404">
        <v>0</v>
      </c>
      <c r="I77" s="404">
        <v>0</v>
      </c>
      <c r="J77" s="404">
        <v>0</v>
      </c>
      <c r="K77" s="404">
        <v>0</v>
      </c>
      <c r="L77" s="404">
        <v>0</v>
      </c>
      <c r="M77" s="615">
        <v>0</v>
      </c>
      <c r="N77" s="404">
        <v>0</v>
      </c>
      <c r="O77" s="404">
        <v>0</v>
      </c>
      <c r="P77" s="404">
        <v>0</v>
      </c>
      <c r="Q77" s="404">
        <v>0</v>
      </c>
      <c r="R77" s="404">
        <v>0</v>
      </c>
      <c r="S77" s="404">
        <v>0</v>
      </c>
      <c r="T77" s="404">
        <v>0</v>
      </c>
      <c r="U77" s="404">
        <v>0</v>
      </c>
      <c r="V77" s="404">
        <v>0</v>
      </c>
      <c r="W77" s="404">
        <v>0</v>
      </c>
      <c r="X77" s="404">
        <v>0</v>
      </c>
      <c r="Y77" s="404">
        <v>0</v>
      </c>
      <c r="Z77" s="404">
        <v>0</v>
      </c>
      <c r="AA77" s="404">
        <v>0</v>
      </c>
      <c r="AB77" s="404">
        <v>0</v>
      </c>
      <c r="AC77" s="404">
        <v>0</v>
      </c>
      <c r="AD77" s="404">
        <v>0</v>
      </c>
      <c r="AE77" s="404">
        <v>0</v>
      </c>
      <c r="AF77" s="404">
        <v>0</v>
      </c>
      <c r="AG77" s="404">
        <v>0</v>
      </c>
      <c r="AH77" s="404">
        <v>0</v>
      </c>
      <c r="AI77" s="404">
        <v>0</v>
      </c>
      <c r="AJ77" s="404">
        <v>0</v>
      </c>
      <c r="AK77" s="404">
        <v>0</v>
      </c>
      <c r="AL77" s="404">
        <v>0</v>
      </c>
      <c r="AM77" s="404">
        <v>0</v>
      </c>
      <c r="AN77" s="404">
        <v>0</v>
      </c>
      <c r="AO77" s="404">
        <v>0</v>
      </c>
      <c r="AP77" s="404">
        <v>0</v>
      </c>
      <c r="AQ77" s="404">
        <v>0</v>
      </c>
      <c r="AR77" s="404">
        <v>0</v>
      </c>
      <c r="AS77" s="404">
        <v>0</v>
      </c>
      <c r="AT77" s="404">
        <v>0</v>
      </c>
      <c r="AU77" s="404">
        <v>0</v>
      </c>
      <c r="AV77" s="404">
        <v>0</v>
      </c>
      <c r="AW77" s="404"/>
      <c r="AX77" s="404">
        <v>0</v>
      </c>
      <c r="AY77" s="404">
        <v>0</v>
      </c>
      <c r="AZ77" s="404">
        <v>0</v>
      </c>
      <c r="BA77" s="24">
        <f t="shared" si="22"/>
        <v>0</v>
      </c>
    </row>
    <row r="78" spans="1:72" ht="42" customHeight="1" x14ac:dyDescent="0.25">
      <c r="A78" s="6"/>
      <c r="B78" s="600" t="s">
        <v>1548</v>
      </c>
      <c r="C78" s="420" t="s">
        <v>166</v>
      </c>
      <c r="D78" s="397" t="s">
        <v>93</v>
      </c>
      <c r="E78" s="400">
        <f t="shared" ref="E78:AN78" si="27">SUBTOTAL(9,E79)</f>
        <v>0</v>
      </c>
      <c r="F78" s="400">
        <f t="shared" si="27"/>
        <v>0</v>
      </c>
      <c r="G78" s="400">
        <f t="shared" si="27"/>
        <v>0</v>
      </c>
      <c r="H78" s="400">
        <f t="shared" si="27"/>
        <v>0</v>
      </c>
      <c r="I78" s="400">
        <f t="shared" si="27"/>
        <v>0</v>
      </c>
      <c r="J78" s="400">
        <f t="shared" si="27"/>
        <v>0</v>
      </c>
      <c r="K78" s="400">
        <f t="shared" si="27"/>
        <v>0</v>
      </c>
      <c r="L78" s="400">
        <f t="shared" si="27"/>
        <v>0</v>
      </c>
      <c r="M78" s="614">
        <f t="shared" si="27"/>
        <v>0</v>
      </c>
      <c r="N78" s="400">
        <f t="shared" si="27"/>
        <v>0</v>
      </c>
      <c r="O78" s="400">
        <f t="shared" si="27"/>
        <v>0</v>
      </c>
      <c r="P78" s="400">
        <f t="shared" si="27"/>
        <v>0</v>
      </c>
      <c r="Q78" s="400">
        <f t="shared" si="27"/>
        <v>0</v>
      </c>
      <c r="R78" s="400">
        <f t="shared" si="27"/>
        <v>0</v>
      </c>
      <c r="S78" s="400">
        <f t="shared" si="27"/>
        <v>0</v>
      </c>
      <c r="T78" s="400">
        <f t="shared" si="27"/>
        <v>0</v>
      </c>
      <c r="U78" s="400">
        <f t="shared" si="27"/>
        <v>0</v>
      </c>
      <c r="V78" s="400">
        <f t="shared" si="27"/>
        <v>0</v>
      </c>
      <c r="W78" s="400">
        <f t="shared" si="27"/>
        <v>0</v>
      </c>
      <c r="X78" s="400">
        <f t="shared" si="27"/>
        <v>0</v>
      </c>
      <c r="Y78" s="400">
        <f t="shared" si="27"/>
        <v>0</v>
      </c>
      <c r="Z78" s="400">
        <f t="shared" si="27"/>
        <v>0</v>
      </c>
      <c r="AA78" s="400">
        <f t="shared" si="27"/>
        <v>0</v>
      </c>
      <c r="AB78" s="400">
        <f t="shared" si="27"/>
        <v>0</v>
      </c>
      <c r="AC78" s="400">
        <f t="shared" si="27"/>
        <v>0</v>
      </c>
      <c r="AD78" s="400">
        <f t="shared" si="27"/>
        <v>0</v>
      </c>
      <c r="AE78" s="400">
        <f t="shared" si="27"/>
        <v>0</v>
      </c>
      <c r="AF78" s="400">
        <f t="shared" si="27"/>
        <v>0</v>
      </c>
      <c r="AG78" s="400">
        <f t="shared" si="27"/>
        <v>0</v>
      </c>
      <c r="AH78" s="400">
        <f t="shared" si="27"/>
        <v>0</v>
      </c>
      <c r="AI78" s="400">
        <f t="shared" si="27"/>
        <v>0</v>
      </c>
      <c r="AJ78" s="400">
        <f t="shared" si="27"/>
        <v>0</v>
      </c>
      <c r="AK78" s="400">
        <f t="shared" si="27"/>
        <v>0</v>
      </c>
      <c r="AL78" s="400">
        <f t="shared" si="27"/>
        <v>0</v>
      </c>
      <c r="AM78" s="400">
        <f t="shared" si="27"/>
        <v>0</v>
      </c>
      <c r="AN78" s="400">
        <f t="shared" si="27"/>
        <v>0</v>
      </c>
      <c r="AO78" s="408">
        <v>0</v>
      </c>
      <c r="AP78" s="408">
        <v>0</v>
      </c>
      <c r="AQ78" s="400">
        <f t="shared" ref="AQ78:AV78" si="28">SUBTOTAL(9,AQ79)</f>
        <v>0</v>
      </c>
      <c r="AR78" s="400">
        <f t="shared" si="28"/>
        <v>0</v>
      </c>
      <c r="AS78" s="400">
        <f t="shared" si="28"/>
        <v>0</v>
      </c>
      <c r="AT78" s="400">
        <f t="shared" si="28"/>
        <v>0</v>
      </c>
      <c r="AU78" s="400">
        <f t="shared" si="28"/>
        <v>0</v>
      </c>
      <c r="AV78" s="400">
        <f t="shared" si="28"/>
        <v>0</v>
      </c>
      <c r="AW78" s="400"/>
      <c r="AX78" s="400">
        <f>SUBTOTAL(9,AX79)</f>
        <v>0</v>
      </c>
      <c r="AY78" s="400">
        <f>SUBTOTAL(9,AY79)</f>
        <v>0</v>
      </c>
      <c r="AZ78" s="400">
        <f>SUBTOTAL(9,AZ79)</f>
        <v>0</v>
      </c>
      <c r="BA78" s="24">
        <f t="shared" si="22"/>
        <v>0</v>
      </c>
    </row>
    <row r="79" spans="1:72" hidden="1" x14ac:dyDescent="0.25">
      <c r="B79" s="311"/>
      <c r="C79" s="312"/>
      <c r="D79" s="67"/>
      <c r="E79" s="316"/>
      <c r="F79" s="316"/>
      <c r="G79" s="316"/>
      <c r="H79" s="316"/>
      <c r="I79" s="316"/>
      <c r="J79" s="316"/>
      <c r="K79" s="316"/>
      <c r="L79" s="316"/>
      <c r="M79" s="378"/>
      <c r="N79" s="316"/>
      <c r="O79" s="316"/>
      <c r="P79" s="316"/>
      <c r="Q79" s="316"/>
      <c r="R79" s="316"/>
      <c r="S79" s="316"/>
      <c r="T79" s="316"/>
      <c r="U79" s="316"/>
      <c r="V79" s="316"/>
      <c r="W79" s="316"/>
      <c r="X79" s="316"/>
      <c r="Y79" s="316"/>
      <c r="Z79" s="316"/>
      <c r="AA79" s="316"/>
      <c r="AB79" s="316"/>
      <c r="AC79" s="316"/>
      <c r="AD79" s="316"/>
      <c r="AE79" s="316"/>
      <c r="AF79" s="316"/>
      <c r="AG79" s="316"/>
      <c r="AH79" s="316"/>
      <c r="AI79" s="316"/>
      <c r="AJ79" s="316"/>
      <c r="AK79" s="316"/>
      <c r="AL79" s="316"/>
      <c r="AM79" s="316"/>
      <c r="AN79" s="316"/>
      <c r="AO79" s="68"/>
      <c r="AP79" s="547"/>
      <c r="AQ79" s="316"/>
      <c r="AR79" s="316"/>
      <c r="AS79" s="316"/>
      <c r="AT79" s="316"/>
      <c r="AU79" s="316"/>
      <c r="AV79" s="316"/>
      <c r="AW79" s="316"/>
      <c r="AX79" s="316"/>
      <c r="AY79" s="316"/>
      <c r="AZ79" s="316"/>
      <c r="BA79" s="26"/>
    </row>
    <row r="80" spans="1:72" ht="42" customHeight="1" x14ac:dyDescent="0.25">
      <c r="A80" s="6"/>
      <c r="B80" s="397" t="s">
        <v>1549</v>
      </c>
      <c r="C80" s="398" t="s">
        <v>168</v>
      </c>
      <c r="D80" s="397" t="s">
        <v>93</v>
      </c>
      <c r="E80" s="400">
        <v>0</v>
      </c>
      <c r="F80" s="400">
        <v>0</v>
      </c>
      <c r="G80" s="400">
        <v>0</v>
      </c>
      <c r="H80" s="400">
        <v>0</v>
      </c>
      <c r="I80" s="400">
        <v>0</v>
      </c>
      <c r="J80" s="400">
        <v>0</v>
      </c>
      <c r="K80" s="400">
        <v>0</v>
      </c>
      <c r="L80" s="400">
        <v>0</v>
      </c>
      <c r="M80" s="614">
        <v>0</v>
      </c>
      <c r="N80" s="400">
        <v>0</v>
      </c>
      <c r="O80" s="400">
        <v>0</v>
      </c>
      <c r="P80" s="400">
        <v>0</v>
      </c>
      <c r="Q80" s="400">
        <v>0</v>
      </c>
      <c r="R80" s="400">
        <v>0</v>
      </c>
      <c r="S80" s="400">
        <v>0</v>
      </c>
      <c r="T80" s="400">
        <v>0</v>
      </c>
      <c r="U80" s="400">
        <v>0</v>
      </c>
      <c r="V80" s="400">
        <v>0</v>
      </c>
      <c r="W80" s="400">
        <v>0</v>
      </c>
      <c r="X80" s="400">
        <v>0</v>
      </c>
      <c r="Y80" s="400">
        <v>0</v>
      </c>
      <c r="Z80" s="400">
        <v>0</v>
      </c>
      <c r="AA80" s="400">
        <v>0</v>
      </c>
      <c r="AB80" s="400">
        <v>0</v>
      </c>
      <c r="AC80" s="400">
        <v>0</v>
      </c>
      <c r="AD80" s="400">
        <v>0</v>
      </c>
      <c r="AE80" s="400">
        <v>0</v>
      </c>
      <c r="AF80" s="400">
        <v>0</v>
      </c>
      <c r="AG80" s="400">
        <v>0</v>
      </c>
      <c r="AH80" s="400">
        <v>0</v>
      </c>
      <c r="AI80" s="400">
        <v>0</v>
      </c>
      <c r="AJ80" s="400">
        <v>0</v>
      </c>
      <c r="AK80" s="400">
        <v>0</v>
      </c>
      <c r="AL80" s="400">
        <v>0</v>
      </c>
      <c r="AM80" s="400">
        <v>0</v>
      </c>
      <c r="AN80" s="400">
        <v>0</v>
      </c>
      <c r="AO80" s="400">
        <v>0</v>
      </c>
      <c r="AP80" s="400">
        <v>0</v>
      </c>
      <c r="AQ80" s="400">
        <v>0</v>
      </c>
      <c r="AR80" s="400">
        <v>0</v>
      </c>
      <c r="AS80" s="400">
        <v>0</v>
      </c>
      <c r="AT80" s="400">
        <v>0</v>
      </c>
      <c r="AU80" s="400">
        <v>0</v>
      </c>
      <c r="AV80" s="400">
        <v>0</v>
      </c>
      <c r="AW80" s="400">
        <v>0</v>
      </c>
      <c r="AX80" s="400">
        <v>0</v>
      </c>
      <c r="AY80" s="400">
        <v>0</v>
      </c>
      <c r="AZ80" s="400">
        <v>0</v>
      </c>
      <c r="BA80" s="24">
        <f t="shared" ref="BA80:BA92" si="29">AX80+AP80</f>
        <v>0</v>
      </c>
    </row>
    <row r="81" spans="1:53" ht="48" customHeight="1" x14ac:dyDescent="0.25">
      <c r="A81" s="6"/>
      <c r="B81" s="416" t="s">
        <v>124</v>
      </c>
      <c r="C81" s="417" t="s">
        <v>170</v>
      </c>
      <c r="D81" s="601" t="s">
        <v>93</v>
      </c>
      <c r="E81" s="404">
        <v>0</v>
      </c>
      <c r="F81" s="404">
        <v>0</v>
      </c>
      <c r="G81" s="404">
        <v>0</v>
      </c>
      <c r="H81" s="404">
        <v>0</v>
      </c>
      <c r="I81" s="404">
        <v>0</v>
      </c>
      <c r="J81" s="404">
        <v>0</v>
      </c>
      <c r="K81" s="404">
        <v>0</v>
      </c>
      <c r="L81" s="404">
        <v>0</v>
      </c>
      <c r="M81" s="615">
        <v>0</v>
      </c>
      <c r="N81" s="404">
        <v>0</v>
      </c>
      <c r="O81" s="404">
        <v>0</v>
      </c>
      <c r="P81" s="404">
        <v>0</v>
      </c>
      <c r="Q81" s="404">
        <v>0</v>
      </c>
      <c r="R81" s="404">
        <v>0</v>
      </c>
      <c r="S81" s="404">
        <v>0</v>
      </c>
      <c r="T81" s="404">
        <v>0</v>
      </c>
      <c r="U81" s="404">
        <v>0</v>
      </c>
      <c r="V81" s="404">
        <v>0</v>
      </c>
      <c r="W81" s="404">
        <v>0</v>
      </c>
      <c r="X81" s="404">
        <v>0</v>
      </c>
      <c r="Y81" s="404">
        <v>0</v>
      </c>
      <c r="Z81" s="404">
        <v>0</v>
      </c>
      <c r="AA81" s="404">
        <v>0</v>
      </c>
      <c r="AB81" s="404">
        <v>0</v>
      </c>
      <c r="AC81" s="404">
        <v>0</v>
      </c>
      <c r="AD81" s="404">
        <v>0</v>
      </c>
      <c r="AE81" s="404">
        <v>0</v>
      </c>
      <c r="AF81" s="404">
        <v>0</v>
      </c>
      <c r="AG81" s="404">
        <v>0</v>
      </c>
      <c r="AH81" s="404">
        <v>0</v>
      </c>
      <c r="AI81" s="404">
        <v>0</v>
      </c>
      <c r="AJ81" s="404">
        <v>0</v>
      </c>
      <c r="AK81" s="404">
        <v>0</v>
      </c>
      <c r="AL81" s="404">
        <v>0</v>
      </c>
      <c r="AM81" s="404">
        <v>0</v>
      </c>
      <c r="AN81" s="404">
        <v>0</v>
      </c>
      <c r="AO81" s="404">
        <v>0</v>
      </c>
      <c r="AP81" s="404">
        <v>0</v>
      </c>
      <c r="AQ81" s="404">
        <v>0</v>
      </c>
      <c r="AR81" s="404">
        <v>0</v>
      </c>
      <c r="AS81" s="404">
        <v>0</v>
      </c>
      <c r="AT81" s="404">
        <v>0</v>
      </c>
      <c r="AU81" s="404">
        <v>0</v>
      </c>
      <c r="AV81" s="404">
        <v>0</v>
      </c>
      <c r="AW81" s="404">
        <v>0</v>
      </c>
      <c r="AX81" s="404">
        <v>0</v>
      </c>
      <c r="AY81" s="404">
        <v>0</v>
      </c>
      <c r="AZ81" s="404">
        <v>0</v>
      </c>
      <c r="BA81" s="24">
        <f t="shared" si="29"/>
        <v>0</v>
      </c>
    </row>
    <row r="82" spans="1:53" ht="42" customHeight="1" x14ac:dyDescent="0.25">
      <c r="A82" s="6"/>
      <c r="B82" s="397" t="s">
        <v>712</v>
      </c>
      <c r="C82" s="398" t="s">
        <v>172</v>
      </c>
      <c r="D82" s="397" t="s">
        <v>93</v>
      </c>
      <c r="E82" s="400">
        <v>0</v>
      </c>
      <c r="F82" s="400">
        <v>0</v>
      </c>
      <c r="G82" s="400">
        <v>0</v>
      </c>
      <c r="H82" s="400">
        <v>0</v>
      </c>
      <c r="I82" s="400">
        <v>0</v>
      </c>
      <c r="J82" s="400">
        <v>0</v>
      </c>
      <c r="K82" s="400">
        <v>0</v>
      </c>
      <c r="L82" s="400">
        <v>0</v>
      </c>
      <c r="M82" s="614">
        <v>0</v>
      </c>
      <c r="N82" s="400">
        <v>0</v>
      </c>
      <c r="O82" s="400">
        <v>0</v>
      </c>
      <c r="P82" s="400">
        <v>0</v>
      </c>
      <c r="Q82" s="400">
        <v>0</v>
      </c>
      <c r="R82" s="400">
        <v>0</v>
      </c>
      <c r="S82" s="400">
        <v>0</v>
      </c>
      <c r="T82" s="400">
        <v>0</v>
      </c>
      <c r="U82" s="400">
        <v>0</v>
      </c>
      <c r="V82" s="400">
        <v>0</v>
      </c>
      <c r="W82" s="400">
        <v>0</v>
      </c>
      <c r="X82" s="400">
        <v>0</v>
      </c>
      <c r="Y82" s="400">
        <v>0</v>
      </c>
      <c r="Z82" s="400">
        <v>0</v>
      </c>
      <c r="AA82" s="400">
        <v>0</v>
      </c>
      <c r="AB82" s="400">
        <v>0</v>
      </c>
      <c r="AC82" s="400">
        <v>0</v>
      </c>
      <c r="AD82" s="400">
        <v>0</v>
      </c>
      <c r="AE82" s="400">
        <v>0</v>
      </c>
      <c r="AF82" s="400">
        <v>0</v>
      </c>
      <c r="AG82" s="400">
        <v>0</v>
      </c>
      <c r="AH82" s="400">
        <v>0</v>
      </c>
      <c r="AI82" s="400">
        <v>0</v>
      </c>
      <c r="AJ82" s="400">
        <v>0</v>
      </c>
      <c r="AK82" s="400">
        <v>0</v>
      </c>
      <c r="AL82" s="400">
        <v>0</v>
      </c>
      <c r="AM82" s="400">
        <v>0</v>
      </c>
      <c r="AN82" s="400">
        <v>0</v>
      </c>
      <c r="AO82" s="400">
        <v>0</v>
      </c>
      <c r="AP82" s="400">
        <v>0</v>
      </c>
      <c r="AQ82" s="400">
        <v>0</v>
      </c>
      <c r="AR82" s="400">
        <v>0</v>
      </c>
      <c r="AS82" s="400">
        <v>0</v>
      </c>
      <c r="AT82" s="400">
        <v>0</v>
      </c>
      <c r="AU82" s="400">
        <v>0</v>
      </c>
      <c r="AV82" s="400">
        <v>0</v>
      </c>
      <c r="AW82" s="400">
        <v>0</v>
      </c>
      <c r="AX82" s="400">
        <v>0</v>
      </c>
      <c r="AY82" s="400">
        <v>0</v>
      </c>
      <c r="AZ82" s="400">
        <v>0</v>
      </c>
      <c r="BA82" s="24">
        <f t="shared" si="29"/>
        <v>0</v>
      </c>
    </row>
    <row r="83" spans="1:53" ht="42" customHeight="1" x14ac:dyDescent="0.25">
      <c r="A83" s="6"/>
      <c r="B83" s="397" t="s">
        <v>713</v>
      </c>
      <c r="C83" s="398" t="s">
        <v>645</v>
      </c>
      <c r="D83" s="397" t="s">
        <v>93</v>
      </c>
      <c r="E83" s="400">
        <v>0</v>
      </c>
      <c r="F83" s="400">
        <v>0</v>
      </c>
      <c r="G83" s="400">
        <v>0</v>
      </c>
      <c r="H83" s="400">
        <v>0</v>
      </c>
      <c r="I83" s="400">
        <v>0</v>
      </c>
      <c r="J83" s="400">
        <v>0</v>
      </c>
      <c r="K83" s="400">
        <v>0</v>
      </c>
      <c r="L83" s="400">
        <v>0</v>
      </c>
      <c r="M83" s="614">
        <v>0</v>
      </c>
      <c r="N83" s="400">
        <v>0</v>
      </c>
      <c r="O83" s="400">
        <v>0</v>
      </c>
      <c r="P83" s="400">
        <v>0</v>
      </c>
      <c r="Q83" s="400">
        <v>0</v>
      </c>
      <c r="R83" s="400">
        <v>0</v>
      </c>
      <c r="S83" s="400">
        <v>0</v>
      </c>
      <c r="T83" s="400">
        <v>0</v>
      </c>
      <c r="U83" s="400">
        <v>0</v>
      </c>
      <c r="V83" s="400">
        <v>0</v>
      </c>
      <c r="W83" s="400">
        <v>0</v>
      </c>
      <c r="X83" s="400">
        <v>0</v>
      </c>
      <c r="Y83" s="400">
        <v>0</v>
      </c>
      <c r="Z83" s="400">
        <v>0</v>
      </c>
      <c r="AA83" s="400">
        <v>0</v>
      </c>
      <c r="AB83" s="400">
        <v>0</v>
      </c>
      <c r="AC83" s="400">
        <v>0</v>
      </c>
      <c r="AD83" s="400">
        <v>0</v>
      </c>
      <c r="AE83" s="400">
        <v>0</v>
      </c>
      <c r="AF83" s="400">
        <v>0</v>
      </c>
      <c r="AG83" s="400">
        <v>0</v>
      </c>
      <c r="AH83" s="400">
        <v>0</v>
      </c>
      <c r="AI83" s="400">
        <v>0</v>
      </c>
      <c r="AJ83" s="400">
        <v>0</v>
      </c>
      <c r="AK83" s="400">
        <v>0</v>
      </c>
      <c r="AL83" s="400">
        <v>0</v>
      </c>
      <c r="AM83" s="400">
        <v>0</v>
      </c>
      <c r="AN83" s="400">
        <v>0</v>
      </c>
      <c r="AO83" s="400">
        <v>0</v>
      </c>
      <c r="AP83" s="400">
        <v>0</v>
      </c>
      <c r="AQ83" s="400">
        <v>0</v>
      </c>
      <c r="AR83" s="400">
        <v>0</v>
      </c>
      <c r="AS83" s="400">
        <v>0</v>
      </c>
      <c r="AT83" s="400">
        <v>0</v>
      </c>
      <c r="AU83" s="400">
        <v>0</v>
      </c>
      <c r="AV83" s="400">
        <v>0</v>
      </c>
      <c r="AW83" s="400">
        <v>0</v>
      </c>
      <c r="AX83" s="400">
        <v>0</v>
      </c>
      <c r="AY83" s="400">
        <v>0</v>
      </c>
      <c r="AZ83" s="400">
        <v>0</v>
      </c>
      <c r="BA83" s="24">
        <f t="shared" si="29"/>
        <v>0</v>
      </c>
    </row>
    <row r="84" spans="1:53" ht="48" customHeight="1" x14ac:dyDescent="0.25">
      <c r="A84" s="6"/>
      <c r="B84" s="416" t="s">
        <v>126</v>
      </c>
      <c r="C84" s="602" t="s">
        <v>175</v>
      </c>
      <c r="D84" s="601" t="s">
        <v>93</v>
      </c>
      <c r="E84" s="404">
        <v>0</v>
      </c>
      <c r="F84" s="404">
        <v>0</v>
      </c>
      <c r="G84" s="404">
        <v>0</v>
      </c>
      <c r="H84" s="404">
        <v>0</v>
      </c>
      <c r="I84" s="404">
        <v>0</v>
      </c>
      <c r="J84" s="404">
        <v>0</v>
      </c>
      <c r="K84" s="404">
        <v>0</v>
      </c>
      <c r="L84" s="404">
        <v>0</v>
      </c>
      <c r="M84" s="615">
        <v>0</v>
      </c>
      <c r="N84" s="404">
        <v>0</v>
      </c>
      <c r="O84" s="404">
        <v>0</v>
      </c>
      <c r="P84" s="404">
        <v>0</v>
      </c>
      <c r="Q84" s="404">
        <v>0</v>
      </c>
      <c r="R84" s="404">
        <v>0</v>
      </c>
      <c r="S84" s="404">
        <v>0</v>
      </c>
      <c r="T84" s="404">
        <v>0</v>
      </c>
      <c r="U84" s="404">
        <v>0</v>
      </c>
      <c r="V84" s="404">
        <v>0</v>
      </c>
      <c r="W84" s="404">
        <v>0</v>
      </c>
      <c r="X84" s="404">
        <v>0</v>
      </c>
      <c r="Y84" s="404">
        <v>0</v>
      </c>
      <c r="Z84" s="404">
        <v>0</v>
      </c>
      <c r="AA84" s="404">
        <v>0</v>
      </c>
      <c r="AB84" s="404">
        <v>0</v>
      </c>
      <c r="AC84" s="404">
        <v>0</v>
      </c>
      <c r="AD84" s="404">
        <v>0</v>
      </c>
      <c r="AE84" s="404">
        <v>0</v>
      </c>
      <c r="AF84" s="404">
        <v>0</v>
      </c>
      <c r="AG84" s="404">
        <v>0</v>
      </c>
      <c r="AH84" s="404">
        <v>0</v>
      </c>
      <c r="AI84" s="404">
        <v>0</v>
      </c>
      <c r="AJ84" s="404">
        <v>0</v>
      </c>
      <c r="AK84" s="404">
        <v>0</v>
      </c>
      <c r="AL84" s="404">
        <v>0</v>
      </c>
      <c r="AM84" s="404">
        <v>0</v>
      </c>
      <c r="AN84" s="404">
        <v>0</v>
      </c>
      <c r="AO84" s="404">
        <v>0</v>
      </c>
      <c r="AP84" s="404">
        <v>0</v>
      </c>
      <c r="AQ84" s="404">
        <v>0</v>
      </c>
      <c r="AR84" s="404">
        <v>0</v>
      </c>
      <c r="AS84" s="404">
        <v>0</v>
      </c>
      <c r="AT84" s="404">
        <v>0</v>
      </c>
      <c r="AU84" s="404">
        <v>0</v>
      </c>
      <c r="AV84" s="404">
        <v>0</v>
      </c>
      <c r="AW84" s="404">
        <v>0</v>
      </c>
      <c r="AX84" s="404">
        <v>0</v>
      </c>
      <c r="AY84" s="404">
        <v>0</v>
      </c>
      <c r="AZ84" s="404">
        <v>0</v>
      </c>
      <c r="BA84" s="24">
        <f t="shared" si="29"/>
        <v>0</v>
      </c>
    </row>
    <row r="85" spans="1:53" ht="48" customHeight="1" x14ac:dyDescent="0.25">
      <c r="A85" s="6"/>
      <c r="B85" s="416" t="s">
        <v>724</v>
      </c>
      <c r="C85" s="602" t="s">
        <v>177</v>
      </c>
      <c r="D85" s="601" t="s">
        <v>93</v>
      </c>
      <c r="E85" s="404">
        <v>0</v>
      </c>
      <c r="F85" s="404">
        <v>0</v>
      </c>
      <c r="G85" s="404">
        <v>0</v>
      </c>
      <c r="H85" s="404">
        <v>0</v>
      </c>
      <c r="I85" s="404">
        <v>0</v>
      </c>
      <c r="J85" s="404">
        <v>0</v>
      </c>
      <c r="K85" s="404">
        <v>0</v>
      </c>
      <c r="L85" s="404">
        <v>0</v>
      </c>
      <c r="M85" s="615">
        <v>0</v>
      </c>
      <c r="N85" s="404">
        <v>0</v>
      </c>
      <c r="O85" s="404">
        <v>0</v>
      </c>
      <c r="P85" s="404">
        <v>0</v>
      </c>
      <c r="Q85" s="404">
        <v>0</v>
      </c>
      <c r="R85" s="404">
        <v>0</v>
      </c>
      <c r="S85" s="404">
        <v>0</v>
      </c>
      <c r="T85" s="404">
        <v>0</v>
      </c>
      <c r="U85" s="404">
        <v>0</v>
      </c>
      <c r="V85" s="404">
        <v>0</v>
      </c>
      <c r="W85" s="404">
        <v>0</v>
      </c>
      <c r="X85" s="404">
        <v>0</v>
      </c>
      <c r="Y85" s="404">
        <v>0</v>
      </c>
      <c r="Z85" s="404">
        <v>0</v>
      </c>
      <c r="AA85" s="404">
        <v>0</v>
      </c>
      <c r="AB85" s="404">
        <v>0</v>
      </c>
      <c r="AC85" s="404">
        <v>0</v>
      </c>
      <c r="AD85" s="404">
        <v>0</v>
      </c>
      <c r="AE85" s="404">
        <v>0</v>
      </c>
      <c r="AF85" s="404">
        <v>0</v>
      </c>
      <c r="AG85" s="404">
        <v>0</v>
      </c>
      <c r="AH85" s="404">
        <v>0</v>
      </c>
      <c r="AI85" s="404">
        <v>0</v>
      </c>
      <c r="AJ85" s="404">
        <v>0</v>
      </c>
      <c r="AK85" s="404">
        <v>0</v>
      </c>
      <c r="AL85" s="404">
        <v>0</v>
      </c>
      <c r="AM85" s="404">
        <v>0</v>
      </c>
      <c r="AN85" s="404">
        <v>0</v>
      </c>
      <c r="AO85" s="404">
        <v>0</v>
      </c>
      <c r="AP85" s="404">
        <v>0</v>
      </c>
      <c r="AQ85" s="404">
        <v>0</v>
      </c>
      <c r="AR85" s="404">
        <v>0</v>
      </c>
      <c r="AS85" s="404">
        <v>0</v>
      </c>
      <c r="AT85" s="404">
        <v>0</v>
      </c>
      <c r="AU85" s="404">
        <v>0</v>
      </c>
      <c r="AV85" s="404">
        <v>0</v>
      </c>
      <c r="AW85" s="404">
        <v>0</v>
      </c>
      <c r="AX85" s="404">
        <v>0</v>
      </c>
      <c r="AY85" s="404">
        <v>0</v>
      </c>
      <c r="AZ85" s="404">
        <v>0</v>
      </c>
      <c r="BA85" s="24">
        <f t="shared" si="29"/>
        <v>0</v>
      </c>
    </row>
    <row r="86" spans="1:53" ht="48" customHeight="1" x14ac:dyDescent="0.25">
      <c r="A86" s="6"/>
      <c r="B86" s="416" t="s">
        <v>732</v>
      </c>
      <c r="C86" s="417" t="s">
        <v>179</v>
      </c>
      <c r="D86" s="416" t="s">
        <v>93</v>
      </c>
      <c r="E86" s="404">
        <f>E87+E88</f>
        <v>0</v>
      </c>
      <c r="F86" s="404">
        <f>F87+F88</f>
        <v>0</v>
      </c>
      <c r="G86" s="404">
        <f t="shared" ref="G86:AZ86" si="30">G87+G88</f>
        <v>0</v>
      </c>
      <c r="H86" s="404">
        <f t="shared" si="30"/>
        <v>0</v>
      </c>
      <c r="I86" s="404">
        <f t="shared" si="30"/>
        <v>0</v>
      </c>
      <c r="J86" s="404">
        <f t="shared" si="30"/>
        <v>0</v>
      </c>
      <c r="K86" s="404">
        <f t="shared" si="30"/>
        <v>0</v>
      </c>
      <c r="L86" s="404">
        <f t="shared" si="30"/>
        <v>0</v>
      </c>
      <c r="M86" s="615">
        <f t="shared" si="30"/>
        <v>0</v>
      </c>
      <c r="N86" s="404">
        <f t="shared" si="30"/>
        <v>0</v>
      </c>
      <c r="O86" s="404">
        <f t="shared" si="30"/>
        <v>0</v>
      </c>
      <c r="P86" s="404">
        <f t="shared" si="30"/>
        <v>0</v>
      </c>
      <c r="Q86" s="404">
        <f t="shared" si="30"/>
        <v>0</v>
      </c>
      <c r="R86" s="404">
        <f t="shared" si="30"/>
        <v>0</v>
      </c>
      <c r="S86" s="404">
        <f t="shared" si="30"/>
        <v>0</v>
      </c>
      <c r="T86" s="404">
        <f t="shared" si="30"/>
        <v>0</v>
      </c>
      <c r="U86" s="404">
        <f t="shared" si="30"/>
        <v>0</v>
      </c>
      <c r="V86" s="404">
        <f t="shared" si="30"/>
        <v>0</v>
      </c>
      <c r="W86" s="404">
        <f t="shared" si="30"/>
        <v>0</v>
      </c>
      <c r="X86" s="404">
        <f t="shared" si="30"/>
        <v>0</v>
      </c>
      <c r="Y86" s="404">
        <f t="shared" si="30"/>
        <v>0</v>
      </c>
      <c r="Z86" s="404">
        <f t="shared" si="30"/>
        <v>0</v>
      </c>
      <c r="AA86" s="404">
        <f t="shared" si="30"/>
        <v>0</v>
      </c>
      <c r="AB86" s="404">
        <f t="shared" si="30"/>
        <v>0</v>
      </c>
      <c r="AC86" s="404">
        <f t="shared" si="30"/>
        <v>0</v>
      </c>
      <c r="AD86" s="404">
        <f t="shared" si="30"/>
        <v>0</v>
      </c>
      <c r="AE86" s="404">
        <f t="shared" si="30"/>
        <v>0</v>
      </c>
      <c r="AF86" s="404">
        <f t="shared" si="30"/>
        <v>0</v>
      </c>
      <c r="AG86" s="404">
        <f t="shared" si="30"/>
        <v>0</v>
      </c>
      <c r="AH86" s="404">
        <f t="shared" si="30"/>
        <v>0</v>
      </c>
      <c r="AI86" s="404">
        <f t="shared" si="30"/>
        <v>0</v>
      </c>
      <c r="AJ86" s="404">
        <f t="shared" si="30"/>
        <v>0</v>
      </c>
      <c r="AK86" s="404">
        <f t="shared" si="30"/>
        <v>0</v>
      </c>
      <c r="AL86" s="404">
        <f t="shared" si="30"/>
        <v>0</v>
      </c>
      <c r="AM86" s="404">
        <f t="shared" si="30"/>
        <v>0</v>
      </c>
      <c r="AN86" s="404">
        <f t="shared" si="30"/>
        <v>0</v>
      </c>
      <c r="AO86" s="404">
        <f t="shared" si="30"/>
        <v>0</v>
      </c>
      <c r="AP86" s="404">
        <f t="shared" si="30"/>
        <v>0</v>
      </c>
      <c r="AQ86" s="404">
        <f t="shared" si="30"/>
        <v>0</v>
      </c>
      <c r="AR86" s="404">
        <f t="shared" si="30"/>
        <v>0</v>
      </c>
      <c r="AS86" s="404">
        <f t="shared" si="30"/>
        <v>0</v>
      </c>
      <c r="AT86" s="404">
        <f t="shared" si="30"/>
        <v>0</v>
      </c>
      <c r="AU86" s="404">
        <f t="shared" si="30"/>
        <v>0</v>
      </c>
      <c r="AV86" s="404">
        <f t="shared" si="30"/>
        <v>0</v>
      </c>
      <c r="AW86" s="404">
        <v>0</v>
      </c>
      <c r="AX86" s="404">
        <f t="shared" si="30"/>
        <v>0</v>
      </c>
      <c r="AY86" s="404">
        <f t="shared" si="30"/>
        <v>0</v>
      </c>
      <c r="AZ86" s="404">
        <f t="shared" si="30"/>
        <v>0</v>
      </c>
      <c r="BA86" s="24">
        <f t="shared" si="29"/>
        <v>0</v>
      </c>
    </row>
    <row r="87" spans="1:53" ht="48" customHeight="1" x14ac:dyDescent="0.25">
      <c r="A87" s="6"/>
      <c r="B87" s="416" t="s">
        <v>130</v>
      </c>
      <c r="C87" s="417" t="s">
        <v>1550</v>
      </c>
      <c r="D87" s="416" t="s">
        <v>93</v>
      </c>
      <c r="E87" s="405">
        <f t="shared" ref="E87:AV87" si="31">SUBTOTAL(9,E89:E133)</f>
        <v>0</v>
      </c>
      <c r="F87" s="405">
        <f t="shared" si="31"/>
        <v>0</v>
      </c>
      <c r="G87" s="405">
        <f t="shared" si="31"/>
        <v>0</v>
      </c>
      <c r="H87" s="405">
        <f t="shared" si="31"/>
        <v>0</v>
      </c>
      <c r="I87" s="405">
        <f t="shared" si="31"/>
        <v>0</v>
      </c>
      <c r="J87" s="405">
        <f t="shared" si="31"/>
        <v>0</v>
      </c>
      <c r="K87" s="405">
        <f t="shared" si="31"/>
        <v>0</v>
      </c>
      <c r="L87" s="405">
        <f t="shared" si="31"/>
        <v>0</v>
      </c>
      <c r="M87" s="405">
        <f t="shared" si="31"/>
        <v>0</v>
      </c>
      <c r="N87" s="405">
        <f t="shared" si="31"/>
        <v>0</v>
      </c>
      <c r="O87" s="405">
        <f t="shared" si="31"/>
        <v>0</v>
      </c>
      <c r="P87" s="405">
        <f t="shared" si="31"/>
        <v>0</v>
      </c>
      <c r="Q87" s="405">
        <f t="shared" si="31"/>
        <v>0</v>
      </c>
      <c r="R87" s="405">
        <f t="shared" si="31"/>
        <v>0</v>
      </c>
      <c r="S87" s="405">
        <f t="shared" si="31"/>
        <v>0</v>
      </c>
      <c r="T87" s="405">
        <f t="shared" si="31"/>
        <v>0</v>
      </c>
      <c r="U87" s="405">
        <f t="shared" si="31"/>
        <v>0</v>
      </c>
      <c r="V87" s="405">
        <f t="shared" si="31"/>
        <v>0</v>
      </c>
      <c r="W87" s="405">
        <f t="shared" si="31"/>
        <v>0</v>
      </c>
      <c r="X87" s="405">
        <f t="shared" si="31"/>
        <v>0</v>
      </c>
      <c r="Y87" s="405">
        <f t="shared" si="31"/>
        <v>0</v>
      </c>
      <c r="Z87" s="405">
        <f t="shared" si="31"/>
        <v>0</v>
      </c>
      <c r="AA87" s="405">
        <f t="shared" si="31"/>
        <v>0</v>
      </c>
      <c r="AB87" s="405">
        <f t="shared" si="31"/>
        <v>0</v>
      </c>
      <c r="AC87" s="405">
        <f t="shared" si="31"/>
        <v>0</v>
      </c>
      <c r="AD87" s="405">
        <f t="shared" si="31"/>
        <v>0</v>
      </c>
      <c r="AE87" s="405">
        <f t="shared" si="31"/>
        <v>0</v>
      </c>
      <c r="AF87" s="405">
        <f t="shared" si="31"/>
        <v>0</v>
      </c>
      <c r="AG87" s="405">
        <f t="shared" si="31"/>
        <v>0</v>
      </c>
      <c r="AH87" s="405">
        <f t="shared" si="31"/>
        <v>0</v>
      </c>
      <c r="AI87" s="405">
        <f t="shared" si="31"/>
        <v>0</v>
      </c>
      <c r="AJ87" s="405">
        <f t="shared" si="31"/>
        <v>0</v>
      </c>
      <c r="AK87" s="405">
        <f t="shared" si="31"/>
        <v>0</v>
      </c>
      <c r="AL87" s="405">
        <f t="shared" si="31"/>
        <v>0</v>
      </c>
      <c r="AM87" s="405">
        <f t="shared" si="31"/>
        <v>0</v>
      </c>
      <c r="AN87" s="405">
        <f t="shared" si="31"/>
        <v>0</v>
      </c>
      <c r="AO87" s="405">
        <f t="shared" si="31"/>
        <v>0</v>
      </c>
      <c r="AP87" s="405">
        <f t="shared" si="31"/>
        <v>0</v>
      </c>
      <c r="AQ87" s="405">
        <f t="shared" si="31"/>
        <v>0</v>
      </c>
      <c r="AR87" s="405">
        <f t="shared" si="31"/>
        <v>0</v>
      </c>
      <c r="AS87" s="405">
        <f t="shared" si="31"/>
        <v>0</v>
      </c>
      <c r="AT87" s="405">
        <f t="shared" si="31"/>
        <v>0</v>
      </c>
      <c r="AU87" s="405">
        <f t="shared" si="31"/>
        <v>0</v>
      </c>
      <c r="AV87" s="405">
        <f t="shared" si="31"/>
        <v>0</v>
      </c>
      <c r="AW87" s="405">
        <f>SUBTOTAL(9,AW89:AW133)</f>
        <v>10</v>
      </c>
      <c r="AX87" s="404">
        <v>0</v>
      </c>
      <c r="AY87" s="404">
        <v>0</v>
      </c>
      <c r="AZ87" s="404">
        <v>0</v>
      </c>
      <c r="BA87" s="24">
        <f t="shared" si="29"/>
        <v>0</v>
      </c>
    </row>
    <row r="88" spans="1:53" ht="48" customHeight="1" x14ac:dyDescent="0.25">
      <c r="A88" s="6"/>
      <c r="B88" s="416" t="s">
        <v>132</v>
      </c>
      <c r="C88" s="417" t="s">
        <v>793</v>
      </c>
      <c r="D88" s="416" t="s">
        <v>93</v>
      </c>
      <c r="E88" s="404">
        <v>0</v>
      </c>
      <c r="F88" s="404">
        <v>0</v>
      </c>
      <c r="G88" s="404">
        <v>0</v>
      </c>
      <c r="H88" s="404">
        <v>0</v>
      </c>
      <c r="I88" s="404">
        <v>0</v>
      </c>
      <c r="J88" s="404">
        <v>0</v>
      </c>
      <c r="K88" s="404">
        <v>0</v>
      </c>
      <c r="L88" s="404">
        <v>0</v>
      </c>
      <c r="M88" s="615">
        <v>0</v>
      </c>
      <c r="N88" s="404">
        <v>0</v>
      </c>
      <c r="O88" s="404">
        <v>0</v>
      </c>
      <c r="P88" s="404">
        <v>0</v>
      </c>
      <c r="Q88" s="404">
        <v>0</v>
      </c>
      <c r="R88" s="404">
        <v>0</v>
      </c>
      <c r="S88" s="404">
        <v>0</v>
      </c>
      <c r="T88" s="404">
        <v>0</v>
      </c>
      <c r="U88" s="404">
        <v>0</v>
      </c>
      <c r="V88" s="404">
        <v>0</v>
      </c>
      <c r="W88" s="404">
        <v>0</v>
      </c>
      <c r="X88" s="404">
        <v>0</v>
      </c>
      <c r="Y88" s="404">
        <v>0</v>
      </c>
      <c r="Z88" s="404">
        <v>0</v>
      </c>
      <c r="AA88" s="404">
        <v>0</v>
      </c>
      <c r="AB88" s="404">
        <v>0</v>
      </c>
      <c r="AC88" s="404">
        <v>0</v>
      </c>
      <c r="AD88" s="404">
        <v>0</v>
      </c>
      <c r="AE88" s="404">
        <v>0</v>
      </c>
      <c r="AF88" s="404">
        <v>0</v>
      </c>
      <c r="AG88" s="404">
        <v>0</v>
      </c>
      <c r="AH88" s="404">
        <v>0</v>
      </c>
      <c r="AI88" s="404">
        <v>0</v>
      </c>
      <c r="AJ88" s="404">
        <v>0</v>
      </c>
      <c r="AK88" s="404">
        <v>0</v>
      </c>
      <c r="AL88" s="404">
        <v>0</v>
      </c>
      <c r="AM88" s="404">
        <v>0</v>
      </c>
      <c r="AN88" s="404">
        <v>0</v>
      </c>
      <c r="AO88" s="404">
        <v>0</v>
      </c>
      <c r="AP88" s="404">
        <v>0</v>
      </c>
      <c r="AQ88" s="404">
        <v>0</v>
      </c>
      <c r="AR88" s="404">
        <v>0</v>
      </c>
      <c r="AS88" s="404">
        <v>0</v>
      </c>
      <c r="AT88" s="404">
        <v>0</v>
      </c>
      <c r="AU88" s="404">
        <v>0</v>
      </c>
      <c r="AV88" s="404">
        <v>0</v>
      </c>
      <c r="AW88" s="404">
        <v>0</v>
      </c>
      <c r="AX88" s="404">
        <v>0</v>
      </c>
      <c r="AY88" s="404">
        <v>0</v>
      </c>
      <c r="AZ88" s="404">
        <v>0</v>
      </c>
      <c r="BA88" s="24">
        <f t="shared" si="29"/>
        <v>0</v>
      </c>
    </row>
    <row r="89" spans="1:53" ht="48" customHeight="1" x14ac:dyDescent="0.25">
      <c r="A89" s="6"/>
      <c r="B89" s="416" t="s">
        <v>134</v>
      </c>
      <c r="C89" s="417" t="s">
        <v>794</v>
      </c>
      <c r="D89" s="402" t="s">
        <v>93</v>
      </c>
      <c r="E89" s="404">
        <f t="shared" ref="E89:AN89" si="32">SUM(E90:E91)</f>
        <v>0</v>
      </c>
      <c r="F89" s="404">
        <f t="shared" si="32"/>
        <v>0</v>
      </c>
      <c r="G89" s="405">
        <f t="shared" si="32"/>
        <v>0</v>
      </c>
      <c r="H89" s="405">
        <f t="shared" si="32"/>
        <v>0</v>
      </c>
      <c r="I89" s="405">
        <f t="shared" si="32"/>
        <v>0</v>
      </c>
      <c r="J89" s="405">
        <f t="shared" si="32"/>
        <v>0</v>
      </c>
      <c r="K89" s="405">
        <f t="shared" si="32"/>
        <v>0</v>
      </c>
      <c r="L89" s="404">
        <f t="shared" si="32"/>
        <v>0</v>
      </c>
      <c r="M89" s="615">
        <f t="shared" si="32"/>
        <v>0</v>
      </c>
      <c r="N89" s="404">
        <f t="shared" si="32"/>
        <v>0</v>
      </c>
      <c r="O89" s="404">
        <f t="shared" si="32"/>
        <v>0</v>
      </c>
      <c r="P89" s="404">
        <f t="shared" si="32"/>
        <v>0</v>
      </c>
      <c r="Q89" s="404">
        <f t="shared" si="32"/>
        <v>0</v>
      </c>
      <c r="R89" s="404">
        <f t="shared" si="32"/>
        <v>0</v>
      </c>
      <c r="S89" s="404">
        <f t="shared" si="32"/>
        <v>0</v>
      </c>
      <c r="T89" s="404">
        <f t="shared" si="32"/>
        <v>0</v>
      </c>
      <c r="U89" s="404">
        <f t="shared" si="32"/>
        <v>0</v>
      </c>
      <c r="V89" s="404">
        <f t="shared" si="32"/>
        <v>0</v>
      </c>
      <c r="W89" s="404">
        <f t="shared" si="32"/>
        <v>0</v>
      </c>
      <c r="X89" s="404">
        <f t="shared" si="32"/>
        <v>0</v>
      </c>
      <c r="Y89" s="404">
        <f t="shared" si="32"/>
        <v>0</v>
      </c>
      <c r="Z89" s="404">
        <f t="shared" si="32"/>
        <v>0</v>
      </c>
      <c r="AA89" s="404">
        <f t="shared" si="32"/>
        <v>0</v>
      </c>
      <c r="AB89" s="404">
        <f t="shared" si="32"/>
        <v>0</v>
      </c>
      <c r="AC89" s="404">
        <f t="shared" si="32"/>
        <v>0</v>
      </c>
      <c r="AD89" s="404">
        <f t="shared" si="32"/>
        <v>0</v>
      </c>
      <c r="AE89" s="404">
        <f t="shared" si="32"/>
        <v>0</v>
      </c>
      <c r="AF89" s="404">
        <f t="shared" si="32"/>
        <v>0</v>
      </c>
      <c r="AG89" s="404">
        <f t="shared" si="32"/>
        <v>0</v>
      </c>
      <c r="AH89" s="404">
        <f t="shared" si="32"/>
        <v>0</v>
      </c>
      <c r="AI89" s="404">
        <f t="shared" si="32"/>
        <v>0</v>
      </c>
      <c r="AJ89" s="404">
        <f t="shared" si="32"/>
        <v>0</v>
      </c>
      <c r="AK89" s="404">
        <f t="shared" si="32"/>
        <v>0</v>
      </c>
      <c r="AL89" s="404">
        <f t="shared" si="32"/>
        <v>0</v>
      </c>
      <c r="AM89" s="404">
        <f t="shared" si="32"/>
        <v>0</v>
      </c>
      <c r="AN89" s="404">
        <f t="shared" si="32"/>
        <v>0</v>
      </c>
      <c r="AO89" s="404">
        <f>SUM(AO90:AO91)</f>
        <v>0</v>
      </c>
      <c r="AP89" s="404">
        <f>SUM(AP90:AP91)</f>
        <v>0</v>
      </c>
      <c r="AQ89" s="404">
        <f t="shared" ref="AQ89:AZ89" si="33">SUM(AQ90:AQ91)</f>
        <v>0</v>
      </c>
      <c r="AR89" s="404">
        <f t="shared" si="33"/>
        <v>0</v>
      </c>
      <c r="AS89" s="404">
        <f t="shared" si="33"/>
        <v>0</v>
      </c>
      <c r="AT89" s="404">
        <f t="shared" si="33"/>
        <v>0</v>
      </c>
      <c r="AU89" s="404">
        <f t="shared" si="33"/>
        <v>0</v>
      </c>
      <c r="AV89" s="404">
        <f t="shared" si="33"/>
        <v>0</v>
      </c>
      <c r="AW89" s="405">
        <f t="shared" si="33"/>
        <v>0</v>
      </c>
      <c r="AX89" s="404">
        <f t="shared" si="33"/>
        <v>0</v>
      </c>
      <c r="AY89" s="404">
        <f t="shared" si="33"/>
        <v>0</v>
      </c>
      <c r="AZ89" s="404">
        <f t="shared" si="33"/>
        <v>0</v>
      </c>
      <c r="BA89" s="24">
        <f t="shared" si="29"/>
        <v>0</v>
      </c>
    </row>
    <row r="90" spans="1:53" ht="42" customHeight="1" x14ac:dyDescent="0.25">
      <c r="A90" s="6"/>
      <c r="B90" s="397" t="s">
        <v>136</v>
      </c>
      <c r="C90" s="398" t="s">
        <v>795</v>
      </c>
      <c r="D90" s="397" t="s">
        <v>93</v>
      </c>
      <c r="E90" s="400">
        <v>0</v>
      </c>
      <c r="F90" s="400">
        <v>0</v>
      </c>
      <c r="G90" s="400">
        <v>0</v>
      </c>
      <c r="H90" s="400">
        <v>0</v>
      </c>
      <c r="I90" s="400">
        <v>0</v>
      </c>
      <c r="J90" s="400">
        <v>0</v>
      </c>
      <c r="K90" s="400">
        <v>0</v>
      </c>
      <c r="L90" s="400">
        <v>0</v>
      </c>
      <c r="M90" s="614">
        <v>0</v>
      </c>
      <c r="N90" s="400">
        <v>0</v>
      </c>
      <c r="O90" s="400">
        <v>0</v>
      </c>
      <c r="P90" s="400">
        <v>0</v>
      </c>
      <c r="Q90" s="400">
        <v>0</v>
      </c>
      <c r="R90" s="400">
        <v>0</v>
      </c>
      <c r="S90" s="400">
        <v>0</v>
      </c>
      <c r="T90" s="400">
        <v>0</v>
      </c>
      <c r="U90" s="400">
        <v>0</v>
      </c>
      <c r="V90" s="400">
        <v>0</v>
      </c>
      <c r="W90" s="400">
        <v>0</v>
      </c>
      <c r="X90" s="400">
        <v>0</v>
      </c>
      <c r="Y90" s="400">
        <v>0</v>
      </c>
      <c r="Z90" s="400">
        <v>0</v>
      </c>
      <c r="AA90" s="400">
        <v>0</v>
      </c>
      <c r="AB90" s="400">
        <v>0</v>
      </c>
      <c r="AC90" s="400">
        <v>0</v>
      </c>
      <c r="AD90" s="400">
        <v>0</v>
      </c>
      <c r="AE90" s="400">
        <v>0</v>
      </c>
      <c r="AF90" s="400">
        <v>0</v>
      </c>
      <c r="AG90" s="400">
        <v>0</v>
      </c>
      <c r="AH90" s="400">
        <v>0</v>
      </c>
      <c r="AI90" s="400">
        <v>0</v>
      </c>
      <c r="AJ90" s="400">
        <v>0</v>
      </c>
      <c r="AK90" s="400">
        <v>0</v>
      </c>
      <c r="AL90" s="400">
        <v>0</v>
      </c>
      <c r="AM90" s="400">
        <v>0</v>
      </c>
      <c r="AN90" s="400">
        <v>0</v>
      </c>
      <c r="AO90" s="400">
        <v>0</v>
      </c>
      <c r="AP90" s="400">
        <v>0</v>
      </c>
      <c r="AQ90" s="400">
        <v>0</v>
      </c>
      <c r="AR90" s="400">
        <v>0</v>
      </c>
      <c r="AS90" s="400">
        <v>0</v>
      </c>
      <c r="AT90" s="400">
        <v>0</v>
      </c>
      <c r="AU90" s="400">
        <v>0</v>
      </c>
      <c r="AV90" s="400">
        <v>0</v>
      </c>
      <c r="AW90" s="400">
        <v>0</v>
      </c>
      <c r="AX90" s="400">
        <v>0</v>
      </c>
      <c r="AY90" s="400">
        <v>0</v>
      </c>
      <c r="AZ90" s="400">
        <v>0</v>
      </c>
      <c r="BA90" s="24">
        <f t="shared" si="29"/>
        <v>0</v>
      </c>
    </row>
    <row r="91" spans="1:53" ht="42" customHeight="1" x14ac:dyDescent="0.25">
      <c r="A91" s="6"/>
      <c r="B91" s="397" t="s">
        <v>181</v>
      </c>
      <c r="C91" s="398" t="s">
        <v>795</v>
      </c>
      <c r="D91" s="397" t="s">
        <v>93</v>
      </c>
      <c r="E91" s="400">
        <v>0</v>
      </c>
      <c r="F91" s="400">
        <v>0</v>
      </c>
      <c r="G91" s="400">
        <v>0</v>
      </c>
      <c r="H91" s="400">
        <v>0</v>
      </c>
      <c r="I91" s="400">
        <v>0</v>
      </c>
      <c r="J91" s="400">
        <v>0</v>
      </c>
      <c r="K91" s="400">
        <v>0</v>
      </c>
      <c r="L91" s="400">
        <v>0</v>
      </c>
      <c r="M91" s="400">
        <v>0</v>
      </c>
      <c r="N91" s="400">
        <v>0</v>
      </c>
      <c r="O91" s="400">
        <v>0</v>
      </c>
      <c r="P91" s="400">
        <v>0</v>
      </c>
      <c r="Q91" s="400">
        <v>0</v>
      </c>
      <c r="R91" s="400">
        <v>0</v>
      </c>
      <c r="S91" s="400">
        <v>0</v>
      </c>
      <c r="T91" s="400">
        <v>0</v>
      </c>
      <c r="U91" s="400">
        <v>0</v>
      </c>
      <c r="V91" s="400">
        <v>0</v>
      </c>
      <c r="W91" s="400">
        <v>0</v>
      </c>
      <c r="X91" s="400">
        <v>0</v>
      </c>
      <c r="Y91" s="400">
        <v>0</v>
      </c>
      <c r="Z91" s="400">
        <v>0</v>
      </c>
      <c r="AA91" s="400">
        <v>0</v>
      </c>
      <c r="AB91" s="400">
        <v>0</v>
      </c>
      <c r="AC91" s="400">
        <v>0</v>
      </c>
      <c r="AD91" s="400">
        <v>0</v>
      </c>
      <c r="AE91" s="400">
        <v>0</v>
      </c>
      <c r="AF91" s="400">
        <v>0</v>
      </c>
      <c r="AG91" s="400">
        <v>0</v>
      </c>
      <c r="AH91" s="400">
        <v>0</v>
      </c>
      <c r="AI91" s="400">
        <v>0</v>
      </c>
      <c r="AJ91" s="400">
        <v>0</v>
      </c>
      <c r="AK91" s="400">
        <v>0</v>
      </c>
      <c r="AL91" s="400">
        <v>0</v>
      </c>
      <c r="AM91" s="400">
        <v>0</v>
      </c>
      <c r="AN91" s="400">
        <v>0</v>
      </c>
      <c r="AO91" s="400">
        <v>0</v>
      </c>
      <c r="AP91" s="400">
        <v>0</v>
      </c>
      <c r="AQ91" s="400">
        <v>0</v>
      </c>
      <c r="AR91" s="400">
        <v>0</v>
      </c>
      <c r="AS91" s="400">
        <v>0</v>
      </c>
      <c r="AT91" s="400">
        <v>0</v>
      </c>
      <c r="AU91" s="400">
        <v>0</v>
      </c>
      <c r="AV91" s="400">
        <v>0</v>
      </c>
      <c r="AW91" s="400">
        <v>0</v>
      </c>
      <c r="AX91" s="400">
        <v>0</v>
      </c>
      <c r="AY91" s="400">
        <v>0</v>
      </c>
      <c r="AZ91" s="400">
        <v>0</v>
      </c>
      <c r="BA91" s="24">
        <f t="shared" si="29"/>
        <v>0</v>
      </c>
    </row>
    <row r="92" spans="1:53" ht="48" customHeight="1" x14ac:dyDescent="0.25">
      <c r="A92" s="6"/>
      <c r="B92" s="416" t="s">
        <v>137</v>
      </c>
      <c r="C92" s="417" t="s">
        <v>796</v>
      </c>
      <c r="D92" s="416" t="s">
        <v>93</v>
      </c>
      <c r="E92" s="414"/>
      <c r="F92" s="414"/>
      <c r="G92" s="414"/>
      <c r="H92" s="414"/>
      <c r="I92" s="414"/>
      <c r="J92" s="414"/>
      <c r="K92" s="414"/>
      <c r="L92" s="414"/>
      <c r="M92" s="414"/>
      <c r="N92" s="414"/>
      <c r="O92" s="414"/>
      <c r="P92" s="414"/>
      <c r="Q92" s="414"/>
      <c r="R92" s="414"/>
      <c r="S92" s="414"/>
      <c r="T92" s="414"/>
      <c r="U92" s="414"/>
      <c r="V92" s="414"/>
      <c r="W92" s="414"/>
      <c r="X92" s="414"/>
      <c r="Y92" s="414"/>
      <c r="Z92" s="414"/>
      <c r="AA92" s="414"/>
      <c r="AB92" s="414"/>
      <c r="AC92" s="414">
        <f t="shared" ref="AC92:AZ92" si="34">SUBTOTAL(9,AC93:AC93)</f>
        <v>0</v>
      </c>
      <c r="AD92" s="414">
        <f t="shared" si="34"/>
        <v>0</v>
      </c>
      <c r="AE92" s="414">
        <f t="shared" si="34"/>
        <v>0</v>
      </c>
      <c r="AF92" s="414">
        <f t="shared" si="34"/>
        <v>0</v>
      </c>
      <c r="AG92" s="414">
        <f t="shared" si="34"/>
        <v>0</v>
      </c>
      <c r="AH92" s="414">
        <f t="shared" si="34"/>
        <v>0</v>
      </c>
      <c r="AI92" s="414">
        <f t="shared" si="34"/>
        <v>0</v>
      </c>
      <c r="AJ92" s="414">
        <f t="shared" si="34"/>
        <v>0</v>
      </c>
      <c r="AK92" s="414">
        <f t="shared" si="34"/>
        <v>0</v>
      </c>
      <c r="AL92" s="414">
        <f t="shared" si="34"/>
        <v>0</v>
      </c>
      <c r="AM92" s="414">
        <f t="shared" si="34"/>
        <v>0</v>
      </c>
      <c r="AN92" s="414">
        <f t="shared" si="34"/>
        <v>0</v>
      </c>
      <c r="AO92" s="414">
        <f t="shared" si="34"/>
        <v>0</v>
      </c>
      <c r="AP92" s="414">
        <f t="shared" si="34"/>
        <v>0</v>
      </c>
      <c r="AQ92" s="414">
        <f t="shared" si="34"/>
        <v>0</v>
      </c>
      <c r="AR92" s="414">
        <f t="shared" si="34"/>
        <v>0</v>
      </c>
      <c r="AS92" s="414">
        <f t="shared" si="34"/>
        <v>0</v>
      </c>
      <c r="AT92" s="414">
        <f t="shared" si="34"/>
        <v>0</v>
      </c>
      <c r="AU92" s="414">
        <f t="shared" si="34"/>
        <v>0</v>
      </c>
      <c r="AV92" s="414">
        <f t="shared" si="34"/>
        <v>0</v>
      </c>
      <c r="AW92" s="414">
        <f t="shared" si="34"/>
        <v>0</v>
      </c>
      <c r="AX92" s="414">
        <f t="shared" si="34"/>
        <v>0</v>
      </c>
      <c r="AY92" s="414">
        <f t="shared" si="34"/>
        <v>0</v>
      </c>
      <c r="AZ92" s="414">
        <f t="shared" si="34"/>
        <v>0</v>
      </c>
      <c r="BA92" s="24">
        <f t="shared" si="29"/>
        <v>0</v>
      </c>
    </row>
    <row r="93" spans="1:53" ht="42" customHeight="1" x14ac:dyDescent="0.25">
      <c r="A93" s="6"/>
      <c r="B93" s="397" t="s">
        <v>1554</v>
      </c>
      <c r="C93" s="398" t="s">
        <v>795</v>
      </c>
      <c r="D93" s="397" t="s">
        <v>93</v>
      </c>
      <c r="E93" s="396"/>
      <c r="F93" s="396"/>
      <c r="G93" s="396"/>
      <c r="H93" s="396"/>
      <c r="I93" s="610"/>
      <c r="J93" s="610"/>
      <c r="K93" s="396"/>
      <c r="L93" s="396"/>
      <c r="M93" s="617"/>
      <c r="N93" s="400"/>
      <c r="O93" s="400"/>
      <c r="P93" s="400"/>
      <c r="Q93" s="400"/>
      <c r="R93" s="400"/>
      <c r="S93" s="400"/>
      <c r="T93" s="400"/>
      <c r="U93" s="400"/>
      <c r="V93" s="400"/>
      <c r="W93" s="400"/>
      <c r="X93" s="400"/>
      <c r="Y93" s="400"/>
      <c r="Z93" s="400"/>
      <c r="AA93" s="400"/>
      <c r="AB93" s="400"/>
      <c r="AC93" s="400"/>
      <c r="AD93" s="400"/>
      <c r="AE93" s="400"/>
      <c r="AF93" s="400"/>
      <c r="AG93" s="400"/>
      <c r="AH93" s="400"/>
      <c r="AI93" s="400"/>
      <c r="AJ93" s="400"/>
      <c r="AK93" s="400"/>
      <c r="AL93" s="400"/>
      <c r="AM93" s="400"/>
      <c r="AN93" s="400"/>
      <c r="AO93" s="610"/>
      <c r="AP93" s="610"/>
      <c r="AQ93" s="400">
        <v>0</v>
      </c>
      <c r="AR93" s="400">
        <v>0</v>
      </c>
      <c r="AS93" s="400">
        <v>0</v>
      </c>
      <c r="AT93" s="400">
        <v>0</v>
      </c>
      <c r="AU93" s="400">
        <v>0</v>
      </c>
      <c r="AV93" s="400">
        <v>0</v>
      </c>
      <c r="AW93" s="400">
        <v>0</v>
      </c>
      <c r="AX93" s="400">
        <v>0</v>
      </c>
      <c r="AY93" s="400">
        <v>0</v>
      </c>
      <c r="AZ93" s="400">
        <v>0</v>
      </c>
      <c r="BA93" s="24"/>
    </row>
    <row r="94" spans="1:53" ht="42" customHeight="1" x14ac:dyDescent="0.25">
      <c r="A94" s="6"/>
      <c r="B94" s="397" t="s">
        <v>1555</v>
      </c>
      <c r="C94" s="398" t="s">
        <v>795</v>
      </c>
      <c r="D94" s="397" t="s">
        <v>93</v>
      </c>
      <c r="E94" s="396"/>
      <c r="F94" s="396"/>
      <c r="G94" s="396"/>
      <c r="H94" s="396"/>
      <c r="I94" s="396"/>
      <c r="J94" s="396"/>
      <c r="K94" s="396"/>
      <c r="L94" s="396"/>
      <c r="M94" s="617"/>
      <c r="N94" s="396"/>
      <c r="O94" s="396"/>
      <c r="P94" s="396"/>
      <c r="Q94" s="396"/>
      <c r="R94" s="396"/>
      <c r="S94" s="396"/>
      <c r="T94" s="396"/>
      <c r="U94" s="396"/>
      <c r="V94" s="396"/>
      <c r="W94" s="396"/>
      <c r="X94" s="396"/>
      <c r="Y94" s="396"/>
      <c r="Z94" s="396"/>
      <c r="AA94" s="396"/>
      <c r="AB94" s="396"/>
      <c r="AC94" s="396">
        <v>0</v>
      </c>
      <c r="AD94" s="396">
        <v>0</v>
      </c>
      <c r="AE94" s="396">
        <v>0</v>
      </c>
      <c r="AF94" s="396">
        <v>0</v>
      </c>
      <c r="AG94" s="396">
        <v>0</v>
      </c>
      <c r="AH94" s="396">
        <v>0</v>
      </c>
      <c r="AI94" s="396">
        <v>0</v>
      </c>
      <c r="AJ94" s="396">
        <v>0</v>
      </c>
      <c r="AK94" s="396">
        <v>0</v>
      </c>
      <c r="AL94" s="396">
        <v>0</v>
      </c>
      <c r="AM94" s="396">
        <v>0</v>
      </c>
      <c r="AN94" s="396">
        <v>0</v>
      </c>
      <c r="AO94" s="396">
        <v>0</v>
      </c>
      <c r="AP94" s="396">
        <v>0</v>
      </c>
      <c r="AQ94" s="396">
        <v>0</v>
      </c>
      <c r="AR94" s="396">
        <v>0</v>
      </c>
      <c r="AS94" s="396">
        <v>0</v>
      </c>
      <c r="AT94" s="396">
        <v>0</v>
      </c>
      <c r="AU94" s="396">
        <v>0</v>
      </c>
      <c r="AV94" s="396">
        <v>0</v>
      </c>
      <c r="AW94" s="396">
        <v>0</v>
      </c>
      <c r="AX94" s="396">
        <v>0</v>
      </c>
      <c r="AY94" s="396">
        <v>0</v>
      </c>
      <c r="AZ94" s="396">
        <v>0</v>
      </c>
      <c r="BA94" s="24">
        <f>AX94+AP94</f>
        <v>0</v>
      </c>
    </row>
    <row r="95" spans="1:53" ht="48" customHeight="1" x14ac:dyDescent="0.25">
      <c r="A95" s="6"/>
      <c r="B95" s="416" t="s">
        <v>738</v>
      </c>
      <c r="C95" s="417" t="s">
        <v>1556</v>
      </c>
      <c r="D95" s="416" t="s">
        <v>93</v>
      </c>
      <c r="E95" s="414"/>
      <c r="F95" s="414"/>
      <c r="G95" s="414"/>
      <c r="H95" s="414"/>
      <c r="I95" s="414"/>
      <c r="J95" s="414"/>
      <c r="K95" s="414"/>
      <c r="L95" s="414"/>
      <c r="M95" s="616"/>
      <c r="N95" s="414"/>
      <c r="O95" s="414"/>
      <c r="P95" s="414"/>
      <c r="Q95" s="414"/>
      <c r="R95" s="414"/>
      <c r="S95" s="414"/>
      <c r="T95" s="414"/>
      <c r="U95" s="414"/>
      <c r="V95" s="414"/>
      <c r="W95" s="414"/>
      <c r="X95" s="414"/>
      <c r="Y95" s="414"/>
      <c r="Z95" s="414"/>
      <c r="AA95" s="414"/>
      <c r="AB95" s="414"/>
      <c r="AC95" s="414"/>
      <c r="AD95" s="414"/>
      <c r="AE95" s="414"/>
      <c r="AF95" s="414"/>
      <c r="AG95" s="414"/>
      <c r="AH95" s="414"/>
      <c r="AI95" s="414"/>
      <c r="AJ95" s="414"/>
      <c r="AK95" s="414"/>
      <c r="AL95" s="414"/>
      <c r="AM95" s="414"/>
      <c r="AN95" s="414"/>
      <c r="AO95" s="414"/>
      <c r="AP95" s="414"/>
      <c r="AQ95" s="414"/>
      <c r="AR95" s="414"/>
      <c r="AS95" s="414"/>
      <c r="AT95" s="414"/>
      <c r="AU95" s="414"/>
      <c r="AV95" s="414"/>
      <c r="AW95" s="414"/>
      <c r="AX95" s="414"/>
      <c r="AY95" s="414"/>
      <c r="AZ95" s="414"/>
      <c r="BA95" s="24"/>
    </row>
    <row r="96" spans="1:53" ht="42" customHeight="1" x14ac:dyDescent="0.25">
      <c r="A96" s="6"/>
      <c r="B96" s="397" t="s">
        <v>1557</v>
      </c>
      <c r="C96" s="398" t="s">
        <v>1559</v>
      </c>
      <c r="D96" s="397" t="s">
        <v>93</v>
      </c>
      <c r="E96" s="610"/>
      <c r="F96" s="610"/>
      <c r="G96" s="610"/>
      <c r="H96" s="610"/>
      <c r="I96" s="610"/>
      <c r="J96" s="610"/>
      <c r="K96" s="610"/>
      <c r="L96" s="610"/>
      <c r="M96" s="614"/>
      <c r="N96" s="610"/>
      <c r="O96" s="610"/>
      <c r="P96" s="610"/>
      <c r="Q96" s="610"/>
      <c r="R96" s="610"/>
      <c r="S96" s="610"/>
      <c r="T96" s="610"/>
      <c r="U96" s="610"/>
      <c r="V96" s="610"/>
      <c r="W96" s="610"/>
      <c r="X96" s="610"/>
      <c r="Y96" s="610"/>
      <c r="Z96" s="610"/>
      <c r="AA96" s="610"/>
      <c r="AB96" s="610"/>
      <c r="AC96" s="610"/>
      <c r="AD96" s="610"/>
      <c r="AE96" s="610"/>
      <c r="AF96" s="610"/>
      <c r="AG96" s="610"/>
      <c r="AH96" s="610"/>
      <c r="AI96" s="610"/>
      <c r="AJ96" s="610"/>
      <c r="AK96" s="610"/>
      <c r="AL96" s="610"/>
      <c r="AM96" s="610"/>
      <c r="AN96" s="610"/>
      <c r="AO96" s="610"/>
      <c r="AP96" s="610"/>
      <c r="AQ96" s="610"/>
      <c r="AR96" s="610"/>
      <c r="AS96" s="610"/>
      <c r="AT96" s="610"/>
      <c r="AU96" s="610"/>
      <c r="AV96" s="610"/>
      <c r="AW96" s="610"/>
      <c r="AX96" s="610"/>
      <c r="AY96" s="610"/>
      <c r="AZ96" s="610"/>
      <c r="BA96" s="24"/>
    </row>
    <row r="97" spans="1:53" ht="42" customHeight="1" x14ac:dyDescent="0.25">
      <c r="A97" s="6"/>
      <c r="B97" s="397" t="s">
        <v>1558</v>
      </c>
      <c r="C97" s="398" t="s">
        <v>797</v>
      </c>
      <c r="D97" s="397" t="s">
        <v>93</v>
      </c>
      <c r="E97" s="610"/>
      <c r="F97" s="610"/>
      <c r="G97" s="610"/>
      <c r="H97" s="610"/>
      <c r="I97" s="610"/>
      <c r="J97" s="610"/>
      <c r="K97" s="610"/>
      <c r="L97" s="610"/>
      <c r="M97" s="614"/>
      <c r="N97" s="610"/>
      <c r="O97" s="610"/>
      <c r="P97" s="610"/>
      <c r="Q97" s="610"/>
      <c r="R97" s="610"/>
      <c r="S97" s="610"/>
      <c r="T97" s="610"/>
      <c r="U97" s="610"/>
      <c r="V97" s="610"/>
      <c r="W97" s="610"/>
      <c r="X97" s="610"/>
      <c r="Y97" s="610"/>
      <c r="Z97" s="610"/>
      <c r="AA97" s="610"/>
      <c r="AB97" s="610"/>
      <c r="AC97" s="610"/>
      <c r="AD97" s="610"/>
      <c r="AE97" s="610"/>
      <c r="AF97" s="610"/>
      <c r="AG97" s="610"/>
      <c r="AH97" s="610"/>
      <c r="AI97" s="610"/>
      <c r="AJ97" s="610"/>
      <c r="AK97" s="610"/>
      <c r="AL97" s="610"/>
      <c r="AM97" s="610"/>
      <c r="AN97" s="610"/>
      <c r="AO97" s="610"/>
      <c r="AP97" s="610"/>
      <c r="AQ97" s="610"/>
      <c r="AR97" s="610"/>
      <c r="AS97" s="610"/>
      <c r="AT97" s="610"/>
      <c r="AU97" s="610"/>
      <c r="AV97" s="610"/>
      <c r="AW97" s="610"/>
      <c r="AX97" s="610"/>
      <c r="AY97" s="610"/>
      <c r="AZ97" s="610"/>
      <c r="BA97" s="24"/>
    </row>
    <row r="98" spans="1:53" ht="42" customHeight="1" x14ac:dyDescent="0.25">
      <c r="A98" s="6"/>
      <c r="B98" s="397" t="s">
        <v>1560</v>
      </c>
      <c r="C98" s="398" t="s">
        <v>1561</v>
      </c>
      <c r="D98" s="397" t="s">
        <v>93</v>
      </c>
      <c r="E98" s="396"/>
      <c r="F98" s="396"/>
      <c r="G98" s="396"/>
      <c r="H98" s="396"/>
      <c r="I98" s="396"/>
      <c r="J98" s="396"/>
      <c r="K98" s="396"/>
      <c r="L98" s="396"/>
      <c r="M98" s="617"/>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c r="AV98" s="396"/>
      <c r="AW98" s="396"/>
      <c r="AX98" s="396"/>
      <c r="AY98" s="396"/>
      <c r="AZ98" s="396"/>
      <c r="BA98" s="24"/>
    </row>
    <row r="99" spans="1:53" ht="42" customHeight="1" x14ac:dyDescent="0.25">
      <c r="A99" s="6"/>
      <c r="B99" s="397" t="s">
        <v>1562</v>
      </c>
      <c r="C99" s="398" t="s">
        <v>798</v>
      </c>
      <c r="D99" s="397" t="s">
        <v>93</v>
      </c>
      <c r="E99" s="610"/>
      <c r="F99" s="610"/>
      <c r="G99" s="610"/>
      <c r="H99" s="610"/>
      <c r="I99" s="610"/>
      <c r="J99" s="610"/>
      <c r="K99" s="610"/>
      <c r="L99" s="610"/>
      <c r="M99" s="614"/>
      <c r="N99" s="610"/>
      <c r="O99" s="610"/>
      <c r="P99" s="610"/>
      <c r="Q99" s="610"/>
      <c r="R99" s="610"/>
      <c r="S99" s="610"/>
      <c r="T99" s="610"/>
      <c r="U99" s="610"/>
      <c r="V99" s="610"/>
      <c r="W99" s="610"/>
      <c r="X99" s="610"/>
      <c r="Y99" s="610"/>
      <c r="Z99" s="610"/>
      <c r="AA99" s="610"/>
      <c r="AB99" s="610"/>
      <c r="AC99" s="610"/>
      <c r="AD99" s="610"/>
      <c r="AE99" s="610"/>
      <c r="AF99" s="610"/>
      <c r="AG99" s="610"/>
      <c r="AH99" s="610"/>
      <c r="AI99" s="610"/>
      <c r="AJ99" s="610"/>
      <c r="AK99" s="610"/>
      <c r="AL99" s="610"/>
      <c r="AM99" s="610"/>
      <c r="AN99" s="610"/>
      <c r="AO99" s="610"/>
      <c r="AP99" s="610"/>
      <c r="AQ99" s="610"/>
      <c r="AR99" s="610"/>
      <c r="AS99" s="610"/>
      <c r="AT99" s="610"/>
      <c r="AU99" s="610"/>
      <c r="AV99" s="610"/>
      <c r="AW99" s="610"/>
      <c r="AX99" s="610"/>
      <c r="AY99" s="610"/>
      <c r="AZ99" s="610"/>
      <c r="BA99" s="24"/>
    </row>
    <row r="100" spans="1:53" ht="42" customHeight="1" x14ac:dyDescent="0.25">
      <c r="A100" s="6"/>
      <c r="B100" s="397" t="s">
        <v>1563</v>
      </c>
      <c r="C100" s="398" t="s">
        <v>799</v>
      </c>
      <c r="D100" s="397" t="s">
        <v>93</v>
      </c>
      <c r="E100" s="610"/>
      <c r="F100" s="610"/>
      <c r="G100" s="610"/>
      <c r="H100" s="610"/>
      <c r="I100" s="610"/>
      <c r="J100" s="610"/>
      <c r="K100" s="610"/>
      <c r="L100" s="610"/>
      <c r="M100" s="614"/>
      <c r="N100" s="610"/>
      <c r="O100" s="610"/>
      <c r="P100" s="610"/>
      <c r="Q100" s="610"/>
      <c r="R100" s="610"/>
      <c r="S100" s="610"/>
      <c r="T100" s="610"/>
      <c r="U100" s="610"/>
      <c r="V100" s="610"/>
      <c r="W100" s="610"/>
      <c r="X100" s="610"/>
      <c r="Y100" s="610"/>
      <c r="Z100" s="610"/>
      <c r="AA100" s="610"/>
      <c r="AB100" s="610"/>
      <c r="AC100" s="610"/>
      <c r="AD100" s="610"/>
      <c r="AE100" s="610"/>
      <c r="AF100" s="610"/>
      <c r="AG100" s="610"/>
      <c r="AH100" s="610"/>
      <c r="AI100" s="610"/>
      <c r="AJ100" s="610"/>
      <c r="AK100" s="610"/>
      <c r="AL100" s="610"/>
      <c r="AM100" s="610"/>
      <c r="AN100" s="610"/>
      <c r="AO100" s="610"/>
      <c r="AP100" s="610"/>
      <c r="AQ100" s="610"/>
      <c r="AR100" s="610"/>
      <c r="AS100" s="610"/>
      <c r="AT100" s="610"/>
      <c r="AU100" s="610"/>
      <c r="AV100" s="610"/>
      <c r="AW100" s="610"/>
      <c r="AX100" s="610"/>
      <c r="AY100" s="610"/>
      <c r="AZ100" s="610"/>
      <c r="BA100" s="24"/>
    </row>
    <row r="101" spans="1:53" ht="48" customHeight="1" x14ac:dyDescent="0.25">
      <c r="A101" s="6"/>
      <c r="B101" s="416" t="s">
        <v>739</v>
      </c>
      <c r="C101" s="417" t="s">
        <v>800</v>
      </c>
      <c r="D101" s="416" t="s">
        <v>93</v>
      </c>
      <c r="E101" s="414"/>
      <c r="F101" s="414"/>
      <c r="G101" s="414"/>
      <c r="H101" s="414"/>
      <c r="I101" s="414"/>
      <c r="J101" s="414"/>
      <c r="K101" s="414"/>
      <c r="L101" s="414"/>
      <c r="M101" s="616"/>
      <c r="N101" s="414"/>
      <c r="O101" s="414"/>
      <c r="P101" s="414"/>
      <c r="Q101" s="414"/>
      <c r="R101" s="414"/>
      <c r="S101" s="414"/>
      <c r="T101" s="414"/>
      <c r="U101" s="414"/>
      <c r="V101" s="414"/>
      <c r="W101" s="414"/>
      <c r="X101" s="414"/>
      <c r="Y101" s="414"/>
      <c r="Z101" s="414"/>
      <c r="AA101" s="414"/>
      <c r="AB101" s="414"/>
      <c r="AC101" s="414"/>
      <c r="AD101" s="414"/>
      <c r="AE101" s="414"/>
      <c r="AF101" s="414"/>
      <c r="AG101" s="414"/>
      <c r="AH101" s="414"/>
      <c r="AI101" s="414"/>
      <c r="AJ101" s="414"/>
      <c r="AK101" s="414"/>
      <c r="AL101" s="414"/>
      <c r="AM101" s="414"/>
      <c r="AN101" s="414"/>
      <c r="AO101" s="414"/>
      <c r="AP101" s="414"/>
      <c r="AQ101" s="414"/>
      <c r="AR101" s="414"/>
      <c r="AS101" s="414"/>
      <c r="AT101" s="414"/>
      <c r="AU101" s="414"/>
      <c r="AV101" s="414"/>
      <c r="AW101" s="414"/>
      <c r="AX101" s="414"/>
      <c r="AY101" s="414"/>
      <c r="AZ101" s="414"/>
      <c r="BA101" s="24"/>
    </row>
    <row r="102" spans="1:53" ht="48" customHeight="1" x14ac:dyDescent="0.25">
      <c r="A102" s="6"/>
      <c r="B102" s="416" t="s">
        <v>139</v>
      </c>
      <c r="C102" s="417" t="s">
        <v>801</v>
      </c>
      <c r="D102" s="416" t="s">
        <v>93</v>
      </c>
      <c r="E102" s="414">
        <f t="shared" ref="E102:AV102" si="35">SUBTOTAL(9,E103:E106)</f>
        <v>0</v>
      </c>
      <c r="F102" s="414">
        <f t="shared" si="35"/>
        <v>0</v>
      </c>
      <c r="G102" s="414">
        <f t="shared" si="35"/>
        <v>0</v>
      </c>
      <c r="H102" s="414">
        <f t="shared" si="35"/>
        <v>0</v>
      </c>
      <c r="I102" s="414">
        <f t="shared" si="35"/>
        <v>0</v>
      </c>
      <c r="J102" s="414">
        <f t="shared" si="35"/>
        <v>0</v>
      </c>
      <c r="K102" s="414">
        <f t="shared" si="35"/>
        <v>0</v>
      </c>
      <c r="L102" s="414">
        <f t="shared" si="35"/>
        <v>0</v>
      </c>
      <c r="M102" s="414">
        <f t="shared" si="35"/>
        <v>0</v>
      </c>
      <c r="N102" s="414">
        <f t="shared" si="35"/>
        <v>0</v>
      </c>
      <c r="O102" s="414">
        <f t="shared" si="35"/>
        <v>0</v>
      </c>
      <c r="P102" s="414">
        <f t="shared" si="35"/>
        <v>0</v>
      </c>
      <c r="Q102" s="414">
        <f t="shared" si="35"/>
        <v>0</v>
      </c>
      <c r="R102" s="414">
        <f t="shared" si="35"/>
        <v>0</v>
      </c>
      <c r="S102" s="414">
        <f t="shared" si="35"/>
        <v>0</v>
      </c>
      <c r="T102" s="414">
        <f t="shared" si="35"/>
        <v>0</v>
      </c>
      <c r="U102" s="414">
        <f t="shared" si="35"/>
        <v>0</v>
      </c>
      <c r="V102" s="414">
        <f t="shared" si="35"/>
        <v>0</v>
      </c>
      <c r="W102" s="414">
        <f t="shared" si="35"/>
        <v>0</v>
      </c>
      <c r="X102" s="414">
        <f t="shared" si="35"/>
        <v>0</v>
      </c>
      <c r="Y102" s="414">
        <f t="shared" si="35"/>
        <v>0</v>
      </c>
      <c r="Z102" s="414">
        <f t="shared" si="35"/>
        <v>0</v>
      </c>
      <c r="AA102" s="414">
        <f t="shared" si="35"/>
        <v>0</v>
      </c>
      <c r="AB102" s="414">
        <f t="shared" si="35"/>
        <v>0</v>
      </c>
      <c r="AC102" s="414">
        <f t="shared" si="35"/>
        <v>0</v>
      </c>
      <c r="AD102" s="414">
        <f t="shared" si="35"/>
        <v>0</v>
      </c>
      <c r="AE102" s="414">
        <f t="shared" si="35"/>
        <v>0</v>
      </c>
      <c r="AF102" s="414">
        <f t="shared" si="35"/>
        <v>0</v>
      </c>
      <c r="AG102" s="414">
        <f t="shared" si="35"/>
        <v>0</v>
      </c>
      <c r="AH102" s="414">
        <f t="shared" si="35"/>
        <v>0</v>
      </c>
      <c r="AI102" s="414">
        <f t="shared" si="35"/>
        <v>0</v>
      </c>
      <c r="AJ102" s="414">
        <f t="shared" si="35"/>
        <v>0</v>
      </c>
      <c r="AK102" s="414">
        <f t="shared" si="35"/>
        <v>0</v>
      </c>
      <c r="AL102" s="414">
        <f t="shared" si="35"/>
        <v>0</v>
      </c>
      <c r="AM102" s="414">
        <f t="shared" si="35"/>
        <v>0</v>
      </c>
      <c r="AN102" s="414">
        <f t="shared" si="35"/>
        <v>0</v>
      </c>
      <c r="AO102" s="414">
        <f t="shared" si="35"/>
        <v>0</v>
      </c>
      <c r="AP102" s="414">
        <f t="shared" si="35"/>
        <v>0</v>
      </c>
      <c r="AQ102" s="414">
        <f t="shared" si="35"/>
        <v>0</v>
      </c>
      <c r="AR102" s="414">
        <f t="shared" si="35"/>
        <v>0</v>
      </c>
      <c r="AS102" s="414">
        <f t="shared" si="35"/>
        <v>0</v>
      </c>
      <c r="AT102" s="414">
        <f t="shared" si="35"/>
        <v>0</v>
      </c>
      <c r="AU102" s="414">
        <f t="shared" si="35"/>
        <v>0</v>
      </c>
      <c r="AV102" s="414">
        <f t="shared" si="35"/>
        <v>0</v>
      </c>
      <c r="AW102" s="414">
        <f>SUBTOTAL(9,AW103:AW106)</f>
        <v>0</v>
      </c>
      <c r="AX102" s="414"/>
      <c r="AY102" s="414"/>
      <c r="AZ102" s="414"/>
      <c r="BA102" s="24"/>
    </row>
    <row r="103" spans="1:53" ht="42" customHeight="1" x14ac:dyDescent="0.25">
      <c r="A103" s="6"/>
      <c r="B103" s="397" t="s">
        <v>141</v>
      </c>
      <c r="C103" s="398" t="s">
        <v>802</v>
      </c>
      <c r="D103" s="397" t="s">
        <v>93</v>
      </c>
      <c r="E103" s="610"/>
      <c r="F103" s="610"/>
      <c r="G103" s="610"/>
      <c r="H103" s="610"/>
      <c r="I103" s="610"/>
      <c r="J103" s="610"/>
      <c r="K103" s="610"/>
      <c r="L103" s="610"/>
      <c r="M103" s="614"/>
      <c r="N103" s="610"/>
      <c r="O103" s="610"/>
      <c r="P103" s="610"/>
      <c r="Q103" s="610"/>
      <c r="R103" s="610"/>
      <c r="S103" s="610"/>
      <c r="T103" s="610"/>
      <c r="U103" s="610"/>
      <c r="V103" s="610"/>
      <c r="W103" s="610"/>
      <c r="X103" s="610"/>
      <c r="Y103" s="610"/>
      <c r="Z103" s="610"/>
      <c r="AA103" s="610"/>
      <c r="AB103" s="610"/>
      <c r="AC103" s="610"/>
      <c r="AD103" s="610"/>
      <c r="AE103" s="610"/>
      <c r="AF103" s="610"/>
      <c r="AG103" s="610"/>
      <c r="AH103" s="610"/>
      <c r="AI103" s="610"/>
      <c r="AJ103" s="610"/>
      <c r="AK103" s="610"/>
      <c r="AL103" s="610"/>
      <c r="AM103" s="610"/>
      <c r="AN103" s="610"/>
      <c r="AO103" s="610"/>
      <c r="AP103" s="610"/>
      <c r="AQ103" s="610"/>
      <c r="AR103" s="610"/>
      <c r="AS103" s="610"/>
      <c r="AT103" s="610"/>
      <c r="AU103" s="610"/>
      <c r="AV103" s="610"/>
      <c r="AW103" s="610"/>
      <c r="AX103" s="610"/>
      <c r="AY103" s="610"/>
      <c r="AZ103" s="610"/>
      <c r="BA103" s="24"/>
    </row>
    <row r="104" spans="1:53" ht="42" customHeight="1" x14ac:dyDescent="0.25">
      <c r="A104" s="6"/>
      <c r="B104" s="397" t="s">
        <v>143</v>
      </c>
      <c r="C104" s="398" t="s">
        <v>1564</v>
      </c>
      <c r="D104" s="397" t="s">
        <v>93</v>
      </c>
      <c r="E104" s="610"/>
      <c r="F104" s="610"/>
      <c r="G104" s="610"/>
      <c r="H104" s="610"/>
      <c r="I104" s="610"/>
      <c r="J104" s="610"/>
      <c r="K104" s="610"/>
      <c r="L104" s="610"/>
      <c r="M104" s="614"/>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0"/>
      <c r="AL104" s="610"/>
      <c r="AM104" s="610"/>
      <c r="AN104" s="610"/>
      <c r="AO104" s="610"/>
      <c r="AP104" s="610"/>
      <c r="AQ104" s="610"/>
      <c r="AR104" s="610"/>
      <c r="AS104" s="610"/>
      <c r="AT104" s="610"/>
      <c r="AU104" s="610"/>
      <c r="AV104" s="610"/>
      <c r="AW104" s="610"/>
      <c r="AX104" s="610"/>
      <c r="AY104" s="610"/>
      <c r="AZ104" s="610"/>
      <c r="BA104" s="24"/>
    </row>
    <row r="105" spans="1:53" ht="42" customHeight="1" x14ac:dyDescent="0.25">
      <c r="A105" s="6"/>
      <c r="B105" s="397" t="s">
        <v>740</v>
      </c>
      <c r="C105" s="398" t="s">
        <v>1565</v>
      </c>
      <c r="D105" s="397" t="s">
        <v>93</v>
      </c>
      <c r="E105" s="610"/>
      <c r="F105" s="610"/>
      <c r="G105" s="610"/>
      <c r="H105" s="610"/>
      <c r="I105" s="610"/>
      <c r="J105" s="610"/>
      <c r="K105" s="610"/>
      <c r="L105" s="610"/>
      <c r="M105" s="614"/>
      <c r="N105" s="610"/>
      <c r="O105" s="610"/>
      <c r="P105" s="610"/>
      <c r="Q105" s="610"/>
      <c r="R105" s="610"/>
      <c r="S105" s="610"/>
      <c r="T105" s="610"/>
      <c r="U105" s="610"/>
      <c r="V105" s="610"/>
      <c r="W105" s="610"/>
      <c r="X105" s="610"/>
      <c r="Y105" s="610"/>
      <c r="Z105" s="610"/>
      <c r="AA105" s="610"/>
      <c r="AB105" s="610"/>
      <c r="AC105" s="610"/>
      <c r="AD105" s="610"/>
      <c r="AE105" s="610"/>
      <c r="AF105" s="610"/>
      <c r="AG105" s="610"/>
      <c r="AH105" s="610"/>
      <c r="AI105" s="610"/>
      <c r="AJ105" s="610"/>
      <c r="AK105" s="610"/>
      <c r="AL105" s="610"/>
      <c r="AM105" s="610"/>
      <c r="AN105" s="610"/>
      <c r="AO105" s="610"/>
      <c r="AP105" s="610"/>
      <c r="AQ105" s="610"/>
      <c r="AR105" s="610"/>
      <c r="AS105" s="610"/>
      <c r="AT105" s="610"/>
      <c r="AU105" s="610"/>
      <c r="AV105" s="610"/>
      <c r="AW105" s="610"/>
      <c r="AX105" s="610"/>
      <c r="AY105" s="610"/>
      <c r="AZ105" s="610"/>
      <c r="BA105" s="24"/>
    </row>
    <row r="106" spans="1:53" ht="42" customHeight="1" x14ac:dyDescent="0.25">
      <c r="A106" s="6"/>
      <c r="B106" s="397" t="s">
        <v>741</v>
      </c>
      <c r="C106" s="398" t="s">
        <v>1566</v>
      </c>
      <c r="D106" s="397" t="s">
        <v>93</v>
      </c>
      <c r="E106" s="610"/>
      <c r="F106" s="610"/>
      <c r="G106" s="610"/>
      <c r="H106" s="610"/>
      <c r="I106" s="610"/>
      <c r="J106" s="610"/>
      <c r="K106" s="610"/>
      <c r="L106" s="610"/>
      <c r="M106" s="614"/>
      <c r="N106" s="610"/>
      <c r="O106" s="610"/>
      <c r="P106" s="610"/>
      <c r="Q106" s="610"/>
      <c r="R106" s="610"/>
      <c r="S106" s="610"/>
      <c r="T106" s="610"/>
      <c r="U106" s="610"/>
      <c r="V106" s="610"/>
      <c r="W106" s="610"/>
      <c r="X106" s="610"/>
      <c r="Y106" s="610"/>
      <c r="Z106" s="610"/>
      <c r="AA106" s="610"/>
      <c r="AB106" s="610"/>
      <c r="AC106" s="610"/>
      <c r="AD106" s="610"/>
      <c r="AE106" s="610"/>
      <c r="AF106" s="610"/>
      <c r="AG106" s="610"/>
      <c r="AH106" s="610"/>
      <c r="AI106" s="610"/>
      <c r="AJ106" s="610"/>
      <c r="AK106" s="610"/>
      <c r="AL106" s="610"/>
      <c r="AM106" s="610"/>
      <c r="AN106" s="610"/>
      <c r="AO106" s="610"/>
      <c r="AP106" s="610"/>
      <c r="AQ106" s="610"/>
      <c r="AR106" s="610"/>
      <c r="AS106" s="610"/>
      <c r="AT106" s="610"/>
      <c r="AU106" s="610"/>
      <c r="AV106" s="610"/>
      <c r="AW106" s="610"/>
      <c r="AX106" s="610"/>
      <c r="AY106" s="610"/>
      <c r="AZ106" s="610"/>
      <c r="BA106" s="24"/>
    </row>
    <row r="107" spans="1:53" ht="48" customHeight="1" x14ac:dyDescent="0.25">
      <c r="A107" s="6"/>
      <c r="B107" s="416" t="s">
        <v>145</v>
      </c>
      <c r="C107" s="417" t="s">
        <v>803</v>
      </c>
      <c r="D107" s="416" t="s">
        <v>93</v>
      </c>
      <c r="E107" s="414">
        <f t="shared" ref="E107:AV107" si="36">SUBTOTAL(9,E108:E112)</f>
        <v>0</v>
      </c>
      <c r="F107" s="414">
        <f t="shared" si="36"/>
        <v>0</v>
      </c>
      <c r="G107" s="414">
        <f t="shared" si="36"/>
        <v>0</v>
      </c>
      <c r="H107" s="414">
        <f t="shared" si="36"/>
        <v>0</v>
      </c>
      <c r="I107" s="414">
        <f t="shared" si="36"/>
        <v>0</v>
      </c>
      <c r="J107" s="414">
        <f t="shared" si="36"/>
        <v>0</v>
      </c>
      <c r="K107" s="414">
        <f t="shared" si="36"/>
        <v>0</v>
      </c>
      <c r="L107" s="414">
        <f t="shared" si="36"/>
        <v>0</v>
      </c>
      <c r="M107" s="414">
        <f t="shared" si="36"/>
        <v>0</v>
      </c>
      <c r="N107" s="414">
        <f t="shared" si="36"/>
        <v>0</v>
      </c>
      <c r="O107" s="414">
        <f t="shared" si="36"/>
        <v>0</v>
      </c>
      <c r="P107" s="414">
        <f t="shared" si="36"/>
        <v>0</v>
      </c>
      <c r="Q107" s="414">
        <f t="shared" si="36"/>
        <v>0</v>
      </c>
      <c r="R107" s="414">
        <f t="shared" si="36"/>
        <v>0</v>
      </c>
      <c r="S107" s="414">
        <f t="shared" si="36"/>
        <v>0</v>
      </c>
      <c r="T107" s="414">
        <f t="shared" si="36"/>
        <v>0</v>
      </c>
      <c r="U107" s="414">
        <f t="shared" si="36"/>
        <v>0</v>
      </c>
      <c r="V107" s="414">
        <f t="shared" si="36"/>
        <v>0</v>
      </c>
      <c r="W107" s="414">
        <f t="shared" si="36"/>
        <v>0</v>
      </c>
      <c r="X107" s="414">
        <f t="shared" si="36"/>
        <v>0</v>
      </c>
      <c r="Y107" s="414">
        <f t="shared" si="36"/>
        <v>0</v>
      </c>
      <c r="Z107" s="414">
        <f t="shared" si="36"/>
        <v>0</v>
      </c>
      <c r="AA107" s="414">
        <f t="shared" si="36"/>
        <v>0</v>
      </c>
      <c r="AB107" s="414">
        <f t="shared" si="36"/>
        <v>0</v>
      </c>
      <c r="AC107" s="414">
        <f t="shared" si="36"/>
        <v>0</v>
      </c>
      <c r="AD107" s="414">
        <f t="shared" si="36"/>
        <v>0</v>
      </c>
      <c r="AE107" s="414">
        <f t="shared" si="36"/>
        <v>0</v>
      </c>
      <c r="AF107" s="414">
        <f t="shared" si="36"/>
        <v>0</v>
      </c>
      <c r="AG107" s="414">
        <f t="shared" si="36"/>
        <v>0</v>
      </c>
      <c r="AH107" s="414">
        <f t="shared" si="36"/>
        <v>0</v>
      </c>
      <c r="AI107" s="414">
        <f t="shared" si="36"/>
        <v>0</v>
      </c>
      <c r="AJ107" s="414">
        <f t="shared" si="36"/>
        <v>0</v>
      </c>
      <c r="AK107" s="414">
        <f t="shared" si="36"/>
        <v>0</v>
      </c>
      <c r="AL107" s="414">
        <f t="shared" si="36"/>
        <v>0</v>
      </c>
      <c r="AM107" s="414">
        <f t="shared" si="36"/>
        <v>0</v>
      </c>
      <c r="AN107" s="414">
        <f t="shared" si="36"/>
        <v>0</v>
      </c>
      <c r="AO107" s="414">
        <f t="shared" si="36"/>
        <v>0</v>
      </c>
      <c r="AP107" s="414">
        <f t="shared" si="36"/>
        <v>0</v>
      </c>
      <c r="AQ107" s="414">
        <f t="shared" si="36"/>
        <v>0</v>
      </c>
      <c r="AR107" s="414">
        <f t="shared" si="36"/>
        <v>0</v>
      </c>
      <c r="AS107" s="414">
        <f t="shared" si="36"/>
        <v>0</v>
      </c>
      <c r="AT107" s="414">
        <f t="shared" si="36"/>
        <v>0</v>
      </c>
      <c r="AU107" s="414">
        <f t="shared" si="36"/>
        <v>0</v>
      </c>
      <c r="AV107" s="414">
        <f t="shared" si="36"/>
        <v>0</v>
      </c>
      <c r="AW107" s="414">
        <f>SUBTOTAL(9,AW108:AW112)</f>
        <v>10</v>
      </c>
      <c r="AX107" s="414">
        <f>SUBTOTAL(9,AX108:AX109)</f>
        <v>0</v>
      </c>
      <c r="AY107" s="414">
        <f>SUBTOTAL(9,AY108:AY109)</f>
        <v>0</v>
      </c>
      <c r="AZ107" s="414">
        <f>SUBTOTAL(9,AZ108:AZ109)</f>
        <v>0</v>
      </c>
      <c r="BA107" s="24"/>
    </row>
    <row r="108" spans="1:53" ht="42" customHeight="1" x14ac:dyDescent="0.25">
      <c r="A108" s="6"/>
      <c r="B108" s="397" t="s">
        <v>147</v>
      </c>
      <c r="C108" s="398" t="s">
        <v>1567</v>
      </c>
      <c r="D108" s="397" t="s">
        <v>93</v>
      </c>
      <c r="E108" s="610">
        <f t="shared" ref="E108:AV108" si="37">SUBTOTAL(9,E109:E109)</f>
        <v>0</v>
      </c>
      <c r="F108" s="610">
        <f t="shared" si="37"/>
        <v>0</v>
      </c>
      <c r="G108" s="610">
        <f t="shared" si="37"/>
        <v>0</v>
      </c>
      <c r="H108" s="610">
        <f t="shared" si="37"/>
        <v>0</v>
      </c>
      <c r="I108" s="610">
        <f t="shared" si="37"/>
        <v>0</v>
      </c>
      <c r="J108" s="610">
        <f t="shared" si="37"/>
        <v>0</v>
      </c>
      <c r="K108" s="610">
        <f t="shared" si="37"/>
        <v>0</v>
      </c>
      <c r="L108" s="610">
        <f t="shared" si="37"/>
        <v>0</v>
      </c>
      <c r="M108" s="610">
        <f t="shared" si="37"/>
        <v>0</v>
      </c>
      <c r="N108" s="610">
        <f t="shared" si="37"/>
        <v>0</v>
      </c>
      <c r="O108" s="610">
        <f t="shared" si="37"/>
        <v>0</v>
      </c>
      <c r="P108" s="610">
        <f t="shared" si="37"/>
        <v>0</v>
      </c>
      <c r="Q108" s="610">
        <f t="shared" si="37"/>
        <v>0</v>
      </c>
      <c r="R108" s="610">
        <f t="shared" si="37"/>
        <v>0</v>
      </c>
      <c r="S108" s="610">
        <f t="shared" si="37"/>
        <v>0</v>
      </c>
      <c r="T108" s="610">
        <f t="shared" si="37"/>
        <v>0</v>
      </c>
      <c r="U108" s="610">
        <f t="shared" si="37"/>
        <v>0</v>
      </c>
      <c r="V108" s="610">
        <f t="shared" si="37"/>
        <v>0</v>
      </c>
      <c r="W108" s="610">
        <f t="shared" si="37"/>
        <v>0</v>
      </c>
      <c r="X108" s="610">
        <f t="shared" si="37"/>
        <v>0</v>
      </c>
      <c r="Y108" s="610">
        <f t="shared" si="37"/>
        <v>0</v>
      </c>
      <c r="Z108" s="610">
        <f t="shared" si="37"/>
        <v>0</v>
      </c>
      <c r="AA108" s="610">
        <f t="shared" si="37"/>
        <v>0</v>
      </c>
      <c r="AB108" s="610">
        <f t="shared" si="37"/>
        <v>0</v>
      </c>
      <c r="AC108" s="610">
        <f t="shared" si="37"/>
        <v>0</v>
      </c>
      <c r="AD108" s="610">
        <f t="shared" si="37"/>
        <v>0</v>
      </c>
      <c r="AE108" s="610">
        <f t="shared" si="37"/>
        <v>0</v>
      </c>
      <c r="AF108" s="610">
        <f t="shared" si="37"/>
        <v>0</v>
      </c>
      <c r="AG108" s="610">
        <f t="shared" si="37"/>
        <v>0</v>
      </c>
      <c r="AH108" s="610">
        <f t="shared" si="37"/>
        <v>0</v>
      </c>
      <c r="AI108" s="610">
        <f t="shared" si="37"/>
        <v>0</v>
      </c>
      <c r="AJ108" s="610">
        <f t="shared" si="37"/>
        <v>0</v>
      </c>
      <c r="AK108" s="610">
        <f t="shared" si="37"/>
        <v>0</v>
      </c>
      <c r="AL108" s="610">
        <f t="shared" si="37"/>
        <v>0</v>
      </c>
      <c r="AM108" s="610">
        <f t="shared" si="37"/>
        <v>0</v>
      </c>
      <c r="AN108" s="610">
        <f t="shared" si="37"/>
        <v>0</v>
      </c>
      <c r="AO108" s="610">
        <f t="shared" si="37"/>
        <v>0</v>
      </c>
      <c r="AP108" s="610">
        <f t="shared" si="37"/>
        <v>0</v>
      </c>
      <c r="AQ108" s="610">
        <f t="shared" si="37"/>
        <v>0</v>
      </c>
      <c r="AR108" s="610">
        <f t="shared" si="37"/>
        <v>0</v>
      </c>
      <c r="AS108" s="610">
        <f t="shared" si="37"/>
        <v>0</v>
      </c>
      <c r="AT108" s="610">
        <f t="shared" si="37"/>
        <v>0</v>
      </c>
      <c r="AU108" s="610">
        <f t="shared" si="37"/>
        <v>0</v>
      </c>
      <c r="AV108" s="610">
        <f t="shared" si="37"/>
        <v>0</v>
      </c>
      <c r="AW108" s="610">
        <f>SUBTOTAL(9,AW109:AW109)</f>
        <v>10</v>
      </c>
      <c r="AX108" s="610">
        <f>SUBTOTAL(9,AX109:AX109)</f>
        <v>0</v>
      </c>
      <c r="AY108" s="610">
        <f>SUBTOTAL(9,AY109:AY109)</f>
        <v>0</v>
      </c>
      <c r="AZ108" s="610">
        <f>SUBTOTAL(9,AZ109:AZ109)</f>
        <v>0</v>
      </c>
      <c r="BA108" s="24"/>
    </row>
    <row r="109" spans="1:53" ht="33" customHeight="1" x14ac:dyDescent="0.25">
      <c r="B109" s="67" t="s">
        <v>147</v>
      </c>
      <c r="C109" s="313" t="s">
        <v>1503</v>
      </c>
      <c r="D109" s="67" t="s">
        <v>1620</v>
      </c>
      <c r="E109" s="68"/>
      <c r="F109" s="68"/>
      <c r="G109" s="68"/>
      <c r="H109" s="68"/>
      <c r="I109" s="68"/>
      <c r="J109" s="68"/>
      <c r="K109" s="68"/>
      <c r="L109" s="68"/>
      <c r="M109" s="37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v>10</v>
      </c>
      <c r="AX109" s="68"/>
      <c r="AY109" s="68"/>
      <c r="AZ109" s="68"/>
      <c r="BA109" s="26"/>
    </row>
    <row r="110" spans="1:53" ht="42" customHeight="1" x14ac:dyDescent="0.25">
      <c r="A110" s="6"/>
      <c r="B110" s="397" t="s">
        <v>149</v>
      </c>
      <c r="C110" s="398" t="s">
        <v>1568</v>
      </c>
      <c r="D110" s="397" t="s">
        <v>93</v>
      </c>
      <c r="E110" s="610"/>
      <c r="F110" s="610"/>
      <c r="G110" s="610"/>
      <c r="H110" s="610"/>
      <c r="I110" s="610"/>
      <c r="J110" s="610"/>
      <c r="K110" s="610"/>
      <c r="L110" s="610"/>
      <c r="M110" s="614"/>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0"/>
      <c r="AL110" s="610"/>
      <c r="AM110" s="610"/>
      <c r="AN110" s="610"/>
      <c r="AO110" s="610"/>
      <c r="AP110" s="610"/>
      <c r="AQ110" s="610"/>
      <c r="AR110" s="610"/>
      <c r="AS110" s="610"/>
      <c r="AT110" s="610"/>
      <c r="AU110" s="610"/>
      <c r="AV110" s="610"/>
      <c r="AW110" s="610"/>
      <c r="AX110" s="610"/>
      <c r="AY110" s="610"/>
      <c r="AZ110" s="610"/>
      <c r="BA110" s="24"/>
    </row>
    <row r="111" spans="1:53" ht="42" customHeight="1" x14ac:dyDescent="0.25">
      <c r="A111" s="6"/>
      <c r="B111" s="397" t="s">
        <v>151</v>
      </c>
      <c r="C111" s="398" t="s">
        <v>1569</v>
      </c>
      <c r="D111" s="397" t="s">
        <v>93</v>
      </c>
      <c r="E111" s="610"/>
      <c r="F111" s="610"/>
      <c r="G111" s="610"/>
      <c r="H111" s="610"/>
      <c r="I111" s="610"/>
      <c r="J111" s="610"/>
      <c r="K111" s="610"/>
      <c r="L111" s="610"/>
      <c r="M111" s="614"/>
      <c r="N111" s="610"/>
      <c r="O111" s="610"/>
      <c r="P111" s="610"/>
      <c r="Q111" s="610"/>
      <c r="R111" s="610"/>
      <c r="S111" s="610"/>
      <c r="T111" s="610"/>
      <c r="U111" s="610"/>
      <c r="V111" s="610"/>
      <c r="W111" s="610"/>
      <c r="X111" s="610"/>
      <c r="Y111" s="610"/>
      <c r="Z111" s="610"/>
      <c r="AA111" s="610"/>
      <c r="AB111" s="610"/>
      <c r="AC111" s="610"/>
      <c r="AD111" s="610"/>
      <c r="AE111" s="610"/>
      <c r="AF111" s="610"/>
      <c r="AG111" s="610"/>
      <c r="AH111" s="610"/>
      <c r="AI111" s="610"/>
      <c r="AJ111" s="610"/>
      <c r="AK111" s="610"/>
      <c r="AL111" s="610"/>
      <c r="AM111" s="610"/>
      <c r="AN111" s="610"/>
      <c r="AO111" s="610"/>
      <c r="AP111" s="610"/>
      <c r="AQ111" s="610"/>
      <c r="AR111" s="610"/>
      <c r="AS111" s="610"/>
      <c r="AT111" s="610"/>
      <c r="AU111" s="610"/>
      <c r="AV111" s="610"/>
      <c r="AW111" s="610"/>
      <c r="AX111" s="610"/>
      <c r="AY111" s="610"/>
      <c r="AZ111" s="610"/>
      <c r="BA111" s="24"/>
    </row>
    <row r="112" spans="1:53" ht="42" customHeight="1" x14ac:dyDescent="0.25">
      <c r="A112" s="6"/>
      <c r="B112" s="397" t="s">
        <v>153</v>
      </c>
      <c r="C112" s="398" t="s">
        <v>1570</v>
      </c>
      <c r="D112" s="397" t="s">
        <v>93</v>
      </c>
      <c r="E112" s="610"/>
      <c r="F112" s="610"/>
      <c r="G112" s="610"/>
      <c r="H112" s="610"/>
      <c r="I112" s="610"/>
      <c r="J112" s="610"/>
      <c r="K112" s="610"/>
      <c r="L112" s="610"/>
      <c r="M112" s="614"/>
      <c r="N112" s="610"/>
      <c r="O112" s="610"/>
      <c r="P112" s="610"/>
      <c r="Q112" s="610"/>
      <c r="R112" s="610"/>
      <c r="S112" s="610"/>
      <c r="T112" s="610"/>
      <c r="U112" s="610"/>
      <c r="V112" s="610"/>
      <c r="W112" s="610"/>
      <c r="X112" s="610"/>
      <c r="Y112" s="610"/>
      <c r="Z112" s="610"/>
      <c r="AA112" s="610"/>
      <c r="AB112" s="610"/>
      <c r="AC112" s="610"/>
      <c r="AD112" s="610"/>
      <c r="AE112" s="610"/>
      <c r="AF112" s="610"/>
      <c r="AG112" s="610"/>
      <c r="AH112" s="610"/>
      <c r="AI112" s="610"/>
      <c r="AJ112" s="610"/>
      <c r="AK112" s="610"/>
      <c r="AL112" s="610"/>
      <c r="AM112" s="610"/>
      <c r="AN112" s="610"/>
      <c r="AO112" s="610"/>
      <c r="AP112" s="610"/>
      <c r="AQ112" s="610"/>
      <c r="AR112" s="610"/>
      <c r="AS112" s="610"/>
      <c r="AT112" s="610"/>
      <c r="AU112" s="610"/>
      <c r="AV112" s="610"/>
      <c r="AW112" s="610"/>
      <c r="AX112" s="610"/>
      <c r="AY112" s="610"/>
      <c r="AZ112" s="610"/>
      <c r="BA112" s="24"/>
    </row>
    <row r="113" spans="1:53" ht="48" customHeight="1" x14ac:dyDescent="0.25">
      <c r="A113" s="6"/>
      <c r="B113" s="416" t="s">
        <v>163</v>
      </c>
      <c r="C113" s="417" t="s">
        <v>806</v>
      </c>
      <c r="D113" s="416" t="s">
        <v>93</v>
      </c>
      <c r="E113" s="414"/>
      <c r="F113" s="414"/>
      <c r="G113" s="414"/>
      <c r="H113" s="414"/>
      <c r="I113" s="414"/>
      <c r="J113" s="414"/>
      <c r="K113" s="414"/>
      <c r="L113" s="414"/>
      <c r="M113" s="616"/>
      <c r="N113" s="414"/>
      <c r="O113" s="414"/>
      <c r="P113" s="414"/>
      <c r="Q113" s="414"/>
      <c r="R113" s="414"/>
      <c r="S113" s="414"/>
      <c r="T113" s="414"/>
      <c r="U113" s="414"/>
      <c r="V113" s="414"/>
      <c r="W113" s="414"/>
      <c r="X113" s="414"/>
      <c r="Y113" s="414"/>
      <c r="Z113" s="414"/>
      <c r="AA113" s="414"/>
      <c r="AB113" s="414"/>
      <c r="AC113" s="414"/>
      <c r="AD113" s="414"/>
      <c r="AE113" s="414"/>
      <c r="AF113" s="414"/>
      <c r="AG113" s="414"/>
      <c r="AH113" s="414"/>
      <c r="AI113" s="414"/>
      <c r="AJ113" s="414"/>
      <c r="AK113" s="414"/>
      <c r="AL113" s="414"/>
      <c r="AM113" s="414"/>
      <c r="AN113" s="414"/>
      <c r="AO113" s="414"/>
      <c r="AP113" s="414"/>
      <c r="AQ113" s="414"/>
      <c r="AR113" s="414"/>
      <c r="AS113" s="414"/>
      <c r="AT113" s="414"/>
      <c r="AU113" s="414"/>
      <c r="AV113" s="414"/>
      <c r="AW113" s="414"/>
      <c r="AX113" s="414"/>
      <c r="AY113" s="414"/>
      <c r="AZ113" s="414"/>
      <c r="BA113" s="24"/>
    </row>
    <row r="114" spans="1:53" ht="48" customHeight="1" x14ac:dyDescent="0.25">
      <c r="A114" s="6"/>
      <c r="B114" s="416" t="s">
        <v>165</v>
      </c>
      <c r="C114" s="417" t="s">
        <v>808</v>
      </c>
      <c r="D114" s="416" t="s">
        <v>93</v>
      </c>
      <c r="E114" s="414"/>
      <c r="F114" s="414"/>
      <c r="G114" s="414"/>
      <c r="H114" s="414"/>
      <c r="I114" s="414"/>
      <c r="J114" s="414"/>
      <c r="K114" s="414"/>
      <c r="L114" s="414"/>
      <c r="M114" s="616"/>
      <c r="N114" s="414"/>
      <c r="O114" s="414"/>
      <c r="P114" s="414"/>
      <c r="Q114" s="414"/>
      <c r="R114" s="414"/>
      <c r="S114" s="414"/>
      <c r="T114" s="414"/>
      <c r="U114" s="414"/>
      <c r="V114" s="414"/>
      <c r="W114" s="414"/>
      <c r="X114" s="414"/>
      <c r="Y114" s="414"/>
      <c r="Z114" s="414"/>
      <c r="AA114" s="414"/>
      <c r="AB114" s="414"/>
      <c r="AC114" s="414"/>
      <c r="AD114" s="414"/>
      <c r="AE114" s="414"/>
      <c r="AF114" s="414"/>
      <c r="AG114" s="414"/>
      <c r="AH114" s="414"/>
      <c r="AI114" s="414"/>
      <c r="AJ114" s="414"/>
      <c r="AK114" s="414"/>
      <c r="AL114" s="414"/>
      <c r="AM114" s="414"/>
      <c r="AN114" s="414"/>
      <c r="AO114" s="414"/>
      <c r="AP114" s="414"/>
      <c r="AQ114" s="414"/>
      <c r="AR114" s="414"/>
      <c r="AS114" s="414"/>
      <c r="AT114" s="414"/>
      <c r="AU114" s="414"/>
      <c r="AV114" s="414"/>
      <c r="AW114" s="414"/>
      <c r="AX114" s="414"/>
      <c r="AY114" s="414"/>
      <c r="AZ114" s="414"/>
      <c r="BA114" s="24"/>
    </row>
    <row r="115" spans="1:53" ht="42" customHeight="1" x14ac:dyDescent="0.25">
      <c r="A115" s="6"/>
      <c r="B115" s="397" t="s">
        <v>1571</v>
      </c>
      <c r="C115" s="398" t="s">
        <v>809</v>
      </c>
      <c r="D115" s="397" t="s">
        <v>93</v>
      </c>
      <c r="E115" s="610"/>
      <c r="F115" s="610"/>
      <c r="G115" s="610"/>
      <c r="H115" s="610"/>
      <c r="I115" s="610"/>
      <c r="J115" s="610"/>
      <c r="K115" s="610"/>
      <c r="L115" s="610"/>
      <c r="M115" s="614"/>
      <c r="N115" s="610"/>
      <c r="O115" s="610"/>
      <c r="P115" s="610"/>
      <c r="Q115" s="610"/>
      <c r="R115" s="610"/>
      <c r="S115" s="610"/>
      <c r="T115" s="610"/>
      <c r="U115" s="610"/>
      <c r="V115" s="610"/>
      <c r="W115" s="610"/>
      <c r="X115" s="610"/>
      <c r="Y115" s="610"/>
      <c r="Z115" s="610"/>
      <c r="AA115" s="610"/>
      <c r="AB115" s="610"/>
      <c r="AC115" s="610"/>
      <c r="AD115" s="610"/>
      <c r="AE115" s="610"/>
      <c r="AF115" s="610"/>
      <c r="AG115" s="610"/>
      <c r="AH115" s="610"/>
      <c r="AI115" s="610"/>
      <c r="AJ115" s="610"/>
      <c r="AK115" s="610"/>
      <c r="AL115" s="610"/>
      <c r="AM115" s="610"/>
      <c r="AN115" s="610"/>
      <c r="AO115" s="610"/>
      <c r="AP115" s="610"/>
      <c r="AQ115" s="610"/>
      <c r="AR115" s="610"/>
      <c r="AS115" s="610"/>
      <c r="AT115" s="610"/>
      <c r="AU115" s="610"/>
      <c r="AV115" s="610"/>
      <c r="AW115" s="610"/>
      <c r="AX115" s="610"/>
      <c r="AY115" s="610"/>
      <c r="AZ115" s="610"/>
      <c r="BA115" s="24"/>
    </row>
    <row r="116" spans="1:53" ht="42" customHeight="1" x14ac:dyDescent="0.25">
      <c r="A116" s="6"/>
      <c r="B116" s="397" t="s">
        <v>1572</v>
      </c>
      <c r="C116" s="398" t="s">
        <v>810</v>
      </c>
      <c r="D116" s="397" t="s">
        <v>93</v>
      </c>
      <c r="E116" s="610"/>
      <c r="F116" s="610"/>
      <c r="G116" s="610"/>
      <c r="H116" s="610"/>
      <c r="I116" s="610"/>
      <c r="J116" s="610"/>
      <c r="K116" s="610"/>
      <c r="L116" s="610"/>
      <c r="M116" s="614"/>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0"/>
      <c r="AL116" s="610"/>
      <c r="AM116" s="610"/>
      <c r="AN116" s="610"/>
      <c r="AO116" s="610"/>
      <c r="AP116" s="610"/>
      <c r="AQ116" s="610"/>
      <c r="AR116" s="610"/>
      <c r="AS116" s="610"/>
      <c r="AT116" s="610"/>
      <c r="AU116" s="610"/>
      <c r="AV116" s="610"/>
      <c r="AW116" s="610"/>
      <c r="AX116" s="610"/>
      <c r="AY116" s="610"/>
      <c r="AZ116" s="610"/>
      <c r="BA116" s="24"/>
    </row>
    <row r="117" spans="1:53" ht="48" customHeight="1" x14ac:dyDescent="0.25">
      <c r="A117" s="6"/>
      <c r="B117" s="416" t="s">
        <v>167</v>
      </c>
      <c r="C117" s="417" t="s">
        <v>808</v>
      </c>
      <c r="D117" s="416" t="s">
        <v>93</v>
      </c>
      <c r="E117" s="414"/>
      <c r="F117" s="414"/>
      <c r="G117" s="414"/>
      <c r="H117" s="414"/>
      <c r="I117" s="414"/>
      <c r="J117" s="414"/>
      <c r="K117" s="414"/>
      <c r="L117" s="414"/>
      <c r="M117" s="616"/>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4"/>
      <c r="AY117" s="414"/>
      <c r="AZ117" s="414"/>
      <c r="BA117" s="24"/>
    </row>
    <row r="118" spans="1:53" ht="42" customHeight="1" x14ac:dyDescent="0.25">
      <c r="A118" s="6"/>
      <c r="B118" s="397" t="s">
        <v>1573</v>
      </c>
      <c r="C118" s="398" t="s">
        <v>809</v>
      </c>
      <c r="D118" s="397" t="s">
        <v>93</v>
      </c>
      <c r="E118" s="610"/>
      <c r="F118" s="610"/>
      <c r="G118" s="610"/>
      <c r="H118" s="610"/>
      <c r="I118" s="610"/>
      <c r="J118" s="610"/>
      <c r="K118" s="610"/>
      <c r="L118" s="610"/>
      <c r="M118" s="614"/>
      <c r="N118" s="610"/>
      <c r="O118" s="610"/>
      <c r="P118" s="610"/>
      <c r="Q118" s="610"/>
      <c r="R118" s="610"/>
      <c r="S118" s="610"/>
      <c r="T118" s="610"/>
      <c r="U118" s="610"/>
      <c r="V118" s="610"/>
      <c r="W118" s="610"/>
      <c r="X118" s="610"/>
      <c r="Y118" s="610"/>
      <c r="Z118" s="610"/>
      <c r="AA118" s="610"/>
      <c r="AB118" s="610"/>
      <c r="AC118" s="610"/>
      <c r="AD118" s="610"/>
      <c r="AE118" s="610"/>
      <c r="AF118" s="610"/>
      <c r="AG118" s="610"/>
      <c r="AH118" s="610"/>
      <c r="AI118" s="610"/>
      <c r="AJ118" s="610"/>
      <c r="AK118" s="610"/>
      <c r="AL118" s="610"/>
      <c r="AM118" s="610"/>
      <c r="AN118" s="610"/>
      <c r="AO118" s="610"/>
      <c r="AP118" s="610"/>
      <c r="AQ118" s="610"/>
      <c r="AR118" s="610"/>
      <c r="AS118" s="610"/>
      <c r="AT118" s="610"/>
      <c r="AU118" s="610"/>
      <c r="AV118" s="610"/>
      <c r="AW118" s="610"/>
      <c r="AX118" s="610"/>
      <c r="AY118" s="610"/>
      <c r="AZ118" s="414"/>
      <c r="BA118" s="24"/>
    </row>
    <row r="119" spans="1:53" ht="42" customHeight="1" x14ac:dyDescent="0.25">
      <c r="A119" s="6"/>
      <c r="B119" s="397" t="s">
        <v>1574</v>
      </c>
      <c r="C119" s="398" t="s">
        <v>810</v>
      </c>
      <c r="D119" s="397" t="s">
        <v>93</v>
      </c>
      <c r="E119" s="610"/>
      <c r="F119" s="610"/>
      <c r="G119" s="610"/>
      <c r="H119" s="610"/>
      <c r="I119" s="610"/>
      <c r="J119" s="610"/>
      <c r="K119" s="610"/>
      <c r="L119" s="610"/>
      <c r="M119" s="614"/>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0"/>
      <c r="AL119" s="610"/>
      <c r="AM119" s="610"/>
      <c r="AN119" s="610"/>
      <c r="AO119" s="610"/>
      <c r="AP119" s="610"/>
      <c r="AQ119" s="610"/>
      <c r="AR119" s="610"/>
      <c r="AS119" s="610"/>
      <c r="AT119" s="610"/>
      <c r="AU119" s="610"/>
      <c r="AV119" s="610"/>
      <c r="AW119" s="610"/>
      <c r="AX119" s="610"/>
      <c r="AY119" s="610"/>
      <c r="AZ119" s="414"/>
      <c r="BA119" s="24"/>
    </row>
    <row r="120" spans="1:53" ht="48" customHeight="1" x14ac:dyDescent="0.25">
      <c r="A120" s="6"/>
      <c r="B120" s="416" t="s">
        <v>744</v>
      </c>
      <c r="C120" s="417" t="s">
        <v>812</v>
      </c>
      <c r="D120" s="416" t="s">
        <v>93</v>
      </c>
      <c r="E120" s="414"/>
      <c r="F120" s="414"/>
      <c r="G120" s="414"/>
      <c r="H120" s="414"/>
      <c r="I120" s="414"/>
      <c r="J120" s="414"/>
      <c r="K120" s="414"/>
      <c r="L120" s="414"/>
      <c r="M120" s="616"/>
      <c r="N120" s="414"/>
      <c r="O120" s="414"/>
      <c r="P120" s="414"/>
      <c r="Q120" s="414"/>
      <c r="R120" s="414"/>
      <c r="S120" s="414"/>
      <c r="T120" s="414"/>
      <c r="U120" s="414"/>
      <c r="V120" s="414"/>
      <c r="W120" s="414"/>
      <c r="X120" s="414"/>
      <c r="Y120" s="414"/>
      <c r="Z120" s="414"/>
      <c r="AA120" s="414"/>
      <c r="AB120" s="414"/>
      <c r="AC120" s="414"/>
      <c r="AD120" s="414"/>
      <c r="AE120" s="414"/>
      <c r="AF120" s="414"/>
      <c r="AG120" s="414"/>
      <c r="AH120" s="414"/>
      <c r="AI120" s="414"/>
      <c r="AJ120" s="414"/>
      <c r="AK120" s="414"/>
      <c r="AL120" s="414"/>
      <c r="AM120" s="414"/>
      <c r="AN120" s="414"/>
      <c r="AO120" s="414"/>
      <c r="AP120" s="414"/>
      <c r="AQ120" s="414"/>
      <c r="AR120" s="414"/>
      <c r="AS120" s="414"/>
      <c r="AT120" s="414"/>
      <c r="AU120" s="414"/>
      <c r="AV120" s="414"/>
      <c r="AW120" s="414"/>
      <c r="AX120" s="414"/>
      <c r="AY120" s="414"/>
      <c r="AZ120" s="414"/>
      <c r="BA120" s="24"/>
    </row>
    <row r="121" spans="1:53" ht="42" customHeight="1" x14ac:dyDescent="0.25">
      <c r="A121" s="6"/>
      <c r="B121" s="397" t="s">
        <v>745</v>
      </c>
      <c r="C121" s="398" t="s">
        <v>813</v>
      </c>
      <c r="D121" s="397" t="s">
        <v>93</v>
      </c>
      <c r="E121" s="610"/>
      <c r="F121" s="610"/>
      <c r="G121" s="610"/>
      <c r="H121" s="610"/>
      <c r="I121" s="610"/>
      <c r="J121" s="610"/>
      <c r="K121" s="610"/>
      <c r="L121" s="610"/>
      <c r="M121" s="614"/>
      <c r="N121" s="610"/>
      <c r="O121" s="610"/>
      <c r="P121" s="610"/>
      <c r="Q121" s="610"/>
      <c r="R121" s="610"/>
      <c r="S121" s="610"/>
      <c r="T121" s="610"/>
      <c r="U121" s="610"/>
      <c r="V121" s="610"/>
      <c r="W121" s="610"/>
      <c r="X121" s="610"/>
      <c r="Y121" s="610"/>
      <c r="Z121" s="610"/>
      <c r="AA121" s="610"/>
      <c r="AB121" s="610"/>
      <c r="AC121" s="610"/>
      <c r="AD121" s="610"/>
      <c r="AE121" s="610"/>
      <c r="AF121" s="610"/>
      <c r="AG121" s="610"/>
      <c r="AH121" s="610"/>
      <c r="AI121" s="610"/>
      <c r="AJ121" s="610"/>
      <c r="AK121" s="610"/>
      <c r="AL121" s="610"/>
      <c r="AM121" s="610"/>
      <c r="AN121" s="610"/>
      <c r="AO121" s="610"/>
      <c r="AP121" s="610"/>
      <c r="AQ121" s="610"/>
      <c r="AR121" s="610"/>
      <c r="AS121" s="610"/>
      <c r="AT121" s="610"/>
      <c r="AU121" s="610"/>
      <c r="AV121" s="610"/>
      <c r="AW121" s="610"/>
      <c r="AX121" s="610"/>
      <c r="AY121" s="610"/>
      <c r="AZ121" s="610"/>
      <c r="BA121" s="611"/>
    </row>
    <row r="122" spans="1:53" ht="42" customHeight="1" x14ac:dyDescent="0.25">
      <c r="A122" s="6"/>
      <c r="B122" s="397" t="s">
        <v>746</v>
      </c>
      <c r="C122" s="398" t="s">
        <v>814</v>
      </c>
      <c r="D122" s="397" t="s">
        <v>93</v>
      </c>
      <c r="E122" s="610"/>
      <c r="F122" s="610"/>
      <c r="G122" s="610"/>
      <c r="H122" s="610"/>
      <c r="I122" s="610"/>
      <c r="J122" s="610"/>
      <c r="K122" s="610"/>
      <c r="L122" s="610"/>
      <c r="M122" s="614"/>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0"/>
      <c r="AL122" s="610"/>
      <c r="AM122" s="610"/>
      <c r="AN122" s="610"/>
      <c r="AO122" s="610"/>
      <c r="AP122" s="610"/>
      <c r="AQ122" s="610"/>
      <c r="AR122" s="610"/>
      <c r="AS122" s="610"/>
      <c r="AT122" s="610"/>
      <c r="AU122" s="610"/>
      <c r="AV122" s="610"/>
      <c r="AW122" s="610"/>
      <c r="AX122" s="610"/>
      <c r="AY122" s="610"/>
      <c r="AZ122" s="610"/>
      <c r="BA122" s="611"/>
    </row>
    <row r="123" spans="1:53" ht="42" customHeight="1" x14ac:dyDescent="0.25">
      <c r="A123" s="6"/>
      <c r="B123" s="397" t="s">
        <v>747</v>
      </c>
      <c r="C123" s="398" t="s">
        <v>815</v>
      </c>
      <c r="D123" s="397" t="s">
        <v>93</v>
      </c>
      <c r="E123" s="610"/>
      <c r="F123" s="610"/>
      <c r="G123" s="610"/>
      <c r="H123" s="610"/>
      <c r="I123" s="610"/>
      <c r="J123" s="610"/>
      <c r="K123" s="610"/>
      <c r="L123" s="610"/>
      <c r="M123" s="614"/>
      <c r="N123" s="610"/>
      <c r="O123" s="610"/>
      <c r="P123" s="610"/>
      <c r="Q123" s="610"/>
      <c r="R123" s="610"/>
      <c r="S123" s="610"/>
      <c r="T123" s="610"/>
      <c r="U123" s="610"/>
      <c r="V123" s="610"/>
      <c r="W123" s="610"/>
      <c r="X123" s="610"/>
      <c r="Y123" s="610"/>
      <c r="Z123" s="610"/>
      <c r="AA123" s="610"/>
      <c r="AB123" s="610"/>
      <c r="AC123" s="610"/>
      <c r="AD123" s="610"/>
      <c r="AE123" s="610"/>
      <c r="AF123" s="610"/>
      <c r="AG123" s="610"/>
      <c r="AH123" s="610"/>
      <c r="AI123" s="610"/>
      <c r="AJ123" s="610"/>
      <c r="AK123" s="610"/>
      <c r="AL123" s="610"/>
      <c r="AM123" s="610"/>
      <c r="AN123" s="610"/>
      <c r="AO123" s="610"/>
      <c r="AP123" s="610"/>
      <c r="AQ123" s="610"/>
      <c r="AR123" s="610"/>
      <c r="AS123" s="610"/>
      <c r="AT123" s="610"/>
      <c r="AU123" s="610"/>
      <c r="AV123" s="610"/>
      <c r="AW123" s="610"/>
      <c r="AX123" s="610"/>
      <c r="AY123" s="610"/>
      <c r="AZ123" s="610"/>
      <c r="BA123" s="611"/>
    </row>
    <row r="124" spans="1:53" ht="42" customHeight="1" x14ac:dyDescent="0.25">
      <c r="A124" s="6"/>
      <c r="B124" s="397" t="s">
        <v>1575</v>
      </c>
      <c r="C124" s="398" t="s">
        <v>816</v>
      </c>
      <c r="D124" s="397" t="s">
        <v>93</v>
      </c>
      <c r="E124" s="610"/>
      <c r="F124" s="610"/>
      <c r="G124" s="610"/>
      <c r="H124" s="610"/>
      <c r="I124" s="610"/>
      <c r="J124" s="610"/>
      <c r="K124" s="610"/>
      <c r="L124" s="610"/>
      <c r="M124" s="614"/>
      <c r="N124" s="610"/>
      <c r="O124" s="610"/>
      <c r="P124" s="610"/>
      <c r="Q124" s="610"/>
      <c r="R124" s="610"/>
      <c r="S124" s="610"/>
      <c r="T124" s="610"/>
      <c r="U124" s="610"/>
      <c r="V124" s="610"/>
      <c r="W124" s="610"/>
      <c r="X124" s="610"/>
      <c r="Y124" s="610"/>
      <c r="Z124" s="610"/>
      <c r="AA124" s="610"/>
      <c r="AB124" s="610"/>
      <c r="AC124" s="610"/>
      <c r="AD124" s="610"/>
      <c r="AE124" s="610"/>
      <c r="AF124" s="610"/>
      <c r="AG124" s="610"/>
      <c r="AH124" s="610"/>
      <c r="AI124" s="610"/>
      <c r="AJ124" s="610"/>
      <c r="AK124" s="610"/>
      <c r="AL124" s="610"/>
      <c r="AM124" s="610"/>
      <c r="AN124" s="610"/>
      <c r="AO124" s="610"/>
      <c r="AP124" s="610"/>
      <c r="AQ124" s="610"/>
      <c r="AR124" s="610"/>
      <c r="AS124" s="610"/>
      <c r="AT124" s="610"/>
      <c r="AU124" s="610"/>
      <c r="AV124" s="610"/>
      <c r="AW124" s="610"/>
      <c r="AX124" s="610"/>
      <c r="AY124" s="610"/>
      <c r="AZ124" s="610"/>
      <c r="BA124" s="611"/>
    </row>
    <row r="125" spans="1:53" ht="48" customHeight="1" x14ac:dyDescent="0.25">
      <c r="A125" s="6"/>
      <c r="B125" s="416" t="s">
        <v>748</v>
      </c>
      <c r="C125" s="417" t="s">
        <v>177</v>
      </c>
      <c r="D125" s="416" t="s">
        <v>93</v>
      </c>
      <c r="E125" s="414"/>
      <c r="F125" s="414"/>
      <c r="G125" s="414"/>
      <c r="H125" s="414"/>
      <c r="I125" s="414"/>
      <c r="J125" s="414"/>
      <c r="K125" s="414"/>
      <c r="L125" s="414"/>
      <c r="M125" s="616"/>
      <c r="N125" s="414"/>
      <c r="O125" s="414"/>
      <c r="P125" s="414"/>
      <c r="Q125" s="414"/>
      <c r="R125" s="414"/>
      <c r="S125" s="414"/>
      <c r="T125" s="414"/>
      <c r="U125" s="414"/>
      <c r="V125" s="414"/>
      <c r="W125" s="414"/>
      <c r="X125" s="414"/>
      <c r="Y125" s="414"/>
      <c r="Z125" s="414"/>
      <c r="AA125" s="414"/>
      <c r="AB125" s="414"/>
      <c r="AC125" s="414"/>
      <c r="AD125" s="414"/>
      <c r="AE125" s="414"/>
      <c r="AF125" s="414"/>
      <c r="AG125" s="414"/>
      <c r="AH125" s="414"/>
      <c r="AI125" s="414"/>
      <c r="AJ125" s="414"/>
      <c r="AK125" s="414"/>
      <c r="AL125" s="414"/>
      <c r="AM125" s="414"/>
      <c r="AN125" s="414"/>
      <c r="AO125" s="414"/>
      <c r="AP125" s="414"/>
      <c r="AQ125" s="414"/>
      <c r="AR125" s="414"/>
      <c r="AS125" s="414"/>
      <c r="AT125" s="414"/>
      <c r="AU125" s="414"/>
      <c r="AV125" s="414"/>
      <c r="AW125" s="414"/>
      <c r="AX125" s="414"/>
      <c r="AY125" s="414"/>
      <c r="AZ125" s="414"/>
      <c r="BA125" s="24"/>
    </row>
    <row r="126" spans="1:53" ht="48" customHeight="1" x14ac:dyDescent="0.25">
      <c r="A126" s="6"/>
      <c r="B126" s="416" t="s">
        <v>1576</v>
      </c>
      <c r="C126" s="417" t="s">
        <v>1577</v>
      </c>
      <c r="D126" s="416" t="s">
        <v>93</v>
      </c>
      <c r="E126" s="414"/>
      <c r="F126" s="414"/>
      <c r="G126" s="414"/>
      <c r="H126" s="414"/>
      <c r="I126" s="414"/>
      <c r="J126" s="414"/>
      <c r="K126" s="414"/>
      <c r="L126" s="414"/>
      <c r="M126" s="616"/>
      <c r="N126" s="414"/>
      <c r="O126" s="414"/>
      <c r="P126" s="414"/>
      <c r="Q126" s="414"/>
      <c r="R126" s="414"/>
      <c r="S126" s="414"/>
      <c r="T126" s="414"/>
      <c r="U126" s="414"/>
      <c r="V126" s="414"/>
      <c r="W126" s="414"/>
      <c r="X126" s="414"/>
      <c r="Y126" s="414"/>
      <c r="Z126" s="414"/>
      <c r="AA126" s="414"/>
      <c r="AB126" s="414"/>
      <c r="AC126" s="414"/>
      <c r="AD126" s="414"/>
      <c r="AE126" s="414"/>
      <c r="AF126" s="414"/>
      <c r="AG126" s="414"/>
      <c r="AH126" s="414"/>
      <c r="AI126" s="414"/>
      <c r="AJ126" s="414"/>
      <c r="AK126" s="414"/>
      <c r="AL126" s="414"/>
      <c r="AM126" s="414"/>
      <c r="AN126" s="414"/>
      <c r="AO126" s="414"/>
      <c r="AP126" s="414"/>
      <c r="AQ126" s="414"/>
      <c r="AR126" s="414"/>
      <c r="AS126" s="414"/>
      <c r="AT126" s="414"/>
      <c r="AU126" s="414"/>
      <c r="AV126" s="414"/>
      <c r="AW126" s="414"/>
      <c r="AX126" s="414"/>
      <c r="AY126" s="414"/>
      <c r="AZ126" s="414"/>
      <c r="BA126" s="24"/>
    </row>
    <row r="127" spans="1:53" ht="48" customHeight="1" x14ac:dyDescent="0.25">
      <c r="A127" s="6"/>
      <c r="B127" s="416" t="s">
        <v>169</v>
      </c>
      <c r="C127" s="417" t="s">
        <v>1578</v>
      </c>
      <c r="D127" s="416" t="s">
        <v>93</v>
      </c>
      <c r="E127" s="414"/>
      <c r="F127" s="414"/>
      <c r="G127" s="414"/>
      <c r="H127" s="414"/>
      <c r="I127" s="414"/>
      <c r="J127" s="414"/>
      <c r="K127" s="414"/>
      <c r="L127" s="414"/>
      <c r="M127" s="616"/>
      <c r="N127" s="414"/>
      <c r="O127" s="414"/>
      <c r="P127" s="414"/>
      <c r="Q127" s="414"/>
      <c r="R127" s="414"/>
      <c r="S127" s="414"/>
      <c r="T127" s="414"/>
      <c r="U127" s="414"/>
      <c r="V127" s="414"/>
      <c r="W127" s="414"/>
      <c r="X127" s="414"/>
      <c r="Y127" s="414"/>
      <c r="Z127" s="414"/>
      <c r="AA127" s="414"/>
      <c r="AB127" s="414"/>
      <c r="AC127" s="414"/>
      <c r="AD127" s="414"/>
      <c r="AE127" s="414"/>
      <c r="AF127" s="414"/>
      <c r="AG127" s="414"/>
      <c r="AH127" s="414"/>
      <c r="AI127" s="414"/>
      <c r="AJ127" s="414"/>
      <c r="AK127" s="414"/>
      <c r="AL127" s="414"/>
      <c r="AM127" s="414"/>
      <c r="AN127" s="414"/>
      <c r="AO127" s="414"/>
      <c r="AP127" s="414"/>
      <c r="AQ127" s="414"/>
      <c r="AR127" s="414"/>
      <c r="AS127" s="414"/>
      <c r="AT127" s="414"/>
      <c r="AU127" s="414"/>
      <c r="AV127" s="414"/>
      <c r="AW127" s="414"/>
      <c r="AX127" s="414"/>
      <c r="AY127" s="414"/>
      <c r="AZ127" s="414"/>
      <c r="BA127" s="24"/>
    </row>
    <row r="128" spans="1:53" ht="48" customHeight="1" x14ac:dyDescent="0.25">
      <c r="A128" s="6"/>
      <c r="B128" s="416" t="s">
        <v>171</v>
      </c>
      <c r="C128" s="417" t="s">
        <v>1579</v>
      </c>
      <c r="D128" s="416" t="s">
        <v>93</v>
      </c>
      <c r="E128" s="414"/>
      <c r="F128" s="414"/>
      <c r="G128" s="414"/>
      <c r="H128" s="414"/>
      <c r="I128" s="414"/>
      <c r="J128" s="414"/>
      <c r="K128" s="414"/>
      <c r="L128" s="414"/>
      <c r="M128" s="616"/>
      <c r="N128" s="414"/>
      <c r="O128" s="414"/>
      <c r="P128" s="414"/>
      <c r="Q128" s="414"/>
      <c r="R128" s="414"/>
      <c r="S128" s="414"/>
      <c r="T128" s="414"/>
      <c r="U128" s="414"/>
      <c r="V128" s="414"/>
      <c r="W128" s="414"/>
      <c r="X128" s="414"/>
      <c r="Y128" s="414"/>
      <c r="Z128" s="414"/>
      <c r="AA128" s="414"/>
      <c r="AB128" s="414"/>
      <c r="AC128" s="414"/>
      <c r="AD128" s="414"/>
      <c r="AE128" s="414"/>
      <c r="AF128" s="414"/>
      <c r="AG128" s="414"/>
      <c r="AH128" s="414"/>
      <c r="AI128" s="414"/>
      <c r="AJ128" s="414"/>
      <c r="AK128" s="414"/>
      <c r="AL128" s="414"/>
      <c r="AM128" s="414"/>
      <c r="AN128" s="414"/>
      <c r="AO128" s="414"/>
      <c r="AP128" s="414"/>
      <c r="AQ128" s="414"/>
      <c r="AR128" s="414"/>
      <c r="AS128" s="414"/>
      <c r="AT128" s="414"/>
      <c r="AU128" s="414"/>
      <c r="AV128" s="414"/>
      <c r="AW128" s="414"/>
      <c r="AX128" s="414"/>
      <c r="AY128" s="414"/>
      <c r="AZ128" s="414"/>
      <c r="BA128" s="24"/>
    </row>
    <row r="129" spans="1:53" ht="48" customHeight="1" x14ac:dyDescent="0.25">
      <c r="A129" s="6"/>
      <c r="B129" s="416" t="s">
        <v>1580</v>
      </c>
      <c r="C129" s="417" t="s">
        <v>1581</v>
      </c>
      <c r="D129" s="416" t="s">
        <v>93</v>
      </c>
      <c r="E129" s="414"/>
      <c r="F129" s="414"/>
      <c r="G129" s="414"/>
      <c r="H129" s="414"/>
      <c r="I129" s="414"/>
      <c r="J129" s="414"/>
      <c r="K129" s="414"/>
      <c r="L129" s="414"/>
      <c r="M129" s="616"/>
      <c r="N129" s="414"/>
      <c r="O129" s="414"/>
      <c r="P129" s="414"/>
      <c r="Q129" s="414"/>
      <c r="R129" s="414"/>
      <c r="S129" s="414"/>
      <c r="T129" s="414"/>
      <c r="U129" s="414"/>
      <c r="V129" s="414"/>
      <c r="W129" s="414"/>
      <c r="X129" s="414"/>
      <c r="Y129" s="414"/>
      <c r="Z129" s="414"/>
      <c r="AA129" s="414"/>
      <c r="AB129" s="414"/>
      <c r="AC129" s="414"/>
      <c r="AD129" s="414"/>
      <c r="AE129" s="414"/>
      <c r="AF129" s="414"/>
      <c r="AG129" s="414"/>
      <c r="AH129" s="414"/>
      <c r="AI129" s="414"/>
      <c r="AJ129" s="414"/>
      <c r="AK129" s="414"/>
      <c r="AL129" s="414"/>
      <c r="AM129" s="414"/>
      <c r="AN129" s="414"/>
      <c r="AO129" s="414"/>
      <c r="AP129" s="414"/>
      <c r="AQ129" s="414"/>
      <c r="AR129" s="414"/>
      <c r="AS129" s="414"/>
      <c r="AT129" s="414"/>
      <c r="AU129" s="414"/>
      <c r="AV129" s="414"/>
      <c r="AW129" s="414"/>
      <c r="AX129" s="414"/>
      <c r="AY129" s="414"/>
      <c r="AZ129" s="414"/>
      <c r="BA129" s="24"/>
    </row>
    <row r="130" spans="1:53" ht="42" customHeight="1" x14ac:dyDescent="0.25">
      <c r="A130" s="6"/>
      <c r="B130" s="397" t="s">
        <v>1582</v>
      </c>
      <c r="C130" s="398" t="s">
        <v>1583</v>
      </c>
      <c r="D130" s="397" t="s">
        <v>93</v>
      </c>
      <c r="E130" s="610"/>
      <c r="F130" s="610"/>
      <c r="G130" s="610"/>
      <c r="H130" s="610"/>
      <c r="I130" s="610"/>
      <c r="J130" s="610"/>
      <c r="K130" s="610"/>
      <c r="L130" s="610"/>
      <c r="M130" s="614"/>
      <c r="N130" s="610"/>
      <c r="O130" s="610"/>
      <c r="P130" s="610"/>
      <c r="Q130" s="610"/>
      <c r="R130" s="610"/>
      <c r="S130" s="610"/>
      <c r="T130" s="610"/>
      <c r="U130" s="610"/>
      <c r="V130" s="610"/>
      <c r="W130" s="610"/>
      <c r="X130" s="610"/>
      <c r="Y130" s="610"/>
      <c r="Z130" s="610"/>
      <c r="AA130" s="610"/>
      <c r="AB130" s="610"/>
      <c r="AC130" s="610"/>
      <c r="AD130" s="610"/>
      <c r="AE130" s="610"/>
      <c r="AF130" s="610"/>
      <c r="AG130" s="610"/>
      <c r="AH130" s="610"/>
      <c r="AI130" s="610"/>
      <c r="AJ130" s="610"/>
      <c r="AK130" s="610"/>
      <c r="AL130" s="610"/>
      <c r="AM130" s="610"/>
      <c r="AN130" s="610"/>
      <c r="AO130" s="610"/>
      <c r="AP130" s="610"/>
      <c r="AQ130" s="610"/>
      <c r="AR130" s="610"/>
      <c r="AS130" s="610"/>
      <c r="AT130" s="610"/>
      <c r="AU130" s="610"/>
      <c r="AV130" s="610"/>
      <c r="AW130" s="610"/>
      <c r="AX130" s="610"/>
      <c r="AY130" s="610"/>
      <c r="AZ130" s="610"/>
      <c r="BA130" s="24"/>
    </row>
    <row r="131" spans="1:53" ht="42" customHeight="1" x14ac:dyDescent="0.25">
      <c r="A131" s="6"/>
      <c r="B131" s="397" t="s">
        <v>1584</v>
      </c>
      <c r="C131" s="398" t="s">
        <v>1566</v>
      </c>
      <c r="D131" s="397" t="s">
        <v>93</v>
      </c>
      <c r="E131" s="610"/>
      <c r="F131" s="610"/>
      <c r="G131" s="610"/>
      <c r="H131" s="610"/>
      <c r="I131" s="610"/>
      <c r="J131" s="610"/>
      <c r="K131" s="610"/>
      <c r="L131" s="610"/>
      <c r="M131" s="614"/>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0"/>
      <c r="AL131" s="610"/>
      <c r="AM131" s="610"/>
      <c r="AN131" s="610"/>
      <c r="AO131" s="610"/>
      <c r="AP131" s="610"/>
      <c r="AQ131" s="610"/>
      <c r="AR131" s="610"/>
      <c r="AS131" s="610"/>
      <c r="AT131" s="610"/>
      <c r="AU131" s="610"/>
      <c r="AV131" s="610"/>
      <c r="AW131" s="610"/>
      <c r="AX131" s="610"/>
      <c r="AY131" s="610"/>
      <c r="AZ131" s="414"/>
      <c r="BA131" s="24"/>
    </row>
    <row r="132" spans="1:53" ht="42" customHeight="1" x14ac:dyDescent="0.25">
      <c r="A132" s="6"/>
      <c r="B132" s="397" t="s">
        <v>1585</v>
      </c>
      <c r="C132" s="398" t="s">
        <v>1586</v>
      </c>
      <c r="D132" s="397" t="s">
        <v>93</v>
      </c>
      <c r="E132" s="610"/>
      <c r="F132" s="610"/>
      <c r="G132" s="610"/>
      <c r="H132" s="610"/>
      <c r="I132" s="610"/>
      <c r="J132" s="610"/>
      <c r="K132" s="610"/>
      <c r="L132" s="610"/>
      <c r="M132" s="614"/>
      <c r="N132" s="610"/>
      <c r="O132" s="610"/>
      <c r="P132" s="610"/>
      <c r="Q132" s="610"/>
      <c r="R132" s="610"/>
      <c r="S132" s="610"/>
      <c r="T132" s="610"/>
      <c r="U132" s="610"/>
      <c r="V132" s="610"/>
      <c r="W132" s="610"/>
      <c r="X132" s="610"/>
      <c r="Y132" s="610"/>
      <c r="Z132" s="610"/>
      <c r="AA132" s="610"/>
      <c r="AB132" s="610"/>
      <c r="AC132" s="610"/>
      <c r="AD132" s="610"/>
      <c r="AE132" s="610"/>
      <c r="AF132" s="610"/>
      <c r="AG132" s="610"/>
      <c r="AH132" s="610"/>
      <c r="AI132" s="610"/>
      <c r="AJ132" s="610"/>
      <c r="AK132" s="610"/>
      <c r="AL132" s="610"/>
      <c r="AM132" s="610"/>
      <c r="AN132" s="610"/>
      <c r="AO132" s="610"/>
      <c r="AP132" s="610"/>
      <c r="AQ132" s="610"/>
      <c r="AR132" s="610"/>
      <c r="AS132" s="610"/>
      <c r="AT132" s="610"/>
      <c r="AU132" s="610"/>
      <c r="AV132" s="610"/>
      <c r="AW132" s="610"/>
      <c r="AX132" s="610"/>
      <c r="AY132" s="610"/>
      <c r="AZ132" s="610"/>
      <c r="BA132" s="24"/>
    </row>
    <row r="133" spans="1:53" ht="42" customHeight="1" x14ac:dyDescent="0.25">
      <c r="A133" s="6"/>
      <c r="B133" s="397" t="s">
        <v>1587</v>
      </c>
      <c r="C133" s="398" t="s">
        <v>1588</v>
      </c>
      <c r="D133" s="397" t="s">
        <v>93</v>
      </c>
      <c r="E133" s="610"/>
      <c r="F133" s="610"/>
      <c r="G133" s="610"/>
      <c r="H133" s="610"/>
      <c r="I133" s="610"/>
      <c r="J133" s="610"/>
      <c r="K133" s="610"/>
      <c r="L133" s="610"/>
      <c r="M133" s="614"/>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0"/>
      <c r="AK133" s="610"/>
      <c r="AL133" s="610"/>
      <c r="AM133" s="610"/>
      <c r="AN133" s="610"/>
      <c r="AO133" s="610"/>
      <c r="AP133" s="610"/>
      <c r="AQ133" s="610"/>
      <c r="AR133" s="610"/>
      <c r="AS133" s="610"/>
      <c r="AT133" s="610"/>
      <c r="AU133" s="610"/>
      <c r="AV133" s="610"/>
      <c r="AW133" s="610"/>
      <c r="AX133" s="610"/>
      <c r="AY133" s="610"/>
      <c r="AZ133" s="610"/>
      <c r="BA133" s="24"/>
    </row>
    <row r="134" spans="1:53" ht="48" customHeight="1" x14ac:dyDescent="0.25">
      <c r="A134" s="6"/>
      <c r="B134" s="416" t="s">
        <v>173</v>
      </c>
      <c r="C134" s="417" t="s">
        <v>1589</v>
      </c>
      <c r="D134" s="416" t="s">
        <v>93</v>
      </c>
      <c r="E134" s="414"/>
      <c r="F134" s="414"/>
      <c r="G134" s="414"/>
      <c r="H134" s="414"/>
      <c r="I134" s="414"/>
      <c r="J134" s="414"/>
      <c r="K134" s="414"/>
      <c r="L134" s="414"/>
      <c r="M134" s="616"/>
      <c r="N134" s="414"/>
      <c r="O134" s="414"/>
      <c r="P134" s="414"/>
      <c r="Q134" s="414"/>
      <c r="R134" s="414"/>
      <c r="S134" s="414"/>
      <c r="T134" s="414"/>
      <c r="U134" s="414"/>
      <c r="V134" s="414"/>
      <c r="W134" s="414"/>
      <c r="X134" s="414"/>
      <c r="Y134" s="414"/>
      <c r="Z134" s="414"/>
      <c r="AA134" s="414"/>
      <c r="AB134" s="414"/>
      <c r="AC134" s="414"/>
      <c r="AD134" s="414"/>
      <c r="AE134" s="414"/>
      <c r="AF134" s="414"/>
      <c r="AG134" s="414"/>
      <c r="AH134" s="414"/>
      <c r="AI134" s="414"/>
      <c r="AJ134" s="414"/>
      <c r="AK134" s="414"/>
      <c r="AL134" s="414"/>
      <c r="AM134" s="414"/>
      <c r="AN134" s="414"/>
      <c r="AO134" s="414"/>
      <c r="AP134" s="414"/>
      <c r="AQ134" s="414"/>
      <c r="AR134" s="414"/>
      <c r="AS134" s="414"/>
      <c r="AT134" s="414"/>
      <c r="AU134" s="414"/>
      <c r="AV134" s="414"/>
      <c r="AW134" s="414"/>
      <c r="AX134" s="414"/>
      <c r="AY134" s="414"/>
      <c r="AZ134" s="414"/>
      <c r="BA134" s="24"/>
    </row>
    <row r="135" spans="1:53" ht="48" customHeight="1" x14ac:dyDescent="0.25">
      <c r="A135" s="6"/>
      <c r="B135" s="416" t="s">
        <v>1590</v>
      </c>
      <c r="C135" s="417" t="s">
        <v>1591</v>
      </c>
      <c r="D135" s="416" t="s">
        <v>93</v>
      </c>
      <c r="E135" s="414"/>
      <c r="F135" s="414"/>
      <c r="G135" s="414"/>
      <c r="H135" s="414"/>
      <c r="I135" s="414"/>
      <c r="J135" s="414"/>
      <c r="K135" s="414"/>
      <c r="L135" s="414"/>
      <c r="M135" s="616"/>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14"/>
      <c r="AO135" s="414"/>
      <c r="AP135" s="414"/>
      <c r="AQ135" s="414"/>
      <c r="AR135" s="414"/>
      <c r="AS135" s="414"/>
      <c r="AT135" s="414"/>
      <c r="AU135" s="414"/>
      <c r="AV135" s="414"/>
      <c r="AW135" s="414"/>
      <c r="AX135" s="414"/>
      <c r="AY135" s="414"/>
      <c r="AZ135" s="414"/>
      <c r="BA135" s="24"/>
    </row>
    <row r="136" spans="1:53" ht="42" customHeight="1" x14ac:dyDescent="0.25">
      <c r="A136" s="6"/>
      <c r="B136" s="397" t="s">
        <v>1592</v>
      </c>
      <c r="C136" s="398" t="s">
        <v>1593</v>
      </c>
      <c r="D136" s="397" t="s">
        <v>93</v>
      </c>
      <c r="E136" s="610"/>
      <c r="F136" s="610"/>
      <c r="G136" s="610"/>
      <c r="H136" s="610"/>
      <c r="I136" s="610"/>
      <c r="J136" s="610"/>
      <c r="K136" s="610"/>
      <c r="L136" s="610"/>
      <c r="M136" s="614"/>
      <c r="N136" s="610"/>
      <c r="O136" s="610"/>
      <c r="P136" s="610"/>
      <c r="Q136" s="610"/>
      <c r="R136" s="610"/>
      <c r="S136" s="610"/>
      <c r="T136" s="610"/>
      <c r="U136" s="610"/>
      <c r="V136" s="610"/>
      <c r="W136" s="610"/>
      <c r="X136" s="610"/>
      <c r="Y136" s="610"/>
      <c r="Z136" s="610"/>
      <c r="AA136" s="610"/>
      <c r="AB136" s="610"/>
      <c r="AC136" s="610"/>
      <c r="AD136" s="610"/>
      <c r="AE136" s="610"/>
      <c r="AF136" s="610"/>
      <c r="AG136" s="610"/>
      <c r="AH136" s="610"/>
      <c r="AI136" s="610"/>
      <c r="AJ136" s="610"/>
      <c r="AK136" s="610"/>
      <c r="AL136" s="610"/>
      <c r="AM136" s="610"/>
      <c r="AN136" s="610"/>
      <c r="AO136" s="610"/>
      <c r="AP136" s="610"/>
      <c r="AQ136" s="610"/>
      <c r="AR136" s="610"/>
      <c r="AS136" s="610"/>
      <c r="AT136" s="610"/>
      <c r="AU136" s="610"/>
      <c r="AV136" s="610"/>
      <c r="AW136" s="610"/>
      <c r="AX136" s="610"/>
      <c r="AY136" s="610"/>
      <c r="AZ136" s="610"/>
      <c r="BA136" s="611"/>
    </row>
    <row r="137" spans="1:53" ht="42" customHeight="1" x14ac:dyDescent="0.25">
      <c r="A137" s="6"/>
      <c r="B137" s="397" t="s">
        <v>1594</v>
      </c>
      <c r="C137" s="398" t="s">
        <v>1570</v>
      </c>
      <c r="D137" s="397" t="s">
        <v>93</v>
      </c>
      <c r="E137" s="610"/>
      <c r="F137" s="610"/>
      <c r="G137" s="610"/>
      <c r="H137" s="610"/>
      <c r="I137" s="610"/>
      <c r="J137" s="610"/>
      <c r="K137" s="610"/>
      <c r="L137" s="610"/>
      <c r="M137" s="614"/>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0"/>
      <c r="AL137" s="610"/>
      <c r="AM137" s="610"/>
      <c r="AN137" s="610"/>
      <c r="AO137" s="610"/>
      <c r="AP137" s="610"/>
      <c r="AQ137" s="610"/>
      <c r="AR137" s="610"/>
      <c r="AS137" s="610"/>
      <c r="AT137" s="610"/>
      <c r="AU137" s="610"/>
      <c r="AV137" s="610"/>
      <c r="AW137" s="610"/>
      <c r="AX137" s="610"/>
      <c r="AY137" s="610"/>
      <c r="AZ137" s="610"/>
      <c r="BA137" s="611"/>
    </row>
    <row r="138" spans="1:53" ht="42" customHeight="1" x14ac:dyDescent="0.25">
      <c r="A138" s="6"/>
      <c r="B138" s="397" t="s">
        <v>1595</v>
      </c>
      <c r="C138" s="398" t="s">
        <v>1596</v>
      </c>
      <c r="D138" s="397" t="s">
        <v>93</v>
      </c>
      <c r="E138" s="610"/>
      <c r="F138" s="610"/>
      <c r="G138" s="610"/>
      <c r="H138" s="610"/>
      <c r="I138" s="610"/>
      <c r="J138" s="610"/>
      <c r="K138" s="610"/>
      <c r="L138" s="610"/>
      <c r="M138" s="614"/>
      <c r="N138" s="610"/>
      <c r="O138" s="610"/>
      <c r="P138" s="610"/>
      <c r="Q138" s="610"/>
      <c r="R138" s="610"/>
      <c r="S138" s="610"/>
      <c r="T138" s="610"/>
      <c r="U138" s="610"/>
      <c r="V138" s="610"/>
      <c r="W138" s="610"/>
      <c r="X138" s="610"/>
      <c r="Y138" s="610"/>
      <c r="Z138" s="610"/>
      <c r="AA138" s="610"/>
      <c r="AB138" s="610"/>
      <c r="AC138" s="610"/>
      <c r="AD138" s="610"/>
      <c r="AE138" s="610"/>
      <c r="AF138" s="610"/>
      <c r="AG138" s="610"/>
      <c r="AH138" s="610"/>
      <c r="AI138" s="610"/>
      <c r="AJ138" s="610"/>
      <c r="AK138" s="610"/>
      <c r="AL138" s="610"/>
      <c r="AM138" s="610"/>
      <c r="AN138" s="610"/>
      <c r="AO138" s="610"/>
      <c r="AP138" s="610"/>
      <c r="AQ138" s="610"/>
      <c r="AR138" s="610"/>
      <c r="AS138" s="610"/>
      <c r="AT138" s="610"/>
      <c r="AU138" s="610"/>
      <c r="AV138" s="610"/>
      <c r="AW138" s="610"/>
      <c r="AX138" s="610"/>
      <c r="AY138" s="610"/>
      <c r="AZ138" s="414"/>
      <c r="BA138" s="24"/>
    </row>
    <row r="139" spans="1:53" ht="42" customHeight="1" x14ac:dyDescent="0.25">
      <c r="A139" s="6"/>
      <c r="B139" s="397" t="s">
        <v>1597</v>
      </c>
      <c r="C139" s="398" t="s">
        <v>1598</v>
      </c>
      <c r="D139" s="397" t="s">
        <v>93</v>
      </c>
      <c r="E139" s="610"/>
      <c r="F139" s="610"/>
      <c r="G139" s="610"/>
      <c r="H139" s="610"/>
      <c r="I139" s="610"/>
      <c r="J139" s="610"/>
      <c r="K139" s="610"/>
      <c r="L139" s="610"/>
      <c r="M139" s="614"/>
      <c r="N139" s="610"/>
      <c r="O139" s="610"/>
      <c r="P139" s="610"/>
      <c r="Q139" s="610"/>
      <c r="R139" s="610"/>
      <c r="S139" s="610"/>
      <c r="T139" s="610"/>
      <c r="U139" s="610"/>
      <c r="V139" s="610"/>
      <c r="W139" s="610"/>
      <c r="X139" s="610"/>
      <c r="Y139" s="610"/>
      <c r="Z139" s="610"/>
      <c r="AA139" s="610"/>
      <c r="AB139" s="610"/>
      <c r="AC139" s="610"/>
      <c r="AD139" s="610"/>
      <c r="AE139" s="610"/>
      <c r="AF139" s="610"/>
      <c r="AG139" s="610"/>
      <c r="AH139" s="610"/>
      <c r="AI139" s="610"/>
      <c r="AJ139" s="610"/>
      <c r="AK139" s="610"/>
      <c r="AL139" s="610"/>
      <c r="AM139" s="610"/>
      <c r="AN139" s="610"/>
      <c r="AO139" s="610"/>
      <c r="AP139" s="610"/>
      <c r="AQ139" s="610"/>
      <c r="AR139" s="610"/>
      <c r="AS139" s="610"/>
      <c r="AT139" s="610"/>
      <c r="AU139" s="610"/>
      <c r="AV139" s="610"/>
      <c r="AW139" s="610"/>
      <c r="AX139" s="610"/>
      <c r="AY139" s="610"/>
      <c r="AZ139" s="414"/>
      <c r="BA139" s="24"/>
    </row>
    <row r="140" spans="1:53" ht="42" customHeight="1" x14ac:dyDescent="0.25">
      <c r="A140" s="6"/>
      <c r="B140" s="397" t="s">
        <v>1599</v>
      </c>
      <c r="C140" s="398" t="s">
        <v>1600</v>
      </c>
      <c r="D140" s="397" t="s">
        <v>93</v>
      </c>
      <c r="E140" s="610"/>
      <c r="F140" s="610"/>
      <c r="G140" s="610"/>
      <c r="H140" s="610"/>
      <c r="I140" s="610"/>
      <c r="J140" s="610"/>
      <c r="K140" s="610"/>
      <c r="L140" s="610"/>
      <c r="M140" s="614"/>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0"/>
      <c r="AL140" s="610"/>
      <c r="AM140" s="610"/>
      <c r="AN140" s="610"/>
      <c r="AO140" s="610"/>
      <c r="AP140" s="610"/>
      <c r="AQ140" s="610"/>
      <c r="AR140" s="610"/>
      <c r="AS140" s="610"/>
      <c r="AT140" s="610"/>
      <c r="AU140" s="610"/>
      <c r="AV140" s="610"/>
      <c r="AW140" s="610"/>
      <c r="AX140" s="610"/>
      <c r="AY140" s="610"/>
      <c r="AZ140" s="414"/>
      <c r="BA140" s="24"/>
    </row>
    <row r="141" spans="1:53" ht="48" customHeight="1" x14ac:dyDescent="0.25">
      <c r="A141" s="6"/>
      <c r="B141" s="416" t="s">
        <v>804</v>
      </c>
      <c r="C141" s="417" t="s">
        <v>1601</v>
      </c>
      <c r="D141" s="416" t="s">
        <v>93</v>
      </c>
      <c r="E141" s="414"/>
      <c r="F141" s="414"/>
      <c r="G141" s="414"/>
      <c r="H141" s="414"/>
      <c r="I141" s="414"/>
      <c r="J141" s="414"/>
      <c r="K141" s="414"/>
      <c r="L141" s="414"/>
      <c r="M141" s="616"/>
      <c r="N141" s="414"/>
      <c r="O141" s="414"/>
      <c r="P141" s="414"/>
      <c r="Q141" s="414"/>
      <c r="R141" s="414"/>
      <c r="S141" s="414"/>
      <c r="T141" s="414"/>
      <c r="U141" s="414"/>
      <c r="V141" s="414"/>
      <c r="W141" s="414"/>
      <c r="X141" s="414"/>
      <c r="Y141" s="414"/>
      <c r="Z141" s="414"/>
      <c r="AA141" s="414"/>
      <c r="AB141" s="414"/>
      <c r="AC141" s="414"/>
      <c r="AD141" s="414"/>
      <c r="AE141" s="414"/>
      <c r="AF141" s="414"/>
      <c r="AG141" s="414"/>
      <c r="AH141" s="414"/>
      <c r="AI141" s="414"/>
      <c r="AJ141" s="414"/>
      <c r="AK141" s="414"/>
      <c r="AL141" s="414"/>
      <c r="AM141" s="414"/>
      <c r="AN141" s="414"/>
      <c r="AO141" s="414"/>
      <c r="AP141" s="414"/>
      <c r="AQ141" s="414"/>
      <c r="AR141" s="414"/>
      <c r="AS141" s="414"/>
      <c r="AT141" s="414"/>
      <c r="AU141" s="414"/>
      <c r="AV141" s="414"/>
      <c r="AW141" s="414"/>
      <c r="AX141" s="414"/>
      <c r="AY141" s="414"/>
      <c r="AZ141" s="414"/>
      <c r="BA141" s="24"/>
    </row>
    <row r="142" spans="1:53" ht="42" customHeight="1" x14ac:dyDescent="0.25">
      <c r="A142" s="6"/>
      <c r="B142" s="397" t="s">
        <v>1602</v>
      </c>
      <c r="C142" s="398" t="s">
        <v>1603</v>
      </c>
      <c r="D142" s="397" t="s">
        <v>93</v>
      </c>
      <c r="E142" s="610"/>
      <c r="F142" s="610"/>
      <c r="G142" s="610"/>
      <c r="H142" s="610"/>
      <c r="I142" s="610"/>
      <c r="J142" s="610"/>
      <c r="K142" s="610"/>
      <c r="L142" s="610"/>
      <c r="M142" s="614"/>
      <c r="N142" s="610"/>
      <c r="O142" s="610"/>
      <c r="P142" s="610"/>
      <c r="Q142" s="610"/>
      <c r="R142" s="610"/>
      <c r="S142" s="610"/>
      <c r="T142" s="610"/>
      <c r="U142" s="610"/>
      <c r="V142" s="610"/>
      <c r="W142" s="610"/>
      <c r="X142" s="610"/>
      <c r="Y142" s="610"/>
      <c r="Z142" s="610"/>
      <c r="AA142" s="610"/>
      <c r="AB142" s="610"/>
      <c r="AC142" s="610"/>
      <c r="AD142" s="610"/>
      <c r="AE142" s="610"/>
      <c r="AF142" s="610"/>
      <c r="AG142" s="610"/>
      <c r="AH142" s="610"/>
      <c r="AI142" s="610"/>
      <c r="AJ142" s="610"/>
      <c r="AK142" s="610"/>
      <c r="AL142" s="610"/>
      <c r="AM142" s="610"/>
      <c r="AN142" s="610"/>
      <c r="AO142" s="610"/>
      <c r="AP142" s="610"/>
      <c r="AQ142" s="610"/>
      <c r="AR142" s="610"/>
      <c r="AS142" s="610"/>
      <c r="AT142" s="610"/>
      <c r="AU142" s="610"/>
      <c r="AV142" s="610"/>
      <c r="AW142" s="610"/>
      <c r="AX142" s="610"/>
      <c r="AY142" s="610"/>
      <c r="AZ142" s="414"/>
      <c r="BA142" s="24"/>
    </row>
    <row r="143" spans="1:53" ht="42" customHeight="1" x14ac:dyDescent="0.25">
      <c r="A143" s="6"/>
      <c r="B143" s="397" t="s">
        <v>1604</v>
      </c>
      <c r="C143" s="398" t="s">
        <v>1605</v>
      </c>
      <c r="D143" s="397" t="s">
        <v>93</v>
      </c>
      <c r="E143" s="610"/>
      <c r="F143" s="610"/>
      <c r="G143" s="610"/>
      <c r="H143" s="610"/>
      <c r="I143" s="610"/>
      <c r="J143" s="610"/>
      <c r="K143" s="610"/>
      <c r="L143" s="610"/>
      <c r="M143" s="614"/>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0"/>
      <c r="AL143" s="610"/>
      <c r="AM143" s="610"/>
      <c r="AN143" s="610"/>
      <c r="AO143" s="610"/>
      <c r="AP143" s="610"/>
      <c r="AQ143" s="610"/>
      <c r="AR143" s="610"/>
      <c r="AS143" s="610"/>
      <c r="AT143" s="610"/>
      <c r="AU143" s="610"/>
      <c r="AV143" s="610"/>
      <c r="AW143" s="610"/>
      <c r="AX143" s="610"/>
      <c r="AY143" s="610"/>
      <c r="AZ143" s="414"/>
      <c r="BA143" s="24"/>
    </row>
    <row r="144" spans="1:53" ht="42" customHeight="1" x14ac:dyDescent="0.25">
      <c r="A144" s="6"/>
      <c r="B144" s="397" t="s">
        <v>1606</v>
      </c>
      <c r="C144" s="398" t="s">
        <v>1607</v>
      </c>
      <c r="D144" s="397" t="s">
        <v>93</v>
      </c>
      <c r="E144" s="610"/>
      <c r="F144" s="610"/>
      <c r="G144" s="610"/>
      <c r="H144" s="610"/>
      <c r="I144" s="610"/>
      <c r="J144" s="610"/>
      <c r="K144" s="610"/>
      <c r="L144" s="610"/>
      <c r="M144" s="614"/>
      <c r="N144" s="610"/>
      <c r="O144" s="610"/>
      <c r="P144" s="610"/>
      <c r="Q144" s="610"/>
      <c r="R144" s="610"/>
      <c r="S144" s="610"/>
      <c r="T144" s="610"/>
      <c r="U144" s="610"/>
      <c r="V144" s="610"/>
      <c r="W144" s="610"/>
      <c r="X144" s="610"/>
      <c r="Y144" s="610"/>
      <c r="Z144" s="610"/>
      <c r="AA144" s="610"/>
      <c r="AB144" s="610"/>
      <c r="AC144" s="610"/>
      <c r="AD144" s="610"/>
      <c r="AE144" s="610"/>
      <c r="AF144" s="610"/>
      <c r="AG144" s="610"/>
      <c r="AH144" s="610"/>
      <c r="AI144" s="610"/>
      <c r="AJ144" s="610"/>
      <c r="AK144" s="610"/>
      <c r="AL144" s="610"/>
      <c r="AM144" s="610"/>
      <c r="AN144" s="610"/>
      <c r="AO144" s="610"/>
      <c r="AP144" s="610"/>
      <c r="AQ144" s="610"/>
      <c r="AR144" s="610"/>
      <c r="AS144" s="610"/>
      <c r="AT144" s="610"/>
      <c r="AU144" s="610"/>
      <c r="AV144" s="610"/>
      <c r="AW144" s="610"/>
      <c r="AX144" s="610"/>
      <c r="AY144" s="610"/>
      <c r="AZ144" s="414"/>
      <c r="BA144" s="24"/>
    </row>
    <row r="145" spans="1:53" ht="42" customHeight="1" x14ac:dyDescent="0.25">
      <c r="A145" s="6"/>
      <c r="B145" s="397" t="s">
        <v>1608</v>
      </c>
      <c r="C145" s="398" t="s">
        <v>1609</v>
      </c>
      <c r="D145" s="397" t="s">
        <v>93</v>
      </c>
      <c r="E145" s="610"/>
      <c r="F145" s="610"/>
      <c r="G145" s="610"/>
      <c r="H145" s="610"/>
      <c r="I145" s="610"/>
      <c r="J145" s="610"/>
      <c r="K145" s="610"/>
      <c r="L145" s="610"/>
      <c r="M145" s="614"/>
      <c r="N145" s="610"/>
      <c r="O145" s="610"/>
      <c r="P145" s="610"/>
      <c r="Q145" s="610"/>
      <c r="R145" s="610"/>
      <c r="S145" s="610"/>
      <c r="T145" s="610"/>
      <c r="U145" s="610"/>
      <c r="V145" s="610"/>
      <c r="W145" s="610"/>
      <c r="X145" s="610"/>
      <c r="Y145" s="610"/>
      <c r="Z145" s="610"/>
      <c r="AA145" s="610"/>
      <c r="AB145" s="610"/>
      <c r="AC145" s="610"/>
      <c r="AD145" s="610"/>
      <c r="AE145" s="610"/>
      <c r="AF145" s="610"/>
      <c r="AG145" s="610"/>
      <c r="AH145" s="610"/>
      <c r="AI145" s="610"/>
      <c r="AJ145" s="610"/>
      <c r="AK145" s="610"/>
      <c r="AL145" s="610"/>
      <c r="AM145" s="610"/>
      <c r="AN145" s="610"/>
      <c r="AO145" s="610"/>
      <c r="AP145" s="610"/>
      <c r="AQ145" s="610"/>
      <c r="AR145" s="610"/>
      <c r="AS145" s="610"/>
      <c r="AT145" s="610"/>
      <c r="AU145" s="610"/>
      <c r="AV145" s="610"/>
      <c r="AW145" s="610"/>
      <c r="AX145" s="610"/>
      <c r="AY145" s="610"/>
      <c r="AZ145" s="414"/>
      <c r="BA145" s="24"/>
    </row>
    <row r="146" spans="1:53" ht="42" customHeight="1" x14ac:dyDescent="0.25">
      <c r="A146" s="6"/>
      <c r="B146" s="397" t="s">
        <v>1610</v>
      </c>
      <c r="C146" s="398" t="s">
        <v>1612</v>
      </c>
      <c r="D146" s="397" t="s">
        <v>93</v>
      </c>
      <c r="E146" s="610"/>
      <c r="F146" s="610"/>
      <c r="G146" s="610"/>
      <c r="H146" s="610"/>
      <c r="I146" s="610"/>
      <c r="J146" s="610"/>
      <c r="K146" s="610"/>
      <c r="L146" s="610"/>
      <c r="M146" s="614"/>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0"/>
      <c r="AL146" s="610"/>
      <c r="AM146" s="610"/>
      <c r="AN146" s="610"/>
      <c r="AO146" s="610"/>
      <c r="AP146" s="610"/>
      <c r="AQ146" s="610"/>
      <c r="AR146" s="610"/>
      <c r="AS146" s="610"/>
      <c r="AT146" s="610"/>
      <c r="AU146" s="610"/>
      <c r="AV146" s="610"/>
      <c r="AW146" s="610"/>
      <c r="AX146" s="610"/>
      <c r="AY146" s="610"/>
      <c r="AZ146" s="414"/>
      <c r="BA146" s="24"/>
    </row>
    <row r="147" spans="1:53" ht="42" customHeight="1" x14ac:dyDescent="0.25">
      <c r="A147" s="6"/>
      <c r="B147" s="397" t="s">
        <v>1611</v>
      </c>
      <c r="C147" s="398" t="s">
        <v>1613</v>
      </c>
      <c r="D147" s="397" t="s">
        <v>93</v>
      </c>
      <c r="E147" s="610"/>
      <c r="F147" s="610"/>
      <c r="G147" s="610"/>
      <c r="H147" s="610"/>
      <c r="I147" s="610"/>
      <c r="J147" s="610"/>
      <c r="K147" s="610"/>
      <c r="L147" s="610"/>
      <c r="M147" s="614"/>
      <c r="N147" s="610"/>
      <c r="O147" s="610"/>
      <c r="P147" s="610"/>
      <c r="Q147" s="610"/>
      <c r="R147" s="610"/>
      <c r="S147" s="610"/>
      <c r="T147" s="610"/>
      <c r="U147" s="610"/>
      <c r="V147" s="610"/>
      <c r="W147" s="610"/>
      <c r="X147" s="610"/>
      <c r="Y147" s="610"/>
      <c r="Z147" s="610"/>
      <c r="AA147" s="610"/>
      <c r="AB147" s="610"/>
      <c r="AC147" s="610"/>
      <c r="AD147" s="610"/>
      <c r="AE147" s="610"/>
      <c r="AF147" s="610"/>
      <c r="AG147" s="610"/>
      <c r="AH147" s="610"/>
      <c r="AI147" s="610"/>
      <c r="AJ147" s="610"/>
      <c r="AK147" s="610"/>
      <c r="AL147" s="610"/>
      <c r="AM147" s="610"/>
      <c r="AN147" s="610"/>
      <c r="AO147" s="610"/>
      <c r="AP147" s="610"/>
      <c r="AQ147" s="610"/>
      <c r="AR147" s="610"/>
      <c r="AS147" s="610"/>
      <c r="AT147" s="610"/>
      <c r="AU147" s="610"/>
      <c r="AV147" s="610"/>
      <c r="AW147" s="610"/>
      <c r="AX147" s="610"/>
      <c r="AY147" s="610"/>
      <c r="AZ147" s="414"/>
      <c r="BA147" s="24"/>
    </row>
    <row r="148" spans="1:53" ht="48" customHeight="1" x14ac:dyDescent="0.25">
      <c r="A148" s="6"/>
      <c r="B148" s="416" t="s">
        <v>805</v>
      </c>
      <c r="C148" s="417" t="s">
        <v>177</v>
      </c>
      <c r="D148" s="416" t="s">
        <v>93</v>
      </c>
      <c r="E148" s="414"/>
      <c r="F148" s="414"/>
      <c r="G148" s="414"/>
      <c r="H148" s="414"/>
      <c r="I148" s="414"/>
      <c r="J148" s="414"/>
      <c r="K148" s="414"/>
      <c r="L148" s="414"/>
      <c r="M148" s="616"/>
      <c r="N148" s="414"/>
      <c r="O148" s="414"/>
      <c r="P148" s="414"/>
      <c r="Q148" s="414"/>
      <c r="R148" s="414"/>
      <c r="S148" s="414"/>
      <c r="T148" s="414"/>
      <c r="U148" s="414"/>
      <c r="V148" s="414"/>
      <c r="W148" s="414"/>
      <c r="X148" s="414"/>
      <c r="Y148" s="414"/>
      <c r="Z148" s="414"/>
      <c r="AA148" s="414"/>
      <c r="AB148" s="414"/>
      <c r="AC148" s="414"/>
      <c r="AD148" s="414"/>
      <c r="AE148" s="414"/>
      <c r="AF148" s="414"/>
      <c r="AG148" s="414"/>
      <c r="AH148" s="414"/>
      <c r="AI148" s="414"/>
      <c r="AJ148" s="414"/>
      <c r="AK148" s="414"/>
      <c r="AL148" s="414"/>
      <c r="AM148" s="414"/>
      <c r="AN148" s="414"/>
      <c r="AO148" s="414"/>
      <c r="AP148" s="414"/>
      <c r="AQ148" s="414"/>
      <c r="AR148" s="414"/>
      <c r="AS148" s="414"/>
      <c r="AT148" s="414"/>
      <c r="AU148" s="414"/>
      <c r="AV148" s="414"/>
      <c r="AW148" s="414"/>
      <c r="AX148" s="414"/>
      <c r="AY148" s="414"/>
      <c r="AZ148" s="414"/>
      <c r="BA148" s="24"/>
    </row>
    <row r="149" spans="1:53" ht="48" customHeight="1" x14ac:dyDescent="0.25">
      <c r="A149" s="6"/>
      <c r="B149" s="416" t="s">
        <v>1614</v>
      </c>
      <c r="C149" s="417" t="s">
        <v>179</v>
      </c>
      <c r="D149" s="416" t="s">
        <v>93</v>
      </c>
      <c r="E149" s="414"/>
      <c r="F149" s="414"/>
      <c r="G149" s="414"/>
      <c r="H149" s="414"/>
      <c r="I149" s="414"/>
      <c r="J149" s="414"/>
      <c r="K149" s="414"/>
      <c r="L149" s="414"/>
      <c r="M149" s="616"/>
      <c r="N149" s="414"/>
      <c r="O149" s="414"/>
      <c r="P149" s="414"/>
      <c r="Q149" s="414"/>
      <c r="R149" s="414"/>
      <c r="S149" s="414"/>
      <c r="T149" s="414"/>
      <c r="U149" s="414"/>
      <c r="V149" s="414"/>
      <c r="W149" s="414"/>
      <c r="X149" s="414"/>
      <c r="Y149" s="414"/>
      <c r="Z149" s="414"/>
      <c r="AA149" s="414"/>
      <c r="AB149" s="414"/>
      <c r="AC149" s="414"/>
      <c r="AD149" s="414"/>
      <c r="AE149" s="414"/>
      <c r="AF149" s="414"/>
      <c r="AG149" s="414"/>
      <c r="AH149" s="414"/>
      <c r="AI149" s="414"/>
      <c r="AJ149" s="414"/>
      <c r="AK149" s="414"/>
      <c r="AL149" s="414"/>
      <c r="AM149" s="414"/>
      <c r="AN149" s="414"/>
      <c r="AO149" s="414"/>
      <c r="AP149" s="414"/>
      <c r="AQ149" s="414"/>
      <c r="AR149" s="414"/>
      <c r="AS149" s="414"/>
      <c r="AT149" s="414"/>
      <c r="AU149" s="414"/>
      <c r="AV149" s="414"/>
      <c r="AW149" s="414"/>
      <c r="AX149" s="414"/>
      <c r="AY149" s="414"/>
      <c r="AZ149" s="414"/>
      <c r="BA149" s="24"/>
    </row>
    <row r="150" spans="1:53" ht="48" customHeight="1" x14ac:dyDescent="0.25">
      <c r="A150" s="6"/>
      <c r="B150" s="416" t="s">
        <v>174</v>
      </c>
      <c r="C150" s="417" t="s">
        <v>1615</v>
      </c>
      <c r="D150" s="416" t="s">
        <v>93</v>
      </c>
      <c r="E150" s="414"/>
      <c r="F150" s="414"/>
      <c r="G150" s="414"/>
      <c r="H150" s="414"/>
      <c r="I150" s="414"/>
      <c r="J150" s="414"/>
      <c r="K150" s="414"/>
      <c r="L150" s="414"/>
      <c r="M150" s="616"/>
      <c r="N150" s="414"/>
      <c r="O150" s="414"/>
      <c r="P150" s="414"/>
      <c r="Q150" s="414"/>
      <c r="R150" s="414"/>
      <c r="S150" s="414"/>
      <c r="T150" s="414"/>
      <c r="U150" s="414"/>
      <c r="V150" s="414"/>
      <c r="W150" s="414"/>
      <c r="X150" s="414"/>
      <c r="Y150" s="414"/>
      <c r="Z150" s="414"/>
      <c r="AA150" s="414"/>
      <c r="AB150" s="414"/>
      <c r="AC150" s="414"/>
      <c r="AD150" s="414"/>
      <c r="AE150" s="414"/>
      <c r="AF150" s="414"/>
      <c r="AG150" s="414"/>
      <c r="AH150" s="414"/>
      <c r="AI150" s="414"/>
      <c r="AJ150" s="414"/>
      <c r="AK150" s="414"/>
      <c r="AL150" s="414"/>
      <c r="AM150" s="414"/>
      <c r="AN150" s="414"/>
      <c r="AO150" s="414"/>
      <c r="AP150" s="414"/>
      <c r="AQ150" s="414"/>
      <c r="AR150" s="414"/>
      <c r="AS150" s="414"/>
      <c r="AT150" s="414"/>
      <c r="AU150" s="414"/>
      <c r="AV150" s="414"/>
      <c r="AW150" s="414"/>
      <c r="AX150" s="414"/>
      <c r="AY150" s="414"/>
      <c r="AZ150" s="414"/>
      <c r="BA150" s="24"/>
    </row>
    <row r="151" spans="1:53" ht="27" customHeight="1" x14ac:dyDescent="0.25">
      <c r="A151" s="6"/>
      <c r="B151" s="416"/>
      <c r="C151" s="417"/>
      <c r="D151" s="416"/>
      <c r="E151" s="405"/>
      <c r="F151" s="405"/>
      <c r="G151" s="405"/>
      <c r="H151" s="405"/>
      <c r="I151" s="405"/>
      <c r="J151" s="405"/>
      <c r="K151" s="405"/>
      <c r="L151" s="405"/>
      <c r="M151" s="405"/>
      <c r="N151" s="405"/>
      <c r="O151" s="405"/>
      <c r="P151" s="405"/>
      <c r="Q151" s="405"/>
      <c r="R151" s="405"/>
      <c r="S151" s="405"/>
      <c r="T151" s="405"/>
      <c r="U151" s="405"/>
      <c r="V151" s="405"/>
      <c r="W151" s="405"/>
      <c r="X151" s="405"/>
      <c r="Y151" s="405"/>
      <c r="Z151" s="405"/>
      <c r="AA151" s="405"/>
      <c r="AB151" s="405"/>
      <c r="AC151" s="405"/>
      <c r="AD151" s="405"/>
      <c r="AE151" s="405"/>
      <c r="AF151" s="405"/>
      <c r="AG151" s="405"/>
      <c r="AH151" s="405"/>
      <c r="AI151" s="405"/>
      <c r="AJ151" s="405"/>
      <c r="AK151" s="405"/>
      <c r="AL151" s="405"/>
      <c r="AM151" s="405"/>
      <c r="AN151" s="405"/>
      <c r="AO151" s="405"/>
      <c r="AP151" s="405"/>
      <c r="AQ151" s="405"/>
      <c r="AR151" s="405"/>
      <c r="AS151" s="405"/>
      <c r="AT151" s="405"/>
      <c r="AU151" s="405"/>
      <c r="AV151" s="405"/>
      <c r="AW151" s="405"/>
      <c r="AX151" s="405"/>
      <c r="AY151" s="405"/>
      <c r="AZ151" s="405"/>
      <c r="BA151" s="24">
        <f>AX151+AP151</f>
        <v>0</v>
      </c>
    </row>
    <row r="152" spans="1:53" x14ac:dyDescent="0.25">
      <c r="AW152" s="6"/>
      <c r="AX152" s="6"/>
    </row>
    <row r="153" spans="1:53" x14ac:dyDescent="0.25">
      <c r="C153" s="571" t="s">
        <v>1442</v>
      </c>
    </row>
  </sheetData>
  <sheetProtection formatCells="0" formatColumns="0" formatRows="0" insertColumns="0" insertRows="0" insertHyperlinks="0" deleteColumns="0" deleteRows="0" sort="0" autoFilter="0" pivotTables="0"/>
  <autoFilter ref="A19:CL152" xr:uid="{00000000-0009-0000-0000-000000000000}"/>
  <mergeCells count="44">
    <mergeCell ref="B9:AY9"/>
    <mergeCell ref="B4:AY4"/>
    <mergeCell ref="B5:AY5"/>
    <mergeCell ref="B6:AY6"/>
    <mergeCell ref="B7:AY7"/>
    <mergeCell ref="B8:AY8"/>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Q17:R17"/>
    <mergeCell ref="S17:T17"/>
    <mergeCell ref="U17:V17"/>
    <mergeCell ref="W17:X17"/>
    <mergeCell ref="Y17:Z17"/>
    <mergeCell ref="AA17:AB17"/>
    <mergeCell ref="AC17:AD17"/>
    <mergeCell ref="AE17:AF17"/>
    <mergeCell ref="AG17:AH17"/>
    <mergeCell ref="AI17:AJ17"/>
  </mergeCells>
  <phoneticPr fontId="68" type="noConversion"/>
  <conditionalFormatting sqref="B8 AZ4:AZ8 B10 AZ10 B13 AZ13 A9:AZ9 B1:AV3 A11:AZ12 A14:AZ14 A19:AZ19 B4:AY4 B7:AY7 D15:E15 E86:AZ86 E76:AZ76 E53:AZ53 E69:AZ71 B68:B72 D72 D73:AZ74 E93:AP93 B75:D76 B90:D93 E67:AO67 AQ67:AZ67 A152:AZ1048576 BE1:XFD1048576 B94:AZ151 E92:AZ92 E56:AZ66 D20:AZ46">
    <cfRule type="containsText" dxfId="4398" priority="260" operator="containsText" text="Наименование инвестиционного проекта">
      <formula>NOT(ISERROR(SEARCH("Наименование инвестиционного проекта",A1)))</formula>
    </cfRule>
  </conditionalFormatting>
  <conditionalFormatting sqref="AW1:AX3 AZ1:AZ3 E53:AY53 E69:AZ71 E93:AP93 B54:D67 B90:D151 B72:D76 E67:AO67 AQ67:AZ67 E94:AZ150 E92:AZ92 E56:AZ66 D20:AZ46">
    <cfRule type="cellIs" dxfId="4397" priority="259" operator="equal">
      <formula>0</formula>
    </cfRule>
  </conditionalFormatting>
  <conditionalFormatting sqref="B8 AZ4:AZ8 B10 AZ10 B13 AZ13 B1:AV3 A9:AZ9 A11:AZ12 A14:AZ14 A19:AZ19 E86:AZ86 E76:AZ76 E53:AZ53 E69:AZ71 E93:AP93 E73:AZ74 E67:AO67 AQ67:AZ67 A152:AZ1048576 BE1:XFD1048576 E94:AZ151 E92:AZ92 E56:AZ66 E20:AZ46">
    <cfRule type="cellIs" dxfId="4396" priority="258" operator="equal">
      <formula>0</formula>
    </cfRule>
  </conditionalFormatting>
  <conditionalFormatting sqref="E53:AY53 E69:AZ71 E20:AZ46">
    <cfRule type="cellIs" dxfId="4395" priority="255" operator="equal">
      <formula>0</formula>
    </cfRule>
    <cfRule type="cellIs" dxfId="4394" priority="257" operator="equal">
      <formula>0</formula>
    </cfRule>
  </conditionalFormatting>
  <conditionalFormatting sqref="B5:B6">
    <cfRule type="containsText" dxfId="4393" priority="256"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4392" priority="233" operator="containsText" text="Наименование инвестиционного проекта">
      <formula>NOT(ISERROR(SEARCH("Наименование инвестиционного проекта",E18)))</formula>
    </cfRule>
  </conditionalFormatting>
  <conditionalFormatting sqref="D89">
    <cfRule type="cellIs" dxfId="4391" priority="237" operator="equal">
      <formula>0</formula>
    </cfRule>
  </conditionalFormatting>
  <conditionalFormatting sqref="G18:H18">
    <cfRule type="containsText" dxfId="4390" priority="231"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4389" priority="228" operator="containsText" text="Наименование инвестиционного проекта">
      <formula>NOT(ISERROR(SEARCH("Наименование инвестиционного проекта",K17)))</formula>
    </cfRule>
  </conditionalFormatting>
  <conditionalFormatting sqref="C84">
    <cfRule type="cellIs" dxfId="4388" priority="241" operator="equal">
      <formula>0</formula>
    </cfRule>
  </conditionalFormatting>
  <conditionalFormatting sqref="M17">
    <cfRule type="containsText" dxfId="4387" priority="227" operator="containsText" text="Наименование инвестиционного проекта">
      <formula>NOT(ISERROR(SEARCH("Наименование инвестиционного проекта",M17)))</formula>
    </cfRule>
  </conditionalFormatting>
  <conditionalFormatting sqref="C85">
    <cfRule type="cellIs" dxfId="4386" priority="239" operator="equal">
      <formula>0</formula>
    </cfRule>
  </conditionalFormatting>
  <conditionalFormatting sqref="I17">
    <cfRule type="containsText" dxfId="4385" priority="229"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4384" priority="224" operator="containsText" text="Наименование инвестиционного проекта">
      <formula>NOT(ISERROR(SEARCH("Наименование инвестиционного проекта",S17)))</formula>
    </cfRule>
  </conditionalFormatting>
  <conditionalFormatting sqref="C47:C52">
    <cfRule type="cellIs" dxfId="4383" priority="236" operator="equal">
      <formula>0</formula>
    </cfRule>
  </conditionalFormatting>
  <conditionalFormatting sqref="B15 AK16 AY16 E16:E17 G17 U16:U17 AE16:AE17 AO16:AO17 AQ17 AU16:AU17 AW17">
    <cfRule type="containsText" dxfId="4382" priority="254" operator="containsText" text="Наименование инвестиционного проекта">
      <formula>NOT(ISERROR(SEARCH("Наименование инвестиционного проекта",B15)))</formula>
    </cfRule>
  </conditionalFormatting>
  <conditionalFormatting sqref="C43:C44">
    <cfRule type="cellIs" dxfId="4381" priority="234" operator="equal">
      <formula>0</formula>
    </cfRule>
  </conditionalFormatting>
  <conditionalFormatting sqref="I18:T18">
    <cfRule type="containsText" dxfId="4380" priority="223"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4379" priority="220" operator="containsText" text="Наименование инвестиционного проекта">
      <formula>NOT(ISERROR(SEARCH("Наименование инвестиционного проекта",Y17)))</formula>
    </cfRule>
  </conditionalFormatting>
  <conditionalFormatting sqref="B73:C74 D77:D79 B89:C89 C72 B86:D88 D84:D85 C68:D71 B80:D83 B84:B86">
    <cfRule type="containsText" dxfId="4378" priority="253" operator="containsText" text="Наименование инвестиционного проекта">
      <formula>NOT(ISERROR(SEARCH("Наименование инвестиционного проекта",B68)))</formula>
    </cfRule>
  </conditionalFormatting>
  <conditionalFormatting sqref="D77:D79 B89:C89 B86:D88 B68:D71 D84:D85 B80:D83 B84:B86">
    <cfRule type="cellIs" dxfId="4377" priority="252" operator="equal">
      <formula>0</formula>
    </cfRule>
  </conditionalFormatting>
  <conditionalFormatting sqref="B20:C20 B45:C46 B44">
    <cfRule type="cellIs" dxfId="4376" priority="250" operator="equal">
      <formula>0</formula>
    </cfRule>
  </conditionalFormatting>
  <conditionalFormatting sqref="D47:D52 B47:B52">
    <cfRule type="cellIs" dxfId="4375" priority="247" operator="equal">
      <formula>0</formula>
    </cfRule>
  </conditionalFormatting>
  <conditionalFormatting sqref="B53 D53">
    <cfRule type="cellIs" dxfId="4374" priority="246" operator="equal">
      <formula>0</formula>
    </cfRule>
  </conditionalFormatting>
  <conditionalFormatting sqref="B77:C77">
    <cfRule type="cellIs" dxfId="4373" priority="245" operator="equal">
      <formula>0</formula>
    </cfRule>
  </conditionalFormatting>
  <conditionalFormatting sqref="B78:C79">
    <cfRule type="cellIs" dxfId="4372" priority="243" operator="equal">
      <formula>0</formula>
    </cfRule>
  </conditionalFormatting>
  <conditionalFormatting sqref="C53">
    <cfRule type="cellIs" dxfId="4371" priority="235" operator="equal">
      <formula>0</formula>
    </cfRule>
  </conditionalFormatting>
  <conditionalFormatting sqref="E18:F18">
    <cfRule type="cellIs" dxfId="4370" priority="232" operator="equal">
      <formula>0</formula>
    </cfRule>
  </conditionalFormatting>
  <conditionalFormatting sqref="Q17">
    <cfRule type="containsText" dxfId="4369" priority="225"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4368" priority="230" operator="equal">
      <formula>0</formula>
    </cfRule>
  </conditionalFormatting>
  <conditionalFormatting sqref="I18:T18">
    <cfRule type="cellIs" dxfId="4367" priority="222" operator="equal">
      <formula>0</formula>
    </cfRule>
  </conditionalFormatting>
  <conditionalFormatting sqref="O17">
    <cfRule type="containsText" dxfId="4366" priority="226"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4365" priority="221"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4364" priority="218"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4363" priority="214"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4362" priority="219"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4361" priority="210"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4360" priority="217"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4359" priority="216" operator="equal">
      <formula>0</formula>
    </cfRule>
  </conditionalFormatting>
  <conditionalFormatting sqref="AG17">
    <cfRule type="containsText" dxfId="4358" priority="215"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4357" priority="212" operator="equal">
      <formula>0</formula>
    </cfRule>
  </conditionalFormatting>
  <conditionalFormatting sqref="AK18:AN18">
    <cfRule type="cellIs" dxfId="4356" priority="208" operator="equal">
      <formula>0</formula>
    </cfRule>
  </conditionalFormatting>
  <conditionalFormatting sqref="AK17">
    <cfRule type="containsText" dxfId="4355" priority="211"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4354" priority="206"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4353" priority="202" operator="equal">
      <formula>0</formula>
    </cfRule>
  </conditionalFormatting>
  <conditionalFormatting sqref="AY18:AZ18">
    <cfRule type="cellIs" dxfId="4352" priority="200" operator="equal">
      <formula>0</formula>
    </cfRule>
  </conditionalFormatting>
  <conditionalFormatting sqref="AE18:AJ18">
    <cfRule type="containsText" dxfId="4351" priority="213"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4350" priority="209"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4349" priority="204"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4348" priority="203"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4347" priority="201"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4346" priority="207"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4345" priority="205" operator="containsText" text="Наименование инвестиционного проекта">
      <formula>NOT(ISERROR(SEARCH("Наименование инвестиционного проекта",AS18)))</formula>
    </cfRule>
  </conditionalFormatting>
  <conditionalFormatting sqref="E93:AP93 E67:AO67 AQ67:AZ67 E94:AZ150 E92:AZ92 E56:AZ66">
    <cfRule type="cellIs" dxfId="4344" priority="195" operator="equal">
      <formula>0</formula>
    </cfRule>
  </conditionalFormatting>
  <conditionalFormatting sqref="AO89:AZ89">
    <cfRule type="containsText" dxfId="4343" priority="171" operator="containsText" text="Наименование инвестиционного проекта">
      <formula>NOT(ISERROR(SEARCH("Наименование инвестиционного проекта",AO89)))</formula>
    </cfRule>
  </conditionalFormatting>
  <conditionalFormatting sqref="AO89:AZ89">
    <cfRule type="cellIs" dxfId="4342" priority="170" operator="equal">
      <formula>0</formula>
    </cfRule>
  </conditionalFormatting>
  <conditionalFormatting sqref="AO90:AZ90">
    <cfRule type="containsText" dxfId="4341" priority="169" operator="containsText" text="Наименование инвестиционного проекта">
      <formula>NOT(ISERROR(SEARCH("Наименование инвестиционного проекта",AO90)))</formula>
    </cfRule>
  </conditionalFormatting>
  <conditionalFormatting sqref="AO90:AZ90">
    <cfRule type="cellIs" dxfId="4340" priority="168" operator="equal">
      <formula>0</formula>
    </cfRule>
  </conditionalFormatting>
  <conditionalFormatting sqref="AO90:AZ90">
    <cfRule type="cellIs" dxfId="4339" priority="167" operator="equal">
      <formula>0</formula>
    </cfRule>
  </conditionalFormatting>
  <conditionalFormatting sqref="AO90:AZ90">
    <cfRule type="cellIs" dxfId="4338" priority="166" operator="equal">
      <formula>0</formula>
    </cfRule>
  </conditionalFormatting>
  <conditionalFormatting sqref="E89:AN89">
    <cfRule type="containsText" dxfId="4337" priority="165" operator="containsText" text="Наименование инвестиционного проекта">
      <formula>NOT(ISERROR(SEARCH("Наименование инвестиционного проекта",E89)))</formula>
    </cfRule>
  </conditionalFormatting>
  <conditionalFormatting sqref="E89:AN89">
    <cfRule type="cellIs" dxfId="4336" priority="164" operator="equal">
      <formula>0</formula>
    </cfRule>
  </conditionalFormatting>
  <conditionalFormatting sqref="E90:AN90 E91:AZ91">
    <cfRule type="containsText" dxfId="4335" priority="163" operator="containsText" text="Наименование инвестиционного проекта">
      <formula>NOT(ISERROR(SEARCH("Наименование инвестиционного проекта",E90)))</formula>
    </cfRule>
  </conditionalFormatting>
  <conditionalFormatting sqref="E90:AN90 E91:AZ91">
    <cfRule type="cellIs" dxfId="4334" priority="162" operator="equal">
      <formula>0</formula>
    </cfRule>
  </conditionalFormatting>
  <conditionalFormatting sqref="E90:AN90 E91:AZ91">
    <cfRule type="cellIs" dxfId="4333" priority="161" operator="equal">
      <formula>0</formula>
    </cfRule>
  </conditionalFormatting>
  <conditionalFormatting sqref="E90:AN90 E91:AZ91">
    <cfRule type="cellIs" dxfId="4332" priority="160" operator="equal">
      <formula>0</formula>
    </cfRule>
  </conditionalFormatting>
  <conditionalFormatting sqref="AO88:AZ88">
    <cfRule type="cellIs" dxfId="4331" priority="158" operator="equal">
      <formula>0</formula>
    </cfRule>
  </conditionalFormatting>
  <conditionalFormatting sqref="AO88:AZ88">
    <cfRule type="containsText" dxfId="4330" priority="159" operator="containsText" text="Наименование инвестиционного проекта">
      <formula>NOT(ISERROR(SEARCH("Наименование инвестиционного проекта",AO88)))</formula>
    </cfRule>
  </conditionalFormatting>
  <conditionalFormatting sqref="AO88:AZ88">
    <cfRule type="cellIs" dxfId="4329" priority="157" operator="equal">
      <formula>0</formula>
    </cfRule>
  </conditionalFormatting>
  <conditionalFormatting sqref="AO88:AZ88">
    <cfRule type="cellIs" dxfId="4328" priority="156" operator="equal">
      <formula>0</formula>
    </cfRule>
  </conditionalFormatting>
  <conditionalFormatting sqref="E88:AN88">
    <cfRule type="containsText" dxfId="4327" priority="155" operator="containsText" text="Наименование инвестиционного проекта">
      <formula>NOT(ISERROR(SEARCH("Наименование инвестиционного проекта",E88)))</formula>
    </cfRule>
  </conditionalFormatting>
  <conditionalFormatting sqref="E88:AN88">
    <cfRule type="cellIs" dxfId="4326" priority="154" operator="equal">
      <formula>0</formula>
    </cfRule>
  </conditionalFormatting>
  <conditionalFormatting sqref="E88:AN88">
    <cfRule type="cellIs" dxfId="4325" priority="153" operator="equal">
      <formula>0</formula>
    </cfRule>
  </conditionalFormatting>
  <conditionalFormatting sqref="E88:AN88">
    <cfRule type="cellIs" dxfId="4324" priority="152" operator="equal">
      <formula>0</formula>
    </cfRule>
  </conditionalFormatting>
  <conditionalFormatting sqref="E87:AZ87">
    <cfRule type="cellIs" dxfId="4323" priority="150" operator="equal">
      <formula>0</formula>
    </cfRule>
  </conditionalFormatting>
  <conditionalFormatting sqref="E87:AZ87">
    <cfRule type="containsText" dxfId="4322" priority="151" operator="containsText" text="Наименование инвестиционного проекта">
      <formula>NOT(ISERROR(SEARCH("Наименование инвестиционного проекта",E87)))</formula>
    </cfRule>
  </conditionalFormatting>
  <conditionalFormatting sqref="E87:AZ87">
    <cfRule type="cellIs" dxfId="4321" priority="149" operator="equal">
      <formula>0</formula>
    </cfRule>
  </conditionalFormatting>
  <conditionalFormatting sqref="E87:AZ87">
    <cfRule type="cellIs" dxfId="4320" priority="148" operator="equal">
      <formula>0</formula>
    </cfRule>
  </conditionalFormatting>
  <conditionalFormatting sqref="AO77:AZ77 AO79:AZ85">
    <cfRule type="containsText" dxfId="4319" priority="143" operator="containsText" text="Наименование инвестиционного проекта">
      <formula>NOT(ISERROR(SEARCH("Наименование инвестиционного проекта",AO77)))</formula>
    </cfRule>
  </conditionalFormatting>
  <conditionalFormatting sqref="AO77:AZ77 AO79:AZ85">
    <cfRule type="cellIs" dxfId="4318" priority="142" operator="equal">
      <formula>0</formula>
    </cfRule>
  </conditionalFormatting>
  <conditionalFormatting sqref="AO77:AZ77 AO79:AZ85">
    <cfRule type="cellIs" dxfId="4317" priority="141" operator="equal">
      <formula>0</formula>
    </cfRule>
  </conditionalFormatting>
  <conditionalFormatting sqref="AO77:AZ77 AO79:AZ85">
    <cfRule type="cellIs" dxfId="4316" priority="140" operator="equal">
      <formula>0</formula>
    </cfRule>
  </conditionalFormatting>
  <conditionalFormatting sqref="E77:AN77 E79:AN85 E78:AZ78">
    <cfRule type="containsText" dxfId="4315" priority="139" operator="containsText" text="Наименование инвестиционного проекта">
      <formula>NOT(ISERROR(SEARCH("Наименование инвестиционного проекта",E77)))</formula>
    </cfRule>
  </conditionalFormatting>
  <conditionalFormatting sqref="E77:AN77 E79:AN85 E78:AZ78">
    <cfRule type="cellIs" dxfId="4314" priority="138" operator="equal">
      <formula>0</formula>
    </cfRule>
  </conditionalFormatting>
  <conditionalFormatting sqref="E77:AN77 E79:AN85 E78:AZ78">
    <cfRule type="cellIs" dxfId="4313" priority="137" operator="equal">
      <formula>0</formula>
    </cfRule>
  </conditionalFormatting>
  <conditionalFormatting sqref="E77:AN77 E79:AN85 E78:AZ78">
    <cfRule type="cellIs" dxfId="4312" priority="136" operator="equal">
      <formula>0</formula>
    </cfRule>
  </conditionalFormatting>
  <conditionalFormatting sqref="AO75:AZ75">
    <cfRule type="containsText" dxfId="4311" priority="135" operator="containsText" text="Наименование инвестиционного проекта">
      <formula>NOT(ISERROR(SEARCH("Наименование инвестиционного проекта",AO75)))</formula>
    </cfRule>
  </conditionalFormatting>
  <conditionalFormatting sqref="AO75:AZ75">
    <cfRule type="cellIs" dxfId="4310" priority="134" operator="equal">
      <formula>0</formula>
    </cfRule>
  </conditionalFormatting>
  <conditionalFormatting sqref="AO75:AZ75">
    <cfRule type="cellIs" dxfId="4309" priority="133" operator="equal">
      <formula>0</formula>
    </cfRule>
  </conditionalFormatting>
  <conditionalFormatting sqref="AO75:AZ75">
    <cfRule type="cellIs" dxfId="4308" priority="132" operator="equal">
      <formula>0</formula>
    </cfRule>
  </conditionalFormatting>
  <conditionalFormatting sqref="E75:AN75">
    <cfRule type="containsText" dxfId="4307" priority="131" operator="containsText" text="Наименование инвестиционного проекта">
      <formula>NOT(ISERROR(SEARCH("Наименование инвестиционного проекта",E75)))</formula>
    </cfRule>
  </conditionalFormatting>
  <conditionalFormatting sqref="E75:AN75">
    <cfRule type="cellIs" dxfId="4306" priority="130" operator="equal">
      <formula>0</formula>
    </cfRule>
  </conditionalFormatting>
  <conditionalFormatting sqref="E75:AN75">
    <cfRule type="cellIs" dxfId="4305" priority="129" operator="equal">
      <formula>0</formula>
    </cfRule>
  </conditionalFormatting>
  <conditionalFormatting sqref="E75:AN75">
    <cfRule type="cellIs" dxfId="4304" priority="128" operator="equal">
      <formula>0</formula>
    </cfRule>
  </conditionalFormatting>
  <conditionalFormatting sqref="E72:AZ72">
    <cfRule type="containsText" dxfId="4303" priority="111" operator="containsText" text="Наименование инвестиционного проекта">
      <formula>NOT(ISERROR(SEARCH("Наименование инвестиционного проекта",E72)))</formula>
    </cfRule>
  </conditionalFormatting>
  <conditionalFormatting sqref="E72:AZ72">
    <cfRule type="cellIs" dxfId="4302" priority="110" operator="equal">
      <formula>0</formula>
    </cfRule>
  </conditionalFormatting>
  <conditionalFormatting sqref="E72:AZ72">
    <cfRule type="cellIs" dxfId="4301" priority="109" operator="equal">
      <formula>0</formula>
    </cfRule>
  </conditionalFormatting>
  <conditionalFormatting sqref="E72:AZ72">
    <cfRule type="cellIs" dxfId="4300" priority="108" operator="equal">
      <formula>0</formula>
    </cfRule>
  </conditionalFormatting>
  <conditionalFormatting sqref="AO68:AZ68">
    <cfRule type="containsText" dxfId="4299" priority="95" operator="containsText" text="Наименование инвестиционного проекта">
      <formula>NOT(ISERROR(SEARCH("Наименование инвестиционного проекта",AO68)))</formula>
    </cfRule>
  </conditionalFormatting>
  <conditionalFormatting sqref="AO68:AZ68">
    <cfRule type="cellIs" dxfId="4298" priority="94" operator="equal">
      <formula>0</formula>
    </cfRule>
  </conditionalFormatting>
  <conditionalFormatting sqref="AO68:AZ68">
    <cfRule type="cellIs" dxfId="4297" priority="93" operator="equal">
      <formula>0</formula>
    </cfRule>
  </conditionalFormatting>
  <conditionalFormatting sqref="AO68:AZ68">
    <cfRule type="cellIs" dxfId="4296" priority="92" operator="equal">
      <formula>0</formula>
    </cfRule>
  </conditionalFormatting>
  <conditionalFormatting sqref="E68:AN68">
    <cfRule type="containsText" dxfId="4295" priority="91" operator="containsText" text="Наименование инвестиционного проекта">
      <formula>NOT(ISERROR(SEARCH("Наименование инвестиционного проекта",E68)))</formula>
    </cfRule>
  </conditionalFormatting>
  <conditionalFormatting sqref="E68:AN68">
    <cfRule type="cellIs" dxfId="4294" priority="90" operator="equal">
      <formula>0</formula>
    </cfRule>
  </conditionalFormatting>
  <conditionalFormatting sqref="E68:AN68">
    <cfRule type="cellIs" dxfId="4293" priority="89" operator="equal">
      <formula>0</formula>
    </cfRule>
  </conditionalFormatting>
  <conditionalFormatting sqref="E68:AN68">
    <cfRule type="cellIs" dxfId="4292" priority="88" operator="equal">
      <formula>0</formula>
    </cfRule>
  </conditionalFormatting>
  <conditionalFormatting sqref="AP67">
    <cfRule type="containsText" dxfId="4291" priority="79" operator="containsText" text="Наименование инвестиционного проекта">
      <formula>NOT(ISERROR(SEARCH("Наименование инвестиционного проекта",AP67)))</formula>
    </cfRule>
  </conditionalFormatting>
  <conditionalFormatting sqref="AP67">
    <cfRule type="cellIs" dxfId="4290" priority="78" operator="equal">
      <formula>0</formula>
    </cfRule>
  </conditionalFormatting>
  <conditionalFormatting sqref="AP67">
    <cfRule type="cellIs" dxfId="4289" priority="77" operator="equal">
      <formula>0</formula>
    </cfRule>
  </conditionalFormatting>
  <conditionalFormatting sqref="AP67">
    <cfRule type="cellIs" dxfId="4288" priority="76" operator="equal">
      <formula>0</formula>
    </cfRule>
  </conditionalFormatting>
  <conditionalFormatting sqref="AO54:AZ55">
    <cfRule type="containsText" dxfId="4287" priority="71" operator="containsText" text="Наименование инвестиционного проекта">
      <formula>NOT(ISERROR(SEARCH("Наименование инвестиционного проекта",AO54)))</formula>
    </cfRule>
  </conditionalFormatting>
  <conditionalFormatting sqref="AO54:AZ55">
    <cfRule type="cellIs" dxfId="4286" priority="70" operator="equal">
      <formula>0</formula>
    </cfRule>
  </conditionalFormatting>
  <conditionalFormatting sqref="AO54:AZ55">
    <cfRule type="cellIs" dxfId="4285" priority="69" operator="equal">
      <formula>0</formula>
    </cfRule>
  </conditionalFormatting>
  <conditionalFormatting sqref="AO54:AZ55">
    <cfRule type="cellIs" dxfId="4284" priority="68" operator="equal">
      <formula>0</formula>
    </cfRule>
  </conditionalFormatting>
  <conditionalFormatting sqref="E54:AN55">
    <cfRule type="containsText" dxfId="4283" priority="67" operator="containsText" text="Наименование инвестиционного проекта">
      <formula>NOT(ISERROR(SEARCH("Наименование инвестиционного проекта",E54)))</formula>
    </cfRule>
  </conditionalFormatting>
  <conditionalFormatting sqref="E54:AN55">
    <cfRule type="cellIs" dxfId="4282" priority="66" operator="equal">
      <formula>0</formula>
    </cfRule>
  </conditionalFormatting>
  <conditionalFormatting sqref="E54:AN55">
    <cfRule type="cellIs" dxfId="4281" priority="65" operator="equal">
      <formula>0</formula>
    </cfRule>
  </conditionalFormatting>
  <conditionalFormatting sqref="E54:AN55">
    <cfRule type="cellIs" dxfId="4280" priority="64" operator="equal">
      <formula>0</formula>
    </cfRule>
  </conditionalFormatting>
  <conditionalFormatting sqref="AO48:AZ48 AO50:AZ52">
    <cfRule type="containsText" dxfId="4279" priority="63" operator="containsText" text="Наименование инвестиционного проекта">
      <formula>NOT(ISERROR(SEARCH("Наименование инвестиционного проекта",AO48)))</formula>
    </cfRule>
  </conditionalFormatting>
  <conditionalFormatting sqref="AO48:AZ48 AO50:AZ52">
    <cfRule type="cellIs" dxfId="4278" priority="62" operator="equal">
      <formula>0</formula>
    </cfRule>
  </conditionalFormatting>
  <conditionalFormatting sqref="AO48:AZ48 AO50:AZ52">
    <cfRule type="cellIs" dxfId="4277" priority="61" operator="equal">
      <formula>0</formula>
    </cfRule>
  </conditionalFormatting>
  <conditionalFormatting sqref="AO48:AZ48 AO50:AZ52">
    <cfRule type="cellIs" dxfId="4276" priority="60" operator="equal">
      <formula>0</formula>
    </cfRule>
  </conditionalFormatting>
  <conditionalFormatting sqref="E48:AN48 E50:AN52 E49:AZ49 E47:AZ47">
    <cfRule type="containsText" dxfId="4275" priority="59" operator="containsText" text="Наименование инвестиционного проекта">
      <formula>NOT(ISERROR(SEARCH("Наименование инвестиционного проекта",E47)))</formula>
    </cfRule>
  </conditionalFormatting>
  <conditionalFormatting sqref="E48:AN48 E50:AN52 E49:AZ49 E47:AZ47">
    <cfRule type="cellIs" dxfId="4274" priority="58" operator="equal">
      <formula>0</formula>
    </cfRule>
  </conditionalFormatting>
  <conditionalFormatting sqref="E48:AN48 E50:AN52 E49:AZ49 E47:AZ47">
    <cfRule type="cellIs" dxfId="4273" priority="57" operator="equal">
      <formula>0</formula>
    </cfRule>
  </conditionalFormatting>
  <conditionalFormatting sqref="E48:AN48 E50:AN52 E49:AZ49 E47:AZ47">
    <cfRule type="cellIs" dxfId="4272" priority="56" operator="equal">
      <formula>0</formula>
    </cfRule>
  </conditionalFormatting>
  <conditionalFormatting sqref="AQ93:AZ93">
    <cfRule type="cellIs" dxfId="4271" priority="3" operator="equal">
      <formula>0</formula>
    </cfRule>
  </conditionalFormatting>
  <conditionalFormatting sqref="AQ93:AZ93">
    <cfRule type="containsText" dxfId="4270" priority="4" operator="containsText" text="Наименование инвестиционного проекта">
      <formula>NOT(ISERROR(SEARCH("Наименование инвестиционного проекта",AQ93)))</formula>
    </cfRule>
  </conditionalFormatting>
  <pageMargins left="0.70866141732283472" right="0.70866141732283472" top="0.74803149606299213" bottom="0.74803149606299213" header="0.31496062992125984" footer="0.31496062992125984"/>
  <pageSetup paperSize="4130" scale="50" orientation="landscape"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4A117-04A6-4BA8-86EF-B6258F1ADCCD}">
  <sheetPr>
    <tabColor rgb="FF92D050"/>
    <pageSetUpPr fitToPage="1"/>
  </sheetPr>
  <dimension ref="A1:BO179"/>
  <sheetViews>
    <sheetView view="pageBreakPreview" zoomScale="70" zoomScaleNormal="100" zoomScaleSheetLayoutView="70" workbookViewId="0">
      <pane xSplit="4" ySplit="24" topLeftCell="K167" activePane="bottomRight" state="frozen"/>
      <selection activeCell="A18" sqref="A18"/>
      <selection pane="topRight" activeCell="E18" sqref="E18"/>
      <selection pane="bottomLeft" activeCell="A25" sqref="A25"/>
      <selection pane="bottomRight" activeCell="AA178" sqref="AA178"/>
    </sheetView>
  </sheetViews>
  <sheetFormatPr defaultRowHeight="15.75" outlineLevelRow="1" x14ac:dyDescent="0.25"/>
  <cols>
    <col min="1" max="1" width="9.140625" style="32"/>
    <col min="2" max="2" width="13.28515625" style="32" customWidth="1"/>
    <col min="3" max="3" width="106.28515625" style="32" customWidth="1"/>
    <col min="4" max="4" width="26.28515625" style="32" customWidth="1"/>
    <col min="5" max="5" width="20.5703125" style="32" customWidth="1"/>
    <col min="6" max="6" width="17.7109375" style="32" customWidth="1"/>
    <col min="7" max="11" width="8.7109375" style="32" customWidth="1"/>
    <col min="12" max="12" width="20.5703125" style="32" customWidth="1"/>
    <col min="13" max="13" width="17.140625" style="32" customWidth="1"/>
    <col min="14" max="18" width="8.7109375" style="32" customWidth="1"/>
    <col min="19" max="19" width="20.5703125" style="32" customWidth="1"/>
    <col min="20" max="20" width="15.7109375" style="32" customWidth="1"/>
    <col min="21" max="25" width="8.7109375" style="32" customWidth="1"/>
    <col min="26" max="26" width="20.5703125" style="32" customWidth="1"/>
    <col min="27" max="27" width="17.7109375" style="32" customWidth="1"/>
    <col min="28" max="28" width="11.140625" style="32" customWidth="1"/>
    <col min="29" max="32" width="8.7109375" style="32" bestFit="1" customWidth="1"/>
    <col min="33" max="33" width="20.5703125" style="32" customWidth="1"/>
    <col min="34" max="34" width="15.28515625" style="32" customWidth="1"/>
    <col min="35" max="35" width="12.140625" style="32" customWidth="1"/>
    <col min="36" max="38" width="8.7109375" style="32" bestFit="1" customWidth="1"/>
    <col min="39" max="39" width="17.42578125" style="32" customWidth="1"/>
    <col min="40" max="40" width="6.5703125" style="29" customWidth="1"/>
    <col min="41" max="41" width="18.42578125" style="32" customWidth="1"/>
    <col min="42" max="42" width="24.28515625" style="32" customWidth="1"/>
    <col min="43" max="43" width="14.42578125" style="32" customWidth="1"/>
    <col min="44" max="44" width="25.5703125" style="32" customWidth="1"/>
    <col min="45" max="45" width="12.42578125" style="32" customWidth="1"/>
    <col min="46" max="46" width="19.85546875" style="32" customWidth="1"/>
    <col min="47" max="48" width="4.7109375" style="32" customWidth="1"/>
    <col min="49" max="49" width="4.28515625" style="32" customWidth="1"/>
    <col min="50" max="50" width="4.42578125" style="32" customWidth="1"/>
    <col min="51" max="51" width="5.140625" style="32" customWidth="1"/>
    <col min="52" max="52" width="5.7109375" style="32" customWidth="1"/>
    <col min="53" max="53" width="6.28515625" style="32" customWidth="1"/>
    <col min="54" max="54" width="6.5703125" style="32" customWidth="1"/>
    <col min="55" max="55" width="6.28515625" style="32" customWidth="1"/>
    <col min="56" max="57" width="5.7109375" style="32" customWidth="1"/>
    <col min="58" max="58" width="14.7109375" style="32" customWidth="1"/>
    <col min="59" max="68" width="5.7109375" style="32" customWidth="1"/>
    <col min="69" max="16384" width="9.140625" style="32"/>
  </cols>
  <sheetData>
    <row r="1" spans="2:67" ht="18.75" outlineLevel="1" x14ac:dyDescent="0.25">
      <c r="AM1" s="89" t="s">
        <v>391</v>
      </c>
    </row>
    <row r="2" spans="2:67" ht="18.75" outlineLevel="1" x14ac:dyDescent="0.3">
      <c r="AM2" s="117" t="s">
        <v>1</v>
      </c>
    </row>
    <row r="3" spans="2:67" ht="18.75" outlineLevel="1" x14ac:dyDescent="0.3">
      <c r="AM3" s="117" t="s">
        <v>305</v>
      </c>
    </row>
    <row r="4" spans="2:67" ht="18.75" outlineLevel="1" x14ac:dyDescent="0.3">
      <c r="B4" s="962" t="s">
        <v>392</v>
      </c>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c r="AI4" s="962"/>
      <c r="AJ4" s="962"/>
      <c r="AK4" s="962"/>
      <c r="AL4" s="962"/>
      <c r="AM4" s="962"/>
    </row>
    <row r="5" spans="2:67" ht="18.75" outlineLevel="1" x14ac:dyDescent="0.3">
      <c r="B5" s="963" t="s">
        <v>1660</v>
      </c>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row>
    <row r="6" spans="2:67" outlineLevel="1" x14ac:dyDescent="0.25">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row>
    <row r="7" spans="2:67" ht="18.75" outlineLevel="1" x14ac:dyDescent="0.25">
      <c r="B7" s="907" t="str">
        <f>'1-2023'!B7:AY7</f>
        <v>Инвестиционная программа  ГУП НАО "Нарьян-Марская электростанция"</v>
      </c>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119"/>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row>
    <row r="8" spans="2:67" outlineLevel="1" x14ac:dyDescent="0.25">
      <c r="B8" s="964" t="s">
        <v>4</v>
      </c>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964"/>
      <c r="AM8" s="964"/>
      <c r="AN8" s="121"/>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row>
    <row r="9" spans="2:67" outlineLevel="1" x14ac:dyDescent="0.25">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1"/>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row>
    <row r="10" spans="2:67" outlineLevel="1" x14ac:dyDescent="0.25">
      <c r="B10" s="965" t="s">
        <v>1682</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124"/>
      <c r="AO10" s="125"/>
      <c r="AP10" s="125"/>
      <c r="AQ10" s="125"/>
      <c r="AR10" s="125"/>
      <c r="AS10" s="125"/>
      <c r="AT10" s="125"/>
      <c r="AU10" s="125"/>
      <c r="AV10" s="125"/>
      <c r="AW10" s="125"/>
      <c r="AX10" s="125"/>
      <c r="AY10" s="125"/>
      <c r="AZ10" s="125"/>
      <c r="BA10" s="125"/>
      <c r="BB10" s="125"/>
      <c r="BC10" s="125"/>
      <c r="BD10" s="125"/>
      <c r="BE10" s="125"/>
      <c r="BF10" s="125"/>
    </row>
    <row r="11" spans="2:67" ht="18.75" outlineLevel="1" x14ac:dyDescent="0.3">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7"/>
      <c r="AO11" s="128"/>
      <c r="AP11" s="128"/>
      <c r="AQ11" s="128"/>
      <c r="AR11" s="128"/>
      <c r="AS11" s="128"/>
      <c r="AT11" s="128"/>
      <c r="AU11" s="128"/>
      <c r="AV11" s="128"/>
      <c r="AW11" s="128"/>
      <c r="AX11" s="128"/>
    </row>
    <row r="12" spans="2:67" ht="18.75" outlineLevel="1" x14ac:dyDescent="0.25">
      <c r="B12" s="873" t="str">
        <f>'1-2023'!B12:AY12</f>
        <v>Утвержденные плановые значения показателей приведены в соответствии с:  "решение об утверждении инвестиционной программы отсутствует"</v>
      </c>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129"/>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row>
    <row r="13" spans="2:67" outlineLevel="1" x14ac:dyDescent="0.25">
      <c r="B13" s="874" t="s">
        <v>6</v>
      </c>
      <c r="C13" s="874"/>
      <c r="D13" s="874"/>
      <c r="E13" s="874"/>
      <c r="F13" s="874"/>
      <c r="G13" s="874"/>
      <c r="H13" s="874"/>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131"/>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row>
    <row r="14" spans="2:67" outlineLevel="1" x14ac:dyDescent="0.2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131"/>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row>
    <row r="15" spans="2:67" outlineLevel="1" x14ac:dyDescent="0.2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131"/>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row>
    <row r="16" spans="2:67" outlineLevel="1" x14ac:dyDescent="0.2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131"/>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row>
    <row r="17" spans="1:58" ht="16.5" outlineLevel="1" thickBot="1" x14ac:dyDescent="0.3">
      <c r="B17" s="954"/>
      <c r="C17" s="954"/>
      <c r="D17" s="954"/>
      <c r="E17" s="954"/>
      <c r="F17" s="954"/>
      <c r="G17" s="954"/>
      <c r="H17" s="954"/>
      <c r="I17" s="954"/>
      <c r="J17" s="954"/>
      <c r="K17" s="954"/>
      <c r="L17" s="954"/>
      <c r="M17" s="954"/>
      <c r="N17" s="954"/>
      <c r="O17" s="954"/>
      <c r="P17" s="954"/>
      <c r="Q17" s="954"/>
      <c r="R17" s="954"/>
      <c r="S17" s="954"/>
      <c r="T17" s="954"/>
      <c r="U17" s="954"/>
      <c r="V17" s="954"/>
      <c r="W17" s="954"/>
      <c r="X17" s="954"/>
      <c r="Y17" s="954"/>
      <c r="Z17" s="954"/>
      <c r="AA17" s="954"/>
      <c r="AB17" s="954"/>
      <c r="AC17" s="954"/>
      <c r="AD17" s="954"/>
      <c r="AE17" s="954"/>
      <c r="AF17" s="954"/>
      <c r="AG17" s="954"/>
      <c r="AH17" s="954"/>
      <c r="AI17" s="954"/>
      <c r="AJ17" s="954"/>
      <c r="AK17" s="954"/>
      <c r="AL17" s="954"/>
      <c r="AM17" s="954"/>
      <c r="AN17" s="133"/>
      <c r="AO17" s="134"/>
      <c r="AP17" s="134"/>
      <c r="AQ17" s="135"/>
      <c r="AR17" s="135"/>
      <c r="AS17" s="135"/>
      <c r="AT17" s="135"/>
      <c r="AU17" s="135"/>
      <c r="AV17" s="135"/>
      <c r="AW17" s="135"/>
      <c r="AX17" s="135"/>
      <c r="AY17" s="135"/>
      <c r="AZ17" s="135"/>
      <c r="BA17" s="135"/>
      <c r="BB17" s="135"/>
      <c r="BC17" s="135"/>
      <c r="BD17" s="135"/>
      <c r="BE17" s="135"/>
      <c r="BF17" s="135"/>
    </row>
    <row r="18" spans="1:58" ht="29.25" customHeight="1" thickBot="1" x14ac:dyDescent="0.3">
      <c r="A18" s="29"/>
      <c r="B18" s="931" t="s">
        <v>7</v>
      </c>
      <c r="C18" s="955" t="s">
        <v>8</v>
      </c>
      <c r="D18" s="931" t="s">
        <v>9</v>
      </c>
      <c r="E18" s="923" t="s">
        <v>1470</v>
      </c>
      <c r="F18" s="924"/>
      <c r="G18" s="924"/>
      <c r="H18" s="924"/>
      <c r="I18" s="924"/>
      <c r="J18" s="924"/>
      <c r="K18" s="924"/>
      <c r="L18" s="924"/>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c r="AL18" s="924"/>
      <c r="AM18" s="925"/>
    </row>
    <row r="19" spans="1:58" ht="43.5" customHeight="1" thickBot="1" x14ac:dyDescent="0.3">
      <c r="A19" s="29"/>
      <c r="B19" s="932"/>
      <c r="C19" s="956"/>
      <c r="D19" s="932"/>
      <c r="E19" s="923" t="s">
        <v>393</v>
      </c>
      <c r="F19" s="924"/>
      <c r="G19" s="924"/>
      <c r="H19" s="924"/>
      <c r="I19" s="924"/>
      <c r="J19" s="924"/>
      <c r="K19" s="925"/>
      <c r="L19" s="958" t="s">
        <v>394</v>
      </c>
      <c r="M19" s="924"/>
      <c r="N19" s="924"/>
      <c r="O19" s="924"/>
      <c r="P19" s="924"/>
      <c r="Q19" s="924"/>
      <c r="R19" s="925"/>
      <c r="S19" s="923" t="s">
        <v>395</v>
      </c>
      <c r="T19" s="924"/>
      <c r="U19" s="924"/>
      <c r="V19" s="924"/>
      <c r="W19" s="924"/>
      <c r="X19" s="924"/>
      <c r="Y19" s="925"/>
      <c r="Z19" s="958" t="s">
        <v>396</v>
      </c>
      <c r="AA19" s="924"/>
      <c r="AB19" s="924"/>
      <c r="AC19" s="924"/>
      <c r="AD19" s="924"/>
      <c r="AE19" s="924"/>
      <c r="AF19" s="925"/>
      <c r="AG19" s="959" t="s">
        <v>1483</v>
      </c>
      <c r="AH19" s="960"/>
      <c r="AI19" s="960"/>
      <c r="AJ19" s="960"/>
      <c r="AK19" s="960"/>
      <c r="AL19" s="960"/>
      <c r="AM19" s="961"/>
    </row>
    <row r="20" spans="1:58" ht="43.5" customHeight="1" thickBot="1" x14ac:dyDescent="0.3">
      <c r="A20" s="29"/>
      <c r="B20" s="932"/>
      <c r="C20" s="956"/>
      <c r="D20" s="932"/>
      <c r="E20" s="96" t="s">
        <v>311</v>
      </c>
      <c r="F20" s="923" t="s">
        <v>312</v>
      </c>
      <c r="G20" s="924"/>
      <c r="H20" s="924"/>
      <c r="I20" s="924"/>
      <c r="J20" s="924"/>
      <c r="K20" s="925"/>
      <c r="L20" s="136" t="s">
        <v>311</v>
      </c>
      <c r="M20" s="916" t="s">
        <v>312</v>
      </c>
      <c r="N20" s="917"/>
      <c r="O20" s="917"/>
      <c r="P20" s="917"/>
      <c r="Q20" s="917"/>
      <c r="R20" s="918"/>
      <c r="S20" s="96" t="s">
        <v>311</v>
      </c>
      <c r="T20" s="916" t="s">
        <v>312</v>
      </c>
      <c r="U20" s="917"/>
      <c r="V20" s="917"/>
      <c r="W20" s="917"/>
      <c r="X20" s="917"/>
      <c r="Y20" s="918"/>
      <c r="Z20" s="136" t="s">
        <v>311</v>
      </c>
      <c r="AA20" s="916" t="s">
        <v>312</v>
      </c>
      <c r="AB20" s="917"/>
      <c r="AC20" s="917"/>
      <c r="AD20" s="917"/>
      <c r="AE20" s="917"/>
      <c r="AF20" s="918"/>
      <c r="AG20" s="96" t="s">
        <v>311</v>
      </c>
      <c r="AH20" s="916" t="s">
        <v>312</v>
      </c>
      <c r="AI20" s="917"/>
      <c r="AJ20" s="917"/>
      <c r="AK20" s="917"/>
      <c r="AL20" s="917"/>
      <c r="AM20" s="918"/>
    </row>
    <row r="21" spans="1:58" ht="87.75" customHeight="1" thickBot="1" x14ac:dyDescent="0.3">
      <c r="A21" s="29"/>
      <c r="B21" s="933"/>
      <c r="C21" s="957"/>
      <c r="D21" s="933"/>
      <c r="E21" s="137" t="s">
        <v>397</v>
      </c>
      <c r="F21" s="137" t="s">
        <v>313</v>
      </c>
      <c r="G21" s="138" t="s">
        <v>314</v>
      </c>
      <c r="H21" s="139" t="s">
        <v>315</v>
      </c>
      <c r="I21" s="139" t="s">
        <v>316</v>
      </c>
      <c r="J21" s="139" t="s">
        <v>317</v>
      </c>
      <c r="K21" s="140" t="s">
        <v>318</v>
      </c>
      <c r="L21" s="141" t="s">
        <v>397</v>
      </c>
      <c r="M21" s="137" t="s">
        <v>313</v>
      </c>
      <c r="N21" s="142" t="s">
        <v>314</v>
      </c>
      <c r="O21" s="143" t="s">
        <v>315</v>
      </c>
      <c r="P21" s="143" t="s">
        <v>316</v>
      </c>
      <c r="Q21" s="143" t="s">
        <v>317</v>
      </c>
      <c r="R21" s="144" t="s">
        <v>318</v>
      </c>
      <c r="S21" s="97" t="s">
        <v>397</v>
      </c>
      <c r="T21" s="97" t="s">
        <v>313</v>
      </c>
      <c r="U21" s="145" t="s">
        <v>314</v>
      </c>
      <c r="V21" s="146" t="s">
        <v>315</v>
      </c>
      <c r="W21" s="146" t="s">
        <v>316</v>
      </c>
      <c r="X21" s="146" t="s">
        <v>317</v>
      </c>
      <c r="Y21" s="147" t="s">
        <v>318</v>
      </c>
      <c r="Z21" s="148" t="s">
        <v>397</v>
      </c>
      <c r="AA21" s="137" t="s">
        <v>313</v>
      </c>
      <c r="AB21" s="142" t="s">
        <v>314</v>
      </c>
      <c r="AC21" s="143" t="s">
        <v>315</v>
      </c>
      <c r="AD21" s="143" t="s">
        <v>316</v>
      </c>
      <c r="AE21" s="143" t="s">
        <v>317</v>
      </c>
      <c r="AF21" s="144" t="s">
        <v>318</v>
      </c>
      <c r="AG21" s="137" t="s">
        <v>397</v>
      </c>
      <c r="AH21" s="137" t="s">
        <v>313</v>
      </c>
      <c r="AI21" s="149" t="s">
        <v>314</v>
      </c>
      <c r="AJ21" s="139" t="s">
        <v>315</v>
      </c>
      <c r="AK21" s="139" t="s">
        <v>316</v>
      </c>
      <c r="AL21" s="139" t="s">
        <v>317</v>
      </c>
      <c r="AM21" s="140" t="s">
        <v>318</v>
      </c>
    </row>
    <row r="22" spans="1:58" x14ac:dyDescent="0.25">
      <c r="A22" s="29"/>
      <c r="B22" s="172">
        <v>1</v>
      </c>
      <c r="C22" s="172">
        <v>2</v>
      </c>
      <c r="D22" s="172">
        <v>3</v>
      </c>
      <c r="E22" s="150" t="s">
        <v>398</v>
      </c>
      <c r="F22" s="110" t="s">
        <v>399</v>
      </c>
      <c r="G22" s="110" t="s">
        <v>400</v>
      </c>
      <c r="H22" s="110" t="s">
        <v>401</v>
      </c>
      <c r="I22" s="110" t="s">
        <v>402</v>
      </c>
      <c r="J22" s="110" t="s">
        <v>403</v>
      </c>
      <c r="K22" s="110" t="s">
        <v>404</v>
      </c>
      <c r="L22" s="110" t="s">
        <v>405</v>
      </c>
      <c r="M22" s="110" t="s">
        <v>406</v>
      </c>
      <c r="N22" s="110" t="s">
        <v>407</v>
      </c>
      <c r="O22" s="110" t="s">
        <v>408</v>
      </c>
      <c r="P22" s="110" t="s">
        <v>409</v>
      </c>
      <c r="Q22" s="110" t="s">
        <v>410</v>
      </c>
      <c r="R22" s="111" t="s">
        <v>411</v>
      </c>
      <c r="S22" s="114" t="s">
        <v>412</v>
      </c>
      <c r="T22" s="115" t="s">
        <v>413</v>
      </c>
      <c r="U22" s="151" t="s">
        <v>414</v>
      </c>
      <c r="V22" s="151" t="s">
        <v>415</v>
      </c>
      <c r="W22" s="151" t="s">
        <v>416</v>
      </c>
      <c r="X22" s="151" t="s">
        <v>417</v>
      </c>
      <c r="Y22" s="152" t="s">
        <v>418</v>
      </c>
      <c r="Z22" s="150" t="s">
        <v>419</v>
      </c>
      <c r="AA22" s="110" t="s">
        <v>420</v>
      </c>
      <c r="AB22" s="110" t="s">
        <v>421</v>
      </c>
      <c r="AC22" s="110" t="s">
        <v>422</v>
      </c>
      <c r="AD22" s="110" t="s">
        <v>423</v>
      </c>
      <c r="AE22" s="110" t="s">
        <v>424</v>
      </c>
      <c r="AF22" s="343" t="s">
        <v>425</v>
      </c>
      <c r="AG22" s="150" t="s">
        <v>426</v>
      </c>
      <c r="AH22" s="110" t="s">
        <v>427</v>
      </c>
      <c r="AI22" s="110" t="s">
        <v>428</v>
      </c>
      <c r="AJ22" s="110" t="s">
        <v>429</v>
      </c>
      <c r="AK22" s="110" t="s">
        <v>390</v>
      </c>
      <c r="AL22" s="110" t="s">
        <v>430</v>
      </c>
      <c r="AM22" s="111" t="s">
        <v>431</v>
      </c>
    </row>
    <row r="23" spans="1:58" ht="48" customHeight="1" x14ac:dyDescent="0.25">
      <c r="A23" s="29"/>
      <c r="B23" s="402">
        <v>0</v>
      </c>
      <c r="C23" s="402" t="s">
        <v>92</v>
      </c>
      <c r="D23" s="403" t="s">
        <v>93</v>
      </c>
      <c r="E23" s="623">
        <f t="shared" ref="E23:K23" si="0">SUM(E24:E29)</f>
        <v>0</v>
      </c>
      <c r="F23" s="623">
        <f>SUM(F24:F29)</f>
        <v>0</v>
      </c>
      <c r="G23" s="623">
        <f t="shared" si="0"/>
        <v>0</v>
      </c>
      <c r="H23" s="623">
        <f t="shared" si="0"/>
        <v>0</v>
      </c>
      <c r="I23" s="623">
        <f t="shared" si="0"/>
        <v>0</v>
      </c>
      <c r="J23" s="623">
        <f t="shared" si="0"/>
        <v>0</v>
      </c>
      <c r="K23" s="623">
        <f t="shared" si="0"/>
        <v>0</v>
      </c>
      <c r="L23" s="623">
        <f t="shared" ref="L23:Y23" si="1">SUM(L24:L29)</f>
        <v>0</v>
      </c>
      <c r="M23" s="623">
        <f t="shared" si="1"/>
        <v>0</v>
      </c>
      <c r="N23" s="623">
        <f t="shared" si="1"/>
        <v>0</v>
      </c>
      <c r="O23" s="623">
        <f t="shared" si="1"/>
        <v>0</v>
      </c>
      <c r="P23" s="623">
        <f t="shared" si="1"/>
        <v>0</v>
      </c>
      <c r="Q23" s="623">
        <f t="shared" si="1"/>
        <v>0</v>
      </c>
      <c r="R23" s="623">
        <f t="shared" si="1"/>
        <v>0</v>
      </c>
      <c r="S23" s="623">
        <f t="shared" si="1"/>
        <v>0</v>
      </c>
      <c r="T23" s="623">
        <f t="shared" si="1"/>
        <v>0</v>
      </c>
      <c r="U23" s="623">
        <f t="shared" si="1"/>
        <v>0</v>
      </c>
      <c r="V23" s="623">
        <f t="shared" si="1"/>
        <v>0</v>
      </c>
      <c r="W23" s="623">
        <f t="shared" si="1"/>
        <v>0</v>
      </c>
      <c r="X23" s="623">
        <f t="shared" si="1"/>
        <v>0</v>
      </c>
      <c r="Y23" s="623">
        <f t="shared" si="1"/>
        <v>0</v>
      </c>
      <c r="Z23" s="623">
        <f>SUM(Z24:Z29)</f>
        <v>0</v>
      </c>
      <c r="AA23" s="623">
        <f>AA24+AA31+AA39+AA45</f>
        <v>59.180010100000004</v>
      </c>
      <c r="AB23" s="623">
        <f t="shared" ref="AB23:AM23" si="2">AB24+AB31+AB39+AB45</f>
        <v>0.8</v>
      </c>
      <c r="AC23" s="623">
        <f t="shared" si="2"/>
        <v>0</v>
      </c>
      <c r="AD23" s="623">
        <f t="shared" si="2"/>
        <v>0.66</v>
      </c>
      <c r="AE23" s="623">
        <f t="shared" si="2"/>
        <v>0</v>
      </c>
      <c r="AF23" s="623">
        <f t="shared" si="2"/>
        <v>0</v>
      </c>
      <c r="AG23" s="623">
        <f t="shared" si="2"/>
        <v>0</v>
      </c>
      <c r="AH23" s="623">
        <f>AH24+AH31+AH39+AH45</f>
        <v>59.180010100000004</v>
      </c>
      <c r="AI23" s="623">
        <f>AI24+AI31+AI39+AI45</f>
        <v>0.8</v>
      </c>
      <c r="AJ23" s="623">
        <f>AJ24+AJ31+AJ39+AJ45</f>
        <v>0</v>
      </c>
      <c r="AK23" s="623">
        <f>AK24+AK31+AK39+AK45</f>
        <v>0</v>
      </c>
      <c r="AL23" s="623">
        <f t="shared" si="2"/>
        <v>0</v>
      </c>
      <c r="AM23" s="623">
        <f t="shared" si="2"/>
        <v>0</v>
      </c>
    </row>
    <row r="24" spans="1:58" ht="42" customHeight="1" x14ac:dyDescent="0.25">
      <c r="A24" s="29"/>
      <c r="B24" s="406" t="s">
        <v>94</v>
      </c>
      <c r="C24" s="413" t="s">
        <v>1506</v>
      </c>
      <c r="D24" s="399" t="s">
        <v>93</v>
      </c>
      <c r="E24" s="625">
        <f>E31</f>
        <v>0</v>
      </c>
      <c r="F24" s="625">
        <f>F31</f>
        <v>0</v>
      </c>
      <c r="G24" s="625">
        <f t="shared" ref="G24:Z24" si="3">G31</f>
        <v>0</v>
      </c>
      <c r="H24" s="625">
        <f t="shared" si="3"/>
        <v>0</v>
      </c>
      <c r="I24" s="625">
        <f t="shared" si="3"/>
        <v>0</v>
      </c>
      <c r="J24" s="625">
        <f t="shared" si="3"/>
        <v>0</v>
      </c>
      <c r="K24" s="625">
        <f t="shared" si="3"/>
        <v>0</v>
      </c>
      <c r="L24" s="625">
        <f t="shared" si="3"/>
        <v>0</v>
      </c>
      <c r="M24" s="625">
        <f t="shared" si="3"/>
        <v>0</v>
      </c>
      <c r="N24" s="625">
        <f t="shared" si="3"/>
        <v>0</v>
      </c>
      <c r="O24" s="625">
        <f t="shared" si="3"/>
        <v>0</v>
      </c>
      <c r="P24" s="625">
        <f t="shared" si="3"/>
        <v>0</v>
      </c>
      <c r="Q24" s="625">
        <f t="shared" si="3"/>
        <v>0</v>
      </c>
      <c r="R24" s="625">
        <f t="shared" si="3"/>
        <v>0</v>
      </c>
      <c r="S24" s="625">
        <f t="shared" si="3"/>
        <v>0</v>
      </c>
      <c r="T24" s="625">
        <f t="shared" si="3"/>
        <v>0</v>
      </c>
      <c r="U24" s="625">
        <f t="shared" si="3"/>
        <v>0</v>
      </c>
      <c r="V24" s="625">
        <f t="shared" si="3"/>
        <v>0</v>
      </c>
      <c r="W24" s="625">
        <f t="shared" si="3"/>
        <v>0</v>
      </c>
      <c r="X24" s="625">
        <f t="shared" si="3"/>
        <v>0</v>
      </c>
      <c r="Y24" s="625">
        <f t="shared" si="3"/>
        <v>0</v>
      </c>
      <c r="Z24" s="625">
        <f t="shared" si="3"/>
        <v>0</v>
      </c>
      <c r="AA24" s="627">
        <f t="shared" ref="AA24:AH24" si="4">AA47</f>
        <v>42.790843433333336</v>
      </c>
      <c r="AB24" s="625">
        <f t="shared" si="4"/>
        <v>0.8</v>
      </c>
      <c r="AC24" s="625">
        <f t="shared" si="4"/>
        <v>0</v>
      </c>
      <c r="AD24" s="625">
        <f t="shared" si="4"/>
        <v>0.66</v>
      </c>
      <c r="AE24" s="625">
        <f t="shared" si="4"/>
        <v>0</v>
      </c>
      <c r="AF24" s="625">
        <f t="shared" si="4"/>
        <v>0</v>
      </c>
      <c r="AG24" s="625">
        <f t="shared" si="4"/>
        <v>0</v>
      </c>
      <c r="AH24" s="627">
        <f t="shared" si="4"/>
        <v>42.790843433333336</v>
      </c>
      <c r="AI24" s="625">
        <f t="shared" ref="AI24:AK25" si="5">AI47</f>
        <v>0.8</v>
      </c>
      <c r="AJ24" s="625">
        <f t="shared" si="5"/>
        <v>0</v>
      </c>
      <c r="AK24" s="625">
        <f t="shared" si="5"/>
        <v>0</v>
      </c>
      <c r="AL24" s="625">
        <f>AL47</f>
        <v>0</v>
      </c>
      <c r="AM24" s="625">
        <f>AM47</f>
        <v>0</v>
      </c>
    </row>
    <row r="25" spans="1:58" ht="42" customHeight="1" x14ac:dyDescent="0.25">
      <c r="A25" s="29"/>
      <c r="B25" s="406" t="s">
        <v>1507</v>
      </c>
      <c r="C25" s="413" t="s">
        <v>95</v>
      </c>
      <c r="D25" s="399" t="s">
        <v>93</v>
      </c>
      <c r="E25" s="625">
        <f>E43</f>
        <v>0</v>
      </c>
      <c r="F25" s="625">
        <f>F43</f>
        <v>0</v>
      </c>
      <c r="G25" s="625">
        <f t="shared" ref="G25:AM25" si="6">G43</f>
        <v>0</v>
      </c>
      <c r="H25" s="625">
        <f t="shared" si="6"/>
        <v>0</v>
      </c>
      <c r="I25" s="625">
        <f t="shared" si="6"/>
        <v>0</v>
      </c>
      <c r="J25" s="625">
        <f t="shared" si="6"/>
        <v>0</v>
      </c>
      <c r="K25" s="625">
        <f t="shared" si="6"/>
        <v>0</v>
      </c>
      <c r="L25" s="625">
        <f t="shared" si="6"/>
        <v>0</v>
      </c>
      <c r="M25" s="625">
        <f t="shared" si="6"/>
        <v>0</v>
      </c>
      <c r="N25" s="625">
        <f t="shared" si="6"/>
        <v>0</v>
      </c>
      <c r="O25" s="625">
        <f t="shared" si="6"/>
        <v>0</v>
      </c>
      <c r="P25" s="625">
        <f t="shared" si="6"/>
        <v>0</v>
      </c>
      <c r="Q25" s="625">
        <f t="shared" si="6"/>
        <v>0</v>
      </c>
      <c r="R25" s="625">
        <f t="shared" si="6"/>
        <v>0</v>
      </c>
      <c r="S25" s="625">
        <f t="shared" si="6"/>
        <v>0</v>
      </c>
      <c r="T25" s="625">
        <f t="shared" si="6"/>
        <v>0</v>
      </c>
      <c r="U25" s="625">
        <f t="shared" si="6"/>
        <v>0</v>
      </c>
      <c r="V25" s="625">
        <f t="shared" si="6"/>
        <v>0</v>
      </c>
      <c r="W25" s="625">
        <f t="shared" si="6"/>
        <v>0</v>
      </c>
      <c r="X25" s="625">
        <f t="shared" si="6"/>
        <v>0</v>
      </c>
      <c r="Y25" s="625">
        <f t="shared" si="6"/>
        <v>0</v>
      </c>
      <c r="Z25" s="625">
        <f t="shared" si="6"/>
        <v>0</v>
      </c>
      <c r="AA25" s="627">
        <f>AA48</f>
        <v>16.499166766666669</v>
      </c>
      <c r="AB25" s="625">
        <f>AB48</f>
        <v>0.4</v>
      </c>
      <c r="AC25" s="625">
        <f>AC48</f>
        <v>0</v>
      </c>
      <c r="AD25" s="625">
        <f>AD48</f>
        <v>0</v>
      </c>
      <c r="AE25" s="625">
        <f t="shared" si="6"/>
        <v>0</v>
      </c>
      <c r="AF25" s="625">
        <f t="shared" si="6"/>
        <v>0</v>
      </c>
      <c r="AG25" s="625">
        <f t="shared" si="6"/>
        <v>0</v>
      </c>
      <c r="AH25" s="627">
        <f>AH48</f>
        <v>16.499166766666669</v>
      </c>
      <c r="AI25" s="625">
        <f t="shared" si="5"/>
        <v>0.4</v>
      </c>
      <c r="AJ25" s="625">
        <f t="shared" si="5"/>
        <v>0</v>
      </c>
      <c r="AK25" s="625">
        <f t="shared" si="5"/>
        <v>0</v>
      </c>
      <c r="AL25" s="625">
        <f t="shared" si="6"/>
        <v>0</v>
      </c>
      <c r="AM25" s="625">
        <f t="shared" si="6"/>
        <v>0</v>
      </c>
    </row>
    <row r="26" spans="1:58" ht="42" customHeight="1" x14ac:dyDescent="0.25">
      <c r="A26" s="29"/>
      <c r="B26" s="406" t="s">
        <v>1508</v>
      </c>
      <c r="C26" s="413" t="s">
        <v>97</v>
      </c>
      <c r="D26" s="399" t="s">
        <v>93</v>
      </c>
      <c r="E26" s="625">
        <f>E72</f>
        <v>0</v>
      </c>
      <c r="F26" s="625">
        <f>F72</f>
        <v>0</v>
      </c>
      <c r="G26" s="625">
        <f t="shared" ref="G26:AM26" si="7">G72</f>
        <v>0</v>
      </c>
      <c r="H26" s="625">
        <f t="shared" si="7"/>
        <v>0</v>
      </c>
      <c r="I26" s="625">
        <f t="shared" si="7"/>
        <v>0</v>
      </c>
      <c r="J26" s="625">
        <f t="shared" si="7"/>
        <v>0</v>
      </c>
      <c r="K26" s="625">
        <f t="shared" si="7"/>
        <v>0</v>
      </c>
      <c r="L26" s="625">
        <f t="shared" si="7"/>
        <v>0</v>
      </c>
      <c r="M26" s="625">
        <f t="shared" si="7"/>
        <v>0</v>
      </c>
      <c r="N26" s="625">
        <f t="shared" si="7"/>
        <v>0</v>
      </c>
      <c r="O26" s="625">
        <f t="shared" si="7"/>
        <v>0</v>
      </c>
      <c r="P26" s="625">
        <f t="shared" si="7"/>
        <v>0</v>
      </c>
      <c r="Q26" s="625">
        <f t="shared" si="7"/>
        <v>0</v>
      </c>
      <c r="R26" s="625">
        <f t="shared" si="7"/>
        <v>0</v>
      </c>
      <c r="S26" s="625">
        <f t="shared" si="7"/>
        <v>0</v>
      </c>
      <c r="T26" s="625">
        <f t="shared" si="7"/>
        <v>0</v>
      </c>
      <c r="U26" s="625">
        <f t="shared" si="7"/>
        <v>0</v>
      </c>
      <c r="V26" s="625">
        <f t="shared" si="7"/>
        <v>0</v>
      </c>
      <c r="W26" s="625">
        <f t="shared" si="7"/>
        <v>0</v>
      </c>
      <c r="X26" s="625">
        <f t="shared" si="7"/>
        <v>0</v>
      </c>
      <c r="Y26" s="625">
        <f t="shared" si="7"/>
        <v>0</v>
      </c>
      <c r="Z26" s="625">
        <f t="shared" si="7"/>
        <v>0</v>
      </c>
      <c r="AA26" s="627">
        <f>AA73</f>
        <v>23.705010000000001</v>
      </c>
      <c r="AB26" s="625">
        <f>AB73</f>
        <v>0.4</v>
      </c>
      <c r="AC26" s="625">
        <f>AC73</f>
        <v>0</v>
      </c>
      <c r="AD26" s="625">
        <f>AD73</f>
        <v>0</v>
      </c>
      <c r="AE26" s="625">
        <f t="shared" si="7"/>
        <v>0</v>
      </c>
      <c r="AF26" s="625">
        <f t="shared" si="7"/>
        <v>0</v>
      </c>
      <c r="AG26" s="625">
        <f t="shared" si="7"/>
        <v>0</v>
      </c>
      <c r="AH26" s="627">
        <f>AH73</f>
        <v>23.705010000000001</v>
      </c>
      <c r="AI26" s="625">
        <f>AI73</f>
        <v>0.4</v>
      </c>
      <c r="AJ26" s="625">
        <f>AJ73</f>
        <v>0</v>
      </c>
      <c r="AK26" s="625">
        <f>AK73</f>
        <v>0</v>
      </c>
      <c r="AL26" s="625">
        <f t="shared" si="7"/>
        <v>0</v>
      </c>
      <c r="AM26" s="625">
        <f t="shared" si="7"/>
        <v>0</v>
      </c>
    </row>
    <row r="27" spans="1:58" ht="42" customHeight="1" x14ac:dyDescent="0.25">
      <c r="A27" s="29"/>
      <c r="B27" s="406" t="s">
        <v>1509</v>
      </c>
      <c r="C27" s="413" t="s">
        <v>99</v>
      </c>
      <c r="D27" s="399" t="s">
        <v>93</v>
      </c>
      <c r="E27" s="625">
        <f t="shared" ref="E27:AM27" si="8">E76</f>
        <v>0</v>
      </c>
      <c r="F27" s="625">
        <f t="shared" si="8"/>
        <v>0</v>
      </c>
      <c r="G27" s="625">
        <f t="shared" si="8"/>
        <v>0</v>
      </c>
      <c r="H27" s="625">
        <f t="shared" si="8"/>
        <v>0</v>
      </c>
      <c r="I27" s="625">
        <f t="shared" si="8"/>
        <v>0</v>
      </c>
      <c r="J27" s="625">
        <f t="shared" si="8"/>
        <v>0</v>
      </c>
      <c r="K27" s="625">
        <f t="shared" si="8"/>
        <v>0</v>
      </c>
      <c r="L27" s="625">
        <f t="shared" si="8"/>
        <v>0</v>
      </c>
      <c r="M27" s="625">
        <f t="shared" si="8"/>
        <v>0</v>
      </c>
      <c r="N27" s="625">
        <f t="shared" si="8"/>
        <v>0</v>
      </c>
      <c r="O27" s="625">
        <f t="shared" si="8"/>
        <v>0</v>
      </c>
      <c r="P27" s="625">
        <f t="shared" si="8"/>
        <v>0</v>
      </c>
      <c r="Q27" s="625">
        <f t="shared" si="8"/>
        <v>0</v>
      </c>
      <c r="R27" s="625">
        <f t="shared" si="8"/>
        <v>0</v>
      </c>
      <c r="S27" s="625">
        <f t="shared" si="8"/>
        <v>0</v>
      </c>
      <c r="T27" s="625">
        <f t="shared" si="8"/>
        <v>0</v>
      </c>
      <c r="U27" s="625">
        <f t="shared" si="8"/>
        <v>0</v>
      </c>
      <c r="V27" s="625">
        <f t="shared" si="8"/>
        <v>0</v>
      </c>
      <c r="W27" s="625">
        <f t="shared" si="8"/>
        <v>0</v>
      </c>
      <c r="X27" s="625">
        <f t="shared" si="8"/>
        <v>0</v>
      </c>
      <c r="Y27" s="625">
        <f t="shared" si="8"/>
        <v>0</v>
      </c>
      <c r="Z27" s="625">
        <f t="shared" si="8"/>
        <v>0</v>
      </c>
      <c r="AA27" s="627">
        <f>AA91</f>
        <v>0</v>
      </c>
      <c r="AB27" s="625">
        <f>AB91</f>
        <v>0</v>
      </c>
      <c r="AC27" s="625">
        <f>AC91</f>
        <v>0</v>
      </c>
      <c r="AD27" s="625">
        <f>AD91</f>
        <v>0</v>
      </c>
      <c r="AE27" s="625">
        <f t="shared" si="8"/>
        <v>0</v>
      </c>
      <c r="AF27" s="625">
        <f t="shared" si="8"/>
        <v>0</v>
      </c>
      <c r="AG27" s="625">
        <f t="shared" si="8"/>
        <v>0</v>
      </c>
      <c r="AH27" s="627">
        <f>AH91</f>
        <v>0</v>
      </c>
      <c r="AI27" s="625">
        <f>AI91</f>
        <v>0</v>
      </c>
      <c r="AJ27" s="625">
        <f>AJ91</f>
        <v>0</v>
      </c>
      <c r="AK27" s="625">
        <f>AK91</f>
        <v>0</v>
      </c>
      <c r="AL27" s="625">
        <f t="shared" si="8"/>
        <v>0</v>
      </c>
      <c r="AM27" s="625">
        <f t="shared" si="8"/>
        <v>0</v>
      </c>
    </row>
    <row r="28" spans="1:58" ht="42" customHeight="1" x14ac:dyDescent="0.25">
      <c r="A28" s="29"/>
      <c r="B28" s="406" t="s">
        <v>1510</v>
      </c>
      <c r="C28" s="413" t="s">
        <v>101</v>
      </c>
      <c r="D28" s="399" t="s">
        <v>93</v>
      </c>
      <c r="E28" s="625">
        <f t="shared" ref="E28:AM29" si="9">E78</f>
        <v>0</v>
      </c>
      <c r="F28" s="625">
        <f t="shared" si="9"/>
        <v>0</v>
      </c>
      <c r="G28" s="625">
        <f t="shared" si="9"/>
        <v>0</v>
      </c>
      <c r="H28" s="625">
        <f t="shared" si="9"/>
        <v>0</v>
      </c>
      <c r="I28" s="625">
        <f t="shared" si="9"/>
        <v>0</v>
      </c>
      <c r="J28" s="625">
        <f t="shared" si="9"/>
        <v>0</v>
      </c>
      <c r="K28" s="625">
        <f t="shared" si="9"/>
        <v>0</v>
      </c>
      <c r="L28" s="625">
        <f t="shared" si="9"/>
        <v>0</v>
      </c>
      <c r="M28" s="625">
        <f t="shared" si="9"/>
        <v>0</v>
      </c>
      <c r="N28" s="625">
        <f t="shared" si="9"/>
        <v>0</v>
      </c>
      <c r="O28" s="625">
        <f t="shared" si="9"/>
        <v>0</v>
      </c>
      <c r="P28" s="625">
        <f t="shared" si="9"/>
        <v>0</v>
      </c>
      <c r="Q28" s="625">
        <f t="shared" si="9"/>
        <v>0</v>
      </c>
      <c r="R28" s="625">
        <f t="shared" si="9"/>
        <v>0</v>
      </c>
      <c r="S28" s="625">
        <f t="shared" si="9"/>
        <v>0</v>
      </c>
      <c r="T28" s="625">
        <f t="shared" si="9"/>
        <v>0</v>
      </c>
      <c r="U28" s="625">
        <f t="shared" si="9"/>
        <v>0</v>
      </c>
      <c r="V28" s="625">
        <f t="shared" si="9"/>
        <v>0</v>
      </c>
      <c r="W28" s="625">
        <f t="shared" si="9"/>
        <v>0</v>
      </c>
      <c r="X28" s="625">
        <f t="shared" si="9"/>
        <v>0</v>
      </c>
      <c r="Y28" s="625">
        <f t="shared" si="9"/>
        <v>0</v>
      </c>
      <c r="Z28" s="625">
        <f t="shared" si="9"/>
        <v>0</v>
      </c>
      <c r="AA28" s="627">
        <f>AA94</f>
        <v>2.5866666666666669</v>
      </c>
      <c r="AB28" s="625">
        <f>AB94</f>
        <v>0</v>
      </c>
      <c r="AC28" s="625">
        <f>AC94</f>
        <v>0</v>
      </c>
      <c r="AD28" s="625">
        <f>AD94</f>
        <v>0.66</v>
      </c>
      <c r="AE28" s="625">
        <f t="shared" si="9"/>
        <v>0</v>
      </c>
      <c r="AF28" s="625">
        <f t="shared" si="9"/>
        <v>0</v>
      </c>
      <c r="AG28" s="625">
        <f t="shared" si="9"/>
        <v>0</v>
      </c>
      <c r="AH28" s="627">
        <f>AH94</f>
        <v>2.5866666666666669</v>
      </c>
      <c r="AI28" s="625">
        <f>AI94</f>
        <v>0</v>
      </c>
      <c r="AJ28" s="625">
        <f>AJ94</f>
        <v>0</v>
      </c>
      <c r="AK28" s="625">
        <f>AK94</f>
        <v>0</v>
      </c>
      <c r="AL28" s="625">
        <f t="shared" si="9"/>
        <v>0</v>
      </c>
      <c r="AM28" s="625">
        <f t="shared" si="9"/>
        <v>0</v>
      </c>
    </row>
    <row r="29" spans="1:58" ht="42" customHeight="1" x14ac:dyDescent="0.25">
      <c r="A29" s="29"/>
      <c r="B29" s="406" t="s">
        <v>1511</v>
      </c>
      <c r="C29" s="413" t="s">
        <v>103</v>
      </c>
      <c r="D29" s="399" t="s">
        <v>93</v>
      </c>
      <c r="E29" s="625">
        <f t="shared" si="9"/>
        <v>0</v>
      </c>
      <c r="F29" s="625">
        <f t="shared" si="9"/>
        <v>0</v>
      </c>
      <c r="G29" s="625">
        <f t="shared" si="9"/>
        <v>0</v>
      </c>
      <c r="H29" s="625">
        <f t="shared" si="9"/>
        <v>0</v>
      </c>
      <c r="I29" s="625">
        <f t="shared" si="9"/>
        <v>0</v>
      </c>
      <c r="J29" s="625">
        <f t="shared" si="9"/>
        <v>0</v>
      </c>
      <c r="K29" s="625">
        <f t="shared" si="9"/>
        <v>0</v>
      </c>
      <c r="L29" s="625">
        <f t="shared" si="9"/>
        <v>0</v>
      </c>
      <c r="M29" s="625">
        <f t="shared" si="9"/>
        <v>0</v>
      </c>
      <c r="N29" s="625">
        <f t="shared" si="9"/>
        <v>0</v>
      </c>
      <c r="O29" s="625">
        <f t="shared" si="9"/>
        <v>0</v>
      </c>
      <c r="P29" s="625">
        <f t="shared" si="9"/>
        <v>0</v>
      </c>
      <c r="Q29" s="625">
        <f t="shared" si="9"/>
        <v>0</v>
      </c>
      <c r="R29" s="625">
        <f t="shared" si="9"/>
        <v>0</v>
      </c>
      <c r="S29" s="625">
        <f t="shared" si="9"/>
        <v>0</v>
      </c>
      <c r="T29" s="625">
        <f t="shared" si="9"/>
        <v>0</v>
      </c>
      <c r="U29" s="625">
        <f t="shared" si="9"/>
        <v>0</v>
      </c>
      <c r="V29" s="625">
        <f t="shared" si="9"/>
        <v>0</v>
      </c>
      <c r="W29" s="625">
        <f t="shared" si="9"/>
        <v>0</v>
      </c>
      <c r="X29" s="625">
        <f t="shared" si="9"/>
        <v>0</v>
      </c>
      <c r="Y29" s="625">
        <f t="shared" si="9"/>
        <v>0</v>
      </c>
      <c r="Z29" s="625">
        <f t="shared" si="9"/>
        <v>0</v>
      </c>
      <c r="AA29" s="627">
        <f>AA103</f>
        <v>0</v>
      </c>
      <c r="AB29" s="625">
        <f t="shared" ref="AB29:AD32" si="10">AB103</f>
        <v>0</v>
      </c>
      <c r="AC29" s="625">
        <f t="shared" si="10"/>
        <v>0</v>
      </c>
      <c r="AD29" s="625">
        <f t="shared" si="10"/>
        <v>0</v>
      </c>
      <c r="AE29" s="625">
        <f t="shared" si="9"/>
        <v>0</v>
      </c>
      <c r="AF29" s="625">
        <f t="shared" si="9"/>
        <v>0</v>
      </c>
      <c r="AG29" s="625">
        <f t="shared" si="9"/>
        <v>0</v>
      </c>
      <c r="AH29" s="627">
        <f>AH103</f>
        <v>0</v>
      </c>
      <c r="AI29" s="625">
        <f t="shared" ref="AI29:AK32" si="11">AI103</f>
        <v>0</v>
      </c>
      <c r="AJ29" s="625">
        <f t="shared" si="11"/>
        <v>0</v>
      </c>
      <c r="AK29" s="625">
        <f t="shared" si="11"/>
        <v>0</v>
      </c>
      <c r="AL29" s="625">
        <f t="shared" si="9"/>
        <v>0</v>
      </c>
      <c r="AM29" s="625">
        <f t="shared" si="9"/>
        <v>0</v>
      </c>
    </row>
    <row r="30" spans="1:58" ht="42" customHeight="1" x14ac:dyDescent="0.25">
      <c r="A30" s="29"/>
      <c r="B30" s="406" t="s">
        <v>1512</v>
      </c>
      <c r="C30" s="413" t="s">
        <v>105</v>
      </c>
      <c r="D30" s="399" t="s">
        <v>93</v>
      </c>
      <c r="E30" s="627">
        <f t="shared" ref="E30:Z30" si="12">E31+E43+E72+E76+E78+E79</f>
        <v>0</v>
      </c>
      <c r="F30" s="627">
        <f t="shared" si="12"/>
        <v>0</v>
      </c>
      <c r="G30" s="627">
        <f t="shared" si="12"/>
        <v>0</v>
      </c>
      <c r="H30" s="627">
        <f t="shared" si="12"/>
        <v>0</v>
      </c>
      <c r="I30" s="627">
        <f t="shared" si="12"/>
        <v>0</v>
      </c>
      <c r="J30" s="627">
        <f t="shared" si="12"/>
        <v>0</v>
      </c>
      <c r="K30" s="627">
        <f t="shared" si="12"/>
        <v>0</v>
      </c>
      <c r="L30" s="627">
        <f t="shared" si="12"/>
        <v>0</v>
      </c>
      <c r="M30" s="627">
        <f t="shared" si="12"/>
        <v>0</v>
      </c>
      <c r="N30" s="627">
        <f t="shared" si="12"/>
        <v>0</v>
      </c>
      <c r="O30" s="627">
        <f t="shared" si="12"/>
        <v>0</v>
      </c>
      <c r="P30" s="627">
        <f t="shared" si="12"/>
        <v>0</v>
      </c>
      <c r="Q30" s="627">
        <f t="shared" si="12"/>
        <v>0</v>
      </c>
      <c r="R30" s="627">
        <f t="shared" si="12"/>
        <v>0</v>
      </c>
      <c r="S30" s="627">
        <f t="shared" si="12"/>
        <v>0</v>
      </c>
      <c r="T30" s="627">
        <f t="shared" si="12"/>
        <v>0</v>
      </c>
      <c r="U30" s="627">
        <f t="shared" si="12"/>
        <v>0</v>
      </c>
      <c r="V30" s="627">
        <f t="shared" si="12"/>
        <v>0</v>
      </c>
      <c r="W30" s="627">
        <f t="shared" si="12"/>
        <v>0</v>
      </c>
      <c r="X30" s="627">
        <f t="shared" si="12"/>
        <v>0</v>
      </c>
      <c r="Y30" s="627">
        <f t="shared" si="12"/>
        <v>0</v>
      </c>
      <c r="Z30" s="627">
        <f t="shared" si="12"/>
        <v>0</v>
      </c>
      <c r="AA30" s="627">
        <f>AA104</f>
        <v>0</v>
      </c>
      <c r="AB30" s="627">
        <f t="shared" si="10"/>
        <v>0</v>
      </c>
      <c r="AC30" s="627">
        <f t="shared" si="10"/>
        <v>0</v>
      </c>
      <c r="AD30" s="627">
        <f t="shared" si="10"/>
        <v>0</v>
      </c>
      <c r="AE30" s="627">
        <f>AE31+AE43+AE72+AE76+AE78+AE79</f>
        <v>0</v>
      </c>
      <c r="AF30" s="627">
        <f>AF31+AF43+AF72+AF76+AF78+AF79</f>
        <v>0</v>
      </c>
      <c r="AG30" s="627">
        <f>AG31+AG43+AG72+AG76+AG78+AG79</f>
        <v>0</v>
      </c>
      <c r="AH30" s="627">
        <f>AH104</f>
        <v>0</v>
      </c>
      <c r="AI30" s="627">
        <f t="shared" si="11"/>
        <v>0</v>
      </c>
      <c r="AJ30" s="627">
        <f t="shared" si="11"/>
        <v>0</v>
      </c>
      <c r="AK30" s="627">
        <f t="shared" si="11"/>
        <v>0</v>
      </c>
      <c r="AL30" s="627">
        <f>AL31+AL43+AL72+AL76+AL78+AL79</f>
        <v>0</v>
      </c>
      <c r="AM30" s="627">
        <f>AM31+AM43+AM72+AM76+AM78+AM79</f>
        <v>0</v>
      </c>
    </row>
    <row r="31" spans="1:58" ht="42" customHeight="1" x14ac:dyDescent="0.25">
      <c r="A31" s="29"/>
      <c r="B31" s="406" t="s">
        <v>96</v>
      </c>
      <c r="C31" s="413" t="s">
        <v>1513</v>
      </c>
      <c r="D31" s="399" t="s">
        <v>93</v>
      </c>
      <c r="E31" s="627">
        <f t="shared" ref="E31:AM31" si="13">E32+E36+E39+E40</f>
        <v>0</v>
      </c>
      <c r="F31" s="627">
        <f t="shared" si="13"/>
        <v>0</v>
      </c>
      <c r="G31" s="627">
        <f t="shared" si="13"/>
        <v>0</v>
      </c>
      <c r="H31" s="627">
        <f t="shared" si="13"/>
        <v>0</v>
      </c>
      <c r="I31" s="627">
        <f t="shared" si="13"/>
        <v>0</v>
      </c>
      <c r="J31" s="627">
        <f t="shared" si="13"/>
        <v>0</v>
      </c>
      <c r="K31" s="627">
        <f t="shared" si="13"/>
        <v>0</v>
      </c>
      <c r="L31" s="627">
        <f t="shared" si="13"/>
        <v>0</v>
      </c>
      <c r="M31" s="627">
        <f t="shared" si="13"/>
        <v>0</v>
      </c>
      <c r="N31" s="627">
        <f t="shared" si="13"/>
        <v>0</v>
      </c>
      <c r="O31" s="627">
        <f t="shared" si="13"/>
        <v>0</v>
      </c>
      <c r="P31" s="627">
        <f t="shared" si="13"/>
        <v>0</v>
      </c>
      <c r="Q31" s="627">
        <f t="shared" si="13"/>
        <v>0</v>
      </c>
      <c r="R31" s="627">
        <f t="shared" si="13"/>
        <v>0</v>
      </c>
      <c r="S31" s="627">
        <f t="shared" si="13"/>
        <v>0</v>
      </c>
      <c r="T31" s="627">
        <f t="shared" si="13"/>
        <v>0</v>
      </c>
      <c r="U31" s="627">
        <f t="shared" si="13"/>
        <v>0</v>
      </c>
      <c r="V31" s="627">
        <f t="shared" si="13"/>
        <v>0</v>
      </c>
      <c r="W31" s="627">
        <f t="shared" si="13"/>
        <v>0</v>
      </c>
      <c r="X31" s="627">
        <f t="shared" si="13"/>
        <v>0</v>
      </c>
      <c r="Y31" s="627">
        <f t="shared" si="13"/>
        <v>0</v>
      </c>
      <c r="Z31" s="627">
        <f t="shared" si="13"/>
        <v>0</v>
      </c>
      <c r="AA31" s="627">
        <f>AA105</f>
        <v>6.7741666666666678</v>
      </c>
      <c r="AB31" s="627">
        <f t="shared" si="10"/>
        <v>0</v>
      </c>
      <c r="AC31" s="627">
        <f t="shared" si="10"/>
        <v>0</v>
      </c>
      <c r="AD31" s="627">
        <f t="shared" si="10"/>
        <v>0</v>
      </c>
      <c r="AE31" s="627">
        <f t="shared" si="13"/>
        <v>0</v>
      </c>
      <c r="AF31" s="627">
        <f t="shared" si="13"/>
        <v>0</v>
      </c>
      <c r="AG31" s="627">
        <f t="shared" si="13"/>
        <v>0</v>
      </c>
      <c r="AH31" s="627">
        <f>AH105</f>
        <v>6.7741666666666678</v>
      </c>
      <c r="AI31" s="627">
        <f t="shared" si="11"/>
        <v>0</v>
      </c>
      <c r="AJ31" s="627">
        <f t="shared" si="11"/>
        <v>0</v>
      </c>
      <c r="AK31" s="627">
        <f t="shared" si="11"/>
        <v>0</v>
      </c>
      <c r="AL31" s="627">
        <f t="shared" si="13"/>
        <v>0</v>
      </c>
      <c r="AM31" s="627">
        <f t="shared" si="13"/>
        <v>0</v>
      </c>
    </row>
    <row r="32" spans="1:58" ht="42" customHeight="1" x14ac:dyDescent="0.25">
      <c r="A32" s="29"/>
      <c r="B32" s="406" t="s">
        <v>1514</v>
      </c>
      <c r="C32" s="413" t="s">
        <v>788</v>
      </c>
      <c r="D32" s="399" t="s">
        <v>93</v>
      </c>
      <c r="E32" s="625">
        <f t="shared" ref="E32:AM32" si="14">E33+E34+E35</f>
        <v>0</v>
      </c>
      <c r="F32" s="627">
        <f t="shared" si="14"/>
        <v>0</v>
      </c>
      <c r="G32" s="627">
        <f t="shared" si="14"/>
        <v>0</v>
      </c>
      <c r="H32" s="627">
        <f t="shared" si="14"/>
        <v>0</v>
      </c>
      <c r="I32" s="627">
        <f t="shared" si="14"/>
        <v>0</v>
      </c>
      <c r="J32" s="627">
        <f t="shared" si="14"/>
        <v>0</v>
      </c>
      <c r="K32" s="627">
        <f t="shared" si="14"/>
        <v>0</v>
      </c>
      <c r="L32" s="627">
        <f t="shared" si="14"/>
        <v>0</v>
      </c>
      <c r="M32" s="627">
        <f t="shared" si="14"/>
        <v>0</v>
      </c>
      <c r="N32" s="627">
        <f t="shared" si="14"/>
        <v>0</v>
      </c>
      <c r="O32" s="627">
        <f t="shared" si="14"/>
        <v>0</v>
      </c>
      <c r="P32" s="627">
        <f t="shared" si="14"/>
        <v>0</v>
      </c>
      <c r="Q32" s="627">
        <f t="shared" si="14"/>
        <v>0</v>
      </c>
      <c r="R32" s="627">
        <f t="shared" si="14"/>
        <v>0</v>
      </c>
      <c r="S32" s="627">
        <f t="shared" si="14"/>
        <v>0</v>
      </c>
      <c r="T32" s="627">
        <f t="shared" si="14"/>
        <v>0</v>
      </c>
      <c r="U32" s="627">
        <f t="shared" si="14"/>
        <v>0</v>
      </c>
      <c r="V32" s="627">
        <f t="shared" si="14"/>
        <v>0</v>
      </c>
      <c r="W32" s="627">
        <f t="shared" si="14"/>
        <v>0</v>
      </c>
      <c r="X32" s="627">
        <f t="shared" si="14"/>
        <v>0</v>
      </c>
      <c r="Y32" s="627">
        <f t="shared" si="14"/>
        <v>0</v>
      </c>
      <c r="Z32" s="627">
        <f t="shared" si="14"/>
        <v>0</v>
      </c>
      <c r="AA32" s="627">
        <f>AA106</f>
        <v>0</v>
      </c>
      <c r="AB32" s="627">
        <f t="shared" si="10"/>
        <v>0</v>
      </c>
      <c r="AC32" s="627">
        <f t="shared" si="10"/>
        <v>0</v>
      </c>
      <c r="AD32" s="627">
        <f t="shared" si="10"/>
        <v>0</v>
      </c>
      <c r="AE32" s="627">
        <f t="shared" si="14"/>
        <v>0</v>
      </c>
      <c r="AF32" s="627">
        <f t="shared" si="14"/>
        <v>0</v>
      </c>
      <c r="AG32" s="627">
        <f t="shared" si="14"/>
        <v>0</v>
      </c>
      <c r="AH32" s="627">
        <f>AH106</f>
        <v>0</v>
      </c>
      <c r="AI32" s="627">
        <f t="shared" si="11"/>
        <v>0</v>
      </c>
      <c r="AJ32" s="627">
        <f t="shared" si="11"/>
        <v>0</v>
      </c>
      <c r="AK32" s="627">
        <f t="shared" si="11"/>
        <v>0</v>
      </c>
      <c r="AL32" s="627">
        <f t="shared" si="14"/>
        <v>0</v>
      </c>
      <c r="AM32" s="627">
        <f t="shared" si="14"/>
        <v>0</v>
      </c>
    </row>
    <row r="33" spans="1:40" ht="42" customHeight="1" x14ac:dyDescent="0.25">
      <c r="A33" s="29"/>
      <c r="B33" s="406" t="s">
        <v>1515</v>
      </c>
      <c r="C33" s="413" t="s">
        <v>789</v>
      </c>
      <c r="D33" s="399" t="s">
        <v>93</v>
      </c>
      <c r="E33" s="610">
        <v>0</v>
      </c>
      <c r="F33" s="610">
        <v>0</v>
      </c>
      <c r="G33" s="610">
        <v>0</v>
      </c>
      <c r="H33" s="610">
        <v>0</v>
      </c>
      <c r="I33" s="610">
        <v>0</v>
      </c>
      <c r="J33" s="610">
        <v>0</v>
      </c>
      <c r="K33" s="610">
        <v>0</v>
      </c>
      <c r="L33" s="610">
        <v>0</v>
      </c>
      <c r="M33" s="610">
        <v>0</v>
      </c>
      <c r="N33" s="610">
        <v>0</v>
      </c>
      <c r="O33" s="610">
        <v>0</v>
      </c>
      <c r="P33" s="610">
        <v>0</v>
      </c>
      <c r="Q33" s="610">
        <v>0</v>
      </c>
      <c r="R33" s="610">
        <v>0</v>
      </c>
      <c r="S33" s="610">
        <v>0</v>
      </c>
      <c r="T33" s="610">
        <v>0</v>
      </c>
      <c r="U33" s="610">
        <v>0</v>
      </c>
      <c r="V33" s="610">
        <v>0</v>
      </c>
      <c r="W33" s="610">
        <v>0</v>
      </c>
      <c r="X33" s="610">
        <v>0</v>
      </c>
      <c r="Y33" s="610">
        <v>0</v>
      </c>
      <c r="Z33" s="610">
        <v>0</v>
      </c>
      <c r="AA33" s="396">
        <f>AA120</f>
        <v>0</v>
      </c>
      <c r="AB33" s="610">
        <f>AB120</f>
        <v>0</v>
      </c>
      <c r="AC33" s="610">
        <f>AC120</f>
        <v>0</v>
      </c>
      <c r="AD33" s="610">
        <f>AD120</f>
        <v>0</v>
      </c>
      <c r="AE33" s="610">
        <v>0</v>
      </c>
      <c r="AF33" s="610">
        <v>0</v>
      </c>
      <c r="AG33" s="610">
        <v>0</v>
      </c>
      <c r="AH33" s="396">
        <f>AH120</f>
        <v>0</v>
      </c>
      <c r="AI33" s="610">
        <f>AI120</f>
        <v>0</v>
      </c>
      <c r="AJ33" s="610">
        <f>AJ120</f>
        <v>0</v>
      </c>
      <c r="AK33" s="610">
        <f>AK120</f>
        <v>0</v>
      </c>
      <c r="AL33" s="610">
        <v>0</v>
      </c>
      <c r="AM33" s="610">
        <v>0</v>
      </c>
    </row>
    <row r="34" spans="1:40" ht="42" customHeight="1" x14ac:dyDescent="0.25">
      <c r="A34" s="29"/>
      <c r="B34" s="406" t="s">
        <v>1516</v>
      </c>
      <c r="C34" s="413" t="s">
        <v>790</v>
      </c>
      <c r="D34" s="399" t="s">
        <v>93</v>
      </c>
      <c r="E34" s="610">
        <v>0</v>
      </c>
      <c r="F34" s="610">
        <v>0</v>
      </c>
      <c r="G34" s="610">
        <v>0</v>
      </c>
      <c r="H34" s="610">
        <v>0</v>
      </c>
      <c r="I34" s="610">
        <v>0</v>
      </c>
      <c r="J34" s="610">
        <v>0</v>
      </c>
      <c r="K34" s="610">
        <v>0</v>
      </c>
      <c r="L34" s="610">
        <v>0</v>
      </c>
      <c r="M34" s="610">
        <v>0</v>
      </c>
      <c r="N34" s="610">
        <v>0</v>
      </c>
      <c r="O34" s="610">
        <v>0</v>
      </c>
      <c r="P34" s="610">
        <v>0</v>
      </c>
      <c r="Q34" s="610">
        <v>0</v>
      </c>
      <c r="R34" s="610">
        <v>0</v>
      </c>
      <c r="S34" s="610">
        <v>0</v>
      </c>
      <c r="T34" s="610">
        <v>0</v>
      </c>
      <c r="U34" s="610">
        <v>0</v>
      </c>
      <c r="V34" s="610">
        <v>0</v>
      </c>
      <c r="W34" s="610">
        <v>0</v>
      </c>
      <c r="X34" s="610">
        <v>0</v>
      </c>
      <c r="Y34" s="610">
        <v>0</v>
      </c>
      <c r="Z34" s="610">
        <v>0</v>
      </c>
      <c r="AA34" s="396">
        <f>AA129</f>
        <v>2.7533333333333334</v>
      </c>
      <c r="AB34" s="610">
        <f>AB129</f>
        <v>0</v>
      </c>
      <c r="AC34" s="610">
        <f>AC129</f>
        <v>0</v>
      </c>
      <c r="AD34" s="610">
        <f>AD129</f>
        <v>0</v>
      </c>
      <c r="AE34" s="610">
        <v>0</v>
      </c>
      <c r="AF34" s="610">
        <v>0</v>
      </c>
      <c r="AG34" s="610">
        <v>0</v>
      </c>
      <c r="AH34" s="396">
        <f>AH129</f>
        <v>2.7533333333333334</v>
      </c>
      <c r="AI34" s="610">
        <f>AI129</f>
        <v>0</v>
      </c>
      <c r="AJ34" s="610">
        <f>AJ129</f>
        <v>0</v>
      </c>
      <c r="AK34" s="610">
        <f>AK129</f>
        <v>0</v>
      </c>
      <c r="AL34" s="610">
        <v>0</v>
      </c>
      <c r="AM34" s="610">
        <v>0</v>
      </c>
    </row>
    <row r="35" spans="1:40" s="153" customFormat="1" ht="42" customHeight="1" x14ac:dyDescent="0.25">
      <c r="A35" s="29"/>
      <c r="B35" s="406" t="s">
        <v>1517</v>
      </c>
      <c r="C35" s="413" t="s">
        <v>791</v>
      </c>
      <c r="D35" s="399" t="s">
        <v>93</v>
      </c>
      <c r="E35" s="610">
        <v>0</v>
      </c>
      <c r="F35" s="610">
        <v>0</v>
      </c>
      <c r="G35" s="610">
        <v>0</v>
      </c>
      <c r="H35" s="610">
        <v>0</v>
      </c>
      <c r="I35" s="610">
        <v>0</v>
      </c>
      <c r="J35" s="610">
        <v>0</v>
      </c>
      <c r="K35" s="610">
        <v>0</v>
      </c>
      <c r="L35" s="610">
        <v>0</v>
      </c>
      <c r="M35" s="610">
        <v>0</v>
      </c>
      <c r="N35" s="610">
        <v>0</v>
      </c>
      <c r="O35" s="610">
        <v>0</v>
      </c>
      <c r="P35" s="610">
        <v>0</v>
      </c>
      <c r="Q35" s="610">
        <v>0</v>
      </c>
      <c r="R35" s="610">
        <v>0</v>
      </c>
      <c r="S35" s="610">
        <v>0</v>
      </c>
      <c r="T35" s="610">
        <v>0</v>
      </c>
      <c r="U35" s="610">
        <v>0</v>
      </c>
      <c r="V35" s="610">
        <v>0</v>
      </c>
      <c r="W35" s="610">
        <v>0</v>
      </c>
      <c r="X35" s="610">
        <v>0</v>
      </c>
      <c r="Y35" s="610">
        <v>0</v>
      </c>
      <c r="Z35" s="610">
        <v>0</v>
      </c>
      <c r="AA35" s="396">
        <f>AA137</f>
        <v>0</v>
      </c>
      <c r="AB35" s="610">
        <f>AB137</f>
        <v>0</v>
      </c>
      <c r="AC35" s="610">
        <f>AC137</f>
        <v>0</v>
      </c>
      <c r="AD35" s="610">
        <f>AD137</f>
        <v>0</v>
      </c>
      <c r="AE35" s="610">
        <v>0</v>
      </c>
      <c r="AF35" s="610">
        <v>0</v>
      </c>
      <c r="AG35" s="610">
        <v>0</v>
      </c>
      <c r="AH35" s="396">
        <f>AH137</f>
        <v>0</v>
      </c>
      <c r="AI35" s="610">
        <f>AI137</f>
        <v>0</v>
      </c>
      <c r="AJ35" s="610">
        <f>AJ137</f>
        <v>0</v>
      </c>
      <c r="AK35" s="610">
        <f>AK137</f>
        <v>0</v>
      </c>
      <c r="AL35" s="610">
        <v>0</v>
      </c>
      <c r="AM35" s="610">
        <v>0</v>
      </c>
      <c r="AN35" s="29"/>
    </row>
    <row r="36" spans="1:40" s="153" customFormat="1" ht="42" customHeight="1" x14ac:dyDescent="0.25">
      <c r="A36" s="29"/>
      <c r="B36" s="406" t="s">
        <v>1518</v>
      </c>
      <c r="C36" s="413" t="s">
        <v>792</v>
      </c>
      <c r="D36" s="399" t="s">
        <v>93</v>
      </c>
      <c r="E36" s="610">
        <f t="shared" ref="E36:AM36" si="15">E37+E38</f>
        <v>0</v>
      </c>
      <c r="F36" s="610">
        <f t="shared" si="15"/>
        <v>0</v>
      </c>
      <c r="G36" s="610">
        <f t="shared" si="15"/>
        <v>0</v>
      </c>
      <c r="H36" s="610">
        <f t="shared" si="15"/>
        <v>0</v>
      </c>
      <c r="I36" s="610">
        <f t="shared" si="15"/>
        <v>0</v>
      </c>
      <c r="J36" s="610">
        <f t="shared" si="15"/>
        <v>0</v>
      </c>
      <c r="K36" s="610">
        <f t="shared" si="15"/>
        <v>0</v>
      </c>
      <c r="L36" s="610">
        <f t="shared" si="15"/>
        <v>0</v>
      </c>
      <c r="M36" s="610">
        <f t="shared" si="15"/>
        <v>0</v>
      </c>
      <c r="N36" s="610">
        <f t="shared" si="15"/>
        <v>0</v>
      </c>
      <c r="O36" s="610">
        <f t="shared" si="15"/>
        <v>0</v>
      </c>
      <c r="P36" s="610">
        <f t="shared" si="15"/>
        <v>0</v>
      </c>
      <c r="Q36" s="610">
        <f t="shared" si="15"/>
        <v>0</v>
      </c>
      <c r="R36" s="610">
        <f t="shared" si="15"/>
        <v>0</v>
      </c>
      <c r="S36" s="610">
        <f t="shared" si="15"/>
        <v>0</v>
      </c>
      <c r="T36" s="610">
        <f t="shared" si="15"/>
        <v>0</v>
      </c>
      <c r="U36" s="610">
        <f t="shared" si="15"/>
        <v>0</v>
      </c>
      <c r="V36" s="610">
        <f t="shared" si="15"/>
        <v>0</v>
      </c>
      <c r="W36" s="610">
        <f t="shared" si="15"/>
        <v>0</v>
      </c>
      <c r="X36" s="610">
        <f t="shared" si="15"/>
        <v>0</v>
      </c>
      <c r="Y36" s="610">
        <f t="shared" si="15"/>
        <v>0</v>
      </c>
      <c r="Z36" s="610">
        <f t="shared" si="15"/>
        <v>0</v>
      </c>
      <c r="AA36" s="396">
        <f>AA144</f>
        <v>4.0208333333333339</v>
      </c>
      <c r="AB36" s="610">
        <f>AB144</f>
        <v>0</v>
      </c>
      <c r="AC36" s="610">
        <f>AC144</f>
        <v>0</v>
      </c>
      <c r="AD36" s="610">
        <f>AD144</f>
        <v>0</v>
      </c>
      <c r="AE36" s="610">
        <f t="shared" si="15"/>
        <v>0</v>
      </c>
      <c r="AF36" s="610">
        <f t="shared" si="15"/>
        <v>0</v>
      </c>
      <c r="AG36" s="610">
        <f t="shared" si="15"/>
        <v>0</v>
      </c>
      <c r="AH36" s="396">
        <f>AH144</f>
        <v>4.0208333333333339</v>
      </c>
      <c r="AI36" s="610">
        <f>AI144</f>
        <v>0</v>
      </c>
      <c r="AJ36" s="610">
        <f>AJ144</f>
        <v>0</v>
      </c>
      <c r="AK36" s="610">
        <f>AK144</f>
        <v>0</v>
      </c>
      <c r="AL36" s="610">
        <f t="shared" si="15"/>
        <v>0</v>
      </c>
      <c r="AM36" s="610">
        <f t="shared" si="15"/>
        <v>0</v>
      </c>
      <c r="AN36" s="29"/>
    </row>
    <row r="37" spans="1:40" ht="42" customHeight="1" x14ac:dyDescent="0.25">
      <c r="A37" s="29"/>
      <c r="B37" s="406" t="s">
        <v>1519</v>
      </c>
      <c r="C37" s="413" t="s">
        <v>103</v>
      </c>
      <c r="D37" s="399" t="s">
        <v>93</v>
      </c>
      <c r="E37" s="610">
        <v>0</v>
      </c>
      <c r="F37" s="610">
        <v>0</v>
      </c>
      <c r="G37" s="610">
        <v>0</v>
      </c>
      <c r="H37" s="610">
        <v>0</v>
      </c>
      <c r="I37" s="610">
        <v>0</v>
      </c>
      <c r="J37" s="610">
        <v>0</v>
      </c>
      <c r="K37" s="610">
        <v>0</v>
      </c>
      <c r="L37" s="610">
        <v>0</v>
      </c>
      <c r="M37" s="610">
        <v>0</v>
      </c>
      <c r="N37" s="610">
        <v>0</v>
      </c>
      <c r="O37" s="610">
        <v>0</v>
      </c>
      <c r="P37" s="610">
        <v>0</v>
      </c>
      <c r="Q37" s="610">
        <v>0</v>
      </c>
      <c r="R37" s="610">
        <v>0</v>
      </c>
      <c r="S37" s="610">
        <v>0</v>
      </c>
      <c r="T37" s="610">
        <v>0</v>
      </c>
      <c r="U37" s="610">
        <v>0</v>
      </c>
      <c r="V37" s="610">
        <v>0</v>
      </c>
      <c r="W37" s="610">
        <v>0</v>
      </c>
      <c r="X37" s="610">
        <v>0</v>
      </c>
      <c r="Y37" s="610">
        <v>0</v>
      </c>
      <c r="Z37" s="610">
        <v>0</v>
      </c>
      <c r="AA37" s="610">
        <f>AA150</f>
        <v>0</v>
      </c>
      <c r="AB37" s="610">
        <f t="shared" ref="AB37:AD40" si="16">AB150</f>
        <v>0</v>
      </c>
      <c r="AC37" s="610">
        <f t="shared" si="16"/>
        <v>0</v>
      </c>
      <c r="AD37" s="610">
        <f t="shared" si="16"/>
        <v>0</v>
      </c>
      <c r="AE37" s="610">
        <v>0</v>
      </c>
      <c r="AF37" s="610">
        <v>0</v>
      </c>
      <c r="AG37" s="610">
        <f>Z37</f>
        <v>0</v>
      </c>
      <c r="AH37" s="396">
        <f>AH150</f>
        <v>0</v>
      </c>
      <c r="AI37" s="610">
        <f t="shared" ref="AI37:AK40" si="17">AI150</f>
        <v>0</v>
      </c>
      <c r="AJ37" s="610">
        <f t="shared" si="17"/>
        <v>0</v>
      </c>
      <c r="AK37" s="610">
        <f t="shared" si="17"/>
        <v>0</v>
      </c>
      <c r="AL37" s="610">
        <f>AE37</f>
        <v>0</v>
      </c>
      <c r="AM37" s="610">
        <f>AF37</f>
        <v>0</v>
      </c>
    </row>
    <row r="38" spans="1:40" ht="42" customHeight="1" x14ac:dyDescent="0.25">
      <c r="A38" s="29"/>
      <c r="B38" s="406" t="s">
        <v>1520</v>
      </c>
      <c r="C38" s="413" t="s">
        <v>105</v>
      </c>
      <c r="D38" s="399" t="s">
        <v>93</v>
      </c>
      <c r="E38" s="610">
        <v>0</v>
      </c>
      <c r="F38" s="610">
        <v>0</v>
      </c>
      <c r="G38" s="610">
        <v>0</v>
      </c>
      <c r="H38" s="610">
        <v>0</v>
      </c>
      <c r="I38" s="610">
        <v>0</v>
      </c>
      <c r="J38" s="610">
        <v>0</v>
      </c>
      <c r="K38" s="610">
        <v>0</v>
      </c>
      <c r="L38" s="610">
        <v>0</v>
      </c>
      <c r="M38" s="610">
        <v>0</v>
      </c>
      <c r="N38" s="610">
        <v>0</v>
      </c>
      <c r="O38" s="610">
        <v>0</v>
      </c>
      <c r="P38" s="610">
        <v>0</v>
      </c>
      <c r="Q38" s="610">
        <v>0</v>
      </c>
      <c r="R38" s="610">
        <v>0</v>
      </c>
      <c r="S38" s="610">
        <v>0</v>
      </c>
      <c r="T38" s="610">
        <v>0</v>
      </c>
      <c r="U38" s="610">
        <v>0</v>
      </c>
      <c r="V38" s="610">
        <v>0</v>
      </c>
      <c r="W38" s="610">
        <v>0</v>
      </c>
      <c r="X38" s="610">
        <v>0</v>
      </c>
      <c r="Y38" s="610">
        <v>0</v>
      </c>
      <c r="Z38" s="610">
        <v>0</v>
      </c>
      <c r="AA38" s="610">
        <f>AA151</f>
        <v>0</v>
      </c>
      <c r="AB38" s="610">
        <f t="shared" si="16"/>
        <v>0</v>
      </c>
      <c r="AC38" s="610">
        <f t="shared" si="16"/>
        <v>0</v>
      </c>
      <c r="AD38" s="610">
        <f t="shared" si="16"/>
        <v>0</v>
      </c>
      <c r="AE38" s="610">
        <v>0</v>
      </c>
      <c r="AF38" s="610">
        <v>0</v>
      </c>
      <c r="AG38" s="610">
        <f>Z38</f>
        <v>0</v>
      </c>
      <c r="AH38" s="396">
        <f>AH151</f>
        <v>0</v>
      </c>
      <c r="AI38" s="610">
        <f t="shared" si="17"/>
        <v>0</v>
      </c>
      <c r="AJ38" s="610">
        <f t="shared" si="17"/>
        <v>0</v>
      </c>
      <c r="AK38" s="610">
        <f t="shared" si="17"/>
        <v>0</v>
      </c>
      <c r="AL38" s="610">
        <f>AE38</f>
        <v>0</v>
      </c>
      <c r="AM38" s="610">
        <f>AF38</f>
        <v>0</v>
      </c>
    </row>
    <row r="39" spans="1:40" ht="42" customHeight="1" x14ac:dyDescent="0.25">
      <c r="A39" s="29"/>
      <c r="B39" s="406" t="s">
        <v>98</v>
      </c>
      <c r="C39" s="395" t="s">
        <v>1521</v>
      </c>
      <c r="D39" s="399" t="s">
        <v>93</v>
      </c>
      <c r="E39" s="396">
        <v>0</v>
      </c>
      <c r="F39" s="396">
        <v>0</v>
      </c>
      <c r="G39" s="396">
        <v>0</v>
      </c>
      <c r="H39" s="396">
        <v>0</v>
      </c>
      <c r="I39" s="396">
        <v>0</v>
      </c>
      <c r="J39" s="396">
        <v>0</v>
      </c>
      <c r="K39" s="396">
        <v>0</v>
      </c>
      <c r="L39" s="396">
        <v>0</v>
      </c>
      <c r="M39" s="396">
        <v>0</v>
      </c>
      <c r="N39" s="396">
        <v>0</v>
      </c>
      <c r="O39" s="396">
        <v>0</v>
      </c>
      <c r="P39" s="396">
        <v>0</v>
      </c>
      <c r="Q39" s="396">
        <v>0</v>
      </c>
      <c r="R39" s="396">
        <v>0</v>
      </c>
      <c r="S39" s="396">
        <v>0</v>
      </c>
      <c r="T39" s="396">
        <v>0</v>
      </c>
      <c r="U39" s="396">
        <v>0</v>
      </c>
      <c r="V39" s="396">
        <v>0</v>
      </c>
      <c r="W39" s="396">
        <v>0</v>
      </c>
      <c r="X39" s="396">
        <v>0</v>
      </c>
      <c r="Y39" s="396">
        <v>0</v>
      </c>
      <c r="Z39" s="396">
        <v>0</v>
      </c>
      <c r="AA39" s="396">
        <f>AA152</f>
        <v>0</v>
      </c>
      <c r="AB39" s="396">
        <f t="shared" si="16"/>
        <v>0</v>
      </c>
      <c r="AC39" s="396">
        <f t="shared" si="16"/>
        <v>0</v>
      </c>
      <c r="AD39" s="396">
        <f t="shared" si="16"/>
        <v>0</v>
      </c>
      <c r="AE39" s="396">
        <v>0</v>
      </c>
      <c r="AF39" s="396">
        <v>0</v>
      </c>
      <c r="AG39" s="396">
        <v>0</v>
      </c>
      <c r="AH39" s="396">
        <f>AH152</f>
        <v>0</v>
      </c>
      <c r="AI39" s="396">
        <f t="shared" si="17"/>
        <v>0</v>
      </c>
      <c r="AJ39" s="396">
        <f t="shared" si="17"/>
        <v>0</v>
      </c>
      <c r="AK39" s="396">
        <f t="shared" si="17"/>
        <v>0</v>
      </c>
      <c r="AL39" s="396">
        <v>0</v>
      </c>
      <c r="AM39" s="396">
        <v>0</v>
      </c>
    </row>
    <row r="40" spans="1:40" ht="42" customHeight="1" x14ac:dyDescent="0.25">
      <c r="A40" s="29"/>
      <c r="B40" s="406" t="s">
        <v>1522</v>
      </c>
      <c r="C40" s="395" t="s">
        <v>789</v>
      </c>
      <c r="D40" s="399" t="s">
        <v>93</v>
      </c>
      <c r="E40" s="396">
        <f t="shared" ref="E40:AM40" si="18">E41+E42</f>
        <v>0</v>
      </c>
      <c r="F40" s="396">
        <f t="shared" si="18"/>
        <v>0</v>
      </c>
      <c r="G40" s="396">
        <f t="shared" si="18"/>
        <v>0</v>
      </c>
      <c r="H40" s="396">
        <f t="shared" si="18"/>
        <v>0</v>
      </c>
      <c r="I40" s="396">
        <f t="shared" si="18"/>
        <v>0</v>
      </c>
      <c r="J40" s="396">
        <f t="shared" si="18"/>
        <v>0</v>
      </c>
      <c r="K40" s="396">
        <f t="shared" si="18"/>
        <v>0</v>
      </c>
      <c r="L40" s="396">
        <f t="shared" si="18"/>
        <v>0</v>
      </c>
      <c r="M40" s="396">
        <f t="shared" si="18"/>
        <v>0</v>
      </c>
      <c r="N40" s="396">
        <f t="shared" si="18"/>
        <v>0</v>
      </c>
      <c r="O40" s="396">
        <f t="shared" si="18"/>
        <v>0</v>
      </c>
      <c r="P40" s="396">
        <f t="shared" si="18"/>
        <v>0</v>
      </c>
      <c r="Q40" s="396">
        <f t="shared" si="18"/>
        <v>0</v>
      </c>
      <c r="R40" s="396">
        <f t="shared" si="18"/>
        <v>0</v>
      </c>
      <c r="S40" s="396">
        <f t="shared" si="18"/>
        <v>0</v>
      </c>
      <c r="T40" s="396">
        <f t="shared" si="18"/>
        <v>0</v>
      </c>
      <c r="U40" s="396">
        <f t="shared" si="18"/>
        <v>0</v>
      </c>
      <c r="V40" s="396">
        <f t="shared" si="18"/>
        <v>0</v>
      </c>
      <c r="W40" s="396">
        <f t="shared" si="18"/>
        <v>0</v>
      </c>
      <c r="X40" s="396">
        <f t="shared" si="18"/>
        <v>0</v>
      </c>
      <c r="Y40" s="396">
        <f t="shared" si="18"/>
        <v>0</v>
      </c>
      <c r="Z40" s="396">
        <f t="shared" si="18"/>
        <v>0</v>
      </c>
      <c r="AA40" s="396">
        <f>AA153</f>
        <v>0</v>
      </c>
      <c r="AB40" s="396">
        <f t="shared" si="16"/>
        <v>0</v>
      </c>
      <c r="AC40" s="396">
        <f t="shared" si="16"/>
        <v>0</v>
      </c>
      <c r="AD40" s="396">
        <f t="shared" si="16"/>
        <v>0</v>
      </c>
      <c r="AE40" s="396">
        <f t="shared" si="18"/>
        <v>0</v>
      </c>
      <c r="AF40" s="396">
        <f t="shared" si="18"/>
        <v>0</v>
      </c>
      <c r="AG40" s="396">
        <f t="shared" si="18"/>
        <v>0</v>
      </c>
      <c r="AH40" s="396">
        <f>AH153</f>
        <v>0</v>
      </c>
      <c r="AI40" s="396">
        <f t="shared" si="17"/>
        <v>0</v>
      </c>
      <c r="AJ40" s="396">
        <f t="shared" si="17"/>
        <v>0</v>
      </c>
      <c r="AK40" s="396">
        <f t="shared" si="17"/>
        <v>0</v>
      </c>
      <c r="AL40" s="396">
        <f t="shared" si="18"/>
        <v>0</v>
      </c>
      <c r="AM40" s="396">
        <f t="shared" si="18"/>
        <v>0</v>
      </c>
    </row>
    <row r="41" spans="1:40" ht="42" customHeight="1" x14ac:dyDescent="0.25">
      <c r="A41" s="29"/>
      <c r="B41" s="406" t="s">
        <v>1523</v>
      </c>
      <c r="C41" s="395" t="s">
        <v>1524</v>
      </c>
      <c r="D41" s="399" t="s">
        <v>93</v>
      </c>
      <c r="E41" s="610"/>
      <c r="F41" s="610"/>
      <c r="G41" s="610"/>
      <c r="H41" s="610"/>
      <c r="I41" s="610"/>
      <c r="J41" s="610"/>
      <c r="K41" s="610"/>
      <c r="L41" s="610"/>
      <c r="M41" s="610"/>
      <c r="N41" s="610"/>
      <c r="O41" s="610"/>
      <c r="P41" s="610"/>
      <c r="Q41" s="610"/>
      <c r="R41" s="610"/>
      <c r="S41" s="610"/>
      <c r="T41" s="610"/>
      <c r="U41" s="610"/>
      <c r="V41" s="610"/>
      <c r="W41" s="610"/>
      <c r="X41" s="610"/>
      <c r="Y41" s="610"/>
      <c r="Z41" s="610"/>
      <c r="AA41" s="610">
        <f>AA159</f>
        <v>0</v>
      </c>
      <c r="AB41" s="610">
        <f>AB159</f>
        <v>0</v>
      </c>
      <c r="AC41" s="610">
        <f>AC159</f>
        <v>0</v>
      </c>
      <c r="AD41" s="610">
        <f>AD159</f>
        <v>0</v>
      </c>
      <c r="AE41" s="610"/>
      <c r="AF41" s="610"/>
      <c r="AG41" s="610"/>
      <c r="AH41" s="396">
        <f>AH159</f>
        <v>0</v>
      </c>
      <c r="AI41" s="610">
        <f>AI159</f>
        <v>0</v>
      </c>
      <c r="AJ41" s="610">
        <f>AJ159</f>
        <v>0</v>
      </c>
      <c r="AK41" s="610">
        <f>AK159</f>
        <v>0</v>
      </c>
      <c r="AL41" s="610"/>
      <c r="AM41" s="610"/>
    </row>
    <row r="42" spans="1:40" ht="42" customHeight="1" x14ac:dyDescent="0.25">
      <c r="A42" s="29"/>
      <c r="B42" s="406" t="s">
        <v>1525</v>
      </c>
      <c r="C42" s="395" t="s">
        <v>1526</v>
      </c>
      <c r="D42" s="399" t="s">
        <v>93</v>
      </c>
      <c r="E42" s="610">
        <v>0</v>
      </c>
      <c r="F42" s="610">
        <v>0</v>
      </c>
      <c r="G42" s="610">
        <v>0</v>
      </c>
      <c r="H42" s="610">
        <v>0</v>
      </c>
      <c r="I42" s="610">
        <v>0</v>
      </c>
      <c r="J42" s="610">
        <v>0</v>
      </c>
      <c r="K42" s="610">
        <v>0</v>
      </c>
      <c r="L42" s="610">
        <v>0</v>
      </c>
      <c r="M42" s="610">
        <v>0</v>
      </c>
      <c r="N42" s="610">
        <v>0</v>
      </c>
      <c r="O42" s="610">
        <v>0</v>
      </c>
      <c r="P42" s="610">
        <v>0</v>
      </c>
      <c r="Q42" s="610">
        <v>0</v>
      </c>
      <c r="R42" s="610">
        <v>0</v>
      </c>
      <c r="S42" s="610">
        <v>0</v>
      </c>
      <c r="T42" s="610">
        <v>0</v>
      </c>
      <c r="U42" s="610">
        <v>0</v>
      </c>
      <c r="V42" s="610">
        <v>0</v>
      </c>
      <c r="W42" s="610">
        <v>0</v>
      </c>
      <c r="X42" s="610">
        <v>0</v>
      </c>
      <c r="Y42" s="610">
        <v>0</v>
      </c>
      <c r="Z42" s="610">
        <v>0</v>
      </c>
      <c r="AA42" s="610">
        <f>AA166</f>
        <v>0</v>
      </c>
      <c r="AB42" s="610">
        <f>AB166</f>
        <v>0</v>
      </c>
      <c r="AC42" s="610">
        <f>AC166</f>
        <v>0</v>
      </c>
      <c r="AD42" s="610">
        <f>AD166</f>
        <v>0</v>
      </c>
      <c r="AE42" s="610">
        <v>0</v>
      </c>
      <c r="AF42" s="610">
        <v>0</v>
      </c>
      <c r="AG42" s="610">
        <v>0</v>
      </c>
      <c r="AH42" s="396">
        <f>AH166</f>
        <v>0</v>
      </c>
      <c r="AI42" s="610">
        <f>AI166</f>
        <v>0</v>
      </c>
      <c r="AJ42" s="610">
        <f>AJ166</f>
        <v>0</v>
      </c>
      <c r="AK42" s="610">
        <f>AK166</f>
        <v>0</v>
      </c>
      <c r="AL42" s="610">
        <v>0</v>
      </c>
      <c r="AM42" s="610">
        <v>0</v>
      </c>
    </row>
    <row r="43" spans="1:40" ht="42" customHeight="1" x14ac:dyDescent="0.25">
      <c r="A43" s="29"/>
      <c r="B43" s="406" t="s">
        <v>1527</v>
      </c>
      <c r="C43" s="395" t="s">
        <v>103</v>
      </c>
      <c r="D43" s="399" t="s">
        <v>93</v>
      </c>
      <c r="E43" s="396">
        <f t="shared" ref="E43:Z43" si="19">E44+E53+E57+E68</f>
        <v>0</v>
      </c>
      <c r="F43" s="396">
        <f t="shared" si="19"/>
        <v>0</v>
      </c>
      <c r="G43" s="396">
        <f t="shared" si="19"/>
        <v>0</v>
      </c>
      <c r="H43" s="396">
        <f t="shared" si="19"/>
        <v>0</v>
      </c>
      <c r="I43" s="396">
        <f t="shared" si="19"/>
        <v>0</v>
      </c>
      <c r="J43" s="396">
        <f t="shared" si="19"/>
        <v>0</v>
      </c>
      <c r="K43" s="396">
        <f t="shared" si="19"/>
        <v>0</v>
      </c>
      <c r="L43" s="396">
        <f t="shared" si="19"/>
        <v>0</v>
      </c>
      <c r="M43" s="396">
        <f t="shared" si="19"/>
        <v>0</v>
      </c>
      <c r="N43" s="396">
        <f t="shared" si="19"/>
        <v>0</v>
      </c>
      <c r="O43" s="396">
        <f t="shared" si="19"/>
        <v>0</v>
      </c>
      <c r="P43" s="396">
        <f t="shared" si="19"/>
        <v>0</v>
      </c>
      <c r="Q43" s="396">
        <f t="shared" si="19"/>
        <v>0</v>
      </c>
      <c r="R43" s="396">
        <f t="shared" si="19"/>
        <v>0</v>
      </c>
      <c r="S43" s="396">
        <f t="shared" si="19"/>
        <v>0</v>
      </c>
      <c r="T43" s="396">
        <f t="shared" si="19"/>
        <v>0</v>
      </c>
      <c r="U43" s="396">
        <f t="shared" si="19"/>
        <v>0</v>
      </c>
      <c r="V43" s="396">
        <f t="shared" si="19"/>
        <v>0</v>
      </c>
      <c r="W43" s="396">
        <f t="shared" si="19"/>
        <v>0</v>
      </c>
      <c r="X43" s="396">
        <f t="shared" si="19"/>
        <v>0</v>
      </c>
      <c r="Y43" s="396">
        <f t="shared" si="19"/>
        <v>0</v>
      </c>
      <c r="Z43" s="396">
        <f t="shared" si="19"/>
        <v>0</v>
      </c>
      <c r="AA43" s="396">
        <f>AA173</f>
        <v>0</v>
      </c>
      <c r="AB43" s="396">
        <f t="shared" ref="AB43:AD45" si="20">AB173</f>
        <v>0</v>
      </c>
      <c r="AC43" s="396">
        <f t="shared" si="20"/>
        <v>0</v>
      </c>
      <c r="AD43" s="396">
        <f t="shared" si="20"/>
        <v>0</v>
      </c>
      <c r="AE43" s="396">
        <f>AE44+AE53+AE57+AE68</f>
        <v>0</v>
      </c>
      <c r="AF43" s="396">
        <f>AF44+AF53+AF57+AF68</f>
        <v>0</v>
      </c>
      <c r="AG43" s="396">
        <f>AG44+AG53+AG57+AG68</f>
        <v>0</v>
      </c>
      <c r="AH43" s="396">
        <f>AH173</f>
        <v>0</v>
      </c>
      <c r="AI43" s="396">
        <f t="shared" ref="AI43:AK45" si="21">AI173</f>
        <v>0</v>
      </c>
      <c r="AJ43" s="396">
        <f t="shared" si="21"/>
        <v>0</v>
      </c>
      <c r="AK43" s="396">
        <f t="shared" si="21"/>
        <v>0</v>
      </c>
      <c r="AL43" s="396">
        <f>AL44+AL53+AL57+AL68</f>
        <v>0</v>
      </c>
      <c r="AM43" s="396">
        <f>AM44+AM53+AM57+AM68</f>
        <v>0</v>
      </c>
    </row>
    <row r="44" spans="1:40" ht="42" customHeight="1" x14ac:dyDescent="0.25">
      <c r="A44" s="29"/>
      <c r="B44" s="406" t="s">
        <v>1528</v>
      </c>
      <c r="C44" s="395" t="s">
        <v>105</v>
      </c>
      <c r="D44" s="399" t="s">
        <v>93</v>
      </c>
      <c r="E44" s="396">
        <f t="shared" ref="E44:AM44" si="22">E45+E47</f>
        <v>0</v>
      </c>
      <c r="F44" s="396">
        <f t="shared" si="22"/>
        <v>0</v>
      </c>
      <c r="G44" s="396">
        <f t="shared" si="22"/>
        <v>0</v>
      </c>
      <c r="H44" s="396">
        <f t="shared" si="22"/>
        <v>0</v>
      </c>
      <c r="I44" s="396">
        <f t="shared" si="22"/>
        <v>0</v>
      </c>
      <c r="J44" s="396">
        <f t="shared" si="22"/>
        <v>0</v>
      </c>
      <c r="K44" s="396">
        <f t="shared" si="22"/>
        <v>0</v>
      </c>
      <c r="L44" s="396">
        <f t="shared" si="22"/>
        <v>0</v>
      </c>
      <c r="M44" s="396">
        <f t="shared" si="22"/>
        <v>0</v>
      </c>
      <c r="N44" s="396">
        <f t="shared" si="22"/>
        <v>0</v>
      </c>
      <c r="O44" s="396">
        <f t="shared" si="22"/>
        <v>0</v>
      </c>
      <c r="P44" s="396">
        <f t="shared" si="22"/>
        <v>0</v>
      </c>
      <c r="Q44" s="396">
        <f t="shared" si="22"/>
        <v>0</v>
      </c>
      <c r="R44" s="396">
        <f t="shared" si="22"/>
        <v>0</v>
      </c>
      <c r="S44" s="396">
        <f t="shared" si="22"/>
        <v>0</v>
      </c>
      <c r="T44" s="396">
        <f t="shared" si="22"/>
        <v>0</v>
      </c>
      <c r="U44" s="396">
        <f t="shared" si="22"/>
        <v>0</v>
      </c>
      <c r="V44" s="396">
        <f t="shared" si="22"/>
        <v>0</v>
      </c>
      <c r="W44" s="396">
        <f t="shared" si="22"/>
        <v>0</v>
      </c>
      <c r="X44" s="396">
        <f t="shared" si="22"/>
        <v>0</v>
      </c>
      <c r="Y44" s="396">
        <f t="shared" si="22"/>
        <v>0</v>
      </c>
      <c r="Z44" s="396">
        <f t="shared" si="22"/>
        <v>0</v>
      </c>
      <c r="AA44" s="396">
        <f>AA174</f>
        <v>0</v>
      </c>
      <c r="AB44" s="396">
        <f t="shared" si="20"/>
        <v>0</v>
      </c>
      <c r="AC44" s="396">
        <f t="shared" si="20"/>
        <v>0</v>
      </c>
      <c r="AD44" s="396">
        <f t="shared" si="20"/>
        <v>0</v>
      </c>
      <c r="AE44" s="396">
        <f t="shared" si="22"/>
        <v>0</v>
      </c>
      <c r="AF44" s="396">
        <f t="shared" si="22"/>
        <v>0</v>
      </c>
      <c r="AG44" s="396">
        <f t="shared" si="22"/>
        <v>0</v>
      </c>
      <c r="AH44" s="396">
        <f>AH174</f>
        <v>0</v>
      </c>
      <c r="AI44" s="396">
        <f t="shared" si="21"/>
        <v>0</v>
      </c>
      <c r="AJ44" s="396">
        <f t="shared" si="21"/>
        <v>0</v>
      </c>
      <c r="AK44" s="396">
        <f t="shared" si="21"/>
        <v>0</v>
      </c>
      <c r="AL44" s="396">
        <f t="shared" si="22"/>
        <v>0</v>
      </c>
      <c r="AM44" s="396">
        <f t="shared" si="22"/>
        <v>0</v>
      </c>
    </row>
    <row r="45" spans="1:40" ht="42" customHeight="1" x14ac:dyDescent="0.25">
      <c r="A45" s="29"/>
      <c r="B45" s="406" t="s">
        <v>100</v>
      </c>
      <c r="C45" s="395" t="s">
        <v>1529</v>
      </c>
      <c r="D45" s="399" t="s">
        <v>93</v>
      </c>
      <c r="E45" s="396">
        <f t="shared" ref="E45:AM45" si="23">SUM(E46:E46)</f>
        <v>0</v>
      </c>
      <c r="F45" s="396">
        <f t="shared" si="23"/>
        <v>0</v>
      </c>
      <c r="G45" s="396">
        <f t="shared" si="23"/>
        <v>0</v>
      </c>
      <c r="H45" s="396">
        <f t="shared" si="23"/>
        <v>0</v>
      </c>
      <c r="I45" s="396">
        <f t="shared" si="23"/>
        <v>0</v>
      </c>
      <c r="J45" s="396">
        <f t="shared" si="23"/>
        <v>0</v>
      </c>
      <c r="K45" s="396">
        <f t="shared" si="23"/>
        <v>0</v>
      </c>
      <c r="L45" s="396">
        <f t="shared" si="23"/>
        <v>0</v>
      </c>
      <c r="M45" s="396">
        <f t="shared" si="23"/>
        <v>0</v>
      </c>
      <c r="N45" s="396">
        <f t="shared" si="23"/>
        <v>0</v>
      </c>
      <c r="O45" s="396">
        <f t="shared" si="23"/>
        <v>0</v>
      </c>
      <c r="P45" s="396">
        <f t="shared" si="23"/>
        <v>0</v>
      </c>
      <c r="Q45" s="396">
        <f t="shared" si="23"/>
        <v>0</v>
      </c>
      <c r="R45" s="396">
        <f t="shared" si="23"/>
        <v>0</v>
      </c>
      <c r="S45" s="396">
        <f t="shared" si="23"/>
        <v>0</v>
      </c>
      <c r="T45" s="396">
        <f t="shared" si="23"/>
        <v>0</v>
      </c>
      <c r="U45" s="396">
        <f t="shared" si="23"/>
        <v>0</v>
      </c>
      <c r="V45" s="396">
        <f t="shared" si="23"/>
        <v>0</v>
      </c>
      <c r="W45" s="396">
        <f t="shared" si="23"/>
        <v>0</v>
      </c>
      <c r="X45" s="396">
        <f t="shared" si="23"/>
        <v>0</v>
      </c>
      <c r="Y45" s="396">
        <f t="shared" si="23"/>
        <v>0</v>
      </c>
      <c r="Z45" s="396">
        <f t="shared" si="23"/>
        <v>0</v>
      </c>
      <c r="AA45" s="396">
        <f>AA175</f>
        <v>9.6150000000000002</v>
      </c>
      <c r="AB45" s="396">
        <f t="shared" si="20"/>
        <v>0</v>
      </c>
      <c r="AC45" s="396">
        <f t="shared" si="20"/>
        <v>0</v>
      </c>
      <c r="AD45" s="396">
        <f t="shared" si="20"/>
        <v>0</v>
      </c>
      <c r="AE45" s="396">
        <f t="shared" si="23"/>
        <v>0</v>
      </c>
      <c r="AF45" s="396">
        <f t="shared" si="23"/>
        <v>0</v>
      </c>
      <c r="AG45" s="396">
        <f t="shared" si="23"/>
        <v>0</v>
      </c>
      <c r="AH45" s="396">
        <f>AH175</f>
        <v>9.6150000000000002</v>
      </c>
      <c r="AI45" s="396">
        <f t="shared" si="21"/>
        <v>0</v>
      </c>
      <c r="AJ45" s="396">
        <f t="shared" si="21"/>
        <v>0</v>
      </c>
      <c r="AK45" s="396">
        <f t="shared" si="21"/>
        <v>0</v>
      </c>
      <c r="AL45" s="396">
        <f t="shared" si="23"/>
        <v>0</v>
      </c>
      <c r="AM45" s="396">
        <f t="shared" si="23"/>
        <v>0</v>
      </c>
    </row>
    <row r="46" spans="1:40" ht="48" customHeight="1" x14ac:dyDescent="0.25">
      <c r="A46" s="29"/>
      <c r="B46" s="402" t="s">
        <v>106</v>
      </c>
      <c r="C46" s="409" t="s">
        <v>107</v>
      </c>
      <c r="D46" s="403" t="s">
        <v>93</v>
      </c>
      <c r="E46" s="612">
        <v>0</v>
      </c>
      <c r="F46" s="612">
        <v>0</v>
      </c>
      <c r="G46" s="612">
        <v>0</v>
      </c>
      <c r="H46" s="612">
        <v>0</v>
      </c>
      <c r="I46" s="612">
        <v>0</v>
      </c>
      <c r="J46" s="612">
        <v>0</v>
      </c>
      <c r="K46" s="612">
        <v>0</v>
      </c>
      <c r="L46" s="612">
        <v>0</v>
      </c>
      <c r="M46" s="612">
        <v>0</v>
      </c>
      <c r="N46" s="612">
        <v>0</v>
      </c>
      <c r="O46" s="612">
        <v>0</v>
      </c>
      <c r="P46" s="612">
        <v>0</v>
      </c>
      <c r="Q46" s="612">
        <v>0</v>
      </c>
      <c r="R46" s="612">
        <v>0</v>
      </c>
      <c r="S46" s="612">
        <v>0</v>
      </c>
      <c r="T46" s="612">
        <v>0</v>
      </c>
      <c r="U46" s="612">
        <v>0</v>
      </c>
      <c r="V46" s="612">
        <v>0</v>
      </c>
      <c r="W46" s="612">
        <v>0</v>
      </c>
      <c r="X46" s="612">
        <v>0</v>
      </c>
      <c r="Y46" s="612">
        <v>0</v>
      </c>
      <c r="Z46" s="612">
        <v>0</v>
      </c>
      <c r="AA46" s="414">
        <f>SUBTOTAL(9,AA47:AA179)</f>
        <v>59.180010100000004</v>
      </c>
      <c r="AB46" s="414">
        <f>SUBTOTAL(9,AB47:AB179)</f>
        <v>0.8</v>
      </c>
      <c r="AC46" s="414">
        <f>SUBTOTAL(9,AC47:AC179)</f>
        <v>0</v>
      </c>
      <c r="AD46" s="414">
        <f>SUBTOTAL(9,AD47:AD179)</f>
        <v>0.66</v>
      </c>
      <c r="AE46" s="414">
        <f>SUBTOTAL(9,AE47:AE179)</f>
        <v>0</v>
      </c>
      <c r="AF46" s="414">
        <v>0</v>
      </c>
      <c r="AG46" s="414">
        <f>Z46</f>
        <v>0</v>
      </c>
      <c r="AH46" s="414">
        <f>SUBTOTAL(9,AH47:AH179)</f>
        <v>59.180010100000004</v>
      </c>
      <c r="AI46" s="612">
        <f>SUBTOTAL(9,AI47:AI179)</f>
        <v>0.8</v>
      </c>
      <c r="AJ46" s="612">
        <f>SUBTOTAL(9,AJ47:AJ179)</f>
        <v>0</v>
      </c>
      <c r="AK46" s="612">
        <f>SUBTOTAL(9,AK47:AK179)</f>
        <v>0</v>
      </c>
      <c r="AL46" s="612">
        <f>SUBTOTAL(9,AL47:AL179)</f>
        <v>0</v>
      </c>
      <c r="AM46" s="612">
        <f>AF46</f>
        <v>0</v>
      </c>
    </row>
    <row r="47" spans="1:40" ht="48" customHeight="1" collapsed="1" x14ac:dyDescent="0.25">
      <c r="A47" s="29"/>
      <c r="B47" s="402" t="s">
        <v>108</v>
      </c>
      <c r="C47" s="409" t="s">
        <v>1530</v>
      </c>
      <c r="D47" s="403" t="s">
        <v>93</v>
      </c>
      <c r="E47" s="414">
        <f t="shared" ref="E47:Z47" si="24">SUBTOTAL(9,E48:E52)</f>
        <v>0</v>
      </c>
      <c r="F47" s="414">
        <f t="shared" si="24"/>
        <v>0</v>
      </c>
      <c r="G47" s="414">
        <f t="shared" si="24"/>
        <v>0</v>
      </c>
      <c r="H47" s="414">
        <f t="shared" si="24"/>
        <v>0</v>
      </c>
      <c r="I47" s="414">
        <f t="shared" si="24"/>
        <v>0</v>
      </c>
      <c r="J47" s="414">
        <f t="shared" si="24"/>
        <v>0</v>
      </c>
      <c r="K47" s="414">
        <f t="shared" si="24"/>
        <v>0</v>
      </c>
      <c r="L47" s="414">
        <f t="shared" si="24"/>
        <v>0</v>
      </c>
      <c r="M47" s="414">
        <f t="shared" si="24"/>
        <v>0</v>
      </c>
      <c r="N47" s="414">
        <f t="shared" si="24"/>
        <v>0</v>
      </c>
      <c r="O47" s="414">
        <f t="shared" si="24"/>
        <v>0</v>
      </c>
      <c r="P47" s="414">
        <f t="shared" si="24"/>
        <v>0</v>
      </c>
      <c r="Q47" s="414">
        <f t="shared" si="24"/>
        <v>0</v>
      </c>
      <c r="R47" s="414">
        <f t="shared" si="24"/>
        <v>0</v>
      </c>
      <c r="S47" s="414">
        <f t="shared" si="24"/>
        <v>0</v>
      </c>
      <c r="T47" s="414">
        <f t="shared" si="24"/>
        <v>0</v>
      </c>
      <c r="U47" s="414">
        <f t="shared" si="24"/>
        <v>0</v>
      </c>
      <c r="V47" s="414">
        <f t="shared" si="24"/>
        <v>0</v>
      </c>
      <c r="W47" s="414">
        <f t="shared" si="24"/>
        <v>0</v>
      </c>
      <c r="X47" s="414">
        <f t="shared" si="24"/>
        <v>0</v>
      </c>
      <c r="Y47" s="414">
        <f t="shared" si="24"/>
        <v>0</v>
      </c>
      <c r="Z47" s="414">
        <f t="shared" si="24"/>
        <v>0</v>
      </c>
      <c r="AA47" s="414">
        <f>SUBTOTAL(9,AA48:AA104)</f>
        <v>42.790843433333336</v>
      </c>
      <c r="AB47" s="414">
        <f>SUBTOTAL(9,AB48:AB104)</f>
        <v>0.8</v>
      </c>
      <c r="AC47" s="414">
        <f>SUBTOTAL(9,AC48:AC104)</f>
        <v>0</v>
      </c>
      <c r="AD47" s="414">
        <f>SUBTOTAL(9,AD48:AD104)</f>
        <v>0.66</v>
      </c>
      <c r="AE47" s="414">
        <f>SUBTOTAL(9,AE48:AE104)</f>
        <v>0</v>
      </c>
      <c r="AF47" s="414">
        <f>SUBTOTAL(9,AF48:AF52)</f>
        <v>0</v>
      </c>
      <c r="AG47" s="414">
        <f>SUBTOTAL(9,AG48:AG52)</f>
        <v>0</v>
      </c>
      <c r="AH47" s="414">
        <f>SUBTOTAL(9,AH48:AH104)</f>
        <v>42.790843433333336</v>
      </c>
      <c r="AI47" s="414">
        <f>SUBTOTAL(9,AI48:AI104)</f>
        <v>0.8</v>
      </c>
      <c r="AJ47" s="414">
        <f>SUBTOTAL(9,AJ48:AJ104)</f>
        <v>0</v>
      </c>
      <c r="AK47" s="414">
        <f>SUBTOTAL(9,AK48:AK104)</f>
        <v>0</v>
      </c>
      <c r="AL47" s="414">
        <f>SUBTOTAL(9,AL48:AL104)</f>
        <v>0</v>
      </c>
      <c r="AM47" s="414">
        <f>SUBTOTAL(9,AM48:AM52)</f>
        <v>0</v>
      </c>
    </row>
    <row r="48" spans="1:40" ht="48" customHeight="1" x14ac:dyDescent="0.25">
      <c r="A48" s="29"/>
      <c r="B48" s="409" t="s">
        <v>110</v>
      </c>
      <c r="C48" s="409" t="s">
        <v>109</v>
      </c>
      <c r="D48" s="403" t="s">
        <v>93</v>
      </c>
      <c r="E48" s="414"/>
      <c r="F48" s="414"/>
      <c r="G48" s="414"/>
      <c r="H48" s="414"/>
      <c r="I48" s="414"/>
      <c r="J48" s="414"/>
      <c r="K48" s="414"/>
      <c r="L48" s="414"/>
      <c r="M48" s="414"/>
      <c r="N48" s="414"/>
      <c r="O48" s="414"/>
      <c r="P48" s="414"/>
      <c r="Q48" s="414"/>
      <c r="R48" s="414"/>
      <c r="S48" s="414"/>
      <c r="T48" s="414"/>
      <c r="U48" s="414"/>
      <c r="V48" s="414"/>
      <c r="W48" s="414"/>
      <c r="X48" s="414"/>
      <c r="Y48" s="414"/>
      <c r="Z48" s="414"/>
      <c r="AA48" s="414">
        <f>SUBTOTAL(9,AA49:AA72)</f>
        <v>16.499166766666669</v>
      </c>
      <c r="AB48" s="414">
        <f>SUBTOTAL(9,AB49:AB72)</f>
        <v>0.4</v>
      </c>
      <c r="AC48" s="414">
        <f>SUBTOTAL(9,AC49:AC72)</f>
        <v>0</v>
      </c>
      <c r="AD48" s="414">
        <f>SUBTOTAL(9,AD49:AD72)</f>
        <v>0</v>
      </c>
      <c r="AE48" s="414">
        <f>SUBTOTAL(9,AE49:AE72)</f>
        <v>0</v>
      </c>
      <c r="AF48" s="414"/>
      <c r="AG48" s="414"/>
      <c r="AH48" s="414">
        <f>SUBTOTAL(9,AH49:AH72)</f>
        <v>16.499166766666669</v>
      </c>
      <c r="AI48" s="414">
        <f>SUBTOTAL(9,AI49:AI72)</f>
        <v>0.4</v>
      </c>
      <c r="AJ48" s="414">
        <f>SUBTOTAL(9,AJ49:AJ72)</f>
        <v>0</v>
      </c>
      <c r="AK48" s="414">
        <f>SUBTOTAL(9,AK49:AK72)</f>
        <v>0</v>
      </c>
      <c r="AL48" s="414">
        <f>SUBTOTAL(9,AL49:AL72)</f>
        <v>0</v>
      </c>
      <c r="AM48" s="414"/>
    </row>
    <row r="49" spans="1:40" ht="48" customHeight="1" x14ac:dyDescent="0.25">
      <c r="A49" s="29"/>
      <c r="B49" s="409" t="s">
        <v>112</v>
      </c>
      <c r="C49" s="409" t="s">
        <v>111</v>
      </c>
      <c r="D49" s="403" t="s">
        <v>93</v>
      </c>
      <c r="E49" s="414"/>
      <c r="F49" s="414"/>
      <c r="G49" s="414"/>
      <c r="H49" s="414"/>
      <c r="I49" s="414"/>
      <c r="J49" s="414"/>
      <c r="K49" s="414"/>
      <c r="L49" s="414"/>
      <c r="M49" s="414"/>
      <c r="N49" s="414"/>
      <c r="O49" s="414"/>
      <c r="P49" s="414"/>
      <c r="Q49" s="414"/>
      <c r="R49" s="414"/>
      <c r="S49" s="414"/>
      <c r="T49" s="414"/>
      <c r="U49" s="414"/>
      <c r="V49" s="414"/>
      <c r="W49" s="414"/>
      <c r="X49" s="414"/>
      <c r="Y49" s="414"/>
      <c r="Z49" s="414"/>
      <c r="AA49" s="414">
        <f>SUBTOTAL(9,AA50:AA55)</f>
        <v>0</v>
      </c>
      <c r="AB49" s="414">
        <f>SUBTOTAL(9,AB50:AB55)</f>
        <v>0</v>
      </c>
      <c r="AC49" s="414">
        <f>SUBTOTAL(9,AC50:AC55)</f>
        <v>0</v>
      </c>
      <c r="AD49" s="414">
        <f>SUBTOTAL(9,AD50:AD55)</f>
        <v>0</v>
      </c>
      <c r="AE49" s="414">
        <f>SUBTOTAL(9,AE50:AE55)</f>
        <v>0</v>
      </c>
      <c r="AF49" s="414"/>
      <c r="AG49" s="414"/>
      <c r="AH49" s="414">
        <f>SUBTOTAL(9,AH50:AH55)</f>
        <v>0</v>
      </c>
      <c r="AI49" s="414">
        <f>SUBTOTAL(9,AI50:AI55)</f>
        <v>0</v>
      </c>
      <c r="AJ49" s="414">
        <f>SUBTOTAL(9,AJ50:AJ55)</f>
        <v>0</v>
      </c>
      <c r="AK49" s="414">
        <f>SUBTOTAL(9,AK50:AK55)</f>
        <v>0</v>
      </c>
      <c r="AL49" s="414">
        <f>SUBTOTAL(9,AL50:AL55)</f>
        <v>0</v>
      </c>
      <c r="AM49" s="414"/>
    </row>
    <row r="50" spans="1:40" ht="42" customHeight="1" x14ac:dyDescent="0.25">
      <c r="A50" s="29"/>
      <c r="B50" s="410" t="s">
        <v>1405</v>
      </c>
      <c r="C50" s="411" t="s">
        <v>113</v>
      </c>
      <c r="D50" s="395" t="s">
        <v>93</v>
      </c>
      <c r="E50" s="396"/>
      <c r="F50" s="396"/>
      <c r="G50" s="396"/>
      <c r="H50" s="396"/>
      <c r="I50" s="396"/>
      <c r="J50" s="396"/>
      <c r="K50" s="396"/>
      <c r="L50" s="396"/>
      <c r="M50" s="396"/>
      <c r="N50" s="396"/>
      <c r="O50" s="396"/>
      <c r="P50" s="396"/>
      <c r="Q50" s="396"/>
      <c r="R50" s="396"/>
      <c r="S50" s="396"/>
      <c r="T50" s="396"/>
      <c r="U50" s="396"/>
      <c r="V50" s="396"/>
      <c r="W50" s="396"/>
      <c r="X50" s="396"/>
      <c r="Y50" s="396"/>
      <c r="Z50" s="396"/>
      <c r="AA50" s="396">
        <f>SUBTOTAL(9,AA51)</f>
        <v>0</v>
      </c>
      <c r="AB50" s="396">
        <f>SUBTOTAL(9,AB51)</f>
        <v>0</v>
      </c>
      <c r="AC50" s="396">
        <f>SUBTOTAL(9,AC51)</f>
        <v>0</v>
      </c>
      <c r="AD50" s="396">
        <f>SUBTOTAL(9,AD51)</f>
        <v>0</v>
      </c>
      <c r="AE50" s="396">
        <f>SUBTOTAL(9,AE51)</f>
        <v>0</v>
      </c>
      <c r="AF50" s="396"/>
      <c r="AG50" s="396"/>
      <c r="AH50" s="396">
        <f>SUBTOTAL(9,AH51)</f>
        <v>0</v>
      </c>
      <c r="AI50" s="396">
        <f>SUBTOTAL(9,AI51)</f>
        <v>0</v>
      </c>
      <c r="AJ50" s="396">
        <f>SUBTOTAL(9,AJ51)</f>
        <v>0</v>
      </c>
      <c r="AK50" s="396">
        <f>SUBTOTAL(9,AK51)</f>
        <v>0</v>
      </c>
      <c r="AL50" s="396">
        <f>SUBTOTAL(9,AL51)</f>
        <v>0</v>
      </c>
      <c r="AM50" s="396"/>
    </row>
    <row r="51" spans="1:40" ht="33" hidden="1" customHeight="1" x14ac:dyDescent="0.25">
      <c r="A51" s="29"/>
      <c r="B51" s="554" t="s">
        <v>1405</v>
      </c>
      <c r="C51" s="608" t="s">
        <v>1552</v>
      </c>
      <c r="D51" s="613" t="s">
        <v>1616</v>
      </c>
      <c r="E51" s="310"/>
      <c r="F51" s="310"/>
      <c r="G51" s="310"/>
      <c r="H51" s="310"/>
      <c r="I51" s="310"/>
      <c r="J51" s="310"/>
      <c r="K51" s="310"/>
      <c r="L51" s="310"/>
      <c r="M51" s="310"/>
      <c r="N51" s="310"/>
      <c r="O51" s="310"/>
      <c r="P51" s="310"/>
      <c r="Q51" s="310"/>
      <c r="R51" s="310"/>
      <c r="S51" s="310"/>
      <c r="T51" s="310"/>
      <c r="U51" s="310"/>
      <c r="V51" s="310"/>
      <c r="W51" s="310"/>
      <c r="X51" s="310"/>
      <c r="Y51" s="310"/>
      <c r="Z51" s="310"/>
      <c r="AA51" s="68"/>
      <c r="AB51" s="68"/>
      <c r="AC51" s="68"/>
      <c r="AD51" s="68"/>
      <c r="AE51" s="310"/>
      <c r="AF51" s="310"/>
      <c r="AG51" s="310"/>
      <c r="AH51" s="68">
        <f>AA51+T51+M51</f>
        <v>0</v>
      </c>
      <c r="AI51" s="68">
        <f>AB51+U51+N51</f>
        <v>0</v>
      </c>
      <c r="AJ51" s="68">
        <f>AC51+V51+O51</f>
        <v>0</v>
      </c>
      <c r="AK51" s="68">
        <f>AD51+W51+P51</f>
        <v>0</v>
      </c>
      <c r="AL51" s="68">
        <f>AE51+X51+Q51</f>
        <v>0</v>
      </c>
      <c r="AM51" s="310"/>
    </row>
    <row r="52" spans="1:40" ht="42" customHeight="1" x14ac:dyDescent="0.25">
      <c r="A52" s="29"/>
      <c r="B52" s="410" t="s">
        <v>1404</v>
      </c>
      <c r="C52" s="411" t="s">
        <v>1531</v>
      </c>
      <c r="D52" s="395" t="s">
        <v>93</v>
      </c>
      <c r="E52" s="396"/>
      <c r="F52" s="396"/>
      <c r="G52" s="396"/>
      <c r="H52" s="396"/>
      <c r="I52" s="396"/>
      <c r="J52" s="396"/>
      <c r="K52" s="396"/>
      <c r="L52" s="396"/>
      <c r="M52" s="396"/>
      <c r="N52" s="396"/>
      <c r="O52" s="396"/>
      <c r="P52" s="396"/>
      <c r="Q52" s="396"/>
      <c r="R52" s="396"/>
      <c r="S52" s="396"/>
      <c r="T52" s="396"/>
      <c r="U52" s="396"/>
      <c r="V52" s="396"/>
      <c r="W52" s="396"/>
      <c r="X52" s="396"/>
      <c r="Y52" s="396"/>
      <c r="Z52" s="396"/>
      <c r="AA52" s="396">
        <f>SUBTOTAL(9,AA53:AA54)</f>
        <v>0</v>
      </c>
      <c r="AB52" s="396">
        <f>SUBTOTAL(9,AB53:AB54)</f>
        <v>0</v>
      </c>
      <c r="AC52" s="396">
        <f>SUBTOTAL(9,AC53:AC54)</f>
        <v>0</v>
      </c>
      <c r="AD52" s="396">
        <f>SUBTOTAL(9,AD53:AD54)</f>
        <v>0</v>
      </c>
      <c r="AE52" s="396">
        <f>SUBTOTAL(9,AE53:AE54)</f>
        <v>0</v>
      </c>
      <c r="AF52" s="396"/>
      <c r="AG52" s="396"/>
      <c r="AH52" s="396">
        <f>SUBTOTAL(9,AH53:AH54)</f>
        <v>0</v>
      </c>
      <c r="AI52" s="396">
        <f>SUBTOTAL(9,AI53:AI54)</f>
        <v>0</v>
      </c>
      <c r="AJ52" s="396">
        <f>SUBTOTAL(9,AJ53:AJ54)</f>
        <v>0</v>
      </c>
      <c r="AK52" s="396">
        <f>SUBTOTAL(9,AK53:AK54)</f>
        <v>0</v>
      </c>
      <c r="AL52" s="396">
        <f>SUBTOTAL(9,AL53:AL54)</f>
        <v>0</v>
      </c>
      <c r="AM52" s="396"/>
    </row>
    <row r="53" spans="1:40" ht="33" hidden="1" customHeight="1" x14ac:dyDescent="0.25">
      <c r="A53" s="29"/>
      <c r="B53" s="554" t="s">
        <v>1404</v>
      </c>
      <c r="C53" s="608" t="s">
        <v>1553</v>
      </c>
      <c r="D53" s="613" t="s">
        <v>1617</v>
      </c>
      <c r="E53" s="310">
        <f t="shared" ref="E53:AM53" si="25">E54+E56</f>
        <v>0</v>
      </c>
      <c r="F53" s="310">
        <f t="shared" si="25"/>
        <v>0</v>
      </c>
      <c r="G53" s="310">
        <f t="shared" si="25"/>
        <v>0</v>
      </c>
      <c r="H53" s="310">
        <f t="shared" si="25"/>
        <v>0</v>
      </c>
      <c r="I53" s="310">
        <f t="shared" si="25"/>
        <v>0</v>
      </c>
      <c r="J53" s="310">
        <f t="shared" si="25"/>
        <v>0</v>
      </c>
      <c r="K53" s="310">
        <f t="shared" si="25"/>
        <v>0</v>
      </c>
      <c r="L53" s="310">
        <f t="shared" si="25"/>
        <v>0</v>
      </c>
      <c r="M53" s="310">
        <f t="shared" si="25"/>
        <v>0</v>
      </c>
      <c r="N53" s="310">
        <f t="shared" si="25"/>
        <v>0</v>
      </c>
      <c r="O53" s="310">
        <f t="shared" si="25"/>
        <v>0</v>
      </c>
      <c r="P53" s="310">
        <f t="shared" si="25"/>
        <v>0</v>
      </c>
      <c r="Q53" s="310">
        <f t="shared" si="25"/>
        <v>0</v>
      </c>
      <c r="R53" s="310">
        <f t="shared" si="25"/>
        <v>0</v>
      </c>
      <c r="S53" s="310">
        <f t="shared" si="25"/>
        <v>0</v>
      </c>
      <c r="T53" s="310">
        <f t="shared" si="25"/>
        <v>0</v>
      </c>
      <c r="U53" s="310">
        <f t="shared" si="25"/>
        <v>0</v>
      </c>
      <c r="V53" s="310">
        <f t="shared" si="25"/>
        <v>0</v>
      </c>
      <c r="W53" s="310">
        <f t="shared" si="25"/>
        <v>0</v>
      </c>
      <c r="X53" s="310">
        <f t="shared" si="25"/>
        <v>0</v>
      </c>
      <c r="Y53" s="310">
        <f t="shared" si="25"/>
        <v>0</v>
      </c>
      <c r="Z53" s="310">
        <f t="shared" si="25"/>
        <v>0</v>
      </c>
      <c r="AA53" s="68"/>
      <c r="AB53" s="68"/>
      <c r="AC53" s="68"/>
      <c r="AD53" s="68"/>
      <c r="AE53" s="310">
        <f t="shared" si="25"/>
        <v>0</v>
      </c>
      <c r="AF53" s="310">
        <f t="shared" si="25"/>
        <v>0</v>
      </c>
      <c r="AG53" s="310">
        <f t="shared" si="25"/>
        <v>0</v>
      </c>
      <c r="AH53" s="68">
        <f t="shared" ref="AH53:AL54" si="26">AA53+T53+M53</f>
        <v>0</v>
      </c>
      <c r="AI53" s="68">
        <f t="shared" si="26"/>
        <v>0</v>
      </c>
      <c r="AJ53" s="68">
        <f t="shared" si="26"/>
        <v>0</v>
      </c>
      <c r="AK53" s="68">
        <f t="shared" si="26"/>
        <v>0</v>
      </c>
      <c r="AL53" s="68">
        <f t="shared" si="26"/>
        <v>0</v>
      </c>
      <c r="AM53" s="310">
        <f t="shared" si="25"/>
        <v>0</v>
      </c>
    </row>
    <row r="54" spans="1:40" ht="33" hidden="1" customHeight="1" x14ac:dyDescent="0.25">
      <c r="A54" s="29"/>
      <c r="B54" s="554" t="s">
        <v>1404</v>
      </c>
      <c r="C54" s="608" t="s">
        <v>1551</v>
      </c>
      <c r="D54" s="613" t="s">
        <v>1618</v>
      </c>
      <c r="E54" s="310">
        <f t="shared" ref="E54:AM54" si="27">SUM(E55:E55)</f>
        <v>0</v>
      </c>
      <c r="F54" s="310">
        <f t="shared" si="27"/>
        <v>0</v>
      </c>
      <c r="G54" s="310">
        <f t="shared" si="27"/>
        <v>0</v>
      </c>
      <c r="H54" s="310">
        <f t="shared" si="27"/>
        <v>0</v>
      </c>
      <c r="I54" s="310">
        <f t="shared" si="27"/>
        <v>0</v>
      </c>
      <c r="J54" s="310">
        <f t="shared" si="27"/>
        <v>0</v>
      </c>
      <c r="K54" s="310">
        <f t="shared" si="27"/>
        <v>0</v>
      </c>
      <c r="L54" s="310">
        <f t="shared" si="27"/>
        <v>0</v>
      </c>
      <c r="M54" s="310">
        <f t="shared" si="27"/>
        <v>0</v>
      </c>
      <c r="N54" s="310">
        <f t="shared" si="27"/>
        <v>0</v>
      </c>
      <c r="O54" s="310">
        <f t="shared" si="27"/>
        <v>0</v>
      </c>
      <c r="P54" s="310">
        <f t="shared" si="27"/>
        <v>0</v>
      </c>
      <c r="Q54" s="310">
        <f t="shared" si="27"/>
        <v>0</v>
      </c>
      <c r="R54" s="310">
        <f t="shared" si="27"/>
        <v>0</v>
      </c>
      <c r="S54" s="310">
        <f t="shared" si="27"/>
        <v>0</v>
      </c>
      <c r="T54" s="310">
        <f t="shared" si="27"/>
        <v>0</v>
      </c>
      <c r="U54" s="310">
        <f t="shared" si="27"/>
        <v>0</v>
      </c>
      <c r="V54" s="310">
        <f t="shared" si="27"/>
        <v>0</v>
      </c>
      <c r="W54" s="310">
        <f t="shared" si="27"/>
        <v>0</v>
      </c>
      <c r="X54" s="310">
        <f t="shared" si="27"/>
        <v>0</v>
      </c>
      <c r="Y54" s="310">
        <f t="shared" si="27"/>
        <v>0</v>
      </c>
      <c r="Z54" s="310">
        <f t="shared" si="27"/>
        <v>0</v>
      </c>
      <c r="AA54" s="68"/>
      <c r="AB54" s="68"/>
      <c r="AC54" s="68"/>
      <c r="AD54" s="68"/>
      <c r="AE54" s="310">
        <f t="shared" si="27"/>
        <v>0</v>
      </c>
      <c r="AF54" s="310">
        <f t="shared" si="27"/>
        <v>0</v>
      </c>
      <c r="AG54" s="310">
        <f t="shared" si="27"/>
        <v>0</v>
      </c>
      <c r="AH54" s="68">
        <f t="shared" si="26"/>
        <v>0</v>
      </c>
      <c r="AI54" s="68">
        <f t="shared" si="26"/>
        <v>0</v>
      </c>
      <c r="AJ54" s="68">
        <f t="shared" si="26"/>
        <v>0</v>
      </c>
      <c r="AK54" s="68">
        <f t="shared" si="26"/>
        <v>0</v>
      </c>
      <c r="AL54" s="68">
        <f t="shared" si="26"/>
        <v>0</v>
      </c>
      <c r="AM54" s="310">
        <f t="shared" si="27"/>
        <v>0</v>
      </c>
    </row>
    <row r="55" spans="1:40" ht="42" hidden="1" customHeight="1" x14ac:dyDescent="0.25">
      <c r="A55" s="29"/>
      <c r="B55" s="410" t="s">
        <v>1403</v>
      </c>
      <c r="C55" s="411" t="s">
        <v>117</v>
      </c>
      <c r="D55" s="395" t="s">
        <v>93</v>
      </c>
      <c r="E55" s="69">
        <v>0</v>
      </c>
      <c r="F55" s="70">
        <v>0</v>
      </c>
      <c r="G55" s="69">
        <v>0</v>
      </c>
      <c r="H55" s="69">
        <v>0</v>
      </c>
      <c r="I55" s="69">
        <v>0</v>
      </c>
      <c r="J55" s="69">
        <v>0</v>
      </c>
      <c r="K55" s="69">
        <v>0</v>
      </c>
      <c r="L55" s="69">
        <v>0</v>
      </c>
      <c r="M55" s="70">
        <v>0</v>
      </c>
      <c r="N55" s="69">
        <v>0</v>
      </c>
      <c r="O55" s="69">
        <v>0</v>
      </c>
      <c r="P55" s="69">
        <v>0</v>
      </c>
      <c r="Q55" s="69">
        <v>0</v>
      </c>
      <c r="R55" s="69">
        <v>0</v>
      </c>
      <c r="S55" s="69">
        <v>0</v>
      </c>
      <c r="T55" s="70">
        <v>0</v>
      </c>
      <c r="U55" s="69">
        <v>0</v>
      </c>
      <c r="V55" s="69">
        <v>0</v>
      </c>
      <c r="W55" s="69">
        <v>0</v>
      </c>
      <c r="X55" s="69">
        <v>0</v>
      </c>
      <c r="Y55" s="69">
        <v>0</v>
      </c>
      <c r="Z55" s="69">
        <v>0</v>
      </c>
      <c r="AA55" s="70">
        <v>0</v>
      </c>
      <c r="AB55" s="69">
        <v>0</v>
      </c>
      <c r="AC55" s="69">
        <v>0</v>
      </c>
      <c r="AD55" s="69">
        <v>0</v>
      </c>
      <c r="AE55" s="69">
        <v>0</v>
      </c>
      <c r="AF55" s="69">
        <v>0</v>
      </c>
      <c r="AG55" s="69">
        <f>Z55</f>
        <v>0</v>
      </c>
      <c r="AH55" s="70">
        <f>AA55+T55+M55</f>
        <v>0</v>
      </c>
      <c r="AI55" s="69">
        <f>AB55</f>
        <v>0</v>
      </c>
      <c r="AJ55" s="69">
        <f>AC55</f>
        <v>0</v>
      </c>
      <c r="AK55" s="69">
        <f>AD55</f>
        <v>0</v>
      </c>
      <c r="AL55" s="69">
        <f>AE55</f>
        <v>0</v>
      </c>
      <c r="AM55" s="69">
        <f>AF55</f>
        <v>0</v>
      </c>
    </row>
    <row r="56" spans="1:40" ht="48" customHeight="1" collapsed="1" x14ac:dyDescent="0.25">
      <c r="A56" s="29"/>
      <c r="B56" s="402" t="s">
        <v>114</v>
      </c>
      <c r="C56" s="409" t="s">
        <v>119</v>
      </c>
      <c r="D56" s="402" t="s">
        <v>93</v>
      </c>
      <c r="E56" s="414">
        <v>0</v>
      </c>
      <c r="F56" s="414">
        <v>0</v>
      </c>
      <c r="G56" s="414">
        <v>0</v>
      </c>
      <c r="H56" s="414">
        <v>0</v>
      </c>
      <c r="I56" s="414">
        <v>0</v>
      </c>
      <c r="J56" s="414">
        <v>0</v>
      </c>
      <c r="K56" s="414">
        <v>0</v>
      </c>
      <c r="L56" s="414">
        <v>0</v>
      </c>
      <c r="M56" s="414">
        <v>0</v>
      </c>
      <c r="N56" s="414">
        <v>0</v>
      </c>
      <c r="O56" s="414">
        <v>0</v>
      </c>
      <c r="P56" s="414">
        <v>0</v>
      </c>
      <c r="Q56" s="414">
        <v>0</v>
      </c>
      <c r="R56" s="414">
        <v>0</v>
      </c>
      <c r="S56" s="414">
        <v>0</v>
      </c>
      <c r="T56" s="414">
        <v>0</v>
      </c>
      <c r="U56" s="414">
        <v>0</v>
      </c>
      <c r="V56" s="414">
        <v>0</v>
      </c>
      <c r="W56" s="414">
        <v>0</v>
      </c>
      <c r="X56" s="414">
        <v>0</v>
      </c>
      <c r="Y56" s="414">
        <v>0</v>
      </c>
      <c r="Z56" s="414">
        <v>0</v>
      </c>
      <c r="AA56" s="414">
        <v>0</v>
      </c>
      <c r="AB56" s="414">
        <v>0</v>
      </c>
      <c r="AC56" s="414">
        <v>0</v>
      </c>
      <c r="AD56" s="414">
        <v>0</v>
      </c>
      <c r="AE56" s="414">
        <v>0</v>
      </c>
      <c r="AF56" s="414">
        <v>0</v>
      </c>
      <c r="AG56" s="414">
        <v>0</v>
      </c>
      <c r="AH56" s="414">
        <v>0</v>
      </c>
      <c r="AI56" s="414">
        <v>0</v>
      </c>
      <c r="AJ56" s="414">
        <v>0</v>
      </c>
      <c r="AK56" s="414">
        <v>0</v>
      </c>
      <c r="AL56" s="414">
        <v>0</v>
      </c>
      <c r="AM56" s="414">
        <v>0</v>
      </c>
    </row>
    <row r="57" spans="1:40" ht="42" customHeight="1" x14ac:dyDescent="0.25">
      <c r="A57" s="29"/>
      <c r="B57" s="411" t="s">
        <v>1532</v>
      </c>
      <c r="C57" s="411" t="s">
        <v>1533</v>
      </c>
      <c r="D57" s="413" t="s">
        <v>93</v>
      </c>
      <c r="E57" s="396">
        <f t="shared" ref="E57:AM57" si="28">E58+E59+E61+E62+E63+E65+E66+E67</f>
        <v>0</v>
      </c>
      <c r="F57" s="396">
        <f t="shared" si="28"/>
        <v>0</v>
      </c>
      <c r="G57" s="396">
        <f t="shared" si="28"/>
        <v>0</v>
      </c>
      <c r="H57" s="396">
        <f t="shared" si="28"/>
        <v>0</v>
      </c>
      <c r="I57" s="396">
        <f t="shared" si="28"/>
        <v>0</v>
      </c>
      <c r="J57" s="396">
        <f t="shared" si="28"/>
        <v>0</v>
      </c>
      <c r="K57" s="396">
        <f t="shared" si="28"/>
        <v>0</v>
      </c>
      <c r="L57" s="396">
        <f t="shared" si="28"/>
        <v>0</v>
      </c>
      <c r="M57" s="396">
        <f t="shared" si="28"/>
        <v>0</v>
      </c>
      <c r="N57" s="396">
        <f t="shared" si="28"/>
        <v>0</v>
      </c>
      <c r="O57" s="396">
        <f t="shared" si="28"/>
        <v>0</v>
      </c>
      <c r="P57" s="396">
        <f t="shared" si="28"/>
        <v>0</v>
      </c>
      <c r="Q57" s="396">
        <f t="shared" si="28"/>
        <v>0</v>
      </c>
      <c r="R57" s="396">
        <f t="shared" si="28"/>
        <v>0</v>
      </c>
      <c r="S57" s="396">
        <f t="shared" si="28"/>
        <v>0</v>
      </c>
      <c r="T57" s="396">
        <f t="shared" si="28"/>
        <v>0</v>
      </c>
      <c r="U57" s="396">
        <f t="shared" si="28"/>
        <v>0</v>
      </c>
      <c r="V57" s="396">
        <f t="shared" si="28"/>
        <v>0</v>
      </c>
      <c r="W57" s="396">
        <f t="shared" si="28"/>
        <v>0</v>
      </c>
      <c r="X57" s="396">
        <f t="shared" si="28"/>
        <v>0</v>
      </c>
      <c r="Y57" s="396">
        <f t="shared" si="28"/>
        <v>0</v>
      </c>
      <c r="Z57" s="396">
        <f t="shared" si="28"/>
        <v>0</v>
      </c>
      <c r="AA57" s="396">
        <f t="shared" si="28"/>
        <v>0</v>
      </c>
      <c r="AB57" s="396">
        <f t="shared" si="28"/>
        <v>0</v>
      </c>
      <c r="AC57" s="396">
        <f t="shared" si="28"/>
        <v>0</v>
      </c>
      <c r="AD57" s="396">
        <f t="shared" si="28"/>
        <v>0</v>
      </c>
      <c r="AE57" s="396">
        <f t="shared" si="28"/>
        <v>0</v>
      </c>
      <c r="AF57" s="396">
        <f t="shared" si="28"/>
        <v>0</v>
      </c>
      <c r="AG57" s="396">
        <f t="shared" si="28"/>
        <v>0</v>
      </c>
      <c r="AH57" s="396">
        <f t="shared" si="28"/>
        <v>0</v>
      </c>
      <c r="AI57" s="396">
        <f t="shared" si="28"/>
        <v>0</v>
      </c>
      <c r="AJ57" s="396">
        <f t="shared" si="28"/>
        <v>0</v>
      </c>
      <c r="AK57" s="396">
        <f t="shared" si="28"/>
        <v>0</v>
      </c>
      <c r="AL57" s="396">
        <f t="shared" si="28"/>
        <v>0</v>
      </c>
      <c r="AM57" s="396">
        <f t="shared" si="28"/>
        <v>0</v>
      </c>
    </row>
    <row r="58" spans="1:40" ht="42" customHeight="1" x14ac:dyDescent="0.25">
      <c r="A58" s="29"/>
      <c r="B58" s="410" t="s">
        <v>1534</v>
      </c>
      <c r="C58" s="411" t="s">
        <v>123</v>
      </c>
      <c r="D58" s="413" t="s">
        <v>93</v>
      </c>
      <c r="E58" s="610">
        <v>0</v>
      </c>
      <c r="F58" s="610">
        <v>0</v>
      </c>
      <c r="G58" s="610">
        <v>0</v>
      </c>
      <c r="H58" s="610">
        <v>0</v>
      </c>
      <c r="I58" s="610">
        <v>0</v>
      </c>
      <c r="J58" s="610">
        <v>0</v>
      </c>
      <c r="K58" s="610">
        <v>0</v>
      </c>
      <c r="L58" s="610">
        <v>0</v>
      </c>
      <c r="M58" s="610">
        <v>0</v>
      </c>
      <c r="N58" s="610">
        <v>0</v>
      </c>
      <c r="O58" s="610">
        <v>0</v>
      </c>
      <c r="P58" s="610">
        <v>0</v>
      </c>
      <c r="Q58" s="610">
        <v>0</v>
      </c>
      <c r="R58" s="610">
        <v>0</v>
      </c>
      <c r="S58" s="610">
        <v>0</v>
      </c>
      <c r="T58" s="610">
        <v>0</v>
      </c>
      <c r="U58" s="610">
        <v>0</v>
      </c>
      <c r="V58" s="610">
        <v>0</v>
      </c>
      <c r="W58" s="610">
        <v>0</v>
      </c>
      <c r="X58" s="610">
        <v>0</v>
      </c>
      <c r="Y58" s="610">
        <v>0</v>
      </c>
      <c r="Z58" s="610">
        <v>0</v>
      </c>
      <c r="AA58" s="610">
        <v>0</v>
      </c>
      <c r="AB58" s="610">
        <v>0</v>
      </c>
      <c r="AC58" s="610">
        <v>0</v>
      </c>
      <c r="AD58" s="610">
        <v>0</v>
      </c>
      <c r="AE58" s="610">
        <v>0</v>
      </c>
      <c r="AF58" s="610">
        <v>0</v>
      </c>
      <c r="AG58" s="610">
        <v>0</v>
      </c>
      <c r="AH58" s="610">
        <v>0</v>
      </c>
      <c r="AI58" s="610">
        <v>0</v>
      </c>
      <c r="AJ58" s="610">
        <v>0</v>
      </c>
      <c r="AK58" s="610">
        <v>0</v>
      </c>
      <c r="AL58" s="610">
        <v>0</v>
      </c>
      <c r="AM58" s="610">
        <v>0</v>
      </c>
    </row>
    <row r="59" spans="1:40" ht="48" customHeight="1" x14ac:dyDescent="0.25">
      <c r="A59" s="29"/>
      <c r="B59" s="402" t="s">
        <v>116</v>
      </c>
      <c r="C59" s="402" t="s">
        <v>1535</v>
      </c>
      <c r="D59" s="402" t="s">
        <v>93</v>
      </c>
      <c r="E59" s="612">
        <f>SUBTOTAL(9,E60)</f>
        <v>0</v>
      </c>
      <c r="F59" s="612">
        <f t="shared" ref="F59:AM59" si="29">SUBTOTAL(9,F60)</f>
        <v>0</v>
      </c>
      <c r="G59" s="612">
        <f t="shared" si="29"/>
        <v>0</v>
      </c>
      <c r="H59" s="612">
        <f t="shared" si="29"/>
        <v>0</v>
      </c>
      <c r="I59" s="612">
        <f t="shared" si="29"/>
        <v>0</v>
      </c>
      <c r="J59" s="612">
        <f t="shared" si="29"/>
        <v>0</v>
      </c>
      <c r="K59" s="612">
        <f t="shared" si="29"/>
        <v>0</v>
      </c>
      <c r="L59" s="612">
        <f t="shared" si="29"/>
        <v>0</v>
      </c>
      <c r="M59" s="612">
        <f t="shared" si="29"/>
        <v>0</v>
      </c>
      <c r="N59" s="612">
        <f t="shared" si="29"/>
        <v>0</v>
      </c>
      <c r="O59" s="612">
        <f t="shared" si="29"/>
        <v>0</v>
      </c>
      <c r="P59" s="612">
        <f t="shared" si="29"/>
        <v>0</v>
      </c>
      <c r="Q59" s="612">
        <f t="shared" si="29"/>
        <v>0</v>
      </c>
      <c r="R59" s="612">
        <f t="shared" si="29"/>
        <v>0</v>
      </c>
      <c r="S59" s="612">
        <f t="shared" si="29"/>
        <v>0</v>
      </c>
      <c r="T59" s="612">
        <f t="shared" si="29"/>
        <v>0</v>
      </c>
      <c r="U59" s="612">
        <f t="shared" si="29"/>
        <v>0</v>
      </c>
      <c r="V59" s="612">
        <f t="shared" si="29"/>
        <v>0</v>
      </c>
      <c r="W59" s="612">
        <f t="shared" si="29"/>
        <v>0</v>
      </c>
      <c r="X59" s="612">
        <f t="shared" si="29"/>
        <v>0</v>
      </c>
      <c r="Y59" s="612">
        <f t="shared" si="29"/>
        <v>0</v>
      </c>
      <c r="Z59" s="612">
        <f t="shared" si="29"/>
        <v>0</v>
      </c>
      <c r="AA59" s="612">
        <f t="shared" si="29"/>
        <v>0</v>
      </c>
      <c r="AB59" s="612">
        <f t="shared" si="29"/>
        <v>0</v>
      </c>
      <c r="AC59" s="612">
        <f t="shared" si="29"/>
        <v>0</v>
      </c>
      <c r="AD59" s="612">
        <f t="shared" si="29"/>
        <v>0</v>
      </c>
      <c r="AE59" s="612">
        <f t="shared" si="29"/>
        <v>0</v>
      </c>
      <c r="AF59" s="612">
        <f t="shared" si="29"/>
        <v>0</v>
      </c>
      <c r="AG59" s="612">
        <f t="shared" si="29"/>
        <v>0</v>
      </c>
      <c r="AH59" s="612">
        <f t="shared" si="29"/>
        <v>0</v>
      </c>
      <c r="AI59" s="612">
        <f t="shared" si="29"/>
        <v>0</v>
      </c>
      <c r="AJ59" s="612">
        <f t="shared" si="29"/>
        <v>0</v>
      </c>
      <c r="AK59" s="612">
        <f t="shared" si="29"/>
        <v>0</v>
      </c>
      <c r="AL59" s="612">
        <f t="shared" si="29"/>
        <v>0</v>
      </c>
      <c r="AM59" s="612">
        <f t="shared" si="29"/>
        <v>0</v>
      </c>
    </row>
    <row r="60" spans="1:40" ht="33" hidden="1" customHeight="1" x14ac:dyDescent="0.25">
      <c r="B60" s="402" t="s">
        <v>1536</v>
      </c>
      <c r="C60" s="402" t="s">
        <v>795</v>
      </c>
      <c r="D60" s="402" t="s">
        <v>93</v>
      </c>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32"/>
    </row>
    <row r="61" spans="1:40" ht="42" customHeight="1" x14ac:dyDescent="0.25">
      <c r="A61" s="29"/>
      <c r="B61" s="413" t="s">
        <v>1536</v>
      </c>
      <c r="C61" s="413" t="s">
        <v>1537</v>
      </c>
      <c r="D61" s="413" t="s">
        <v>93</v>
      </c>
      <c r="E61" s="610">
        <v>0</v>
      </c>
      <c r="F61" s="610">
        <v>0</v>
      </c>
      <c r="G61" s="610">
        <v>0</v>
      </c>
      <c r="H61" s="610">
        <v>0</v>
      </c>
      <c r="I61" s="610">
        <v>0</v>
      </c>
      <c r="J61" s="610">
        <v>0</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c r="AI61" s="610">
        <v>0</v>
      </c>
      <c r="AJ61" s="610">
        <v>0</v>
      </c>
      <c r="AK61" s="610">
        <v>0</v>
      </c>
      <c r="AL61" s="610">
        <v>0</v>
      </c>
      <c r="AM61" s="610">
        <v>0</v>
      </c>
    </row>
    <row r="62" spans="1:40" ht="42" customHeight="1" x14ac:dyDescent="0.25">
      <c r="A62" s="29"/>
      <c r="B62" s="413" t="s">
        <v>1536</v>
      </c>
      <c r="C62" s="413" t="s">
        <v>1539</v>
      </c>
      <c r="D62" s="413" t="s">
        <v>93</v>
      </c>
      <c r="E62" s="610">
        <v>0</v>
      </c>
      <c r="F62" s="610">
        <v>0</v>
      </c>
      <c r="G62" s="610">
        <v>0</v>
      </c>
      <c r="H62" s="610">
        <v>0</v>
      </c>
      <c r="I62" s="610">
        <v>0</v>
      </c>
      <c r="J62" s="610">
        <v>0</v>
      </c>
      <c r="K62" s="610">
        <v>0</v>
      </c>
      <c r="L62" s="610">
        <v>0</v>
      </c>
      <c r="M62" s="610">
        <v>0</v>
      </c>
      <c r="N62" s="610">
        <v>0</v>
      </c>
      <c r="O62" s="610">
        <v>0</v>
      </c>
      <c r="P62" s="610">
        <v>0</v>
      </c>
      <c r="Q62" s="610">
        <v>0</v>
      </c>
      <c r="R62" s="610">
        <v>0</v>
      </c>
      <c r="S62" s="610">
        <v>0</v>
      </c>
      <c r="T62" s="610">
        <v>0</v>
      </c>
      <c r="U62" s="610">
        <v>0</v>
      </c>
      <c r="V62" s="610">
        <v>0</v>
      </c>
      <c r="W62" s="610">
        <v>0</v>
      </c>
      <c r="X62" s="610">
        <v>0</v>
      </c>
      <c r="Y62" s="610">
        <v>0</v>
      </c>
      <c r="Z62" s="610">
        <v>0</v>
      </c>
      <c r="AA62" s="610">
        <v>0</v>
      </c>
      <c r="AB62" s="610">
        <v>0</v>
      </c>
      <c r="AC62" s="610">
        <v>0</v>
      </c>
      <c r="AD62" s="610">
        <v>0</v>
      </c>
      <c r="AE62" s="610">
        <v>0</v>
      </c>
      <c r="AF62" s="610">
        <v>0</v>
      </c>
      <c r="AG62" s="610">
        <v>0</v>
      </c>
      <c r="AH62" s="610">
        <v>0</v>
      </c>
      <c r="AI62" s="610">
        <v>0</v>
      </c>
      <c r="AJ62" s="610">
        <v>0</v>
      </c>
      <c r="AK62" s="610">
        <v>0</v>
      </c>
      <c r="AL62" s="610">
        <v>0</v>
      </c>
      <c r="AM62" s="610">
        <v>0</v>
      </c>
    </row>
    <row r="63" spans="1:40" ht="42" customHeight="1" x14ac:dyDescent="0.25">
      <c r="A63" s="29"/>
      <c r="B63" s="413" t="s">
        <v>1536</v>
      </c>
      <c r="C63" s="413" t="s">
        <v>1540</v>
      </c>
      <c r="D63" s="413" t="s">
        <v>93</v>
      </c>
      <c r="E63" s="610">
        <f>SUM(E64)</f>
        <v>0</v>
      </c>
      <c r="F63" s="610">
        <f t="shared" ref="F63:K63" si="30">SUM(F64)</f>
        <v>0</v>
      </c>
      <c r="G63" s="610">
        <f t="shared" si="30"/>
        <v>0</v>
      </c>
      <c r="H63" s="610">
        <f t="shared" si="30"/>
        <v>0</v>
      </c>
      <c r="I63" s="610">
        <f t="shared" si="30"/>
        <v>0</v>
      </c>
      <c r="J63" s="610">
        <f t="shared" si="30"/>
        <v>0</v>
      </c>
      <c r="K63" s="610">
        <f t="shared" si="30"/>
        <v>0</v>
      </c>
      <c r="L63" s="610">
        <f t="shared" ref="L63:AM63" si="31">L64</f>
        <v>0</v>
      </c>
      <c r="M63" s="610">
        <f t="shared" si="31"/>
        <v>0</v>
      </c>
      <c r="N63" s="610">
        <f t="shared" si="31"/>
        <v>0</v>
      </c>
      <c r="O63" s="610">
        <f t="shared" si="31"/>
        <v>0</v>
      </c>
      <c r="P63" s="610">
        <f t="shared" si="31"/>
        <v>0</v>
      </c>
      <c r="Q63" s="610">
        <f t="shared" si="31"/>
        <v>0</v>
      </c>
      <c r="R63" s="610">
        <f t="shared" si="31"/>
        <v>0</v>
      </c>
      <c r="S63" s="610">
        <f t="shared" si="31"/>
        <v>0</v>
      </c>
      <c r="T63" s="610">
        <f t="shared" si="31"/>
        <v>0</v>
      </c>
      <c r="U63" s="610">
        <f t="shared" si="31"/>
        <v>0</v>
      </c>
      <c r="V63" s="610">
        <f t="shared" si="31"/>
        <v>0</v>
      </c>
      <c r="W63" s="610">
        <f t="shared" si="31"/>
        <v>0</v>
      </c>
      <c r="X63" s="610">
        <f t="shared" si="31"/>
        <v>0</v>
      </c>
      <c r="Y63" s="610">
        <f t="shared" si="31"/>
        <v>0</v>
      </c>
      <c r="Z63" s="610">
        <f t="shared" si="31"/>
        <v>0</v>
      </c>
      <c r="AA63" s="610">
        <f t="shared" si="31"/>
        <v>0</v>
      </c>
      <c r="AB63" s="610">
        <f t="shared" si="31"/>
        <v>0</v>
      </c>
      <c r="AC63" s="610">
        <f t="shared" si="31"/>
        <v>0</v>
      </c>
      <c r="AD63" s="610">
        <f t="shared" si="31"/>
        <v>0</v>
      </c>
      <c r="AE63" s="610">
        <f t="shared" si="31"/>
        <v>0</v>
      </c>
      <c r="AF63" s="610">
        <f t="shared" si="31"/>
        <v>0</v>
      </c>
      <c r="AG63" s="610">
        <f t="shared" si="31"/>
        <v>0</v>
      </c>
      <c r="AH63" s="610">
        <f t="shared" si="31"/>
        <v>0</v>
      </c>
      <c r="AI63" s="610">
        <f t="shared" si="31"/>
        <v>0</v>
      </c>
      <c r="AJ63" s="610">
        <f t="shared" si="31"/>
        <v>0</v>
      </c>
      <c r="AK63" s="610">
        <f t="shared" si="31"/>
        <v>0</v>
      </c>
      <c r="AL63" s="610">
        <f t="shared" si="31"/>
        <v>0</v>
      </c>
      <c r="AM63" s="610">
        <f t="shared" si="31"/>
        <v>0</v>
      </c>
    </row>
    <row r="64" spans="1:40" ht="42" customHeight="1" x14ac:dyDescent="0.25">
      <c r="A64" s="29"/>
      <c r="B64" s="599" t="s">
        <v>1538</v>
      </c>
      <c r="C64" s="402" t="s">
        <v>795</v>
      </c>
      <c r="D64" s="689" t="s">
        <v>93</v>
      </c>
      <c r="E64" s="610">
        <v>0</v>
      </c>
      <c r="F64" s="610">
        <v>0</v>
      </c>
      <c r="G64" s="610">
        <v>0</v>
      </c>
      <c r="H64" s="610">
        <v>0</v>
      </c>
      <c r="I64" s="610">
        <v>0</v>
      </c>
      <c r="J64" s="610">
        <v>0</v>
      </c>
      <c r="K64" s="610">
        <v>0</v>
      </c>
      <c r="L64" s="610">
        <v>0</v>
      </c>
      <c r="M64" s="610">
        <v>0</v>
      </c>
      <c r="N64" s="610">
        <v>0</v>
      </c>
      <c r="O64" s="610">
        <v>0</v>
      </c>
      <c r="P64" s="610">
        <v>0</v>
      </c>
      <c r="Q64" s="610">
        <v>0</v>
      </c>
      <c r="R64" s="610">
        <v>0</v>
      </c>
      <c r="S64" s="610">
        <v>0</v>
      </c>
      <c r="T64" s="610">
        <v>0</v>
      </c>
      <c r="U64" s="610">
        <v>0</v>
      </c>
      <c r="V64" s="610">
        <v>0</v>
      </c>
      <c r="W64" s="610">
        <v>0</v>
      </c>
      <c r="X64" s="610">
        <v>0</v>
      </c>
      <c r="Y64" s="610">
        <v>0</v>
      </c>
      <c r="Z64" s="610">
        <v>0</v>
      </c>
      <c r="AA64" s="610"/>
      <c r="AB64" s="610">
        <v>0</v>
      </c>
      <c r="AC64" s="610">
        <v>0</v>
      </c>
      <c r="AD64" s="610">
        <v>0</v>
      </c>
      <c r="AE64" s="610">
        <v>0</v>
      </c>
      <c r="AF64" s="610">
        <v>0</v>
      </c>
      <c r="AG64" s="610">
        <v>0</v>
      </c>
      <c r="AH64" s="610">
        <f>AA64+T64+M64+F64</f>
        <v>0</v>
      </c>
      <c r="AI64" s="610">
        <v>0</v>
      </c>
      <c r="AJ64" s="610">
        <v>0</v>
      </c>
      <c r="AK64" s="610">
        <v>0</v>
      </c>
      <c r="AL64" s="610">
        <v>0</v>
      </c>
      <c r="AM64" s="610">
        <v>0</v>
      </c>
    </row>
    <row r="65" spans="1:40" ht="42" customHeight="1" collapsed="1" x14ac:dyDescent="0.25">
      <c r="A65" s="29"/>
      <c r="B65" s="413" t="s">
        <v>1538</v>
      </c>
      <c r="C65" s="413" t="s">
        <v>1537</v>
      </c>
      <c r="D65" s="413" t="s">
        <v>93</v>
      </c>
      <c r="E65" s="610">
        <v>0</v>
      </c>
      <c r="F65" s="610">
        <v>0</v>
      </c>
      <c r="G65" s="610">
        <v>0</v>
      </c>
      <c r="H65" s="610">
        <v>0</v>
      </c>
      <c r="I65" s="610">
        <v>0</v>
      </c>
      <c r="J65" s="610">
        <v>0</v>
      </c>
      <c r="K65" s="610">
        <v>0</v>
      </c>
      <c r="L65" s="610">
        <v>0</v>
      </c>
      <c r="M65" s="610">
        <v>0</v>
      </c>
      <c r="N65" s="610">
        <v>0</v>
      </c>
      <c r="O65" s="610">
        <v>0</v>
      </c>
      <c r="P65" s="610">
        <v>0</v>
      </c>
      <c r="Q65" s="610">
        <v>0</v>
      </c>
      <c r="R65" s="610">
        <v>0</v>
      </c>
      <c r="S65" s="610">
        <v>0</v>
      </c>
      <c r="T65" s="610">
        <v>0</v>
      </c>
      <c r="U65" s="610">
        <v>0</v>
      </c>
      <c r="V65" s="610">
        <v>0</v>
      </c>
      <c r="W65" s="610">
        <v>0</v>
      </c>
      <c r="X65" s="610">
        <v>0</v>
      </c>
      <c r="Y65" s="610">
        <v>0</v>
      </c>
      <c r="Z65" s="610">
        <v>0</v>
      </c>
      <c r="AA65" s="610">
        <v>0</v>
      </c>
      <c r="AB65" s="610">
        <v>0</v>
      </c>
      <c r="AC65" s="610">
        <v>0</v>
      </c>
      <c r="AD65" s="610">
        <v>0</v>
      </c>
      <c r="AE65" s="610">
        <v>0</v>
      </c>
      <c r="AF65" s="610">
        <v>0</v>
      </c>
      <c r="AG65" s="610">
        <v>0</v>
      </c>
      <c r="AH65" s="610">
        <v>0</v>
      </c>
      <c r="AI65" s="610">
        <v>0</v>
      </c>
      <c r="AJ65" s="610">
        <v>0</v>
      </c>
      <c r="AK65" s="610">
        <v>0</v>
      </c>
      <c r="AL65" s="610">
        <v>0</v>
      </c>
      <c r="AM65" s="610">
        <v>0</v>
      </c>
    </row>
    <row r="66" spans="1:40" ht="42" customHeight="1" x14ac:dyDescent="0.25">
      <c r="A66" s="29"/>
      <c r="B66" s="413" t="s">
        <v>1538</v>
      </c>
      <c r="C66" s="413" t="s">
        <v>1539</v>
      </c>
      <c r="D66" s="413" t="s">
        <v>93</v>
      </c>
      <c r="E66" s="610">
        <v>0</v>
      </c>
      <c r="F66" s="610">
        <v>0</v>
      </c>
      <c r="G66" s="610">
        <v>0</v>
      </c>
      <c r="H66" s="610">
        <v>0</v>
      </c>
      <c r="I66" s="610">
        <v>0</v>
      </c>
      <c r="J66" s="610">
        <v>0</v>
      </c>
      <c r="K66" s="610">
        <v>0</v>
      </c>
      <c r="L66" s="610">
        <v>0</v>
      </c>
      <c r="M66" s="610">
        <v>0</v>
      </c>
      <c r="N66" s="610">
        <v>0</v>
      </c>
      <c r="O66" s="610">
        <v>0</v>
      </c>
      <c r="P66" s="610">
        <v>0</v>
      </c>
      <c r="Q66" s="610">
        <v>0</v>
      </c>
      <c r="R66" s="610">
        <v>0</v>
      </c>
      <c r="S66" s="610">
        <v>0</v>
      </c>
      <c r="T66" s="610">
        <v>0</v>
      </c>
      <c r="U66" s="610">
        <v>0</v>
      </c>
      <c r="V66" s="610">
        <v>0</v>
      </c>
      <c r="W66" s="610">
        <v>0</v>
      </c>
      <c r="X66" s="610">
        <v>0</v>
      </c>
      <c r="Y66" s="610">
        <v>0</v>
      </c>
      <c r="Z66" s="610">
        <v>0</v>
      </c>
      <c r="AA66" s="610">
        <v>0</v>
      </c>
      <c r="AB66" s="610">
        <v>0</v>
      </c>
      <c r="AC66" s="610">
        <v>0</v>
      </c>
      <c r="AD66" s="610">
        <v>0</v>
      </c>
      <c r="AE66" s="610">
        <v>0</v>
      </c>
      <c r="AF66" s="610">
        <v>0</v>
      </c>
      <c r="AG66" s="610">
        <v>0</v>
      </c>
      <c r="AH66" s="610">
        <v>0</v>
      </c>
      <c r="AI66" s="610">
        <v>0</v>
      </c>
      <c r="AJ66" s="610">
        <v>0</v>
      </c>
      <c r="AK66" s="610">
        <v>0</v>
      </c>
      <c r="AL66" s="610">
        <v>0</v>
      </c>
      <c r="AM66" s="610">
        <v>0</v>
      </c>
    </row>
    <row r="67" spans="1:40" ht="42" customHeight="1" x14ac:dyDescent="0.25">
      <c r="A67" s="29"/>
      <c r="B67" s="413" t="s">
        <v>1538</v>
      </c>
      <c r="C67" s="413" t="s">
        <v>1540</v>
      </c>
      <c r="D67" s="413" t="s">
        <v>93</v>
      </c>
      <c r="E67" s="610">
        <v>0</v>
      </c>
      <c r="F67" s="610">
        <v>0</v>
      </c>
      <c r="G67" s="610">
        <v>0</v>
      </c>
      <c r="H67" s="610">
        <v>0</v>
      </c>
      <c r="I67" s="610">
        <v>0</v>
      </c>
      <c r="J67" s="610">
        <v>0</v>
      </c>
      <c r="K67" s="610">
        <v>0</v>
      </c>
      <c r="L67" s="610">
        <v>0</v>
      </c>
      <c r="M67" s="610">
        <v>0</v>
      </c>
      <c r="N67" s="610">
        <v>0</v>
      </c>
      <c r="O67" s="610">
        <v>0</v>
      </c>
      <c r="P67" s="610">
        <v>0</v>
      </c>
      <c r="Q67" s="610">
        <v>0</v>
      </c>
      <c r="R67" s="610">
        <v>0</v>
      </c>
      <c r="S67" s="610">
        <v>0</v>
      </c>
      <c r="T67" s="610">
        <v>0</v>
      </c>
      <c r="U67" s="610">
        <v>0</v>
      </c>
      <c r="V67" s="610">
        <v>0</v>
      </c>
      <c r="W67" s="610">
        <v>0</v>
      </c>
      <c r="X67" s="610">
        <v>0</v>
      </c>
      <c r="Y67" s="610">
        <v>0</v>
      </c>
      <c r="Z67" s="610">
        <v>0</v>
      </c>
      <c r="AA67" s="610">
        <v>0</v>
      </c>
      <c r="AB67" s="610">
        <v>0</v>
      </c>
      <c r="AC67" s="610">
        <v>0</v>
      </c>
      <c r="AD67" s="610">
        <v>0</v>
      </c>
      <c r="AE67" s="610">
        <v>0</v>
      </c>
      <c r="AF67" s="610">
        <v>0</v>
      </c>
      <c r="AG67" s="610">
        <v>0</v>
      </c>
      <c r="AH67" s="610">
        <v>0</v>
      </c>
      <c r="AI67" s="610">
        <v>0</v>
      </c>
      <c r="AJ67" s="610">
        <v>0</v>
      </c>
      <c r="AK67" s="610">
        <v>0</v>
      </c>
      <c r="AL67" s="610">
        <v>0</v>
      </c>
      <c r="AM67" s="610">
        <v>0</v>
      </c>
    </row>
    <row r="68" spans="1:40" ht="48" customHeight="1" x14ac:dyDescent="0.25">
      <c r="A68" s="29"/>
      <c r="B68" s="415" t="s">
        <v>706</v>
      </c>
      <c r="C68" s="402" t="s">
        <v>1541</v>
      </c>
      <c r="D68" s="402" t="s">
        <v>93</v>
      </c>
      <c r="E68" s="414">
        <f t="shared" ref="E68:Z68" si="32">E69+E70</f>
        <v>0</v>
      </c>
      <c r="F68" s="414">
        <f t="shared" si="32"/>
        <v>0</v>
      </c>
      <c r="G68" s="414">
        <f t="shared" si="32"/>
        <v>0</v>
      </c>
      <c r="H68" s="414">
        <f t="shared" si="32"/>
        <v>0</v>
      </c>
      <c r="I68" s="414">
        <f t="shared" si="32"/>
        <v>0</v>
      </c>
      <c r="J68" s="414">
        <f t="shared" si="32"/>
        <v>0</v>
      </c>
      <c r="K68" s="414">
        <f t="shared" si="32"/>
        <v>0</v>
      </c>
      <c r="L68" s="414">
        <f t="shared" si="32"/>
        <v>0</v>
      </c>
      <c r="M68" s="414">
        <f t="shared" si="32"/>
        <v>0</v>
      </c>
      <c r="N68" s="414">
        <f t="shared" si="32"/>
        <v>0</v>
      </c>
      <c r="O68" s="414">
        <f t="shared" si="32"/>
        <v>0</v>
      </c>
      <c r="P68" s="414">
        <f t="shared" si="32"/>
        <v>0</v>
      </c>
      <c r="Q68" s="414">
        <f t="shared" si="32"/>
        <v>0</v>
      </c>
      <c r="R68" s="414">
        <f t="shared" si="32"/>
        <v>0</v>
      </c>
      <c r="S68" s="414">
        <f t="shared" si="32"/>
        <v>0</v>
      </c>
      <c r="T68" s="414">
        <f t="shared" si="32"/>
        <v>0</v>
      </c>
      <c r="U68" s="414">
        <f t="shared" si="32"/>
        <v>0</v>
      </c>
      <c r="V68" s="414">
        <f t="shared" si="32"/>
        <v>0</v>
      </c>
      <c r="W68" s="414">
        <f t="shared" si="32"/>
        <v>0</v>
      </c>
      <c r="X68" s="414">
        <f t="shared" si="32"/>
        <v>0</v>
      </c>
      <c r="Y68" s="414">
        <f t="shared" si="32"/>
        <v>0</v>
      </c>
      <c r="Z68" s="414">
        <f t="shared" si="32"/>
        <v>0</v>
      </c>
      <c r="AA68" s="414">
        <f>SUBTOTAL(9,AA69:AA72)</f>
        <v>16.499166766666669</v>
      </c>
      <c r="AB68" s="414">
        <f t="shared" ref="AB68:AM68" si="33">SUBTOTAL(9,AB69:AB72)</f>
        <v>0.4</v>
      </c>
      <c r="AC68" s="414">
        <f t="shared" si="33"/>
        <v>0</v>
      </c>
      <c r="AD68" s="414">
        <f t="shared" si="33"/>
        <v>0</v>
      </c>
      <c r="AE68" s="414">
        <f t="shared" si="33"/>
        <v>0</v>
      </c>
      <c r="AF68" s="414">
        <f t="shared" si="33"/>
        <v>0</v>
      </c>
      <c r="AG68" s="414">
        <f t="shared" si="33"/>
        <v>0</v>
      </c>
      <c r="AH68" s="414">
        <f t="shared" si="33"/>
        <v>16.499166766666669</v>
      </c>
      <c r="AI68" s="414">
        <f t="shared" si="33"/>
        <v>0.4</v>
      </c>
      <c r="AJ68" s="414">
        <f t="shared" si="33"/>
        <v>0</v>
      </c>
      <c r="AK68" s="414">
        <f t="shared" si="33"/>
        <v>0</v>
      </c>
      <c r="AL68" s="414">
        <f t="shared" si="33"/>
        <v>0</v>
      </c>
      <c r="AM68" s="414">
        <f t="shared" si="33"/>
        <v>0</v>
      </c>
    </row>
    <row r="69" spans="1:40" ht="42" customHeight="1" x14ac:dyDescent="0.25">
      <c r="A69" s="29"/>
      <c r="B69" s="600" t="s">
        <v>1542</v>
      </c>
      <c r="C69" s="395" t="s">
        <v>266</v>
      </c>
      <c r="D69" s="413" t="s">
        <v>93</v>
      </c>
      <c r="E69" s="400">
        <v>0</v>
      </c>
      <c r="F69" s="400">
        <v>0</v>
      </c>
      <c r="G69" s="400">
        <v>0</v>
      </c>
      <c r="H69" s="400">
        <v>0</v>
      </c>
      <c r="I69" s="400">
        <v>0</v>
      </c>
      <c r="J69" s="400">
        <v>0</v>
      </c>
      <c r="K69" s="400">
        <v>0</v>
      </c>
      <c r="L69" s="400">
        <v>0</v>
      </c>
      <c r="M69" s="400">
        <v>0</v>
      </c>
      <c r="N69" s="400">
        <v>0</v>
      </c>
      <c r="O69" s="400">
        <v>0</v>
      </c>
      <c r="P69" s="400">
        <v>0</v>
      </c>
      <c r="Q69" s="400">
        <v>0</v>
      </c>
      <c r="R69" s="400">
        <v>0</v>
      </c>
      <c r="S69" s="400">
        <v>0</v>
      </c>
      <c r="T69" s="400">
        <v>0</v>
      </c>
      <c r="U69" s="400">
        <v>0</v>
      </c>
      <c r="V69" s="400">
        <v>0</v>
      </c>
      <c r="W69" s="400">
        <v>0</v>
      </c>
      <c r="X69" s="400">
        <v>0</v>
      </c>
      <c r="Y69" s="400">
        <v>0</v>
      </c>
      <c r="Z69" s="400">
        <v>0</v>
      </c>
      <c r="AA69" s="408">
        <f>SUBTOTAL(9,AA70)</f>
        <v>9.9999999999999995E-8</v>
      </c>
      <c r="AB69" s="408">
        <f t="shared" ref="AB69:AM69" si="34">SUBTOTAL(9,AB70)</f>
        <v>0</v>
      </c>
      <c r="AC69" s="408">
        <f t="shared" si="34"/>
        <v>0</v>
      </c>
      <c r="AD69" s="408">
        <f t="shared" si="34"/>
        <v>0</v>
      </c>
      <c r="AE69" s="408">
        <f t="shared" si="34"/>
        <v>0</v>
      </c>
      <c r="AF69" s="408">
        <f t="shared" si="34"/>
        <v>0</v>
      </c>
      <c r="AG69" s="408">
        <f t="shared" si="34"/>
        <v>0</v>
      </c>
      <c r="AH69" s="408">
        <f t="shared" si="34"/>
        <v>9.9999999999999995E-8</v>
      </c>
      <c r="AI69" s="408">
        <f t="shared" si="34"/>
        <v>0</v>
      </c>
      <c r="AJ69" s="408">
        <f t="shared" si="34"/>
        <v>0</v>
      </c>
      <c r="AK69" s="408">
        <f t="shared" si="34"/>
        <v>0</v>
      </c>
      <c r="AL69" s="408">
        <f t="shared" si="34"/>
        <v>0</v>
      </c>
      <c r="AM69" s="408">
        <f t="shared" si="34"/>
        <v>0</v>
      </c>
    </row>
    <row r="70" spans="1:40" ht="33" hidden="1" customHeight="1" x14ac:dyDescent="0.25">
      <c r="A70" s="29"/>
      <c r="B70" s="609" t="s">
        <v>1542</v>
      </c>
      <c r="C70" s="613" t="s">
        <v>1621</v>
      </c>
      <c r="D70" s="613" t="s">
        <v>1619</v>
      </c>
      <c r="E70" s="316">
        <v>0</v>
      </c>
      <c r="F70" s="316">
        <v>0</v>
      </c>
      <c r="G70" s="316">
        <v>0</v>
      </c>
      <c r="H70" s="316">
        <v>0</v>
      </c>
      <c r="I70" s="316">
        <v>0</v>
      </c>
      <c r="J70" s="316">
        <v>0</v>
      </c>
      <c r="K70" s="316">
        <v>0</v>
      </c>
      <c r="L70" s="316">
        <v>0</v>
      </c>
      <c r="M70" s="316">
        <v>0</v>
      </c>
      <c r="N70" s="316">
        <v>0</v>
      </c>
      <c r="O70" s="316">
        <v>0</v>
      </c>
      <c r="P70" s="316">
        <v>0</v>
      </c>
      <c r="Q70" s="316">
        <v>0</v>
      </c>
      <c r="R70" s="316">
        <v>0</v>
      </c>
      <c r="S70" s="316">
        <v>0</v>
      </c>
      <c r="T70" s="316">
        <v>0</v>
      </c>
      <c r="U70" s="316">
        <v>0</v>
      </c>
      <c r="V70" s="316">
        <v>0</v>
      </c>
      <c r="W70" s="316">
        <v>0</v>
      </c>
      <c r="X70" s="316">
        <v>0</v>
      </c>
      <c r="Y70" s="316">
        <v>0</v>
      </c>
      <c r="Z70" s="316">
        <v>0</v>
      </c>
      <c r="AA70" s="316">
        <f>'4'!AQ68</f>
        <v>9.9999999999999995E-8</v>
      </c>
      <c r="AB70" s="316">
        <v>0</v>
      </c>
      <c r="AC70" s="316">
        <v>0</v>
      </c>
      <c r="AD70" s="316">
        <v>0</v>
      </c>
      <c r="AE70" s="316">
        <v>0</v>
      </c>
      <c r="AF70" s="316">
        <v>0</v>
      </c>
      <c r="AG70" s="316">
        <v>0</v>
      </c>
      <c r="AH70" s="316">
        <f>AA70+T70+M70</f>
        <v>9.9999999999999995E-8</v>
      </c>
      <c r="AI70" s="316">
        <v>0</v>
      </c>
      <c r="AJ70" s="316">
        <v>0</v>
      </c>
      <c r="AK70" s="316">
        <v>0</v>
      </c>
      <c r="AL70" s="316">
        <v>0</v>
      </c>
      <c r="AM70" s="316">
        <v>0</v>
      </c>
    </row>
    <row r="71" spans="1:40" ht="33" customHeight="1" x14ac:dyDescent="0.25">
      <c r="A71" s="29"/>
      <c r="B71" s="609" t="s">
        <v>1542</v>
      </c>
      <c r="C71" s="613" t="s">
        <v>1678</v>
      </c>
      <c r="D71" s="613" t="s">
        <v>1686</v>
      </c>
      <c r="E71" s="316"/>
      <c r="F71" s="316"/>
      <c r="G71" s="316"/>
      <c r="H71" s="316"/>
      <c r="I71" s="316"/>
      <c r="J71" s="316"/>
      <c r="K71" s="316"/>
      <c r="L71" s="316"/>
      <c r="M71" s="316"/>
      <c r="N71" s="316"/>
      <c r="O71" s="316"/>
      <c r="P71" s="316"/>
      <c r="Q71" s="316"/>
      <c r="R71" s="316"/>
      <c r="S71" s="316"/>
      <c r="T71" s="316"/>
      <c r="U71" s="316"/>
      <c r="V71" s="316"/>
      <c r="W71" s="316"/>
      <c r="X71" s="316"/>
      <c r="Y71" s="316"/>
      <c r="Z71" s="316"/>
      <c r="AA71" s="316">
        <f>'4'!AQ69</f>
        <v>16.499166666666667</v>
      </c>
      <c r="AB71" s="316"/>
      <c r="AC71" s="316"/>
      <c r="AD71" s="316"/>
      <c r="AE71" s="316"/>
      <c r="AF71" s="316"/>
      <c r="AG71" s="316"/>
      <c r="AH71" s="316">
        <f>AA71+T71+M71</f>
        <v>16.499166666666667</v>
      </c>
      <c r="AI71" s="316"/>
      <c r="AJ71" s="316"/>
      <c r="AK71" s="316"/>
      <c r="AL71" s="316"/>
      <c r="AM71" s="316"/>
    </row>
    <row r="72" spans="1:40" ht="42" customHeight="1" x14ac:dyDescent="0.25">
      <c r="A72" s="29"/>
      <c r="B72" s="397" t="s">
        <v>1543</v>
      </c>
      <c r="C72" s="398" t="s">
        <v>129</v>
      </c>
      <c r="D72" s="399" t="s">
        <v>93</v>
      </c>
      <c r="E72" s="408">
        <f t="shared" ref="E72:AM72" si="35">E73+E74</f>
        <v>0</v>
      </c>
      <c r="F72" s="408">
        <f t="shared" si="35"/>
        <v>0</v>
      </c>
      <c r="G72" s="408">
        <f t="shared" si="35"/>
        <v>0</v>
      </c>
      <c r="H72" s="408">
        <f t="shared" si="35"/>
        <v>0</v>
      </c>
      <c r="I72" s="408">
        <f t="shared" si="35"/>
        <v>0</v>
      </c>
      <c r="J72" s="408">
        <f t="shared" si="35"/>
        <v>0</v>
      </c>
      <c r="K72" s="408">
        <f t="shared" si="35"/>
        <v>0</v>
      </c>
      <c r="L72" s="408">
        <f t="shared" si="35"/>
        <v>0</v>
      </c>
      <c r="M72" s="408">
        <f t="shared" si="35"/>
        <v>0</v>
      </c>
      <c r="N72" s="408">
        <f t="shared" si="35"/>
        <v>0</v>
      </c>
      <c r="O72" s="408">
        <f t="shared" si="35"/>
        <v>0</v>
      </c>
      <c r="P72" s="408">
        <f t="shared" si="35"/>
        <v>0</v>
      </c>
      <c r="Q72" s="408">
        <f t="shared" si="35"/>
        <v>0</v>
      </c>
      <c r="R72" s="408">
        <f t="shared" si="35"/>
        <v>0</v>
      </c>
      <c r="S72" s="408">
        <f t="shared" si="35"/>
        <v>0</v>
      </c>
      <c r="T72" s="408">
        <f t="shared" si="35"/>
        <v>0</v>
      </c>
      <c r="U72" s="408">
        <f t="shared" si="35"/>
        <v>0</v>
      </c>
      <c r="V72" s="408">
        <f t="shared" si="35"/>
        <v>0</v>
      </c>
      <c r="W72" s="408">
        <f t="shared" si="35"/>
        <v>0</v>
      </c>
      <c r="X72" s="408">
        <f t="shared" si="35"/>
        <v>0</v>
      </c>
      <c r="Y72" s="408">
        <f t="shared" si="35"/>
        <v>0</v>
      </c>
      <c r="Z72" s="408">
        <f t="shared" si="35"/>
        <v>0</v>
      </c>
      <c r="AA72" s="408"/>
      <c r="AB72" s="408">
        <f t="shared" si="35"/>
        <v>0.4</v>
      </c>
      <c r="AC72" s="408">
        <f t="shared" si="35"/>
        <v>0</v>
      </c>
      <c r="AD72" s="408">
        <f t="shared" si="35"/>
        <v>0</v>
      </c>
      <c r="AE72" s="408">
        <f t="shared" si="35"/>
        <v>0</v>
      </c>
      <c r="AF72" s="408">
        <f t="shared" si="35"/>
        <v>0</v>
      </c>
      <c r="AG72" s="408">
        <f t="shared" si="35"/>
        <v>0</v>
      </c>
      <c r="AH72" s="408"/>
      <c r="AI72" s="408">
        <f t="shared" si="35"/>
        <v>0.4</v>
      </c>
      <c r="AJ72" s="408">
        <f t="shared" si="35"/>
        <v>0</v>
      </c>
      <c r="AK72" s="408">
        <f t="shared" si="35"/>
        <v>0</v>
      </c>
      <c r="AL72" s="408">
        <f t="shared" si="35"/>
        <v>0</v>
      </c>
      <c r="AM72" s="408">
        <f t="shared" si="35"/>
        <v>0</v>
      </c>
    </row>
    <row r="73" spans="1:40" ht="48" customHeight="1" x14ac:dyDescent="0.25">
      <c r="A73" s="29"/>
      <c r="B73" s="416" t="s">
        <v>118</v>
      </c>
      <c r="C73" s="417" t="s">
        <v>131</v>
      </c>
      <c r="D73" s="403" t="s">
        <v>93</v>
      </c>
      <c r="E73" s="404">
        <v>0</v>
      </c>
      <c r="F73" s="404">
        <v>0</v>
      </c>
      <c r="G73" s="404">
        <v>0</v>
      </c>
      <c r="H73" s="404">
        <v>0</v>
      </c>
      <c r="I73" s="404">
        <v>0</v>
      </c>
      <c r="J73" s="404">
        <v>0</v>
      </c>
      <c r="K73" s="404">
        <v>0</v>
      </c>
      <c r="L73" s="404">
        <v>0</v>
      </c>
      <c r="M73" s="404">
        <v>0</v>
      </c>
      <c r="N73" s="404">
        <v>0</v>
      </c>
      <c r="O73" s="404">
        <v>0</v>
      </c>
      <c r="P73" s="404">
        <v>0</v>
      </c>
      <c r="Q73" s="404">
        <v>0</v>
      </c>
      <c r="R73" s="404">
        <v>0</v>
      </c>
      <c r="S73" s="404">
        <v>0</v>
      </c>
      <c r="T73" s="404">
        <v>0</v>
      </c>
      <c r="U73" s="404">
        <v>0</v>
      </c>
      <c r="V73" s="404">
        <v>0</v>
      </c>
      <c r="W73" s="404">
        <v>0</v>
      </c>
      <c r="X73" s="404">
        <v>0</v>
      </c>
      <c r="Y73" s="404">
        <v>0</v>
      </c>
      <c r="Z73" s="404">
        <v>0</v>
      </c>
      <c r="AA73" s="405">
        <f>SUBTOTAL(9,AA74:AA83)</f>
        <v>23.705010000000001</v>
      </c>
      <c r="AB73" s="405">
        <f t="shared" ref="AB73:AM73" si="36">SUBTOTAL(9,AB74:AB83)</f>
        <v>0.4</v>
      </c>
      <c r="AC73" s="405">
        <f t="shared" si="36"/>
        <v>0</v>
      </c>
      <c r="AD73" s="405">
        <f t="shared" si="36"/>
        <v>0</v>
      </c>
      <c r="AE73" s="405">
        <f t="shared" si="36"/>
        <v>0</v>
      </c>
      <c r="AF73" s="405">
        <f t="shared" si="36"/>
        <v>0</v>
      </c>
      <c r="AG73" s="405">
        <f t="shared" si="36"/>
        <v>0</v>
      </c>
      <c r="AH73" s="405">
        <f t="shared" si="36"/>
        <v>23.705010000000001</v>
      </c>
      <c r="AI73" s="405">
        <f t="shared" si="36"/>
        <v>0.4</v>
      </c>
      <c r="AJ73" s="405">
        <f t="shared" si="36"/>
        <v>0</v>
      </c>
      <c r="AK73" s="405">
        <f t="shared" si="36"/>
        <v>0</v>
      </c>
      <c r="AL73" s="405">
        <f t="shared" si="36"/>
        <v>0</v>
      </c>
      <c r="AM73" s="405">
        <f t="shared" si="36"/>
        <v>0</v>
      </c>
    </row>
    <row r="74" spans="1:40" ht="48" customHeight="1" x14ac:dyDescent="0.25">
      <c r="A74" s="29"/>
      <c r="B74" s="416" t="s">
        <v>120</v>
      </c>
      <c r="C74" s="417" t="s">
        <v>133</v>
      </c>
      <c r="D74" s="416" t="s">
        <v>93</v>
      </c>
      <c r="E74" s="404">
        <v>0</v>
      </c>
      <c r="F74" s="404">
        <v>0</v>
      </c>
      <c r="G74" s="404">
        <v>0</v>
      </c>
      <c r="H74" s="404">
        <v>0</v>
      </c>
      <c r="I74" s="404">
        <v>0</v>
      </c>
      <c r="J74" s="404">
        <v>0</v>
      </c>
      <c r="K74" s="404">
        <v>0</v>
      </c>
      <c r="L74" s="404">
        <v>0</v>
      </c>
      <c r="M74" s="404">
        <v>0</v>
      </c>
      <c r="N74" s="404">
        <v>0</v>
      </c>
      <c r="O74" s="404">
        <v>0</v>
      </c>
      <c r="P74" s="404">
        <v>0</v>
      </c>
      <c r="Q74" s="404">
        <v>0</v>
      </c>
      <c r="R74" s="404">
        <v>0</v>
      </c>
      <c r="S74" s="404">
        <v>0</v>
      </c>
      <c r="T74" s="404">
        <v>0</v>
      </c>
      <c r="U74" s="404">
        <v>0</v>
      </c>
      <c r="V74" s="404">
        <v>0</v>
      </c>
      <c r="W74" s="404">
        <v>0</v>
      </c>
      <c r="X74" s="404">
        <v>0</v>
      </c>
      <c r="Y74" s="404">
        <v>0</v>
      </c>
      <c r="Z74" s="404">
        <v>0</v>
      </c>
      <c r="AA74" s="404">
        <v>0</v>
      </c>
      <c r="AB74" s="404">
        <v>0</v>
      </c>
      <c r="AC74" s="404">
        <v>0</v>
      </c>
      <c r="AD74" s="404">
        <v>0</v>
      </c>
      <c r="AE74" s="404">
        <v>0</v>
      </c>
      <c r="AF74" s="404">
        <v>0</v>
      </c>
      <c r="AG74" s="404">
        <v>0</v>
      </c>
      <c r="AH74" s="404">
        <v>0</v>
      </c>
      <c r="AI74" s="404">
        <v>0</v>
      </c>
      <c r="AJ74" s="404">
        <v>0</v>
      </c>
      <c r="AK74" s="404">
        <v>0</v>
      </c>
      <c r="AL74" s="404">
        <v>0</v>
      </c>
      <c r="AM74" s="404">
        <v>0</v>
      </c>
    </row>
    <row r="75" spans="1:40" ht="42" customHeight="1" x14ac:dyDescent="0.25">
      <c r="B75" s="397" t="s">
        <v>1544</v>
      </c>
      <c r="C75" s="398" t="s">
        <v>135</v>
      </c>
      <c r="D75" s="418" t="s">
        <v>93</v>
      </c>
      <c r="E75" s="400"/>
      <c r="F75" s="400"/>
      <c r="G75" s="400"/>
      <c r="H75" s="400"/>
      <c r="I75" s="400"/>
      <c r="J75" s="400"/>
      <c r="K75" s="400"/>
      <c r="L75" s="400"/>
      <c r="M75" s="400"/>
      <c r="N75" s="400"/>
      <c r="O75" s="400"/>
      <c r="P75" s="400"/>
      <c r="Q75" s="400"/>
      <c r="R75" s="400"/>
      <c r="S75" s="400"/>
      <c r="T75" s="400"/>
      <c r="U75" s="400"/>
      <c r="V75" s="400"/>
      <c r="W75" s="400"/>
      <c r="X75" s="400"/>
      <c r="Y75" s="400"/>
      <c r="Z75" s="400"/>
      <c r="AA75" s="400"/>
      <c r="AB75" s="400"/>
      <c r="AC75" s="400"/>
      <c r="AD75" s="400"/>
      <c r="AE75" s="400"/>
      <c r="AF75" s="400"/>
      <c r="AG75" s="400"/>
      <c r="AH75" s="400"/>
      <c r="AI75" s="400"/>
      <c r="AJ75" s="400"/>
      <c r="AK75" s="400"/>
      <c r="AL75" s="400"/>
      <c r="AM75" s="400"/>
      <c r="AN75" s="32"/>
    </row>
    <row r="76" spans="1:40" ht="42" customHeight="1" x14ac:dyDescent="0.25">
      <c r="A76" s="29"/>
      <c r="B76" s="397" t="s">
        <v>1545</v>
      </c>
      <c r="C76" s="398" t="s">
        <v>138</v>
      </c>
      <c r="D76" s="418" t="s">
        <v>93</v>
      </c>
      <c r="E76" s="408">
        <f t="shared" ref="E76:AM76" si="37">SUBTOTAL(9,E77:E77)</f>
        <v>0</v>
      </c>
      <c r="F76" s="408">
        <f t="shared" si="37"/>
        <v>0</v>
      </c>
      <c r="G76" s="408">
        <f t="shared" si="37"/>
        <v>0</v>
      </c>
      <c r="H76" s="408">
        <f t="shared" si="37"/>
        <v>0</v>
      </c>
      <c r="I76" s="408">
        <f t="shared" si="37"/>
        <v>0</v>
      </c>
      <c r="J76" s="408">
        <f t="shared" si="37"/>
        <v>0</v>
      </c>
      <c r="K76" s="408">
        <f t="shared" si="37"/>
        <v>0</v>
      </c>
      <c r="L76" s="408">
        <f t="shared" si="37"/>
        <v>0</v>
      </c>
      <c r="M76" s="408">
        <f t="shared" si="37"/>
        <v>0</v>
      </c>
      <c r="N76" s="408">
        <f t="shared" si="37"/>
        <v>0</v>
      </c>
      <c r="O76" s="408">
        <f t="shared" si="37"/>
        <v>0</v>
      </c>
      <c r="P76" s="408">
        <f t="shared" si="37"/>
        <v>0</v>
      </c>
      <c r="Q76" s="408">
        <f t="shared" si="37"/>
        <v>0</v>
      </c>
      <c r="R76" s="408">
        <f t="shared" si="37"/>
        <v>0</v>
      </c>
      <c r="S76" s="408">
        <f t="shared" si="37"/>
        <v>0</v>
      </c>
      <c r="T76" s="408">
        <f t="shared" si="37"/>
        <v>0</v>
      </c>
      <c r="U76" s="408">
        <f t="shared" si="37"/>
        <v>0</v>
      </c>
      <c r="V76" s="408">
        <f t="shared" si="37"/>
        <v>0</v>
      </c>
      <c r="W76" s="408">
        <f t="shared" si="37"/>
        <v>0</v>
      </c>
      <c r="X76" s="408">
        <f t="shared" si="37"/>
        <v>0</v>
      </c>
      <c r="Y76" s="408">
        <f t="shared" si="37"/>
        <v>0</v>
      </c>
      <c r="Z76" s="408">
        <f t="shared" si="37"/>
        <v>0</v>
      </c>
      <c r="AA76" s="408">
        <f>SUBTOTAL(9,AA77:AA83)</f>
        <v>23.705010000000001</v>
      </c>
      <c r="AB76" s="408">
        <f t="shared" si="37"/>
        <v>0</v>
      </c>
      <c r="AC76" s="408">
        <f t="shared" si="37"/>
        <v>0</v>
      </c>
      <c r="AD76" s="408">
        <f t="shared" si="37"/>
        <v>0</v>
      </c>
      <c r="AE76" s="408">
        <f t="shared" si="37"/>
        <v>0</v>
      </c>
      <c r="AF76" s="408">
        <f t="shared" si="37"/>
        <v>0</v>
      </c>
      <c r="AG76" s="408">
        <f t="shared" si="37"/>
        <v>0</v>
      </c>
      <c r="AH76" s="408">
        <f>SUBTOTAL(9,AH77:AH83)</f>
        <v>23.705010000000001</v>
      </c>
      <c r="AI76" s="408">
        <f t="shared" si="37"/>
        <v>0</v>
      </c>
      <c r="AJ76" s="408">
        <f t="shared" si="37"/>
        <v>0</v>
      </c>
      <c r="AK76" s="408">
        <f t="shared" si="37"/>
        <v>0</v>
      </c>
      <c r="AL76" s="408">
        <f t="shared" si="37"/>
        <v>0</v>
      </c>
      <c r="AM76" s="408">
        <f t="shared" si="37"/>
        <v>0</v>
      </c>
    </row>
    <row r="77" spans="1:40" ht="33" hidden="1" customHeight="1" x14ac:dyDescent="0.25">
      <c r="B77" s="67" t="s">
        <v>1545</v>
      </c>
      <c r="C77" s="313" t="s">
        <v>1416</v>
      </c>
      <c r="D77" s="421" t="s">
        <v>1622</v>
      </c>
      <c r="E77" s="315"/>
      <c r="F77" s="315"/>
      <c r="G77" s="315"/>
      <c r="H77" s="315"/>
      <c r="I77" s="315"/>
      <c r="J77" s="315"/>
      <c r="K77" s="315"/>
      <c r="L77" s="315"/>
      <c r="M77" s="315"/>
      <c r="N77" s="315"/>
      <c r="O77" s="315"/>
      <c r="P77" s="315"/>
      <c r="Q77" s="315"/>
      <c r="R77" s="315"/>
      <c r="S77" s="315"/>
      <c r="T77" s="315"/>
      <c r="U77" s="315"/>
      <c r="V77" s="315"/>
      <c r="W77" s="315"/>
      <c r="X77" s="315"/>
      <c r="Y77" s="315"/>
      <c r="Z77" s="315"/>
      <c r="AA77" s="316">
        <f>'4'!AQ75</f>
        <v>1.0000000000000001E-5</v>
      </c>
      <c r="AB77" s="315"/>
      <c r="AC77" s="315"/>
      <c r="AD77" s="316">
        <f>'4'!Y79</f>
        <v>0</v>
      </c>
      <c r="AE77" s="315"/>
      <c r="AF77" s="315"/>
      <c r="AG77" s="315"/>
      <c r="AH77" s="316">
        <f>AA77+T77+M77</f>
        <v>1.0000000000000001E-5</v>
      </c>
      <c r="AI77" s="315"/>
      <c r="AJ77" s="315"/>
      <c r="AK77" s="316">
        <f>AD77</f>
        <v>0</v>
      </c>
      <c r="AL77" s="315"/>
      <c r="AM77" s="315"/>
      <c r="AN77" s="32"/>
    </row>
    <row r="78" spans="1:40" ht="33" hidden="1" customHeight="1" x14ac:dyDescent="0.25">
      <c r="A78" s="29"/>
      <c r="B78" s="67" t="s">
        <v>1545</v>
      </c>
      <c r="C78" s="313" t="s">
        <v>1425</v>
      </c>
      <c r="D78" s="67" t="s">
        <v>1629</v>
      </c>
      <c r="E78" s="315">
        <v>0</v>
      </c>
      <c r="F78" s="315">
        <v>0</v>
      </c>
      <c r="G78" s="315">
        <v>0</v>
      </c>
      <c r="H78" s="315">
        <v>0</v>
      </c>
      <c r="I78" s="315">
        <v>0</v>
      </c>
      <c r="J78" s="315">
        <v>0</v>
      </c>
      <c r="K78" s="315">
        <v>0</v>
      </c>
      <c r="L78" s="315">
        <v>0</v>
      </c>
      <c r="M78" s="315">
        <v>0</v>
      </c>
      <c r="N78" s="315">
        <v>0</v>
      </c>
      <c r="O78" s="315">
        <v>0</v>
      </c>
      <c r="P78" s="315">
        <v>0</v>
      </c>
      <c r="Q78" s="315">
        <v>0</v>
      </c>
      <c r="R78" s="315">
        <v>0</v>
      </c>
      <c r="S78" s="315">
        <v>0</v>
      </c>
      <c r="T78" s="315">
        <v>0</v>
      </c>
      <c r="U78" s="315">
        <v>0</v>
      </c>
      <c r="V78" s="315">
        <v>0</v>
      </c>
      <c r="W78" s="315">
        <v>0</v>
      </c>
      <c r="X78" s="315">
        <v>0</v>
      </c>
      <c r="Y78" s="315">
        <v>0</v>
      </c>
      <c r="Z78" s="315">
        <v>0</v>
      </c>
      <c r="AA78" s="315">
        <v>0</v>
      </c>
      <c r="AB78" s="315">
        <v>0</v>
      </c>
      <c r="AC78" s="315">
        <v>0</v>
      </c>
      <c r="AD78" s="315">
        <v>0</v>
      </c>
      <c r="AE78" s="315">
        <v>0</v>
      </c>
      <c r="AF78" s="315">
        <v>0</v>
      </c>
      <c r="AG78" s="315">
        <v>0</v>
      </c>
      <c r="AH78" s="315">
        <v>0</v>
      </c>
      <c r="AI78" s="315">
        <v>0</v>
      </c>
      <c r="AJ78" s="315">
        <v>0</v>
      </c>
      <c r="AK78" s="315">
        <v>0</v>
      </c>
      <c r="AL78" s="315">
        <v>0</v>
      </c>
      <c r="AM78" s="315">
        <v>0</v>
      </c>
    </row>
    <row r="79" spans="1:40" ht="33" hidden="1" customHeight="1" x14ac:dyDescent="0.25">
      <c r="A79" s="29"/>
      <c r="B79" s="67" t="s">
        <v>1545</v>
      </c>
      <c r="C79" s="313" t="s">
        <v>1646</v>
      </c>
      <c r="D79" s="67" t="s">
        <v>1630</v>
      </c>
      <c r="E79" s="310">
        <f>SUBTOTAL(9,E80:E86)</f>
        <v>0</v>
      </c>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c r="AF79" s="310"/>
      <c r="AG79" s="310"/>
      <c r="AH79" s="310"/>
      <c r="AI79" s="310">
        <f t="shared" ref="AI79:AM79" si="38">SUBTOTAL(9,AI80:AI86)</f>
        <v>0.4</v>
      </c>
      <c r="AJ79" s="310">
        <f t="shared" si="38"/>
        <v>0</v>
      </c>
      <c r="AK79" s="310">
        <f t="shared" si="38"/>
        <v>0</v>
      </c>
      <c r="AL79" s="310">
        <f t="shared" si="38"/>
        <v>0</v>
      </c>
      <c r="AM79" s="310">
        <f t="shared" si="38"/>
        <v>0</v>
      </c>
    </row>
    <row r="80" spans="1:40" ht="33" hidden="1" customHeight="1" x14ac:dyDescent="0.25">
      <c r="A80" s="29"/>
      <c r="B80" s="67" t="s">
        <v>1545</v>
      </c>
      <c r="C80" s="313" t="s">
        <v>1427</v>
      </c>
      <c r="D80" s="67" t="s">
        <v>1631</v>
      </c>
      <c r="E80" s="68">
        <v>0</v>
      </c>
      <c r="F80" s="68">
        <v>0</v>
      </c>
      <c r="G80" s="68">
        <v>0</v>
      </c>
      <c r="H80" s="68">
        <v>0</v>
      </c>
      <c r="I80" s="68">
        <v>0</v>
      </c>
      <c r="J80" s="68">
        <v>0</v>
      </c>
      <c r="K80" s="68">
        <v>0</v>
      </c>
      <c r="L80" s="68">
        <v>0</v>
      </c>
      <c r="M80" s="68">
        <v>0</v>
      </c>
      <c r="N80" s="68">
        <v>0</v>
      </c>
      <c r="O80" s="68">
        <v>0</v>
      </c>
      <c r="P80" s="68">
        <v>0</v>
      </c>
      <c r="Q80" s="68">
        <v>0</v>
      </c>
      <c r="R80" s="68">
        <v>0</v>
      </c>
      <c r="S80" s="68">
        <v>0</v>
      </c>
      <c r="T80" s="68">
        <v>0</v>
      </c>
      <c r="U80" s="68">
        <v>0</v>
      </c>
      <c r="V80" s="68">
        <v>0</v>
      </c>
      <c r="W80" s="68">
        <v>0</v>
      </c>
      <c r="X80" s="68">
        <v>0</v>
      </c>
      <c r="Y80" s="68">
        <v>0</v>
      </c>
      <c r="Z80" s="68">
        <v>0</v>
      </c>
      <c r="AA80" s="68">
        <v>0</v>
      </c>
      <c r="AB80" s="68">
        <v>0</v>
      </c>
      <c r="AC80" s="68">
        <v>0</v>
      </c>
      <c r="AD80" s="68">
        <v>0</v>
      </c>
      <c r="AE80" s="68">
        <v>0</v>
      </c>
      <c r="AF80" s="68">
        <v>0</v>
      </c>
      <c r="AG80" s="68">
        <f t="shared" ref="AG80:AM80" si="39">Z80</f>
        <v>0</v>
      </c>
      <c r="AH80" s="68">
        <f t="shared" si="39"/>
        <v>0</v>
      </c>
      <c r="AI80" s="68">
        <f t="shared" si="39"/>
        <v>0</v>
      </c>
      <c r="AJ80" s="68">
        <f t="shared" si="39"/>
        <v>0</v>
      </c>
      <c r="AK80" s="68">
        <f t="shared" si="39"/>
        <v>0</v>
      </c>
      <c r="AL80" s="68">
        <f t="shared" si="39"/>
        <v>0</v>
      </c>
      <c r="AM80" s="68">
        <f t="shared" si="39"/>
        <v>0</v>
      </c>
    </row>
    <row r="81" spans="1:39" ht="33" hidden="1" customHeight="1" x14ac:dyDescent="0.25">
      <c r="A81" s="29"/>
      <c r="B81" s="67" t="s">
        <v>1545</v>
      </c>
      <c r="C81" s="313" t="s">
        <v>1648</v>
      </c>
      <c r="D81" s="67" t="s">
        <v>1632</v>
      </c>
      <c r="E81" s="690"/>
      <c r="F81" s="690"/>
      <c r="G81" s="690"/>
      <c r="H81" s="690"/>
      <c r="I81" s="690"/>
      <c r="J81" s="690"/>
      <c r="K81" s="690"/>
      <c r="L81" s="690"/>
      <c r="M81" s="690"/>
      <c r="N81" s="690"/>
      <c r="O81" s="690"/>
      <c r="P81" s="690"/>
      <c r="Q81" s="690"/>
      <c r="R81" s="690"/>
      <c r="S81" s="690"/>
      <c r="T81" s="169">
        <f>'4'!V95</f>
        <v>0</v>
      </c>
      <c r="U81" s="690"/>
      <c r="V81" s="690"/>
      <c r="W81" s="690"/>
      <c r="X81" s="690"/>
      <c r="Y81" s="690"/>
      <c r="Z81" s="690"/>
      <c r="AA81" s="169"/>
      <c r="AB81" s="690"/>
      <c r="AC81" s="690"/>
      <c r="AD81" s="690"/>
      <c r="AE81" s="690"/>
      <c r="AF81" s="690"/>
      <c r="AG81" s="690"/>
      <c r="AH81" s="169">
        <f t="shared" ref="AH81:AH86" si="40">AA81+T81+M81</f>
        <v>0</v>
      </c>
      <c r="AI81" s="690"/>
      <c r="AJ81" s="690"/>
      <c r="AK81" s="690"/>
      <c r="AL81" s="690"/>
      <c r="AM81" s="690"/>
    </row>
    <row r="82" spans="1:39" ht="33" hidden="1" customHeight="1" x14ac:dyDescent="0.25">
      <c r="A82" s="29"/>
      <c r="B82" s="67" t="s">
        <v>1545</v>
      </c>
      <c r="C82" s="313" t="s">
        <v>1649</v>
      </c>
      <c r="D82" s="67" t="s">
        <v>1633</v>
      </c>
      <c r="E82" s="690"/>
      <c r="F82" s="690"/>
      <c r="G82" s="690"/>
      <c r="H82" s="690"/>
      <c r="I82" s="690"/>
      <c r="J82" s="690"/>
      <c r="K82" s="690"/>
      <c r="L82" s="690"/>
      <c r="M82" s="690"/>
      <c r="N82" s="690"/>
      <c r="O82" s="690"/>
      <c r="P82" s="690"/>
      <c r="Q82" s="690"/>
      <c r="R82" s="690"/>
      <c r="S82" s="690"/>
      <c r="T82" s="169">
        <f>'4'!V96</f>
        <v>0</v>
      </c>
      <c r="U82" s="690"/>
      <c r="V82" s="690"/>
      <c r="W82" s="690"/>
      <c r="X82" s="690"/>
      <c r="Y82" s="690"/>
      <c r="Z82" s="690"/>
      <c r="AA82" s="169"/>
      <c r="AB82" s="690"/>
      <c r="AC82" s="690"/>
      <c r="AD82" s="690"/>
      <c r="AE82" s="690"/>
      <c r="AF82" s="690"/>
      <c r="AG82" s="690"/>
      <c r="AH82" s="169">
        <f t="shared" si="40"/>
        <v>0</v>
      </c>
      <c r="AI82" s="690"/>
      <c r="AJ82" s="690"/>
      <c r="AK82" s="690"/>
      <c r="AL82" s="690"/>
      <c r="AM82" s="690"/>
    </row>
    <row r="83" spans="1:39" ht="33" customHeight="1" x14ac:dyDescent="0.25">
      <c r="A83" s="29"/>
      <c r="B83" s="67" t="s">
        <v>1545</v>
      </c>
      <c r="C83" s="313" t="s">
        <v>1424</v>
      </c>
      <c r="D83" s="67" t="s">
        <v>1637</v>
      </c>
      <c r="E83" s="690"/>
      <c r="F83" s="690"/>
      <c r="G83" s="690"/>
      <c r="H83" s="690"/>
      <c r="I83" s="690"/>
      <c r="J83" s="690"/>
      <c r="K83" s="690"/>
      <c r="L83" s="690"/>
      <c r="M83" s="690"/>
      <c r="N83" s="690"/>
      <c r="O83" s="690"/>
      <c r="P83" s="690"/>
      <c r="Q83" s="690"/>
      <c r="R83" s="690"/>
      <c r="S83" s="690"/>
      <c r="T83" s="169">
        <f>'4'!V89</f>
        <v>0</v>
      </c>
      <c r="U83" s="690"/>
      <c r="V83" s="690"/>
      <c r="W83" s="690"/>
      <c r="X83" s="690"/>
      <c r="Y83" s="690"/>
      <c r="Z83" s="690"/>
      <c r="AA83" s="169">
        <f>'4'!AQ81</f>
        <v>23.705000000000002</v>
      </c>
      <c r="AB83" s="169">
        <f>'4'!AR81</f>
        <v>0.4</v>
      </c>
      <c r="AC83" s="690"/>
      <c r="AD83" s="690"/>
      <c r="AE83" s="690"/>
      <c r="AF83" s="690"/>
      <c r="AG83" s="690"/>
      <c r="AH83" s="169">
        <f t="shared" si="40"/>
        <v>23.705000000000002</v>
      </c>
      <c r="AI83" s="169">
        <f t="shared" ref="AI83" si="41">AB83+U83+N83</f>
        <v>0.4</v>
      </c>
      <c r="AJ83" s="169"/>
      <c r="AK83" s="169"/>
      <c r="AL83" s="169"/>
      <c r="AM83" s="169"/>
    </row>
    <row r="84" spans="1:39" ht="48" customHeight="1" x14ac:dyDescent="0.25">
      <c r="B84" s="416" t="s">
        <v>122</v>
      </c>
      <c r="C84" s="417" t="s">
        <v>140</v>
      </c>
      <c r="D84" s="416" t="s">
        <v>93</v>
      </c>
      <c r="E84" s="691"/>
      <c r="F84" s="691"/>
      <c r="G84" s="691"/>
      <c r="H84" s="691"/>
      <c r="I84" s="691"/>
      <c r="J84" s="691"/>
      <c r="K84" s="691"/>
      <c r="L84" s="691"/>
      <c r="M84" s="691"/>
      <c r="N84" s="691"/>
      <c r="O84" s="691"/>
      <c r="P84" s="691"/>
      <c r="Q84" s="691"/>
      <c r="R84" s="691"/>
      <c r="S84" s="691"/>
      <c r="T84" s="661"/>
      <c r="U84" s="691"/>
      <c r="V84" s="691"/>
      <c r="W84" s="691"/>
      <c r="X84" s="691"/>
      <c r="Y84" s="691"/>
      <c r="Z84" s="691"/>
      <c r="AA84" s="661"/>
      <c r="AB84" s="691"/>
      <c r="AC84" s="691"/>
      <c r="AD84" s="691"/>
      <c r="AE84" s="691"/>
      <c r="AF84" s="691"/>
      <c r="AG84" s="691"/>
      <c r="AH84" s="661">
        <f t="shared" si="40"/>
        <v>0</v>
      </c>
      <c r="AI84" s="691"/>
      <c r="AJ84" s="691"/>
      <c r="AK84" s="691"/>
      <c r="AL84" s="691"/>
      <c r="AM84" s="691"/>
    </row>
    <row r="85" spans="1:39" ht="42" customHeight="1" x14ac:dyDescent="0.25">
      <c r="B85" s="397" t="s">
        <v>1546</v>
      </c>
      <c r="C85" s="398" t="s">
        <v>142</v>
      </c>
      <c r="D85" s="397" t="s">
        <v>93</v>
      </c>
      <c r="E85" s="692"/>
      <c r="F85" s="692"/>
      <c r="G85" s="692"/>
      <c r="H85" s="692"/>
      <c r="I85" s="692"/>
      <c r="J85" s="692"/>
      <c r="K85" s="692"/>
      <c r="L85" s="692"/>
      <c r="M85" s="692"/>
      <c r="N85" s="692"/>
      <c r="O85" s="692"/>
      <c r="P85" s="692"/>
      <c r="Q85" s="692"/>
      <c r="R85" s="692"/>
      <c r="S85" s="692"/>
      <c r="T85" s="640"/>
      <c r="U85" s="692"/>
      <c r="V85" s="692"/>
      <c r="W85" s="692"/>
      <c r="X85" s="692"/>
      <c r="Y85" s="692"/>
      <c r="Z85" s="692"/>
      <c r="AA85" s="640"/>
      <c r="AB85" s="692"/>
      <c r="AC85" s="692"/>
      <c r="AD85" s="692"/>
      <c r="AE85" s="692"/>
      <c r="AF85" s="692"/>
      <c r="AG85" s="692"/>
      <c r="AH85" s="640">
        <f t="shared" si="40"/>
        <v>0</v>
      </c>
      <c r="AI85" s="692"/>
      <c r="AJ85" s="692"/>
      <c r="AK85" s="692"/>
      <c r="AL85" s="692"/>
      <c r="AM85" s="692"/>
    </row>
    <row r="86" spans="1:39" ht="42" customHeight="1" x14ac:dyDescent="0.25">
      <c r="B86" s="397" t="s">
        <v>1547</v>
      </c>
      <c r="C86" s="398" t="s">
        <v>144</v>
      </c>
      <c r="D86" s="397" t="s">
        <v>93</v>
      </c>
      <c r="E86" s="692"/>
      <c r="F86" s="692"/>
      <c r="G86" s="692"/>
      <c r="H86" s="692"/>
      <c r="I86" s="692"/>
      <c r="J86" s="692"/>
      <c r="K86" s="692"/>
      <c r="L86" s="692"/>
      <c r="M86" s="692"/>
      <c r="N86" s="692"/>
      <c r="O86" s="692"/>
      <c r="P86" s="692"/>
      <c r="Q86" s="692"/>
      <c r="R86" s="692"/>
      <c r="S86" s="692"/>
      <c r="T86" s="640"/>
      <c r="U86" s="692"/>
      <c r="V86" s="692"/>
      <c r="W86" s="692"/>
      <c r="X86" s="692"/>
      <c r="Y86" s="692"/>
      <c r="Z86" s="692"/>
      <c r="AA86" s="640"/>
      <c r="AB86" s="692"/>
      <c r="AC86" s="692"/>
      <c r="AD86" s="692"/>
      <c r="AE86" s="692"/>
      <c r="AF86" s="692"/>
      <c r="AG86" s="692"/>
      <c r="AH86" s="640">
        <f t="shared" si="40"/>
        <v>0</v>
      </c>
      <c r="AI86" s="692"/>
      <c r="AJ86" s="692"/>
      <c r="AK86" s="692"/>
      <c r="AL86" s="692"/>
      <c r="AM86" s="692"/>
    </row>
    <row r="87" spans="1:39" ht="48" customHeight="1" x14ac:dyDescent="0.25">
      <c r="B87" s="416" t="s">
        <v>709</v>
      </c>
      <c r="C87" s="417" t="s">
        <v>146</v>
      </c>
      <c r="D87" s="416" t="s">
        <v>93</v>
      </c>
      <c r="E87" s="645"/>
      <c r="F87" s="645"/>
      <c r="G87" s="645"/>
      <c r="H87" s="645"/>
      <c r="I87" s="645"/>
      <c r="J87" s="645"/>
      <c r="K87" s="645"/>
      <c r="L87" s="645"/>
      <c r="M87" s="645"/>
      <c r="N87" s="645"/>
      <c r="O87" s="645"/>
      <c r="P87" s="645"/>
      <c r="Q87" s="645"/>
      <c r="R87" s="645"/>
      <c r="S87" s="645"/>
      <c r="T87" s="645"/>
      <c r="U87" s="645"/>
      <c r="V87" s="645"/>
      <c r="W87" s="645"/>
      <c r="X87" s="645"/>
      <c r="Y87" s="645"/>
      <c r="Z87" s="645"/>
      <c r="AA87" s="645"/>
      <c r="AB87" s="645"/>
      <c r="AC87" s="645"/>
      <c r="AD87" s="645"/>
      <c r="AE87" s="645"/>
      <c r="AF87" s="645"/>
      <c r="AG87" s="645"/>
      <c r="AH87" s="645"/>
      <c r="AI87" s="645"/>
      <c r="AJ87" s="645"/>
      <c r="AK87" s="645"/>
      <c r="AL87" s="645"/>
      <c r="AM87" s="645"/>
    </row>
    <row r="88" spans="1:39" ht="48" customHeight="1" x14ac:dyDescent="0.25">
      <c r="B88" s="415" t="s">
        <v>710</v>
      </c>
      <c r="C88" s="602" t="s">
        <v>164</v>
      </c>
      <c r="D88" s="601" t="s">
        <v>93</v>
      </c>
      <c r="E88" s="645"/>
      <c r="F88" s="645"/>
      <c r="G88" s="645"/>
      <c r="H88" s="645"/>
      <c r="I88" s="645"/>
      <c r="J88" s="645"/>
      <c r="K88" s="645"/>
      <c r="L88" s="645"/>
      <c r="M88" s="645"/>
      <c r="N88" s="645"/>
      <c r="O88" s="645"/>
      <c r="P88" s="645"/>
      <c r="Q88" s="645"/>
      <c r="R88" s="645"/>
      <c r="S88" s="645"/>
      <c r="T88" s="645"/>
      <c r="U88" s="645"/>
      <c r="V88" s="645"/>
      <c r="W88" s="645"/>
      <c r="X88" s="645"/>
      <c r="Y88" s="645"/>
      <c r="Z88" s="645"/>
      <c r="AA88" s="645"/>
      <c r="AB88" s="645"/>
      <c r="AC88" s="645"/>
      <c r="AD88" s="645"/>
      <c r="AE88" s="645"/>
      <c r="AF88" s="645"/>
      <c r="AG88" s="645"/>
      <c r="AH88" s="645"/>
      <c r="AI88" s="645"/>
      <c r="AJ88" s="645"/>
      <c r="AK88" s="645"/>
      <c r="AL88" s="645"/>
      <c r="AM88" s="645"/>
    </row>
    <row r="89" spans="1:39" ht="42" customHeight="1" x14ac:dyDescent="0.25">
      <c r="B89" s="600" t="s">
        <v>1548</v>
      </c>
      <c r="C89" s="420" t="s">
        <v>166</v>
      </c>
      <c r="D89" s="397" t="s">
        <v>93</v>
      </c>
      <c r="E89" s="648"/>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row>
    <row r="90" spans="1:39" ht="42" customHeight="1" x14ac:dyDescent="0.25">
      <c r="B90" s="397" t="s">
        <v>1549</v>
      </c>
      <c r="C90" s="398" t="s">
        <v>168</v>
      </c>
      <c r="D90" s="397" t="s">
        <v>93</v>
      </c>
      <c r="E90" s="648"/>
      <c r="F90" s="648"/>
      <c r="G90" s="648"/>
      <c r="H90" s="648"/>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row>
    <row r="91" spans="1:39" ht="48" customHeight="1" x14ac:dyDescent="0.25">
      <c r="B91" s="416" t="s">
        <v>124</v>
      </c>
      <c r="C91" s="417" t="s">
        <v>170</v>
      </c>
      <c r="D91" s="601" t="s">
        <v>93</v>
      </c>
      <c r="E91" s="645"/>
      <c r="F91" s="645"/>
      <c r="G91" s="645"/>
      <c r="H91" s="645"/>
      <c r="I91" s="645"/>
      <c r="J91" s="645"/>
      <c r="K91" s="645"/>
      <c r="L91" s="645"/>
      <c r="M91" s="645"/>
      <c r="N91" s="645"/>
      <c r="O91" s="645"/>
      <c r="P91" s="645"/>
      <c r="Q91" s="645"/>
      <c r="R91" s="645"/>
      <c r="S91" s="645"/>
      <c r="T91" s="645"/>
      <c r="U91" s="645"/>
      <c r="V91" s="645"/>
      <c r="W91" s="645"/>
      <c r="X91" s="645"/>
      <c r="Y91" s="645"/>
      <c r="Z91" s="645"/>
      <c r="AA91" s="645"/>
      <c r="AB91" s="645"/>
      <c r="AC91" s="645"/>
      <c r="AD91" s="645"/>
      <c r="AE91" s="645"/>
      <c r="AF91" s="645"/>
      <c r="AG91" s="645"/>
      <c r="AH91" s="645"/>
      <c r="AI91" s="645"/>
      <c r="AJ91" s="645"/>
      <c r="AK91" s="645"/>
      <c r="AL91" s="645"/>
      <c r="AM91" s="645"/>
    </row>
    <row r="92" spans="1:39" ht="42" customHeight="1" x14ac:dyDescent="0.25">
      <c r="B92" s="397" t="s">
        <v>712</v>
      </c>
      <c r="C92" s="398" t="s">
        <v>172</v>
      </c>
      <c r="D92" s="397" t="s">
        <v>93</v>
      </c>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row>
    <row r="93" spans="1:39" ht="42" customHeight="1" x14ac:dyDescent="0.25">
      <c r="B93" s="397" t="s">
        <v>713</v>
      </c>
      <c r="C93" s="398" t="s">
        <v>645</v>
      </c>
      <c r="D93" s="397" t="s">
        <v>93</v>
      </c>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row>
    <row r="94" spans="1:39" ht="48" customHeight="1" x14ac:dyDescent="0.25">
      <c r="B94" s="416" t="s">
        <v>126</v>
      </c>
      <c r="C94" s="602" t="s">
        <v>175</v>
      </c>
      <c r="D94" s="601" t="s">
        <v>93</v>
      </c>
      <c r="E94" s="645"/>
      <c r="F94" s="645"/>
      <c r="G94" s="645"/>
      <c r="H94" s="645"/>
      <c r="I94" s="645"/>
      <c r="J94" s="645"/>
      <c r="K94" s="645"/>
      <c r="L94" s="645"/>
      <c r="M94" s="645"/>
      <c r="N94" s="645"/>
      <c r="O94" s="645"/>
      <c r="P94" s="645"/>
      <c r="Q94" s="645"/>
      <c r="R94" s="645"/>
      <c r="S94" s="645"/>
      <c r="T94" s="645"/>
      <c r="U94" s="645"/>
      <c r="V94" s="645"/>
      <c r="W94" s="645"/>
      <c r="X94" s="645"/>
      <c r="Y94" s="645"/>
      <c r="Z94" s="645"/>
      <c r="AA94" s="667">
        <f>SUBTOTAL(9,AA95:AA102)</f>
        <v>2.5866666666666669</v>
      </c>
      <c r="AB94" s="666">
        <f t="shared" ref="AB94:AH94" si="42">SUBTOTAL(9,AB95:AB102)</f>
        <v>0</v>
      </c>
      <c r="AC94" s="666">
        <f t="shared" si="42"/>
        <v>0</v>
      </c>
      <c r="AD94" s="666">
        <f t="shared" si="42"/>
        <v>0.66</v>
      </c>
      <c r="AE94" s="666">
        <f t="shared" si="42"/>
        <v>0</v>
      </c>
      <c r="AF94" s="666">
        <f t="shared" si="42"/>
        <v>0</v>
      </c>
      <c r="AG94" s="666">
        <f t="shared" si="42"/>
        <v>0</v>
      </c>
      <c r="AH94" s="667">
        <f t="shared" si="42"/>
        <v>2.5866666666666669</v>
      </c>
      <c r="AI94" s="645"/>
      <c r="AJ94" s="645"/>
      <c r="AK94" s="645"/>
      <c r="AL94" s="645"/>
      <c r="AM94" s="645"/>
    </row>
    <row r="95" spans="1:39" ht="33" hidden="1" customHeight="1" x14ac:dyDescent="0.25">
      <c r="B95" s="67" t="s">
        <v>126</v>
      </c>
      <c r="C95" s="620" t="s">
        <v>1439</v>
      </c>
      <c r="D95" s="421" t="s">
        <v>1638</v>
      </c>
      <c r="E95" s="344"/>
      <c r="F95" s="344"/>
      <c r="G95" s="344"/>
      <c r="H95" s="344"/>
      <c r="I95" s="344"/>
      <c r="J95" s="344"/>
      <c r="K95" s="344"/>
      <c r="L95" s="344"/>
      <c r="M95" s="344"/>
      <c r="N95" s="344"/>
      <c r="O95" s="344"/>
      <c r="P95" s="344"/>
      <c r="Q95" s="344"/>
      <c r="R95" s="344"/>
      <c r="S95" s="344"/>
      <c r="T95" s="344"/>
      <c r="U95" s="344"/>
      <c r="V95" s="344"/>
      <c r="W95" s="344"/>
      <c r="X95" s="344"/>
      <c r="Y95" s="344"/>
      <c r="Z95" s="344"/>
      <c r="AA95" s="334"/>
      <c r="AB95" s="344"/>
      <c r="AC95" s="344"/>
      <c r="AD95" s="344"/>
      <c r="AE95" s="344"/>
      <c r="AF95" s="344"/>
      <c r="AG95" s="344"/>
      <c r="AH95" s="169">
        <f>AA95+T95+M95</f>
        <v>0</v>
      </c>
      <c r="AI95" s="344"/>
      <c r="AJ95" s="344"/>
      <c r="AK95" s="344"/>
      <c r="AL95" s="344"/>
      <c r="AM95" s="344"/>
    </row>
    <row r="96" spans="1:39" ht="33" customHeight="1" x14ac:dyDescent="0.25">
      <c r="B96" s="421" t="s">
        <v>126</v>
      </c>
      <c r="C96" s="620" t="s">
        <v>1677</v>
      </c>
      <c r="D96" s="421" t="s">
        <v>1623</v>
      </c>
      <c r="E96" s="344"/>
      <c r="F96" s="344"/>
      <c r="G96" s="344"/>
      <c r="H96" s="344"/>
      <c r="I96" s="344"/>
      <c r="J96" s="344"/>
      <c r="K96" s="344"/>
      <c r="L96" s="344"/>
      <c r="M96" s="344"/>
      <c r="N96" s="344"/>
      <c r="O96" s="344"/>
      <c r="P96" s="344"/>
      <c r="Q96" s="344"/>
      <c r="R96" s="344"/>
      <c r="S96" s="344"/>
      <c r="T96" s="344"/>
      <c r="U96" s="344"/>
      <c r="V96" s="344"/>
      <c r="W96" s="344"/>
      <c r="X96" s="344"/>
      <c r="Y96" s="344"/>
      <c r="Z96" s="344"/>
      <c r="AA96" s="169">
        <f>'4'!AQ94</f>
        <v>2.5866666666666669</v>
      </c>
      <c r="AB96" s="344"/>
      <c r="AC96" s="344"/>
      <c r="AD96" s="169">
        <f>'4'!AT94</f>
        <v>0.66</v>
      </c>
      <c r="AE96" s="344"/>
      <c r="AF96" s="344"/>
      <c r="AG96" s="344"/>
      <c r="AH96" s="169">
        <f t="shared" ref="AH96:AH102" si="43">AA96+T96+M96</f>
        <v>2.5866666666666669</v>
      </c>
      <c r="AI96" s="344"/>
      <c r="AJ96" s="344"/>
      <c r="AK96" s="344"/>
      <c r="AL96" s="344"/>
      <c r="AM96" s="344"/>
    </row>
    <row r="97" spans="2:39" ht="33" hidden="1" customHeight="1" x14ac:dyDescent="0.25">
      <c r="B97" s="67" t="s">
        <v>126</v>
      </c>
      <c r="C97" s="620" t="s">
        <v>1430</v>
      </c>
      <c r="D97" s="421" t="s">
        <v>1642</v>
      </c>
      <c r="E97" s="344"/>
      <c r="F97" s="344"/>
      <c r="G97" s="344"/>
      <c r="H97" s="344"/>
      <c r="I97" s="344"/>
      <c r="J97" s="344"/>
      <c r="K97" s="344"/>
      <c r="L97" s="344"/>
      <c r="M97" s="344"/>
      <c r="N97" s="344"/>
      <c r="O97" s="344"/>
      <c r="P97" s="344"/>
      <c r="Q97" s="344"/>
      <c r="R97" s="344"/>
      <c r="S97" s="344"/>
      <c r="T97" s="344"/>
      <c r="U97" s="344"/>
      <c r="V97" s="344"/>
      <c r="W97" s="344"/>
      <c r="X97" s="344"/>
      <c r="Y97" s="344"/>
      <c r="Z97" s="344"/>
      <c r="AA97" s="334"/>
      <c r="AB97" s="344"/>
      <c r="AC97" s="344"/>
      <c r="AD97" s="344"/>
      <c r="AE97" s="344"/>
      <c r="AF97" s="344"/>
      <c r="AG97" s="344"/>
      <c r="AH97" s="169">
        <f t="shared" si="43"/>
        <v>0</v>
      </c>
      <c r="AI97" s="344"/>
      <c r="AJ97" s="344"/>
      <c r="AK97" s="344"/>
      <c r="AL97" s="344"/>
      <c r="AM97" s="344"/>
    </row>
    <row r="98" spans="2:39" ht="33" hidden="1" customHeight="1" x14ac:dyDescent="0.25">
      <c r="B98" s="67" t="s">
        <v>126</v>
      </c>
      <c r="C98" s="620" t="s">
        <v>1435</v>
      </c>
      <c r="D98" s="421" t="s">
        <v>1634</v>
      </c>
      <c r="E98" s="344"/>
      <c r="F98" s="344"/>
      <c r="G98" s="344"/>
      <c r="H98" s="344"/>
      <c r="I98" s="344"/>
      <c r="J98" s="344"/>
      <c r="K98" s="344"/>
      <c r="L98" s="344"/>
      <c r="M98" s="344"/>
      <c r="N98" s="344"/>
      <c r="O98" s="344"/>
      <c r="P98" s="344"/>
      <c r="Q98" s="344"/>
      <c r="R98" s="344"/>
      <c r="S98" s="344"/>
      <c r="T98" s="344"/>
      <c r="U98" s="344"/>
      <c r="V98" s="344"/>
      <c r="W98" s="344"/>
      <c r="X98" s="344"/>
      <c r="Y98" s="344"/>
      <c r="Z98" s="344"/>
      <c r="AA98" s="334"/>
      <c r="AB98" s="344"/>
      <c r="AC98" s="344"/>
      <c r="AD98" s="344"/>
      <c r="AE98" s="344"/>
      <c r="AF98" s="344"/>
      <c r="AG98" s="344"/>
      <c r="AH98" s="169">
        <f t="shared" si="43"/>
        <v>0</v>
      </c>
      <c r="AI98" s="344"/>
      <c r="AJ98" s="344"/>
      <c r="AK98" s="344"/>
      <c r="AL98" s="344"/>
      <c r="AM98" s="344"/>
    </row>
    <row r="99" spans="2:39" ht="33" hidden="1" customHeight="1" x14ac:dyDescent="0.25">
      <c r="B99" s="67" t="s">
        <v>126</v>
      </c>
      <c r="C99" s="620" t="s">
        <v>1436</v>
      </c>
      <c r="D99" s="421" t="s">
        <v>1643</v>
      </c>
      <c r="E99" s="344"/>
      <c r="F99" s="344"/>
      <c r="G99" s="344"/>
      <c r="H99" s="344"/>
      <c r="I99" s="344"/>
      <c r="J99" s="344"/>
      <c r="K99" s="344"/>
      <c r="L99" s="344"/>
      <c r="M99" s="344"/>
      <c r="N99" s="344"/>
      <c r="O99" s="344"/>
      <c r="P99" s="344"/>
      <c r="Q99" s="344"/>
      <c r="R99" s="344"/>
      <c r="S99" s="344"/>
      <c r="T99" s="344"/>
      <c r="U99" s="344"/>
      <c r="V99" s="344"/>
      <c r="W99" s="344"/>
      <c r="X99" s="344"/>
      <c r="Y99" s="344"/>
      <c r="Z99" s="344"/>
      <c r="AA99" s="334"/>
      <c r="AB99" s="344"/>
      <c r="AC99" s="344"/>
      <c r="AD99" s="344"/>
      <c r="AE99" s="344"/>
      <c r="AF99" s="344"/>
      <c r="AG99" s="344"/>
      <c r="AH99" s="169">
        <f t="shared" si="43"/>
        <v>0</v>
      </c>
      <c r="AI99" s="344"/>
      <c r="AJ99" s="344"/>
      <c r="AK99" s="344"/>
      <c r="AL99" s="344"/>
      <c r="AM99" s="344"/>
    </row>
    <row r="100" spans="2:39" ht="33" hidden="1" customHeight="1" x14ac:dyDescent="0.25">
      <c r="B100" s="67" t="s">
        <v>126</v>
      </c>
      <c r="C100" s="313" t="s">
        <v>1433</v>
      </c>
      <c r="D100" s="67" t="s">
        <v>1641</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34"/>
      <c r="AB100" s="344"/>
      <c r="AC100" s="344"/>
      <c r="AD100" s="344"/>
      <c r="AE100" s="344"/>
      <c r="AF100" s="344"/>
      <c r="AG100" s="344"/>
      <c r="AH100" s="169">
        <f t="shared" si="43"/>
        <v>0</v>
      </c>
      <c r="AI100" s="344"/>
      <c r="AJ100" s="344"/>
      <c r="AK100" s="344"/>
      <c r="AL100" s="344"/>
      <c r="AM100" s="344"/>
    </row>
    <row r="101" spans="2:39" ht="33" hidden="1" customHeight="1" x14ac:dyDescent="0.25">
      <c r="B101" s="67" t="s">
        <v>126</v>
      </c>
      <c r="C101" s="620" t="s">
        <v>1434</v>
      </c>
      <c r="D101" s="421" t="s">
        <v>1623</v>
      </c>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169">
        <f>'4'!AQ99</f>
        <v>0</v>
      </c>
      <c r="AB101" s="344"/>
      <c r="AC101" s="344"/>
      <c r="AD101" s="344"/>
      <c r="AE101" s="344"/>
      <c r="AF101" s="344"/>
      <c r="AG101" s="344"/>
      <c r="AH101" s="169">
        <f t="shared" si="43"/>
        <v>0</v>
      </c>
      <c r="AI101" s="344"/>
      <c r="AJ101" s="344"/>
      <c r="AK101" s="344"/>
      <c r="AL101" s="344"/>
      <c r="AM101" s="344"/>
    </row>
    <row r="102" spans="2:39" ht="33" hidden="1" customHeight="1" x14ac:dyDescent="0.25">
      <c r="B102" s="67" t="s">
        <v>126</v>
      </c>
      <c r="C102" s="620" t="s">
        <v>1437</v>
      </c>
      <c r="D102" s="421" t="s">
        <v>1624</v>
      </c>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34"/>
      <c r="AB102" s="344"/>
      <c r="AC102" s="344"/>
      <c r="AD102" s="344"/>
      <c r="AE102" s="344"/>
      <c r="AF102" s="344"/>
      <c r="AG102" s="344"/>
      <c r="AH102" s="169">
        <f t="shared" si="43"/>
        <v>0</v>
      </c>
      <c r="AI102" s="344"/>
      <c r="AJ102" s="344"/>
      <c r="AK102" s="344"/>
      <c r="AL102" s="344"/>
      <c r="AM102" s="344"/>
    </row>
    <row r="103" spans="2:39" ht="48" customHeight="1" x14ac:dyDescent="0.25">
      <c r="B103" s="416" t="s">
        <v>724</v>
      </c>
      <c r="C103" s="602" t="s">
        <v>177</v>
      </c>
      <c r="D103" s="601" t="s">
        <v>93</v>
      </c>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45"/>
      <c r="AB103" s="645"/>
      <c r="AC103" s="645"/>
      <c r="AD103" s="645"/>
      <c r="AE103" s="645"/>
      <c r="AF103" s="645"/>
      <c r="AG103" s="645"/>
      <c r="AH103" s="645"/>
      <c r="AI103" s="645"/>
      <c r="AJ103" s="645"/>
      <c r="AK103" s="645"/>
      <c r="AL103" s="645"/>
      <c r="AM103" s="645"/>
    </row>
    <row r="104" spans="2:39" ht="48" customHeight="1" x14ac:dyDescent="0.25">
      <c r="B104" s="416" t="s">
        <v>732</v>
      </c>
      <c r="C104" s="417" t="s">
        <v>179</v>
      </c>
      <c r="D104" s="416" t="s">
        <v>93</v>
      </c>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c r="AA104" s="645"/>
      <c r="AB104" s="645"/>
      <c r="AC104" s="645"/>
      <c r="AD104" s="645"/>
      <c r="AE104" s="645"/>
      <c r="AF104" s="645"/>
      <c r="AG104" s="645"/>
      <c r="AH104" s="645"/>
      <c r="AI104" s="645"/>
      <c r="AJ104" s="645"/>
      <c r="AK104" s="645"/>
      <c r="AL104" s="645"/>
      <c r="AM104" s="645"/>
    </row>
    <row r="105" spans="2:39" ht="48" customHeight="1" x14ac:dyDescent="0.25">
      <c r="B105" s="416" t="s">
        <v>130</v>
      </c>
      <c r="C105" s="417" t="s">
        <v>1550</v>
      </c>
      <c r="D105" s="416" t="s">
        <v>93</v>
      </c>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67">
        <f>SUBTOTAL(9,AA107:AA151)</f>
        <v>6.7741666666666678</v>
      </c>
      <c r="AB105" s="667">
        <f t="shared" ref="AB105:AM105" si="44">SUBTOTAL(9,AB107:AB151)</f>
        <v>0</v>
      </c>
      <c r="AC105" s="667">
        <f t="shared" si="44"/>
        <v>0</v>
      </c>
      <c r="AD105" s="667">
        <f t="shared" si="44"/>
        <v>0</v>
      </c>
      <c r="AE105" s="667">
        <f t="shared" si="44"/>
        <v>0</v>
      </c>
      <c r="AF105" s="667">
        <f t="shared" si="44"/>
        <v>0</v>
      </c>
      <c r="AG105" s="667">
        <f t="shared" si="44"/>
        <v>0</v>
      </c>
      <c r="AH105" s="667">
        <f t="shared" si="44"/>
        <v>6.7741666666666678</v>
      </c>
      <c r="AI105" s="667">
        <f t="shared" si="44"/>
        <v>0</v>
      </c>
      <c r="AJ105" s="667">
        <f t="shared" si="44"/>
        <v>0</v>
      </c>
      <c r="AK105" s="667">
        <f t="shared" si="44"/>
        <v>0</v>
      </c>
      <c r="AL105" s="667">
        <f t="shared" si="44"/>
        <v>0</v>
      </c>
      <c r="AM105" s="667">
        <f t="shared" si="44"/>
        <v>0</v>
      </c>
    </row>
    <row r="106" spans="2:39" ht="48" customHeight="1" x14ac:dyDescent="0.25">
      <c r="B106" s="416" t="s">
        <v>132</v>
      </c>
      <c r="C106" s="417" t="s">
        <v>793</v>
      </c>
      <c r="D106" s="416" t="s">
        <v>93</v>
      </c>
      <c r="E106" s="645"/>
      <c r="F106" s="645"/>
      <c r="G106" s="645"/>
      <c r="H106" s="645"/>
      <c r="I106" s="645"/>
      <c r="J106" s="645"/>
      <c r="K106" s="645"/>
      <c r="L106" s="645"/>
      <c r="M106" s="645"/>
      <c r="N106" s="645"/>
      <c r="O106" s="645"/>
      <c r="P106" s="645"/>
      <c r="Q106" s="645"/>
      <c r="R106" s="645"/>
      <c r="S106" s="645"/>
      <c r="T106" s="645"/>
      <c r="U106" s="645"/>
      <c r="V106" s="645"/>
      <c r="W106" s="645"/>
      <c r="X106" s="645"/>
      <c r="Y106" s="645"/>
      <c r="Z106" s="645"/>
      <c r="AA106" s="645"/>
      <c r="AB106" s="645"/>
      <c r="AC106" s="645"/>
      <c r="AD106" s="645"/>
      <c r="AE106" s="645"/>
      <c r="AF106" s="645"/>
      <c r="AG106" s="645"/>
      <c r="AH106" s="645"/>
      <c r="AI106" s="645"/>
      <c r="AJ106" s="645"/>
      <c r="AK106" s="645"/>
      <c r="AL106" s="645"/>
      <c r="AM106" s="645"/>
    </row>
    <row r="107" spans="2:39" ht="48" customHeight="1" x14ac:dyDescent="0.25">
      <c r="B107" s="416" t="s">
        <v>134</v>
      </c>
      <c r="C107" s="417" t="s">
        <v>794</v>
      </c>
      <c r="D107" s="402" t="s">
        <v>93</v>
      </c>
      <c r="E107" s="645"/>
      <c r="F107" s="645"/>
      <c r="G107" s="645"/>
      <c r="H107" s="645"/>
      <c r="I107" s="645"/>
      <c r="J107" s="645"/>
      <c r="K107" s="645"/>
      <c r="L107" s="645"/>
      <c r="M107" s="645"/>
      <c r="N107" s="645"/>
      <c r="O107" s="645"/>
      <c r="P107" s="645"/>
      <c r="Q107" s="645"/>
      <c r="R107" s="645"/>
      <c r="S107" s="645"/>
      <c r="T107" s="645"/>
      <c r="U107" s="645"/>
      <c r="V107" s="645"/>
      <c r="W107" s="645"/>
      <c r="X107" s="645"/>
      <c r="Y107" s="645"/>
      <c r="Z107" s="645"/>
      <c r="AA107" s="645"/>
      <c r="AB107" s="645"/>
      <c r="AC107" s="645"/>
      <c r="AD107" s="645"/>
      <c r="AE107" s="645"/>
      <c r="AF107" s="645"/>
      <c r="AG107" s="645"/>
      <c r="AH107" s="645"/>
      <c r="AI107" s="645"/>
      <c r="AJ107" s="645"/>
      <c r="AK107" s="645"/>
      <c r="AL107" s="645"/>
      <c r="AM107" s="645"/>
    </row>
    <row r="108" spans="2:39" ht="42" customHeight="1" x14ac:dyDescent="0.25">
      <c r="B108" s="397" t="s">
        <v>136</v>
      </c>
      <c r="C108" s="398" t="s">
        <v>795</v>
      </c>
      <c r="D108" s="397" t="s">
        <v>93</v>
      </c>
      <c r="E108" s="648"/>
      <c r="F108" s="648"/>
      <c r="G108" s="648"/>
      <c r="H108" s="648"/>
      <c r="I108" s="648"/>
      <c r="J108" s="648"/>
      <c r="K108" s="648"/>
      <c r="L108" s="648"/>
      <c r="M108" s="648"/>
      <c r="N108" s="648"/>
      <c r="O108" s="648"/>
      <c r="P108" s="648"/>
      <c r="Q108" s="648"/>
      <c r="R108" s="648"/>
      <c r="S108" s="648"/>
      <c r="T108" s="648"/>
      <c r="U108" s="648"/>
      <c r="V108" s="648"/>
      <c r="W108" s="648"/>
      <c r="X108" s="648"/>
      <c r="Y108" s="648"/>
      <c r="Z108" s="648"/>
      <c r="AA108" s="648"/>
      <c r="AB108" s="648"/>
      <c r="AC108" s="648"/>
      <c r="AD108" s="648"/>
      <c r="AE108" s="648"/>
      <c r="AF108" s="648"/>
      <c r="AG108" s="648"/>
      <c r="AH108" s="648"/>
      <c r="AI108" s="648"/>
      <c r="AJ108" s="648"/>
      <c r="AK108" s="648"/>
      <c r="AL108" s="648"/>
      <c r="AM108" s="648"/>
    </row>
    <row r="109" spans="2:39" ht="42" customHeight="1" x14ac:dyDescent="0.25">
      <c r="B109" s="397" t="s">
        <v>181</v>
      </c>
      <c r="C109" s="398" t="s">
        <v>795</v>
      </c>
      <c r="D109" s="397" t="s">
        <v>93</v>
      </c>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row>
    <row r="110" spans="2:39" ht="48" customHeight="1" x14ac:dyDescent="0.25">
      <c r="B110" s="416" t="s">
        <v>137</v>
      </c>
      <c r="C110" s="417" t="s">
        <v>796</v>
      </c>
      <c r="D110" s="416" t="s">
        <v>93</v>
      </c>
      <c r="E110" s="645"/>
      <c r="F110" s="645"/>
      <c r="G110" s="645"/>
      <c r="H110" s="645"/>
      <c r="I110" s="645"/>
      <c r="J110" s="645"/>
      <c r="K110" s="645"/>
      <c r="L110" s="645"/>
      <c r="M110" s="645"/>
      <c r="N110" s="645"/>
      <c r="O110" s="645"/>
      <c r="P110" s="645"/>
      <c r="Q110" s="645"/>
      <c r="R110" s="645"/>
      <c r="S110" s="645"/>
      <c r="T110" s="645"/>
      <c r="U110" s="645"/>
      <c r="V110" s="645"/>
      <c r="W110" s="645"/>
      <c r="X110" s="645"/>
      <c r="Y110" s="645"/>
      <c r="Z110" s="645"/>
      <c r="AA110" s="645"/>
      <c r="AB110" s="645"/>
      <c r="AC110" s="645"/>
      <c r="AD110" s="645"/>
      <c r="AE110" s="645"/>
      <c r="AF110" s="645"/>
      <c r="AG110" s="645"/>
      <c r="AH110" s="645"/>
      <c r="AI110" s="645"/>
      <c r="AJ110" s="645"/>
      <c r="AK110" s="645"/>
      <c r="AL110" s="645"/>
      <c r="AM110" s="645"/>
    </row>
    <row r="111" spans="2:39" ht="42" customHeight="1" x14ac:dyDescent="0.25">
      <c r="B111" s="397" t="s">
        <v>1554</v>
      </c>
      <c r="C111" s="398" t="s">
        <v>795</v>
      </c>
      <c r="D111" s="397" t="s">
        <v>93</v>
      </c>
      <c r="E111" s="648"/>
      <c r="F111" s="648"/>
      <c r="G111" s="648"/>
      <c r="H111" s="648"/>
      <c r="I111" s="648"/>
      <c r="J111" s="648"/>
      <c r="K111" s="648"/>
      <c r="L111" s="648"/>
      <c r="M111" s="648"/>
      <c r="N111" s="648"/>
      <c r="O111" s="648"/>
      <c r="P111" s="648"/>
      <c r="Q111" s="648"/>
      <c r="R111" s="648"/>
      <c r="S111" s="648"/>
      <c r="T111" s="648"/>
      <c r="U111" s="648"/>
      <c r="V111" s="648"/>
      <c r="W111" s="648"/>
      <c r="X111" s="648"/>
      <c r="Y111" s="648"/>
      <c r="Z111" s="648"/>
      <c r="AA111" s="648"/>
      <c r="AB111" s="648"/>
      <c r="AC111" s="648"/>
      <c r="AD111" s="648"/>
      <c r="AE111" s="648"/>
      <c r="AF111" s="648"/>
      <c r="AG111" s="648"/>
      <c r="AH111" s="648"/>
      <c r="AI111" s="648"/>
      <c r="AJ111" s="648"/>
      <c r="AK111" s="648"/>
      <c r="AL111" s="648"/>
      <c r="AM111" s="648"/>
    </row>
    <row r="112" spans="2:39" ht="42" customHeight="1" x14ac:dyDescent="0.25">
      <c r="B112" s="397" t="s">
        <v>1555</v>
      </c>
      <c r="C112" s="398" t="s">
        <v>795</v>
      </c>
      <c r="D112" s="397" t="s">
        <v>93</v>
      </c>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c r="AJ112" s="648"/>
      <c r="AK112" s="648"/>
      <c r="AL112" s="648"/>
      <c r="AM112" s="648"/>
    </row>
    <row r="113" spans="2:39" ht="48" customHeight="1" x14ac:dyDescent="0.25">
      <c r="B113" s="416" t="s">
        <v>738</v>
      </c>
      <c r="C113" s="417" t="s">
        <v>1556</v>
      </c>
      <c r="D113" s="416" t="s">
        <v>93</v>
      </c>
      <c r="E113" s="645"/>
      <c r="F113" s="645"/>
      <c r="G113" s="645"/>
      <c r="H113" s="645"/>
      <c r="I113" s="645"/>
      <c r="J113" s="645"/>
      <c r="K113" s="645"/>
      <c r="L113" s="645"/>
      <c r="M113" s="645"/>
      <c r="N113" s="645"/>
      <c r="O113" s="645"/>
      <c r="P113" s="645"/>
      <c r="Q113" s="645"/>
      <c r="R113" s="645"/>
      <c r="S113" s="645"/>
      <c r="T113" s="645"/>
      <c r="U113" s="645"/>
      <c r="V113" s="645"/>
      <c r="W113" s="645"/>
      <c r="X113" s="645"/>
      <c r="Y113" s="645"/>
      <c r="Z113" s="645"/>
      <c r="AA113" s="645"/>
      <c r="AB113" s="645"/>
      <c r="AC113" s="645"/>
      <c r="AD113" s="645"/>
      <c r="AE113" s="645"/>
      <c r="AF113" s="645"/>
      <c r="AG113" s="645"/>
      <c r="AH113" s="645"/>
      <c r="AI113" s="645"/>
      <c r="AJ113" s="645"/>
      <c r="AK113" s="645"/>
      <c r="AL113" s="645"/>
      <c r="AM113" s="645"/>
    </row>
    <row r="114" spans="2:39" ht="42" customHeight="1" x14ac:dyDescent="0.25">
      <c r="B114" s="397" t="s">
        <v>1557</v>
      </c>
      <c r="C114" s="398" t="s">
        <v>1559</v>
      </c>
      <c r="D114" s="397" t="s">
        <v>93</v>
      </c>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row>
    <row r="115" spans="2:39" ht="42" customHeight="1" x14ac:dyDescent="0.25">
      <c r="B115" s="397" t="s">
        <v>1558</v>
      </c>
      <c r="C115" s="398" t="s">
        <v>797</v>
      </c>
      <c r="D115" s="397" t="s">
        <v>93</v>
      </c>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row>
    <row r="116" spans="2:39" ht="42" customHeight="1" x14ac:dyDescent="0.25">
      <c r="B116" s="397" t="s">
        <v>1560</v>
      </c>
      <c r="C116" s="398" t="s">
        <v>1561</v>
      </c>
      <c r="D116" s="397" t="s">
        <v>93</v>
      </c>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row>
    <row r="117" spans="2:39" ht="42" customHeight="1" x14ac:dyDescent="0.25">
      <c r="B117" s="397" t="s">
        <v>1562</v>
      </c>
      <c r="C117" s="398" t="s">
        <v>798</v>
      </c>
      <c r="D117" s="397" t="s">
        <v>93</v>
      </c>
      <c r="E117" s="648"/>
      <c r="F117" s="648"/>
      <c r="G117" s="648"/>
      <c r="H117" s="648"/>
      <c r="I117" s="648"/>
      <c r="J117" s="648"/>
      <c r="K117" s="648"/>
      <c r="L117" s="648"/>
      <c r="M117" s="648"/>
      <c r="N117" s="648"/>
      <c r="O117" s="648"/>
      <c r="P117" s="648"/>
      <c r="Q117" s="648"/>
      <c r="R117" s="648"/>
      <c r="S117" s="648"/>
      <c r="T117" s="648"/>
      <c r="U117" s="648"/>
      <c r="V117" s="648"/>
      <c r="W117" s="648"/>
      <c r="X117" s="648"/>
      <c r="Y117" s="648"/>
      <c r="Z117" s="648"/>
      <c r="AA117" s="648"/>
      <c r="AB117" s="648"/>
      <c r="AC117" s="648"/>
      <c r="AD117" s="648"/>
      <c r="AE117" s="648"/>
      <c r="AF117" s="648"/>
      <c r="AG117" s="648"/>
      <c r="AH117" s="648"/>
      <c r="AI117" s="648"/>
      <c r="AJ117" s="648"/>
      <c r="AK117" s="648"/>
      <c r="AL117" s="648"/>
      <c r="AM117" s="648"/>
    </row>
    <row r="118" spans="2:39" ht="42" customHeight="1" x14ac:dyDescent="0.25">
      <c r="B118" s="397" t="s">
        <v>1563</v>
      </c>
      <c r="C118" s="398" t="s">
        <v>799</v>
      </c>
      <c r="D118" s="397" t="s">
        <v>93</v>
      </c>
      <c r="E118" s="648"/>
      <c r="F118" s="648"/>
      <c r="G118" s="648"/>
      <c r="H118" s="648"/>
      <c r="I118" s="648"/>
      <c r="J118" s="648"/>
      <c r="K118" s="648"/>
      <c r="L118" s="648"/>
      <c r="M118" s="648"/>
      <c r="N118" s="648"/>
      <c r="O118" s="648"/>
      <c r="P118" s="648"/>
      <c r="Q118" s="648"/>
      <c r="R118" s="648"/>
      <c r="S118" s="648"/>
      <c r="T118" s="648"/>
      <c r="U118" s="648"/>
      <c r="V118" s="648"/>
      <c r="W118" s="648"/>
      <c r="X118" s="648"/>
      <c r="Y118" s="648"/>
      <c r="Z118" s="648"/>
      <c r="AA118" s="648"/>
      <c r="AB118" s="648"/>
      <c r="AC118" s="648"/>
      <c r="AD118" s="648"/>
      <c r="AE118" s="648"/>
      <c r="AF118" s="648"/>
      <c r="AG118" s="648"/>
      <c r="AH118" s="648"/>
      <c r="AI118" s="648"/>
      <c r="AJ118" s="648"/>
      <c r="AK118" s="648"/>
      <c r="AL118" s="648"/>
      <c r="AM118" s="648"/>
    </row>
    <row r="119" spans="2:39" ht="48" customHeight="1" x14ac:dyDescent="0.25">
      <c r="B119" s="416" t="s">
        <v>739</v>
      </c>
      <c r="C119" s="417" t="s">
        <v>800</v>
      </c>
      <c r="D119" s="416" t="s">
        <v>93</v>
      </c>
      <c r="E119" s="645"/>
      <c r="F119" s="645"/>
      <c r="G119" s="645"/>
      <c r="H119" s="645"/>
      <c r="I119" s="645"/>
      <c r="J119" s="645"/>
      <c r="K119" s="645"/>
      <c r="L119" s="645"/>
      <c r="M119" s="645"/>
      <c r="N119" s="645"/>
      <c r="O119" s="645"/>
      <c r="P119" s="645"/>
      <c r="Q119" s="645"/>
      <c r="R119" s="645"/>
      <c r="S119" s="645"/>
      <c r="T119" s="645"/>
      <c r="U119" s="645"/>
      <c r="V119" s="645"/>
      <c r="W119" s="645"/>
      <c r="X119" s="645"/>
      <c r="Y119" s="645"/>
      <c r="Z119" s="645"/>
      <c r="AA119" s="645"/>
      <c r="AB119" s="645"/>
      <c r="AC119" s="645"/>
      <c r="AD119" s="645"/>
      <c r="AE119" s="645"/>
      <c r="AF119" s="645"/>
      <c r="AG119" s="645"/>
      <c r="AH119" s="645"/>
      <c r="AI119" s="645"/>
      <c r="AJ119" s="645"/>
      <c r="AK119" s="645"/>
      <c r="AL119" s="645"/>
      <c r="AM119" s="645"/>
    </row>
    <row r="120" spans="2:39" ht="48" customHeight="1" x14ac:dyDescent="0.25">
      <c r="B120" s="416" t="s">
        <v>139</v>
      </c>
      <c r="C120" s="417" t="s">
        <v>801</v>
      </c>
      <c r="D120" s="416" t="s">
        <v>93</v>
      </c>
      <c r="E120" s="645"/>
      <c r="F120" s="645"/>
      <c r="G120" s="645"/>
      <c r="H120" s="645"/>
      <c r="I120" s="645"/>
      <c r="J120" s="645"/>
      <c r="K120" s="645"/>
      <c r="L120" s="645"/>
      <c r="M120" s="645"/>
      <c r="N120" s="645"/>
      <c r="O120" s="645"/>
      <c r="P120" s="645"/>
      <c r="Q120" s="645"/>
      <c r="R120" s="645"/>
      <c r="S120" s="645"/>
      <c r="T120" s="645"/>
      <c r="U120" s="645"/>
      <c r="V120" s="645"/>
      <c r="W120" s="645"/>
      <c r="X120" s="645"/>
      <c r="Y120" s="645"/>
      <c r="Z120" s="645"/>
      <c r="AA120" s="667">
        <f>SUBTOTAL(9,AA121:AA128)</f>
        <v>0</v>
      </c>
      <c r="AB120" s="645"/>
      <c r="AC120" s="645"/>
      <c r="AD120" s="645"/>
      <c r="AE120" s="645"/>
      <c r="AF120" s="645"/>
      <c r="AG120" s="645"/>
      <c r="AH120" s="645"/>
      <c r="AI120" s="645"/>
      <c r="AJ120" s="645"/>
      <c r="AK120" s="645"/>
      <c r="AL120" s="645"/>
      <c r="AM120" s="645"/>
    </row>
    <row r="121" spans="2:39" ht="42" customHeight="1" x14ac:dyDescent="0.25">
      <c r="B121" s="397" t="s">
        <v>141</v>
      </c>
      <c r="C121" s="398" t="s">
        <v>802</v>
      </c>
      <c r="D121" s="397" t="s">
        <v>93</v>
      </c>
      <c r="E121" s="648"/>
      <c r="F121" s="648"/>
      <c r="G121" s="648"/>
      <c r="H121" s="648"/>
      <c r="I121" s="648"/>
      <c r="J121" s="648"/>
      <c r="K121" s="648"/>
      <c r="L121" s="648"/>
      <c r="M121" s="648"/>
      <c r="N121" s="648"/>
      <c r="O121" s="648"/>
      <c r="P121" s="648"/>
      <c r="Q121" s="648"/>
      <c r="R121" s="648"/>
      <c r="S121" s="648"/>
      <c r="T121" s="648"/>
      <c r="U121" s="648"/>
      <c r="V121" s="648"/>
      <c r="W121" s="648"/>
      <c r="X121" s="648"/>
      <c r="Y121" s="648"/>
      <c r="Z121" s="648"/>
      <c r="AA121" s="648"/>
      <c r="AB121" s="648"/>
      <c r="AC121" s="648"/>
      <c r="AD121" s="648"/>
      <c r="AE121" s="648"/>
      <c r="AF121" s="648"/>
      <c r="AG121" s="648"/>
      <c r="AH121" s="648"/>
      <c r="AI121" s="648"/>
      <c r="AJ121" s="648"/>
      <c r="AK121" s="648"/>
      <c r="AL121" s="648"/>
      <c r="AM121" s="648"/>
    </row>
    <row r="122" spans="2:39" ht="42" customHeight="1" x14ac:dyDescent="0.25">
      <c r="B122" s="397" t="s">
        <v>143</v>
      </c>
      <c r="C122" s="398" t="s">
        <v>1564</v>
      </c>
      <c r="D122" s="397" t="s">
        <v>93</v>
      </c>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c r="AA122" s="665">
        <f>SUBTOTAL(9,AA123)</f>
        <v>0</v>
      </c>
      <c r="AB122" s="648"/>
      <c r="AC122" s="648"/>
      <c r="AD122" s="648"/>
      <c r="AE122" s="648"/>
      <c r="AF122" s="648"/>
      <c r="AG122" s="648"/>
      <c r="AH122" s="648"/>
      <c r="AI122" s="648"/>
      <c r="AJ122" s="648"/>
      <c r="AK122" s="648"/>
      <c r="AL122" s="648"/>
      <c r="AM122" s="648"/>
    </row>
    <row r="123" spans="2:39" ht="33" hidden="1" customHeight="1" x14ac:dyDescent="0.25">
      <c r="B123" s="67" t="s">
        <v>143</v>
      </c>
      <c r="C123" s="313" t="s">
        <v>1418</v>
      </c>
      <c r="D123" s="67" t="s">
        <v>1635</v>
      </c>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576"/>
      <c r="AB123" s="344"/>
      <c r="AC123" s="344"/>
      <c r="AD123" s="344"/>
      <c r="AE123" s="344"/>
      <c r="AF123" s="344"/>
      <c r="AG123" s="344"/>
      <c r="AH123" s="344"/>
      <c r="AI123" s="344"/>
      <c r="AJ123" s="344"/>
      <c r="AK123" s="344"/>
      <c r="AL123" s="344"/>
      <c r="AM123" s="344"/>
    </row>
    <row r="124" spans="2:39" ht="42" customHeight="1" x14ac:dyDescent="0.25">
      <c r="B124" s="397" t="s">
        <v>740</v>
      </c>
      <c r="C124" s="398" t="s">
        <v>1565</v>
      </c>
      <c r="D124" s="397" t="s">
        <v>93</v>
      </c>
      <c r="E124" s="648"/>
      <c r="F124" s="648"/>
      <c r="G124" s="648"/>
      <c r="H124" s="648"/>
      <c r="I124" s="648"/>
      <c r="J124" s="648"/>
      <c r="K124" s="648"/>
      <c r="L124" s="648"/>
      <c r="M124" s="648"/>
      <c r="N124" s="648"/>
      <c r="O124" s="648"/>
      <c r="P124" s="648"/>
      <c r="Q124" s="648"/>
      <c r="R124" s="648"/>
      <c r="S124" s="648"/>
      <c r="T124" s="648"/>
      <c r="U124" s="648"/>
      <c r="V124" s="648"/>
      <c r="W124" s="648"/>
      <c r="X124" s="648"/>
      <c r="Y124" s="648"/>
      <c r="Z124" s="648"/>
      <c r="AA124" s="665"/>
      <c r="AB124" s="648"/>
      <c r="AC124" s="648"/>
      <c r="AD124" s="648"/>
      <c r="AE124" s="648"/>
      <c r="AF124" s="648"/>
      <c r="AG124" s="648"/>
      <c r="AH124" s="648"/>
      <c r="AI124" s="648"/>
      <c r="AJ124" s="648"/>
      <c r="AK124" s="648"/>
      <c r="AL124" s="648"/>
      <c r="AM124" s="648"/>
    </row>
    <row r="125" spans="2:39" ht="42" customHeight="1" x14ac:dyDescent="0.25">
      <c r="B125" s="397" t="s">
        <v>741</v>
      </c>
      <c r="C125" s="398" t="s">
        <v>1566</v>
      </c>
      <c r="D125" s="397" t="s">
        <v>93</v>
      </c>
      <c r="E125" s="648"/>
      <c r="F125" s="648"/>
      <c r="G125" s="648"/>
      <c r="H125" s="648"/>
      <c r="I125" s="648"/>
      <c r="J125" s="648"/>
      <c r="K125" s="648"/>
      <c r="L125" s="648"/>
      <c r="M125" s="648"/>
      <c r="N125" s="648"/>
      <c r="O125" s="648"/>
      <c r="P125" s="648"/>
      <c r="Q125" s="648"/>
      <c r="R125" s="648"/>
      <c r="S125" s="648"/>
      <c r="T125" s="648"/>
      <c r="U125" s="648"/>
      <c r="V125" s="648"/>
      <c r="W125" s="648"/>
      <c r="X125" s="648"/>
      <c r="Y125" s="648"/>
      <c r="Z125" s="648"/>
      <c r="AA125" s="665">
        <f>SUBTOTAL(9,AA126:AA128)</f>
        <v>0</v>
      </c>
      <c r="AB125" s="648"/>
      <c r="AC125" s="648"/>
      <c r="AD125" s="648"/>
      <c r="AE125" s="648"/>
      <c r="AF125" s="648"/>
      <c r="AG125" s="648"/>
      <c r="AH125" s="648"/>
      <c r="AI125" s="648"/>
      <c r="AJ125" s="648"/>
      <c r="AK125" s="648"/>
      <c r="AL125" s="648"/>
      <c r="AM125" s="648"/>
    </row>
    <row r="126" spans="2:39" ht="33" hidden="1" customHeight="1" x14ac:dyDescent="0.25">
      <c r="B126" s="67" t="s">
        <v>741</v>
      </c>
      <c r="C126" s="313" t="s">
        <v>1492</v>
      </c>
      <c r="D126" s="67" t="s">
        <v>1639</v>
      </c>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576"/>
      <c r="AB126" s="344"/>
      <c r="AC126" s="344"/>
      <c r="AD126" s="344"/>
      <c r="AE126" s="344"/>
      <c r="AF126" s="344"/>
      <c r="AG126" s="344"/>
      <c r="AH126" s="344"/>
      <c r="AI126" s="344"/>
      <c r="AJ126" s="344"/>
      <c r="AK126" s="344"/>
      <c r="AL126" s="344"/>
      <c r="AM126" s="344"/>
    </row>
    <row r="127" spans="2:39" ht="33" hidden="1" customHeight="1" x14ac:dyDescent="0.25">
      <c r="B127" s="67" t="s">
        <v>741</v>
      </c>
      <c r="C127" s="313" t="s">
        <v>1502</v>
      </c>
      <c r="D127" s="67" t="s">
        <v>1644</v>
      </c>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576"/>
      <c r="AB127" s="344"/>
      <c r="AC127" s="344"/>
      <c r="AD127" s="344"/>
      <c r="AE127" s="344"/>
      <c r="AF127" s="344"/>
      <c r="AG127" s="344"/>
      <c r="AH127" s="344"/>
      <c r="AI127" s="344"/>
      <c r="AJ127" s="344"/>
      <c r="AK127" s="344"/>
      <c r="AL127" s="344"/>
      <c r="AM127" s="344"/>
    </row>
    <row r="128" spans="2:39" ht="33" hidden="1" customHeight="1" x14ac:dyDescent="0.25">
      <c r="B128" s="67" t="s">
        <v>741</v>
      </c>
      <c r="C128" s="313" t="s">
        <v>1500</v>
      </c>
      <c r="D128" s="67" t="s">
        <v>1645</v>
      </c>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576"/>
      <c r="AB128" s="344"/>
      <c r="AC128" s="344"/>
      <c r="AD128" s="344"/>
      <c r="AE128" s="344"/>
      <c r="AF128" s="344"/>
      <c r="AG128" s="344"/>
      <c r="AH128" s="344"/>
      <c r="AI128" s="344"/>
      <c r="AJ128" s="344"/>
      <c r="AK128" s="344"/>
      <c r="AL128" s="344"/>
      <c r="AM128" s="344"/>
    </row>
    <row r="129" spans="2:39" ht="48" customHeight="1" x14ac:dyDescent="0.25">
      <c r="B129" s="646" t="s">
        <v>145</v>
      </c>
      <c r="C129" s="417" t="s">
        <v>803</v>
      </c>
      <c r="D129" s="416" t="s">
        <v>93</v>
      </c>
      <c r="E129" s="645"/>
      <c r="F129" s="645"/>
      <c r="G129" s="645"/>
      <c r="H129" s="645"/>
      <c r="I129" s="645"/>
      <c r="J129" s="645"/>
      <c r="K129" s="645"/>
      <c r="L129" s="645"/>
      <c r="M129" s="645"/>
      <c r="N129" s="645"/>
      <c r="O129" s="645"/>
      <c r="P129" s="645"/>
      <c r="Q129" s="645"/>
      <c r="R129" s="645"/>
      <c r="S129" s="645"/>
      <c r="T129" s="645"/>
      <c r="U129" s="645"/>
      <c r="V129" s="645"/>
      <c r="W129" s="645"/>
      <c r="X129" s="645"/>
      <c r="Y129" s="645"/>
      <c r="Z129" s="645"/>
      <c r="AA129" s="667">
        <f>SUBTOTAL(9,AA130:AA136)</f>
        <v>2.7533333333333334</v>
      </c>
      <c r="AB129" s="667">
        <f t="shared" ref="AB129:AM129" si="45">SUBTOTAL(9,AB130:AB136)</f>
        <v>0</v>
      </c>
      <c r="AC129" s="667">
        <f t="shared" si="45"/>
        <v>0</v>
      </c>
      <c r="AD129" s="667">
        <f t="shared" si="45"/>
        <v>0</v>
      </c>
      <c r="AE129" s="667">
        <f t="shared" si="45"/>
        <v>0</v>
      </c>
      <c r="AF129" s="667">
        <f t="shared" si="45"/>
        <v>0</v>
      </c>
      <c r="AG129" s="667">
        <f t="shared" si="45"/>
        <v>0</v>
      </c>
      <c r="AH129" s="667">
        <f t="shared" si="45"/>
        <v>2.7533333333333334</v>
      </c>
      <c r="AI129" s="667">
        <f t="shared" si="45"/>
        <v>0</v>
      </c>
      <c r="AJ129" s="667">
        <f t="shared" si="45"/>
        <v>0</v>
      </c>
      <c r="AK129" s="667">
        <f t="shared" si="45"/>
        <v>0</v>
      </c>
      <c r="AL129" s="667">
        <f t="shared" si="45"/>
        <v>0</v>
      </c>
      <c r="AM129" s="667">
        <f t="shared" si="45"/>
        <v>0</v>
      </c>
    </row>
    <row r="130" spans="2:39" ht="42" customHeight="1" x14ac:dyDescent="0.25">
      <c r="B130" s="397" t="s">
        <v>147</v>
      </c>
      <c r="C130" s="398" t="s">
        <v>1567</v>
      </c>
      <c r="D130" s="397" t="s">
        <v>93</v>
      </c>
      <c r="E130" s="648"/>
      <c r="F130" s="648"/>
      <c r="G130" s="648"/>
      <c r="H130" s="648"/>
      <c r="I130" s="648"/>
      <c r="J130" s="648"/>
      <c r="K130" s="648"/>
      <c r="L130" s="648"/>
      <c r="M130" s="648"/>
      <c r="N130" s="648"/>
      <c r="O130" s="648"/>
      <c r="P130" s="648"/>
      <c r="Q130" s="648"/>
      <c r="R130" s="648"/>
      <c r="S130" s="648"/>
      <c r="T130" s="648"/>
      <c r="U130" s="648"/>
      <c r="V130" s="648"/>
      <c r="W130" s="648"/>
      <c r="X130" s="648"/>
      <c r="Y130" s="648"/>
      <c r="Z130" s="648"/>
      <c r="AA130" s="665">
        <f>SUBTOTAL(9,AA131:AA133)</f>
        <v>2.7533333333333334</v>
      </c>
      <c r="AB130" s="665">
        <f t="shared" ref="AB130:AM130" si="46">SUBTOTAL(9,AB131:AB133)</f>
        <v>0</v>
      </c>
      <c r="AC130" s="665">
        <f t="shared" si="46"/>
        <v>0</v>
      </c>
      <c r="AD130" s="665">
        <f t="shared" si="46"/>
        <v>0</v>
      </c>
      <c r="AE130" s="665">
        <f t="shared" si="46"/>
        <v>0</v>
      </c>
      <c r="AF130" s="665">
        <f t="shared" si="46"/>
        <v>0</v>
      </c>
      <c r="AG130" s="665">
        <f t="shared" si="46"/>
        <v>0</v>
      </c>
      <c r="AH130" s="665">
        <f t="shared" si="46"/>
        <v>2.7533333333333334</v>
      </c>
      <c r="AI130" s="665">
        <f t="shared" si="46"/>
        <v>0</v>
      </c>
      <c r="AJ130" s="665">
        <f t="shared" si="46"/>
        <v>0</v>
      </c>
      <c r="AK130" s="665">
        <f t="shared" si="46"/>
        <v>0</v>
      </c>
      <c r="AL130" s="665">
        <f t="shared" si="46"/>
        <v>0</v>
      </c>
      <c r="AM130" s="665">
        <f t="shared" si="46"/>
        <v>0</v>
      </c>
    </row>
    <row r="131" spans="2:39" ht="33" customHeight="1" x14ac:dyDescent="0.25">
      <c r="B131" s="67" t="s">
        <v>147</v>
      </c>
      <c r="C131" s="313" t="s">
        <v>1431</v>
      </c>
      <c r="D131" s="67" t="s">
        <v>1625</v>
      </c>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169">
        <f>'4'!AJ129</f>
        <v>2.7533333333333334</v>
      </c>
      <c r="AB131" s="344"/>
      <c r="AC131" s="344"/>
      <c r="AD131" s="344"/>
      <c r="AE131" s="344"/>
      <c r="AF131" s="344"/>
      <c r="AG131" s="344"/>
      <c r="AH131" s="169">
        <f>AA131+T131+M131</f>
        <v>2.7533333333333334</v>
      </c>
      <c r="AI131" s="344"/>
      <c r="AJ131" s="344"/>
      <c r="AK131" s="344"/>
      <c r="AL131" s="344"/>
      <c r="AM131" s="344"/>
    </row>
    <row r="132" spans="2:39" ht="33" hidden="1" customHeight="1" x14ac:dyDescent="0.25">
      <c r="B132" s="67" t="s">
        <v>147</v>
      </c>
      <c r="C132" s="394" t="s">
        <v>1432</v>
      </c>
      <c r="D132" s="67" t="s">
        <v>1626</v>
      </c>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169"/>
      <c r="AB132" s="344"/>
      <c r="AC132" s="344"/>
      <c r="AD132" s="344"/>
      <c r="AE132" s="344"/>
      <c r="AF132" s="344"/>
      <c r="AG132" s="344"/>
      <c r="AH132" s="169">
        <f>AA132+T132+M132</f>
        <v>0</v>
      </c>
      <c r="AI132" s="344"/>
      <c r="AJ132" s="344"/>
      <c r="AK132" s="344"/>
      <c r="AL132" s="344"/>
      <c r="AM132" s="344"/>
    </row>
    <row r="133" spans="2:39" ht="33" hidden="1" customHeight="1" x14ac:dyDescent="0.25">
      <c r="B133" s="67" t="s">
        <v>147</v>
      </c>
      <c r="C133" s="313" t="s">
        <v>1503</v>
      </c>
      <c r="D133" s="67" t="s">
        <v>1620</v>
      </c>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169"/>
      <c r="AB133" s="344"/>
      <c r="AC133" s="344"/>
      <c r="AD133" s="344"/>
      <c r="AE133" s="344"/>
      <c r="AF133" s="344"/>
      <c r="AG133" s="344"/>
      <c r="AH133" s="169">
        <f>AA133+T133+M133</f>
        <v>0</v>
      </c>
      <c r="AI133" s="344"/>
      <c r="AJ133" s="344"/>
      <c r="AK133" s="344"/>
      <c r="AL133" s="344"/>
      <c r="AM133" s="344"/>
    </row>
    <row r="134" spans="2:39" ht="42" customHeight="1" x14ac:dyDescent="0.25">
      <c r="B134" s="397" t="s">
        <v>149</v>
      </c>
      <c r="C134" s="398" t="s">
        <v>1568</v>
      </c>
      <c r="D134" s="397" t="s">
        <v>93</v>
      </c>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row>
    <row r="135" spans="2:39" ht="42" customHeight="1" x14ac:dyDescent="0.25">
      <c r="B135" s="397" t="s">
        <v>151</v>
      </c>
      <c r="C135" s="398" t="s">
        <v>1569</v>
      </c>
      <c r="D135" s="397" t="s">
        <v>93</v>
      </c>
      <c r="E135" s="648"/>
      <c r="F135" s="648"/>
      <c r="G135" s="648"/>
      <c r="H135" s="648"/>
      <c r="I135" s="648"/>
      <c r="J135" s="648"/>
      <c r="K135" s="648"/>
      <c r="L135" s="648"/>
      <c r="M135" s="648"/>
      <c r="N135" s="648"/>
      <c r="O135" s="648"/>
      <c r="P135" s="648"/>
      <c r="Q135" s="648"/>
      <c r="R135" s="648"/>
      <c r="S135" s="648"/>
      <c r="T135" s="648"/>
      <c r="U135" s="648"/>
      <c r="V135" s="648"/>
      <c r="W135" s="648"/>
      <c r="X135" s="648"/>
      <c r="Y135" s="648"/>
      <c r="Z135" s="648"/>
      <c r="AA135" s="648"/>
      <c r="AB135" s="648"/>
      <c r="AC135" s="648"/>
      <c r="AD135" s="648"/>
      <c r="AE135" s="648"/>
      <c r="AF135" s="648"/>
      <c r="AG135" s="648"/>
      <c r="AH135" s="648"/>
      <c r="AI135" s="648"/>
      <c r="AJ135" s="648"/>
      <c r="AK135" s="648"/>
      <c r="AL135" s="648"/>
      <c r="AM135" s="648"/>
    </row>
    <row r="136" spans="2:39" ht="42" customHeight="1" x14ac:dyDescent="0.25">
      <c r="B136" s="397" t="s">
        <v>153</v>
      </c>
      <c r="C136" s="398" t="s">
        <v>1570</v>
      </c>
      <c r="D136" s="397" t="s">
        <v>93</v>
      </c>
      <c r="E136" s="648"/>
      <c r="F136" s="648"/>
      <c r="G136" s="648"/>
      <c r="H136" s="648"/>
      <c r="I136" s="648"/>
      <c r="J136" s="648"/>
      <c r="K136" s="648"/>
      <c r="L136" s="648"/>
      <c r="M136" s="648"/>
      <c r="N136" s="648"/>
      <c r="O136" s="648"/>
      <c r="P136" s="648"/>
      <c r="Q136" s="648"/>
      <c r="R136" s="648"/>
      <c r="S136" s="648"/>
      <c r="T136" s="648"/>
      <c r="U136" s="648"/>
      <c r="V136" s="648"/>
      <c r="W136" s="648"/>
      <c r="X136" s="648"/>
      <c r="Y136" s="648"/>
      <c r="Z136" s="648"/>
      <c r="AA136" s="648"/>
      <c r="AB136" s="648"/>
      <c r="AC136" s="648"/>
      <c r="AD136" s="648"/>
      <c r="AE136" s="648"/>
      <c r="AF136" s="648"/>
      <c r="AG136" s="648"/>
      <c r="AH136" s="648"/>
      <c r="AI136" s="648"/>
      <c r="AJ136" s="648"/>
      <c r="AK136" s="648"/>
      <c r="AL136" s="648"/>
      <c r="AM136" s="648"/>
    </row>
    <row r="137" spans="2:39" ht="48" customHeight="1" x14ac:dyDescent="0.25">
      <c r="B137" s="416" t="s">
        <v>163</v>
      </c>
      <c r="C137" s="417" t="s">
        <v>806</v>
      </c>
      <c r="D137" s="416" t="s">
        <v>93</v>
      </c>
      <c r="E137" s="645"/>
      <c r="F137" s="645"/>
      <c r="G137" s="645"/>
      <c r="H137" s="645"/>
      <c r="I137" s="645"/>
      <c r="J137" s="645"/>
      <c r="K137" s="645"/>
      <c r="L137" s="645"/>
      <c r="M137" s="645"/>
      <c r="N137" s="645"/>
      <c r="O137" s="645"/>
      <c r="P137" s="645"/>
      <c r="Q137" s="645"/>
      <c r="R137" s="645"/>
      <c r="S137" s="645"/>
      <c r="T137" s="645"/>
      <c r="U137" s="645"/>
      <c r="V137" s="645"/>
      <c r="W137" s="645"/>
      <c r="X137" s="645"/>
      <c r="Y137" s="645"/>
      <c r="Z137" s="645"/>
      <c r="AA137" s="645"/>
      <c r="AB137" s="645"/>
      <c r="AC137" s="645"/>
      <c r="AD137" s="645"/>
      <c r="AE137" s="645"/>
      <c r="AF137" s="645"/>
      <c r="AG137" s="645"/>
      <c r="AH137" s="645"/>
      <c r="AI137" s="645"/>
      <c r="AJ137" s="645"/>
      <c r="AK137" s="645"/>
      <c r="AL137" s="645"/>
      <c r="AM137" s="645"/>
    </row>
    <row r="138" spans="2:39" ht="48" customHeight="1" x14ac:dyDescent="0.25">
      <c r="B138" s="416" t="s">
        <v>165</v>
      </c>
      <c r="C138" s="417" t="s">
        <v>808</v>
      </c>
      <c r="D138" s="416" t="s">
        <v>93</v>
      </c>
      <c r="E138" s="645"/>
      <c r="F138" s="645"/>
      <c r="G138" s="645"/>
      <c r="H138" s="645"/>
      <c r="I138" s="645"/>
      <c r="J138" s="645"/>
      <c r="K138" s="645"/>
      <c r="L138" s="645"/>
      <c r="M138" s="645"/>
      <c r="N138" s="645"/>
      <c r="O138" s="645"/>
      <c r="P138" s="645"/>
      <c r="Q138" s="645"/>
      <c r="R138" s="645"/>
      <c r="S138" s="645"/>
      <c r="T138" s="645"/>
      <c r="U138" s="645"/>
      <c r="V138" s="645"/>
      <c r="W138" s="645"/>
      <c r="X138" s="645"/>
      <c r="Y138" s="645"/>
      <c r="Z138" s="645"/>
      <c r="AA138" s="645"/>
      <c r="AB138" s="645"/>
      <c r="AC138" s="645"/>
      <c r="AD138" s="645"/>
      <c r="AE138" s="645"/>
      <c r="AF138" s="645"/>
      <c r="AG138" s="645"/>
      <c r="AH138" s="645"/>
      <c r="AI138" s="645"/>
      <c r="AJ138" s="645"/>
      <c r="AK138" s="645"/>
      <c r="AL138" s="645"/>
      <c r="AM138" s="645"/>
    </row>
    <row r="139" spans="2:39" ht="42" customHeight="1" x14ac:dyDescent="0.25">
      <c r="B139" s="397" t="s">
        <v>1571</v>
      </c>
      <c r="C139" s="398" t="s">
        <v>809</v>
      </c>
      <c r="D139" s="397" t="s">
        <v>93</v>
      </c>
      <c r="E139" s="648"/>
      <c r="F139" s="648"/>
      <c r="G139" s="648"/>
      <c r="H139" s="648"/>
      <c r="I139" s="648"/>
      <c r="J139" s="648"/>
      <c r="K139" s="648"/>
      <c r="L139" s="648"/>
      <c r="M139" s="648"/>
      <c r="N139" s="648"/>
      <c r="O139" s="648"/>
      <c r="P139" s="648"/>
      <c r="Q139" s="648"/>
      <c r="R139" s="648"/>
      <c r="S139" s="648"/>
      <c r="T139" s="648"/>
      <c r="U139" s="648"/>
      <c r="V139" s="648"/>
      <c r="W139" s="648"/>
      <c r="X139" s="648"/>
      <c r="Y139" s="648"/>
      <c r="Z139" s="648"/>
      <c r="AA139" s="648"/>
      <c r="AB139" s="648"/>
      <c r="AC139" s="648"/>
      <c r="AD139" s="648"/>
      <c r="AE139" s="648"/>
      <c r="AF139" s="648"/>
      <c r="AG139" s="648"/>
      <c r="AH139" s="648"/>
      <c r="AI139" s="648"/>
      <c r="AJ139" s="648"/>
      <c r="AK139" s="648"/>
      <c r="AL139" s="648"/>
      <c r="AM139" s="648"/>
    </row>
    <row r="140" spans="2:39" ht="42" customHeight="1" x14ac:dyDescent="0.25">
      <c r="B140" s="397" t="s">
        <v>1572</v>
      </c>
      <c r="C140" s="398" t="s">
        <v>810</v>
      </c>
      <c r="D140" s="397" t="s">
        <v>93</v>
      </c>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8"/>
      <c r="AK140" s="648"/>
      <c r="AL140" s="648"/>
      <c r="AM140" s="648"/>
    </row>
    <row r="141" spans="2:39" ht="48" customHeight="1" x14ac:dyDescent="0.25">
      <c r="B141" s="416" t="s">
        <v>167</v>
      </c>
      <c r="C141" s="417" t="s">
        <v>808</v>
      </c>
      <c r="D141" s="416" t="s">
        <v>93</v>
      </c>
      <c r="E141" s="645"/>
      <c r="F141" s="645"/>
      <c r="G141" s="645"/>
      <c r="H141" s="645"/>
      <c r="I141" s="645"/>
      <c r="J141" s="645"/>
      <c r="K141" s="645"/>
      <c r="L141" s="645"/>
      <c r="M141" s="645"/>
      <c r="N141" s="645"/>
      <c r="O141" s="645"/>
      <c r="P141" s="645"/>
      <c r="Q141" s="645"/>
      <c r="R141" s="645"/>
      <c r="S141" s="645"/>
      <c r="T141" s="645"/>
      <c r="U141" s="645"/>
      <c r="V141" s="645"/>
      <c r="W141" s="645"/>
      <c r="X141" s="645"/>
      <c r="Y141" s="645"/>
      <c r="Z141" s="645"/>
      <c r="AA141" s="645"/>
      <c r="AB141" s="645"/>
      <c r="AC141" s="645"/>
      <c r="AD141" s="645"/>
      <c r="AE141" s="645"/>
      <c r="AF141" s="645"/>
      <c r="AG141" s="645"/>
      <c r="AH141" s="645"/>
      <c r="AI141" s="645"/>
      <c r="AJ141" s="645"/>
      <c r="AK141" s="645"/>
      <c r="AL141" s="645"/>
      <c r="AM141" s="645"/>
    </row>
    <row r="142" spans="2:39" ht="42" customHeight="1" x14ac:dyDescent="0.25">
      <c r="B142" s="397" t="s">
        <v>1573</v>
      </c>
      <c r="C142" s="398" t="s">
        <v>809</v>
      </c>
      <c r="D142" s="397" t="s">
        <v>93</v>
      </c>
      <c r="E142" s="648"/>
      <c r="F142" s="648"/>
      <c r="G142" s="648"/>
      <c r="H142" s="648"/>
      <c r="I142" s="648"/>
      <c r="J142" s="648"/>
      <c r="K142" s="648"/>
      <c r="L142" s="648"/>
      <c r="M142" s="648"/>
      <c r="N142" s="648"/>
      <c r="O142" s="648"/>
      <c r="P142" s="648"/>
      <c r="Q142" s="648"/>
      <c r="R142" s="648"/>
      <c r="S142" s="648"/>
      <c r="T142" s="648"/>
      <c r="U142" s="648"/>
      <c r="V142" s="648"/>
      <c r="W142" s="648"/>
      <c r="X142" s="648"/>
      <c r="Y142" s="648"/>
      <c r="Z142" s="648"/>
      <c r="AA142" s="648"/>
      <c r="AB142" s="648"/>
      <c r="AC142" s="648"/>
      <c r="AD142" s="648"/>
      <c r="AE142" s="648"/>
      <c r="AF142" s="648"/>
      <c r="AG142" s="648"/>
      <c r="AH142" s="648"/>
      <c r="AI142" s="648"/>
      <c r="AJ142" s="648"/>
      <c r="AK142" s="648"/>
      <c r="AL142" s="648"/>
      <c r="AM142" s="648"/>
    </row>
    <row r="143" spans="2:39" ht="42" customHeight="1" x14ac:dyDescent="0.25">
      <c r="B143" s="397" t="s">
        <v>1574</v>
      </c>
      <c r="C143" s="398" t="s">
        <v>810</v>
      </c>
      <c r="D143" s="397" t="s">
        <v>93</v>
      </c>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row>
    <row r="144" spans="2:39" ht="48" customHeight="1" x14ac:dyDescent="0.25">
      <c r="B144" s="416" t="s">
        <v>744</v>
      </c>
      <c r="C144" s="417" t="s">
        <v>812</v>
      </c>
      <c r="D144" s="416" t="s">
        <v>93</v>
      </c>
      <c r="E144" s="667">
        <f t="shared" ref="E144:Z144" si="47">SUBTOTAL(9,E145:E149)</f>
        <v>0</v>
      </c>
      <c r="F144" s="667">
        <f t="shared" si="47"/>
        <v>0</v>
      </c>
      <c r="G144" s="667">
        <f t="shared" si="47"/>
        <v>0</v>
      </c>
      <c r="H144" s="667">
        <f t="shared" si="47"/>
        <v>0</v>
      </c>
      <c r="I144" s="667">
        <f t="shared" si="47"/>
        <v>0</v>
      </c>
      <c r="J144" s="667">
        <f t="shared" si="47"/>
        <v>0</v>
      </c>
      <c r="K144" s="667">
        <f t="shared" si="47"/>
        <v>0</v>
      </c>
      <c r="L144" s="667">
        <f t="shared" si="47"/>
        <v>0</v>
      </c>
      <c r="M144" s="667">
        <f t="shared" si="47"/>
        <v>0</v>
      </c>
      <c r="N144" s="667">
        <f t="shared" si="47"/>
        <v>0</v>
      </c>
      <c r="O144" s="667">
        <f t="shared" si="47"/>
        <v>0</v>
      </c>
      <c r="P144" s="667">
        <f t="shared" si="47"/>
        <v>0</v>
      </c>
      <c r="Q144" s="667">
        <f t="shared" si="47"/>
        <v>0</v>
      </c>
      <c r="R144" s="667">
        <f t="shared" si="47"/>
        <v>0</v>
      </c>
      <c r="S144" s="667">
        <f t="shared" si="47"/>
        <v>0</v>
      </c>
      <c r="T144" s="667">
        <f t="shared" si="47"/>
        <v>0</v>
      </c>
      <c r="U144" s="667">
        <f t="shared" si="47"/>
        <v>0</v>
      </c>
      <c r="V144" s="667">
        <f t="shared" si="47"/>
        <v>0</v>
      </c>
      <c r="W144" s="667">
        <f t="shared" si="47"/>
        <v>0</v>
      </c>
      <c r="X144" s="667">
        <f t="shared" si="47"/>
        <v>0</v>
      </c>
      <c r="Y144" s="667">
        <f t="shared" si="47"/>
        <v>0</v>
      </c>
      <c r="Z144" s="667">
        <f t="shared" si="47"/>
        <v>0</v>
      </c>
      <c r="AA144" s="667">
        <f>SUBTOTAL(9,AA145:AA149)</f>
        <v>4.0208333333333339</v>
      </c>
      <c r="AB144" s="667">
        <f t="shared" ref="AB144:AM144" si="48">SUBTOTAL(9,AB145:AB149)</f>
        <v>0</v>
      </c>
      <c r="AC144" s="667">
        <f t="shared" si="48"/>
        <v>0</v>
      </c>
      <c r="AD144" s="667">
        <f t="shared" si="48"/>
        <v>0</v>
      </c>
      <c r="AE144" s="667">
        <f t="shared" si="48"/>
        <v>0</v>
      </c>
      <c r="AF144" s="667">
        <f t="shared" si="48"/>
        <v>0</v>
      </c>
      <c r="AG144" s="667">
        <f t="shared" si="48"/>
        <v>0</v>
      </c>
      <c r="AH144" s="667">
        <f t="shared" si="48"/>
        <v>4.0208333333333339</v>
      </c>
      <c r="AI144" s="667">
        <f t="shared" si="48"/>
        <v>0</v>
      </c>
      <c r="AJ144" s="667">
        <f t="shared" si="48"/>
        <v>0</v>
      </c>
      <c r="AK144" s="667">
        <f t="shared" si="48"/>
        <v>0</v>
      </c>
      <c r="AL144" s="667">
        <f t="shared" si="48"/>
        <v>0</v>
      </c>
      <c r="AM144" s="667">
        <f t="shared" si="48"/>
        <v>0</v>
      </c>
    </row>
    <row r="145" spans="2:39" ht="42" customHeight="1" x14ac:dyDescent="0.25">
      <c r="B145" s="397" t="s">
        <v>745</v>
      </c>
      <c r="C145" s="398" t="s">
        <v>813</v>
      </c>
      <c r="D145" s="397" t="s">
        <v>93</v>
      </c>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c r="AJ145" s="648"/>
      <c r="AK145" s="648"/>
      <c r="AL145" s="648"/>
      <c r="AM145" s="648"/>
    </row>
    <row r="146" spans="2:39" ht="42" customHeight="1" x14ac:dyDescent="0.25">
      <c r="B146" s="397" t="s">
        <v>746</v>
      </c>
      <c r="C146" s="398" t="s">
        <v>814</v>
      </c>
      <c r="D146" s="397" t="s">
        <v>93</v>
      </c>
      <c r="E146" s="648"/>
      <c r="F146" s="648"/>
      <c r="G146" s="648"/>
      <c r="H146" s="648"/>
      <c r="I146" s="648"/>
      <c r="J146" s="648"/>
      <c r="K146" s="648"/>
      <c r="L146" s="648"/>
      <c r="M146" s="648"/>
      <c r="N146" s="648"/>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8"/>
      <c r="AJ146" s="648"/>
      <c r="AK146" s="648"/>
      <c r="AL146" s="648"/>
      <c r="AM146" s="648"/>
    </row>
    <row r="147" spans="2:39" ht="42" customHeight="1" x14ac:dyDescent="0.25">
      <c r="B147" s="397" t="s">
        <v>747</v>
      </c>
      <c r="C147" s="398" t="s">
        <v>815</v>
      </c>
      <c r="D147" s="397" t="s">
        <v>93</v>
      </c>
      <c r="E147" s="648"/>
      <c r="F147" s="648"/>
      <c r="G147" s="648"/>
      <c r="H147" s="648"/>
      <c r="I147" s="648"/>
      <c r="J147" s="648"/>
      <c r="K147" s="648"/>
      <c r="L147" s="648"/>
      <c r="M147" s="648"/>
      <c r="N147" s="648"/>
      <c r="O147" s="648"/>
      <c r="P147" s="648"/>
      <c r="Q147" s="648"/>
      <c r="R147" s="648"/>
      <c r="S147" s="648"/>
      <c r="T147" s="648"/>
      <c r="U147" s="648"/>
      <c r="V147" s="648"/>
      <c r="W147" s="648"/>
      <c r="X147" s="648"/>
      <c r="Y147" s="648"/>
      <c r="Z147" s="648"/>
      <c r="AA147" s="648"/>
      <c r="AB147" s="648"/>
      <c r="AC147" s="648"/>
      <c r="AD147" s="648"/>
      <c r="AE147" s="648"/>
      <c r="AF147" s="648"/>
      <c r="AG147" s="648"/>
      <c r="AH147" s="648"/>
      <c r="AI147" s="648"/>
      <c r="AJ147" s="648"/>
      <c r="AK147" s="648"/>
      <c r="AL147" s="648"/>
      <c r="AM147" s="648"/>
    </row>
    <row r="148" spans="2:39" ht="42" customHeight="1" x14ac:dyDescent="0.25">
      <c r="B148" s="397" t="s">
        <v>1575</v>
      </c>
      <c r="C148" s="398" t="s">
        <v>816</v>
      </c>
      <c r="D148" s="397" t="s">
        <v>93</v>
      </c>
      <c r="E148" s="648"/>
      <c r="F148" s="648"/>
      <c r="G148" s="648"/>
      <c r="H148" s="648"/>
      <c r="I148" s="648"/>
      <c r="J148" s="648"/>
      <c r="K148" s="648"/>
      <c r="L148" s="648"/>
      <c r="M148" s="648"/>
      <c r="N148" s="648"/>
      <c r="O148" s="648"/>
      <c r="P148" s="648"/>
      <c r="Q148" s="648"/>
      <c r="R148" s="648"/>
      <c r="S148" s="648"/>
      <c r="T148" s="648"/>
      <c r="U148" s="648"/>
      <c r="V148" s="648"/>
      <c r="W148" s="648"/>
      <c r="X148" s="648"/>
      <c r="Y148" s="648"/>
      <c r="Z148" s="648"/>
      <c r="AA148" s="665">
        <f>SUBTOTAL(9,AA149)</f>
        <v>4.0208333333333339</v>
      </c>
      <c r="AB148" s="665">
        <f t="shared" ref="AB148:AM148" si="49">SUBTOTAL(9,AB149)</f>
        <v>0</v>
      </c>
      <c r="AC148" s="665">
        <f t="shared" si="49"/>
        <v>0</v>
      </c>
      <c r="AD148" s="665">
        <f t="shared" si="49"/>
        <v>0</v>
      </c>
      <c r="AE148" s="665">
        <f t="shared" si="49"/>
        <v>0</v>
      </c>
      <c r="AF148" s="665">
        <f t="shared" si="49"/>
        <v>0</v>
      </c>
      <c r="AG148" s="665">
        <f t="shared" si="49"/>
        <v>0</v>
      </c>
      <c r="AH148" s="665">
        <f t="shared" si="49"/>
        <v>4.0208333333333339</v>
      </c>
      <c r="AI148" s="665">
        <f t="shared" si="49"/>
        <v>0</v>
      </c>
      <c r="AJ148" s="665">
        <f t="shared" si="49"/>
        <v>0</v>
      </c>
      <c r="AK148" s="665">
        <f t="shared" si="49"/>
        <v>0</v>
      </c>
      <c r="AL148" s="665">
        <f t="shared" si="49"/>
        <v>0</v>
      </c>
      <c r="AM148" s="665">
        <f t="shared" si="49"/>
        <v>0</v>
      </c>
    </row>
    <row r="149" spans="2:39" s="32" customFormat="1" ht="33" customHeight="1" x14ac:dyDescent="0.25">
      <c r="B149" s="421" t="s">
        <v>1575</v>
      </c>
      <c r="C149" s="394" t="s">
        <v>1680</v>
      </c>
      <c r="D149" s="421" t="s">
        <v>1685</v>
      </c>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169">
        <f>'4'!AQ149</f>
        <v>4.0208333333333339</v>
      </c>
      <c r="AB149" s="344"/>
      <c r="AC149" s="344"/>
      <c r="AD149" s="344"/>
      <c r="AE149" s="344"/>
      <c r="AF149" s="344"/>
      <c r="AG149" s="344"/>
      <c r="AH149" s="169">
        <f>AA149+T149+M149</f>
        <v>4.0208333333333339</v>
      </c>
      <c r="AI149" s="344"/>
      <c r="AJ149" s="344"/>
      <c r="AK149" s="344"/>
      <c r="AL149" s="344"/>
      <c r="AM149" s="344"/>
    </row>
    <row r="150" spans="2:39" ht="48" customHeight="1" x14ac:dyDescent="0.25">
      <c r="B150" s="416" t="s">
        <v>748</v>
      </c>
      <c r="C150" s="417" t="s">
        <v>177</v>
      </c>
      <c r="D150" s="416" t="s">
        <v>93</v>
      </c>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c r="AA150" s="645"/>
      <c r="AB150" s="645"/>
      <c r="AC150" s="645"/>
      <c r="AD150" s="645"/>
      <c r="AE150" s="645"/>
      <c r="AF150" s="645"/>
      <c r="AG150" s="645"/>
      <c r="AH150" s="645"/>
      <c r="AI150" s="645"/>
      <c r="AJ150" s="645"/>
      <c r="AK150" s="645"/>
      <c r="AL150" s="645"/>
      <c r="AM150" s="645"/>
    </row>
    <row r="151" spans="2:39" ht="48" customHeight="1" x14ac:dyDescent="0.25">
      <c r="B151" s="416" t="s">
        <v>1576</v>
      </c>
      <c r="C151" s="417" t="s">
        <v>1577</v>
      </c>
      <c r="D151" s="416" t="s">
        <v>93</v>
      </c>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c r="AA151" s="645"/>
      <c r="AB151" s="645"/>
      <c r="AC151" s="645"/>
      <c r="AD151" s="645"/>
      <c r="AE151" s="645"/>
      <c r="AF151" s="645"/>
      <c r="AG151" s="645"/>
      <c r="AH151" s="645"/>
      <c r="AI151" s="645"/>
      <c r="AJ151" s="645"/>
      <c r="AK151" s="645"/>
      <c r="AL151" s="645"/>
      <c r="AM151" s="645"/>
    </row>
    <row r="152" spans="2:39" ht="48" customHeight="1" x14ac:dyDescent="0.25">
      <c r="B152" s="416" t="s">
        <v>169</v>
      </c>
      <c r="C152" s="417" t="s">
        <v>1578</v>
      </c>
      <c r="D152" s="416" t="s">
        <v>93</v>
      </c>
      <c r="E152" s="645"/>
      <c r="F152" s="645"/>
      <c r="G152" s="645"/>
      <c r="H152" s="645"/>
      <c r="I152" s="645"/>
      <c r="J152" s="645"/>
      <c r="K152" s="645"/>
      <c r="L152" s="645"/>
      <c r="M152" s="645"/>
      <c r="N152" s="645"/>
      <c r="O152" s="645"/>
      <c r="P152" s="645"/>
      <c r="Q152" s="645"/>
      <c r="R152" s="645"/>
      <c r="S152" s="645"/>
      <c r="T152" s="645"/>
      <c r="U152" s="645"/>
      <c r="V152" s="645"/>
      <c r="W152" s="645"/>
      <c r="X152" s="645"/>
      <c r="Y152" s="645"/>
      <c r="Z152" s="645"/>
      <c r="AA152" s="645"/>
      <c r="AB152" s="645"/>
      <c r="AC152" s="645"/>
      <c r="AD152" s="645"/>
      <c r="AE152" s="645"/>
      <c r="AF152" s="645"/>
      <c r="AG152" s="645"/>
      <c r="AH152" s="645"/>
      <c r="AI152" s="645"/>
      <c r="AJ152" s="645"/>
      <c r="AK152" s="645"/>
      <c r="AL152" s="645"/>
      <c r="AM152" s="645"/>
    </row>
    <row r="153" spans="2:39" ht="48" customHeight="1" x14ac:dyDescent="0.25">
      <c r="B153" s="416" t="s">
        <v>171</v>
      </c>
      <c r="C153" s="417" t="s">
        <v>1579</v>
      </c>
      <c r="D153" s="416" t="s">
        <v>93</v>
      </c>
      <c r="E153" s="645"/>
      <c r="F153" s="645"/>
      <c r="G153" s="645"/>
      <c r="H153" s="645"/>
      <c r="I153" s="645"/>
      <c r="J153" s="645"/>
      <c r="K153" s="645"/>
      <c r="L153" s="645"/>
      <c r="M153" s="645"/>
      <c r="N153" s="645"/>
      <c r="O153" s="645"/>
      <c r="P153" s="645"/>
      <c r="Q153" s="645"/>
      <c r="R153" s="645"/>
      <c r="S153" s="645"/>
      <c r="T153" s="645"/>
      <c r="U153" s="645"/>
      <c r="V153" s="645"/>
      <c r="W153" s="645"/>
      <c r="X153" s="645"/>
      <c r="Y153" s="645"/>
      <c r="Z153" s="645"/>
      <c r="AA153" s="645"/>
      <c r="AB153" s="645"/>
      <c r="AC153" s="645"/>
      <c r="AD153" s="645"/>
      <c r="AE153" s="645"/>
      <c r="AF153" s="645"/>
      <c r="AG153" s="645"/>
      <c r="AH153" s="645"/>
      <c r="AI153" s="645"/>
      <c r="AJ153" s="645"/>
      <c r="AK153" s="645"/>
      <c r="AL153" s="645"/>
      <c r="AM153" s="645"/>
    </row>
    <row r="154" spans="2:39" ht="48" customHeight="1" x14ac:dyDescent="0.25">
      <c r="B154" s="416" t="s">
        <v>1580</v>
      </c>
      <c r="C154" s="417" t="s">
        <v>1581</v>
      </c>
      <c r="D154" s="416" t="s">
        <v>93</v>
      </c>
      <c r="E154" s="645"/>
      <c r="F154" s="645"/>
      <c r="G154" s="645"/>
      <c r="H154" s="645"/>
      <c r="I154" s="645"/>
      <c r="J154" s="645"/>
      <c r="K154" s="645"/>
      <c r="L154" s="645"/>
      <c r="M154" s="645"/>
      <c r="N154" s="645"/>
      <c r="O154" s="645"/>
      <c r="P154" s="645"/>
      <c r="Q154" s="645"/>
      <c r="R154" s="645"/>
      <c r="S154" s="645"/>
      <c r="T154" s="645"/>
      <c r="U154" s="645"/>
      <c r="V154" s="645"/>
      <c r="W154" s="645"/>
      <c r="X154" s="645"/>
      <c r="Y154" s="645"/>
      <c r="Z154" s="645"/>
      <c r="AA154" s="645"/>
      <c r="AB154" s="645"/>
      <c r="AC154" s="645"/>
      <c r="AD154" s="645"/>
      <c r="AE154" s="645"/>
      <c r="AF154" s="645"/>
      <c r="AG154" s="645"/>
      <c r="AH154" s="645"/>
      <c r="AI154" s="645"/>
      <c r="AJ154" s="645"/>
      <c r="AK154" s="645"/>
      <c r="AL154" s="645"/>
      <c r="AM154" s="645"/>
    </row>
    <row r="155" spans="2:39" ht="42" customHeight="1" x14ac:dyDescent="0.25">
      <c r="B155" s="397" t="s">
        <v>1582</v>
      </c>
      <c r="C155" s="398" t="s">
        <v>1583</v>
      </c>
      <c r="D155" s="397" t="s">
        <v>93</v>
      </c>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c r="AJ155" s="648"/>
      <c r="AK155" s="648"/>
      <c r="AL155" s="648"/>
      <c r="AM155" s="648"/>
    </row>
    <row r="156" spans="2:39" ht="42" customHeight="1" x14ac:dyDescent="0.25">
      <c r="B156" s="397" t="s">
        <v>1584</v>
      </c>
      <c r="C156" s="398" t="s">
        <v>1566</v>
      </c>
      <c r="D156" s="397" t="s">
        <v>93</v>
      </c>
      <c r="E156" s="648"/>
      <c r="F156" s="648"/>
      <c r="G156" s="648"/>
      <c r="H156" s="648"/>
      <c r="I156" s="648"/>
      <c r="J156" s="648"/>
      <c r="K156" s="648"/>
      <c r="L156" s="648"/>
      <c r="M156" s="648"/>
      <c r="N156" s="648"/>
      <c r="O156" s="648"/>
      <c r="P156" s="648"/>
      <c r="Q156" s="648"/>
      <c r="R156" s="648"/>
      <c r="S156" s="648"/>
      <c r="T156" s="648"/>
      <c r="U156" s="648"/>
      <c r="V156" s="648"/>
      <c r="W156" s="648"/>
      <c r="X156" s="648"/>
      <c r="Y156" s="648"/>
      <c r="Z156" s="648"/>
      <c r="AA156" s="648"/>
      <c r="AB156" s="648"/>
      <c r="AC156" s="648"/>
      <c r="AD156" s="648"/>
      <c r="AE156" s="648"/>
      <c r="AF156" s="648"/>
      <c r="AG156" s="648"/>
      <c r="AH156" s="648"/>
      <c r="AI156" s="648"/>
      <c r="AJ156" s="648"/>
      <c r="AK156" s="648"/>
      <c r="AL156" s="648"/>
      <c r="AM156" s="648"/>
    </row>
    <row r="157" spans="2:39" ht="42" customHeight="1" x14ac:dyDescent="0.25">
      <c r="B157" s="397" t="s">
        <v>1585</v>
      </c>
      <c r="C157" s="398" t="s">
        <v>1586</v>
      </c>
      <c r="D157" s="397" t="s">
        <v>93</v>
      </c>
      <c r="E157" s="648"/>
      <c r="F157" s="648"/>
      <c r="G157" s="648"/>
      <c r="H157" s="648"/>
      <c r="I157" s="648"/>
      <c r="J157" s="648"/>
      <c r="K157" s="648"/>
      <c r="L157" s="648"/>
      <c r="M157" s="648"/>
      <c r="N157" s="648"/>
      <c r="O157" s="648"/>
      <c r="P157" s="648"/>
      <c r="Q157" s="648"/>
      <c r="R157" s="648"/>
      <c r="S157" s="648"/>
      <c r="T157" s="648"/>
      <c r="U157" s="648"/>
      <c r="V157" s="648"/>
      <c r="W157" s="648"/>
      <c r="X157" s="648"/>
      <c r="Y157" s="648"/>
      <c r="Z157" s="648"/>
      <c r="AA157" s="648"/>
      <c r="AB157" s="648"/>
      <c r="AC157" s="648"/>
      <c r="AD157" s="648"/>
      <c r="AE157" s="648"/>
      <c r="AF157" s="648"/>
      <c r="AG157" s="648"/>
      <c r="AH157" s="648"/>
      <c r="AI157" s="648"/>
      <c r="AJ157" s="648"/>
      <c r="AK157" s="648"/>
      <c r="AL157" s="648"/>
      <c r="AM157" s="648"/>
    </row>
    <row r="158" spans="2:39" ht="42" customHeight="1" x14ac:dyDescent="0.25">
      <c r="B158" s="397" t="s">
        <v>1587</v>
      </c>
      <c r="C158" s="398" t="s">
        <v>1588</v>
      </c>
      <c r="D158" s="397" t="s">
        <v>93</v>
      </c>
      <c r="E158" s="648"/>
      <c r="F158" s="648"/>
      <c r="G158" s="648"/>
      <c r="H158" s="648"/>
      <c r="I158" s="648"/>
      <c r="J158" s="648"/>
      <c r="K158" s="648"/>
      <c r="L158" s="648"/>
      <c r="M158" s="648"/>
      <c r="N158" s="648"/>
      <c r="O158" s="648"/>
      <c r="P158" s="648"/>
      <c r="Q158" s="648"/>
      <c r="R158" s="648"/>
      <c r="S158" s="648"/>
      <c r="T158" s="648"/>
      <c r="U158" s="648"/>
      <c r="V158" s="648"/>
      <c r="W158" s="648"/>
      <c r="X158" s="648"/>
      <c r="Y158" s="648"/>
      <c r="Z158" s="648"/>
      <c r="AA158" s="648"/>
      <c r="AB158" s="648"/>
      <c r="AC158" s="648"/>
      <c r="AD158" s="648"/>
      <c r="AE158" s="648"/>
      <c r="AF158" s="648"/>
      <c r="AG158" s="648"/>
      <c r="AH158" s="648"/>
      <c r="AI158" s="648"/>
      <c r="AJ158" s="648"/>
      <c r="AK158" s="648"/>
      <c r="AL158" s="648"/>
      <c r="AM158" s="648"/>
    </row>
    <row r="159" spans="2:39" ht="48" customHeight="1" x14ac:dyDescent="0.25">
      <c r="B159" s="416" t="s">
        <v>173</v>
      </c>
      <c r="C159" s="417" t="s">
        <v>1589</v>
      </c>
      <c r="D159" s="416" t="s">
        <v>93</v>
      </c>
      <c r="E159" s="645"/>
      <c r="F159" s="645"/>
      <c r="G159" s="645"/>
      <c r="H159" s="645"/>
      <c r="I159" s="645"/>
      <c r="J159" s="645"/>
      <c r="K159" s="645"/>
      <c r="L159" s="645"/>
      <c r="M159" s="645"/>
      <c r="N159" s="645"/>
      <c r="O159" s="645"/>
      <c r="P159" s="645"/>
      <c r="Q159" s="645"/>
      <c r="R159" s="645"/>
      <c r="S159" s="645"/>
      <c r="T159" s="645"/>
      <c r="U159" s="645"/>
      <c r="V159" s="645"/>
      <c r="W159" s="645"/>
      <c r="X159" s="645"/>
      <c r="Y159" s="645"/>
      <c r="Z159" s="645"/>
      <c r="AA159" s="645"/>
      <c r="AB159" s="645"/>
      <c r="AC159" s="645"/>
      <c r="AD159" s="645"/>
      <c r="AE159" s="645"/>
      <c r="AF159" s="645"/>
      <c r="AG159" s="645"/>
      <c r="AH159" s="645"/>
      <c r="AI159" s="645"/>
      <c r="AJ159" s="645"/>
      <c r="AK159" s="645"/>
      <c r="AL159" s="645"/>
      <c r="AM159" s="645"/>
    </row>
    <row r="160" spans="2:39" ht="48" customHeight="1" x14ac:dyDescent="0.25">
      <c r="B160" s="416" t="s">
        <v>1590</v>
      </c>
      <c r="C160" s="417" t="s">
        <v>1591</v>
      </c>
      <c r="D160" s="416" t="s">
        <v>93</v>
      </c>
      <c r="E160" s="645"/>
      <c r="F160" s="645"/>
      <c r="G160" s="645"/>
      <c r="H160" s="645"/>
      <c r="I160" s="645"/>
      <c r="J160" s="645"/>
      <c r="K160" s="645"/>
      <c r="L160" s="645"/>
      <c r="M160" s="645"/>
      <c r="N160" s="645"/>
      <c r="O160" s="645"/>
      <c r="P160" s="645"/>
      <c r="Q160" s="645"/>
      <c r="R160" s="645"/>
      <c r="S160" s="645"/>
      <c r="T160" s="645"/>
      <c r="U160" s="645"/>
      <c r="V160" s="645"/>
      <c r="W160" s="645"/>
      <c r="X160" s="645"/>
      <c r="Y160" s="645"/>
      <c r="Z160" s="645"/>
      <c r="AA160" s="645"/>
      <c r="AB160" s="645"/>
      <c r="AC160" s="645"/>
      <c r="AD160" s="645"/>
      <c r="AE160" s="645"/>
      <c r="AF160" s="645"/>
      <c r="AG160" s="645"/>
      <c r="AH160" s="645"/>
      <c r="AI160" s="645"/>
      <c r="AJ160" s="645"/>
      <c r="AK160" s="645"/>
      <c r="AL160" s="645"/>
      <c r="AM160" s="645"/>
    </row>
    <row r="161" spans="2:39" ht="42" customHeight="1" x14ac:dyDescent="0.25">
      <c r="B161" s="397" t="s">
        <v>1592</v>
      </c>
      <c r="C161" s="398" t="s">
        <v>1593</v>
      </c>
      <c r="D161" s="397" t="s">
        <v>93</v>
      </c>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row>
    <row r="162" spans="2:39" ht="42" customHeight="1" x14ac:dyDescent="0.25">
      <c r="B162" s="397" t="s">
        <v>1594</v>
      </c>
      <c r="C162" s="398" t="s">
        <v>1570</v>
      </c>
      <c r="D162" s="397" t="s">
        <v>93</v>
      </c>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row>
    <row r="163" spans="2:39" ht="42" customHeight="1" x14ac:dyDescent="0.25">
      <c r="B163" s="397" t="s">
        <v>1595</v>
      </c>
      <c r="C163" s="398" t="s">
        <v>1596</v>
      </c>
      <c r="D163" s="397" t="s">
        <v>93</v>
      </c>
      <c r="E163" s="648"/>
      <c r="F163" s="648"/>
      <c r="G163" s="648"/>
      <c r="H163" s="648"/>
      <c r="I163" s="648"/>
      <c r="J163" s="648"/>
      <c r="K163" s="648"/>
      <c r="L163" s="648"/>
      <c r="M163" s="648"/>
      <c r="N163" s="648"/>
      <c r="O163" s="648"/>
      <c r="P163" s="648"/>
      <c r="Q163" s="648"/>
      <c r="R163" s="648"/>
      <c r="S163" s="648"/>
      <c r="T163" s="648"/>
      <c r="U163" s="648"/>
      <c r="V163" s="648"/>
      <c r="W163" s="648"/>
      <c r="X163" s="648"/>
      <c r="Y163" s="648"/>
      <c r="Z163" s="648"/>
      <c r="AA163" s="648"/>
      <c r="AB163" s="648"/>
      <c r="AC163" s="648"/>
      <c r="AD163" s="648"/>
      <c r="AE163" s="648"/>
      <c r="AF163" s="648"/>
      <c r="AG163" s="648"/>
      <c r="AH163" s="648"/>
      <c r="AI163" s="648"/>
      <c r="AJ163" s="648"/>
      <c r="AK163" s="648"/>
      <c r="AL163" s="648"/>
      <c r="AM163" s="648"/>
    </row>
    <row r="164" spans="2:39" ht="42" customHeight="1" x14ac:dyDescent="0.25">
      <c r="B164" s="397" t="s">
        <v>1597</v>
      </c>
      <c r="C164" s="398" t="s">
        <v>1598</v>
      </c>
      <c r="D164" s="397" t="s">
        <v>93</v>
      </c>
      <c r="E164" s="648"/>
      <c r="F164" s="648"/>
      <c r="G164" s="648"/>
      <c r="H164" s="648"/>
      <c r="I164" s="648"/>
      <c r="J164" s="648"/>
      <c r="K164" s="648"/>
      <c r="L164" s="648"/>
      <c r="M164" s="648"/>
      <c r="N164" s="648"/>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c r="AJ164" s="648"/>
      <c r="AK164" s="648"/>
      <c r="AL164" s="648"/>
      <c r="AM164" s="648"/>
    </row>
    <row r="165" spans="2:39" ht="42" customHeight="1" x14ac:dyDescent="0.25">
      <c r="B165" s="397" t="s">
        <v>1599</v>
      </c>
      <c r="C165" s="398" t="s">
        <v>1600</v>
      </c>
      <c r="D165" s="397" t="s">
        <v>93</v>
      </c>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row>
    <row r="166" spans="2:39" ht="48" customHeight="1" x14ac:dyDescent="0.25">
      <c r="B166" s="416" t="s">
        <v>804</v>
      </c>
      <c r="C166" s="417" t="s">
        <v>1601</v>
      </c>
      <c r="D166" s="416" t="s">
        <v>93</v>
      </c>
      <c r="E166" s="645"/>
      <c r="F166" s="645"/>
      <c r="G166" s="645"/>
      <c r="H166" s="645"/>
      <c r="I166" s="645"/>
      <c r="J166" s="645"/>
      <c r="K166" s="645"/>
      <c r="L166" s="645"/>
      <c r="M166" s="645"/>
      <c r="N166" s="645"/>
      <c r="O166" s="645"/>
      <c r="P166" s="645"/>
      <c r="Q166" s="645"/>
      <c r="R166" s="645"/>
      <c r="S166" s="645"/>
      <c r="T166" s="645"/>
      <c r="U166" s="645"/>
      <c r="V166" s="645"/>
      <c r="W166" s="645"/>
      <c r="X166" s="645"/>
      <c r="Y166" s="645"/>
      <c r="Z166" s="645"/>
      <c r="AA166" s="645"/>
      <c r="AB166" s="645"/>
      <c r="AC166" s="645"/>
      <c r="AD166" s="645"/>
      <c r="AE166" s="645"/>
      <c r="AF166" s="645"/>
      <c r="AG166" s="645"/>
      <c r="AH166" s="645"/>
      <c r="AI166" s="645"/>
      <c r="AJ166" s="645"/>
      <c r="AK166" s="645"/>
      <c r="AL166" s="645"/>
      <c r="AM166" s="645"/>
    </row>
    <row r="167" spans="2:39" ht="42" customHeight="1" x14ac:dyDescent="0.25">
      <c r="B167" s="397" t="s">
        <v>1602</v>
      </c>
      <c r="C167" s="398" t="s">
        <v>1603</v>
      </c>
      <c r="D167" s="397" t="s">
        <v>93</v>
      </c>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row>
    <row r="168" spans="2:39" ht="42" customHeight="1" x14ac:dyDescent="0.25">
      <c r="B168" s="397" t="s">
        <v>1604</v>
      </c>
      <c r="C168" s="398" t="s">
        <v>1605</v>
      </c>
      <c r="D168" s="397" t="s">
        <v>93</v>
      </c>
      <c r="E168" s="648"/>
      <c r="F168" s="648"/>
      <c r="G168" s="648"/>
      <c r="H168" s="648"/>
      <c r="I168" s="648"/>
      <c r="J168" s="648"/>
      <c r="K168" s="648"/>
      <c r="L168" s="648"/>
      <c r="M168" s="648"/>
      <c r="N168" s="648"/>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row>
    <row r="169" spans="2:39" ht="42" customHeight="1" x14ac:dyDescent="0.25">
      <c r="B169" s="397" t="s">
        <v>1606</v>
      </c>
      <c r="C169" s="398" t="s">
        <v>1607</v>
      </c>
      <c r="D169" s="397" t="s">
        <v>93</v>
      </c>
      <c r="E169" s="648"/>
      <c r="F169" s="648"/>
      <c r="G169" s="648"/>
      <c r="H169" s="648"/>
      <c r="I169" s="648"/>
      <c r="J169" s="648"/>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row>
    <row r="170" spans="2:39" ht="42" customHeight="1" x14ac:dyDescent="0.25">
      <c r="B170" s="397" t="s">
        <v>1608</v>
      </c>
      <c r="C170" s="398" t="s">
        <v>1609</v>
      </c>
      <c r="D170" s="397" t="s">
        <v>93</v>
      </c>
      <c r="E170" s="648"/>
      <c r="F170" s="648"/>
      <c r="G170" s="648"/>
      <c r="H170" s="648"/>
      <c r="I170" s="648"/>
      <c r="J170" s="648"/>
      <c r="K170" s="648"/>
      <c r="L170" s="648"/>
      <c r="M170" s="648"/>
      <c r="N170" s="648"/>
      <c r="O170" s="648"/>
      <c r="P170" s="648"/>
      <c r="Q170" s="648"/>
      <c r="R170" s="648"/>
      <c r="S170" s="648"/>
      <c r="T170" s="648"/>
      <c r="U170" s="648"/>
      <c r="V170" s="648"/>
      <c r="W170" s="648"/>
      <c r="X170" s="648"/>
      <c r="Y170" s="648"/>
      <c r="Z170" s="648"/>
      <c r="AA170" s="648"/>
      <c r="AB170" s="648"/>
      <c r="AC170" s="648"/>
      <c r="AD170" s="648"/>
      <c r="AE170" s="648"/>
      <c r="AF170" s="648"/>
      <c r="AG170" s="648"/>
      <c r="AH170" s="648"/>
      <c r="AI170" s="648"/>
      <c r="AJ170" s="648"/>
      <c r="AK170" s="648"/>
      <c r="AL170" s="648"/>
      <c r="AM170" s="648"/>
    </row>
    <row r="171" spans="2:39" ht="42" customHeight="1" x14ac:dyDescent="0.25">
      <c r="B171" s="397" t="s">
        <v>1610</v>
      </c>
      <c r="C171" s="398" t="s">
        <v>1612</v>
      </c>
      <c r="D171" s="397" t="s">
        <v>93</v>
      </c>
      <c r="E171" s="648"/>
      <c r="F171" s="648"/>
      <c r="G171" s="648"/>
      <c r="H171" s="648"/>
      <c r="I171" s="648"/>
      <c r="J171" s="648"/>
      <c r="K171" s="648"/>
      <c r="L171" s="648"/>
      <c r="M171" s="648"/>
      <c r="N171" s="648"/>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8"/>
      <c r="AJ171" s="648"/>
      <c r="AK171" s="648"/>
      <c r="AL171" s="648"/>
      <c r="AM171" s="648"/>
    </row>
    <row r="172" spans="2:39" ht="42" customHeight="1" x14ac:dyDescent="0.25">
      <c r="B172" s="397" t="s">
        <v>1611</v>
      </c>
      <c r="C172" s="398" t="s">
        <v>1613</v>
      </c>
      <c r="D172" s="397" t="s">
        <v>93</v>
      </c>
      <c r="E172" s="648"/>
      <c r="F172" s="648"/>
      <c r="G172" s="648"/>
      <c r="H172" s="648"/>
      <c r="I172" s="648"/>
      <c r="J172" s="648"/>
      <c r="K172" s="648"/>
      <c r="L172" s="648"/>
      <c r="M172" s="648"/>
      <c r="N172" s="648"/>
      <c r="O172" s="648"/>
      <c r="P172" s="648"/>
      <c r="Q172" s="648"/>
      <c r="R172" s="648"/>
      <c r="S172" s="648"/>
      <c r="T172" s="648"/>
      <c r="U172" s="648"/>
      <c r="V172" s="648"/>
      <c r="W172" s="648"/>
      <c r="X172" s="648"/>
      <c r="Y172" s="648"/>
      <c r="Z172" s="648"/>
      <c r="AA172" s="648"/>
      <c r="AB172" s="648"/>
      <c r="AC172" s="648"/>
      <c r="AD172" s="648"/>
      <c r="AE172" s="648"/>
      <c r="AF172" s="648"/>
      <c r="AG172" s="648"/>
      <c r="AH172" s="648"/>
      <c r="AI172" s="648"/>
      <c r="AJ172" s="648"/>
      <c r="AK172" s="648"/>
      <c r="AL172" s="648"/>
      <c r="AM172" s="648"/>
    </row>
    <row r="173" spans="2:39" ht="48" customHeight="1" x14ac:dyDescent="0.25">
      <c r="B173" s="416" t="s">
        <v>805</v>
      </c>
      <c r="C173" s="417" t="s">
        <v>177</v>
      </c>
      <c r="D173" s="416" t="s">
        <v>93</v>
      </c>
      <c r="E173" s="645"/>
      <c r="F173" s="645"/>
      <c r="G173" s="645"/>
      <c r="H173" s="645"/>
      <c r="I173" s="645"/>
      <c r="J173" s="645"/>
      <c r="K173" s="645"/>
      <c r="L173" s="645"/>
      <c r="M173" s="645"/>
      <c r="N173" s="645"/>
      <c r="O173" s="645"/>
      <c r="P173" s="645"/>
      <c r="Q173" s="645"/>
      <c r="R173" s="645"/>
      <c r="S173" s="645"/>
      <c r="T173" s="645"/>
      <c r="U173" s="645"/>
      <c r="V173" s="645"/>
      <c r="W173" s="645"/>
      <c r="X173" s="645"/>
      <c r="Y173" s="645"/>
      <c r="Z173" s="645"/>
      <c r="AA173" s="645"/>
      <c r="AB173" s="645"/>
      <c r="AC173" s="645"/>
      <c r="AD173" s="645"/>
      <c r="AE173" s="645"/>
      <c r="AF173" s="645"/>
      <c r="AG173" s="645"/>
      <c r="AH173" s="645"/>
      <c r="AI173" s="645"/>
      <c r="AJ173" s="645"/>
      <c r="AK173" s="645"/>
      <c r="AL173" s="645"/>
      <c r="AM173" s="645"/>
    </row>
    <row r="174" spans="2:39" ht="48" customHeight="1" x14ac:dyDescent="0.25">
      <c r="B174" s="416" t="s">
        <v>1614</v>
      </c>
      <c r="C174" s="417" t="s">
        <v>179</v>
      </c>
      <c r="D174" s="416" t="s">
        <v>93</v>
      </c>
      <c r="E174" s="645"/>
      <c r="F174" s="645"/>
      <c r="G174" s="645"/>
      <c r="H174" s="645"/>
      <c r="I174" s="645"/>
      <c r="J174" s="645"/>
      <c r="K174" s="645"/>
      <c r="L174" s="645"/>
      <c r="M174" s="645"/>
      <c r="N174" s="645"/>
      <c r="O174" s="645"/>
      <c r="P174" s="645"/>
      <c r="Q174" s="645"/>
      <c r="R174" s="645"/>
      <c r="S174" s="645"/>
      <c r="T174" s="645"/>
      <c r="U174" s="645"/>
      <c r="V174" s="645"/>
      <c r="W174" s="645"/>
      <c r="X174" s="645"/>
      <c r="Y174" s="645"/>
      <c r="Z174" s="645"/>
      <c r="AA174" s="645"/>
      <c r="AB174" s="645"/>
      <c r="AC174" s="645"/>
      <c r="AD174" s="645"/>
      <c r="AE174" s="645"/>
      <c r="AF174" s="645"/>
      <c r="AG174" s="645"/>
      <c r="AH174" s="645"/>
      <c r="AI174" s="645"/>
      <c r="AJ174" s="645"/>
      <c r="AK174" s="645"/>
      <c r="AL174" s="645"/>
      <c r="AM174" s="645"/>
    </row>
    <row r="175" spans="2:39" ht="48" customHeight="1" x14ac:dyDescent="0.25">
      <c r="B175" s="416" t="s">
        <v>174</v>
      </c>
      <c r="C175" s="417" t="s">
        <v>1615</v>
      </c>
      <c r="D175" s="416" t="s">
        <v>93</v>
      </c>
      <c r="E175" s="645"/>
      <c r="F175" s="645"/>
      <c r="G175" s="645"/>
      <c r="H175" s="645"/>
      <c r="I175" s="645"/>
      <c r="J175" s="645"/>
      <c r="K175" s="645"/>
      <c r="L175" s="645"/>
      <c r="M175" s="645"/>
      <c r="N175" s="645"/>
      <c r="O175" s="645"/>
      <c r="P175" s="645"/>
      <c r="Q175" s="645"/>
      <c r="R175" s="645"/>
      <c r="S175" s="645"/>
      <c r="T175" s="645"/>
      <c r="U175" s="645"/>
      <c r="V175" s="645"/>
      <c r="W175" s="645"/>
      <c r="X175" s="645"/>
      <c r="Y175" s="645"/>
      <c r="Z175" s="645"/>
      <c r="AA175" s="667">
        <f>SUBTOTAL(9,AA176:AA179)</f>
        <v>9.6150000000000002</v>
      </c>
      <c r="AB175" s="667">
        <f t="shared" ref="AB175:AM175" si="50">SUBTOTAL(9,AB176:AB179)</f>
        <v>0</v>
      </c>
      <c r="AC175" s="667">
        <f t="shared" si="50"/>
        <v>0</v>
      </c>
      <c r="AD175" s="667">
        <f t="shared" si="50"/>
        <v>0</v>
      </c>
      <c r="AE175" s="667">
        <f t="shared" si="50"/>
        <v>0</v>
      </c>
      <c r="AF175" s="667">
        <f t="shared" si="50"/>
        <v>0</v>
      </c>
      <c r="AG175" s="667">
        <f t="shared" si="50"/>
        <v>0</v>
      </c>
      <c r="AH175" s="667">
        <f t="shared" si="50"/>
        <v>9.6150000000000002</v>
      </c>
      <c r="AI175" s="667">
        <f t="shared" si="50"/>
        <v>0</v>
      </c>
      <c r="AJ175" s="667">
        <f t="shared" si="50"/>
        <v>0</v>
      </c>
      <c r="AK175" s="667">
        <f t="shared" si="50"/>
        <v>0</v>
      </c>
      <c r="AL175" s="667">
        <f t="shared" si="50"/>
        <v>0</v>
      </c>
      <c r="AM175" s="667">
        <f t="shared" si="50"/>
        <v>0</v>
      </c>
    </row>
    <row r="176" spans="2:39" ht="33" hidden="1" customHeight="1" x14ac:dyDescent="0.25">
      <c r="B176" s="67" t="s">
        <v>174</v>
      </c>
      <c r="C176" s="313" t="s">
        <v>1499</v>
      </c>
      <c r="D176" s="67" t="s">
        <v>1627</v>
      </c>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169">
        <f>'4'!AQ176</f>
        <v>0</v>
      </c>
      <c r="AB176" s="344"/>
      <c r="AC176" s="344"/>
      <c r="AD176" s="344"/>
      <c r="AE176" s="344"/>
      <c r="AF176" s="344"/>
      <c r="AG176" s="344"/>
      <c r="AH176" s="169">
        <f>AA176+T176+M176</f>
        <v>0</v>
      </c>
      <c r="AI176" s="344"/>
      <c r="AJ176" s="344"/>
      <c r="AK176" s="344"/>
      <c r="AL176" s="344"/>
      <c r="AM176" s="344"/>
    </row>
    <row r="177" spans="2:39" ht="33" customHeight="1" x14ac:dyDescent="0.25">
      <c r="B177" s="67" t="s">
        <v>174</v>
      </c>
      <c r="C177" s="313" t="s">
        <v>1498</v>
      </c>
      <c r="D177" s="67" t="s">
        <v>1628</v>
      </c>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169">
        <f>'4'!AQ177</f>
        <v>7.8516666666666675</v>
      </c>
      <c r="AB177" s="344"/>
      <c r="AC177" s="344"/>
      <c r="AD177" s="344"/>
      <c r="AE177" s="344"/>
      <c r="AF177" s="344"/>
      <c r="AG177" s="344"/>
      <c r="AH177" s="169">
        <f>AA177+T177+M177</f>
        <v>7.8516666666666675</v>
      </c>
      <c r="AI177" s="344"/>
      <c r="AJ177" s="344"/>
      <c r="AK177" s="344"/>
      <c r="AL177" s="344"/>
      <c r="AM177" s="344"/>
    </row>
    <row r="178" spans="2:39" ht="33" customHeight="1" x14ac:dyDescent="0.25">
      <c r="B178" s="67" t="s">
        <v>174</v>
      </c>
      <c r="C178" s="313" t="s">
        <v>1438</v>
      </c>
      <c r="D178" s="67" t="s">
        <v>1636</v>
      </c>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169">
        <f>'4'!AQ178</f>
        <v>0</v>
      </c>
      <c r="AB178" s="344"/>
      <c r="AC178" s="344"/>
      <c r="AD178" s="344"/>
      <c r="AE178" s="344"/>
      <c r="AF178" s="344"/>
      <c r="AG178" s="344"/>
      <c r="AH178" s="169">
        <f>AA178+T178+M178</f>
        <v>0</v>
      </c>
      <c r="AI178" s="344"/>
      <c r="AJ178" s="344"/>
      <c r="AK178" s="344"/>
      <c r="AL178" s="344"/>
      <c r="AM178" s="344"/>
    </row>
    <row r="179" spans="2:39" ht="33" customHeight="1" x14ac:dyDescent="0.25">
      <c r="B179" s="67" t="s">
        <v>174</v>
      </c>
      <c r="C179" s="313" t="s">
        <v>1505</v>
      </c>
      <c r="D179" s="67" t="s">
        <v>1640</v>
      </c>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169">
        <f>'4'!AQ179</f>
        <v>1.7633333333333334</v>
      </c>
      <c r="AB179" s="344"/>
      <c r="AC179" s="344"/>
      <c r="AD179" s="344"/>
      <c r="AE179" s="344"/>
      <c r="AF179" s="344"/>
      <c r="AG179" s="344"/>
      <c r="AH179" s="169">
        <f>AA179+T179+M179</f>
        <v>1.7633333333333334</v>
      </c>
      <c r="AI179" s="344"/>
      <c r="AJ179" s="344"/>
      <c r="AK179" s="344"/>
      <c r="AL179" s="344"/>
      <c r="AM179" s="344"/>
    </row>
  </sheetData>
  <sheetProtection formatCells="0" formatColumns="0" formatRows="0" insertColumns="0" insertRows="0" insertHyperlinks="0" deleteColumns="0" deleteRows="0" sort="0" autoFilter="0" pivotTables="0"/>
  <autoFilter ref="B22:BP80" xr:uid="{00000000-0009-0000-0000-000006000000}"/>
  <mergeCells count="22">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 ref="B12:AM12"/>
    <mergeCell ref="B4:AM4"/>
    <mergeCell ref="B5:AM5"/>
    <mergeCell ref="B7:AM7"/>
    <mergeCell ref="B8:AM8"/>
    <mergeCell ref="B10:AM10"/>
  </mergeCells>
  <conditionalFormatting sqref="E68:Z68 E80:AM80 E46:AM46 E55:AM55">
    <cfRule type="containsText" dxfId="2299" priority="327" operator="containsText" text="Наименование инвестиционного проекта">
      <formula>NOT(ISERROR(SEARCH("Наименование инвестиционного проекта",E46)))</formula>
    </cfRule>
  </conditionalFormatting>
  <conditionalFormatting sqref="E68:Z68 E80:AM80 E46:AM46 E55:AM55">
    <cfRule type="cellIs" dxfId="2298" priority="328" operator="equal">
      <formula>0</formula>
    </cfRule>
  </conditionalFormatting>
  <conditionalFormatting sqref="AA39:AA40 AA23:AA29 AA32 AA36 AA43:AA45 AH25:AH29 AG36 AM36 AG39:AG40 AM39:AM40 AH53:AH54 AH57:AH58 AA57:AA58 AA65:AA68 AH65:AH67 AA60:AA63 AH60:AH63 AA77:AA78 AA53:AD54 AA70:AA75 AB73:AM73 AB68:AM68">
    <cfRule type="cellIs" dxfId="2297" priority="326" operator="equal">
      <formula>0</formula>
    </cfRule>
  </conditionalFormatting>
  <conditionalFormatting sqref="AA39:AA40 AA36 AA43:AA45 AG36 AM36 AG39:AG40 AM39:AM40 AH53:AH54 AH57:AH58 AA57:AA58 AA65:AA68 AH65:AH67 AA60:AA63 AH60:AH63 AA77:AA78 AA53:AD54 AA70:AA75 AB73:AM73 AB68:AM68">
    <cfRule type="containsText" dxfId="2296" priority="325" operator="containsText" text="Наименование инвестиционного проекта">
      <formula>NOT(ISERROR(SEARCH("Наименование инвестиционного проекта",AA36)))</formula>
    </cfRule>
  </conditionalFormatting>
  <conditionalFormatting sqref="AA30:AA31">
    <cfRule type="cellIs" dxfId="2295" priority="324" operator="equal">
      <formula>0</formula>
    </cfRule>
  </conditionalFormatting>
  <conditionalFormatting sqref="AA23:AA32 AH25:AH29">
    <cfRule type="cellIs" dxfId="2294" priority="322" operator="equal">
      <formula>0</formula>
    </cfRule>
    <cfRule type="cellIs" dxfId="2293" priority="323" operator="equal">
      <formula>0</formula>
    </cfRule>
  </conditionalFormatting>
  <conditionalFormatting sqref="AA39:AA40 AA23:AA32 AA36 AA43:AA45 AH25:AH29 AG36 AM36 AG39:AG40 AM39:AM40 AH53:AH54 AA57:AA58 AH57:AH58 E80:AM80 E46:AM46 E55:Z55 AB55:AM55 AH65:AH67 AA65:AA67 AH60:AH63 AA60:AA63 AA77:AA78 AA53:AA55 AB53:AD54 AA70:AA75 AB73:AM73 E68:AM68">
    <cfRule type="cellIs" dxfId="2292" priority="321" operator="equal">
      <formula>0</formula>
    </cfRule>
  </conditionalFormatting>
  <conditionalFormatting sqref="AA39:AA40 AA23:AA32 AA36 AA43:AA45 AH25:AH29 AG36 AM36 AG39:AG40 AM39:AM40 AH53:AH54 AA57:AA58 AH57:AH58 E80:AM80 E46:AM46 E55:Z55 AB55:AM55 AH65:AH67 AA65:AA67 AH60:AH63 AA60:AA63 AA77:AA78 AA53:AA55 AB53:AD54 AA70:AA75 AB73:AM73 E68:AM68">
    <cfRule type="cellIs" dxfId="2291" priority="320" operator="equal">
      <formula>0</formula>
    </cfRule>
  </conditionalFormatting>
  <conditionalFormatting sqref="AA34:AA35">
    <cfRule type="containsText" dxfId="2290" priority="319" operator="containsText" text="Наименование инвестиционного проекта">
      <formula>NOT(ISERROR(SEARCH("Наименование инвестиционного проекта",AA34)))</formula>
    </cfRule>
  </conditionalFormatting>
  <conditionalFormatting sqref="AA34:AA35">
    <cfRule type="cellIs" dxfId="2289" priority="318" operator="equal">
      <formula>0</formula>
    </cfRule>
  </conditionalFormatting>
  <conditionalFormatting sqref="AA34:AA35">
    <cfRule type="cellIs" dxfId="2288" priority="317" operator="equal">
      <formula>0</formula>
    </cfRule>
  </conditionalFormatting>
  <conditionalFormatting sqref="AA34:AA35">
    <cfRule type="cellIs" dxfId="2287" priority="316" operator="equal">
      <formula>0</formula>
    </cfRule>
  </conditionalFormatting>
  <conditionalFormatting sqref="AA37:AA38">
    <cfRule type="containsText" dxfId="2286" priority="315" operator="containsText" text="Наименование инвестиционного проекта">
      <formula>NOT(ISERROR(SEARCH("Наименование инвестиционного проекта",AA37)))</formula>
    </cfRule>
  </conditionalFormatting>
  <conditionalFormatting sqref="AA37:AA38">
    <cfRule type="cellIs" dxfId="2285" priority="314" operator="equal">
      <formula>0</formula>
    </cfRule>
  </conditionalFormatting>
  <conditionalFormatting sqref="AA37:AA38">
    <cfRule type="cellIs" dxfId="2284" priority="313" operator="equal">
      <formula>0</formula>
    </cfRule>
  </conditionalFormatting>
  <conditionalFormatting sqref="AA37:AA38">
    <cfRule type="cellIs" dxfId="2283" priority="312" operator="equal">
      <formula>0</formula>
    </cfRule>
  </conditionalFormatting>
  <conditionalFormatting sqref="AA56 AH56">
    <cfRule type="containsText" dxfId="2282" priority="311" operator="containsText" text="Наименование инвестиционного проекта">
      <formula>NOT(ISERROR(SEARCH("Наименование инвестиционного проекта",AA56)))</formula>
    </cfRule>
  </conditionalFormatting>
  <conditionalFormatting sqref="AA56 AH56">
    <cfRule type="cellIs" dxfId="2281" priority="310" operator="equal">
      <formula>0</formula>
    </cfRule>
  </conditionalFormatting>
  <conditionalFormatting sqref="AA56 AH56">
    <cfRule type="cellIs" dxfId="2280" priority="309" operator="equal">
      <formula>0</formula>
    </cfRule>
  </conditionalFormatting>
  <conditionalFormatting sqref="AA56 AH56">
    <cfRule type="cellIs" dxfId="2279" priority="308" operator="equal">
      <formula>0</formula>
    </cfRule>
  </conditionalFormatting>
  <conditionalFormatting sqref="AA42">
    <cfRule type="containsText" dxfId="2278" priority="307" operator="containsText" text="Наименование инвестиционного проекта">
      <formula>NOT(ISERROR(SEARCH("Наименование инвестиционного проекта",AA42)))</formula>
    </cfRule>
  </conditionalFormatting>
  <conditionalFormatting sqref="AA42">
    <cfRule type="cellIs" dxfId="2277" priority="306" operator="equal">
      <formula>0</formula>
    </cfRule>
  </conditionalFormatting>
  <conditionalFormatting sqref="AA42">
    <cfRule type="cellIs" dxfId="2276" priority="305" operator="equal">
      <formula>0</formula>
    </cfRule>
  </conditionalFormatting>
  <conditionalFormatting sqref="AA42">
    <cfRule type="cellIs" dxfId="2275" priority="304" operator="equal">
      <formula>0</formula>
    </cfRule>
  </conditionalFormatting>
  <conditionalFormatting sqref="Z39:Z40 Z70:Z75 Z32 Z36 Z43:Z45 Z53:Z54 AG53:AG54 Z57:Z58 AG57:AG58 AG65:AG67 Z65:Z67 AG60:AG63 Z60:Z63 Z77:Z78">
    <cfRule type="cellIs" dxfId="2274" priority="303" operator="equal">
      <formula>0</formula>
    </cfRule>
  </conditionalFormatting>
  <conditionalFormatting sqref="Z39:Z40 Z70:Z75 Z36 Z43:Z45 Z53:Z54 AG53:AG54 Z57:Z58 AG57:AG58 AG65:AG67 Z65:Z67 AG60:AG63 Z60:Z63 Z77:Z78">
    <cfRule type="containsText" dxfId="2273" priority="302" operator="containsText" text="Наименование инвестиционного проекта">
      <formula>NOT(ISERROR(SEARCH("Наименование инвестиционного проекта",Z36)))</formula>
    </cfRule>
  </conditionalFormatting>
  <conditionalFormatting sqref="Z30:Z31">
    <cfRule type="cellIs" dxfId="2272" priority="301" operator="equal">
      <formula>0</formula>
    </cfRule>
  </conditionalFormatting>
  <conditionalFormatting sqref="Z30:Z32">
    <cfRule type="cellIs" dxfId="2271" priority="299" operator="equal">
      <formula>0</formula>
    </cfRule>
    <cfRule type="cellIs" dxfId="2270" priority="300" operator="equal">
      <formula>0</formula>
    </cfRule>
  </conditionalFormatting>
  <conditionalFormatting sqref="Z39:Z40 Z70:Z75 Z30:Z32 Z36 Z43:Z45 Z53:Z54 AG53:AG54 Z57:Z58 AG57:AG58 AG65:AG67 Z65:Z67 AG60:AG63 Z60:Z63 Z77:Z78">
    <cfRule type="cellIs" dxfId="2269" priority="298" operator="equal">
      <formula>0</formula>
    </cfRule>
  </conditionalFormatting>
  <conditionalFormatting sqref="Z39:Z40 Z70:Z75 Z30:Z32 Z36 Z43:Z45 Z53:Z54 AG53:AG54 Z57:Z58 AG57:AG58 AG65:AG67 Z65:Z67 AG60:AG63 Z60:Z63 Z77:Z78">
    <cfRule type="cellIs" dxfId="2268" priority="297" operator="equal">
      <formula>0</formula>
    </cfRule>
  </conditionalFormatting>
  <conditionalFormatting sqref="Z34:Z35">
    <cfRule type="containsText" dxfId="2267" priority="296" operator="containsText" text="Наименование инвестиционного проекта">
      <formula>NOT(ISERROR(SEARCH("Наименование инвестиционного проекта",Z34)))</formula>
    </cfRule>
  </conditionalFormatting>
  <conditionalFormatting sqref="Z34:Z35">
    <cfRule type="cellIs" dxfId="2266" priority="295" operator="equal">
      <formula>0</formula>
    </cfRule>
  </conditionalFormatting>
  <conditionalFormatting sqref="Z34:Z35">
    <cfRule type="cellIs" dxfId="2265" priority="294" operator="equal">
      <formula>0</formula>
    </cfRule>
  </conditionalFormatting>
  <conditionalFormatting sqref="Z34:Z35">
    <cfRule type="cellIs" dxfId="2264" priority="293" operator="equal">
      <formula>0</formula>
    </cfRule>
  </conditionalFormatting>
  <conditionalFormatting sqref="Z37:Z38">
    <cfRule type="containsText" dxfId="2263" priority="292" operator="containsText" text="Наименование инвестиционного проекта">
      <formula>NOT(ISERROR(SEARCH("Наименование инвестиционного проекта",Z37)))</formula>
    </cfRule>
  </conditionalFormatting>
  <conditionalFormatting sqref="Z37:Z38">
    <cfRule type="cellIs" dxfId="2262" priority="291" operator="equal">
      <formula>0</formula>
    </cfRule>
  </conditionalFormatting>
  <conditionalFormatting sqref="Z37:Z38">
    <cfRule type="cellIs" dxfId="2261" priority="290" operator="equal">
      <formula>0</formula>
    </cfRule>
  </conditionalFormatting>
  <conditionalFormatting sqref="Z37:Z38">
    <cfRule type="cellIs" dxfId="2260" priority="289" operator="equal">
      <formula>0</formula>
    </cfRule>
  </conditionalFormatting>
  <conditionalFormatting sqref="Z56 AG56">
    <cfRule type="containsText" dxfId="2259" priority="288" operator="containsText" text="Наименование инвестиционного проекта">
      <formula>NOT(ISERROR(SEARCH("Наименование инвестиционного проекта",Z56)))</formula>
    </cfRule>
  </conditionalFormatting>
  <conditionalFormatting sqref="Z56 AG56">
    <cfRule type="cellIs" dxfId="2258" priority="287" operator="equal">
      <formula>0</formula>
    </cfRule>
  </conditionalFormatting>
  <conditionalFormatting sqref="Z56 AG56">
    <cfRule type="cellIs" dxfId="2257" priority="286" operator="equal">
      <formula>0</formula>
    </cfRule>
  </conditionalFormatting>
  <conditionalFormatting sqref="Z56 AG56">
    <cfRule type="cellIs" dxfId="2256" priority="285" operator="equal">
      <formula>0</formula>
    </cfRule>
  </conditionalFormatting>
  <conditionalFormatting sqref="Z42">
    <cfRule type="containsText" dxfId="2255" priority="284" operator="containsText" text="Наименование инвестиционного проекта">
      <formula>NOT(ISERROR(SEARCH("Наименование инвестиционного проекта",Z42)))</formula>
    </cfRule>
  </conditionalFormatting>
  <conditionalFormatting sqref="Z42">
    <cfRule type="cellIs" dxfId="2254" priority="283" operator="equal">
      <formula>0</formula>
    </cfRule>
  </conditionalFormatting>
  <conditionalFormatting sqref="Z42">
    <cfRule type="cellIs" dxfId="2253" priority="282" operator="equal">
      <formula>0</formula>
    </cfRule>
  </conditionalFormatting>
  <conditionalFormatting sqref="Z42">
    <cfRule type="cellIs" dxfId="2252" priority="281" operator="equal">
      <formula>0</formula>
    </cfRule>
  </conditionalFormatting>
  <conditionalFormatting sqref="Z23:Z29 AG25:AG29">
    <cfRule type="cellIs" dxfId="2251" priority="280" operator="equal">
      <formula>0</formula>
    </cfRule>
  </conditionalFormatting>
  <conditionalFormatting sqref="Z23:Z29 AG25:AG29">
    <cfRule type="cellIs" dxfId="2250" priority="278" operator="equal">
      <formula>0</formula>
    </cfRule>
    <cfRule type="cellIs" dxfId="2249" priority="279" operator="equal">
      <formula>0</formula>
    </cfRule>
  </conditionalFormatting>
  <conditionalFormatting sqref="Z23:Z29 AG25:AG29">
    <cfRule type="cellIs" dxfId="2248" priority="277" operator="equal">
      <formula>0</formula>
    </cfRule>
  </conditionalFormatting>
  <conditionalFormatting sqref="Z23:Z29 AG25:AG29">
    <cfRule type="cellIs" dxfId="2247" priority="276" operator="equal">
      <formula>0</formula>
    </cfRule>
  </conditionalFormatting>
  <conditionalFormatting sqref="AB39:AF40 AB25:AF29 AB36:AF36 AE53:AF54 AB32:AM32 AI25:AM29 AH36:AL36 AH39:AL40 AI53:AM54 AB43:AM45 AB57:AF58 AI57:AM58 AG34:AM35 AI65:AM67 AB65:AF67 AI60:AM63 AB60:AF63 AB77:AM78 AB23:AM24 AB70:AM72 AB74:AM75">
    <cfRule type="cellIs" dxfId="2246" priority="275" operator="equal">
      <formula>0</formula>
    </cfRule>
  </conditionalFormatting>
  <conditionalFormatting sqref="AB39:AF40 AB36:AF36 AE53:AF54 AH36:AL36 AH39:AL40 AI53:AM54 AB43:AM45 AB57:AF58 AI57:AM58 AG34:AM35 AI65:AM67 AB65:AF67 AI60:AM63 AB60:AF63 AB77:AM78 AB70:AM72 AB74:AM75">
    <cfRule type="containsText" dxfId="2245" priority="274"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2244" priority="273" operator="equal">
      <formula>0</formula>
    </cfRule>
  </conditionalFormatting>
  <conditionalFormatting sqref="AB25:AF32 AG30:AM32 AI25:AM29 AB23:AM24">
    <cfRule type="cellIs" dxfId="2243" priority="271" operator="equal">
      <formula>0</formula>
    </cfRule>
    <cfRule type="cellIs" dxfId="2242" priority="272" operator="equal">
      <formula>0</formula>
    </cfRule>
  </conditionalFormatting>
  <conditionalFormatting sqref="AB39:AF40 AB25:AF32 AB36:AF36 AE53:AF54 AI25:AM29 AH36:AL36 AH39:AL40 AI53:AM54 AB43:AM45 AB57:AF58 AI57:AM58 AG30:AM32 AG34:AM35 AI65:AM67 AB65:AF67 AI60:AM63 AB60:AF63 AB77:AM78 AB23:AM24 AB70:AM72 AB74:AM75">
    <cfRule type="cellIs" dxfId="2241" priority="270" operator="equal">
      <formula>0</formula>
    </cfRule>
  </conditionalFormatting>
  <conditionalFormatting sqref="AB39:AF40 AB25:AF32 AB36:AF36 AE53:AF54 AI25:AM29 AH36:AL36 AH39:AL40 AI53:AM54 AB43:AM45 AB57:AF58 AI57:AM58 AG30:AM32 AG34:AM35 AI65:AM67 AB65:AF67 AI60:AM63 AB60:AF63 AB77:AM78 AB23:AM24 AB70:AM72 AB74:AM75">
    <cfRule type="cellIs" dxfId="2240" priority="269" operator="equal">
      <formula>0</formula>
    </cfRule>
  </conditionalFormatting>
  <conditionalFormatting sqref="AB34:AF35">
    <cfRule type="containsText" dxfId="2239" priority="268" operator="containsText" text="Наименование инвестиционного проекта">
      <formula>NOT(ISERROR(SEARCH("Наименование инвестиционного проекта",AB34)))</formula>
    </cfRule>
  </conditionalFormatting>
  <conditionalFormatting sqref="AB34:AF35">
    <cfRule type="cellIs" dxfId="2238" priority="267" operator="equal">
      <formula>0</formula>
    </cfRule>
  </conditionalFormatting>
  <conditionalFormatting sqref="AB34:AF35">
    <cfRule type="cellIs" dxfId="2237" priority="266" operator="equal">
      <formula>0</formula>
    </cfRule>
  </conditionalFormatting>
  <conditionalFormatting sqref="AB34:AF35">
    <cfRule type="cellIs" dxfId="2236" priority="265" operator="equal">
      <formula>0</formula>
    </cfRule>
  </conditionalFormatting>
  <conditionalFormatting sqref="AB37:AM38">
    <cfRule type="containsText" dxfId="2235" priority="264" operator="containsText" text="Наименование инвестиционного проекта">
      <formula>NOT(ISERROR(SEARCH("Наименование инвестиционного проекта",AB37)))</formula>
    </cfRule>
  </conditionalFormatting>
  <conditionalFormatting sqref="AB37:AM38">
    <cfRule type="cellIs" dxfId="2234" priority="263" operator="equal">
      <formula>0</formula>
    </cfRule>
  </conditionalFormatting>
  <conditionalFormatting sqref="AB37:AM38">
    <cfRule type="cellIs" dxfId="2233" priority="262" operator="equal">
      <formula>0</formula>
    </cfRule>
  </conditionalFormatting>
  <conditionalFormatting sqref="AB37:AM38">
    <cfRule type="cellIs" dxfId="2232" priority="261" operator="equal">
      <formula>0</formula>
    </cfRule>
  </conditionalFormatting>
  <conditionalFormatting sqref="AB56:AF56 AI56:AM56">
    <cfRule type="containsText" dxfId="2231" priority="260" operator="containsText" text="Наименование инвестиционного проекта">
      <formula>NOT(ISERROR(SEARCH("Наименование инвестиционного проекта",AB56)))</formula>
    </cfRule>
  </conditionalFormatting>
  <conditionalFormatting sqref="AB56:AF56 AI56:AM56">
    <cfRule type="cellIs" dxfId="2230" priority="259" operator="equal">
      <formula>0</formula>
    </cfRule>
  </conditionalFormatting>
  <conditionalFormatting sqref="AB56:AF56 AI56:AM56">
    <cfRule type="cellIs" dxfId="2229" priority="258" operator="equal">
      <formula>0</formula>
    </cfRule>
  </conditionalFormatting>
  <conditionalFormatting sqref="AB56:AF56 AI56:AM56">
    <cfRule type="cellIs" dxfId="2228" priority="257" operator="equal">
      <formula>0</formula>
    </cfRule>
  </conditionalFormatting>
  <conditionalFormatting sqref="AB42:AM42">
    <cfRule type="containsText" dxfId="2227" priority="256" operator="containsText" text="Наименование инвестиционного проекта">
      <formula>NOT(ISERROR(SEARCH("Наименование инвестиционного проекта",AB42)))</formula>
    </cfRule>
  </conditionalFormatting>
  <conditionalFormatting sqref="AB42:AM42">
    <cfRule type="cellIs" dxfId="2226" priority="255" operator="equal">
      <formula>0</formula>
    </cfRule>
  </conditionalFormatting>
  <conditionalFormatting sqref="AB42:AM42">
    <cfRule type="cellIs" dxfId="2225" priority="254" operator="equal">
      <formula>0</formula>
    </cfRule>
  </conditionalFormatting>
  <conditionalFormatting sqref="AB42:AM42">
    <cfRule type="cellIs" dxfId="2224" priority="253" operator="equal">
      <formula>0</formula>
    </cfRule>
  </conditionalFormatting>
  <conditionalFormatting sqref="E39:L40 E70:L72 E32:L32 E36:L36 E43:L45 E53:L54 N43:S45 N36:S36 N32:S32 N70:S72 N53:S54 N39:S40 U39:Y40 U70:Y72 U32:Y32 U36:Y36 U43:Y45 U53:Y54 E57:L58 N57:S58 U57:Y58 U65:Y67 N65:S67 E65:L67 E79:AM79 U60:Y63 N60:S63 E60:L63 E59:AM59">
    <cfRule type="cellIs" dxfId="2223" priority="252" operator="equal">
      <formula>0</formula>
    </cfRule>
  </conditionalFormatting>
  <conditionalFormatting sqref="E39:L40 E70:L72 E36:L36 E43:L45 E53:L54 N43:S45 N36:S36 N70:S72 N53:S54 N39:S40 U39:Y40 U70:Y72 U36:Y36 U43:Y45 U53:Y54 E57:L58 N57:S58 U57:Y58 U65:Y67 N65:S67 E65:L67 E79:AM79 U60:Y63 N60:S63 E60:L63 E59:AM59">
    <cfRule type="containsText" dxfId="2222" priority="251" operator="containsText" text="Наименование инвестиционного проекта">
      <formula>NOT(ISERROR(SEARCH("Наименование инвестиционного проекта",E36)))</formula>
    </cfRule>
  </conditionalFormatting>
  <conditionalFormatting sqref="E30:L31 N30:S31 U30:Y31">
    <cfRule type="cellIs" dxfId="2221" priority="250" operator="equal">
      <formula>0</formula>
    </cfRule>
  </conditionalFormatting>
  <conditionalFormatting sqref="E30:L32 N30:S32 U30:Y32">
    <cfRule type="cellIs" dxfId="2220" priority="248" operator="equal">
      <formula>0</formula>
    </cfRule>
    <cfRule type="cellIs" dxfId="2219" priority="249" operator="equal">
      <formula>0</formula>
    </cfRule>
  </conditionalFormatting>
  <conditionalFormatting sqref="E39:L40 E70:L72 E30:L32 E36:L36 E43:L45 E53:L54 N43:S45 N36:S36 N30:S32 N70:S72 N53:S54 N39:S40 U39:Y40 U70:Y72 U30:Y32 U36:Y36 U43:Y45 U53:Y54 E57:L58 N57:S58 U57:Y58 U65:Y67 N65:S67 E65:L67 E79:AM79 U60:Y63 N60:S63 E60:L63 E59:AM59">
    <cfRule type="cellIs" dxfId="2218" priority="247" operator="equal">
      <formula>0</formula>
    </cfRule>
  </conditionalFormatting>
  <conditionalFormatting sqref="E39:L40 E70:L72 E30:L32 E36:L36 E43:L45 E53:L54 N43:S45 N36:S36 N30:S32 N70:S72 N53:S54 N39:S40 U39:Y40 U70:Y72 U30:Y32 U36:Y36 U43:Y45 U53:Y54 E57:L58 N57:S58 U57:Y58 U65:Y67 N65:S67 E65:L67 E79:AM79 U60:Y63 N60:S63 E60:L63 E59:AM59">
    <cfRule type="cellIs" dxfId="2217" priority="246" operator="equal">
      <formula>0</formula>
    </cfRule>
  </conditionalFormatting>
  <conditionalFormatting sqref="U24:Y29 E24:S29">
    <cfRule type="cellIs" dxfId="2216" priority="245" operator="equal">
      <formula>0</formula>
    </cfRule>
  </conditionalFormatting>
  <conditionalFormatting sqref="U24:Y29 E24:S29">
    <cfRule type="cellIs" dxfId="2215" priority="243" operator="equal">
      <formula>0</formula>
    </cfRule>
    <cfRule type="cellIs" dxfId="2214" priority="244" operator="equal">
      <formula>0</formula>
    </cfRule>
  </conditionalFormatting>
  <conditionalFormatting sqref="U24:Y29 E24:S29">
    <cfRule type="cellIs" dxfId="2213" priority="242" operator="equal">
      <formula>0</formula>
    </cfRule>
  </conditionalFormatting>
  <conditionalFormatting sqref="U24:Y29 E24:S29">
    <cfRule type="cellIs" dxfId="2212" priority="241" operator="equal">
      <formula>0</formula>
    </cfRule>
  </conditionalFormatting>
  <conditionalFormatting sqref="N23:S23 U23:Y23 E23:L23">
    <cfRule type="cellIs" dxfId="2211" priority="240" operator="equal">
      <formula>0</formula>
    </cfRule>
  </conditionalFormatting>
  <conditionalFormatting sqref="N23:S23 U23:Y23 E23:L23">
    <cfRule type="cellIs" dxfId="2210" priority="238" operator="equal">
      <formula>0</formula>
    </cfRule>
    <cfRule type="cellIs" dxfId="2209" priority="239" operator="equal">
      <formula>0</formula>
    </cfRule>
  </conditionalFormatting>
  <conditionalFormatting sqref="N23:S23 U23:Y23 E23:L23">
    <cfRule type="cellIs" dxfId="2208" priority="237" operator="equal">
      <formula>0</formula>
    </cfRule>
  </conditionalFormatting>
  <conditionalFormatting sqref="N23:S23 U23:Y23 E23:L23">
    <cfRule type="cellIs" dxfId="2207" priority="236" operator="equal">
      <formula>0</formula>
    </cfRule>
  </conditionalFormatting>
  <conditionalFormatting sqref="E34:L35 N34:S35 U34:Y35">
    <cfRule type="containsText" dxfId="2206" priority="235" operator="containsText" text="Наименование инвестиционного проекта">
      <formula>NOT(ISERROR(SEARCH("Наименование инвестиционного проекта",E34)))</formula>
    </cfRule>
  </conditionalFormatting>
  <conditionalFormatting sqref="U34:Y35 N34:S35 E34:L35">
    <cfRule type="cellIs" dxfId="2205" priority="234" operator="equal">
      <formula>0</formula>
    </cfRule>
  </conditionalFormatting>
  <conditionalFormatting sqref="U34:Y35 N34:S35 E34:L35">
    <cfRule type="cellIs" dxfId="2204" priority="233" operator="equal">
      <formula>0</formula>
    </cfRule>
  </conditionalFormatting>
  <conditionalFormatting sqref="U34:Y35 N34:S35 E34:L35">
    <cfRule type="cellIs" dxfId="2203" priority="232" operator="equal">
      <formula>0</formula>
    </cfRule>
  </conditionalFormatting>
  <conditionalFormatting sqref="E37:L38 N37:S38 U37:Y38">
    <cfRule type="containsText" dxfId="2202" priority="231" operator="containsText" text="Наименование инвестиционного проекта">
      <formula>NOT(ISERROR(SEARCH("Наименование инвестиционного проекта",E37)))</formula>
    </cfRule>
  </conditionalFormatting>
  <conditionalFormatting sqref="E37:L38 N37:S38 U37:Y38">
    <cfRule type="cellIs" dxfId="2201" priority="230" operator="equal">
      <formula>0</formula>
    </cfRule>
  </conditionalFormatting>
  <conditionalFormatting sqref="E37:L38 N37:S38 U37:Y38">
    <cfRule type="cellIs" dxfId="2200" priority="229" operator="equal">
      <formula>0</formula>
    </cfRule>
  </conditionalFormatting>
  <conditionalFormatting sqref="E37:L38 N37:S38 U37:Y38">
    <cfRule type="cellIs" dxfId="2199" priority="228" operator="equal">
      <formula>0</formula>
    </cfRule>
  </conditionalFormatting>
  <conditionalFormatting sqref="E56:L56 N56:S56 U56:Y56">
    <cfRule type="containsText" dxfId="2198" priority="227" operator="containsText" text="Наименование инвестиционного проекта">
      <formula>NOT(ISERROR(SEARCH("Наименование инвестиционного проекта",E56)))</formula>
    </cfRule>
  </conditionalFormatting>
  <conditionalFormatting sqref="E56:L56 N56:S56 U56:Y56">
    <cfRule type="cellIs" dxfId="2197" priority="226" operator="equal">
      <formula>0</formula>
    </cfRule>
  </conditionalFormatting>
  <conditionalFormatting sqref="E56:L56 N56:S56 U56:Y56">
    <cfRule type="cellIs" dxfId="2196" priority="225" operator="equal">
      <formula>0</formula>
    </cfRule>
  </conditionalFormatting>
  <conditionalFormatting sqref="E56:L56 N56:S56 U56:Y56">
    <cfRule type="cellIs" dxfId="2195" priority="224" operator="equal">
      <formula>0</formula>
    </cfRule>
  </conditionalFormatting>
  <conditionalFormatting sqref="N77:R78 E77:K78 U77:Y78 E76:AM76">
    <cfRule type="containsText" dxfId="2194" priority="219" operator="containsText" text="Наименование инвестиционного проекта">
      <formula>NOT(ISERROR(SEARCH("Наименование инвестиционного проекта",E76)))</formula>
    </cfRule>
  </conditionalFormatting>
  <conditionalFormatting sqref="N77:R78 E77:K78 U77:Y78 E76:AM76">
    <cfRule type="cellIs" dxfId="2193" priority="218" operator="equal">
      <formula>0</formula>
    </cfRule>
  </conditionalFormatting>
  <conditionalFormatting sqref="N77:R78 E77:K78 U77:Y78 E76:AM76">
    <cfRule type="cellIs" dxfId="2192" priority="217" operator="equal">
      <formula>0</formula>
    </cfRule>
  </conditionalFormatting>
  <conditionalFormatting sqref="N77:R78 E77:K78 U77:Y78 E76:AM76">
    <cfRule type="cellIs" dxfId="2191" priority="216" operator="equal">
      <formula>0</formula>
    </cfRule>
  </conditionalFormatting>
  <conditionalFormatting sqref="E73:L75 N73:S75 U73:Y75">
    <cfRule type="containsText" dxfId="2190" priority="223" operator="containsText" text="Наименование инвестиционного проекта">
      <formula>NOT(ISERROR(SEARCH("Наименование инвестиционного проекта",E73)))</formula>
    </cfRule>
  </conditionalFormatting>
  <conditionalFormatting sqref="E73:L75 N73:S75 U73:Y75">
    <cfRule type="cellIs" dxfId="2189" priority="222" operator="equal">
      <formula>0</formula>
    </cfRule>
  </conditionalFormatting>
  <conditionalFormatting sqref="E73:L75 N73:S75 U73:Y75">
    <cfRule type="cellIs" dxfId="2188" priority="221" operator="equal">
      <formula>0</formula>
    </cfRule>
  </conditionalFormatting>
  <conditionalFormatting sqref="E73:L75 N73:S75 U73:Y75">
    <cfRule type="cellIs" dxfId="2187" priority="220" operator="equal">
      <formula>0</formula>
    </cfRule>
  </conditionalFormatting>
  <conditionalFormatting sqref="E42:L42 N42:S42 U42:Y42">
    <cfRule type="containsText" dxfId="2186" priority="215" operator="containsText" text="Наименование инвестиционного проекта">
      <formula>NOT(ISERROR(SEARCH("Наименование инвестиционного проекта",E42)))</formula>
    </cfRule>
  </conditionalFormatting>
  <conditionalFormatting sqref="E42:L42 N42:S42 U42:Y42">
    <cfRule type="cellIs" dxfId="2185" priority="214" operator="equal">
      <formula>0</formula>
    </cfRule>
  </conditionalFormatting>
  <conditionalFormatting sqref="E42:L42 N42:S42 U42:Y42">
    <cfRule type="cellIs" dxfId="2184" priority="213" operator="equal">
      <formula>0</formula>
    </cfRule>
  </conditionalFormatting>
  <conditionalFormatting sqref="E42:L42 N42:S42 U42:Y42">
    <cfRule type="cellIs" dxfId="2183" priority="212" operator="equal">
      <formula>0</formula>
    </cfRule>
  </conditionalFormatting>
  <conditionalFormatting sqref="L77:L78 S77:S78">
    <cfRule type="containsText" dxfId="2182" priority="211" operator="containsText" text="Наименование инвестиционного проекта">
      <formula>NOT(ISERROR(SEARCH("Наименование инвестиционного проекта",L77)))</formula>
    </cfRule>
  </conditionalFormatting>
  <conditionalFormatting sqref="L77:L78 S77:S78">
    <cfRule type="cellIs" dxfId="2181" priority="210" operator="equal">
      <formula>0</formula>
    </cfRule>
  </conditionalFormatting>
  <conditionalFormatting sqref="L77:L78 S77:S78">
    <cfRule type="cellIs" dxfId="2180" priority="209" operator="equal">
      <formula>0</formula>
    </cfRule>
  </conditionalFormatting>
  <conditionalFormatting sqref="L77:L78 S77:S78">
    <cfRule type="cellIs" dxfId="2179" priority="208" operator="equal">
      <formula>0</formula>
    </cfRule>
  </conditionalFormatting>
  <conditionalFormatting sqref="M39:M40 M70:M72 M32 M36 M43:M45 M53:M54 M57:M58 M65:M67 M60:M63">
    <cfRule type="cellIs" dxfId="2178" priority="207" operator="equal">
      <formula>0</formula>
    </cfRule>
  </conditionalFormatting>
  <conditionalFormatting sqref="M39:M40 M70:M72 M36 M43:M45 M53:M54 M57:M58 M65:M67 M60:M63">
    <cfRule type="containsText" dxfId="2177" priority="206" operator="containsText" text="Наименование инвестиционного проекта">
      <formula>NOT(ISERROR(SEARCH("Наименование инвестиционного проекта",M36)))</formula>
    </cfRule>
  </conditionalFormatting>
  <conditionalFormatting sqref="M30:M31">
    <cfRule type="cellIs" dxfId="2176" priority="205" operator="equal">
      <formula>0</formula>
    </cfRule>
  </conditionalFormatting>
  <conditionalFormatting sqref="M30:M32">
    <cfRule type="cellIs" dxfId="2175" priority="203" operator="equal">
      <formula>0</formula>
    </cfRule>
    <cfRule type="cellIs" dxfId="2174" priority="204" operator="equal">
      <formula>0</formula>
    </cfRule>
  </conditionalFormatting>
  <conditionalFormatting sqref="M39:M40 M70:M72 M30:M32 M36 M43:M45 M53:M54 M57:M58 M65:M67 M60:M63">
    <cfRule type="cellIs" dxfId="2173" priority="202" operator="equal">
      <formula>0</formula>
    </cfRule>
  </conditionalFormatting>
  <conditionalFormatting sqref="M39:M40 M70:M72 M30:M32 M36 M43:M45 M53:M54 M57:M58 M65:M67 M60:M63">
    <cfRule type="cellIs" dxfId="2172" priority="201" operator="equal">
      <formula>0</formula>
    </cfRule>
  </conditionalFormatting>
  <conditionalFormatting sqref="M23">
    <cfRule type="cellIs" dxfId="2171" priority="200" operator="equal">
      <formula>0</formula>
    </cfRule>
  </conditionalFormatting>
  <conditionalFormatting sqref="M23">
    <cfRule type="cellIs" dxfId="2170" priority="198" operator="equal">
      <formula>0</formula>
    </cfRule>
    <cfRule type="cellIs" dxfId="2169" priority="199" operator="equal">
      <formula>0</formula>
    </cfRule>
  </conditionalFormatting>
  <conditionalFormatting sqref="M23">
    <cfRule type="cellIs" dxfId="2168" priority="197" operator="equal">
      <formula>0</formula>
    </cfRule>
  </conditionalFormatting>
  <conditionalFormatting sqref="M23">
    <cfRule type="cellIs" dxfId="2167" priority="196" operator="equal">
      <formula>0</formula>
    </cfRule>
  </conditionalFormatting>
  <conditionalFormatting sqref="M34:M35">
    <cfRule type="containsText" dxfId="2166" priority="195" operator="containsText" text="Наименование инвестиционного проекта">
      <formula>NOT(ISERROR(SEARCH("Наименование инвестиционного проекта",M34)))</formula>
    </cfRule>
  </conditionalFormatting>
  <conditionalFormatting sqref="M34:M35">
    <cfRule type="cellIs" dxfId="2165" priority="194" operator="equal">
      <formula>0</formula>
    </cfRule>
  </conditionalFormatting>
  <conditionalFormatting sqref="M34:M35">
    <cfRule type="cellIs" dxfId="2164" priority="193" operator="equal">
      <formula>0</formula>
    </cfRule>
  </conditionalFormatting>
  <conditionalFormatting sqref="M34:M35">
    <cfRule type="cellIs" dxfId="2163" priority="192" operator="equal">
      <formula>0</formula>
    </cfRule>
  </conditionalFormatting>
  <conditionalFormatting sqref="M37:M38">
    <cfRule type="containsText" dxfId="2162" priority="191" operator="containsText" text="Наименование инвестиционного проекта">
      <formula>NOT(ISERROR(SEARCH("Наименование инвестиционного проекта",M37)))</formula>
    </cfRule>
  </conditionalFormatting>
  <conditionalFormatting sqref="M37:M38">
    <cfRule type="cellIs" dxfId="2161" priority="190" operator="equal">
      <formula>0</formula>
    </cfRule>
  </conditionalFormatting>
  <conditionalFormatting sqref="M37:M38">
    <cfRule type="cellIs" dxfId="2160" priority="189" operator="equal">
      <formula>0</formula>
    </cfRule>
  </conditionalFormatting>
  <conditionalFormatting sqref="M37:M38">
    <cfRule type="cellIs" dxfId="2159" priority="188" operator="equal">
      <formula>0</formula>
    </cfRule>
  </conditionalFormatting>
  <conditionalFormatting sqref="M56">
    <cfRule type="containsText" dxfId="2158" priority="187" operator="containsText" text="Наименование инвестиционного проекта">
      <formula>NOT(ISERROR(SEARCH("Наименование инвестиционного проекта",M56)))</formula>
    </cfRule>
  </conditionalFormatting>
  <conditionalFormatting sqref="M56">
    <cfRule type="cellIs" dxfId="2157" priority="186" operator="equal">
      <formula>0</formula>
    </cfRule>
  </conditionalFormatting>
  <conditionalFormatting sqref="M56">
    <cfRule type="cellIs" dxfId="2156" priority="185" operator="equal">
      <formula>0</formula>
    </cfRule>
  </conditionalFormatting>
  <conditionalFormatting sqref="M56">
    <cfRule type="cellIs" dxfId="2155" priority="184" operator="equal">
      <formula>0</formula>
    </cfRule>
  </conditionalFormatting>
  <conditionalFormatting sqref="M77:M78">
    <cfRule type="containsText" dxfId="2154" priority="179" operator="containsText" text="Наименование инвестиционного проекта">
      <formula>NOT(ISERROR(SEARCH("Наименование инвестиционного проекта",M77)))</formula>
    </cfRule>
  </conditionalFormatting>
  <conditionalFormatting sqref="M77:M78">
    <cfRule type="cellIs" dxfId="2153" priority="178" operator="equal">
      <formula>0</formula>
    </cfRule>
  </conditionalFormatting>
  <conditionalFormatting sqref="M77:M78">
    <cfRule type="cellIs" dxfId="2152" priority="177" operator="equal">
      <formula>0</formula>
    </cfRule>
  </conditionalFormatting>
  <conditionalFormatting sqref="M77:M78">
    <cfRule type="cellIs" dxfId="2151" priority="176" operator="equal">
      <formula>0</formula>
    </cfRule>
  </conditionalFormatting>
  <conditionalFormatting sqref="M73:M75">
    <cfRule type="containsText" dxfId="2150" priority="183" operator="containsText" text="Наименование инвестиционного проекта">
      <formula>NOT(ISERROR(SEARCH("Наименование инвестиционного проекта",M73)))</formula>
    </cfRule>
  </conditionalFormatting>
  <conditionalFormatting sqref="M73:M75">
    <cfRule type="cellIs" dxfId="2149" priority="182" operator="equal">
      <formula>0</formula>
    </cfRule>
  </conditionalFormatting>
  <conditionalFormatting sqref="M73:M75">
    <cfRule type="cellIs" dxfId="2148" priority="181" operator="equal">
      <formula>0</formula>
    </cfRule>
  </conditionalFormatting>
  <conditionalFormatting sqref="M73:M75">
    <cfRule type="cellIs" dxfId="2147" priority="180" operator="equal">
      <formula>0</formula>
    </cfRule>
  </conditionalFormatting>
  <conditionalFormatting sqref="M42">
    <cfRule type="containsText" dxfId="2146" priority="175" operator="containsText" text="Наименование инвестиционного проекта">
      <formula>NOT(ISERROR(SEARCH("Наименование инвестиционного проекта",M42)))</formula>
    </cfRule>
  </conditionalFormatting>
  <conditionalFormatting sqref="M42">
    <cfRule type="cellIs" dxfId="2145" priority="174" operator="equal">
      <formula>0</formula>
    </cfRule>
  </conditionalFormatting>
  <conditionalFormatting sqref="M42">
    <cfRule type="cellIs" dxfId="2144" priority="173" operator="equal">
      <formula>0</formula>
    </cfRule>
  </conditionalFormatting>
  <conditionalFormatting sqref="M42">
    <cfRule type="cellIs" dxfId="2143" priority="172" operator="equal">
      <formula>0</formula>
    </cfRule>
  </conditionalFormatting>
  <conditionalFormatting sqref="T39:T40 T70:T72 T32 T36 T43:T45 T53:T54 T57:T58 T65:T67 T60:T63">
    <cfRule type="cellIs" dxfId="2142" priority="171" operator="equal">
      <formula>0</formula>
    </cfRule>
  </conditionalFormatting>
  <conditionalFormatting sqref="T39:T40 T70:T72 T36 T43:T45 T53:T54 T57:T58 T65:T67 T60:T63">
    <cfRule type="containsText" dxfId="2141" priority="170" operator="containsText" text="Наименование инвестиционного проекта">
      <formula>NOT(ISERROR(SEARCH("Наименование инвестиционного проекта",T36)))</formula>
    </cfRule>
  </conditionalFormatting>
  <conditionalFormatting sqref="T30:T31">
    <cfRule type="cellIs" dxfId="2140" priority="169" operator="equal">
      <formula>0</formula>
    </cfRule>
  </conditionalFormatting>
  <conditionalFormatting sqref="T30:T32">
    <cfRule type="cellIs" dxfId="2139" priority="167" operator="equal">
      <formula>0</formula>
    </cfRule>
    <cfRule type="cellIs" dxfId="2138" priority="168" operator="equal">
      <formula>0</formula>
    </cfRule>
  </conditionalFormatting>
  <conditionalFormatting sqref="T39:T40 T70:T72 T30:T32 T36 T43:T45 T53:T54 T57:T58 T65:T67 T60:T63">
    <cfRule type="cellIs" dxfId="2137" priority="166" operator="equal">
      <formula>0</formula>
    </cfRule>
  </conditionalFormatting>
  <conditionalFormatting sqref="T39:T40 T70:T72 T30:T32 T36 T43:T45 T53:T54 T57:T58 T65:T67 T60:T63">
    <cfRule type="cellIs" dxfId="2136" priority="165" operator="equal">
      <formula>0</formula>
    </cfRule>
  </conditionalFormatting>
  <conditionalFormatting sqref="T24:T29">
    <cfRule type="cellIs" dxfId="2135" priority="164" operator="equal">
      <formula>0</formula>
    </cfRule>
  </conditionalFormatting>
  <conditionalFormatting sqref="T24:T29">
    <cfRule type="cellIs" dxfId="2134" priority="162" operator="equal">
      <formula>0</formula>
    </cfRule>
    <cfRule type="cellIs" dxfId="2133" priority="163" operator="equal">
      <formula>0</formula>
    </cfRule>
  </conditionalFormatting>
  <conditionalFormatting sqref="T24:T29">
    <cfRule type="cellIs" dxfId="2132" priority="161" operator="equal">
      <formula>0</formula>
    </cfRule>
  </conditionalFormatting>
  <conditionalFormatting sqref="T24:T29">
    <cfRule type="cellIs" dxfId="2131" priority="160" operator="equal">
      <formula>0</formula>
    </cfRule>
  </conditionalFormatting>
  <conditionalFormatting sqref="T23">
    <cfRule type="cellIs" dxfId="2130" priority="159" operator="equal">
      <formula>0</formula>
    </cfRule>
  </conditionalFormatting>
  <conditionalFormatting sqref="T23">
    <cfRule type="cellIs" dxfId="2129" priority="157" operator="equal">
      <formula>0</formula>
    </cfRule>
    <cfRule type="cellIs" dxfId="2128" priority="158" operator="equal">
      <formula>0</formula>
    </cfRule>
  </conditionalFormatting>
  <conditionalFormatting sqref="T23">
    <cfRule type="cellIs" dxfId="2127" priority="156" operator="equal">
      <formula>0</formula>
    </cfRule>
  </conditionalFormatting>
  <conditionalFormatting sqref="T23">
    <cfRule type="cellIs" dxfId="2126" priority="155" operator="equal">
      <formula>0</formula>
    </cfRule>
  </conditionalFormatting>
  <conditionalFormatting sqref="T34:T35">
    <cfRule type="containsText" dxfId="2125" priority="154" operator="containsText" text="Наименование инвестиционного проекта">
      <formula>NOT(ISERROR(SEARCH("Наименование инвестиционного проекта",T34)))</formula>
    </cfRule>
  </conditionalFormatting>
  <conditionalFormatting sqref="T34:T35">
    <cfRule type="cellIs" dxfId="2124" priority="153" operator="equal">
      <formula>0</formula>
    </cfRule>
  </conditionalFormatting>
  <conditionalFormatting sqref="T34:T35">
    <cfRule type="cellIs" dxfId="2123" priority="152" operator="equal">
      <formula>0</formula>
    </cfRule>
  </conditionalFormatting>
  <conditionalFormatting sqref="T34:T35">
    <cfRule type="cellIs" dxfId="2122" priority="151" operator="equal">
      <formula>0</formula>
    </cfRule>
  </conditionalFormatting>
  <conditionalFormatting sqref="T37:T38">
    <cfRule type="containsText" dxfId="2121" priority="150" operator="containsText" text="Наименование инвестиционного проекта">
      <formula>NOT(ISERROR(SEARCH("Наименование инвестиционного проекта",T37)))</formula>
    </cfRule>
  </conditionalFormatting>
  <conditionalFormatting sqref="T37:T38">
    <cfRule type="cellIs" dxfId="2120" priority="149" operator="equal">
      <formula>0</formula>
    </cfRule>
  </conditionalFormatting>
  <conditionalFormatting sqref="T37:T38">
    <cfRule type="cellIs" dxfId="2119" priority="148" operator="equal">
      <formula>0</formula>
    </cfRule>
  </conditionalFormatting>
  <conditionalFormatting sqref="T37:T38">
    <cfRule type="cellIs" dxfId="2118" priority="147" operator="equal">
      <formula>0</formula>
    </cfRule>
  </conditionalFormatting>
  <conditionalFormatting sqref="T56">
    <cfRule type="containsText" dxfId="2117" priority="146" operator="containsText" text="Наименование инвестиционного проекта">
      <formula>NOT(ISERROR(SEARCH("Наименование инвестиционного проекта",T56)))</formula>
    </cfRule>
  </conditionalFormatting>
  <conditionalFormatting sqref="T56">
    <cfRule type="cellIs" dxfId="2116" priority="145" operator="equal">
      <formula>0</formula>
    </cfRule>
  </conditionalFormatting>
  <conditionalFormatting sqref="T56">
    <cfRule type="cellIs" dxfId="2115" priority="144" operator="equal">
      <formula>0</formula>
    </cfRule>
  </conditionalFormatting>
  <conditionalFormatting sqref="T56">
    <cfRule type="cellIs" dxfId="2114" priority="143" operator="equal">
      <formula>0</formula>
    </cfRule>
  </conditionalFormatting>
  <conditionalFormatting sqref="T77:T78">
    <cfRule type="containsText" dxfId="2113" priority="138" operator="containsText" text="Наименование инвестиционного проекта">
      <formula>NOT(ISERROR(SEARCH("Наименование инвестиционного проекта",T77)))</formula>
    </cfRule>
  </conditionalFormatting>
  <conditionalFormatting sqref="T77:T78">
    <cfRule type="cellIs" dxfId="2112" priority="137" operator="equal">
      <formula>0</formula>
    </cfRule>
  </conditionalFormatting>
  <conditionalFormatting sqref="T77:T78">
    <cfRule type="cellIs" dxfId="2111" priority="136" operator="equal">
      <formula>0</formula>
    </cfRule>
  </conditionalFormatting>
  <conditionalFormatting sqref="T77:T78">
    <cfRule type="cellIs" dxfId="2110" priority="135" operator="equal">
      <formula>0</formula>
    </cfRule>
  </conditionalFormatting>
  <conditionalFormatting sqref="T73:T75">
    <cfRule type="containsText" dxfId="2109" priority="142" operator="containsText" text="Наименование инвестиционного проекта">
      <formula>NOT(ISERROR(SEARCH("Наименование инвестиционного проекта",T73)))</formula>
    </cfRule>
  </conditionalFormatting>
  <conditionalFormatting sqref="T73:T75">
    <cfRule type="cellIs" dxfId="2108" priority="141" operator="equal">
      <formula>0</formula>
    </cfRule>
  </conditionalFormatting>
  <conditionalFormatting sqref="T73:T75">
    <cfRule type="cellIs" dxfId="2107" priority="140" operator="equal">
      <formula>0</formula>
    </cfRule>
  </conditionalFormatting>
  <conditionalFormatting sqref="T73:T75">
    <cfRule type="cellIs" dxfId="2106" priority="139" operator="equal">
      <formula>0</formula>
    </cfRule>
  </conditionalFormatting>
  <conditionalFormatting sqref="T42">
    <cfRule type="containsText" dxfId="2105" priority="134" operator="containsText" text="Наименование инвестиционного проекта">
      <formula>NOT(ISERROR(SEARCH("Наименование инвестиционного проекта",T42)))</formula>
    </cfRule>
  </conditionalFormatting>
  <conditionalFormatting sqref="T42">
    <cfRule type="cellIs" dxfId="2104" priority="133" operator="equal">
      <formula>0</formula>
    </cfRule>
  </conditionalFormatting>
  <conditionalFormatting sqref="T42">
    <cfRule type="cellIs" dxfId="2103" priority="132" operator="equal">
      <formula>0</formula>
    </cfRule>
  </conditionalFormatting>
  <conditionalFormatting sqref="T42">
    <cfRule type="cellIs" dxfId="2102" priority="131" operator="equal">
      <formula>0</formula>
    </cfRule>
  </conditionalFormatting>
  <conditionalFormatting sqref="AA69:AM69">
    <cfRule type="cellIs" dxfId="2101" priority="130" operator="equal">
      <formula>0</formula>
    </cfRule>
  </conditionalFormatting>
  <conditionalFormatting sqref="AA69:AM69">
    <cfRule type="containsText" dxfId="2100" priority="129" operator="containsText" text="Наименование инвестиционного проекта">
      <formula>NOT(ISERROR(SEARCH("Наименование инвестиционного проекта",AA69)))</formula>
    </cfRule>
  </conditionalFormatting>
  <conditionalFormatting sqref="AA69:AM69">
    <cfRule type="cellIs" dxfId="2099" priority="128" operator="equal">
      <formula>0</formula>
    </cfRule>
  </conditionalFormatting>
  <conditionalFormatting sqref="AA69:AM69">
    <cfRule type="cellIs" dxfId="2098" priority="127" operator="equal">
      <formula>0</formula>
    </cfRule>
  </conditionalFormatting>
  <conditionalFormatting sqref="Z69">
    <cfRule type="cellIs" dxfId="2097" priority="126" operator="equal">
      <formula>0</formula>
    </cfRule>
  </conditionalFormatting>
  <conditionalFormatting sqref="Z69">
    <cfRule type="containsText" dxfId="2096" priority="125" operator="containsText" text="Наименование инвестиционного проекта">
      <formula>NOT(ISERROR(SEARCH("Наименование инвестиционного проекта",Z69)))</formula>
    </cfRule>
  </conditionalFormatting>
  <conditionalFormatting sqref="Z69">
    <cfRule type="cellIs" dxfId="2095" priority="124" operator="equal">
      <formula>0</formula>
    </cfRule>
  </conditionalFormatting>
  <conditionalFormatting sqref="Z69">
    <cfRule type="cellIs" dxfId="2094" priority="123" operator="equal">
      <formula>0</formula>
    </cfRule>
  </conditionalFormatting>
  <conditionalFormatting sqref="E69:L69 N69:S69 U69:Y69">
    <cfRule type="cellIs" dxfId="2093" priority="118" operator="equal">
      <formula>0</formula>
    </cfRule>
  </conditionalFormatting>
  <conditionalFormatting sqref="E69:L69 N69:S69 U69:Y69">
    <cfRule type="containsText" dxfId="2092" priority="117" operator="containsText" text="Наименование инвестиционного проекта">
      <formula>NOT(ISERROR(SEARCH("Наименование инвестиционного проекта",E69)))</formula>
    </cfRule>
  </conditionalFormatting>
  <conditionalFormatting sqref="E69:L69 N69:S69 U69:Y69">
    <cfRule type="cellIs" dxfId="2091" priority="116" operator="equal">
      <formula>0</formula>
    </cfRule>
  </conditionalFormatting>
  <conditionalFormatting sqref="E69:L69 N69:S69 U69:Y69">
    <cfRule type="cellIs" dxfId="2090" priority="115" operator="equal">
      <formula>0</formula>
    </cfRule>
  </conditionalFormatting>
  <conditionalFormatting sqref="M69">
    <cfRule type="cellIs" dxfId="2089" priority="114" operator="equal">
      <formula>0</formula>
    </cfRule>
  </conditionalFormatting>
  <conditionalFormatting sqref="M69">
    <cfRule type="containsText" dxfId="2088" priority="113" operator="containsText" text="Наименование инвестиционного проекта">
      <formula>NOT(ISERROR(SEARCH("Наименование инвестиционного проекта",M69)))</formula>
    </cfRule>
  </conditionalFormatting>
  <conditionalFormatting sqref="M69">
    <cfRule type="cellIs" dxfId="2087" priority="112" operator="equal">
      <formula>0</formula>
    </cfRule>
  </conditionalFormatting>
  <conditionalFormatting sqref="M69">
    <cfRule type="cellIs" dxfId="2086" priority="111" operator="equal">
      <formula>0</formula>
    </cfRule>
  </conditionalFormatting>
  <conditionalFormatting sqref="T69">
    <cfRule type="cellIs" dxfId="2085" priority="110" operator="equal">
      <formula>0</formula>
    </cfRule>
  </conditionalFormatting>
  <conditionalFormatting sqref="T69">
    <cfRule type="containsText" dxfId="2084" priority="109" operator="containsText" text="Наименование инвестиционного проекта">
      <formula>NOT(ISERROR(SEARCH("Наименование инвестиционного проекта",T69)))</formula>
    </cfRule>
  </conditionalFormatting>
  <conditionalFormatting sqref="T69">
    <cfRule type="cellIs" dxfId="2083" priority="108" operator="equal">
      <formula>0</formula>
    </cfRule>
  </conditionalFormatting>
  <conditionalFormatting sqref="T69">
    <cfRule type="cellIs" dxfId="2082" priority="107" operator="equal">
      <formula>0</formula>
    </cfRule>
  </conditionalFormatting>
  <conditionalFormatting sqref="AA48:AA52 AB51:AD51 AB52:AE52">
    <cfRule type="cellIs" dxfId="2081" priority="106" operator="equal">
      <formula>0</formula>
    </cfRule>
  </conditionalFormatting>
  <conditionalFormatting sqref="AA48:AA52 AB51:AD51 AB52:AE52">
    <cfRule type="containsText" dxfId="2080" priority="105" operator="containsText" text="Наименование инвестиционного проекта">
      <formula>NOT(ISERROR(SEARCH("Наименование инвестиционного проекта",AA48)))</formula>
    </cfRule>
  </conditionalFormatting>
  <conditionalFormatting sqref="AA48:AA52 AB51:AD51 AB52:AE52">
    <cfRule type="cellIs" dxfId="2079" priority="104" operator="equal">
      <formula>0</formula>
    </cfRule>
  </conditionalFormatting>
  <conditionalFormatting sqref="AA48:AA52 AB51:AD51 AB52:AE52">
    <cfRule type="cellIs" dxfId="2078" priority="103" operator="equal">
      <formula>0</formula>
    </cfRule>
  </conditionalFormatting>
  <conditionalFormatting sqref="Z48:Z52">
    <cfRule type="cellIs" dxfId="2077" priority="102" operator="equal">
      <formula>0</formula>
    </cfRule>
  </conditionalFormatting>
  <conditionalFormatting sqref="Z48:Z52">
    <cfRule type="containsText" dxfId="2076" priority="101" operator="containsText" text="Наименование инвестиционного проекта">
      <formula>NOT(ISERROR(SEARCH("Наименование инвестиционного проекта",Z48)))</formula>
    </cfRule>
  </conditionalFormatting>
  <conditionalFormatting sqref="Z48:Z52">
    <cfRule type="cellIs" dxfId="2075" priority="100" operator="equal">
      <formula>0</formula>
    </cfRule>
  </conditionalFormatting>
  <conditionalFormatting sqref="Z48:Z52">
    <cfRule type="cellIs" dxfId="2074" priority="99" operator="equal">
      <formula>0</formula>
    </cfRule>
  </conditionalFormatting>
  <conditionalFormatting sqref="AE51:AM51 AF52:AM52 AB48:AM50">
    <cfRule type="cellIs" dxfId="2073" priority="98" operator="equal">
      <formula>0</formula>
    </cfRule>
  </conditionalFormatting>
  <conditionalFormatting sqref="AE51:AM51 AF52:AM52 AB48:AM50">
    <cfRule type="containsText" dxfId="2072" priority="97" operator="containsText" text="Наименование инвестиционного проекта">
      <formula>NOT(ISERROR(SEARCH("Наименование инвестиционного проекта",AB48)))</formula>
    </cfRule>
  </conditionalFormatting>
  <conditionalFormatting sqref="AE51:AM51 AF52:AM52 AB48:AM50">
    <cfRule type="cellIs" dxfId="2071" priority="96" operator="equal">
      <formula>0</formula>
    </cfRule>
  </conditionalFormatting>
  <conditionalFormatting sqref="AE51:AM51 AF52:AM52 AB48:AM50">
    <cfRule type="cellIs" dxfId="2070" priority="95" operator="equal">
      <formula>0</formula>
    </cfRule>
  </conditionalFormatting>
  <conditionalFormatting sqref="E48:L52 N48:S52 U48:Y52 E47:AM47">
    <cfRule type="cellIs" dxfId="2069" priority="94" operator="equal">
      <formula>0</formula>
    </cfRule>
  </conditionalFormatting>
  <conditionalFormatting sqref="E48:L52 N48:S52 U48:Y52 E47:AM47">
    <cfRule type="containsText" dxfId="2068" priority="93" operator="containsText" text="Наименование инвестиционного проекта">
      <formula>NOT(ISERROR(SEARCH("Наименование инвестиционного проекта",E47)))</formula>
    </cfRule>
  </conditionalFormatting>
  <conditionalFormatting sqref="E48:L52 N48:S52 U48:Y52 E47:AM47">
    <cfRule type="cellIs" dxfId="2067" priority="92" operator="equal">
      <formula>0</formula>
    </cfRule>
  </conditionalFormatting>
  <conditionalFormatting sqref="E48:L52 N48:S52 U48:Y52 E47:AM47">
    <cfRule type="cellIs" dxfId="2066" priority="91" operator="equal">
      <formula>0</formula>
    </cfRule>
  </conditionalFormatting>
  <conditionalFormatting sqref="M48:M52">
    <cfRule type="cellIs" dxfId="2065" priority="90" operator="equal">
      <formula>0</formula>
    </cfRule>
  </conditionalFormatting>
  <conditionalFormatting sqref="M48:M52">
    <cfRule type="containsText" dxfId="2064" priority="89" operator="containsText" text="Наименование инвестиционного проекта">
      <formula>NOT(ISERROR(SEARCH("Наименование инвестиционного проекта",M48)))</formula>
    </cfRule>
  </conditionalFormatting>
  <conditionalFormatting sqref="M48:M52">
    <cfRule type="cellIs" dxfId="2063" priority="88" operator="equal">
      <formula>0</formula>
    </cfRule>
  </conditionalFormatting>
  <conditionalFormatting sqref="M48:M52">
    <cfRule type="cellIs" dxfId="2062" priority="87" operator="equal">
      <formula>0</formula>
    </cfRule>
  </conditionalFormatting>
  <conditionalFormatting sqref="T48:T52">
    <cfRule type="cellIs" dxfId="2061" priority="86" operator="equal">
      <formula>0</formula>
    </cfRule>
  </conditionalFormatting>
  <conditionalFormatting sqref="T48:T52">
    <cfRule type="containsText" dxfId="2060" priority="85" operator="containsText" text="Наименование инвестиционного проекта">
      <formula>NOT(ISERROR(SEARCH("Наименование инвестиционного проекта",T48)))</formula>
    </cfRule>
  </conditionalFormatting>
  <conditionalFormatting sqref="T48:T52">
    <cfRule type="cellIs" dxfId="2059" priority="84" operator="equal">
      <formula>0</formula>
    </cfRule>
  </conditionalFormatting>
  <conditionalFormatting sqref="T48:T52">
    <cfRule type="cellIs" dxfId="2058" priority="83" operator="equal">
      <formula>0</formula>
    </cfRule>
  </conditionalFormatting>
  <conditionalFormatting sqref="E41:AM41">
    <cfRule type="containsText" dxfId="2057" priority="82" operator="containsText" text="Наименование инвестиционного проекта">
      <formula>NOT(ISERROR(SEARCH("Наименование инвестиционного проекта",E41)))</formula>
    </cfRule>
  </conditionalFormatting>
  <conditionalFormatting sqref="E41:AM41">
    <cfRule type="cellIs" dxfId="2056" priority="81" operator="equal">
      <formula>0</formula>
    </cfRule>
  </conditionalFormatting>
  <conditionalFormatting sqref="E41:AM41">
    <cfRule type="cellIs" dxfId="2055" priority="80" operator="equal">
      <formula>0</formula>
    </cfRule>
  </conditionalFormatting>
  <conditionalFormatting sqref="E41:AM41">
    <cfRule type="cellIs" dxfId="2054" priority="79" operator="equal">
      <formula>0</formula>
    </cfRule>
  </conditionalFormatting>
  <conditionalFormatting sqref="AA33">
    <cfRule type="containsText" dxfId="2053" priority="78"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2052" priority="77" operator="equal">
      <formula>0</formula>
    </cfRule>
  </conditionalFormatting>
  <conditionalFormatting sqref="AA33">
    <cfRule type="cellIs" dxfId="2051" priority="76" operator="equal">
      <formula>0</formula>
    </cfRule>
  </conditionalFormatting>
  <conditionalFormatting sqref="AA33">
    <cfRule type="cellIs" dxfId="2050" priority="75" operator="equal">
      <formula>0</formula>
    </cfRule>
  </conditionalFormatting>
  <conditionalFormatting sqref="Z33">
    <cfRule type="containsText" dxfId="2049" priority="74"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2048" priority="73" operator="equal">
      <formula>0</formula>
    </cfRule>
  </conditionalFormatting>
  <conditionalFormatting sqref="Z33">
    <cfRule type="cellIs" dxfId="2047" priority="72" operator="equal">
      <formula>0</formula>
    </cfRule>
  </conditionalFormatting>
  <conditionalFormatting sqref="Z33">
    <cfRule type="cellIs" dxfId="2046" priority="71" operator="equal">
      <formula>0</formula>
    </cfRule>
  </conditionalFormatting>
  <conditionalFormatting sqref="AG33:AM33">
    <cfRule type="cellIs" dxfId="2045" priority="70" operator="equal">
      <formula>0</formula>
    </cfRule>
  </conditionalFormatting>
  <conditionalFormatting sqref="AG33:AM33">
    <cfRule type="containsText" dxfId="2044" priority="69"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2043" priority="68" operator="equal">
      <formula>0</formula>
    </cfRule>
  </conditionalFormatting>
  <conditionalFormatting sqref="AG33:AM33">
    <cfRule type="cellIs" dxfId="2042" priority="67" operator="equal">
      <formula>0</formula>
    </cfRule>
  </conditionalFormatting>
  <conditionalFormatting sqref="AB33:AF33">
    <cfRule type="containsText" dxfId="2041" priority="66"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2040" priority="65" operator="equal">
      <formula>0</formula>
    </cfRule>
  </conditionalFormatting>
  <conditionalFormatting sqref="AB33:AF33">
    <cfRule type="cellIs" dxfId="2039" priority="64" operator="equal">
      <formula>0</formula>
    </cfRule>
  </conditionalFormatting>
  <conditionalFormatting sqref="AB33:AF33">
    <cfRule type="cellIs" dxfId="2038" priority="63" operator="equal">
      <formula>0</formula>
    </cfRule>
  </conditionalFormatting>
  <conditionalFormatting sqref="E33:L33 N33:S33 U33:Y33">
    <cfRule type="containsText" dxfId="2037" priority="62"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2036" priority="61" operator="equal">
      <formula>0</formula>
    </cfRule>
  </conditionalFormatting>
  <conditionalFormatting sqref="U33:Y33 N33:S33 E33:L33">
    <cfRule type="cellIs" dxfId="2035" priority="60" operator="equal">
      <formula>0</formula>
    </cfRule>
  </conditionalFormatting>
  <conditionalFormatting sqref="U33:Y33 N33:S33 E33:L33">
    <cfRule type="cellIs" dxfId="2034" priority="59" operator="equal">
      <formula>0</formula>
    </cfRule>
  </conditionalFormatting>
  <conditionalFormatting sqref="M33">
    <cfRule type="containsText" dxfId="2033" priority="58"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2032" priority="57" operator="equal">
      <formula>0</formula>
    </cfRule>
  </conditionalFormatting>
  <conditionalFormatting sqref="M33">
    <cfRule type="cellIs" dxfId="2031" priority="56" operator="equal">
      <formula>0</formula>
    </cfRule>
  </conditionalFormatting>
  <conditionalFormatting sqref="M33">
    <cfRule type="cellIs" dxfId="2030" priority="55" operator="equal">
      <formula>0</formula>
    </cfRule>
  </conditionalFormatting>
  <conditionalFormatting sqref="T33">
    <cfRule type="containsText" dxfId="2029" priority="54"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2028" priority="53" operator="equal">
      <formula>0</formula>
    </cfRule>
  </conditionalFormatting>
  <conditionalFormatting sqref="T33">
    <cfRule type="cellIs" dxfId="2027" priority="52" operator="equal">
      <formula>0</formula>
    </cfRule>
  </conditionalFormatting>
  <conditionalFormatting sqref="T33">
    <cfRule type="cellIs" dxfId="2026" priority="51" operator="equal">
      <formula>0</formula>
    </cfRule>
  </conditionalFormatting>
  <conditionalFormatting sqref="E64:AM64">
    <cfRule type="containsText" dxfId="2025" priority="49" operator="containsText" text="Наименование инвестиционного проекта">
      <formula>NOT(ISERROR(SEARCH("Наименование инвестиционного проекта",E64)))</formula>
    </cfRule>
  </conditionalFormatting>
  <conditionalFormatting sqref="E64:AM64">
    <cfRule type="cellIs" dxfId="2024" priority="50" operator="equal">
      <formula>0</formula>
    </cfRule>
  </conditionalFormatting>
  <conditionalFormatting sqref="E64:AM64">
    <cfRule type="cellIs" dxfId="2023" priority="48" operator="equal">
      <formula>0</formula>
    </cfRule>
  </conditionalFormatting>
  <conditionalFormatting sqref="E64:AM64">
    <cfRule type="cellIs" dxfId="2022" priority="47" operator="equal">
      <formula>0</formula>
    </cfRule>
  </conditionalFormatting>
  <conditionalFormatting sqref="B94:B100 D94:D100 B77:D77">
    <cfRule type="containsText" dxfId="2021" priority="46" operator="containsText" text="Наименование инвестиционного проекта">
      <formula>NOT(ISERROR(SEARCH("Наименование инвестиционного проекта",B77)))</formula>
    </cfRule>
  </conditionalFormatting>
  <conditionalFormatting sqref="B84:D87 B80:D80 B94:D100 B77:D77">
    <cfRule type="cellIs" dxfId="2020" priority="45" operator="equal">
      <formula>0</formula>
    </cfRule>
  </conditionalFormatting>
  <conditionalFormatting sqref="D84:D85 B86:D87 D23:D49 B108:D122 B72:D76 C100 B134:D175 B80:D80 D102:D103 B102:B103 B124:D125 B127:D130">
    <cfRule type="containsText" dxfId="2019" priority="44" operator="containsText" text="Наименование инвестиционного проекта">
      <formula>NOT(ISERROR(SEARCH("Наименование инвестиционного проекта",B23)))</formula>
    </cfRule>
  </conditionalFormatting>
  <conditionalFormatting sqref="B50:D50 D23:D49 B108:D122 B57:D69 C100 B52:D52 B55:D55 B72:D76 B134:D175 D102:D103 B102:B103 B124:D125 B127:D130">
    <cfRule type="cellIs" dxfId="2018" priority="43" operator="equal">
      <formula>0</formula>
    </cfRule>
  </conditionalFormatting>
  <conditionalFormatting sqref="D107">
    <cfRule type="cellIs" dxfId="2017" priority="34" operator="equal">
      <formula>0</formula>
    </cfRule>
  </conditionalFormatting>
  <conditionalFormatting sqref="C102">
    <cfRule type="cellIs" dxfId="2016" priority="36" operator="equal">
      <formula>0</formula>
    </cfRule>
  </conditionalFormatting>
  <conditionalFormatting sqref="C103">
    <cfRule type="cellIs" dxfId="2015" priority="35" operator="equal">
      <formula>0</formula>
    </cfRule>
  </conditionalFormatting>
  <conditionalFormatting sqref="C46:C47">
    <cfRule type="cellIs" dxfId="2014" priority="32" operator="equal">
      <formula>0</formula>
    </cfRule>
  </conditionalFormatting>
  <conditionalFormatting sqref="B84:C85 D88:D89 B107:C107 B104:D106 B90:D93">
    <cfRule type="containsText" dxfId="2013" priority="42" operator="containsText" text="Наименование инвестиционного проекта">
      <formula>NOT(ISERROR(SEARCH("Наименование инвестиционного проекта",B84)))</formula>
    </cfRule>
  </conditionalFormatting>
  <conditionalFormatting sqref="D88:D89 B107:C107 B104:D106 B90:D93">
    <cfRule type="cellIs" dxfId="2012" priority="41" operator="equal">
      <formula>0</formula>
    </cfRule>
  </conditionalFormatting>
  <conditionalFormatting sqref="B23:C23 B48:C49 B47">
    <cfRule type="cellIs" dxfId="2011" priority="40" operator="equal">
      <formula>0</formula>
    </cfRule>
  </conditionalFormatting>
  <conditionalFormatting sqref="B56 D56">
    <cfRule type="cellIs" dxfId="2010" priority="39" operator="equal">
      <formula>0</formula>
    </cfRule>
  </conditionalFormatting>
  <conditionalFormatting sqref="B88:C88">
    <cfRule type="cellIs" dxfId="2009" priority="38" operator="equal">
      <formula>0</formula>
    </cfRule>
  </conditionalFormatting>
  <conditionalFormatting sqref="B89:C89">
    <cfRule type="cellIs" dxfId="2008" priority="37" operator="equal">
      <formula>0</formula>
    </cfRule>
  </conditionalFormatting>
  <conditionalFormatting sqref="C56">
    <cfRule type="cellIs" dxfId="2007" priority="33" operator="equal">
      <formula>0</formula>
    </cfRule>
  </conditionalFormatting>
  <conditionalFormatting sqref="C51">
    <cfRule type="cellIs" dxfId="2006" priority="30" operator="equal">
      <formula>0</formula>
    </cfRule>
  </conditionalFormatting>
  <conditionalFormatting sqref="D51 B51">
    <cfRule type="cellIs" dxfId="2005" priority="31" operator="equal">
      <formula>0</formula>
    </cfRule>
  </conditionalFormatting>
  <conditionalFormatting sqref="C53:C54">
    <cfRule type="cellIs" dxfId="2004" priority="28" operator="equal">
      <formula>0</formula>
    </cfRule>
  </conditionalFormatting>
  <conditionalFormatting sqref="D53:D54 B53:B54">
    <cfRule type="cellIs" dxfId="2003" priority="29" operator="equal">
      <formula>0</formula>
    </cfRule>
  </conditionalFormatting>
  <conditionalFormatting sqref="B70:D71">
    <cfRule type="cellIs" dxfId="2002" priority="27" operator="equal">
      <formula>0</formula>
    </cfRule>
  </conditionalFormatting>
  <conditionalFormatting sqref="B133:D133">
    <cfRule type="containsText" dxfId="2001" priority="26" operator="containsText" text="Наименование инвестиционного проекта">
      <formula>NOT(ISERROR(SEARCH("Наименование инвестиционного проекта",B133)))</formula>
    </cfRule>
  </conditionalFormatting>
  <conditionalFormatting sqref="B133:D133">
    <cfRule type="cellIs" dxfId="2000" priority="25" operator="equal">
      <formula>0</formula>
    </cfRule>
  </conditionalFormatting>
  <conditionalFormatting sqref="B80:D80">
    <cfRule type="containsText" dxfId="1999" priority="24" operator="containsText" text="Наименование инвестиционного проекта">
      <formula>NOT(ISERROR(SEARCH("Наименование инвестиционного проекта",B80)))</formula>
    </cfRule>
  </conditionalFormatting>
  <conditionalFormatting sqref="B80:D80">
    <cfRule type="cellIs" dxfId="1998" priority="23" operator="equal">
      <formula>0</formula>
    </cfRule>
  </conditionalFormatting>
  <conditionalFormatting sqref="C80">
    <cfRule type="containsText" dxfId="1997" priority="22" operator="containsText" text="Наименование инвестиционного проекта">
      <formula>NOT(ISERROR(SEARCH("Наименование инвестиционного проекта",C80)))</formula>
    </cfRule>
  </conditionalFormatting>
  <conditionalFormatting sqref="C101">
    <cfRule type="cellIs" dxfId="1996" priority="19" operator="equal">
      <formula>0</formula>
    </cfRule>
  </conditionalFormatting>
  <conditionalFormatting sqref="D101 B101">
    <cfRule type="containsText" dxfId="1995" priority="21" operator="containsText" text="Наименование инвестиционного проекта">
      <formula>NOT(ISERROR(SEARCH("Наименование инвестиционного проекта",B101)))</formula>
    </cfRule>
  </conditionalFormatting>
  <conditionalFormatting sqref="D101 B101">
    <cfRule type="cellIs" dxfId="1994" priority="20" operator="equal">
      <formula>0</formula>
    </cfRule>
  </conditionalFormatting>
  <conditionalFormatting sqref="B131:D132">
    <cfRule type="containsText" dxfId="1993" priority="18" operator="containsText" text="Наименование инвестиционного проекта">
      <formula>NOT(ISERROR(SEARCH("Наименование инвестиционного проекта",B131)))</formula>
    </cfRule>
  </conditionalFormatting>
  <conditionalFormatting sqref="B131:D132">
    <cfRule type="cellIs" dxfId="1992" priority="17" operator="equal">
      <formula>0</formula>
    </cfRule>
  </conditionalFormatting>
  <conditionalFormatting sqref="B176:D178">
    <cfRule type="containsText" dxfId="1991" priority="16" operator="containsText" text="Наименование инвестиционного проекта">
      <formula>NOT(ISERROR(SEARCH("Наименование инвестиционного проекта",B176)))</formula>
    </cfRule>
  </conditionalFormatting>
  <conditionalFormatting sqref="B176:D178">
    <cfRule type="cellIs" dxfId="1990" priority="15" operator="equal">
      <formula>0</formula>
    </cfRule>
  </conditionalFormatting>
  <conditionalFormatting sqref="B78:D79">
    <cfRule type="containsText" dxfId="1989" priority="14" operator="containsText" text="Наименование инвестиционного проекта">
      <formula>NOT(ISERROR(SEARCH("Наименование инвестиционного проекта",B78)))</formula>
    </cfRule>
  </conditionalFormatting>
  <conditionalFormatting sqref="B78:D79">
    <cfRule type="cellIs" dxfId="1988" priority="13" operator="equal">
      <formula>0</formula>
    </cfRule>
  </conditionalFormatting>
  <conditionalFormatting sqref="C78:C79">
    <cfRule type="containsText" dxfId="1987" priority="12" operator="containsText" text="Наименование инвестиционного проекта">
      <formula>NOT(ISERROR(SEARCH("Наименование инвестиционного проекта",C78)))</formula>
    </cfRule>
  </conditionalFormatting>
  <conditionalFormatting sqref="B81:D82">
    <cfRule type="containsText" dxfId="1986" priority="11" operator="containsText" text="Наименование инвестиционного проекта">
      <formula>NOT(ISERROR(SEARCH("Наименование инвестиционного проекта",B81)))</formula>
    </cfRule>
  </conditionalFormatting>
  <conditionalFormatting sqref="B81:D82">
    <cfRule type="cellIs" dxfId="1985" priority="10" operator="equal">
      <formula>0</formula>
    </cfRule>
  </conditionalFormatting>
  <conditionalFormatting sqref="C81:C82">
    <cfRule type="containsText" dxfId="1984" priority="9" operator="containsText" text="Наименование инвестиционного проекта">
      <formula>NOT(ISERROR(SEARCH("Наименование инвестиционного проекта",C81)))</formula>
    </cfRule>
  </conditionalFormatting>
  <conditionalFormatting sqref="B123:D123">
    <cfRule type="containsText" dxfId="1983" priority="8" operator="containsText" text="Наименование инвестиционного проекта">
      <formula>NOT(ISERROR(SEARCH("Наименование инвестиционного проекта",B123)))</formula>
    </cfRule>
  </conditionalFormatting>
  <conditionalFormatting sqref="B123:D123">
    <cfRule type="cellIs" dxfId="1982" priority="7" operator="equal">
      <formula>0</formula>
    </cfRule>
  </conditionalFormatting>
  <conditionalFormatting sqref="B83:D83">
    <cfRule type="containsText" dxfId="1981" priority="6" operator="containsText" text="Наименование инвестиционного проекта">
      <formula>NOT(ISERROR(SEARCH("Наименование инвестиционного проекта",B83)))</formula>
    </cfRule>
  </conditionalFormatting>
  <conditionalFormatting sqref="B83:D83">
    <cfRule type="cellIs" dxfId="1980" priority="5" operator="equal">
      <formula>0</formula>
    </cfRule>
  </conditionalFormatting>
  <conditionalFormatting sqref="B126:D126">
    <cfRule type="containsText" dxfId="1979" priority="4" operator="containsText" text="Наименование инвестиционного проекта">
      <formula>NOT(ISERROR(SEARCH("Наименование инвестиционного проекта",B126)))</formula>
    </cfRule>
  </conditionalFormatting>
  <conditionalFormatting sqref="B126:D126">
    <cfRule type="cellIs" dxfId="1978" priority="3" operator="equal">
      <formula>0</formula>
    </cfRule>
  </conditionalFormatting>
  <conditionalFormatting sqref="B179:D179">
    <cfRule type="containsText" dxfId="1977" priority="2" operator="containsText" text="Наименование инвестиционного проекта">
      <formula>NOT(ISERROR(SEARCH("Наименование инвестиционного проекта",B179)))</formula>
    </cfRule>
  </conditionalFormatting>
  <conditionalFormatting sqref="B179:D179">
    <cfRule type="cellIs" dxfId="1976" priority="1" operator="equal">
      <formula>0</formula>
    </cfRule>
  </conditionalFormatting>
  <pageMargins left="0.70866141732283472" right="0.70866141732283472" top="0.74803149606299213" bottom="0.74803149606299213" header="0.31496062992125984" footer="0.31496062992125984"/>
  <pageSetup paperSize="8" scale="1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C32E7-F289-4CFE-9676-45F14749455B}">
  <sheetPr>
    <tabColor rgb="FF92D050"/>
    <pageSetUpPr fitToPage="1"/>
  </sheetPr>
  <dimension ref="A1:BO177"/>
  <sheetViews>
    <sheetView view="pageBreakPreview" zoomScale="70" zoomScaleNormal="100" zoomScaleSheetLayoutView="70" workbookViewId="0">
      <pane xSplit="4" ySplit="24" topLeftCell="I104" activePane="bottomRight" state="frozen"/>
      <selection activeCell="A18" sqref="A18"/>
      <selection pane="topRight" activeCell="E18" sqref="E18"/>
      <selection pane="bottomLeft" activeCell="A25" sqref="A25"/>
      <selection pane="bottomRight" activeCell="AB77" sqref="AB77"/>
    </sheetView>
  </sheetViews>
  <sheetFormatPr defaultRowHeight="15.75" outlineLevelRow="1" x14ac:dyDescent="0.25"/>
  <cols>
    <col min="1" max="1" width="9.140625" style="32"/>
    <col min="2" max="2" width="13.28515625" style="32" customWidth="1"/>
    <col min="3" max="3" width="106.28515625" style="32" customWidth="1"/>
    <col min="4" max="4" width="26.28515625" style="32" customWidth="1"/>
    <col min="5" max="5" width="20.5703125" style="32" customWidth="1"/>
    <col min="6" max="6" width="17.7109375" style="32" customWidth="1"/>
    <col min="7" max="11" width="8.7109375" style="32" customWidth="1"/>
    <col min="12" max="12" width="20.5703125" style="32" customWidth="1"/>
    <col min="13" max="13" width="17.140625" style="32" customWidth="1"/>
    <col min="14" max="18" width="8.7109375" style="32" customWidth="1"/>
    <col min="19" max="19" width="20.5703125" style="32" customWidth="1"/>
    <col min="20" max="20" width="15.7109375" style="32" customWidth="1"/>
    <col min="21" max="25" width="8.7109375" style="32" customWidth="1"/>
    <col min="26" max="26" width="20.5703125" style="32" customWidth="1"/>
    <col min="27" max="27" width="17.7109375" style="32" customWidth="1"/>
    <col min="28" max="28" width="11.140625" style="32" customWidth="1"/>
    <col min="29" max="32" width="8.7109375" style="32" bestFit="1" customWidth="1"/>
    <col min="33" max="33" width="20.5703125" style="32" customWidth="1"/>
    <col min="34" max="34" width="15.28515625" style="32" customWidth="1"/>
    <col min="35" max="35" width="12.140625" style="32" customWidth="1"/>
    <col min="36" max="38" width="8.7109375" style="32" bestFit="1" customWidth="1"/>
    <col min="39" max="39" width="17.42578125" style="32" customWidth="1"/>
    <col min="40" max="40" width="6.5703125" style="29" customWidth="1"/>
    <col min="41" max="41" width="18.42578125" style="32" customWidth="1"/>
    <col min="42" max="42" width="24.28515625" style="32" customWidth="1"/>
    <col min="43" max="43" width="14.42578125" style="32" customWidth="1"/>
    <col min="44" max="44" width="25.5703125" style="32" customWidth="1"/>
    <col min="45" max="45" width="12.42578125" style="32" customWidth="1"/>
    <col min="46" max="46" width="19.85546875" style="32" customWidth="1"/>
    <col min="47" max="48" width="4.7109375" style="32" customWidth="1"/>
    <col min="49" max="49" width="4.28515625" style="32" customWidth="1"/>
    <col min="50" max="50" width="4.42578125" style="32" customWidth="1"/>
    <col min="51" max="51" width="5.140625" style="32" customWidth="1"/>
    <col min="52" max="52" width="5.7109375" style="32" customWidth="1"/>
    <col min="53" max="53" width="6.28515625" style="32" customWidth="1"/>
    <col min="54" max="54" width="6.5703125" style="32" customWidth="1"/>
    <col min="55" max="55" width="6.28515625" style="32" customWidth="1"/>
    <col min="56" max="57" width="5.7109375" style="32" customWidth="1"/>
    <col min="58" max="58" width="14.7109375" style="32" customWidth="1"/>
    <col min="59" max="68" width="5.7109375" style="32" customWidth="1"/>
    <col min="69" max="16384" width="9.140625" style="32"/>
  </cols>
  <sheetData>
    <row r="1" spans="2:67" ht="18.75" outlineLevel="1" x14ac:dyDescent="0.25">
      <c r="AM1" s="89" t="s">
        <v>391</v>
      </c>
    </row>
    <row r="2" spans="2:67" ht="18.75" outlineLevel="1" x14ac:dyDescent="0.3">
      <c r="AM2" s="117" t="s">
        <v>1</v>
      </c>
    </row>
    <row r="3" spans="2:67" ht="18.75" outlineLevel="1" x14ac:dyDescent="0.3">
      <c r="AM3" s="117" t="s">
        <v>305</v>
      </c>
    </row>
    <row r="4" spans="2:67" ht="18.75" outlineLevel="1" x14ac:dyDescent="0.3">
      <c r="B4" s="962" t="s">
        <v>392</v>
      </c>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c r="AI4" s="962"/>
      <c r="AJ4" s="962"/>
      <c r="AK4" s="962"/>
      <c r="AL4" s="962"/>
      <c r="AM4" s="962"/>
    </row>
    <row r="5" spans="2:67" ht="18.75" outlineLevel="1" x14ac:dyDescent="0.3">
      <c r="B5" s="963" t="s">
        <v>1662</v>
      </c>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row>
    <row r="6" spans="2:67" outlineLevel="1" x14ac:dyDescent="0.25">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row>
    <row r="7" spans="2:67" ht="18.75" outlineLevel="1" x14ac:dyDescent="0.25">
      <c r="B7" s="907" t="str">
        <f>'1-2023'!B7:AY7</f>
        <v>Инвестиционная программа  ГУП НАО "Нарьян-Марская электростанция"</v>
      </c>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119"/>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row>
    <row r="8" spans="2:67" outlineLevel="1" x14ac:dyDescent="0.25">
      <c r="B8" s="964" t="s">
        <v>4</v>
      </c>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964"/>
      <c r="AM8" s="964"/>
      <c r="AN8" s="121"/>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row>
    <row r="9" spans="2:67" outlineLevel="1" x14ac:dyDescent="0.25">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1"/>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row>
    <row r="10" spans="2:67" outlineLevel="1" x14ac:dyDescent="0.25">
      <c r="B10" s="965" t="s">
        <v>1682</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124"/>
      <c r="AO10" s="125"/>
      <c r="AP10" s="125"/>
      <c r="AQ10" s="125"/>
      <c r="AR10" s="125"/>
      <c r="AS10" s="125"/>
      <c r="AT10" s="125"/>
      <c r="AU10" s="125"/>
      <c r="AV10" s="125"/>
      <c r="AW10" s="125"/>
      <c r="AX10" s="125"/>
      <c r="AY10" s="125"/>
      <c r="AZ10" s="125"/>
      <c r="BA10" s="125"/>
      <c r="BB10" s="125"/>
      <c r="BC10" s="125"/>
      <c r="BD10" s="125"/>
      <c r="BE10" s="125"/>
      <c r="BF10" s="125"/>
    </row>
    <row r="11" spans="2:67" ht="18.75" outlineLevel="1" x14ac:dyDescent="0.3">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7"/>
      <c r="AO11" s="128"/>
      <c r="AP11" s="128"/>
      <c r="AQ11" s="128"/>
      <c r="AR11" s="128"/>
      <c r="AS11" s="128"/>
      <c r="AT11" s="128"/>
      <c r="AU11" s="128"/>
      <c r="AV11" s="128"/>
      <c r="AW11" s="128"/>
      <c r="AX11" s="128"/>
    </row>
    <row r="12" spans="2:67" ht="18.75" outlineLevel="1" x14ac:dyDescent="0.25">
      <c r="B12" s="873" t="str">
        <f>'1-2023'!B12:AY12</f>
        <v>Утвержденные плановые значения показателей приведены в соответствии с:  "решение об утверждении инвестиционной программы отсутствует"</v>
      </c>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129"/>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row>
    <row r="13" spans="2:67" outlineLevel="1" x14ac:dyDescent="0.25">
      <c r="B13" s="874" t="s">
        <v>6</v>
      </c>
      <c r="C13" s="874"/>
      <c r="D13" s="874"/>
      <c r="E13" s="874"/>
      <c r="F13" s="874"/>
      <c r="G13" s="874"/>
      <c r="H13" s="874"/>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131"/>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row>
    <row r="14" spans="2:67" outlineLevel="1" x14ac:dyDescent="0.2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131"/>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row>
    <row r="15" spans="2:67" outlineLevel="1" x14ac:dyDescent="0.2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131"/>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row>
    <row r="16" spans="2:67" outlineLevel="1" x14ac:dyDescent="0.2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131"/>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row>
    <row r="17" spans="1:58" ht="16.5" outlineLevel="1" thickBot="1" x14ac:dyDescent="0.3">
      <c r="B17" s="954"/>
      <c r="C17" s="954"/>
      <c r="D17" s="954"/>
      <c r="E17" s="954"/>
      <c r="F17" s="954"/>
      <c r="G17" s="954"/>
      <c r="H17" s="954"/>
      <c r="I17" s="954"/>
      <c r="J17" s="954"/>
      <c r="K17" s="954"/>
      <c r="L17" s="954"/>
      <c r="M17" s="954"/>
      <c r="N17" s="954"/>
      <c r="O17" s="954"/>
      <c r="P17" s="954"/>
      <c r="Q17" s="954"/>
      <c r="R17" s="954"/>
      <c r="S17" s="954"/>
      <c r="T17" s="954"/>
      <c r="U17" s="954"/>
      <c r="V17" s="954"/>
      <c r="W17" s="954"/>
      <c r="X17" s="954"/>
      <c r="Y17" s="954"/>
      <c r="Z17" s="954"/>
      <c r="AA17" s="954"/>
      <c r="AB17" s="954"/>
      <c r="AC17" s="954"/>
      <c r="AD17" s="954"/>
      <c r="AE17" s="954"/>
      <c r="AF17" s="954"/>
      <c r="AG17" s="954"/>
      <c r="AH17" s="954"/>
      <c r="AI17" s="954"/>
      <c r="AJ17" s="954"/>
      <c r="AK17" s="954"/>
      <c r="AL17" s="954"/>
      <c r="AM17" s="954"/>
      <c r="AN17" s="133"/>
      <c r="AO17" s="134"/>
      <c r="AP17" s="134"/>
      <c r="AQ17" s="135"/>
      <c r="AR17" s="135"/>
      <c r="AS17" s="135"/>
      <c r="AT17" s="135"/>
      <c r="AU17" s="135"/>
      <c r="AV17" s="135"/>
      <c r="AW17" s="135"/>
      <c r="AX17" s="135"/>
      <c r="AY17" s="135"/>
      <c r="AZ17" s="135"/>
      <c r="BA17" s="135"/>
      <c r="BB17" s="135"/>
      <c r="BC17" s="135"/>
      <c r="BD17" s="135"/>
      <c r="BE17" s="135"/>
      <c r="BF17" s="135"/>
    </row>
    <row r="18" spans="1:58" ht="29.25" customHeight="1" thickBot="1" x14ac:dyDescent="0.3">
      <c r="A18" s="29"/>
      <c r="B18" s="931" t="s">
        <v>7</v>
      </c>
      <c r="C18" s="955" t="s">
        <v>8</v>
      </c>
      <c r="D18" s="931" t="s">
        <v>9</v>
      </c>
      <c r="E18" s="923" t="s">
        <v>1471</v>
      </c>
      <c r="F18" s="924"/>
      <c r="G18" s="924"/>
      <c r="H18" s="924"/>
      <c r="I18" s="924"/>
      <c r="J18" s="924"/>
      <c r="K18" s="924"/>
      <c r="L18" s="924"/>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c r="AL18" s="924"/>
      <c r="AM18" s="925"/>
    </row>
    <row r="19" spans="1:58" ht="43.5" customHeight="1" thickBot="1" x14ac:dyDescent="0.3">
      <c r="A19" s="29"/>
      <c r="B19" s="932"/>
      <c r="C19" s="956"/>
      <c r="D19" s="932"/>
      <c r="E19" s="923" t="s">
        <v>393</v>
      </c>
      <c r="F19" s="924"/>
      <c r="G19" s="924"/>
      <c r="H19" s="924"/>
      <c r="I19" s="924"/>
      <c r="J19" s="924"/>
      <c r="K19" s="925"/>
      <c r="L19" s="958" t="s">
        <v>394</v>
      </c>
      <c r="M19" s="924"/>
      <c r="N19" s="924"/>
      <c r="O19" s="924"/>
      <c r="P19" s="924"/>
      <c r="Q19" s="924"/>
      <c r="R19" s="925"/>
      <c r="S19" s="923" t="s">
        <v>395</v>
      </c>
      <c r="T19" s="924"/>
      <c r="U19" s="924"/>
      <c r="V19" s="924"/>
      <c r="W19" s="924"/>
      <c r="X19" s="924"/>
      <c r="Y19" s="925"/>
      <c r="Z19" s="958" t="s">
        <v>396</v>
      </c>
      <c r="AA19" s="924"/>
      <c r="AB19" s="924"/>
      <c r="AC19" s="924"/>
      <c r="AD19" s="924"/>
      <c r="AE19" s="924"/>
      <c r="AF19" s="925"/>
      <c r="AG19" s="959" t="s">
        <v>1472</v>
      </c>
      <c r="AH19" s="960"/>
      <c r="AI19" s="960"/>
      <c r="AJ19" s="960"/>
      <c r="AK19" s="960"/>
      <c r="AL19" s="960"/>
      <c r="AM19" s="961"/>
    </row>
    <row r="20" spans="1:58" ht="43.5" customHeight="1" thickBot="1" x14ac:dyDescent="0.3">
      <c r="A20" s="29"/>
      <c r="B20" s="932"/>
      <c r="C20" s="956"/>
      <c r="D20" s="932"/>
      <c r="E20" s="96" t="s">
        <v>311</v>
      </c>
      <c r="F20" s="923" t="s">
        <v>312</v>
      </c>
      <c r="G20" s="924"/>
      <c r="H20" s="924"/>
      <c r="I20" s="924"/>
      <c r="J20" s="924"/>
      <c r="K20" s="925"/>
      <c r="L20" s="136" t="s">
        <v>311</v>
      </c>
      <c r="M20" s="916" t="s">
        <v>312</v>
      </c>
      <c r="N20" s="917"/>
      <c r="O20" s="917"/>
      <c r="P20" s="917"/>
      <c r="Q20" s="917"/>
      <c r="R20" s="918"/>
      <c r="S20" s="96" t="s">
        <v>311</v>
      </c>
      <c r="T20" s="916" t="s">
        <v>312</v>
      </c>
      <c r="U20" s="917"/>
      <c r="V20" s="917"/>
      <c r="W20" s="917"/>
      <c r="X20" s="917"/>
      <c r="Y20" s="918"/>
      <c r="Z20" s="136" t="s">
        <v>311</v>
      </c>
      <c r="AA20" s="916" t="s">
        <v>312</v>
      </c>
      <c r="AB20" s="917"/>
      <c r="AC20" s="917"/>
      <c r="AD20" s="917"/>
      <c r="AE20" s="917"/>
      <c r="AF20" s="918"/>
      <c r="AG20" s="96" t="s">
        <v>311</v>
      </c>
      <c r="AH20" s="916" t="s">
        <v>312</v>
      </c>
      <c r="AI20" s="917"/>
      <c r="AJ20" s="917"/>
      <c r="AK20" s="917"/>
      <c r="AL20" s="917"/>
      <c r="AM20" s="918"/>
    </row>
    <row r="21" spans="1:58" ht="87.75" customHeight="1" thickBot="1" x14ac:dyDescent="0.3">
      <c r="A21" s="29"/>
      <c r="B21" s="933"/>
      <c r="C21" s="957"/>
      <c r="D21" s="933"/>
      <c r="E21" s="137" t="s">
        <v>397</v>
      </c>
      <c r="F21" s="137" t="s">
        <v>313</v>
      </c>
      <c r="G21" s="138" t="s">
        <v>314</v>
      </c>
      <c r="H21" s="139" t="s">
        <v>315</v>
      </c>
      <c r="I21" s="139" t="s">
        <v>316</v>
      </c>
      <c r="J21" s="139" t="s">
        <v>317</v>
      </c>
      <c r="K21" s="140" t="s">
        <v>318</v>
      </c>
      <c r="L21" s="141" t="s">
        <v>397</v>
      </c>
      <c r="M21" s="137" t="s">
        <v>313</v>
      </c>
      <c r="N21" s="142" t="s">
        <v>314</v>
      </c>
      <c r="O21" s="143" t="s">
        <v>315</v>
      </c>
      <c r="P21" s="143" t="s">
        <v>316</v>
      </c>
      <c r="Q21" s="143" t="s">
        <v>317</v>
      </c>
      <c r="R21" s="144" t="s">
        <v>318</v>
      </c>
      <c r="S21" s="97" t="s">
        <v>397</v>
      </c>
      <c r="T21" s="97" t="s">
        <v>313</v>
      </c>
      <c r="U21" s="145" t="s">
        <v>314</v>
      </c>
      <c r="V21" s="146" t="s">
        <v>315</v>
      </c>
      <c r="W21" s="146" t="s">
        <v>316</v>
      </c>
      <c r="X21" s="146" t="s">
        <v>317</v>
      </c>
      <c r="Y21" s="147" t="s">
        <v>318</v>
      </c>
      <c r="Z21" s="148" t="s">
        <v>397</v>
      </c>
      <c r="AA21" s="137" t="s">
        <v>313</v>
      </c>
      <c r="AB21" s="142" t="s">
        <v>314</v>
      </c>
      <c r="AC21" s="143" t="s">
        <v>315</v>
      </c>
      <c r="AD21" s="143" t="s">
        <v>316</v>
      </c>
      <c r="AE21" s="143" t="s">
        <v>317</v>
      </c>
      <c r="AF21" s="144" t="s">
        <v>318</v>
      </c>
      <c r="AG21" s="137" t="s">
        <v>397</v>
      </c>
      <c r="AH21" s="137" t="s">
        <v>313</v>
      </c>
      <c r="AI21" s="149" t="s">
        <v>314</v>
      </c>
      <c r="AJ21" s="139" t="s">
        <v>315</v>
      </c>
      <c r="AK21" s="139" t="s">
        <v>316</v>
      </c>
      <c r="AL21" s="139" t="s">
        <v>317</v>
      </c>
      <c r="AM21" s="140" t="s">
        <v>318</v>
      </c>
    </row>
    <row r="22" spans="1:58" x14ac:dyDescent="0.25">
      <c r="A22" s="29"/>
      <c r="B22" s="172">
        <v>1</v>
      </c>
      <c r="C22" s="172">
        <v>2</v>
      </c>
      <c r="D22" s="172">
        <v>3</v>
      </c>
      <c r="E22" s="150" t="s">
        <v>398</v>
      </c>
      <c r="F22" s="110" t="s">
        <v>399</v>
      </c>
      <c r="G22" s="110" t="s">
        <v>400</v>
      </c>
      <c r="H22" s="110" t="s">
        <v>401</v>
      </c>
      <c r="I22" s="110" t="s">
        <v>402</v>
      </c>
      <c r="J22" s="110" t="s">
        <v>403</v>
      </c>
      <c r="K22" s="110" t="s">
        <v>404</v>
      </c>
      <c r="L22" s="110" t="s">
        <v>405</v>
      </c>
      <c r="M22" s="110" t="s">
        <v>406</v>
      </c>
      <c r="N22" s="110" t="s">
        <v>407</v>
      </c>
      <c r="O22" s="110" t="s">
        <v>408</v>
      </c>
      <c r="P22" s="110" t="s">
        <v>409</v>
      </c>
      <c r="Q22" s="110" t="s">
        <v>410</v>
      </c>
      <c r="R22" s="111" t="s">
        <v>411</v>
      </c>
      <c r="S22" s="114" t="s">
        <v>412</v>
      </c>
      <c r="T22" s="115" t="s">
        <v>413</v>
      </c>
      <c r="U22" s="151" t="s">
        <v>414</v>
      </c>
      <c r="V22" s="151" t="s">
        <v>415</v>
      </c>
      <c r="W22" s="151" t="s">
        <v>416</v>
      </c>
      <c r="X22" s="151" t="s">
        <v>417</v>
      </c>
      <c r="Y22" s="152" t="s">
        <v>418</v>
      </c>
      <c r="Z22" s="150" t="s">
        <v>419</v>
      </c>
      <c r="AA22" s="110" t="s">
        <v>420</v>
      </c>
      <c r="AB22" s="110" t="s">
        <v>421</v>
      </c>
      <c r="AC22" s="110" t="s">
        <v>422</v>
      </c>
      <c r="AD22" s="110" t="s">
        <v>423</v>
      </c>
      <c r="AE22" s="110" t="s">
        <v>424</v>
      </c>
      <c r="AF22" s="343" t="s">
        <v>425</v>
      </c>
      <c r="AG22" s="150" t="s">
        <v>426</v>
      </c>
      <c r="AH22" s="110" t="s">
        <v>427</v>
      </c>
      <c r="AI22" s="110" t="s">
        <v>428</v>
      </c>
      <c r="AJ22" s="110" t="s">
        <v>429</v>
      </c>
      <c r="AK22" s="110" t="s">
        <v>390</v>
      </c>
      <c r="AL22" s="110" t="s">
        <v>430</v>
      </c>
      <c r="AM22" s="111" t="s">
        <v>431</v>
      </c>
    </row>
    <row r="23" spans="1:58" ht="48" customHeight="1" x14ac:dyDescent="0.25">
      <c r="A23" s="29"/>
      <c r="B23" s="402">
        <v>0</v>
      </c>
      <c r="C23" s="402" t="s">
        <v>92</v>
      </c>
      <c r="D23" s="403" t="s">
        <v>93</v>
      </c>
      <c r="E23" s="623">
        <f t="shared" ref="E23:K23" si="0">SUM(E24:E29)</f>
        <v>0</v>
      </c>
      <c r="F23" s="623">
        <f>SUM(F24:F29)</f>
        <v>0</v>
      </c>
      <c r="G23" s="623">
        <f t="shared" si="0"/>
        <v>0</v>
      </c>
      <c r="H23" s="623">
        <f t="shared" si="0"/>
        <v>0</v>
      </c>
      <c r="I23" s="623">
        <f t="shared" si="0"/>
        <v>0</v>
      </c>
      <c r="J23" s="623">
        <f t="shared" si="0"/>
        <v>0</v>
      </c>
      <c r="K23" s="623">
        <f t="shared" si="0"/>
        <v>0</v>
      </c>
      <c r="L23" s="623">
        <f t="shared" ref="L23:Y23" si="1">SUM(L24:L29)</f>
        <v>0</v>
      </c>
      <c r="M23" s="623">
        <f t="shared" si="1"/>
        <v>0</v>
      </c>
      <c r="N23" s="623">
        <f t="shared" si="1"/>
        <v>0</v>
      </c>
      <c r="O23" s="623">
        <f t="shared" si="1"/>
        <v>0</v>
      </c>
      <c r="P23" s="623">
        <f t="shared" si="1"/>
        <v>0</v>
      </c>
      <c r="Q23" s="623">
        <f t="shared" si="1"/>
        <v>0</v>
      </c>
      <c r="R23" s="623">
        <f t="shared" si="1"/>
        <v>0</v>
      </c>
      <c r="S23" s="623">
        <f t="shared" si="1"/>
        <v>0</v>
      </c>
      <c r="T23" s="623">
        <f t="shared" si="1"/>
        <v>0</v>
      </c>
      <c r="U23" s="623">
        <f t="shared" si="1"/>
        <v>0</v>
      </c>
      <c r="V23" s="623">
        <f t="shared" si="1"/>
        <v>0</v>
      </c>
      <c r="W23" s="623">
        <f t="shared" si="1"/>
        <v>0</v>
      </c>
      <c r="X23" s="623">
        <f t="shared" si="1"/>
        <v>0</v>
      </c>
      <c r="Y23" s="623">
        <f t="shared" si="1"/>
        <v>0</v>
      </c>
      <c r="Z23" s="623">
        <f>SUM(Z24:Z29)</f>
        <v>0</v>
      </c>
      <c r="AA23" s="623">
        <f>AA24+AA31+AA39+AA45</f>
        <v>83.31750000000001</v>
      </c>
      <c r="AB23" s="623">
        <f t="shared" ref="AB23:AM23" si="2">AB24+AB31+AB39+AB45</f>
        <v>1.26</v>
      </c>
      <c r="AC23" s="623">
        <f t="shared" si="2"/>
        <v>0</v>
      </c>
      <c r="AD23" s="623">
        <f t="shared" si="2"/>
        <v>0</v>
      </c>
      <c r="AE23" s="623">
        <f t="shared" si="2"/>
        <v>0</v>
      </c>
      <c r="AF23" s="623">
        <f t="shared" si="2"/>
        <v>0</v>
      </c>
      <c r="AG23" s="623">
        <f t="shared" si="2"/>
        <v>0</v>
      </c>
      <c r="AH23" s="623">
        <f>AH24+AH31+AH39+AH45</f>
        <v>83.31750000000001</v>
      </c>
      <c r="AI23" s="623">
        <f>AI24+AI31+AI39+AI45</f>
        <v>0</v>
      </c>
      <c r="AJ23" s="623">
        <f>AJ24+AJ31+AJ39+AJ45</f>
        <v>0</v>
      </c>
      <c r="AK23" s="623">
        <f>AK24+AK31+AK39+AK45</f>
        <v>0</v>
      </c>
      <c r="AL23" s="623">
        <f t="shared" si="2"/>
        <v>0</v>
      </c>
      <c r="AM23" s="623">
        <f t="shared" si="2"/>
        <v>0</v>
      </c>
    </row>
    <row r="24" spans="1:58" ht="42" customHeight="1" x14ac:dyDescent="0.25">
      <c r="A24" s="29"/>
      <c r="B24" s="406" t="s">
        <v>94</v>
      </c>
      <c r="C24" s="413" t="s">
        <v>1506</v>
      </c>
      <c r="D24" s="399" t="s">
        <v>93</v>
      </c>
      <c r="E24" s="625">
        <f>E31</f>
        <v>0</v>
      </c>
      <c r="F24" s="625">
        <f>F31</f>
        <v>0</v>
      </c>
      <c r="G24" s="625">
        <f t="shared" ref="G24:Z24" si="3">G31</f>
        <v>0</v>
      </c>
      <c r="H24" s="625">
        <f t="shared" si="3"/>
        <v>0</v>
      </c>
      <c r="I24" s="625">
        <f t="shared" si="3"/>
        <v>0</v>
      </c>
      <c r="J24" s="625">
        <f t="shared" si="3"/>
        <v>0</v>
      </c>
      <c r="K24" s="625">
        <f t="shared" si="3"/>
        <v>0</v>
      </c>
      <c r="L24" s="625">
        <f t="shared" si="3"/>
        <v>0</v>
      </c>
      <c r="M24" s="625">
        <f t="shared" si="3"/>
        <v>0</v>
      </c>
      <c r="N24" s="625">
        <f t="shared" si="3"/>
        <v>0</v>
      </c>
      <c r="O24" s="625">
        <f t="shared" si="3"/>
        <v>0</v>
      </c>
      <c r="P24" s="625">
        <f t="shared" si="3"/>
        <v>0</v>
      </c>
      <c r="Q24" s="625">
        <f t="shared" si="3"/>
        <v>0</v>
      </c>
      <c r="R24" s="625">
        <f t="shared" si="3"/>
        <v>0</v>
      </c>
      <c r="S24" s="625">
        <f t="shared" si="3"/>
        <v>0</v>
      </c>
      <c r="T24" s="625">
        <f t="shared" si="3"/>
        <v>0</v>
      </c>
      <c r="U24" s="625">
        <f t="shared" si="3"/>
        <v>0</v>
      </c>
      <c r="V24" s="625">
        <f t="shared" si="3"/>
        <v>0</v>
      </c>
      <c r="W24" s="625">
        <f t="shared" si="3"/>
        <v>0</v>
      </c>
      <c r="X24" s="625">
        <f t="shared" si="3"/>
        <v>0</v>
      </c>
      <c r="Y24" s="625">
        <f t="shared" si="3"/>
        <v>0</v>
      </c>
      <c r="Z24" s="625">
        <f t="shared" si="3"/>
        <v>0</v>
      </c>
      <c r="AA24" s="627">
        <f t="shared" ref="AA24:AH24" si="4">AA47</f>
        <v>9.0766666666666662</v>
      </c>
      <c r="AB24" s="625">
        <f t="shared" si="4"/>
        <v>1.26</v>
      </c>
      <c r="AC24" s="625">
        <f t="shared" si="4"/>
        <v>0</v>
      </c>
      <c r="AD24" s="625">
        <f t="shared" si="4"/>
        <v>0</v>
      </c>
      <c r="AE24" s="625">
        <f t="shared" si="4"/>
        <v>0</v>
      </c>
      <c r="AF24" s="625">
        <f t="shared" si="4"/>
        <v>0</v>
      </c>
      <c r="AG24" s="625">
        <f t="shared" si="4"/>
        <v>0</v>
      </c>
      <c r="AH24" s="627">
        <f t="shared" si="4"/>
        <v>9.0766666666666662</v>
      </c>
      <c r="AI24" s="625">
        <f t="shared" ref="AI24:AK25" si="5">AI47</f>
        <v>0</v>
      </c>
      <c r="AJ24" s="625">
        <f t="shared" si="5"/>
        <v>0</v>
      </c>
      <c r="AK24" s="625">
        <f t="shared" si="5"/>
        <v>0</v>
      </c>
      <c r="AL24" s="625">
        <f>AL47</f>
        <v>0</v>
      </c>
      <c r="AM24" s="625">
        <f>AM47</f>
        <v>0</v>
      </c>
    </row>
    <row r="25" spans="1:58" ht="42" customHeight="1" x14ac:dyDescent="0.25">
      <c r="A25" s="29"/>
      <c r="B25" s="406" t="s">
        <v>1507</v>
      </c>
      <c r="C25" s="413" t="s">
        <v>95</v>
      </c>
      <c r="D25" s="399" t="s">
        <v>93</v>
      </c>
      <c r="E25" s="625">
        <f>E43</f>
        <v>0</v>
      </c>
      <c r="F25" s="625">
        <f>F43</f>
        <v>0</v>
      </c>
      <c r="G25" s="625">
        <f t="shared" ref="G25:AM25" si="6">G43</f>
        <v>0</v>
      </c>
      <c r="H25" s="625">
        <f t="shared" si="6"/>
        <v>0</v>
      </c>
      <c r="I25" s="625">
        <f t="shared" si="6"/>
        <v>0</v>
      </c>
      <c r="J25" s="625">
        <f t="shared" si="6"/>
        <v>0</v>
      </c>
      <c r="K25" s="625">
        <f t="shared" si="6"/>
        <v>0</v>
      </c>
      <c r="L25" s="625">
        <f t="shared" si="6"/>
        <v>0</v>
      </c>
      <c r="M25" s="625">
        <f t="shared" si="6"/>
        <v>0</v>
      </c>
      <c r="N25" s="625">
        <f t="shared" si="6"/>
        <v>0</v>
      </c>
      <c r="O25" s="625">
        <f t="shared" si="6"/>
        <v>0</v>
      </c>
      <c r="P25" s="625">
        <f t="shared" si="6"/>
        <v>0</v>
      </c>
      <c r="Q25" s="625">
        <f t="shared" si="6"/>
        <v>0</v>
      </c>
      <c r="R25" s="625">
        <f t="shared" si="6"/>
        <v>0</v>
      </c>
      <c r="S25" s="625">
        <f t="shared" si="6"/>
        <v>0</v>
      </c>
      <c r="T25" s="625">
        <f t="shared" si="6"/>
        <v>0</v>
      </c>
      <c r="U25" s="625">
        <f t="shared" si="6"/>
        <v>0</v>
      </c>
      <c r="V25" s="625">
        <f t="shared" si="6"/>
        <v>0</v>
      </c>
      <c r="W25" s="625">
        <f t="shared" si="6"/>
        <v>0</v>
      </c>
      <c r="X25" s="625">
        <f t="shared" si="6"/>
        <v>0</v>
      </c>
      <c r="Y25" s="625">
        <f t="shared" si="6"/>
        <v>0</v>
      </c>
      <c r="Z25" s="625">
        <f t="shared" si="6"/>
        <v>0</v>
      </c>
      <c r="AA25" s="627">
        <f>AA48</f>
        <v>0</v>
      </c>
      <c r="AB25" s="625">
        <f>AB48</f>
        <v>0.63</v>
      </c>
      <c r="AC25" s="625">
        <f>AC48</f>
        <v>0</v>
      </c>
      <c r="AD25" s="625">
        <f>AD48</f>
        <v>0</v>
      </c>
      <c r="AE25" s="625">
        <f t="shared" si="6"/>
        <v>0</v>
      </c>
      <c r="AF25" s="625">
        <f t="shared" si="6"/>
        <v>0</v>
      </c>
      <c r="AG25" s="625">
        <f t="shared" si="6"/>
        <v>0</v>
      </c>
      <c r="AH25" s="627">
        <f>AH48</f>
        <v>0</v>
      </c>
      <c r="AI25" s="625">
        <f t="shared" si="5"/>
        <v>0</v>
      </c>
      <c r="AJ25" s="625">
        <f t="shared" si="5"/>
        <v>0</v>
      </c>
      <c r="AK25" s="625">
        <f t="shared" si="5"/>
        <v>0</v>
      </c>
      <c r="AL25" s="625">
        <f t="shared" si="6"/>
        <v>0</v>
      </c>
      <c r="AM25" s="625">
        <f t="shared" si="6"/>
        <v>0</v>
      </c>
    </row>
    <row r="26" spans="1:58" ht="42" customHeight="1" x14ac:dyDescent="0.25">
      <c r="A26" s="29"/>
      <c r="B26" s="406" t="s">
        <v>1508</v>
      </c>
      <c r="C26" s="413" t="s">
        <v>97</v>
      </c>
      <c r="D26" s="399" t="s">
        <v>93</v>
      </c>
      <c r="E26" s="625">
        <f>E71</f>
        <v>0</v>
      </c>
      <c r="F26" s="625">
        <f>F71</f>
        <v>0</v>
      </c>
      <c r="G26" s="625">
        <f t="shared" ref="G26:AM26" si="7">G71</f>
        <v>0</v>
      </c>
      <c r="H26" s="625">
        <f t="shared" si="7"/>
        <v>0</v>
      </c>
      <c r="I26" s="625">
        <f t="shared" si="7"/>
        <v>0</v>
      </c>
      <c r="J26" s="625">
        <f t="shared" si="7"/>
        <v>0</v>
      </c>
      <c r="K26" s="625">
        <f t="shared" si="7"/>
        <v>0</v>
      </c>
      <c r="L26" s="625">
        <f t="shared" si="7"/>
        <v>0</v>
      </c>
      <c r="M26" s="625">
        <f t="shared" si="7"/>
        <v>0</v>
      </c>
      <c r="N26" s="625">
        <f t="shared" si="7"/>
        <v>0</v>
      </c>
      <c r="O26" s="625">
        <f t="shared" si="7"/>
        <v>0</v>
      </c>
      <c r="P26" s="625">
        <f t="shared" si="7"/>
        <v>0</v>
      </c>
      <c r="Q26" s="625">
        <f t="shared" si="7"/>
        <v>0</v>
      </c>
      <c r="R26" s="625">
        <f t="shared" si="7"/>
        <v>0</v>
      </c>
      <c r="S26" s="625">
        <f t="shared" si="7"/>
        <v>0</v>
      </c>
      <c r="T26" s="625">
        <f t="shared" si="7"/>
        <v>0</v>
      </c>
      <c r="U26" s="625">
        <f t="shared" si="7"/>
        <v>0</v>
      </c>
      <c r="V26" s="625">
        <f t="shared" si="7"/>
        <v>0</v>
      </c>
      <c r="W26" s="625">
        <f t="shared" si="7"/>
        <v>0</v>
      </c>
      <c r="X26" s="625">
        <f t="shared" si="7"/>
        <v>0</v>
      </c>
      <c r="Y26" s="625">
        <f t="shared" si="7"/>
        <v>0</v>
      </c>
      <c r="Z26" s="625">
        <f t="shared" si="7"/>
        <v>0</v>
      </c>
      <c r="AA26" s="627">
        <f>AA72</f>
        <v>9.0766666666666662</v>
      </c>
      <c r="AB26" s="625">
        <f>AB72</f>
        <v>0.63</v>
      </c>
      <c r="AC26" s="625">
        <f>AC72</f>
        <v>0</v>
      </c>
      <c r="AD26" s="625">
        <f>AD72</f>
        <v>0</v>
      </c>
      <c r="AE26" s="625">
        <f t="shared" si="7"/>
        <v>0</v>
      </c>
      <c r="AF26" s="625">
        <f t="shared" si="7"/>
        <v>0</v>
      </c>
      <c r="AG26" s="625">
        <f t="shared" si="7"/>
        <v>0</v>
      </c>
      <c r="AH26" s="627">
        <f>AH72</f>
        <v>9.0766666666666662</v>
      </c>
      <c r="AI26" s="625">
        <f>AI72</f>
        <v>0</v>
      </c>
      <c r="AJ26" s="625">
        <f>AJ72</f>
        <v>0</v>
      </c>
      <c r="AK26" s="625">
        <f>AK72</f>
        <v>0</v>
      </c>
      <c r="AL26" s="625">
        <f t="shared" si="7"/>
        <v>0</v>
      </c>
      <c r="AM26" s="625">
        <f t="shared" si="7"/>
        <v>0</v>
      </c>
    </row>
    <row r="27" spans="1:58" ht="42" customHeight="1" x14ac:dyDescent="0.25">
      <c r="A27" s="29"/>
      <c r="B27" s="406" t="s">
        <v>1509</v>
      </c>
      <c r="C27" s="413" t="s">
        <v>99</v>
      </c>
      <c r="D27" s="399" t="s">
        <v>93</v>
      </c>
      <c r="E27" s="625">
        <f t="shared" ref="E27:AM27" si="8">E75</f>
        <v>0</v>
      </c>
      <c r="F27" s="625">
        <f t="shared" si="8"/>
        <v>0</v>
      </c>
      <c r="G27" s="625">
        <f t="shared" si="8"/>
        <v>0</v>
      </c>
      <c r="H27" s="625">
        <f t="shared" si="8"/>
        <v>0</v>
      </c>
      <c r="I27" s="625">
        <f t="shared" si="8"/>
        <v>0</v>
      </c>
      <c r="J27" s="625">
        <f t="shared" si="8"/>
        <v>0</v>
      </c>
      <c r="K27" s="625">
        <f t="shared" si="8"/>
        <v>0</v>
      </c>
      <c r="L27" s="625">
        <f t="shared" si="8"/>
        <v>0</v>
      </c>
      <c r="M27" s="625">
        <f t="shared" si="8"/>
        <v>0</v>
      </c>
      <c r="N27" s="625">
        <f t="shared" si="8"/>
        <v>0</v>
      </c>
      <c r="O27" s="625">
        <f t="shared" si="8"/>
        <v>0</v>
      </c>
      <c r="P27" s="625">
        <f t="shared" si="8"/>
        <v>0</v>
      </c>
      <c r="Q27" s="625">
        <f t="shared" si="8"/>
        <v>0</v>
      </c>
      <c r="R27" s="625">
        <f t="shared" si="8"/>
        <v>0</v>
      </c>
      <c r="S27" s="625">
        <f t="shared" si="8"/>
        <v>0</v>
      </c>
      <c r="T27" s="625">
        <f t="shared" si="8"/>
        <v>0</v>
      </c>
      <c r="U27" s="625">
        <f t="shared" si="8"/>
        <v>0</v>
      </c>
      <c r="V27" s="625">
        <f t="shared" si="8"/>
        <v>0</v>
      </c>
      <c r="W27" s="625">
        <f t="shared" si="8"/>
        <v>0</v>
      </c>
      <c r="X27" s="625">
        <f t="shared" si="8"/>
        <v>0</v>
      </c>
      <c r="Y27" s="625">
        <f t="shared" si="8"/>
        <v>0</v>
      </c>
      <c r="Z27" s="625">
        <f t="shared" si="8"/>
        <v>0</v>
      </c>
      <c r="AA27" s="627">
        <f>AA90</f>
        <v>0</v>
      </c>
      <c r="AB27" s="625">
        <f>AB90</f>
        <v>0</v>
      </c>
      <c r="AC27" s="625">
        <f>AC90</f>
        <v>0</v>
      </c>
      <c r="AD27" s="625">
        <f>AD90</f>
        <v>0</v>
      </c>
      <c r="AE27" s="625">
        <f t="shared" si="8"/>
        <v>0</v>
      </c>
      <c r="AF27" s="625">
        <f t="shared" si="8"/>
        <v>0</v>
      </c>
      <c r="AG27" s="625">
        <f t="shared" si="8"/>
        <v>0</v>
      </c>
      <c r="AH27" s="627">
        <f>AH90</f>
        <v>0</v>
      </c>
      <c r="AI27" s="625">
        <f>AI90</f>
        <v>0</v>
      </c>
      <c r="AJ27" s="625">
        <f>AJ90</f>
        <v>0</v>
      </c>
      <c r="AK27" s="625">
        <f>AK90</f>
        <v>0</v>
      </c>
      <c r="AL27" s="625">
        <f t="shared" si="8"/>
        <v>0</v>
      </c>
      <c r="AM27" s="625">
        <f t="shared" si="8"/>
        <v>0</v>
      </c>
    </row>
    <row r="28" spans="1:58" ht="42" customHeight="1" x14ac:dyDescent="0.25">
      <c r="A28" s="29"/>
      <c r="B28" s="406" t="s">
        <v>1510</v>
      </c>
      <c r="C28" s="413" t="s">
        <v>101</v>
      </c>
      <c r="D28" s="399" t="s">
        <v>93</v>
      </c>
      <c r="E28" s="625">
        <f t="shared" ref="E28:AM29" si="9">E77</f>
        <v>0</v>
      </c>
      <c r="F28" s="625">
        <f t="shared" si="9"/>
        <v>0</v>
      </c>
      <c r="G28" s="625">
        <f t="shared" si="9"/>
        <v>0</v>
      </c>
      <c r="H28" s="625">
        <f t="shared" si="9"/>
        <v>0</v>
      </c>
      <c r="I28" s="625">
        <f t="shared" si="9"/>
        <v>0</v>
      </c>
      <c r="J28" s="625">
        <f t="shared" si="9"/>
        <v>0</v>
      </c>
      <c r="K28" s="625">
        <f t="shared" si="9"/>
        <v>0</v>
      </c>
      <c r="L28" s="625">
        <f t="shared" si="9"/>
        <v>0</v>
      </c>
      <c r="M28" s="625">
        <f t="shared" si="9"/>
        <v>0</v>
      </c>
      <c r="N28" s="625">
        <f t="shared" si="9"/>
        <v>0</v>
      </c>
      <c r="O28" s="625">
        <f t="shared" si="9"/>
        <v>0</v>
      </c>
      <c r="P28" s="625">
        <f t="shared" si="9"/>
        <v>0</v>
      </c>
      <c r="Q28" s="625">
        <f t="shared" si="9"/>
        <v>0</v>
      </c>
      <c r="R28" s="625">
        <f t="shared" si="9"/>
        <v>0</v>
      </c>
      <c r="S28" s="625">
        <f t="shared" si="9"/>
        <v>0</v>
      </c>
      <c r="T28" s="625">
        <f t="shared" si="9"/>
        <v>0</v>
      </c>
      <c r="U28" s="625">
        <f t="shared" si="9"/>
        <v>0</v>
      </c>
      <c r="V28" s="625">
        <f t="shared" si="9"/>
        <v>0</v>
      </c>
      <c r="W28" s="625">
        <f t="shared" si="9"/>
        <v>0</v>
      </c>
      <c r="X28" s="625">
        <f t="shared" si="9"/>
        <v>0</v>
      </c>
      <c r="Y28" s="625">
        <f t="shared" si="9"/>
        <v>0</v>
      </c>
      <c r="Z28" s="625">
        <f t="shared" si="9"/>
        <v>0</v>
      </c>
      <c r="AA28" s="627">
        <f>AA93</f>
        <v>0</v>
      </c>
      <c r="AB28" s="625">
        <f>AB93</f>
        <v>0</v>
      </c>
      <c r="AC28" s="625">
        <f>AC93</f>
        <v>0</v>
      </c>
      <c r="AD28" s="625">
        <f>AD93</f>
        <v>0</v>
      </c>
      <c r="AE28" s="625">
        <f t="shared" si="9"/>
        <v>0</v>
      </c>
      <c r="AF28" s="625">
        <f t="shared" si="9"/>
        <v>0</v>
      </c>
      <c r="AG28" s="625">
        <f t="shared" si="9"/>
        <v>0</v>
      </c>
      <c r="AH28" s="627">
        <f>AH93</f>
        <v>0</v>
      </c>
      <c r="AI28" s="625">
        <f>AI93</f>
        <v>0</v>
      </c>
      <c r="AJ28" s="625">
        <f>AJ93</f>
        <v>0</v>
      </c>
      <c r="AK28" s="625">
        <f>AK93</f>
        <v>0</v>
      </c>
      <c r="AL28" s="625">
        <f t="shared" si="9"/>
        <v>0</v>
      </c>
      <c r="AM28" s="625">
        <f t="shared" si="9"/>
        <v>0</v>
      </c>
    </row>
    <row r="29" spans="1:58" ht="42" customHeight="1" x14ac:dyDescent="0.25">
      <c r="A29" s="29"/>
      <c r="B29" s="406" t="s">
        <v>1511</v>
      </c>
      <c r="C29" s="413" t="s">
        <v>103</v>
      </c>
      <c r="D29" s="399" t="s">
        <v>93</v>
      </c>
      <c r="E29" s="625">
        <f t="shared" si="9"/>
        <v>0</v>
      </c>
      <c r="F29" s="625">
        <f t="shared" si="9"/>
        <v>0</v>
      </c>
      <c r="G29" s="625">
        <f t="shared" si="9"/>
        <v>0</v>
      </c>
      <c r="H29" s="625">
        <f t="shared" si="9"/>
        <v>0</v>
      </c>
      <c r="I29" s="625">
        <f t="shared" si="9"/>
        <v>0</v>
      </c>
      <c r="J29" s="625">
        <f t="shared" si="9"/>
        <v>0</v>
      </c>
      <c r="K29" s="625">
        <f t="shared" si="9"/>
        <v>0</v>
      </c>
      <c r="L29" s="625">
        <f t="shared" si="9"/>
        <v>0</v>
      </c>
      <c r="M29" s="625">
        <f t="shared" si="9"/>
        <v>0</v>
      </c>
      <c r="N29" s="625">
        <f t="shared" si="9"/>
        <v>0</v>
      </c>
      <c r="O29" s="625">
        <f t="shared" si="9"/>
        <v>0</v>
      </c>
      <c r="P29" s="625">
        <f t="shared" si="9"/>
        <v>0</v>
      </c>
      <c r="Q29" s="625">
        <f t="shared" si="9"/>
        <v>0</v>
      </c>
      <c r="R29" s="625">
        <f t="shared" si="9"/>
        <v>0</v>
      </c>
      <c r="S29" s="625">
        <f t="shared" si="9"/>
        <v>0</v>
      </c>
      <c r="T29" s="625">
        <f t="shared" si="9"/>
        <v>0</v>
      </c>
      <c r="U29" s="625">
        <f t="shared" si="9"/>
        <v>0</v>
      </c>
      <c r="V29" s="625">
        <f t="shared" si="9"/>
        <v>0</v>
      </c>
      <c r="W29" s="625">
        <f t="shared" si="9"/>
        <v>0</v>
      </c>
      <c r="X29" s="625">
        <f t="shared" si="9"/>
        <v>0</v>
      </c>
      <c r="Y29" s="625">
        <f t="shared" si="9"/>
        <v>0</v>
      </c>
      <c r="Z29" s="625">
        <f t="shared" si="9"/>
        <v>0</v>
      </c>
      <c r="AA29" s="627">
        <f>AA101</f>
        <v>0</v>
      </c>
      <c r="AB29" s="625">
        <f t="shared" ref="AB29:AD32" si="10">AB101</f>
        <v>0</v>
      </c>
      <c r="AC29" s="625">
        <f t="shared" si="10"/>
        <v>0</v>
      </c>
      <c r="AD29" s="625">
        <f t="shared" si="10"/>
        <v>0</v>
      </c>
      <c r="AE29" s="625">
        <f t="shared" si="9"/>
        <v>0</v>
      </c>
      <c r="AF29" s="625">
        <f t="shared" si="9"/>
        <v>0</v>
      </c>
      <c r="AG29" s="625">
        <f t="shared" si="9"/>
        <v>0</v>
      </c>
      <c r="AH29" s="627">
        <f>AH101</f>
        <v>0</v>
      </c>
      <c r="AI29" s="625">
        <f t="shared" ref="AI29:AK32" si="11">AI101</f>
        <v>0</v>
      </c>
      <c r="AJ29" s="625">
        <f t="shared" si="11"/>
        <v>0</v>
      </c>
      <c r="AK29" s="625">
        <f t="shared" si="11"/>
        <v>0</v>
      </c>
      <c r="AL29" s="625">
        <f t="shared" si="9"/>
        <v>0</v>
      </c>
      <c r="AM29" s="625">
        <f t="shared" si="9"/>
        <v>0</v>
      </c>
    </row>
    <row r="30" spans="1:58" ht="42" customHeight="1" x14ac:dyDescent="0.25">
      <c r="A30" s="29"/>
      <c r="B30" s="406" t="s">
        <v>1512</v>
      </c>
      <c r="C30" s="413" t="s">
        <v>105</v>
      </c>
      <c r="D30" s="399" t="s">
        <v>93</v>
      </c>
      <c r="E30" s="627">
        <f t="shared" ref="E30:AM30" si="12">E31+E43+E71+E75+E77+E78</f>
        <v>0</v>
      </c>
      <c r="F30" s="627">
        <f t="shared" si="12"/>
        <v>0</v>
      </c>
      <c r="G30" s="627">
        <f t="shared" si="12"/>
        <v>0</v>
      </c>
      <c r="H30" s="627">
        <f t="shared" si="12"/>
        <v>0</v>
      </c>
      <c r="I30" s="627">
        <f t="shared" si="12"/>
        <v>0</v>
      </c>
      <c r="J30" s="627">
        <f t="shared" si="12"/>
        <v>0</v>
      </c>
      <c r="K30" s="627">
        <f t="shared" si="12"/>
        <v>0</v>
      </c>
      <c r="L30" s="627">
        <f t="shared" si="12"/>
        <v>0</v>
      </c>
      <c r="M30" s="627">
        <f t="shared" si="12"/>
        <v>0</v>
      </c>
      <c r="N30" s="627">
        <f t="shared" si="12"/>
        <v>0</v>
      </c>
      <c r="O30" s="627">
        <f t="shared" si="12"/>
        <v>0</v>
      </c>
      <c r="P30" s="627">
        <f t="shared" si="12"/>
        <v>0</v>
      </c>
      <c r="Q30" s="627">
        <f t="shared" si="12"/>
        <v>0</v>
      </c>
      <c r="R30" s="627">
        <f t="shared" si="12"/>
        <v>0</v>
      </c>
      <c r="S30" s="627">
        <f t="shared" si="12"/>
        <v>0</v>
      </c>
      <c r="T30" s="627">
        <f t="shared" si="12"/>
        <v>0</v>
      </c>
      <c r="U30" s="627">
        <f t="shared" si="12"/>
        <v>0</v>
      </c>
      <c r="V30" s="627">
        <f t="shared" si="12"/>
        <v>0</v>
      </c>
      <c r="W30" s="627">
        <f t="shared" si="12"/>
        <v>0</v>
      </c>
      <c r="X30" s="627">
        <f t="shared" si="12"/>
        <v>0</v>
      </c>
      <c r="Y30" s="627">
        <f t="shared" si="12"/>
        <v>0</v>
      </c>
      <c r="Z30" s="627">
        <f t="shared" si="12"/>
        <v>0</v>
      </c>
      <c r="AA30" s="627">
        <f>AA102</f>
        <v>0</v>
      </c>
      <c r="AB30" s="627">
        <f t="shared" si="10"/>
        <v>0</v>
      </c>
      <c r="AC30" s="627">
        <f t="shared" si="10"/>
        <v>0</v>
      </c>
      <c r="AD30" s="627">
        <f t="shared" si="10"/>
        <v>0</v>
      </c>
      <c r="AE30" s="627">
        <f t="shared" si="12"/>
        <v>0</v>
      </c>
      <c r="AF30" s="627">
        <f t="shared" si="12"/>
        <v>0</v>
      </c>
      <c r="AG30" s="627">
        <f t="shared" si="12"/>
        <v>0</v>
      </c>
      <c r="AH30" s="627">
        <f>AH102</f>
        <v>0</v>
      </c>
      <c r="AI30" s="627">
        <f t="shared" si="11"/>
        <v>0</v>
      </c>
      <c r="AJ30" s="627">
        <f t="shared" si="11"/>
        <v>0</v>
      </c>
      <c r="AK30" s="627">
        <f t="shared" si="11"/>
        <v>0</v>
      </c>
      <c r="AL30" s="627">
        <f t="shared" si="12"/>
        <v>0</v>
      </c>
      <c r="AM30" s="627">
        <f t="shared" si="12"/>
        <v>0</v>
      </c>
    </row>
    <row r="31" spans="1:58" ht="42" customHeight="1" x14ac:dyDescent="0.25">
      <c r="A31" s="29"/>
      <c r="B31" s="406" t="s">
        <v>96</v>
      </c>
      <c r="C31" s="413" t="s">
        <v>1513</v>
      </c>
      <c r="D31" s="399" t="s">
        <v>93</v>
      </c>
      <c r="E31" s="627">
        <f t="shared" ref="E31:AM31" si="13">E32+E36+E39+E40</f>
        <v>0</v>
      </c>
      <c r="F31" s="627">
        <f t="shared" si="13"/>
        <v>0</v>
      </c>
      <c r="G31" s="627">
        <f t="shared" si="13"/>
        <v>0</v>
      </c>
      <c r="H31" s="627">
        <f t="shared" si="13"/>
        <v>0</v>
      </c>
      <c r="I31" s="627">
        <f t="shared" si="13"/>
        <v>0</v>
      </c>
      <c r="J31" s="627">
        <f t="shared" si="13"/>
        <v>0</v>
      </c>
      <c r="K31" s="627">
        <f t="shared" si="13"/>
        <v>0</v>
      </c>
      <c r="L31" s="627">
        <f t="shared" si="13"/>
        <v>0</v>
      </c>
      <c r="M31" s="627">
        <f t="shared" si="13"/>
        <v>0</v>
      </c>
      <c r="N31" s="627">
        <f t="shared" si="13"/>
        <v>0</v>
      </c>
      <c r="O31" s="627">
        <f t="shared" si="13"/>
        <v>0</v>
      </c>
      <c r="P31" s="627">
        <f t="shared" si="13"/>
        <v>0</v>
      </c>
      <c r="Q31" s="627">
        <f t="shared" si="13"/>
        <v>0</v>
      </c>
      <c r="R31" s="627">
        <f t="shared" si="13"/>
        <v>0</v>
      </c>
      <c r="S31" s="627">
        <f t="shared" si="13"/>
        <v>0</v>
      </c>
      <c r="T31" s="627">
        <f t="shared" si="13"/>
        <v>0</v>
      </c>
      <c r="U31" s="627">
        <f t="shared" si="13"/>
        <v>0</v>
      </c>
      <c r="V31" s="627">
        <f t="shared" si="13"/>
        <v>0</v>
      </c>
      <c r="W31" s="627">
        <f t="shared" si="13"/>
        <v>0</v>
      </c>
      <c r="X31" s="627">
        <f t="shared" si="13"/>
        <v>0</v>
      </c>
      <c r="Y31" s="627">
        <f t="shared" si="13"/>
        <v>0</v>
      </c>
      <c r="Z31" s="627">
        <f t="shared" si="13"/>
        <v>0</v>
      </c>
      <c r="AA31" s="627">
        <f>AA103</f>
        <v>74.240833333333342</v>
      </c>
      <c r="AB31" s="627">
        <f t="shared" si="10"/>
        <v>0</v>
      </c>
      <c r="AC31" s="627">
        <f t="shared" si="10"/>
        <v>0</v>
      </c>
      <c r="AD31" s="627">
        <f t="shared" si="10"/>
        <v>0</v>
      </c>
      <c r="AE31" s="627">
        <f t="shared" si="13"/>
        <v>0</v>
      </c>
      <c r="AF31" s="627">
        <f t="shared" si="13"/>
        <v>0</v>
      </c>
      <c r="AG31" s="627">
        <f t="shared" si="13"/>
        <v>0</v>
      </c>
      <c r="AH31" s="627">
        <f>AH103</f>
        <v>74.240833333333342</v>
      </c>
      <c r="AI31" s="627">
        <f t="shared" si="11"/>
        <v>0</v>
      </c>
      <c r="AJ31" s="627">
        <f t="shared" si="11"/>
        <v>0</v>
      </c>
      <c r="AK31" s="627">
        <f t="shared" si="11"/>
        <v>0</v>
      </c>
      <c r="AL31" s="627">
        <f t="shared" si="13"/>
        <v>0</v>
      </c>
      <c r="AM31" s="627">
        <f t="shared" si="13"/>
        <v>0</v>
      </c>
    </row>
    <row r="32" spans="1:58" ht="42" customHeight="1" x14ac:dyDescent="0.25">
      <c r="A32" s="29"/>
      <c r="B32" s="406" t="s">
        <v>1514</v>
      </c>
      <c r="C32" s="413" t="s">
        <v>788</v>
      </c>
      <c r="D32" s="399" t="s">
        <v>93</v>
      </c>
      <c r="E32" s="625">
        <f t="shared" ref="E32:AM32" si="14">E33+E34+E35</f>
        <v>0</v>
      </c>
      <c r="F32" s="627">
        <f t="shared" si="14"/>
        <v>0</v>
      </c>
      <c r="G32" s="627">
        <f t="shared" si="14"/>
        <v>0</v>
      </c>
      <c r="H32" s="627">
        <f t="shared" si="14"/>
        <v>0</v>
      </c>
      <c r="I32" s="627">
        <f t="shared" si="14"/>
        <v>0</v>
      </c>
      <c r="J32" s="627">
        <f t="shared" si="14"/>
        <v>0</v>
      </c>
      <c r="K32" s="627">
        <f t="shared" si="14"/>
        <v>0</v>
      </c>
      <c r="L32" s="627">
        <f t="shared" si="14"/>
        <v>0</v>
      </c>
      <c r="M32" s="627">
        <f t="shared" si="14"/>
        <v>0</v>
      </c>
      <c r="N32" s="627">
        <f t="shared" si="14"/>
        <v>0</v>
      </c>
      <c r="O32" s="627">
        <f t="shared" si="14"/>
        <v>0</v>
      </c>
      <c r="P32" s="627">
        <f t="shared" si="14"/>
        <v>0</v>
      </c>
      <c r="Q32" s="627">
        <f t="shared" si="14"/>
        <v>0</v>
      </c>
      <c r="R32" s="627">
        <f t="shared" si="14"/>
        <v>0</v>
      </c>
      <c r="S32" s="627">
        <f t="shared" si="14"/>
        <v>0</v>
      </c>
      <c r="T32" s="627">
        <f t="shared" si="14"/>
        <v>0</v>
      </c>
      <c r="U32" s="627">
        <f t="shared" si="14"/>
        <v>0</v>
      </c>
      <c r="V32" s="627">
        <f t="shared" si="14"/>
        <v>0</v>
      </c>
      <c r="W32" s="627">
        <f t="shared" si="14"/>
        <v>0</v>
      </c>
      <c r="X32" s="627">
        <f t="shared" si="14"/>
        <v>0</v>
      </c>
      <c r="Y32" s="627">
        <f t="shared" si="14"/>
        <v>0</v>
      </c>
      <c r="Z32" s="627">
        <f t="shared" si="14"/>
        <v>0</v>
      </c>
      <c r="AA32" s="627">
        <f>AA104</f>
        <v>0</v>
      </c>
      <c r="AB32" s="627">
        <f t="shared" si="10"/>
        <v>0</v>
      </c>
      <c r="AC32" s="627">
        <f t="shared" si="10"/>
        <v>0</v>
      </c>
      <c r="AD32" s="627">
        <f t="shared" si="10"/>
        <v>0</v>
      </c>
      <c r="AE32" s="627">
        <f t="shared" si="14"/>
        <v>0</v>
      </c>
      <c r="AF32" s="627">
        <f t="shared" si="14"/>
        <v>0</v>
      </c>
      <c r="AG32" s="627">
        <f t="shared" si="14"/>
        <v>0</v>
      </c>
      <c r="AH32" s="627">
        <f>AH104</f>
        <v>0</v>
      </c>
      <c r="AI32" s="627">
        <f t="shared" si="11"/>
        <v>0</v>
      </c>
      <c r="AJ32" s="627">
        <f t="shared" si="11"/>
        <v>0</v>
      </c>
      <c r="AK32" s="627">
        <f t="shared" si="11"/>
        <v>0</v>
      </c>
      <c r="AL32" s="627">
        <f t="shared" si="14"/>
        <v>0</v>
      </c>
      <c r="AM32" s="627">
        <f t="shared" si="14"/>
        <v>0</v>
      </c>
    </row>
    <row r="33" spans="1:40" ht="42" customHeight="1" x14ac:dyDescent="0.25">
      <c r="A33" s="29"/>
      <c r="B33" s="406" t="s">
        <v>1515</v>
      </c>
      <c r="C33" s="413" t="s">
        <v>789</v>
      </c>
      <c r="D33" s="399" t="s">
        <v>93</v>
      </c>
      <c r="E33" s="610">
        <v>0</v>
      </c>
      <c r="F33" s="610">
        <v>0</v>
      </c>
      <c r="G33" s="610">
        <v>0</v>
      </c>
      <c r="H33" s="610">
        <v>0</v>
      </c>
      <c r="I33" s="610">
        <v>0</v>
      </c>
      <c r="J33" s="610">
        <v>0</v>
      </c>
      <c r="K33" s="610">
        <v>0</v>
      </c>
      <c r="L33" s="610">
        <v>0</v>
      </c>
      <c r="M33" s="610">
        <v>0</v>
      </c>
      <c r="N33" s="610">
        <v>0</v>
      </c>
      <c r="O33" s="610">
        <v>0</v>
      </c>
      <c r="P33" s="610">
        <v>0</v>
      </c>
      <c r="Q33" s="610">
        <v>0</v>
      </c>
      <c r="R33" s="610">
        <v>0</v>
      </c>
      <c r="S33" s="610">
        <v>0</v>
      </c>
      <c r="T33" s="610">
        <v>0</v>
      </c>
      <c r="U33" s="610">
        <v>0</v>
      </c>
      <c r="V33" s="610">
        <v>0</v>
      </c>
      <c r="W33" s="610">
        <v>0</v>
      </c>
      <c r="X33" s="610">
        <v>0</v>
      </c>
      <c r="Y33" s="610">
        <v>0</v>
      </c>
      <c r="Z33" s="610">
        <v>0</v>
      </c>
      <c r="AA33" s="396">
        <f>AA118</f>
        <v>35.701666666666668</v>
      </c>
      <c r="AB33" s="610">
        <f>AB118</f>
        <v>0</v>
      </c>
      <c r="AC33" s="610">
        <f>AC118</f>
        <v>0</v>
      </c>
      <c r="AD33" s="610">
        <f>AD118</f>
        <v>0</v>
      </c>
      <c r="AE33" s="610">
        <v>0</v>
      </c>
      <c r="AF33" s="610">
        <v>0</v>
      </c>
      <c r="AG33" s="610">
        <v>0</v>
      </c>
      <c r="AH33" s="396">
        <f>AH118</f>
        <v>35.701666666666668</v>
      </c>
      <c r="AI33" s="610">
        <f>AI118</f>
        <v>0</v>
      </c>
      <c r="AJ33" s="610">
        <f>AJ118</f>
        <v>0</v>
      </c>
      <c r="AK33" s="610">
        <f>AK118</f>
        <v>0</v>
      </c>
      <c r="AL33" s="610">
        <v>0</v>
      </c>
      <c r="AM33" s="610">
        <v>0</v>
      </c>
    </row>
    <row r="34" spans="1:40" ht="42" customHeight="1" x14ac:dyDescent="0.25">
      <c r="A34" s="29"/>
      <c r="B34" s="406" t="s">
        <v>1516</v>
      </c>
      <c r="C34" s="413" t="s">
        <v>790</v>
      </c>
      <c r="D34" s="399" t="s">
        <v>93</v>
      </c>
      <c r="E34" s="610">
        <v>0</v>
      </c>
      <c r="F34" s="610">
        <v>0</v>
      </c>
      <c r="G34" s="610">
        <v>0</v>
      </c>
      <c r="H34" s="610">
        <v>0</v>
      </c>
      <c r="I34" s="610">
        <v>0</v>
      </c>
      <c r="J34" s="610">
        <v>0</v>
      </c>
      <c r="K34" s="610">
        <v>0</v>
      </c>
      <c r="L34" s="610">
        <v>0</v>
      </c>
      <c r="M34" s="610">
        <v>0</v>
      </c>
      <c r="N34" s="610">
        <v>0</v>
      </c>
      <c r="O34" s="610">
        <v>0</v>
      </c>
      <c r="P34" s="610">
        <v>0</v>
      </c>
      <c r="Q34" s="610">
        <v>0</v>
      </c>
      <c r="R34" s="610">
        <v>0</v>
      </c>
      <c r="S34" s="610">
        <v>0</v>
      </c>
      <c r="T34" s="610">
        <v>0</v>
      </c>
      <c r="U34" s="610">
        <v>0</v>
      </c>
      <c r="V34" s="610">
        <v>0</v>
      </c>
      <c r="W34" s="610">
        <v>0</v>
      </c>
      <c r="X34" s="610">
        <v>0</v>
      </c>
      <c r="Y34" s="610">
        <v>0</v>
      </c>
      <c r="Z34" s="610">
        <v>0</v>
      </c>
      <c r="AA34" s="396">
        <f>AA127</f>
        <v>27.185000000000002</v>
      </c>
      <c r="AB34" s="610">
        <f>AB127</f>
        <v>0</v>
      </c>
      <c r="AC34" s="610">
        <f>AC127</f>
        <v>0</v>
      </c>
      <c r="AD34" s="610">
        <f>AD127</f>
        <v>0</v>
      </c>
      <c r="AE34" s="610">
        <v>0</v>
      </c>
      <c r="AF34" s="610">
        <v>0</v>
      </c>
      <c r="AG34" s="610">
        <v>0</v>
      </c>
      <c r="AH34" s="396">
        <f>AH127</f>
        <v>27.185000000000002</v>
      </c>
      <c r="AI34" s="610">
        <f>AI127</f>
        <v>0</v>
      </c>
      <c r="AJ34" s="610">
        <f>AJ127</f>
        <v>0</v>
      </c>
      <c r="AK34" s="610">
        <f>AK127</f>
        <v>0</v>
      </c>
      <c r="AL34" s="610">
        <v>0</v>
      </c>
      <c r="AM34" s="610">
        <v>0</v>
      </c>
    </row>
    <row r="35" spans="1:40" s="153" customFormat="1" ht="42" customHeight="1" x14ac:dyDescent="0.25">
      <c r="A35" s="29"/>
      <c r="B35" s="406" t="s">
        <v>1517</v>
      </c>
      <c r="C35" s="413" t="s">
        <v>791</v>
      </c>
      <c r="D35" s="399" t="s">
        <v>93</v>
      </c>
      <c r="E35" s="610">
        <v>0</v>
      </c>
      <c r="F35" s="610">
        <v>0</v>
      </c>
      <c r="G35" s="610">
        <v>0</v>
      </c>
      <c r="H35" s="610">
        <v>0</v>
      </c>
      <c r="I35" s="610">
        <v>0</v>
      </c>
      <c r="J35" s="610">
        <v>0</v>
      </c>
      <c r="K35" s="610">
        <v>0</v>
      </c>
      <c r="L35" s="610">
        <v>0</v>
      </c>
      <c r="M35" s="610">
        <v>0</v>
      </c>
      <c r="N35" s="610">
        <v>0</v>
      </c>
      <c r="O35" s="610">
        <v>0</v>
      </c>
      <c r="P35" s="610">
        <v>0</v>
      </c>
      <c r="Q35" s="610">
        <v>0</v>
      </c>
      <c r="R35" s="610">
        <v>0</v>
      </c>
      <c r="S35" s="610">
        <v>0</v>
      </c>
      <c r="T35" s="610">
        <v>0</v>
      </c>
      <c r="U35" s="610">
        <v>0</v>
      </c>
      <c r="V35" s="610">
        <v>0</v>
      </c>
      <c r="W35" s="610">
        <v>0</v>
      </c>
      <c r="X35" s="610">
        <v>0</v>
      </c>
      <c r="Y35" s="610">
        <v>0</v>
      </c>
      <c r="Z35" s="610">
        <v>0</v>
      </c>
      <c r="AA35" s="396">
        <f>AA135</f>
        <v>0</v>
      </c>
      <c r="AB35" s="610">
        <f>AB135</f>
        <v>0</v>
      </c>
      <c r="AC35" s="610">
        <f>AC135</f>
        <v>0</v>
      </c>
      <c r="AD35" s="610">
        <f>AD135</f>
        <v>0</v>
      </c>
      <c r="AE35" s="610">
        <v>0</v>
      </c>
      <c r="AF35" s="610">
        <v>0</v>
      </c>
      <c r="AG35" s="610">
        <v>0</v>
      </c>
      <c r="AH35" s="396">
        <f>AH135</f>
        <v>0</v>
      </c>
      <c r="AI35" s="610">
        <f>AI135</f>
        <v>0</v>
      </c>
      <c r="AJ35" s="610">
        <f>AJ135</f>
        <v>0</v>
      </c>
      <c r="AK35" s="610">
        <f>AK135</f>
        <v>0</v>
      </c>
      <c r="AL35" s="610">
        <v>0</v>
      </c>
      <c r="AM35" s="610">
        <v>0</v>
      </c>
      <c r="AN35" s="29"/>
    </row>
    <row r="36" spans="1:40" s="153" customFormat="1" ht="42" customHeight="1" x14ac:dyDescent="0.25">
      <c r="A36" s="29"/>
      <c r="B36" s="406" t="s">
        <v>1518</v>
      </c>
      <c r="C36" s="413" t="s">
        <v>792</v>
      </c>
      <c r="D36" s="399" t="s">
        <v>93</v>
      </c>
      <c r="E36" s="610">
        <f t="shared" ref="E36:AM36" si="15">E37+E38</f>
        <v>0</v>
      </c>
      <c r="F36" s="610">
        <f t="shared" si="15"/>
        <v>0</v>
      </c>
      <c r="G36" s="610">
        <f t="shared" si="15"/>
        <v>0</v>
      </c>
      <c r="H36" s="610">
        <f t="shared" si="15"/>
        <v>0</v>
      </c>
      <c r="I36" s="610">
        <f t="shared" si="15"/>
        <v>0</v>
      </c>
      <c r="J36" s="610">
        <f t="shared" si="15"/>
        <v>0</v>
      </c>
      <c r="K36" s="610">
        <f t="shared" si="15"/>
        <v>0</v>
      </c>
      <c r="L36" s="610">
        <f t="shared" si="15"/>
        <v>0</v>
      </c>
      <c r="M36" s="610">
        <f t="shared" si="15"/>
        <v>0</v>
      </c>
      <c r="N36" s="610">
        <f t="shared" si="15"/>
        <v>0</v>
      </c>
      <c r="O36" s="610">
        <f t="shared" si="15"/>
        <v>0</v>
      </c>
      <c r="P36" s="610">
        <f t="shared" si="15"/>
        <v>0</v>
      </c>
      <c r="Q36" s="610">
        <f t="shared" si="15"/>
        <v>0</v>
      </c>
      <c r="R36" s="610">
        <f t="shared" si="15"/>
        <v>0</v>
      </c>
      <c r="S36" s="610">
        <f t="shared" si="15"/>
        <v>0</v>
      </c>
      <c r="T36" s="610">
        <f t="shared" si="15"/>
        <v>0</v>
      </c>
      <c r="U36" s="610">
        <f t="shared" si="15"/>
        <v>0</v>
      </c>
      <c r="V36" s="610">
        <f t="shared" si="15"/>
        <v>0</v>
      </c>
      <c r="W36" s="610">
        <f t="shared" si="15"/>
        <v>0</v>
      </c>
      <c r="X36" s="610">
        <f t="shared" si="15"/>
        <v>0</v>
      </c>
      <c r="Y36" s="610">
        <f t="shared" si="15"/>
        <v>0</v>
      </c>
      <c r="Z36" s="610">
        <f t="shared" si="15"/>
        <v>0</v>
      </c>
      <c r="AA36" s="396">
        <f>AA142</f>
        <v>11.354166666666668</v>
      </c>
      <c r="AB36" s="610">
        <f>AB142</f>
        <v>0</v>
      </c>
      <c r="AC36" s="610">
        <f>AC142</f>
        <v>0</v>
      </c>
      <c r="AD36" s="610">
        <f>AD142</f>
        <v>0</v>
      </c>
      <c r="AE36" s="610">
        <f t="shared" si="15"/>
        <v>0</v>
      </c>
      <c r="AF36" s="610">
        <f t="shared" si="15"/>
        <v>0</v>
      </c>
      <c r="AG36" s="610">
        <f t="shared" si="15"/>
        <v>0</v>
      </c>
      <c r="AH36" s="396">
        <f>AH142</f>
        <v>11.354166666666668</v>
      </c>
      <c r="AI36" s="610">
        <f>AI142</f>
        <v>0</v>
      </c>
      <c r="AJ36" s="610">
        <f>AJ142</f>
        <v>0</v>
      </c>
      <c r="AK36" s="610">
        <f>AK142</f>
        <v>0</v>
      </c>
      <c r="AL36" s="610">
        <f t="shared" si="15"/>
        <v>0</v>
      </c>
      <c r="AM36" s="610">
        <f t="shared" si="15"/>
        <v>0</v>
      </c>
      <c r="AN36" s="29"/>
    </row>
    <row r="37" spans="1:40" ht="42" customHeight="1" x14ac:dyDescent="0.25">
      <c r="A37" s="29"/>
      <c r="B37" s="406" t="s">
        <v>1519</v>
      </c>
      <c r="C37" s="413" t="s">
        <v>103</v>
      </c>
      <c r="D37" s="399" t="s">
        <v>93</v>
      </c>
      <c r="E37" s="610">
        <v>0</v>
      </c>
      <c r="F37" s="610">
        <v>0</v>
      </c>
      <c r="G37" s="610">
        <v>0</v>
      </c>
      <c r="H37" s="610">
        <v>0</v>
      </c>
      <c r="I37" s="610">
        <v>0</v>
      </c>
      <c r="J37" s="610">
        <v>0</v>
      </c>
      <c r="K37" s="610">
        <v>0</v>
      </c>
      <c r="L37" s="610">
        <v>0</v>
      </c>
      <c r="M37" s="610">
        <v>0</v>
      </c>
      <c r="N37" s="610">
        <v>0</v>
      </c>
      <c r="O37" s="610">
        <v>0</v>
      </c>
      <c r="P37" s="610">
        <v>0</v>
      </c>
      <c r="Q37" s="610">
        <v>0</v>
      </c>
      <c r="R37" s="610">
        <v>0</v>
      </c>
      <c r="S37" s="610">
        <v>0</v>
      </c>
      <c r="T37" s="610">
        <v>0</v>
      </c>
      <c r="U37" s="610">
        <v>0</v>
      </c>
      <c r="V37" s="610">
        <v>0</v>
      </c>
      <c r="W37" s="610">
        <v>0</v>
      </c>
      <c r="X37" s="610">
        <v>0</v>
      </c>
      <c r="Y37" s="610">
        <v>0</v>
      </c>
      <c r="Z37" s="610">
        <v>0</v>
      </c>
      <c r="AA37" s="610">
        <f>AA148</f>
        <v>0</v>
      </c>
      <c r="AB37" s="610">
        <f t="shared" ref="AB37:AD40" si="16">AB148</f>
        <v>0</v>
      </c>
      <c r="AC37" s="610">
        <f t="shared" si="16"/>
        <v>0</v>
      </c>
      <c r="AD37" s="610">
        <f t="shared" si="16"/>
        <v>0</v>
      </c>
      <c r="AE37" s="610">
        <v>0</v>
      </c>
      <c r="AF37" s="610">
        <v>0</v>
      </c>
      <c r="AG37" s="610">
        <f>Z37</f>
        <v>0</v>
      </c>
      <c r="AH37" s="396">
        <f>AH148</f>
        <v>0</v>
      </c>
      <c r="AI37" s="610">
        <f t="shared" ref="AI37:AK40" si="17">AI148</f>
        <v>0</v>
      </c>
      <c r="AJ37" s="610">
        <f t="shared" si="17"/>
        <v>0</v>
      </c>
      <c r="AK37" s="610">
        <f t="shared" si="17"/>
        <v>0</v>
      </c>
      <c r="AL37" s="610">
        <f>AE37</f>
        <v>0</v>
      </c>
      <c r="AM37" s="610">
        <f>AF37</f>
        <v>0</v>
      </c>
    </row>
    <row r="38" spans="1:40" ht="42" customHeight="1" x14ac:dyDescent="0.25">
      <c r="A38" s="29"/>
      <c r="B38" s="406" t="s">
        <v>1520</v>
      </c>
      <c r="C38" s="413" t="s">
        <v>105</v>
      </c>
      <c r="D38" s="399" t="s">
        <v>93</v>
      </c>
      <c r="E38" s="610">
        <v>0</v>
      </c>
      <c r="F38" s="610">
        <v>0</v>
      </c>
      <c r="G38" s="610">
        <v>0</v>
      </c>
      <c r="H38" s="610">
        <v>0</v>
      </c>
      <c r="I38" s="610">
        <v>0</v>
      </c>
      <c r="J38" s="610">
        <v>0</v>
      </c>
      <c r="K38" s="610">
        <v>0</v>
      </c>
      <c r="L38" s="610">
        <v>0</v>
      </c>
      <c r="M38" s="610">
        <v>0</v>
      </c>
      <c r="N38" s="610">
        <v>0</v>
      </c>
      <c r="O38" s="610">
        <v>0</v>
      </c>
      <c r="P38" s="610">
        <v>0</v>
      </c>
      <c r="Q38" s="610">
        <v>0</v>
      </c>
      <c r="R38" s="610">
        <v>0</v>
      </c>
      <c r="S38" s="610">
        <v>0</v>
      </c>
      <c r="T38" s="610">
        <v>0</v>
      </c>
      <c r="U38" s="610">
        <v>0</v>
      </c>
      <c r="V38" s="610">
        <v>0</v>
      </c>
      <c r="W38" s="610">
        <v>0</v>
      </c>
      <c r="X38" s="610">
        <v>0</v>
      </c>
      <c r="Y38" s="610">
        <v>0</v>
      </c>
      <c r="Z38" s="610">
        <v>0</v>
      </c>
      <c r="AA38" s="610">
        <f>AA149</f>
        <v>0</v>
      </c>
      <c r="AB38" s="610">
        <f t="shared" si="16"/>
        <v>0</v>
      </c>
      <c r="AC38" s="610">
        <f t="shared" si="16"/>
        <v>0</v>
      </c>
      <c r="AD38" s="610">
        <f t="shared" si="16"/>
        <v>0</v>
      </c>
      <c r="AE38" s="610">
        <v>0</v>
      </c>
      <c r="AF38" s="610">
        <v>0</v>
      </c>
      <c r="AG38" s="610">
        <f>Z38</f>
        <v>0</v>
      </c>
      <c r="AH38" s="396">
        <f>AH149</f>
        <v>0</v>
      </c>
      <c r="AI38" s="610">
        <f t="shared" si="17"/>
        <v>0</v>
      </c>
      <c r="AJ38" s="610">
        <f t="shared" si="17"/>
        <v>0</v>
      </c>
      <c r="AK38" s="610">
        <f t="shared" si="17"/>
        <v>0</v>
      </c>
      <c r="AL38" s="610">
        <f>AE38</f>
        <v>0</v>
      </c>
      <c r="AM38" s="610">
        <f>AF38</f>
        <v>0</v>
      </c>
    </row>
    <row r="39" spans="1:40" ht="42" customHeight="1" x14ac:dyDescent="0.25">
      <c r="A39" s="29"/>
      <c r="B39" s="406" t="s">
        <v>98</v>
      </c>
      <c r="C39" s="395" t="s">
        <v>1521</v>
      </c>
      <c r="D39" s="399" t="s">
        <v>93</v>
      </c>
      <c r="E39" s="396">
        <v>0</v>
      </c>
      <c r="F39" s="396">
        <v>0</v>
      </c>
      <c r="G39" s="396">
        <v>0</v>
      </c>
      <c r="H39" s="396">
        <v>0</v>
      </c>
      <c r="I39" s="396">
        <v>0</v>
      </c>
      <c r="J39" s="396">
        <v>0</v>
      </c>
      <c r="K39" s="396">
        <v>0</v>
      </c>
      <c r="L39" s="396">
        <v>0</v>
      </c>
      <c r="M39" s="396">
        <v>0</v>
      </c>
      <c r="N39" s="396">
        <v>0</v>
      </c>
      <c r="O39" s="396">
        <v>0</v>
      </c>
      <c r="P39" s="396">
        <v>0</v>
      </c>
      <c r="Q39" s="396">
        <v>0</v>
      </c>
      <c r="R39" s="396">
        <v>0</v>
      </c>
      <c r="S39" s="396">
        <v>0</v>
      </c>
      <c r="T39" s="396">
        <v>0</v>
      </c>
      <c r="U39" s="396">
        <v>0</v>
      </c>
      <c r="V39" s="396">
        <v>0</v>
      </c>
      <c r="W39" s="396">
        <v>0</v>
      </c>
      <c r="X39" s="396">
        <v>0</v>
      </c>
      <c r="Y39" s="396">
        <v>0</v>
      </c>
      <c r="Z39" s="396">
        <v>0</v>
      </c>
      <c r="AA39" s="396">
        <f>AA150</f>
        <v>0</v>
      </c>
      <c r="AB39" s="396">
        <f t="shared" si="16"/>
        <v>0</v>
      </c>
      <c r="AC39" s="396">
        <f t="shared" si="16"/>
        <v>0</v>
      </c>
      <c r="AD39" s="396">
        <f t="shared" si="16"/>
        <v>0</v>
      </c>
      <c r="AE39" s="396">
        <v>0</v>
      </c>
      <c r="AF39" s="396">
        <v>0</v>
      </c>
      <c r="AG39" s="396">
        <v>0</v>
      </c>
      <c r="AH39" s="396">
        <f>AH150</f>
        <v>0</v>
      </c>
      <c r="AI39" s="396">
        <f t="shared" si="17"/>
        <v>0</v>
      </c>
      <c r="AJ39" s="396">
        <f t="shared" si="17"/>
        <v>0</v>
      </c>
      <c r="AK39" s="396">
        <f t="shared" si="17"/>
        <v>0</v>
      </c>
      <c r="AL39" s="396">
        <v>0</v>
      </c>
      <c r="AM39" s="396">
        <v>0</v>
      </c>
    </row>
    <row r="40" spans="1:40" ht="42" customHeight="1" x14ac:dyDescent="0.25">
      <c r="A40" s="29"/>
      <c r="B40" s="406" t="s">
        <v>1522</v>
      </c>
      <c r="C40" s="395" t="s">
        <v>789</v>
      </c>
      <c r="D40" s="399" t="s">
        <v>93</v>
      </c>
      <c r="E40" s="396">
        <f t="shared" ref="E40:AM40" si="18">E41+E42</f>
        <v>0</v>
      </c>
      <c r="F40" s="396">
        <f t="shared" si="18"/>
        <v>0</v>
      </c>
      <c r="G40" s="396">
        <f t="shared" si="18"/>
        <v>0</v>
      </c>
      <c r="H40" s="396">
        <f t="shared" si="18"/>
        <v>0</v>
      </c>
      <c r="I40" s="396">
        <f t="shared" si="18"/>
        <v>0</v>
      </c>
      <c r="J40" s="396">
        <f t="shared" si="18"/>
        <v>0</v>
      </c>
      <c r="K40" s="396">
        <f t="shared" si="18"/>
        <v>0</v>
      </c>
      <c r="L40" s="396">
        <f t="shared" si="18"/>
        <v>0</v>
      </c>
      <c r="M40" s="396">
        <f t="shared" si="18"/>
        <v>0</v>
      </c>
      <c r="N40" s="396">
        <f t="shared" si="18"/>
        <v>0</v>
      </c>
      <c r="O40" s="396">
        <f t="shared" si="18"/>
        <v>0</v>
      </c>
      <c r="P40" s="396">
        <f t="shared" si="18"/>
        <v>0</v>
      </c>
      <c r="Q40" s="396">
        <f t="shared" si="18"/>
        <v>0</v>
      </c>
      <c r="R40" s="396">
        <f t="shared" si="18"/>
        <v>0</v>
      </c>
      <c r="S40" s="396">
        <f t="shared" si="18"/>
        <v>0</v>
      </c>
      <c r="T40" s="396">
        <f t="shared" si="18"/>
        <v>0</v>
      </c>
      <c r="U40" s="396">
        <f t="shared" si="18"/>
        <v>0</v>
      </c>
      <c r="V40" s="396">
        <f t="shared" si="18"/>
        <v>0</v>
      </c>
      <c r="W40" s="396">
        <f t="shared" si="18"/>
        <v>0</v>
      </c>
      <c r="X40" s="396">
        <f t="shared" si="18"/>
        <v>0</v>
      </c>
      <c r="Y40" s="396">
        <f t="shared" si="18"/>
        <v>0</v>
      </c>
      <c r="Z40" s="396">
        <f t="shared" si="18"/>
        <v>0</v>
      </c>
      <c r="AA40" s="396">
        <f>AA151</f>
        <v>0</v>
      </c>
      <c r="AB40" s="396">
        <f t="shared" si="16"/>
        <v>0</v>
      </c>
      <c r="AC40" s="396">
        <f t="shared" si="16"/>
        <v>0</v>
      </c>
      <c r="AD40" s="396">
        <f t="shared" si="16"/>
        <v>0</v>
      </c>
      <c r="AE40" s="396">
        <f t="shared" si="18"/>
        <v>0</v>
      </c>
      <c r="AF40" s="396">
        <f t="shared" si="18"/>
        <v>0</v>
      </c>
      <c r="AG40" s="396">
        <f t="shared" si="18"/>
        <v>0</v>
      </c>
      <c r="AH40" s="396">
        <f>AH151</f>
        <v>0</v>
      </c>
      <c r="AI40" s="396">
        <f t="shared" si="17"/>
        <v>0</v>
      </c>
      <c r="AJ40" s="396">
        <f t="shared" si="17"/>
        <v>0</v>
      </c>
      <c r="AK40" s="396">
        <f t="shared" si="17"/>
        <v>0</v>
      </c>
      <c r="AL40" s="396">
        <f t="shared" si="18"/>
        <v>0</v>
      </c>
      <c r="AM40" s="396">
        <f t="shared" si="18"/>
        <v>0</v>
      </c>
    </row>
    <row r="41" spans="1:40" ht="42" customHeight="1" x14ac:dyDescent="0.25">
      <c r="A41" s="29"/>
      <c r="B41" s="406" t="s">
        <v>1523</v>
      </c>
      <c r="C41" s="395" t="s">
        <v>1524</v>
      </c>
      <c r="D41" s="399" t="s">
        <v>93</v>
      </c>
      <c r="E41" s="610"/>
      <c r="F41" s="610"/>
      <c r="G41" s="610"/>
      <c r="H41" s="610"/>
      <c r="I41" s="610"/>
      <c r="J41" s="610"/>
      <c r="K41" s="610"/>
      <c r="L41" s="610"/>
      <c r="M41" s="610"/>
      <c r="N41" s="610"/>
      <c r="O41" s="610"/>
      <c r="P41" s="610"/>
      <c r="Q41" s="610"/>
      <c r="R41" s="610"/>
      <c r="S41" s="610"/>
      <c r="T41" s="610"/>
      <c r="U41" s="610"/>
      <c r="V41" s="610"/>
      <c r="W41" s="610"/>
      <c r="X41" s="610"/>
      <c r="Y41" s="610"/>
      <c r="Z41" s="610"/>
      <c r="AA41" s="610">
        <f>AA157</f>
        <v>0</v>
      </c>
      <c r="AB41" s="610">
        <f>AB157</f>
        <v>0</v>
      </c>
      <c r="AC41" s="610">
        <f>AC157</f>
        <v>0</v>
      </c>
      <c r="AD41" s="610">
        <f>AD157</f>
        <v>0</v>
      </c>
      <c r="AE41" s="610"/>
      <c r="AF41" s="610"/>
      <c r="AG41" s="610"/>
      <c r="AH41" s="396">
        <f>AH157</f>
        <v>0</v>
      </c>
      <c r="AI41" s="610">
        <f>AI157</f>
        <v>0</v>
      </c>
      <c r="AJ41" s="610">
        <f>AJ157</f>
        <v>0</v>
      </c>
      <c r="AK41" s="610">
        <f>AK157</f>
        <v>0</v>
      </c>
      <c r="AL41" s="610"/>
      <c r="AM41" s="610"/>
    </row>
    <row r="42" spans="1:40" ht="42" customHeight="1" x14ac:dyDescent="0.25">
      <c r="A42" s="29"/>
      <c r="B42" s="406" t="s">
        <v>1525</v>
      </c>
      <c r="C42" s="395" t="s">
        <v>1526</v>
      </c>
      <c r="D42" s="399" t="s">
        <v>93</v>
      </c>
      <c r="E42" s="610">
        <v>0</v>
      </c>
      <c r="F42" s="610">
        <v>0</v>
      </c>
      <c r="G42" s="610">
        <v>0</v>
      </c>
      <c r="H42" s="610">
        <v>0</v>
      </c>
      <c r="I42" s="610">
        <v>0</v>
      </c>
      <c r="J42" s="610">
        <v>0</v>
      </c>
      <c r="K42" s="610">
        <v>0</v>
      </c>
      <c r="L42" s="610">
        <v>0</v>
      </c>
      <c r="M42" s="610">
        <v>0</v>
      </c>
      <c r="N42" s="610">
        <v>0</v>
      </c>
      <c r="O42" s="610">
        <v>0</v>
      </c>
      <c r="P42" s="610">
        <v>0</v>
      </c>
      <c r="Q42" s="610">
        <v>0</v>
      </c>
      <c r="R42" s="610">
        <v>0</v>
      </c>
      <c r="S42" s="610">
        <v>0</v>
      </c>
      <c r="T42" s="610">
        <v>0</v>
      </c>
      <c r="U42" s="610">
        <v>0</v>
      </c>
      <c r="V42" s="610">
        <v>0</v>
      </c>
      <c r="W42" s="610">
        <v>0</v>
      </c>
      <c r="X42" s="610">
        <v>0</v>
      </c>
      <c r="Y42" s="610">
        <v>0</v>
      </c>
      <c r="Z42" s="610">
        <v>0</v>
      </c>
      <c r="AA42" s="610">
        <f>AA164</f>
        <v>0</v>
      </c>
      <c r="AB42" s="610">
        <f>AB164</f>
        <v>0</v>
      </c>
      <c r="AC42" s="610">
        <f>AC164</f>
        <v>0</v>
      </c>
      <c r="AD42" s="610">
        <f>AD164</f>
        <v>0</v>
      </c>
      <c r="AE42" s="610">
        <v>0</v>
      </c>
      <c r="AF42" s="610">
        <v>0</v>
      </c>
      <c r="AG42" s="610">
        <v>0</v>
      </c>
      <c r="AH42" s="396">
        <f>AH164</f>
        <v>0</v>
      </c>
      <c r="AI42" s="610">
        <f>AI164</f>
        <v>0</v>
      </c>
      <c r="AJ42" s="610">
        <f>AJ164</f>
        <v>0</v>
      </c>
      <c r="AK42" s="610">
        <f>AK164</f>
        <v>0</v>
      </c>
      <c r="AL42" s="610">
        <v>0</v>
      </c>
      <c r="AM42" s="610">
        <v>0</v>
      </c>
    </row>
    <row r="43" spans="1:40" ht="42" customHeight="1" x14ac:dyDescent="0.25">
      <c r="A43" s="29"/>
      <c r="B43" s="406" t="s">
        <v>1527</v>
      </c>
      <c r="C43" s="395" t="s">
        <v>103</v>
      </c>
      <c r="D43" s="399" t="s">
        <v>93</v>
      </c>
      <c r="E43" s="396">
        <f t="shared" ref="E43:AM43" si="19">E44+E53+E57+E68</f>
        <v>0</v>
      </c>
      <c r="F43" s="396">
        <f t="shared" si="19"/>
        <v>0</v>
      </c>
      <c r="G43" s="396">
        <f t="shared" si="19"/>
        <v>0</v>
      </c>
      <c r="H43" s="396">
        <f t="shared" si="19"/>
        <v>0</v>
      </c>
      <c r="I43" s="396">
        <f t="shared" si="19"/>
        <v>0</v>
      </c>
      <c r="J43" s="396">
        <f t="shared" si="19"/>
        <v>0</v>
      </c>
      <c r="K43" s="396">
        <f t="shared" si="19"/>
        <v>0</v>
      </c>
      <c r="L43" s="396">
        <f t="shared" si="19"/>
        <v>0</v>
      </c>
      <c r="M43" s="396">
        <f t="shared" si="19"/>
        <v>0</v>
      </c>
      <c r="N43" s="396">
        <f t="shared" si="19"/>
        <v>0</v>
      </c>
      <c r="O43" s="396">
        <f t="shared" si="19"/>
        <v>0</v>
      </c>
      <c r="P43" s="396">
        <f t="shared" si="19"/>
        <v>0</v>
      </c>
      <c r="Q43" s="396">
        <f t="shared" si="19"/>
        <v>0</v>
      </c>
      <c r="R43" s="396">
        <f t="shared" si="19"/>
        <v>0</v>
      </c>
      <c r="S43" s="396">
        <f t="shared" si="19"/>
        <v>0</v>
      </c>
      <c r="T43" s="396">
        <f t="shared" si="19"/>
        <v>0</v>
      </c>
      <c r="U43" s="396">
        <f t="shared" si="19"/>
        <v>0</v>
      </c>
      <c r="V43" s="396">
        <f t="shared" si="19"/>
        <v>0</v>
      </c>
      <c r="W43" s="396">
        <f t="shared" si="19"/>
        <v>0</v>
      </c>
      <c r="X43" s="396">
        <f t="shared" si="19"/>
        <v>0</v>
      </c>
      <c r="Y43" s="396">
        <f t="shared" si="19"/>
        <v>0</v>
      </c>
      <c r="Z43" s="396">
        <f t="shared" si="19"/>
        <v>0</v>
      </c>
      <c r="AA43" s="396">
        <f>AA171</f>
        <v>0</v>
      </c>
      <c r="AB43" s="396">
        <f t="shared" ref="AB43:AD45" si="20">AB171</f>
        <v>0</v>
      </c>
      <c r="AC43" s="396">
        <f t="shared" si="20"/>
        <v>0</v>
      </c>
      <c r="AD43" s="396">
        <f t="shared" si="20"/>
        <v>0</v>
      </c>
      <c r="AE43" s="396">
        <f t="shared" si="19"/>
        <v>0</v>
      </c>
      <c r="AF43" s="396">
        <f t="shared" si="19"/>
        <v>0</v>
      </c>
      <c r="AG43" s="396">
        <f t="shared" si="19"/>
        <v>0</v>
      </c>
      <c r="AH43" s="396">
        <f>AH171</f>
        <v>0</v>
      </c>
      <c r="AI43" s="396">
        <f t="shared" ref="AI43:AK45" si="21">AI171</f>
        <v>0</v>
      </c>
      <c r="AJ43" s="396">
        <f t="shared" si="21"/>
        <v>0</v>
      </c>
      <c r="AK43" s="396">
        <f t="shared" si="21"/>
        <v>0</v>
      </c>
      <c r="AL43" s="396">
        <f t="shared" si="19"/>
        <v>0</v>
      </c>
      <c r="AM43" s="396">
        <f t="shared" si="19"/>
        <v>0</v>
      </c>
    </row>
    <row r="44" spans="1:40" ht="42" customHeight="1" x14ac:dyDescent="0.25">
      <c r="A44" s="29"/>
      <c r="B44" s="406" t="s">
        <v>1528</v>
      </c>
      <c r="C44" s="395" t="s">
        <v>105</v>
      </c>
      <c r="D44" s="399" t="s">
        <v>93</v>
      </c>
      <c r="E44" s="396">
        <f t="shared" ref="E44:AM44" si="22">E45+E47</f>
        <v>0</v>
      </c>
      <c r="F44" s="396">
        <f t="shared" si="22"/>
        <v>0</v>
      </c>
      <c r="G44" s="396">
        <f t="shared" si="22"/>
        <v>0</v>
      </c>
      <c r="H44" s="396">
        <f t="shared" si="22"/>
        <v>0</v>
      </c>
      <c r="I44" s="396">
        <f t="shared" si="22"/>
        <v>0</v>
      </c>
      <c r="J44" s="396">
        <f t="shared" si="22"/>
        <v>0</v>
      </c>
      <c r="K44" s="396">
        <f t="shared" si="22"/>
        <v>0</v>
      </c>
      <c r="L44" s="396">
        <f t="shared" si="22"/>
        <v>0</v>
      </c>
      <c r="M44" s="396">
        <f t="shared" si="22"/>
        <v>0</v>
      </c>
      <c r="N44" s="396">
        <f t="shared" si="22"/>
        <v>0</v>
      </c>
      <c r="O44" s="396">
        <f t="shared" si="22"/>
        <v>0</v>
      </c>
      <c r="P44" s="396">
        <f t="shared" si="22"/>
        <v>0</v>
      </c>
      <c r="Q44" s="396">
        <f t="shared" si="22"/>
        <v>0</v>
      </c>
      <c r="R44" s="396">
        <f t="shared" si="22"/>
        <v>0</v>
      </c>
      <c r="S44" s="396">
        <f t="shared" si="22"/>
        <v>0</v>
      </c>
      <c r="T44" s="396">
        <f t="shared" si="22"/>
        <v>0</v>
      </c>
      <c r="U44" s="396">
        <f t="shared" si="22"/>
        <v>0</v>
      </c>
      <c r="V44" s="396">
        <f t="shared" si="22"/>
        <v>0</v>
      </c>
      <c r="W44" s="396">
        <f t="shared" si="22"/>
        <v>0</v>
      </c>
      <c r="X44" s="396">
        <f t="shared" si="22"/>
        <v>0</v>
      </c>
      <c r="Y44" s="396">
        <f t="shared" si="22"/>
        <v>0</v>
      </c>
      <c r="Z44" s="396">
        <f t="shared" si="22"/>
        <v>0</v>
      </c>
      <c r="AA44" s="396">
        <f>AA172</f>
        <v>0</v>
      </c>
      <c r="AB44" s="396">
        <f t="shared" si="20"/>
        <v>0</v>
      </c>
      <c r="AC44" s="396">
        <f t="shared" si="20"/>
        <v>0</v>
      </c>
      <c r="AD44" s="396">
        <f t="shared" si="20"/>
        <v>0</v>
      </c>
      <c r="AE44" s="396">
        <f t="shared" si="22"/>
        <v>0</v>
      </c>
      <c r="AF44" s="396">
        <f t="shared" si="22"/>
        <v>0</v>
      </c>
      <c r="AG44" s="396">
        <f t="shared" si="22"/>
        <v>0</v>
      </c>
      <c r="AH44" s="396">
        <f>AH172</f>
        <v>0</v>
      </c>
      <c r="AI44" s="396">
        <f t="shared" si="21"/>
        <v>0</v>
      </c>
      <c r="AJ44" s="396">
        <f t="shared" si="21"/>
        <v>0</v>
      </c>
      <c r="AK44" s="396">
        <f t="shared" si="21"/>
        <v>0</v>
      </c>
      <c r="AL44" s="396">
        <f t="shared" si="22"/>
        <v>0</v>
      </c>
      <c r="AM44" s="396">
        <f t="shared" si="22"/>
        <v>0</v>
      </c>
    </row>
    <row r="45" spans="1:40" ht="42" customHeight="1" x14ac:dyDescent="0.25">
      <c r="A45" s="29"/>
      <c r="B45" s="406" t="s">
        <v>100</v>
      </c>
      <c r="C45" s="395" t="s">
        <v>1529</v>
      </c>
      <c r="D45" s="399" t="s">
        <v>93</v>
      </c>
      <c r="E45" s="396">
        <f t="shared" ref="E45:AM45" si="23">SUM(E46:E46)</f>
        <v>0</v>
      </c>
      <c r="F45" s="396">
        <f t="shared" si="23"/>
        <v>0</v>
      </c>
      <c r="G45" s="396">
        <f t="shared" si="23"/>
        <v>0</v>
      </c>
      <c r="H45" s="396">
        <f t="shared" si="23"/>
        <v>0</v>
      </c>
      <c r="I45" s="396">
        <f t="shared" si="23"/>
        <v>0</v>
      </c>
      <c r="J45" s="396">
        <f t="shared" si="23"/>
        <v>0</v>
      </c>
      <c r="K45" s="396">
        <f t="shared" si="23"/>
        <v>0</v>
      </c>
      <c r="L45" s="396">
        <f t="shared" si="23"/>
        <v>0</v>
      </c>
      <c r="M45" s="396">
        <f t="shared" si="23"/>
        <v>0</v>
      </c>
      <c r="N45" s="396">
        <f t="shared" si="23"/>
        <v>0</v>
      </c>
      <c r="O45" s="396">
        <f t="shared" si="23"/>
        <v>0</v>
      </c>
      <c r="P45" s="396">
        <f t="shared" si="23"/>
        <v>0</v>
      </c>
      <c r="Q45" s="396">
        <f t="shared" si="23"/>
        <v>0</v>
      </c>
      <c r="R45" s="396">
        <f t="shared" si="23"/>
        <v>0</v>
      </c>
      <c r="S45" s="396">
        <f t="shared" si="23"/>
        <v>0</v>
      </c>
      <c r="T45" s="396">
        <f t="shared" si="23"/>
        <v>0</v>
      </c>
      <c r="U45" s="396">
        <f t="shared" si="23"/>
        <v>0</v>
      </c>
      <c r="V45" s="396">
        <f t="shared" si="23"/>
        <v>0</v>
      </c>
      <c r="W45" s="396">
        <f t="shared" si="23"/>
        <v>0</v>
      </c>
      <c r="X45" s="396">
        <f t="shared" si="23"/>
        <v>0</v>
      </c>
      <c r="Y45" s="396">
        <f t="shared" si="23"/>
        <v>0</v>
      </c>
      <c r="Z45" s="396">
        <f t="shared" si="23"/>
        <v>0</v>
      </c>
      <c r="AA45" s="396">
        <f>AA173</f>
        <v>0</v>
      </c>
      <c r="AB45" s="396">
        <f t="shared" si="20"/>
        <v>0</v>
      </c>
      <c r="AC45" s="396">
        <f t="shared" si="20"/>
        <v>0</v>
      </c>
      <c r="AD45" s="396">
        <f t="shared" si="20"/>
        <v>0</v>
      </c>
      <c r="AE45" s="396">
        <f t="shared" si="23"/>
        <v>0</v>
      </c>
      <c r="AF45" s="396">
        <f t="shared" si="23"/>
        <v>0</v>
      </c>
      <c r="AG45" s="396">
        <f t="shared" si="23"/>
        <v>0</v>
      </c>
      <c r="AH45" s="396">
        <f>AH173</f>
        <v>0</v>
      </c>
      <c r="AI45" s="396">
        <f t="shared" si="21"/>
        <v>0</v>
      </c>
      <c r="AJ45" s="396">
        <f t="shared" si="21"/>
        <v>0</v>
      </c>
      <c r="AK45" s="396">
        <f t="shared" si="21"/>
        <v>0</v>
      </c>
      <c r="AL45" s="396">
        <f t="shared" si="23"/>
        <v>0</v>
      </c>
      <c r="AM45" s="396">
        <f t="shared" si="23"/>
        <v>0</v>
      </c>
    </row>
    <row r="46" spans="1:40" ht="48" customHeight="1" x14ac:dyDescent="0.25">
      <c r="A46" s="29"/>
      <c r="B46" s="402" t="s">
        <v>106</v>
      </c>
      <c r="C46" s="409" t="s">
        <v>107</v>
      </c>
      <c r="D46" s="403" t="s">
        <v>93</v>
      </c>
      <c r="E46" s="612">
        <v>0</v>
      </c>
      <c r="F46" s="612">
        <v>0</v>
      </c>
      <c r="G46" s="612">
        <v>0</v>
      </c>
      <c r="H46" s="612">
        <v>0</v>
      </c>
      <c r="I46" s="612">
        <v>0</v>
      </c>
      <c r="J46" s="612">
        <v>0</v>
      </c>
      <c r="K46" s="612">
        <v>0</v>
      </c>
      <c r="L46" s="612">
        <v>0</v>
      </c>
      <c r="M46" s="612">
        <v>0</v>
      </c>
      <c r="N46" s="612">
        <v>0</v>
      </c>
      <c r="O46" s="612">
        <v>0</v>
      </c>
      <c r="P46" s="612">
        <v>0</v>
      </c>
      <c r="Q46" s="612">
        <v>0</v>
      </c>
      <c r="R46" s="612">
        <v>0</v>
      </c>
      <c r="S46" s="612">
        <v>0</v>
      </c>
      <c r="T46" s="612">
        <v>0</v>
      </c>
      <c r="U46" s="612">
        <v>0</v>
      </c>
      <c r="V46" s="612">
        <v>0</v>
      </c>
      <c r="W46" s="612">
        <v>0</v>
      </c>
      <c r="X46" s="612">
        <v>0</v>
      </c>
      <c r="Y46" s="612">
        <v>0</v>
      </c>
      <c r="Z46" s="612">
        <v>0</v>
      </c>
      <c r="AA46" s="612">
        <f>SUBTOTAL(9,AA47:AA177)</f>
        <v>83.31750000000001</v>
      </c>
      <c r="AB46" s="612">
        <f>SUBTOTAL(9,AB47:AB177)</f>
        <v>1.26</v>
      </c>
      <c r="AC46" s="612">
        <f>SUBTOTAL(9,AC47:AC177)</f>
        <v>0</v>
      </c>
      <c r="AD46" s="612">
        <f>SUBTOTAL(9,AD47:AD177)</f>
        <v>0</v>
      </c>
      <c r="AE46" s="612">
        <f>SUBTOTAL(9,AE47:AE177)</f>
        <v>0</v>
      </c>
      <c r="AF46" s="612">
        <v>0</v>
      </c>
      <c r="AG46" s="612">
        <f>Z46</f>
        <v>0</v>
      </c>
      <c r="AH46" s="612">
        <f>SUBTOTAL(9,AH47:AH177)</f>
        <v>83.31750000000001</v>
      </c>
      <c r="AI46" s="612">
        <f>SUBTOTAL(9,AI47:AI177)</f>
        <v>0</v>
      </c>
      <c r="AJ46" s="612">
        <f>SUBTOTAL(9,AJ47:AJ177)</f>
        <v>0</v>
      </c>
      <c r="AK46" s="612">
        <f>SUBTOTAL(9,AK47:AK177)</f>
        <v>0</v>
      </c>
      <c r="AL46" s="612">
        <f>SUBTOTAL(9,AL47:AL177)</f>
        <v>0</v>
      </c>
      <c r="AM46" s="612">
        <f>AF46</f>
        <v>0</v>
      </c>
    </row>
    <row r="47" spans="1:40" ht="48" customHeight="1" collapsed="1" x14ac:dyDescent="0.25">
      <c r="A47" s="29"/>
      <c r="B47" s="402" t="s">
        <v>108</v>
      </c>
      <c r="C47" s="409" t="s">
        <v>1530</v>
      </c>
      <c r="D47" s="403" t="s">
        <v>93</v>
      </c>
      <c r="E47" s="414">
        <f>SUBTOTAL(9,E48:E52)</f>
        <v>0</v>
      </c>
      <c r="F47" s="414">
        <f t="shared" ref="F47:AM47" si="24">SUBTOTAL(9,F48:F52)</f>
        <v>0</v>
      </c>
      <c r="G47" s="414">
        <f t="shared" si="24"/>
        <v>0</v>
      </c>
      <c r="H47" s="414">
        <f t="shared" si="24"/>
        <v>0</v>
      </c>
      <c r="I47" s="414">
        <f t="shared" si="24"/>
        <v>0</v>
      </c>
      <c r="J47" s="414">
        <f t="shared" si="24"/>
        <v>0</v>
      </c>
      <c r="K47" s="414">
        <f t="shared" si="24"/>
        <v>0</v>
      </c>
      <c r="L47" s="414">
        <f t="shared" si="24"/>
        <v>0</v>
      </c>
      <c r="M47" s="414">
        <f t="shared" si="24"/>
        <v>0</v>
      </c>
      <c r="N47" s="414">
        <f t="shared" si="24"/>
        <v>0</v>
      </c>
      <c r="O47" s="414">
        <f t="shared" si="24"/>
        <v>0</v>
      </c>
      <c r="P47" s="414">
        <f t="shared" si="24"/>
        <v>0</v>
      </c>
      <c r="Q47" s="414">
        <f t="shared" si="24"/>
        <v>0</v>
      </c>
      <c r="R47" s="414">
        <f t="shared" si="24"/>
        <v>0</v>
      </c>
      <c r="S47" s="414">
        <f t="shared" si="24"/>
        <v>0</v>
      </c>
      <c r="T47" s="414">
        <f t="shared" si="24"/>
        <v>0</v>
      </c>
      <c r="U47" s="414">
        <f t="shared" si="24"/>
        <v>0</v>
      </c>
      <c r="V47" s="414">
        <f t="shared" si="24"/>
        <v>0</v>
      </c>
      <c r="W47" s="414">
        <f t="shared" si="24"/>
        <v>0</v>
      </c>
      <c r="X47" s="414">
        <f t="shared" si="24"/>
        <v>0</v>
      </c>
      <c r="Y47" s="414">
        <f t="shared" si="24"/>
        <v>0</v>
      </c>
      <c r="Z47" s="414">
        <f t="shared" si="24"/>
        <v>0</v>
      </c>
      <c r="AA47" s="414">
        <f>SUBTOTAL(9,AA48:AA102)</f>
        <v>9.0766666666666662</v>
      </c>
      <c r="AB47" s="414">
        <f>SUBTOTAL(9,AB48:AB102)</f>
        <v>1.26</v>
      </c>
      <c r="AC47" s="414">
        <f>SUBTOTAL(9,AC48:AC102)</f>
        <v>0</v>
      </c>
      <c r="AD47" s="414">
        <f>SUBTOTAL(9,AD48:AD102)</f>
        <v>0</v>
      </c>
      <c r="AE47" s="414">
        <f>SUBTOTAL(9,AE48:AE102)</f>
        <v>0</v>
      </c>
      <c r="AF47" s="414">
        <f t="shared" si="24"/>
        <v>0</v>
      </c>
      <c r="AG47" s="414">
        <f t="shared" si="24"/>
        <v>0</v>
      </c>
      <c r="AH47" s="414">
        <f>SUBTOTAL(9,AH48:AH102)</f>
        <v>9.0766666666666662</v>
      </c>
      <c r="AI47" s="414">
        <f>SUBTOTAL(9,AI48:AI102)</f>
        <v>0</v>
      </c>
      <c r="AJ47" s="414">
        <f>SUBTOTAL(9,AJ48:AJ102)</f>
        <v>0</v>
      </c>
      <c r="AK47" s="414">
        <f>SUBTOTAL(9,AK48:AK102)</f>
        <v>0</v>
      </c>
      <c r="AL47" s="414">
        <f>SUBTOTAL(9,AL48:AL102)</f>
        <v>0</v>
      </c>
      <c r="AM47" s="414">
        <f t="shared" si="24"/>
        <v>0</v>
      </c>
    </row>
    <row r="48" spans="1:40" ht="48" customHeight="1" x14ac:dyDescent="0.25">
      <c r="A48" s="29"/>
      <c r="B48" s="409" t="s">
        <v>110</v>
      </c>
      <c r="C48" s="409" t="s">
        <v>109</v>
      </c>
      <c r="D48" s="403" t="s">
        <v>93</v>
      </c>
      <c r="E48" s="414"/>
      <c r="F48" s="414"/>
      <c r="G48" s="414"/>
      <c r="H48" s="414"/>
      <c r="I48" s="414"/>
      <c r="J48" s="414"/>
      <c r="K48" s="414"/>
      <c r="L48" s="414"/>
      <c r="M48" s="414"/>
      <c r="N48" s="414"/>
      <c r="O48" s="414"/>
      <c r="P48" s="414"/>
      <c r="Q48" s="414"/>
      <c r="R48" s="414"/>
      <c r="S48" s="414"/>
      <c r="T48" s="414"/>
      <c r="U48" s="414"/>
      <c r="V48" s="414"/>
      <c r="W48" s="414"/>
      <c r="X48" s="414"/>
      <c r="Y48" s="414"/>
      <c r="Z48" s="414"/>
      <c r="AA48" s="612">
        <f>SUBTOTAL(9,AA49:AA71)</f>
        <v>0</v>
      </c>
      <c r="AB48" s="414">
        <f>SUBTOTAL(9,AB49:AB71)</f>
        <v>0.63</v>
      </c>
      <c r="AC48" s="414">
        <f>SUBTOTAL(9,AC49:AC71)</f>
        <v>0</v>
      </c>
      <c r="AD48" s="414">
        <f>SUBTOTAL(9,AD49:AD71)</f>
        <v>0</v>
      </c>
      <c r="AE48" s="414">
        <f>SUBTOTAL(9,AE49:AE71)</f>
        <v>0</v>
      </c>
      <c r="AF48" s="414"/>
      <c r="AG48" s="414"/>
      <c r="AH48" s="612">
        <f>SUBTOTAL(9,AH49:AH71)</f>
        <v>0</v>
      </c>
      <c r="AI48" s="414">
        <f>SUBTOTAL(9,AI49:AI71)</f>
        <v>0</v>
      </c>
      <c r="AJ48" s="414">
        <f>SUBTOTAL(9,AJ49:AJ71)</f>
        <v>0</v>
      </c>
      <c r="AK48" s="414">
        <f>SUBTOTAL(9,AK49:AK71)</f>
        <v>0</v>
      </c>
      <c r="AL48" s="414">
        <f>SUBTOTAL(9,AL49:AL71)</f>
        <v>0</v>
      </c>
      <c r="AM48" s="414"/>
    </row>
    <row r="49" spans="1:40" ht="48" customHeight="1" x14ac:dyDescent="0.25">
      <c r="A49" s="29"/>
      <c r="B49" s="409" t="s">
        <v>112</v>
      </c>
      <c r="C49" s="409" t="s">
        <v>111</v>
      </c>
      <c r="D49" s="403" t="s">
        <v>93</v>
      </c>
      <c r="E49" s="414"/>
      <c r="F49" s="414"/>
      <c r="G49" s="414"/>
      <c r="H49" s="414"/>
      <c r="I49" s="414"/>
      <c r="J49" s="414"/>
      <c r="K49" s="414"/>
      <c r="L49" s="414"/>
      <c r="M49" s="414"/>
      <c r="N49" s="414"/>
      <c r="O49" s="414"/>
      <c r="P49" s="414"/>
      <c r="Q49" s="414"/>
      <c r="R49" s="414"/>
      <c r="S49" s="414"/>
      <c r="T49" s="414"/>
      <c r="U49" s="414"/>
      <c r="V49" s="414"/>
      <c r="W49" s="414"/>
      <c r="X49" s="414"/>
      <c r="Y49" s="414"/>
      <c r="Z49" s="414"/>
      <c r="AA49" s="612">
        <f>SUBTOTAL(9,AA50:AA55)</f>
        <v>0</v>
      </c>
      <c r="AB49" s="414">
        <f>SUBTOTAL(9,AB50:AB55)</f>
        <v>0</v>
      </c>
      <c r="AC49" s="414">
        <f>SUBTOTAL(9,AC50:AC55)</f>
        <v>0</v>
      </c>
      <c r="AD49" s="414">
        <f>SUBTOTAL(9,AD50:AD55)</f>
        <v>0</v>
      </c>
      <c r="AE49" s="414">
        <f>SUBTOTAL(9,AE50:AE55)</f>
        <v>0</v>
      </c>
      <c r="AF49" s="414"/>
      <c r="AG49" s="414"/>
      <c r="AH49" s="612">
        <f>SUBTOTAL(9,AH50:AH55)</f>
        <v>0</v>
      </c>
      <c r="AI49" s="414">
        <f>SUBTOTAL(9,AI50:AI55)</f>
        <v>0</v>
      </c>
      <c r="AJ49" s="414">
        <f>SUBTOTAL(9,AJ50:AJ55)</f>
        <v>0</v>
      </c>
      <c r="AK49" s="414">
        <f>SUBTOTAL(9,AK50:AK55)</f>
        <v>0</v>
      </c>
      <c r="AL49" s="414">
        <f>SUBTOTAL(9,AL50:AL55)</f>
        <v>0</v>
      </c>
      <c r="AM49" s="414"/>
    </row>
    <row r="50" spans="1:40" ht="42" customHeight="1" x14ac:dyDescent="0.25">
      <c r="A50" s="29"/>
      <c r="B50" s="410" t="s">
        <v>1405</v>
      </c>
      <c r="C50" s="411" t="s">
        <v>113</v>
      </c>
      <c r="D50" s="395" t="s">
        <v>93</v>
      </c>
      <c r="E50" s="396"/>
      <c r="F50" s="396"/>
      <c r="G50" s="396"/>
      <c r="H50" s="396"/>
      <c r="I50" s="396"/>
      <c r="J50" s="396"/>
      <c r="K50" s="396"/>
      <c r="L50" s="396"/>
      <c r="M50" s="396"/>
      <c r="N50" s="396"/>
      <c r="O50" s="396"/>
      <c r="P50" s="396"/>
      <c r="Q50" s="396"/>
      <c r="R50" s="396"/>
      <c r="S50" s="396"/>
      <c r="T50" s="396"/>
      <c r="U50" s="396"/>
      <c r="V50" s="396"/>
      <c r="W50" s="396"/>
      <c r="X50" s="396"/>
      <c r="Y50" s="396"/>
      <c r="Z50" s="396"/>
      <c r="AA50" s="396">
        <f>SUBTOTAL(9,AA51)</f>
        <v>0</v>
      </c>
      <c r="AB50" s="396">
        <f>SUBTOTAL(9,AB51)</f>
        <v>0</v>
      </c>
      <c r="AC50" s="396">
        <f>SUBTOTAL(9,AC51)</f>
        <v>0</v>
      </c>
      <c r="AD50" s="396">
        <f>SUBTOTAL(9,AD51)</f>
        <v>0</v>
      </c>
      <c r="AE50" s="396">
        <f>SUBTOTAL(9,AE51)</f>
        <v>0</v>
      </c>
      <c r="AF50" s="396"/>
      <c r="AG50" s="396"/>
      <c r="AH50" s="396">
        <f>SUBTOTAL(9,AH51)</f>
        <v>0</v>
      </c>
      <c r="AI50" s="396">
        <f>SUBTOTAL(9,AI51)</f>
        <v>0</v>
      </c>
      <c r="AJ50" s="396">
        <f>SUBTOTAL(9,AJ51)</f>
        <v>0</v>
      </c>
      <c r="AK50" s="396">
        <f>SUBTOTAL(9,AK51)</f>
        <v>0</v>
      </c>
      <c r="AL50" s="396">
        <f>SUBTOTAL(9,AL51)</f>
        <v>0</v>
      </c>
      <c r="AM50" s="396"/>
    </row>
    <row r="51" spans="1:40" ht="33" hidden="1" customHeight="1" x14ac:dyDescent="0.25">
      <c r="A51" s="29"/>
      <c r="B51" s="554" t="s">
        <v>1405</v>
      </c>
      <c r="C51" s="608" t="s">
        <v>1552</v>
      </c>
      <c r="D51" s="613" t="s">
        <v>1616</v>
      </c>
      <c r="E51" s="310"/>
      <c r="F51" s="310"/>
      <c r="G51" s="310"/>
      <c r="H51" s="310"/>
      <c r="I51" s="310"/>
      <c r="J51" s="310"/>
      <c r="K51" s="310"/>
      <c r="L51" s="310"/>
      <c r="M51" s="310"/>
      <c r="N51" s="310"/>
      <c r="O51" s="310"/>
      <c r="P51" s="310"/>
      <c r="Q51" s="310"/>
      <c r="R51" s="310"/>
      <c r="S51" s="310"/>
      <c r="T51" s="310"/>
      <c r="U51" s="310"/>
      <c r="V51" s="310"/>
      <c r="W51" s="310"/>
      <c r="X51" s="310"/>
      <c r="Y51" s="310"/>
      <c r="Z51" s="310"/>
      <c r="AA51" s="68"/>
      <c r="AB51" s="68"/>
      <c r="AC51" s="68"/>
      <c r="AD51" s="68"/>
      <c r="AE51" s="310"/>
      <c r="AF51" s="310"/>
      <c r="AG51" s="310"/>
      <c r="AH51" s="68">
        <f>AA51+T51+M51</f>
        <v>0</v>
      </c>
      <c r="AI51" s="68">
        <f>AB51+U51+N51</f>
        <v>0</v>
      </c>
      <c r="AJ51" s="68">
        <f>AC51+V51+O51</f>
        <v>0</v>
      </c>
      <c r="AK51" s="68">
        <f>AD51+W51+P51</f>
        <v>0</v>
      </c>
      <c r="AL51" s="68">
        <f>AE51+X51+Q51</f>
        <v>0</v>
      </c>
      <c r="AM51" s="310"/>
    </row>
    <row r="52" spans="1:40" ht="42" customHeight="1" x14ac:dyDescent="0.25">
      <c r="A52" s="29"/>
      <c r="B52" s="410" t="s">
        <v>1404</v>
      </c>
      <c r="C52" s="411" t="s">
        <v>1531</v>
      </c>
      <c r="D52" s="395" t="s">
        <v>93</v>
      </c>
      <c r="E52" s="396"/>
      <c r="F52" s="396"/>
      <c r="G52" s="396"/>
      <c r="H52" s="396"/>
      <c r="I52" s="396"/>
      <c r="J52" s="396"/>
      <c r="K52" s="396"/>
      <c r="L52" s="396"/>
      <c r="M52" s="396"/>
      <c r="N52" s="396"/>
      <c r="O52" s="396"/>
      <c r="P52" s="396"/>
      <c r="Q52" s="396"/>
      <c r="R52" s="396"/>
      <c r="S52" s="396"/>
      <c r="T52" s="396"/>
      <c r="U52" s="396"/>
      <c r="V52" s="396"/>
      <c r="W52" s="396"/>
      <c r="X52" s="396"/>
      <c r="Y52" s="396"/>
      <c r="Z52" s="396"/>
      <c r="AA52" s="396">
        <f>SUBTOTAL(9,AA53:AA54)</f>
        <v>0</v>
      </c>
      <c r="AB52" s="396">
        <f>SUBTOTAL(9,AB53:AB54)</f>
        <v>0</v>
      </c>
      <c r="AC52" s="396">
        <f>SUBTOTAL(9,AC53:AC54)</f>
        <v>0</v>
      </c>
      <c r="AD52" s="396">
        <f>SUBTOTAL(9,AD53:AD54)</f>
        <v>0</v>
      </c>
      <c r="AE52" s="396">
        <f>SUBTOTAL(9,AE53:AE54)</f>
        <v>0</v>
      </c>
      <c r="AF52" s="396"/>
      <c r="AG52" s="396"/>
      <c r="AH52" s="396">
        <f>SUBTOTAL(9,AH53:AH54)</f>
        <v>0</v>
      </c>
      <c r="AI52" s="396">
        <f>SUBTOTAL(9,AI53:AI54)</f>
        <v>0</v>
      </c>
      <c r="AJ52" s="396">
        <f>SUBTOTAL(9,AJ53:AJ54)</f>
        <v>0</v>
      </c>
      <c r="AK52" s="396">
        <f>SUBTOTAL(9,AK53:AK54)</f>
        <v>0</v>
      </c>
      <c r="AL52" s="396">
        <f>SUBTOTAL(9,AL53:AL54)</f>
        <v>0</v>
      </c>
      <c r="AM52" s="396"/>
    </row>
    <row r="53" spans="1:40" ht="33" hidden="1" customHeight="1" x14ac:dyDescent="0.25">
      <c r="A53" s="29"/>
      <c r="B53" s="554" t="s">
        <v>1404</v>
      </c>
      <c r="C53" s="608" t="s">
        <v>1553</v>
      </c>
      <c r="D53" s="613" t="s">
        <v>1617</v>
      </c>
      <c r="E53" s="310">
        <f t="shared" ref="E53:AM53" si="25">E54+E56</f>
        <v>0</v>
      </c>
      <c r="F53" s="310">
        <f t="shared" si="25"/>
        <v>0</v>
      </c>
      <c r="G53" s="310">
        <f t="shared" si="25"/>
        <v>0</v>
      </c>
      <c r="H53" s="310">
        <f t="shared" si="25"/>
        <v>0</v>
      </c>
      <c r="I53" s="310">
        <f t="shared" si="25"/>
        <v>0</v>
      </c>
      <c r="J53" s="310">
        <f t="shared" si="25"/>
        <v>0</v>
      </c>
      <c r="K53" s="310">
        <f t="shared" si="25"/>
        <v>0</v>
      </c>
      <c r="L53" s="310">
        <f t="shared" si="25"/>
        <v>0</v>
      </c>
      <c r="M53" s="310">
        <f t="shared" si="25"/>
        <v>0</v>
      </c>
      <c r="N53" s="310">
        <f t="shared" si="25"/>
        <v>0</v>
      </c>
      <c r="O53" s="310">
        <f t="shared" si="25"/>
        <v>0</v>
      </c>
      <c r="P53" s="310">
        <f t="shared" si="25"/>
        <v>0</v>
      </c>
      <c r="Q53" s="310">
        <f t="shared" si="25"/>
        <v>0</v>
      </c>
      <c r="R53" s="310">
        <f t="shared" si="25"/>
        <v>0</v>
      </c>
      <c r="S53" s="310">
        <f t="shared" si="25"/>
        <v>0</v>
      </c>
      <c r="T53" s="310">
        <f t="shared" si="25"/>
        <v>0</v>
      </c>
      <c r="U53" s="310">
        <f t="shared" si="25"/>
        <v>0</v>
      </c>
      <c r="V53" s="310">
        <f t="shared" si="25"/>
        <v>0</v>
      </c>
      <c r="W53" s="310">
        <f t="shared" si="25"/>
        <v>0</v>
      </c>
      <c r="X53" s="310">
        <f t="shared" si="25"/>
        <v>0</v>
      </c>
      <c r="Y53" s="310">
        <f t="shared" si="25"/>
        <v>0</v>
      </c>
      <c r="Z53" s="310">
        <f t="shared" si="25"/>
        <v>0</v>
      </c>
      <c r="AA53" s="68"/>
      <c r="AB53" s="68"/>
      <c r="AC53" s="68"/>
      <c r="AD53" s="68"/>
      <c r="AE53" s="310">
        <f t="shared" si="25"/>
        <v>0</v>
      </c>
      <c r="AF53" s="310">
        <f t="shared" si="25"/>
        <v>0</v>
      </c>
      <c r="AG53" s="310">
        <f t="shared" si="25"/>
        <v>0</v>
      </c>
      <c r="AH53" s="68">
        <f t="shared" ref="AH53:AL54" si="26">AA53+T53+M53</f>
        <v>0</v>
      </c>
      <c r="AI53" s="68">
        <f t="shared" si="26"/>
        <v>0</v>
      </c>
      <c r="AJ53" s="68">
        <f t="shared" si="26"/>
        <v>0</v>
      </c>
      <c r="AK53" s="68">
        <f t="shared" si="26"/>
        <v>0</v>
      </c>
      <c r="AL53" s="68">
        <f t="shared" si="26"/>
        <v>0</v>
      </c>
      <c r="AM53" s="310">
        <f t="shared" si="25"/>
        <v>0</v>
      </c>
    </row>
    <row r="54" spans="1:40" ht="33" hidden="1" customHeight="1" x14ac:dyDescent="0.25">
      <c r="A54" s="29"/>
      <c r="B54" s="554" t="s">
        <v>1404</v>
      </c>
      <c r="C54" s="608" t="s">
        <v>1551</v>
      </c>
      <c r="D54" s="613" t="s">
        <v>1618</v>
      </c>
      <c r="E54" s="310">
        <f t="shared" ref="E54:AM54" si="27">SUM(E55:E55)</f>
        <v>0</v>
      </c>
      <c r="F54" s="310">
        <f t="shared" si="27"/>
        <v>0</v>
      </c>
      <c r="G54" s="310">
        <f t="shared" si="27"/>
        <v>0</v>
      </c>
      <c r="H54" s="310">
        <f t="shared" si="27"/>
        <v>0</v>
      </c>
      <c r="I54" s="310">
        <f t="shared" si="27"/>
        <v>0</v>
      </c>
      <c r="J54" s="310">
        <f t="shared" si="27"/>
        <v>0</v>
      </c>
      <c r="K54" s="310">
        <f t="shared" si="27"/>
        <v>0</v>
      </c>
      <c r="L54" s="310">
        <f t="shared" si="27"/>
        <v>0</v>
      </c>
      <c r="M54" s="310">
        <f t="shared" si="27"/>
        <v>0</v>
      </c>
      <c r="N54" s="310">
        <f t="shared" si="27"/>
        <v>0</v>
      </c>
      <c r="O54" s="310">
        <f t="shared" si="27"/>
        <v>0</v>
      </c>
      <c r="P54" s="310">
        <f t="shared" si="27"/>
        <v>0</v>
      </c>
      <c r="Q54" s="310">
        <f t="shared" si="27"/>
        <v>0</v>
      </c>
      <c r="R54" s="310">
        <f t="shared" si="27"/>
        <v>0</v>
      </c>
      <c r="S54" s="310">
        <f t="shared" si="27"/>
        <v>0</v>
      </c>
      <c r="T54" s="310">
        <f t="shared" si="27"/>
        <v>0</v>
      </c>
      <c r="U54" s="310">
        <f t="shared" si="27"/>
        <v>0</v>
      </c>
      <c r="V54" s="310">
        <f t="shared" si="27"/>
        <v>0</v>
      </c>
      <c r="W54" s="310">
        <f t="shared" si="27"/>
        <v>0</v>
      </c>
      <c r="X54" s="310">
        <f t="shared" si="27"/>
        <v>0</v>
      </c>
      <c r="Y54" s="310">
        <f t="shared" si="27"/>
        <v>0</v>
      </c>
      <c r="Z54" s="310">
        <f t="shared" si="27"/>
        <v>0</v>
      </c>
      <c r="AA54" s="68"/>
      <c r="AB54" s="68"/>
      <c r="AC54" s="68"/>
      <c r="AD54" s="68"/>
      <c r="AE54" s="310">
        <f t="shared" si="27"/>
        <v>0</v>
      </c>
      <c r="AF54" s="310">
        <f t="shared" si="27"/>
        <v>0</v>
      </c>
      <c r="AG54" s="310">
        <f t="shared" si="27"/>
        <v>0</v>
      </c>
      <c r="AH54" s="68">
        <f t="shared" si="26"/>
        <v>0</v>
      </c>
      <c r="AI54" s="68">
        <f t="shared" si="26"/>
        <v>0</v>
      </c>
      <c r="AJ54" s="68">
        <f t="shared" si="26"/>
        <v>0</v>
      </c>
      <c r="AK54" s="68">
        <f t="shared" si="26"/>
        <v>0</v>
      </c>
      <c r="AL54" s="68">
        <f t="shared" si="26"/>
        <v>0</v>
      </c>
      <c r="AM54" s="310">
        <f t="shared" si="27"/>
        <v>0</v>
      </c>
    </row>
    <row r="55" spans="1:40" ht="42" hidden="1" customHeight="1" x14ac:dyDescent="0.25">
      <c r="A55" s="29"/>
      <c r="B55" s="410" t="s">
        <v>1403</v>
      </c>
      <c r="C55" s="411" t="s">
        <v>117</v>
      </c>
      <c r="D55" s="395" t="s">
        <v>93</v>
      </c>
      <c r="E55" s="69">
        <v>0</v>
      </c>
      <c r="F55" s="70">
        <v>0</v>
      </c>
      <c r="G55" s="69">
        <v>0</v>
      </c>
      <c r="H55" s="69">
        <v>0</v>
      </c>
      <c r="I55" s="69">
        <v>0</v>
      </c>
      <c r="J55" s="69">
        <v>0</v>
      </c>
      <c r="K55" s="69">
        <v>0</v>
      </c>
      <c r="L55" s="69">
        <v>0</v>
      </c>
      <c r="M55" s="70">
        <v>0</v>
      </c>
      <c r="N55" s="69">
        <v>0</v>
      </c>
      <c r="O55" s="69">
        <v>0</v>
      </c>
      <c r="P55" s="69">
        <v>0</v>
      </c>
      <c r="Q55" s="69">
        <v>0</v>
      </c>
      <c r="R55" s="69">
        <v>0</v>
      </c>
      <c r="S55" s="69">
        <v>0</v>
      </c>
      <c r="T55" s="70">
        <v>0</v>
      </c>
      <c r="U55" s="69">
        <v>0</v>
      </c>
      <c r="V55" s="69">
        <v>0</v>
      </c>
      <c r="W55" s="69">
        <v>0</v>
      </c>
      <c r="X55" s="69">
        <v>0</v>
      </c>
      <c r="Y55" s="69">
        <v>0</v>
      </c>
      <c r="Z55" s="69">
        <v>0</v>
      </c>
      <c r="AA55" s="70">
        <v>0</v>
      </c>
      <c r="AB55" s="69">
        <v>0</v>
      </c>
      <c r="AC55" s="69">
        <v>0</v>
      </c>
      <c r="AD55" s="69">
        <v>0</v>
      </c>
      <c r="AE55" s="69">
        <v>0</v>
      </c>
      <c r="AF55" s="69">
        <v>0</v>
      </c>
      <c r="AG55" s="69">
        <f>Z55</f>
        <v>0</v>
      </c>
      <c r="AH55" s="70">
        <f>AA55+T55+M55</f>
        <v>0</v>
      </c>
      <c r="AI55" s="69">
        <f>AB55</f>
        <v>0</v>
      </c>
      <c r="AJ55" s="69">
        <f>AC55</f>
        <v>0</v>
      </c>
      <c r="AK55" s="69">
        <f>AD55</f>
        <v>0</v>
      </c>
      <c r="AL55" s="69">
        <f>AE55</f>
        <v>0</v>
      </c>
      <c r="AM55" s="69">
        <f>AF55</f>
        <v>0</v>
      </c>
    </row>
    <row r="56" spans="1:40" ht="48" customHeight="1" collapsed="1" x14ac:dyDescent="0.25">
      <c r="A56" s="29"/>
      <c r="B56" s="402" t="s">
        <v>114</v>
      </c>
      <c r="C56" s="409" t="s">
        <v>119</v>
      </c>
      <c r="D56" s="402" t="s">
        <v>93</v>
      </c>
      <c r="E56" s="414">
        <v>0</v>
      </c>
      <c r="F56" s="414">
        <v>0</v>
      </c>
      <c r="G56" s="414">
        <v>0</v>
      </c>
      <c r="H56" s="414">
        <v>0</v>
      </c>
      <c r="I56" s="414">
        <v>0</v>
      </c>
      <c r="J56" s="414">
        <v>0</v>
      </c>
      <c r="K56" s="414">
        <v>0</v>
      </c>
      <c r="L56" s="414">
        <v>0</v>
      </c>
      <c r="M56" s="414">
        <v>0</v>
      </c>
      <c r="N56" s="414">
        <v>0</v>
      </c>
      <c r="O56" s="414">
        <v>0</v>
      </c>
      <c r="P56" s="414">
        <v>0</v>
      </c>
      <c r="Q56" s="414">
        <v>0</v>
      </c>
      <c r="R56" s="414">
        <v>0</v>
      </c>
      <c r="S56" s="414">
        <v>0</v>
      </c>
      <c r="T56" s="414">
        <v>0</v>
      </c>
      <c r="U56" s="414">
        <v>0</v>
      </c>
      <c r="V56" s="414">
        <v>0</v>
      </c>
      <c r="W56" s="414">
        <v>0</v>
      </c>
      <c r="X56" s="414">
        <v>0</v>
      </c>
      <c r="Y56" s="414">
        <v>0</v>
      </c>
      <c r="Z56" s="414">
        <v>0</v>
      </c>
      <c r="AA56" s="414">
        <v>0</v>
      </c>
      <c r="AB56" s="414">
        <v>0</v>
      </c>
      <c r="AC56" s="414">
        <v>0</v>
      </c>
      <c r="AD56" s="414">
        <v>0</v>
      </c>
      <c r="AE56" s="414">
        <v>0</v>
      </c>
      <c r="AF56" s="414">
        <v>0</v>
      </c>
      <c r="AG56" s="414">
        <v>0</v>
      </c>
      <c r="AH56" s="414">
        <v>0</v>
      </c>
      <c r="AI56" s="414">
        <v>0</v>
      </c>
      <c r="AJ56" s="414">
        <v>0</v>
      </c>
      <c r="AK56" s="414">
        <v>0</v>
      </c>
      <c r="AL56" s="414">
        <v>0</v>
      </c>
      <c r="AM56" s="414">
        <v>0</v>
      </c>
    </row>
    <row r="57" spans="1:40" ht="42" customHeight="1" x14ac:dyDescent="0.25">
      <c r="A57" s="29"/>
      <c r="B57" s="411" t="s">
        <v>1532</v>
      </c>
      <c r="C57" s="411" t="s">
        <v>1533</v>
      </c>
      <c r="D57" s="413" t="s">
        <v>93</v>
      </c>
      <c r="E57" s="396">
        <f t="shared" ref="E57:AM57" si="28">E58+E59+E61+E62+E63+E65+E66+E67</f>
        <v>0</v>
      </c>
      <c r="F57" s="396">
        <f t="shared" si="28"/>
        <v>0</v>
      </c>
      <c r="G57" s="396">
        <f t="shared" si="28"/>
        <v>0</v>
      </c>
      <c r="H57" s="396">
        <f t="shared" si="28"/>
        <v>0</v>
      </c>
      <c r="I57" s="396">
        <f t="shared" si="28"/>
        <v>0</v>
      </c>
      <c r="J57" s="396">
        <f t="shared" si="28"/>
        <v>0</v>
      </c>
      <c r="K57" s="396">
        <f t="shared" si="28"/>
        <v>0</v>
      </c>
      <c r="L57" s="396">
        <f t="shared" si="28"/>
        <v>0</v>
      </c>
      <c r="M57" s="396">
        <f t="shared" si="28"/>
        <v>0</v>
      </c>
      <c r="N57" s="396">
        <f t="shared" si="28"/>
        <v>0</v>
      </c>
      <c r="O57" s="396">
        <f t="shared" si="28"/>
        <v>0</v>
      </c>
      <c r="P57" s="396">
        <f t="shared" si="28"/>
        <v>0</v>
      </c>
      <c r="Q57" s="396">
        <f t="shared" si="28"/>
        <v>0</v>
      </c>
      <c r="R57" s="396">
        <f t="shared" si="28"/>
        <v>0</v>
      </c>
      <c r="S57" s="396">
        <f t="shared" si="28"/>
        <v>0</v>
      </c>
      <c r="T57" s="396">
        <f t="shared" si="28"/>
        <v>0</v>
      </c>
      <c r="U57" s="396">
        <f t="shared" si="28"/>
        <v>0</v>
      </c>
      <c r="V57" s="396">
        <f t="shared" si="28"/>
        <v>0</v>
      </c>
      <c r="W57" s="396">
        <f t="shared" si="28"/>
        <v>0</v>
      </c>
      <c r="X57" s="396">
        <f t="shared" si="28"/>
        <v>0</v>
      </c>
      <c r="Y57" s="396">
        <f t="shared" si="28"/>
        <v>0</v>
      </c>
      <c r="Z57" s="396">
        <f t="shared" si="28"/>
        <v>0</v>
      </c>
      <c r="AA57" s="396">
        <f t="shared" si="28"/>
        <v>0</v>
      </c>
      <c r="AB57" s="396">
        <f t="shared" si="28"/>
        <v>0</v>
      </c>
      <c r="AC57" s="396">
        <f t="shared" si="28"/>
        <v>0</v>
      </c>
      <c r="AD57" s="396">
        <f t="shared" si="28"/>
        <v>0</v>
      </c>
      <c r="AE57" s="396">
        <f t="shared" si="28"/>
        <v>0</v>
      </c>
      <c r="AF57" s="396">
        <f t="shared" si="28"/>
        <v>0</v>
      </c>
      <c r="AG57" s="396">
        <f t="shared" si="28"/>
        <v>0</v>
      </c>
      <c r="AH57" s="396">
        <f t="shared" si="28"/>
        <v>0</v>
      </c>
      <c r="AI57" s="396">
        <f t="shared" si="28"/>
        <v>0</v>
      </c>
      <c r="AJ57" s="396">
        <f t="shared" si="28"/>
        <v>0</v>
      </c>
      <c r="AK57" s="396">
        <f t="shared" si="28"/>
        <v>0</v>
      </c>
      <c r="AL57" s="396">
        <f t="shared" si="28"/>
        <v>0</v>
      </c>
      <c r="AM57" s="396">
        <f t="shared" si="28"/>
        <v>0</v>
      </c>
    </row>
    <row r="58" spans="1:40" ht="42" customHeight="1" x14ac:dyDescent="0.25">
      <c r="A58" s="29"/>
      <c r="B58" s="410" t="s">
        <v>1534</v>
      </c>
      <c r="C58" s="411" t="s">
        <v>123</v>
      </c>
      <c r="D58" s="413" t="s">
        <v>93</v>
      </c>
      <c r="E58" s="610">
        <v>0</v>
      </c>
      <c r="F58" s="610">
        <v>0</v>
      </c>
      <c r="G58" s="610">
        <v>0</v>
      </c>
      <c r="H58" s="610">
        <v>0</v>
      </c>
      <c r="I58" s="610">
        <v>0</v>
      </c>
      <c r="J58" s="610">
        <v>0</v>
      </c>
      <c r="K58" s="610">
        <v>0</v>
      </c>
      <c r="L58" s="610">
        <v>0</v>
      </c>
      <c r="M58" s="610">
        <v>0</v>
      </c>
      <c r="N58" s="610">
        <v>0</v>
      </c>
      <c r="O58" s="610">
        <v>0</v>
      </c>
      <c r="P58" s="610">
        <v>0</v>
      </c>
      <c r="Q58" s="610">
        <v>0</v>
      </c>
      <c r="R58" s="610">
        <v>0</v>
      </c>
      <c r="S58" s="610">
        <v>0</v>
      </c>
      <c r="T58" s="610">
        <v>0</v>
      </c>
      <c r="U58" s="610">
        <v>0</v>
      </c>
      <c r="V58" s="610">
        <v>0</v>
      </c>
      <c r="W58" s="610">
        <v>0</v>
      </c>
      <c r="X58" s="610">
        <v>0</v>
      </c>
      <c r="Y58" s="610">
        <v>0</v>
      </c>
      <c r="Z58" s="610">
        <v>0</v>
      </c>
      <c r="AA58" s="610">
        <v>0</v>
      </c>
      <c r="AB58" s="610">
        <v>0</v>
      </c>
      <c r="AC58" s="610">
        <v>0</v>
      </c>
      <c r="AD58" s="610">
        <v>0</v>
      </c>
      <c r="AE58" s="610">
        <v>0</v>
      </c>
      <c r="AF58" s="610">
        <v>0</v>
      </c>
      <c r="AG58" s="610">
        <v>0</v>
      </c>
      <c r="AH58" s="610">
        <v>0</v>
      </c>
      <c r="AI58" s="610">
        <v>0</v>
      </c>
      <c r="AJ58" s="610">
        <v>0</v>
      </c>
      <c r="AK58" s="610">
        <v>0</v>
      </c>
      <c r="AL58" s="610">
        <v>0</v>
      </c>
      <c r="AM58" s="610">
        <v>0</v>
      </c>
    </row>
    <row r="59" spans="1:40" ht="48" customHeight="1" x14ac:dyDescent="0.25">
      <c r="A59" s="29"/>
      <c r="B59" s="402" t="s">
        <v>116</v>
      </c>
      <c r="C59" s="402" t="s">
        <v>1535</v>
      </c>
      <c r="D59" s="402" t="s">
        <v>93</v>
      </c>
      <c r="E59" s="612">
        <f>SUBTOTAL(9,E60)</f>
        <v>0</v>
      </c>
      <c r="F59" s="612">
        <f t="shared" ref="F59:AM59" si="29">SUBTOTAL(9,F60)</f>
        <v>0</v>
      </c>
      <c r="G59" s="612">
        <f t="shared" si="29"/>
        <v>0</v>
      </c>
      <c r="H59" s="612">
        <f t="shared" si="29"/>
        <v>0</v>
      </c>
      <c r="I59" s="612">
        <f t="shared" si="29"/>
        <v>0</v>
      </c>
      <c r="J59" s="612">
        <f t="shared" si="29"/>
        <v>0</v>
      </c>
      <c r="K59" s="612">
        <f t="shared" si="29"/>
        <v>0</v>
      </c>
      <c r="L59" s="612">
        <f t="shared" si="29"/>
        <v>0</v>
      </c>
      <c r="M59" s="612">
        <f t="shared" si="29"/>
        <v>0</v>
      </c>
      <c r="N59" s="612">
        <f t="shared" si="29"/>
        <v>0</v>
      </c>
      <c r="O59" s="612">
        <f t="shared" si="29"/>
        <v>0</v>
      </c>
      <c r="P59" s="612">
        <f t="shared" si="29"/>
        <v>0</v>
      </c>
      <c r="Q59" s="612">
        <f t="shared" si="29"/>
        <v>0</v>
      </c>
      <c r="R59" s="612">
        <f t="shared" si="29"/>
        <v>0</v>
      </c>
      <c r="S59" s="612">
        <f t="shared" si="29"/>
        <v>0</v>
      </c>
      <c r="T59" s="612">
        <f t="shared" si="29"/>
        <v>0</v>
      </c>
      <c r="U59" s="612">
        <f t="shared" si="29"/>
        <v>0</v>
      </c>
      <c r="V59" s="612">
        <f t="shared" si="29"/>
        <v>0</v>
      </c>
      <c r="W59" s="612">
        <f t="shared" si="29"/>
        <v>0</v>
      </c>
      <c r="X59" s="612">
        <f t="shared" si="29"/>
        <v>0</v>
      </c>
      <c r="Y59" s="612">
        <f t="shared" si="29"/>
        <v>0</v>
      </c>
      <c r="Z59" s="612">
        <f t="shared" si="29"/>
        <v>0</v>
      </c>
      <c r="AA59" s="612">
        <f t="shared" si="29"/>
        <v>0</v>
      </c>
      <c r="AB59" s="612">
        <f t="shared" si="29"/>
        <v>0</v>
      </c>
      <c r="AC59" s="612">
        <f t="shared" si="29"/>
        <v>0</v>
      </c>
      <c r="AD59" s="612">
        <f t="shared" si="29"/>
        <v>0</v>
      </c>
      <c r="AE59" s="612">
        <f t="shared" si="29"/>
        <v>0</v>
      </c>
      <c r="AF59" s="612">
        <f t="shared" si="29"/>
        <v>0</v>
      </c>
      <c r="AG59" s="612">
        <f t="shared" si="29"/>
        <v>0</v>
      </c>
      <c r="AH59" s="612">
        <f t="shared" si="29"/>
        <v>0</v>
      </c>
      <c r="AI59" s="612">
        <f t="shared" si="29"/>
        <v>0</v>
      </c>
      <c r="AJ59" s="612">
        <f t="shared" si="29"/>
        <v>0</v>
      </c>
      <c r="AK59" s="612">
        <f t="shared" si="29"/>
        <v>0</v>
      </c>
      <c r="AL59" s="612">
        <f t="shared" si="29"/>
        <v>0</v>
      </c>
      <c r="AM59" s="612">
        <f t="shared" si="29"/>
        <v>0</v>
      </c>
    </row>
    <row r="60" spans="1:40" ht="33" hidden="1" customHeight="1" x14ac:dyDescent="0.25">
      <c r="B60" s="402" t="s">
        <v>1536</v>
      </c>
      <c r="C60" s="402" t="s">
        <v>795</v>
      </c>
      <c r="D60" s="402" t="s">
        <v>93</v>
      </c>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32"/>
    </row>
    <row r="61" spans="1:40" ht="42" customHeight="1" x14ac:dyDescent="0.25">
      <c r="A61" s="29"/>
      <c r="B61" s="413" t="s">
        <v>1536</v>
      </c>
      <c r="C61" s="413" t="s">
        <v>1537</v>
      </c>
      <c r="D61" s="413" t="s">
        <v>93</v>
      </c>
      <c r="E61" s="610">
        <v>0</v>
      </c>
      <c r="F61" s="610">
        <v>0</v>
      </c>
      <c r="G61" s="610">
        <v>0</v>
      </c>
      <c r="H61" s="610">
        <v>0</v>
      </c>
      <c r="I61" s="610">
        <v>0</v>
      </c>
      <c r="J61" s="610">
        <v>0</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c r="AI61" s="610">
        <v>0</v>
      </c>
      <c r="AJ61" s="610">
        <v>0</v>
      </c>
      <c r="AK61" s="610">
        <v>0</v>
      </c>
      <c r="AL61" s="610">
        <v>0</v>
      </c>
      <c r="AM61" s="610">
        <v>0</v>
      </c>
    </row>
    <row r="62" spans="1:40" ht="42" customHeight="1" x14ac:dyDescent="0.25">
      <c r="A62" s="29"/>
      <c r="B62" s="413" t="s">
        <v>1536</v>
      </c>
      <c r="C62" s="413" t="s">
        <v>1539</v>
      </c>
      <c r="D62" s="413" t="s">
        <v>93</v>
      </c>
      <c r="E62" s="610">
        <v>0</v>
      </c>
      <c r="F62" s="610">
        <v>0</v>
      </c>
      <c r="G62" s="610">
        <v>0</v>
      </c>
      <c r="H62" s="610">
        <v>0</v>
      </c>
      <c r="I62" s="610">
        <v>0</v>
      </c>
      <c r="J62" s="610">
        <v>0</v>
      </c>
      <c r="K62" s="610">
        <v>0</v>
      </c>
      <c r="L62" s="610">
        <v>0</v>
      </c>
      <c r="M62" s="610">
        <v>0</v>
      </c>
      <c r="N62" s="610">
        <v>0</v>
      </c>
      <c r="O62" s="610">
        <v>0</v>
      </c>
      <c r="P62" s="610">
        <v>0</v>
      </c>
      <c r="Q62" s="610">
        <v>0</v>
      </c>
      <c r="R62" s="610">
        <v>0</v>
      </c>
      <c r="S62" s="610">
        <v>0</v>
      </c>
      <c r="T62" s="610">
        <v>0</v>
      </c>
      <c r="U62" s="610">
        <v>0</v>
      </c>
      <c r="V62" s="610">
        <v>0</v>
      </c>
      <c r="W62" s="610">
        <v>0</v>
      </c>
      <c r="X62" s="610">
        <v>0</v>
      </c>
      <c r="Y62" s="610">
        <v>0</v>
      </c>
      <c r="Z62" s="610">
        <v>0</v>
      </c>
      <c r="AA62" s="610">
        <v>0</v>
      </c>
      <c r="AB62" s="610">
        <v>0</v>
      </c>
      <c r="AC62" s="610">
        <v>0</v>
      </c>
      <c r="AD62" s="610">
        <v>0</v>
      </c>
      <c r="AE62" s="610">
        <v>0</v>
      </c>
      <c r="AF62" s="610">
        <v>0</v>
      </c>
      <c r="AG62" s="610">
        <v>0</v>
      </c>
      <c r="AH62" s="610">
        <v>0</v>
      </c>
      <c r="AI62" s="610">
        <v>0</v>
      </c>
      <c r="AJ62" s="610">
        <v>0</v>
      </c>
      <c r="AK62" s="610">
        <v>0</v>
      </c>
      <c r="AL62" s="610">
        <v>0</v>
      </c>
      <c r="AM62" s="610">
        <v>0</v>
      </c>
    </row>
    <row r="63" spans="1:40" ht="42" customHeight="1" x14ac:dyDescent="0.25">
      <c r="A63" s="29"/>
      <c r="B63" s="413" t="s">
        <v>1536</v>
      </c>
      <c r="C63" s="413" t="s">
        <v>1540</v>
      </c>
      <c r="D63" s="413" t="s">
        <v>93</v>
      </c>
      <c r="E63" s="610">
        <f>SUM(E64)</f>
        <v>0</v>
      </c>
      <c r="F63" s="610">
        <f t="shared" ref="F63:K63" si="30">SUM(F64)</f>
        <v>0</v>
      </c>
      <c r="G63" s="610">
        <f t="shared" si="30"/>
        <v>0</v>
      </c>
      <c r="H63" s="610">
        <f t="shared" si="30"/>
        <v>0</v>
      </c>
      <c r="I63" s="610">
        <f t="shared" si="30"/>
        <v>0</v>
      </c>
      <c r="J63" s="610">
        <f t="shared" si="30"/>
        <v>0</v>
      </c>
      <c r="K63" s="610">
        <f t="shared" si="30"/>
        <v>0</v>
      </c>
      <c r="L63" s="610">
        <f t="shared" ref="L63:AM63" si="31">L64</f>
        <v>0</v>
      </c>
      <c r="M63" s="610">
        <f t="shared" si="31"/>
        <v>0</v>
      </c>
      <c r="N63" s="610">
        <f t="shared" si="31"/>
        <v>0</v>
      </c>
      <c r="O63" s="610">
        <f t="shared" si="31"/>
        <v>0</v>
      </c>
      <c r="P63" s="610">
        <f t="shared" si="31"/>
        <v>0</v>
      </c>
      <c r="Q63" s="610">
        <f t="shared" si="31"/>
        <v>0</v>
      </c>
      <c r="R63" s="610">
        <f t="shared" si="31"/>
        <v>0</v>
      </c>
      <c r="S63" s="610">
        <f t="shared" si="31"/>
        <v>0</v>
      </c>
      <c r="T63" s="610">
        <f t="shared" si="31"/>
        <v>0</v>
      </c>
      <c r="U63" s="610">
        <f t="shared" si="31"/>
        <v>0</v>
      </c>
      <c r="V63" s="610">
        <f t="shared" si="31"/>
        <v>0</v>
      </c>
      <c r="W63" s="610">
        <f t="shared" si="31"/>
        <v>0</v>
      </c>
      <c r="X63" s="610">
        <f t="shared" si="31"/>
        <v>0</v>
      </c>
      <c r="Y63" s="610">
        <f t="shared" si="31"/>
        <v>0</v>
      </c>
      <c r="Z63" s="610">
        <f t="shared" si="31"/>
        <v>0</v>
      </c>
      <c r="AA63" s="610">
        <f t="shared" si="31"/>
        <v>0</v>
      </c>
      <c r="AB63" s="610">
        <f t="shared" si="31"/>
        <v>0</v>
      </c>
      <c r="AC63" s="610">
        <f t="shared" si="31"/>
        <v>0</v>
      </c>
      <c r="AD63" s="610">
        <f t="shared" si="31"/>
        <v>0</v>
      </c>
      <c r="AE63" s="610">
        <f t="shared" si="31"/>
        <v>0</v>
      </c>
      <c r="AF63" s="610">
        <f t="shared" si="31"/>
        <v>0</v>
      </c>
      <c r="AG63" s="610">
        <f t="shared" si="31"/>
        <v>0</v>
      </c>
      <c r="AH63" s="610">
        <f t="shared" si="31"/>
        <v>0</v>
      </c>
      <c r="AI63" s="610">
        <f t="shared" si="31"/>
        <v>0</v>
      </c>
      <c r="AJ63" s="610">
        <f t="shared" si="31"/>
        <v>0</v>
      </c>
      <c r="AK63" s="610">
        <f t="shared" si="31"/>
        <v>0</v>
      </c>
      <c r="AL63" s="610">
        <f t="shared" si="31"/>
        <v>0</v>
      </c>
      <c r="AM63" s="610">
        <f t="shared" si="31"/>
        <v>0</v>
      </c>
    </row>
    <row r="64" spans="1:40" ht="42" customHeight="1" x14ac:dyDescent="0.25">
      <c r="A64" s="29"/>
      <c r="B64" s="599" t="s">
        <v>1538</v>
      </c>
      <c r="C64" s="402" t="s">
        <v>795</v>
      </c>
      <c r="D64" s="689" t="s">
        <v>93</v>
      </c>
      <c r="E64" s="610">
        <v>0</v>
      </c>
      <c r="F64" s="610">
        <v>0</v>
      </c>
      <c r="G64" s="610">
        <v>0</v>
      </c>
      <c r="H64" s="610">
        <v>0</v>
      </c>
      <c r="I64" s="610">
        <v>0</v>
      </c>
      <c r="J64" s="610">
        <v>0</v>
      </c>
      <c r="K64" s="610">
        <v>0</v>
      </c>
      <c r="L64" s="610">
        <v>0</v>
      </c>
      <c r="M64" s="610">
        <v>0</v>
      </c>
      <c r="N64" s="610">
        <v>0</v>
      </c>
      <c r="O64" s="610">
        <v>0</v>
      </c>
      <c r="P64" s="610">
        <v>0</v>
      </c>
      <c r="Q64" s="610">
        <v>0</v>
      </c>
      <c r="R64" s="610">
        <v>0</v>
      </c>
      <c r="S64" s="610">
        <v>0</v>
      </c>
      <c r="T64" s="610">
        <v>0</v>
      </c>
      <c r="U64" s="610">
        <v>0</v>
      </c>
      <c r="V64" s="610">
        <v>0</v>
      </c>
      <c r="W64" s="610">
        <v>0</v>
      </c>
      <c r="X64" s="610">
        <v>0</v>
      </c>
      <c r="Y64" s="610">
        <v>0</v>
      </c>
      <c r="Z64" s="610">
        <v>0</v>
      </c>
      <c r="AA64" s="610"/>
      <c r="AB64" s="610">
        <v>0</v>
      </c>
      <c r="AC64" s="610">
        <v>0</v>
      </c>
      <c r="AD64" s="610">
        <v>0</v>
      </c>
      <c r="AE64" s="610">
        <v>0</v>
      </c>
      <c r="AF64" s="610">
        <v>0</v>
      </c>
      <c r="AG64" s="610">
        <v>0</v>
      </c>
      <c r="AH64" s="610">
        <f>AA64+T64+M64+F64</f>
        <v>0</v>
      </c>
      <c r="AI64" s="610">
        <v>0</v>
      </c>
      <c r="AJ64" s="610">
        <v>0</v>
      </c>
      <c r="AK64" s="610">
        <v>0</v>
      </c>
      <c r="AL64" s="610">
        <v>0</v>
      </c>
      <c r="AM64" s="610">
        <v>0</v>
      </c>
    </row>
    <row r="65" spans="1:40" ht="42" customHeight="1" collapsed="1" x14ac:dyDescent="0.25">
      <c r="A65" s="29"/>
      <c r="B65" s="413" t="s">
        <v>1538</v>
      </c>
      <c r="C65" s="413" t="s">
        <v>1537</v>
      </c>
      <c r="D65" s="413" t="s">
        <v>93</v>
      </c>
      <c r="E65" s="610">
        <v>0</v>
      </c>
      <c r="F65" s="610">
        <v>0</v>
      </c>
      <c r="G65" s="610">
        <v>0</v>
      </c>
      <c r="H65" s="610">
        <v>0</v>
      </c>
      <c r="I65" s="610">
        <v>0</v>
      </c>
      <c r="J65" s="610">
        <v>0</v>
      </c>
      <c r="K65" s="610">
        <v>0</v>
      </c>
      <c r="L65" s="610">
        <v>0</v>
      </c>
      <c r="M65" s="610">
        <v>0</v>
      </c>
      <c r="N65" s="610">
        <v>0</v>
      </c>
      <c r="O65" s="610">
        <v>0</v>
      </c>
      <c r="P65" s="610">
        <v>0</v>
      </c>
      <c r="Q65" s="610">
        <v>0</v>
      </c>
      <c r="R65" s="610">
        <v>0</v>
      </c>
      <c r="S65" s="610">
        <v>0</v>
      </c>
      <c r="T65" s="610">
        <v>0</v>
      </c>
      <c r="U65" s="610">
        <v>0</v>
      </c>
      <c r="V65" s="610">
        <v>0</v>
      </c>
      <c r="W65" s="610">
        <v>0</v>
      </c>
      <c r="X65" s="610">
        <v>0</v>
      </c>
      <c r="Y65" s="610">
        <v>0</v>
      </c>
      <c r="Z65" s="610">
        <v>0</v>
      </c>
      <c r="AA65" s="610">
        <v>0</v>
      </c>
      <c r="AB65" s="610">
        <v>0</v>
      </c>
      <c r="AC65" s="610">
        <v>0</v>
      </c>
      <c r="AD65" s="610">
        <v>0</v>
      </c>
      <c r="AE65" s="610">
        <v>0</v>
      </c>
      <c r="AF65" s="610">
        <v>0</v>
      </c>
      <c r="AG65" s="610">
        <v>0</v>
      </c>
      <c r="AH65" s="610">
        <v>0</v>
      </c>
      <c r="AI65" s="610">
        <v>0</v>
      </c>
      <c r="AJ65" s="610">
        <v>0</v>
      </c>
      <c r="AK65" s="610">
        <v>0</v>
      </c>
      <c r="AL65" s="610">
        <v>0</v>
      </c>
      <c r="AM65" s="610">
        <v>0</v>
      </c>
    </row>
    <row r="66" spans="1:40" ht="42" customHeight="1" x14ac:dyDescent="0.25">
      <c r="A66" s="29"/>
      <c r="B66" s="413" t="s">
        <v>1538</v>
      </c>
      <c r="C66" s="413" t="s">
        <v>1539</v>
      </c>
      <c r="D66" s="413" t="s">
        <v>93</v>
      </c>
      <c r="E66" s="610">
        <v>0</v>
      </c>
      <c r="F66" s="610">
        <v>0</v>
      </c>
      <c r="G66" s="610">
        <v>0</v>
      </c>
      <c r="H66" s="610">
        <v>0</v>
      </c>
      <c r="I66" s="610">
        <v>0</v>
      </c>
      <c r="J66" s="610">
        <v>0</v>
      </c>
      <c r="K66" s="610">
        <v>0</v>
      </c>
      <c r="L66" s="610">
        <v>0</v>
      </c>
      <c r="M66" s="610">
        <v>0</v>
      </c>
      <c r="N66" s="610">
        <v>0</v>
      </c>
      <c r="O66" s="610">
        <v>0</v>
      </c>
      <c r="P66" s="610">
        <v>0</v>
      </c>
      <c r="Q66" s="610">
        <v>0</v>
      </c>
      <c r="R66" s="610">
        <v>0</v>
      </c>
      <c r="S66" s="610">
        <v>0</v>
      </c>
      <c r="T66" s="610">
        <v>0</v>
      </c>
      <c r="U66" s="610">
        <v>0</v>
      </c>
      <c r="V66" s="610">
        <v>0</v>
      </c>
      <c r="W66" s="610">
        <v>0</v>
      </c>
      <c r="X66" s="610">
        <v>0</v>
      </c>
      <c r="Y66" s="610">
        <v>0</v>
      </c>
      <c r="Z66" s="610">
        <v>0</v>
      </c>
      <c r="AA66" s="610">
        <v>0</v>
      </c>
      <c r="AB66" s="610">
        <v>0</v>
      </c>
      <c r="AC66" s="610">
        <v>0</v>
      </c>
      <c r="AD66" s="610">
        <v>0</v>
      </c>
      <c r="AE66" s="610">
        <v>0</v>
      </c>
      <c r="AF66" s="610">
        <v>0</v>
      </c>
      <c r="AG66" s="610">
        <v>0</v>
      </c>
      <c r="AH66" s="610">
        <v>0</v>
      </c>
      <c r="AI66" s="610">
        <v>0</v>
      </c>
      <c r="AJ66" s="610">
        <v>0</v>
      </c>
      <c r="AK66" s="610">
        <v>0</v>
      </c>
      <c r="AL66" s="610">
        <v>0</v>
      </c>
      <c r="AM66" s="610">
        <v>0</v>
      </c>
    </row>
    <row r="67" spans="1:40" ht="42" customHeight="1" x14ac:dyDescent="0.25">
      <c r="A67" s="29"/>
      <c r="B67" s="413" t="s">
        <v>1538</v>
      </c>
      <c r="C67" s="413" t="s">
        <v>1540</v>
      </c>
      <c r="D67" s="413" t="s">
        <v>93</v>
      </c>
      <c r="E67" s="610">
        <v>0</v>
      </c>
      <c r="F67" s="610">
        <v>0</v>
      </c>
      <c r="G67" s="610">
        <v>0</v>
      </c>
      <c r="H67" s="610">
        <v>0</v>
      </c>
      <c r="I67" s="610">
        <v>0</v>
      </c>
      <c r="J67" s="610">
        <v>0</v>
      </c>
      <c r="K67" s="610">
        <v>0</v>
      </c>
      <c r="L67" s="610">
        <v>0</v>
      </c>
      <c r="M67" s="610">
        <v>0</v>
      </c>
      <c r="N67" s="610">
        <v>0</v>
      </c>
      <c r="O67" s="610">
        <v>0</v>
      </c>
      <c r="P67" s="610">
        <v>0</v>
      </c>
      <c r="Q67" s="610">
        <v>0</v>
      </c>
      <c r="R67" s="610">
        <v>0</v>
      </c>
      <c r="S67" s="610">
        <v>0</v>
      </c>
      <c r="T67" s="610">
        <v>0</v>
      </c>
      <c r="U67" s="610">
        <v>0</v>
      </c>
      <c r="V67" s="610">
        <v>0</v>
      </c>
      <c r="W67" s="610">
        <v>0</v>
      </c>
      <c r="X67" s="610">
        <v>0</v>
      </c>
      <c r="Y67" s="610">
        <v>0</v>
      </c>
      <c r="Z67" s="610">
        <v>0</v>
      </c>
      <c r="AA67" s="610">
        <v>0</v>
      </c>
      <c r="AB67" s="610">
        <v>0</v>
      </c>
      <c r="AC67" s="610">
        <v>0</v>
      </c>
      <c r="AD67" s="610">
        <v>0</v>
      </c>
      <c r="AE67" s="610">
        <v>0</v>
      </c>
      <c r="AF67" s="610">
        <v>0</v>
      </c>
      <c r="AG67" s="610">
        <v>0</v>
      </c>
      <c r="AH67" s="610">
        <v>0</v>
      </c>
      <c r="AI67" s="610">
        <v>0</v>
      </c>
      <c r="AJ67" s="610">
        <v>0</v>
      </c>
      <c r="AK67" s="610">
        <v>0</v>
      </c>
      <c r="AL67" s="610">
        <v>0</v>
      </c>
      <c r="AM67" s="610">
        <v>0</v>
      </c>
    </row>
    <row r="68" spans="1:40" ht="48" customHeight="1" x14ac:dyDescent="0.25">
      <c r="A68" s="29"/>
      <c r="B68" s="415" t="s">
        <v>706</v>
      </c>
      <c r="C68" s="402" t="s">
        <v>1541</v>
      </c>
      <c r="D68" s="402" t="s">
        <v>93</v>
      </c>
      <c r="E68" s="414">
        <f t="shared" ref="E68:Z68" si="32">E69+E70</f>
        <v>0</v>
      </c>
      <c r="F68" s="414">
        <f t="shared" si="32"/>
        <v>0</v>
      </c>
      <c r="G68" s="414">
        <f t="shared" si="32"/>
        <v>0</v>
      </c>
      <c r="H68" s="414">
        <f t="shared" si="32"/>
        <v>0</v>
      </c>
      <c r="I68" s="414">
        <f t="shared" si="32"/>
        <v>0</v>
      </c>
      <c r="J68" s="414">
        <f t="shared" si="32"/>
        <v>0</v>
      </c>
      <c r="K68" s="414">
        <f t="shared" si="32"/>
        <v>0</v>
      </c>
      <c r="L68" s="414">
        <f t="shared" si="32"/>
        <v>0</v>
      </c>
      <c r="M68" s="414">
        <f t="shared" si="32"/>
        <v>0</v>
      </c>
      <c r="N68" s="414">
        <f t="shared" si="32"/>
        <v>0</v>
      </c>
      <c r="O68" s="414">
        <f t="shared" si="32"/>
        <v>0</v>
      </c>
      <c r="P68" s="414">
        <f t="shared" si="32"/>
        <v>0</v>
      </c>
      <c r="Q68" s="414">
        <f t="shared" si="32"/>
        <v>0</v>
      </c>
      <c r="R68" s="414">
        <f t="shared" si="32"/>
        <v>0</v>
      </c>
      <c r="S68" s="414">
        <f t="shared" si="32"/>
        <v>0</v>
      </c>
      <c r="T68" s="414">
        <f t="shared" si="32"/>
        <v>0</v>
      </c>
      <c r="U68" s="414">
        <f t="shared" si="32"/>
        <v>0</v>
      </c>
      <c r="V68" s="414">
        <f t="shared" si="32"/>
        <v>0</v>
      </c>
      <c r="W68" s="414">
        <f t="shared" si="32"/>
        <v>0</v>
      </c>
      <c r="X68" s="414">
        <f t="shared" si="32"/>
        <v>0</v>
      </c>
      <c r="Y68" s="414">
        <f t="shared" si="32"/>
        <v>0</v>
      </c>
      <c r="Z68" s="414">
        <f t="shared" si="32"/>
        <v>0</v>
      </c>
      <c r="AA68" s="414">
        <f>SUBTOTAL(9,AA69:AA71)</f>
        <v>0</v>
      </c>
      <c r="AB68" s="414">
        <f t="shared" ref="AB68:AM68" si="33">SUBTOTAL(9,AB69:AB71)</f>
        <v>0.63</v>
      </c>
      <c r="AC68" s="414">
        <f t="shared" si="33"/>
        <v>0</v>
      </c>
      <c r="AD68" s="414">
        <f t="shared" si="33"/>
        <v>0</v>
      </c>
      <c r="AE68" s="414">
        <f t="shared" si="33"/>
        <v>0</v>
      </c>
      <c r="AF68" s="414">
        <f t="shared" si="33"/>
        <v>0</v>
      </c>
      <c r="AG68" s="414">
        <f t="shared" si="33"/>
        <v>0</v>
      </c>
      <c r="AH68" s="414">
        <f t="shared" si="33"/>
        <v>0</v>
      </c>
      <c r="AI68" s="414">
        <f t="shared" si="33"/>
        <v>0</v>
      </c>
      <c r="AJ68" s="414">
        <f t="shared" si="33"/>
        <v>0</v>
      </c>
      <c r="AK68" s="414">
        <f t="shared" si="33"/>
        <v>0</v>
      </c>
      <c r="AL68" s="414">
        <f t="shared" si="33"/>
        <v>0</v>
      </c>
      <c r="AM68" s="414">
        <f t="shared" si="33"/>
        <v>0</v>
      </c>
    </row>
    <row r="69" spans="1:40" ht="42" customHeight="1" x14ac:dyDescent="0.25">
      <c r="A69" s="29"/>
      <c r="B69" s="600" t="s">
        <v>1542</v>
      </c>
      <c r="C69" s="395" t="s">
        <v>266</v>
      </c>
      <c r="D69" s="413" t="s">
        <v>93</v>
      </c>
      <c r="E69" s="400">
        <v>0</v>
      </c>
      <c r="F69" s="400">
        <v>0</v>
      </c>
      <c r="G69" s="400">
        <v>0</v>
      </c>
      <c r="H69" s="400">
        <v>0</v>
      </c>
      <c r="I69" s="400">
        <v>0</v>
      </c>
      <c r="J69" s="400">
        <v>0</v>
      </c>
      <c r="K69" s="400">
        <v>0</v>
      </c>
      <c r="L69" s="400">
        <v>0</v>
      </c>
      <c r="M69" s="400">
        <v>0</v>
      </c>
      <c r="N69" s="400">
        <v>0</v>
      </c>
      <c r="O69" s="400">
        <v>0</v>
      </c>
      <c r="P69" s="400">
        <v>0</v>
      </c>
      <c r="Q69" s="400">
        <v>0</v>
      </c>
      <c r="R69" s="400">
        <v>0</v>
      </c>
      <c r="S69" s="400">
        <v>0</v>
      </c>
      <c r="T69" s="400">
        <v>0</v>
      </c>
      <c r="U69" s="400">
        <v>0</v>
      </c>
      <c r="V69" s="400">
        <v>0</v>
      </c>
      <c r="W69" s="400">
        <v>0</v>
      </c>
      <c r="X69" s="400">
        <v>0</v>
      </c>
      <c r="Y69" s="400">
        <v>0</v>
      </c>
      <c r="Z69" s="400">
        <v>0</v>
      </c>
      <c r="AA69" s="408">
        <f>SUBTOTAL(9,AA70)</f>
        <v>0</v>
      </c>
      <c r="AB69" s="408">
        <f t="shared" ref="AB69:AM69" si="34">SUBTOTAL(9,AB70)</f>
        <v>0</v>
      </c>
      <c r="AC69" s="408">
        <f t="shared" si="34"/>
        <v>0</v>
      </c>
      <c r="AD69" s="408">
        <f t="shared" si="34"/>
        <v>0</v>
      </c>
      <c r="AE69" s="408">
        <f t="shared" si="34"/>
        <v>0</v>
      </c>
      <c r="AF69" s="408">
        <f t="shared" si="34"/>
        <v>0</v>
      </c>
      <c r="AG69" s="408">
        <f t="shared" si="34"/>
        <v>0</v>
      </c>
      <c r="AH69" s="408">
        <f t="shared" si="34"/>
        <v>0</v>
      </c>
      <c r="AI69" s="408">
        <f t="shared" si="34"/>
        <v>0</v>
      </c>
      <c r="AJ69" s="408">
        <f t="shared" si="34"/>
        <v>0</v>
      </c>
      <c r="AK69" s="408">
        <f t="shared" si="34"/>
        <v>0</v>
      </c>
      <c r="AL69" s="408">
        <f t="shared" si="34"/>
        <v>0</v>
      </c>
      <c r="AM69" s="408">
        <f t="shared" si="34"/>
        <v>0</v>
      </c>
    </row>
    <row r="70" spans="1:40" ht="33" hidden="1" customHeight="1" x14ac:dyDescent="0.25">
      <c r="A70" s="29"/>
      <c r="B70" s="609" t="s">
        <v>1542</v>
      </c>
      <c r="C70" s="613" t="s">
        <v>1621</v>
      </c>
      <c r="D70" s="613" t="s">
        <v>1619</v>
      </c>
      <c r="E70" s="316">
        <v>0</v>
      </c>
      <c r="F70" s="316">
        <v>0</v>
      </c>
      <c r="G70" s="316">
        <v>0</v>
      </c>
      <c r="H70" s="316">
        <v>0</v>
      </c>
      <c r="I70" s="316">
        <v>0</v>
      </c>
      <c r="J70" s="316">
        <v>0</v>
      </c>
      <c r="K70" s="316">
        <v>0</v>
      </c>
      <c r="L70" s="316">
        <v>0</v>
      </c>
      <c r="M70" s="316">
        <v>0</v>
      </c>
      <c r="N70" s="316">
        <v>0</v>
      </c>
      <c r="O70" s="316">
        <v>0</v>
      </c>
      <c r="P70" s="316">
        <v>0</v>
      </c>
      <c r="Q70" s="316">
        <v>0</v>
      </c>
      <c r="R70" s="316">
        <v>0</v>
      </c>
      <c r="S70" s="316">
        <v>0</v>
      </c>
      <c r="T70" s="316">
        <v>0</v>
      </c>
      <c r="U70" s="316">
        <v>0</v>
      </c>
      <c r="V70" s="316">
        <v>0</v>
      </c>
      <c r="W70" s="316">
        <v>0</v>
      </c>
      <c r="X70" s="316">
        <v>0</v>
      </c>
      <c r="Y70" s="316">
        <v>0</v>
      </c>
      <c r="Z70" s="316">
        <v>0</v>
      </c>
      <c r="AA70" s="316"/>
      <c r="AB70" s="316">
        <v>0</v>
      </c>
      <c r="AC70" s="316">
        <v>0</v>
      </c>
      <c r="AD70" s="316">
        <v>0</v>
      </c>
      <c r="AE70" s="316">
        <v>0</v>
      </c>
      <c r="AF70" s="316">
        <v>0</v>
      </c>
      <c r="AG70" s="316">
        <v>0</v>
      </c>
      <c r="AH70" s="316">
        <f>AA70+T70+M70</f>
        <v>0</v>
      </c>
      <c r="AI70" s="316">
        <v>0</v>
      </c>
      <c r="AJ70" s="316">
        <v>0</v>
      </c>
      <c r="AK70" s="316">
        <v>0</v>
      </c>
      <c r="AL70" s="316">
        <v>0</v>
      </c>
      <c r="AM70" s="316">
        <v>0</v>
      </c>
    </row>
    <row r="71" spans="1:40" ht="42" customHeight="1" x14ac:dyDescent="0.25">
      <c r="A71" s="29"/>
      <c r="B71" s="397" t="s">
        <v>1543</v>
      </c>
      <c r="C71" s="398" t="s">
        <v>129</v>
      </c>
      <c r="D71" s="399" t="s">
        <v>93</v>
      </c>
      <c r="E71" s="408">
        <f t="shared" ref="E71:AM71" si="35">E72+E73</f>
        <v>0</v>
      </c>
      <c r="F71" s="408">
        <f t="shared" si="35"/>
        <v>0</v>
      </c>
      <c r="G71" s="408">
        <f t="shared" si="35"/>
        <v>0</v>
      </c>
      <c r="H71" s="408">
        <f t="shared" si="35"/>
        <v>0</v>
      </c>
      <c r="I71" s="408">
        <f t="shared" si="35"/>
        <v>0</v>
      </c>
      <c r="J71" s="408">
        <f t="shared" si="35"/>
        <v>0</v>
      </c>
      <c r="K71" s="408">
        <f t="shared" si="35"/>
        <v>0</v>
      </c>
      <c r="L71" s="408">
        <f t="shared" si="35"/>
        <v>0</v>
      </c>
      <c r="M71" s="408">
        <f t="shared" si="35"/>
        <v>0</v>
      </c>
      <c r="N71" s="408">
        <f t="shared" si="35"/>
        <v>0</v>
      </c>
      <c r="O71" s="408">
        <f t="shared" si="35"/>
        <v>0</v>
      </c>
      <c r="P71" s="408">
        <f t="shared" si="35"/>
        <v>0</v>
      </c>
      <c r="Q71" s="408">
        <f t="shared" si="35"/>
        <v>0</v>
      </c>
      <c r="R71" s="408">
        <f t="shared" si="35"/>
        <v>0</v>
      </c>
      <c r="S71" s="408">
        <f t="shared" si="35"/>
        <v>0</v>
      </c>
      <c r="T71" s="408">
        <f t="shared" si="35"/>
        <v>0</v>
      </c>
      <c r="U71" s="408">
        <f t="shared" si="35"/>
        <v>0</v>
      </c>
      <c r="V71" s="408">
        <f t="shared" si="35"/>
        <v>0</v>
      </c>
      <c r="W71" s="408">
        <f t="shared" si="35"/>
        <v>0</v>
      </c>
      <c r="X71" s="408">
        <f t="shared" si="35"/>
        <v>0</v>
      </c>
      <c r="Y71" s="408">
        <f t="shared" si="35"/>
        <v>0</v>
      </c>
      <c r="Z71" s="408">
        <f t="shared" si="35"/>
        <v>0</v>
      </c>
      <c r="AA71" s="408"/>
      <c r="AB71" s="408">
        <f t="shared" si="35"/>
        <v>0.63</v>
      </c>
      <c r="AC71" s="408">
        <f t="shared" si="35"/>
        <v>0</v>
      </c>
      <c r="AD71" s="408">
        <f t="shared" si="35"/>
        <v>0</v>
      </c>
      <c r="AE71" s="408">
        <f t="shared" si="35"/>
        <v>0</v>
      </c>
      <c r="AF71" s="408">
        <f t="shared" si="35"/>
        <v>0</v>
      </c>
      <c r="AG71" s="408">
        <f t="shared" si="35"/>
        <v>0</v>
      </c>
      <c r="AH71" s="408"/>
      <c r="AI71" s="408">
        <f t="shared" si="35"/>
        <v>0</v>
      </c>
      <c r="AJ71" s="408">
        <f t="shared" si="35"/>
        <v>0</v>
      </c>
      <c r="AK71" s="408">
        <f t="shared" si="35"/>
        <v>0</v>
      </c>
      <c r="AL71" s="408">
        <f t="shared" si="35"/>
        <v>0</v>
      </c>
      <c r="AM71" s="408">
        <f t="shared" si="35"/>
        <v>0</v>
      </c>
    </row>
    <row r="72" spans="1:40" ht="48" customHeight="1" x14ac:dyDescent="0.25">
      <c r="A72" s="29"/>
      <c r="B72" s="416" t="s">
        <v>118</v>
      </c>
      <c r="C72" s="417" t="s">
        <v>131</v>
      </c>
      <c r="D72" s="403" t="s">
        <v>93</v>
      </c>
      <c r="E72" s="404">
        <v>0</v>
      </c>
      <c r="F72" s="404">
        <v>0</v>
      </c>
      <c r="G72" s="404">
        <v>0</v>
      </c>
      <c r="H72" s="404">
        <v>0</v>
      </c>
      <c r="I72" s="404">
        <v>0</v>
      </c>
      <c r="J72" s="404">
        <v>0</v>
      </c>
      <c r="K72" s="404">
        <v>0</v>
      </c>
      <c r="L72" s="404">
        <v>0</v>
      </c>
      <c r="M72" s="404">
        <v>0</v>
      </c>
      <c r="N72" s="404">
        <v>0</v>
      </c>
      <c r="O72" s="404">
        <v>0</v>
      </c>
      <c r="P72" s="404">
        <v>0</v>
      </c>
      <c r="Q72" s="404">
        <v>0</v>
      </c>
      <c r="R72" s="404">
        <v>0</v>
      </c>
      <c r="S72" s="404">
        <v>0</v>
      </c>
      <c r="T72" s="404">
        <v>0</v>
      </c>
      <c r="U72" s="404">
        <v>0</v>
      </c>
      <c r="V72" s="404">
        <v>0</v>
      </c>
      <c r="W72" s="404">
        <v>0</v>
      </c>
      <c r="X72" s="404">
        <v>0</v>
      </c>
      <c r="Y72" s="404">
        <v>0</v>
      </c>
      <c r="Z72" s="404">
        <v>0</v>
      </c>
      <c r="AA72" s="405">
        <f>SUBTOTAL(9,AA73:AA82)</f>
        <v>9.0766666666666662</v>
      </c>
      <c r="AB72" s="405">
        <f t="shared" ref="AB72:AM72" si="36">SUBTOTAL(9,AB73:AB82)</f>
        <v>0.63</v>
      </c>
      <c r="AC72" s="405">
        <f t="shared" si="36"/>
        <v>0</v>
      </c>
      <c r="AD72" s="405">
        <f t="shared" si="36"/>
        <v>0</v>
      </c>
      <c r="AE72" s="405">
        <f t="shared" si="36"/>
        <v>0</v>
      </c>
      <c r="AF72" s="405">
        <f t="shared" si="36"/>
        <v>0</v>
      </c>
      <c r="AG72" s="405">
        <f t="shared" si="36"/>
        <v>0</v>
      </c>
      <c r="AH72" s="405">
        <f t="shared" si="36"/>
        <v>9.0766666666666662</v>
      </c>
      <c r="AI72" s="405">
        <f t="shared" si="36"/>
        <v>0</v>
      </c>
      <c r="AJ72" s="405">
        <f t="shared" si="36"/>
        <v>0</v>
      </c>
      <c r="AK72" s="405">
        <f t="shared" si="36"/>
        <v>0</v>
      </c>
      <c r="AL72" s="405">
        <f t="shared" si="36"/>
        <v>0</v>
      </c>
      <c r="AM72" s="405">
        <f t="shared" si="36"/>
        <v>0</v>
      </c>
    </row>
    <row r="73" spans="1:40" ht="48" customHeight="1" x14ac:dyDescent="0.25">
      <c r="A73" s="29"/>
      <c r="B73" s="416" t="s">
        <v>120</v>
      </c>
      <c r="C73" s="417" t="s">
        <v>133</v>
      </c>
      <c r="D73" s="416" t="s">
        <v>93</v>
      </c>
      <c r="E73" s="404">
        <v>0</v>
      </c>
      <c r="F73" s="404">
        <v>0</v>
      </c>
      <c r="G73" s="404">
        <v>0</v>
      </c>
      <c r="H73" s="404">
        <v>0</v>
      </c>
      <c r="I73" s="404">
        <v>0</v>
      </c>
      <c r="J73" s="404">
        <v>0</v>
      </c>
      <c r="K73" s="404">
        <v>0</v>
      </c>
      <c r="L73" s="404">
        <v>0</v>
      </c>
      <c r="M73" s="404">
        <v>0</v>
      </c>
      <c r="N73" s="404">
        <v>0</v>
      </c>
      <c r="O73" s="404">
        <v>0</v>
      </c>
      <c r="P73" s="404">
        <v>0</v>
      </c>
      <c r="Q73" s="404">
        <v>0</v>
      </c>
      <c r="R73" s="404">
        <v>0</v>
      </c>
      <c r="S73" s="404">
        <v>0</v>
      </c>
      <c r="T73" s="404">
        <v>0</v>
      </c>
      <c r="U73" s="404">
        <v>0</v>
      </c>
      <c r="V73" s="404">
        <v>0</v>
      </c>
      <c r="W73" s="404">
        <v>0</v>
      </c>
      <c r="X73" s="404">
        <v>0</v>
      </c>
      <c r="Y73" s="404">
        <v>0</v>
      </c>
      <c r="Z73" s="404">
        <v>0</v>
      </c>
      <c r="AA73" s="404">
        <v>0</v>
      </c>
      <c r="AB73" s="404">
        <v>0</v>
      </c>
      <c r="AC73" s="404">
        <v>0</v>
      </c>
      <c r="AD73" s="404">
        <v>0</v>
      </c>
      <c r="AE73" s="404">
        <v>0</v>
      </c>
      <c r="AF73" s="404">
        <v>0</v>
      </c>
      <c r="AG73" s="404">
        <v>0</v>
      </c>
      <c r="AH73" s="404">
        <v>0</v>
      </c>
      <c r="AI73" s="404">
        <v>0</v>
      </c>
      <c r="AJ73" s="404">
        <v>0</v>
      </c>
      <c r="AK73" s="404">
        <v>0</v>
      </c>
      <c r="AL73" s="404">
        <v>0</v>
      </c>
      <c r="AM73" s="404">
        <v>0</v>
      </c>
    </row>
    <row r="74" spans="1:40" ht="42" customHeight="1" x14ac:dyDescent="0.25">
      <c r="B74" s="397" t="s">
        <v>1544</v>
      </c>
      <c r="C74" s="398" t="s">
        <v>135</v>
      </c>
      <c r="D74" s="418" t="s">
        <v>93</v>
      </c>
      <c r="E74" s="400"/>
      <c r="F74" s="400"/>
      <c r="G74" s="400"/>
      <c r="H74" s="400"/>
      <c r="I74" s="400"/>
      <c r="J74" s="400"/>
      <c r="K74" s="400"/>
      <c r="L74" s="400"/>
      <c r="M74" s="400"/>
      <c r="N74" s="400"/>
      <c r="O74" s="400"/>
      <c r="P74" s="400"/>
      <c r="Q74" s="400"/>
      <c r="R74" s="400"/>
      <c r="S74" s="400"/>
      <c r="T74" s="400"/>
      <c r="U74" s="400"/>
      <c r="V74" s="400"/>
      <c r="W74" s="400"/>
      <c r="X74" s="400"/>
      <c r="Y74" s="400"/>
      <c r="Z74" s="400"/>
      <c r="AA74" s="400"/>
      <c r="AB74" s="400"/>
      <c r="AC74" s="400"/>
      <c r="AD74" s="400"/>
      <c r="AE74" s="400"/>
      <c r="AF74" s="400"/>
      <c r="AG74" s="400"/>
      <c r="AH74" s="400"/>
      <c r="AI74" s="400"/>
      <c r="AJ74" s="400"/>
      <c r="AK74" s="400"/>
      <c r="AL74" s="400"/>
      <c r="AM74" s="400"/>
      <c r="AN74" s="32"/>
    </row>
    <row r="75" spans="1:40" ht="42" customHeight="1" x14ac:dyDescent="0.25">
      <c r="A75" s="29"/>
      <c r="B75" s="397" t="s">
        <v>1545</v>
      </c>
      <c r="C75" s="398" t="s">
        <v>138</v>
      </c>
      <c r="D75" s="418" t="s">
        <v>93</v>
      </c>
      <c r="E75" s="408">
        <f t="shared" ref="E75:Z75" si="37">SUBTOTAL(9,E76:E76)</f>
        <v>0</v>
      </c>
      <c r="F75" s="408">
        <f t="shared" si="37"/>
        <v>0</v>
      </c>
      <c r="G75" s="408">
        <f t="shared" si="37"/>
        <v>0</v>
      </c>
      <c r="H75" s="408">
        <f t="shared" si="37"/>
        <v>0</v>
      </c>
      <c r="I75" s="408">
        <f t="shared" si="37"/>
        <v>0</v>
      </c>
      <c r="J75" s="408">
        <f t="shared" si="37"/>
        <v>0</v>
      </c>
      <c r="K75" s="408">
        <f t="shared" si="37"/>
        <v>0</v>
      </c>
      <c r="L75" s="408">
        <f t="shared" si="37"/>
        <v>0</v>
      </c>
      <c r="M75" s="408">
        <f t="shared" si="37"/>
        <v>0</v>
      </c>
      <c r="N75" s="408">
        <f t="shared" si="37"/>
        <v>0</v>
      </c>
      <c r="O75" s="408">
        <f t="shared" si="37"/>
        <v>0</v>
      </c>
      <c r="P75" s="408">
        <f t="shared" si="37"/>
        <v>0</v>
      </c>
      <c r="Q75" s="408">
        <f t="shared" si="37"/>
        <v>0</v>
      </c>
      <c r="R75" s="408">
        <f t="shared" si="37"/>
        <v>0</v>
      </c>
      <c r="S75" s="408">
        <f t="shared" si="37"/>
        <v>0</v>
      </c>
      <c r="T75" s="408">
        <f t="shared" si="37"/>
        <v>0</v>
      </c>
      <c r="U75" s="408">
        <f t="shared" si="37"/>
        <v>0</v>
      </c>
      <c r="V75" s="408">
        <f t="shared" si="37"/>
        <v>0</v>
      </c>
      <c r="W75" s="408">
        <f t="shared" si="37"/>
        <v>0</v>
      </c>
      <c r="X75" s="408">
        <f t="shared" si="37"/>
        <v>0</v>
      </c>
      <c r="Y75" s="408">
        <f t="shared" si="37"/>
        <v>0</v>
      </c>
      <c r="Z75" s="408">
        <f t="shared" si="37"/>
        <v>0</v>
      </c>
      <c r="AA75" s="408">
        <f>SUBTOTAL(9,AA76:AA82)</f>
        <v>9.0766666666666662</v>
      </c>
      <c r="AB75" s="408">
        <f t="shared" ref="AB75:AM75" si="38">SUBTOTAL(9,AB76:AB82)</f>
        <v>0.63</v>
      </c>
      <c r="AC75" s="408">
        <f t="shared" si="38"/>
        <v>0</v>
      </c>
      <c r="AD75" s="408">
        <f t="shared" si="38"/>
        <v>0</v>
      </c>
      <c r="AE75" s="408">
        <f t="shared" si="38"/>
        <v>0</v>
      </c>
      <c r="AF75" s="408">
        <f t="shared" si="38"/>
        <v>0</v>
      </c>
      <c r="AG75" s="408">
        <f t="shared" si="38"/>
        <v>0</v>
      </c>
      <c r="AH75" s="408">
        <f t="shared" si="38"/>
        <v>9.0766666666666662</v>
      </c>
      <c r="AI75" s="408">
        <f t="shared" si="38"/>
        <v>0</v>
      </c>
      <c r="AJ75" s="408">
        <f t="shared" si="38"/>
        <v>0</v>
      </c>
      <c r="AK75" s="408">
        <f t="shared" si="38"/>
        <v>0</v>
      </c>
      <c r="AL75" s="408">
        <f t="shared" si="38"/>
        <v>0</v>
      </c>
      <c r="AM75" s="408">
        <f t="shared" si="38"/>
        <v>0</v>
      </c>
    </row>
    <row r="76" spans="1:40" ht="33" hidden="1" customHeight="1" x14ac:dyDescent="0.25">
      <c r="B76" s="67" t="s">
        <v>1545</v>
      </c>
      <c r="C76" s="313" t="s">
        <v>1416</v>
      </c>
      <c r="D76" s="421" t="s">
        <v>1622</v>
      </c>
      <c r="E76" s="315"/>
      <c r="F76" s="315"/>
      <c r="G76" s="315"/>
      <c r="H76" s="315"/>
      <c r="I76" s="315"/>
      <c r="J76" s="315"/>
      <c r="K76" s="315"/>
      <c r="L76" s="315"/>
      <c r="M76" s="315"/>
      <c r="N76" s="315"/>
      <c r="O76" s="315"/>
      <c r="P76" s="315"/>
      <c r="Q76" s="315"/>
      <c r="R76" s="315"/>
      <c r="S76" s="315"/>
      <c r="T76" s="315"/>
      <c r="U76" s="315"/>
      <c r="V76" s="315"/>
      <c r="W76" s="315"/>
      <c r="X76" s="315"/>
      <c r="Y76" s="315"/>
      <c r="Z76" s="315"/>
      <c r="AA76" s="316"/>
      <c r="AB76" s="315"/>
      <c r="AC76" s="315"/>
      <c r="AD76" s="316">
        <f>'4'!Y79</f>
        <v>0</v>
      </c>
      <c r="AE76" s="315"/>
      <c r="AF76" s="315"/>
      <c r="AG76" s="315"/>
      <c r="AH76" s="315">
        <f t="shared" ref="AH76:AH82" si="39">AA76+T76+M76</f>
        <v>0</v>
      </c>
      <c r="AI76" s="315"/>
      <c r="AJ76" s="315"/>
      <c r="AK76" s="316">
        <f>AD76</f>
        <v>0</v>
      </c>
      <c r="AL76" s="315"/>
      <c r="AM76" s="315"/>
      <c r="AN76" s="32"/>
    </row>
    <row r="77" spans="1:40" ht="33" customHeight="1" x14ac:dyDescent="0.25">
      <c r="A77" s="29"/>
      <c r="B77" s="67" t="s">
        <v>1545</v>
      </c>
      <c r="C77" s="313" t="s">
        <v>1425</v>
      </c>
      <c r="D77" s="67" t="s">
        <v>1629</v>
      </c>
      <c r="E77" s="315">
        <v>0</v>
      </c>
      <c r="F77" s="315">
        <v>0</v>
      </c>
      <c r="G77" s="315">
        <v>0</v>
      </c>
      <c r="H77" s="315">
        <v>0</v>
      </c>
      <c r="I77" s="315">
        <v>0</v>
      </c>
      <c r="J77" s="315">
        <v>0</v>
      </c>
      <c r="K77" s="315">
        <v>0</v>
      </c>
      <c r="L77" s="315">
        <v>0</v>
      </c>
      <c r="M77" s="315">
        <v>0</v>
      </c>
      <c r="N77" s="315">
        <v>0</v>
      </c>
      <c r="O77" s="315">
        <v>0</v>
      </c>
      <c r="P77" s="315">
        <v>0</v>
      </c>
      <c r="Q77" s="315">
        <v>0</v>
      </c>
      <c r="R77" s="315">
        <v>0</v>
      </c>
      <c r="S77" s="315">
        <v>0</v>
      </c>
      <c r="T77" s="315">
        <v>0</v>
      </c>
      <c r="U77" s="315">
        <v>0</v>
      </c>
      <c r="V77" s="315">
        <v>0</v>
      </c>
      <c r="W77" s="315">
        <v>0</v>
      </c>
      <c r="X77" s="315">
        <v>0</v>
      </c>
      <c r="Y77" s="315">
        <v>0</v>
      </c>
      <c r="Z77" s="315">
        <v>0</v>
      </c>
      <c r="AA77" s="316">
        <f>'4'!AX76</f>
        <v>9.0766666666666662</v>
      </c>
      <c r="AB77" s="316">
        <f>'4'!AY76</f>
        <v>0.63</v>
      </c>
      <c r="AC77" s="315">
        <v>0</v>
      </c>
      <c r="AD77" s="315">
        <v>0</v>
      </c>
      <c r="AE77" s="315">
        <v>0</v>
      </c>
      <c r="AF77" s="315">
        <v>0</v>
      </c>
      <c r="AG77" s="315">
        <v>0</v>
      </c>
      <c r="AH77" s="316">
        <f t="shared" si="39"/>
        <v>9.0766666666666662</v>
      </c>
      <c r="AI77" s="315">
        <v>0</v>
      </c>
      <c r="AJ77" s="315">
        <v>0</v>
      </c>
      <c r="AK77" s="315">
        <v>0</v>
      </c>
      <c r="AL77" s="315">
        <v>0</v>
      </c>
      <c r="AM77" s="315">
        <v>0</v>
      </c>
    </row>
    <row r="78" spans="1:40" ht="33" hidden="1" customHeight="1" x14ac:dyDescent="0.25">
      <c r="A78" s="29"/>
      <c r="B78" s="67" t="s">
        <v>1545</v>
      </c>
      <c r="C78" s="313" t="s">
        <v>1646</v>
      </c>
      <c r="D78" s="67" t="s">
        <v>1630</v>
      </c>
      <c r="E78" s="310">
        <f>SUBTOTAL(9,E79:E85)</f>
        <v>0</v>
      </c>
      <c r="F78" s="310">
        <f t="shared" ref="F78:AM78" si="40">SUBTOTAL(9,F79:F85)</f>
        <v>0</v>
      </c>
      <c r="G78" s="310">
        <f t="shared" si="40"/>
        <v>0</v>
      </c>
      <c r="H78" s="310">
        <f t="shared" si="40"/>
        <v>0</v>
      </c>
      <c r="I78" s="310">
        <f t="shared" si="40"/>
        <v>0</v>
      </c>
      <c r="J78" s="310">
        <f t="shared" si="40"/>
        <v>0</v>
      </c>
      <c r="K78" s="310">
        <f t="shared" si="40"/>
        <v>0</v>
      </c>
      <c r="L78" s="310">
        <f t="shared" si="40"/>
        <v>0</v>
      </c>
      <c r="M78" s="310">
        <f t="shared" si="40"/>
        <v>0</v>
      </c>
      <c r="N78" s="310">
        <f t="shared" si="40"/>
        <v>0</v>
      </c>
      <c r="O78" s="310">
        <f t="shared" si="40"/>
        <v>0</v>
      </c>
      <c r="P78" s="310">
        <f t="shared" si="40"/>
        <v>0</v>
      </c>
      <c r="Q78" s="310">
        <f t="shared" si="40"/>
        <v>0</v>
      </c>
      <c r="R78" s="310">
        <f t="shared" si="40"/>
        <v>0</v>
      </c>
      <c r="S78" s="310">
        <f t="shared" si="40"/>
        <v>0</v>
      </c>
      <c r="T78" s="310">
        <f t="shared" si="40"/>
        <v>0</v>
      </c>
      <c r="U78" s="310">
        <f t="shared" si="40"/>
        <v>0</v>
      </c>
      <c r="V78" s="310">
        <f t="shared" si="40"/>
        <v>0</v>
      </c>
      <c r="W78" s="310">
        <f t="shared" si="40"/>
        <v>0</v>
      </c>
      <c r="X78" s="310">
        <f t="shared" si="40"/>
        <v>0</v>
      </c>
      <c r="Y78" s="310">
        <f t="shared" si="40"/>
        <v>0</v>
      </c>
      <c r="Z78" s="310">
        <f t="shared" si="40"/>
        <v>0</v>
      </c>
      <c r="AA78" s="68">
        <f t="shared" si="40"/>
        <v>0</v>
      </c>
      <c r="AB78" s="310">
        <f t="shared" si="40"/>
        <v>0</v>
      </c>
      <c r="AC78" s="310">
        <f t="shared" si="40"/>
        <v>0</v>
      </c>
      <c r="AD78" s="310">
        <f t="shared" si="40"/>
        <v>0</v>
      </c>
      <c r="AE78" s="310">
        <f t="shared" si="40"/>
        <v>0</v>
      </c>
      <c r="AF78" s="310">
        <f t="shared" si="40"/>
        <v>0</v>
      </c>
      <c r="AG78" s="310">
        <f t="shared" si="40"/>
        <v>0</v>
      </c>
      <c r="AH78" s="315">
        <f t="shared" si="39"/>
        <v>0</v>
      </c>
      <c r="AI78" s="310">
        <f t="shared" si="40"/>
        <v>0</v>
      </c>
      <c r="AJ78" s="310">
        <f t="shared" si="40"/>
        <v>0</v>
      </c>
      <c r="AK78" s="310">
        <f t="shared" si="40"/>
        <v>0</v>
      </c>
      <c r="AL78" s="310">
        <f t="shared" si="40"/>
        <v>0</v>
      </c>
      <c r="AM78" s="310">
        <f t="shared" si="40"/>
        <v>0</v>
      </c>
    </row>
    <row r="79" spans="1:40" ht="33" hidden="1" customHeight="1" x14ac:dyDescent="0.25">
      <c r="A79" s="29"/>
      <c r="B79" s="67" t="s">
        <v>1545</v>
      </c>
      <c r="C79" s="313" t="s">
        <v>1427</v>
      </c>
      <c r="D79" s="67" t="s">
        <v>1631</v>
      </c>
      <c r="E79" s="68">
        <v>0</v>
      </c>
      <c r="F79" s="68">
        <v>0</v>
      </c>
      <c r="G79" s="68">
        <v>0</v>
      </c>
      <c r="H79" s="68">
        <v>0</v>
      </c>
      <c r="I79" s="68">
        <v>0</v>
      </c>
      <c r="J79" s="68">
        <v>0</v>
      </c>
      <c r="K79" s="68">
        <v>0</v>
      </c>
      <c r="L79" s="68">
        <v>0</v>
      </c>
      <c r="M79" s="68">
        <v>0</v>
      </c>
      <c r="N79" s="68">
        <v>0</v>
      </c>
      <c r="O79" s="68">
        <v>0</v>
      </c>
      <c r="P79" s="68">
        <v>0</v>
      </c>
      <c r="Q79" s="68">
        <v>0</v>
      </c>
      <c r="R79" s="68">
        <v>0</v>
      </c>
      <c r="S79" s="68">
        <v>0</v>
      </c>
      <c r="T79" s="68">
        <v>0</v>
      </c>
      <c r="U79" s="68">
        <v>0</v>
      </c>
      <c r="V79" s="68">
        <v>0</v>
      </c>
      <c r="W79" s="68">
        <v>0</v>
      </c>
      <c r="X79" s="68">
        <v>0</v>
      </c>
      <c r="Y79" s="68">
        <v>0</v>
      </c>
      <c r="Z79" s="68">
        <v>0</v>
      </c>
      <c r="AA79" s="68">
        <v>0</v>
      </c>
      <c r="AB79" s="68">
        <v>0</v>
      </c>
      <c r="AC79" s="68">
        <v>0</v>
      </c>
      <c r="AD79" s="68">
        <v>0</v>
      </c>
      <c r="AE79" s="68">
        <v>0</v>
      </c>
      <c r="AF79" s="68">
        <v>0</v>
      </c>
      <c r="AG79" s="68">
        <f t="shared" ref="AG79:AM79" si="41">Z79</f>
        <v>0</v>
      </c>
      <c r="AH79" s="315">
        <f t="shared" si="39"/>
        <v>0</v>
      </c>
      <c r="AI79" s="68">
        <f t="shared" si="41"/>
        <v>0</v>
      </c>
      <c r="AJ79" s="68">
        <f t="shared" si="41"/>
        <v>0</v>
      </c>
      <c r="AK79" s="68">
        <f t="shared" si="41"/>
        <v>0</v>
      </c>
      <c r="AL79" s="68">
        <f t="shared" si="41"/>
        <v>0</v>
      </c>
      <c r="AM79" s="68">
        <f t="shared" si="41"/>
        <v>0</v>
      </c>
    </row>
    <row r="80" spans="1:40" ht="33" hidden="1" customHeight="1" x14ac:dyDescent="0.25">
      <c r="A80" s="29"/>
      <c r="B80" s="67" t="s">
        <v>1545</v>
      </c>
      <c r="C80" s="313" t="s">
        <v>1648</v>
      </c>
      <c r="D80" s="67" t="s">
        <v>1632</v>
      </c>
      <c r="E80" s="690"/>
      <c r="F80" s="690"/>
      <c r="G80" s="690"/>
      <c r="H80" s="690"/>
      <c r="I80" s="690"/>
      <c r="J80" s="690"/>
      <c r="K80" s="690"/>
      <c r="L80" s="690"/>
      <c r="M80" s="690"/>
      <c r="N80" s="690"/>
      <c r="O80" s="690"/>
      <c r="P80" s="690"/>
      <c r="Q80" s="690"/>
      <c r="R80" s="690"/>
      <c r="S80" s="690"/>
      <c r="T80" s="169">
        <f>'4'!V95</f>
        <v>0</v>
      </c>
      <c r="U80" s="690"/>
      <c r="V80" s="690"/>
      <c r="W80" s="690"/>
      <c r="X80" s="690"/>
      <c r="Y80" s="690"/>
      <c r="Z80" s="690"/>
      <c r="AA80" s="422"/>
      <c r="AB80" s="690"/>
      <c r="AC80" s="690"/>
      <c r="AD80" s="690"/>
      <c r="AE80" s="690"/>
      <c r="AF80" s="690"/>
      <c r="AG80" s="690"/>
      <c r="AH80" s="315">
        <f t="shared" si="39"/>
        <v>0</v>
      </c>
      <c r="AI80" s="690"/>
      <c r="AJ80" s="690"/>
      <c r="AK80" s="690"/>
      <c r="AL80" s="690"/>
      <c r="AM80" s="690"/>
    </row>
    <row r="81" spans="1:39" ht="33" hidden="1" customHeight="1" x14ac:dyDescent="0.25">
      <c r="A81" s="29"/>
      <c r="B81" s="67" t="s">
        <v>1545</v>
      </c>
      <c r="C81" s="313" t="s">
        <v>1649</v>
      </c>
      <c r="D81" s="67" t="s">
        <v>1633</v>
      </c>
      <c r="E81" s="690"/>
      <c r="F81" s="690"/>
      <c r="G81" s="690"/>
      <c r="H81" s="690"/>
      <c r="I81" s="690"/>
      <c r="J81" s="690"/>
      <c r="K81" s="690"/>
      <c r="L81" s="690"/>
      <c r="M81" s="690"/>
      <c r="N81" s="690"/>
      <c r="O81" s="690"/>
      <c r="P81" s="690"/>
      <c r="Q81" s="690"/>
      <c r="R81" s="690"/>
      <c r="S81" s="690"/>
      <c r="T81" s="169">
        <f>'4'!V96</f>
        <v>0</v>
      </c>
      <c r="U81" s="690"/>
      <c r="V81" s="690"/>
      <c r="W81" s="690"/>
      <c r="X81" s="690"/>
      <c r="Y81" s="690"/>
      <c r="Z81" s="690"/>
      <c r="AA81" s="422"/>
      <c r="AB81" s="690"/>
      <c r="AC81" s="690"/>
      <c r="AD81" s="690"/>
      <c r="AE81" s="690"/>
      <c r="AF81" s="690"/>
      <c r="AG81" s="690"/>
      <c r="AH81" s="315">
        <f t="shared" si="39"/>
        <v>0</v>
      </c>
      <c r="AI81" s="690"/>
      <c r="AJ81" s="690"/>
      <c r="AK81" s="690"/>
      <c r="AL81" s="690"/>
      <c r="AM81" s="690"/>
    </row>
    <row r="82" spans="1:39" ht="33" hidden="1" customHeight="1" x14ac:dyDescent="0.25">
      <c r="A82" s="29"/>
      <c r="B82" s="67" t="s">
        <v>1545</v>
      </c>
      <c r="C82" s="313" t="s">
        <v>1424</v>
      </c>
      <c r="D82" s="67" t="s">
        <v>1637</v>
      </c>
      <c r="E82" s="690"/>
      <c r="F82" s="690"/>
      <c r="G82" s="690"/>
      <c r="H82" s="690"/>
      <c r="I82" s="690"/>
      <c r="J82" s="690"/>
      <c r="K82" s="690"/>
      <c r="L82" s="690"/>
      <c r="M82" s="690"/>
      <c r="N82" s="690"/>
      <c r="O82" s="690"/>
      <c r="P82" s="690"/>
      <c r="Q82" s="690"/>
      <c r="R82" s="690"/>
      <c r="S82" s="690"/>
      <c r="T82" s="169">
        <f>'4'!V89</f>
        <v>0</v>
      </c>
      <c r="U82" s="690"/>
      <c r="V82" s="690"/>
      <c r="W82" s="690"/>
      <c r="X82" s="690"/>
      <c r="Y82" s="690"/>
      <c r="Z82" s="690"/>
      <c r="AA82" s="422"/>
      <c r="AB82" s="690"/>
      <c r="AC82" s="690"/>
      <c r="AD82" s="690"/>
      <c r="AE82" s="690"/>
      <c r="AF82" s="690"/>
      <c r="AG82" s="690"/>
      <c r="AH82" s="315">
        <f t="shared" si="39"/>
        <v>0</v>
      </c>
      <c r="AI82" s="690"/>
      <c r="AJ82" s="690"/>
      <c r="AK82" s="690"/>
      <c r="AL82" s="690"/>
      <c r="AM82" s="690"/>
    </row>
    <row r="83" spans="1:39" ht="48" customHeight="1" x14ac:dyDescent="0.25">
      <c r="B83" s="416" t="s">
        <v>122</v>
      </c>
      <c r="C83" s="417" t="s">
        <v>140</v>
      </c>
      <c r="D83" s="416" t="s">
        <v>93</v>
      </c>
      <c r="E83" s="691"/>
      <c r="F83" s="691"/>
      <c r="G83" s="691"/>
      <c r="H83" s="691"/>
      <c r="I83" s="691"/>
      <c r="J83" s="691"/>
      <c r="K83" s="691"/>
      <c r="L83" s="691"/>
      <c r="M83" s="691"/>
      <c r="N83" s="691"/>
      <c r="O83" s="691"/>
      <c r="P83" s="691"/>
      <c r="Q83" s="691"/>
      <c r="R83" s="691"/>
      <c r="S83" s="691"/>
      <c r="T83" s="661"/>
      <c r="U83" s="691"/>
      <c r="V83" s="691"/>
      <c r="W83" s="691"/>
      <c r="X83" s="691"/>
      <c r="Y83" s="691"/>
      <c r="Z83" s="691"/>
      <c r="AA83" s="661"/>
      <c r="AB83" s="691"/>
      <c r="AC83" s="691"/>
      <c r="AD83" s="691"/>
      <c r="AE83" s="691"/>
      <c r="AF83" s="691"/>
      <c r="AG83" s="691"/>
      <c r="AH83" s="661"/>
      <c r="AI83" s="691"/>
      <c r="AJ83" s="691"/>
      <c r="AK83" s="691"/>
      <c r="AL83" s="691"/>
      <c r="AM83" s="691"/>
    </row>
    <row r="84" spans="1:39" ht="42" customHeight="1" x14ac:dyDescent="0.25">
      <c r="B84" s="397" t="s">
        <v>1546</v>
      </c>
      <c r="C84" s="398" t="s">
        <v>142</v>
      </c>
      <c r="D84" s="397" t="s">
        <v>93</v>
      </c>
      <c r="E84" s="692"/>
      <c r="F84" s="692"/>
      <c r="G84" s="692"/>
      <c r="H84" s="692"/>
      <c r="I84" s="692"/>
      <c r="J84" s="692"/>
      <c r="K84" s="692"/>
      <c r="L84" s="692"/>
      <c r="M84" s="692"/>
      <c r="N84" s="692"/>
      <c r="O84" s="692"/>
      <c r="P84" s="692"/>
      <c r="Q84" s="692"/>
      <c r="R84" s="692"/>
      <c r="S84" s="692"/>
      <c r="T84" s="640"/>
      <c r="U84" s="692"/>
      <c r="V84" s="692"/>
      <c r="W84" s="692"/>
      <c r="X84" s="692"/>
      <c r="Y84" s="692"/>
      <c r="Z84" s="692"/>
      <c r="AA84" s="640"/>
      <c r="AB84" s="692"/>
      <c r="AC84" s="692"/>
      <c r="AD84" s="692"/>
      <c r="AE84" s="692"/>
      <c r="AF84" s="692"/>
      <c r="AG84" s="692"/>
      <c r="AH84" s="640"/>
      <c r="AI84" s="692"/>
      <c r="AJ84" s="692"/>
      <c r="AK84" s="692"/>
      <c r="AL84" s="692"/>
      <c r="AM84" s="692"/>
    </row>
    <row r="85" spans="1:39" ht="42" customHeight="1" x14ac:dyDescent="0.25">
      <c r="B85" s="397" t="s">
        <v>1547</v>
      </c>
      <c r="C85" s="398" t="s">
        <v>144</v>
      </c>
      <c r="D85" s="397" t="s">
        <v>93</v>
      </c>
      <c r="E85" s="692"/>
      <c r="F85" s="692"/>
      <c r="G85" s="692"/>
      <c r="H85" s="692"/>
      <c r="I85" s="692"/>
      <c r="J85" s="692"/>
      <c r="K85" s="692"/>
      <c r="L85" s="692"/>
      <c r="M85" s="692"/>
      <c r="N85" s="692"/>
      <c r="O85" s="692"/>
      <c r="P85" s="692"/>
      <c r="Q85" s="692"/>
      <c r="R85" s="692"/>
      <c r="S85" s="692"/>
      <c r="T85" s="640"/>
      <c r="U85" s="692"/>
      <c r="V85" s="692"/>
      <c r="W85" s="692"/>
      <c r="X85" s="692"/>
      <c r="Y85" s="692"/>
      <c r="Z85" s="692"/>
      <c r="AA85" s="640"/>
      <c r="AB85" s="692"/>
      <c r="AC85" s="692"/>
      <c r="AD85" s="692"/>
      <c r="AE85" s="692"/>
      <c r="AF85" s="692"/>
      <c r="AG85" s="692"/>
      <c r="AH85" s="640"/>
      <c r="AI85" s="692"/>
      <c r="AJ85" s="692"/>
      <c r="AK85" s="692"/>
      <c r="AL85" s="692"/>
      <c r="AM85" s="692"/>
    </row>
    <row r="86" spans="1:39" ht="48" customHeight="1" x14ac:dyDescent="0.25">
      <c r="B86" s="416" t="s">
        <v>709</v>
      </c>
      <c r="C86" s="417" t="s">
        <v>146</v>
      </c>
      <c r="D86" s="416" t="s">
        <v>93</v>
      </c>
      <c r="E86" s="645"/>
      <c r="F86" s="645"/>
      <c r="G86" s="645"/>
      <c r="H86" s="645"/>
      <c r="I86" s="645"/>
      <c r="J86" s="645"/>
      <c r="K86" s="645"/>
      <c r="L86" s="645"/>
      <c r="M86" s="645"/>
      <c r="N86" s="645"/>
      <c r="O86" s="645"/>
      <c r="P86" s="645"/>
      <c r="Q86" s="645"/>
      <c r="R86" s="645"/>
      <c r="S86" s="645"/>
      <c r="T86" s="645"/>
      <c r="U86" s="645"/>
      <c r="V86" s="645"/>
      <c r="W86" s="645"/>
      <c r="X86" s="645"/>
      <c r="Y86" s="645"/>
      <c r="Z86" s="645"/>
      <c r="AA86" s="645"/>
      <c r="AB86" s="645"/>
      <c r="AC86" s="645"/>
      <c r="AD86" s="645"/>
      <c r="AE86" s="645"/>
      <c r="AF86" s="645"/>
      <c r="AG86" s="645"/>
      <c r="AH86" s="645"/>
      <c r="AI86" s="645"/>
      <c r="AJ86" s="645"/>
      <c r="AK86" s="645"/>
      <c r="AL86" s="645"/>
      <c r="AM86" s="645"/>
    </row>
    <row r="87" spans="1:39" ht="48" customHeight="1" x14ac:dyDescent="0.25">
      <c r="B87" s="415" t="s">
        <v>710</v>
      </c>
      <c r="C87" s="602" t="s">
        <v>164</v>
      </c>
      <c r="D87" s="601" t="s">
        <v>93</v>
      </c>
      <c r="E87" s="645"/>
      <c r="F87" s="645"/>
      <c r="G87" s="645"/>
      <c r="H87" s="645"/>
      <c r="I87" s="645"/>
      <c r="J87" s="645"/>
      <c r="K87" s="645"/>
      <c r="L87" s="645"/>
      <c r="M87" s="645"/>
      <c r="N87" s="645"/>
      <c r="O87" s="645"/>
      <c r="P87" s="645"/>
      <c r="Q87" s="645"/>
      <c r="R87" s="645"/>
      <c r="S87" s="645"/>
      <c r="T87" s="645"/>
      <c r="U87" s="645"/>
      <c r="V87" s="645"/>
      <c r="W87" s="645"/>
      <c r="X87" s="645"/>
      <c r="Y87" s="645"/>
      <c r="Z87" s="645"/>
      <c r="AA87" s="645"/>
      <c r="AB87" s="645"/>
      <c r="AC87" s="645"/>
      <c r="AD87" s="645"/>
      <c r="AE87" s="645"/>
      <c r="AF87" s="645"/>
      <c r="AG87" s="645"/>
      <c r="AH87" s="645"/>
      <c r="AI87" s="645"/>
      <c r="AJ87" s="645"/>
      <c r="AK87" s="645"/>
      <c r="AL87" s="645"/>
      <c r="AM87" s="645"/>
    </row>
    <row r="88" spans="1:39" ht="42" customHeight="1" x14ac:dyDescent="0.25">
      <c r="B88" s="600" t="s">
        <v>1548</v>
      </c>
      <c r="C88" s="420" t="s">
        <v>166</v>
      </c>
      <c r="D88" s="397" t="s">
        <v>93</v>
      </c>
      <c r="E88" s="648"/>
      <c r="F88" s="648"/>
      <c r="G88" s="648"/>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row>
    <row r="89" spans="1:39" ht="42" customHeight="1" x14ac:dyDescent="0.25">
      <c r="B89" s="397" t="s">
        <v>1549</v>
      </c>
      <c r="C89" s="398" t="s">
        <v>168</v>
      </c>
      <c r="D89" s="397" t="s">
        <v>93</v>
      </c>
      <c r="E89" s="648"/>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row>
    <row r="90" spans="1:39" ht="48" customHeight="1" x14ac:dyDescent="0.25">
      <c r="B90" s="416" t="s">
        <v>124</v>
      </c>
      <c r="C90" s="417" t="s">
        <v>170</v>
      </c>
      <c r="D90" s="601" t="s">
        <v>93</v>
      </c>
      <c r="E90" s="645"/>
      <c r="F90" s="645"/>
      <c r="G90" s="645"/>
      <c r="H90" s="645"/>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c r="AF90" s="645"/>
      <c r="AG90" s="645"/>
      <c r="AH90" s="645"/>
      <c r="AI90" s="645"/>
      <c r="AJ90" s="645"/>
      <c r="AK90" s="645"/>
      <c r="AL90" s="645"/>
      <c r="AM90" s="645"/>
    </row>
    <row r="91" spans="1:39" ht="42" customHeight="1" x14ac:dyDescent="0.25">
      <c r="B91" s="397" t="s">
        <v>712</v>
      </c>
      <c r="C91" s="398" t="s">
        <v>172</v>
      </c>
      <c r="D91" s="397" t="s">
        <v>93</v>
      </c>
      <c r="E91" s="648"/>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row>
    <row r="92" spans="1:39" ht="42" customHeight="1" x14ac:dyDescent="0.25">
      <c r="B92" s="397" t="s">
        <v>713</v>
      </c>
      <c r="C92" s="398" t="s">
        <v>645</v>
      </c>
      <c r="D92" s="397" t="s">
        <v>93</v>
      </c>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row>
    <row r="93" spans="1:39" ht="48" customHeight="1" x14ac:dyDescent="0.25">
      <c r="B93" s="416" t="s">
        <v>126</v>
      </c>
      <c r="C93" s="602" t="s">
        <v>175</v>
      </c>
      <c r="D93" s="601" t="s">
        <v>93</v>
      </c>
      <c r="E93" s="645"/>
      <c r="F93" s="645"/>
      <c r="G93" s="645"/>
      <c r="H93" s="645"/>
      <c r="I93" s="645"/>
      <c r="J93" s="645"/>
      <c r="K93" s="645"/>
      <c r="L93" s="645"/>
      <c r="M93" s="645"/>
      <c r="N93" s="645"/>
      <c r="O93" s="645"/>
      <c r="P93" s="645"/>
      <c r="Q93" s="645"/>
      <c r="R93" s="645"/>
      <c r="S93" s="645"/>
      <c r="T93" s="645"/>
      <c r="U93" s="645"/>
      <c r="V93" s="645"/>
      <c r="W93" s="645"/>
      <c r="X93" s="645"/>
      <c r="Y93" s="645"/>
      <c r="Z93" s="645"/>
      <c r="AA93" s="666">
        <f>SUBTOTAL(9,AA94:AA100)</f>
        <v>0</v>
      </c>
      <c r="AB93" s="666">
        <f t="shared" ref="AB93:AH93" si="42">SUBTOTAL(9,AB94:AB100)</f>
        <v>0</v>
      </c>
      <c r="AC93" s="666">
        <f t="shared" si="42"/>
        <v>0</v>
      </c>
      <c r="AD93" s="666">
        <f t="shared" si="42"/>
        <v>0</v>
      </c>
      <c r="AE93" s="666">
        <f t="shared" si="42"/>
        <v>0</v>
      </c>
      <c r="AF93" s="666">
        <f t="shared" si="42"/>
        <v>0</v>
      </c>
      <c r="AG93" s="666">
        <f t="shared" si="42"/>
        <v>0</v>
      </c>
      <c r="AH93" s="666">
        <f t="shared" si="42"/>
        <v>0</v>
      </c>
      <c r="AI93" s="645"/>
      <c r="AJ93" s="645"/>
      <c r="AK93" s="645"/>
      <c r="AL93" s="645"/>
      <c r="AM93" s="645"/>
    </row>
    <row r="94" spans="1:39" ht="33" hidden="1" customHeight="1" x14ac:dyDescent="0.25">
      <c r="B94" s="67" t="s">
        <v>126</v>
      </c>
      <c r="C94" s="620" t="s">
        <v>1439</v>
      </c>
      <c r="D94" s="421" t="s">
        <v>1638</v>
      </c>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169">
        <f>AA94+T94+M94</f>
        <v>0</v>
      </c>
      <c r="AI94" s="344"/>
      <c r="AJ94" s="344"/>
      <c r="AK94" s="344"/>
      <c r="AL94" s="344"/>
      <c r="AM94" s="344"/>
    </row>
    <row r="95" spans="1:39" ht="33" hidden="1" customHeight="1" x14ac:dyDescent="0.25">
      <c r="B95" s="67" t="s">
        <v>126</v>
      </c>
      <c r="C95" s="620" t="s">
        <v>1430</v>
      </c>
      <c r="D95" s="421" t="s">
        <v>1642</v>
      </c>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169">
        <f t="shared" ref="AH95:AH100" si="43">AA95+T95+M95</f>
        <v>0</v>
      </c>
      <c r="AI95" s="344"/>
      <c r="AJ95" s="344"/>
      <c r="AK95" s="344"/>
      <c r="AL95" s="344"/>
      <c r="AM95" s="344"/>
    </row>
    <row r="96" spans="1:39" ht="33" hidden="1" customHeight="1" x14ac:dyDescent="0.25">
      <c r="B96" s="67" t="s">
        <v>126</v>
      </c>
      <c r="C96" s="620" t="s">
        <v>1435</v>
      </c>
      <c r="D96" s="421" t="s">
        <v>1634</v>
      </c>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169">
        <f t="shared" si="43"/>
        <v>0</v>
      </c>
      <c r="AI96" s="344"/>
      <c r="AJ96" s="344"/>
      <c r="AK96" s="344"/>
      <c r="AL96" s="344"/>
      <c r="AM96" s="344"/>
    </row>
    <row r="97" spans="2:39" ht="33" hidden="1" customHeight="1" x14ac:dyDescent="0.25">
      <c r="B97" s="67" t="s">
        <v>126</v>
      </c>
      <c r="C97" s="620" t="s">
        <v>1436</v>
      </c>
      <c r="D97" s="421" t="s">
        <v>1643</v>
      </c>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169">
        <f t="shared" si="43"/>
        <v>0</v>
      </c>
      <c r="AI97" s="344"/>
      <c r="AJ97" s="344"/>
      <c r="AK97" s="344"/>
      <c r="AL97" s="344"/>
      <c r="AM97" s="344"/>
    </row>
    <row r="98" spans="2:39" ht="33" hidden="1" customHeight="1" x14ac:dyDescent="0.25">
      <c r="B98" s="67" t="s">
        <v>126</v>
      </c>
      <c r="C98" s="313" t="s">
        <v>1433</v>
      </c>
      <c r="D98" s="67" t="s">
        <v>1641</v>
      </c>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169">
        <f t="shared" si="43"/>
        <v>0</v>
      </c>
      <c r="AI98" s="344"/>
      <c r="AJ98" s="344"/>
      <c r="AK98" s="344"/>
      <c r="AL98" s="344"/>
      <c r="AM98" s="344"/>
    </row>
    <row r="99" spans="2:39" ht="33" hidden="1" customHeight="1" x14ac:dyDescent="0.25">
      <c r="B99" s="67" t="s">
        <v>126</v>
      </c>
      <c r="C99" s="620" t="s">
        <v>1434</v>
      </c>
      <c r="D99" s="421" t="s">
        <v>1623</v>
      </c>
      <c r="E99" s="344"/>
      <c r="F99" s="344"/>
      <c r="G99" s="344"/>
      <c r="H99" s="344"/>
      <c r="I99" s="344"/>
      <c r="J99" s="344"/>
      <c r="K99" s="344"/>
      <c r="L99" s="344"/>
      <c r="M99" s="344"/>
      <c r="N99" s="344"/>
      <c r="O99" s="344"/>
      <c r="P99" s="344"/>
      <c r="Q99" s="344"/>
      <c r="R99" s="344"/>
      <c r="S99" s="344"/>
      <c r="T99" s="344"/>
      <c r="U99" s="344"/>
      <c r="V99" s="344"/>
      <c r="W99" s="344"/>
      <c r="X99" s="344"/>
      <c r="Y99" s="344"/>
      <c r="Z99" s="344"/>
      <c r="AA99" s="173"/>
      <c r="AB99" s="344"/>
      <c r="AC99" s="344"/>
      <c r="AD99" s="344"/>
      <c r="AE99" s="344"/>
      <c r="AF99" s="344"/>
      <c r="AG99" s="344"/>
      <c r="AH99" s="169">
        <f t="shared" si="43"/>
        <v>0</v>
      </c>
      <c r="AI99" s="344"/>
      <c r="AJ99" s="344"/>
      <c r="AK99" s="344"/>
      <c r="AL99" s="344"/>
      <c r="AM99" s="344"/>
    </row>
    <row r="100" spans="2:39" ht="33" hidden="1" customHeight="1" x14ac:dyDescent="0.25">
      <c r="B100" s="67" t="s">
        <v>126</v>
      </c>
      <c r="C100" s="620" t="s">
        <v>1437</v>
      </c>
      <c r="D100" s="421" t="s">
        <v>1624</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169">
        <f t="shared" si="43"/>
        <v>0</v>
      </c>
      <c r="AI100" s="344"/>
      <c r="AJ100" s="344"/>
      <c r="AK100" s="344"/>
      <c r="AL100" s="344"/>
      <c r="AM100" s="344"/>
    </row>
    <row r="101" spans="2:39" ht="48" customHeight="1" x14ac:dyDescent="0.25">
      <c r="B101" s="416" t="s">
        <v>724</v>
      </c>
      <c r="C101" s="602" t="s">
        <v>177</v>
      </c>
      <c r="D101" s="601" t="s">
        <v>93</v>
      </c>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c r="AA101" s="645"/>
      <c r="AB101" s="645"/>
      <c r="AC101" s="645"/>
      <c r="AD101" s="645"/>
      <c r="AE101" s="645"/>
      <c r="AF101" s="645"/>
      <c r="AG101" s="645"/>
      <c r="AH101" s="645"/>
      <c r="AI101" s="645"/>
      <c r="AJ101" s="645"/>
      <c r="AK101" s="645"/>
      <c r="AL101" s="645"/>
      <c r="AM101" s="645"/>
    </row>
    <row r="102" spans="2:39" ht="48" customHeight="1" x14ac:dyDescent="0.25">
      <c r="B102" s="416" t="s">
        <v>732</v>
      </c>
      <c r="C102" s="417" t="s">
        <v>179</v>
      </c>
      <c r="D102" s="416" t="s">
        <v>93</v>
      </c>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c r="AA102" s="645"/>
      <c r="AB102" s="645"/>
      <c r="AC102" s="645"/>
      <c r="AD102" s="645"/>
      <c r="AE102" s="645"/>
      <c r="AF102" s="645"/>
      <c r="AG102" s="645"/>
      <c r="AH102" s="645"/>
      <c r="AI102" s="645"/>
      <c r="AJ102" s="645"/>
      <c r="AK102" s="645"/>
      <c r="AL102" s="645"/>
      <c r="AM102" s="645"/>
    </row>
    <row r="103" spans="2:39" ht="48" customHeight="1" x14ac:dyDescent="0.25">
      <c r="B103" s="416" t="s">
        <v>130</v>
      </c>
      <c r="C103" s="417" t="s">
        <v>1550</v>
      </c>
      <c r="D103" s="416" t="s">
        <v>93</v>
      </c>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67">
        <f>SUBTOTAL(9,AA105:AA149)</f>
        <v>74.240833333333342</v>
      </c>
      <c r="AB103" s="667">
        <f t="shared" ref="AB103:AM103" si="44">SUBTOTAL(9,AB105:AB149)</f>
        <v>0</v>
      </c>
      <c r="AC103" s="667">
        <f t="shared" si="44"/>
        <v>0</v>
      </c>
      <c r="AD103" s="667">
        <f t="shared" si="44"/>
        <v>0</v>
      </c>
      <c r="AE103" s="667">
        <f t="shared" si="44"/>
        <v>0</v>
      </c>
      <c r="AF103" s="667">
        <f t="shared" si="44"/>
        <v>0</v>
      </c>
      <c r="AG103" s="667">
        <f t="shared" si="44"/>
        <v>0</v>
      </c>
      <c r="AH103" s="667">
        <f t="shared" si="44"/>
        <v>74.240833333333342</v>
      </c>
      <c r="AI103" s="667">
        <f t="shared" si="44"/>
        <v>0</v>
      </c>
      <c r="AJ103" s="667">
        <f t="shared" si="44"/>
        <v>0</v>
      </c>
      <c r="AK103" s="667">
        <f t="shared" si="44"/>
        <v>0</v>
      </c>
      <c r="AL103" s="667">
        <f t="shared" si="44"/>
        <v>0</v>
      </c>
      <c r="AM103" s="667">
        <f t="shared" si="44"/>
        <v>0</v>
      </c>
    </row>
    <row r="104" spans="2:39" ht="48" customHeight="1" x14ac:dyDescent="0.25">
      <c r="B104" s="416" t="s">
        <v>132</v>
      </c>
      <c r="C104" s="417" t="s">
        <v>793</v>
      </c>
      <c r="D104" s="416" t="s">
        <v>93</v>
      </c>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c r="AA104" s="645"/>
      <c r="AB104" s="645"/>
      <c r="AC104" s="645"/>
      <c r="AD104" s="645"/>
      <c r="AE104" s="645"/>
      <c r="AF104" s="645"/>
      <c r="AG104" s="645"/>
      <c r="AH104" s="645"/>
      <c r="AI104" s="645"/>
      <c r="AJ104" s="645"/>
      <c r="AK104" s="645"/>
      <c r="AL104" s="645"/>
      <c r="AM104" s="645"/>
    </row>
    <row r="105" spans="2:39" ht="48" customHeight="1" x14ac:dyDescent="0.25">
      <c r="B105" s="416" t="s">
        <v>134</v>
      </c>
      <c r="C105" s="417" t="s">
        <v>794</v>
      </c>
      <c r="D105" s="402" t="s">
        <v>93</v>
      </c>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645"/>
      <c r="AL105" s="645"/>
      <c r="AM105" s="645"/>
    </row>
    <row r="106" spans="2:39" ht="42" customHeight="1" x14ac:dyDescent="0.25">
      <c r="B106" s="397" t="s">
        <v>136</v>
      </c>
      <c r="C106" s="398" t="s">
        <v>795</v>
      </c>
      <c r="D106" s="397" t="s">
        <v>93</v>
      </c>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c r="AJ106" s="648"/>
      <c r="AK106" s="648"/>
      <c r="AL106" s="648"/>
      <c r="AM106" s="648"/>
    </row>
    <row r="107" spans="2:39" ht="42" customHeight="1" x14ac:dyDescent="0.25">
      <c r="B107" s="397" t="s">
        <v>181</v>
      </c>
      <c r="C107" s="398" t="s">
        <v>795</v>
      </c>
      <c r="D107" s="397" t="s">
        <v>93</v>
      </c>
      <c r="E107" s="648"/>
      <c r="F107" s="648"/>
      <c r="G107" s="648"/>
      <c r="H107" s="648"/>
      <c r="I107" s="648"/>
      <c r="J107" s="648"/>
      <c r="K107" s="648"/>
      <c r="L107" s="648"/>
      <c r="M107" s="648"/>
      <c r="N107" s="648"/>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c r="AJ107" s="648"/>
      <c r="AK107" s="648"/>
      <c r="AL107" s="648"/>
      <c r="AM107" s="648"/>
    </row>
    <row r="108" spans="2:39" ht="48" customHeight="1" x14ac:dyDescent="0.25">
      <c r="B108" s="416" t="s">
        <v>137</v>
      </c>
      <c r="C108" s="417" t="s">
        <v>796</v>
      </c>
      <c r="D108" s="416" t="s">
        <v>93</v>
      </c>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c r="AA108" s="645"/>
      <c r="AB108" s="645"/>
      <c r="AC108" s="645"/>
      <c r="AD108" s="645"/>
      <c r="AE108" s="645"/>
      <c r="AF108" s="645"/>
      <c r="AG108" s="645"/>
      <c r="AH108" s="645"/>
      <c r="AI108" s="645"/>
      <c r="AJ108" s="645"/>
      <c r="AK108" s="645"/>
      <c r="AL108" s="645"/>
      <c r="AM108" s="645"/>
    </row>
    <row r="109" spans="2:39" ht="42" customHeight="1" x14ac:dyDescent="0.25">
      <c r="B109" s="397" t="s">
        <v>1554</v>
      </c>
      <c r="C109" s="398" t="s">
        <v>795</v>
      </c>
      <c r="D109" s="397" t="s">
        <v>93</v>
      </c>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row>
    <row r="110" spans="2:39" ht="42" customHeight="1" x14ac:dyDescent="0.25">
      <c r="B110" s="397" t="s">
        <v>1555</v>
      </c>
      <c r="C110" s="398" t="s">
        <v>795</v>
      </c>
      <c r="D110" s="397" t="s">
        <v>93</v>
      </c>
      <c r="E110" s="648"/>
      <c r="F110" s="648"/>
      <c r="G110" s="648"/>
      <c r="H110" s="648"/>
      <c r="I110" s="648"/>
      <c r="J110" s="648"/>
      <c r="K110" s="648"/>
      <c r="L110" s="648"/>
      <c r="M110" s="648"/>
      <c r="N110" s="648"/>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row>
    <row r="111" spans="2:39" ht="48" customHeight="1" x14ac:dyDescent="0.25">
      <c r="B111" s="416" t="s">
        <v>738</v>
      </c>
      <c r="C111" s="417" t="s">
        <v>1556</v>
      </c>
      <c r="D111" s="416" t="s">
        <v>93</v>
      </c>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645"/>
      <c r="AL111" s="645"/>
      <c r="AM111" s="645"/>
    </row>
    <row r="112" spans="2:39" ht="42" customHeight="1" x14ac:dyDescent="0.25">
      <c r="B112" s="397" t="s">
        <v>1557</v>
      </c>
      <c r="C112" s="398" t="s">
        <v>1559</v>
      </c>
      <c r="D112" s="397" t="s">
        <v>93</v>
      </c>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c r="AJ112" s="648"/>
      <c r="AK112" s="648"/>
      <c r="AL112" s="648"/>
      <c r="AM112" s="648"/>
    </row>
    <row r="113" spans="2:39" ht="42" customHeight="1" x14ac:dyDescent="0.25">
      <c r="B113" s="397" t="s">
        <v>1558</v>
      </c>
      <c r="C113" s="398" t="s">
        <v>797</v>
      </c>
      <c r="D113" s="397" t="s">
        <v>93</v>
      </c>
      <c r="E113" s="648"/>
      <c r="F113" s="648"/>
      <c r="G113" s="648"/>
      <c r="H113" s="648"/>
      <c r="I113" s="648"/>
      <c r="J113" s="648"/>
      <c r="K113" s="648"/>
      <c r="L113" s="648"/>
      <c r="M113" s="648"/>
      <c r="N113" s="648"/>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c r="AJ113" s="648"/>
      <c r="AK113" s="648"/>
      <c r="AL113" s="648"/>
      <c r="AM113" s="648"/>
    </row>
    <row r="114" spans="2:39" ht="42" customHeight="1" x14ac:dyDescent="0.25">
      <c r="B114" s="397" t="s">
        <v>1560</v>
      </c>
      <c r="C114" s="398" t="s">
        <v>1561</v>
      </c>
      <c r="D114" s="397" t="s">
        <v>93</v>
      </c>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row>
    <row r="115" spans="2:39" ht="42" customHeight="1" x14ac:dyDescent="0.25">
      <c r="B115" s="397" t="s">
        <v>1562</v>
      </c>
      <c r="C115" s="398" t="s">
        <v>798</v>
      </c>
      <c r="D115" s="397" t="s">
        <v>93</v>
      </c>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row>
    <row r="116" spans="2:39" ht="42" customHeight="1" x14ac:dyDescent="0.25">
      <c r="B116" s="397" t="s">
        <v>1563</v>
      </c>
      <c r="C116" s="398" t="s">
        <v>799</v>
      </c>
      <c r="D116" s="397" t="s">
        <v>93</v>
      </c>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row>
    <row r="117" spans="2:39" ht="48" customHeight="1" x14ac:dyDescent="0.25">
      <c r="B117" s="416" t="s">
        <v>739</v>
      </c>
      <c r="C117" s="417" t="s">
        <v>800</v>
      </c>
      <c r="D117" s="416" t="s">
        <v>93</v>
      </c>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c r="AA117" s="645"/>
      <c r="AB117" s="645"/>
      <c r="AC117" s="645"/>
      <c r="AD117" s="645"/>
      <c r="AE117" s="645"/>
      <c r="AF117" s="645"/>
      <c r="AG117" s="645"/>
      <c r="AH117" s="645"/>
      <c r="AI117" s="645"/>
      <c r="AJ117" s="645"/>
      <c r="AK117" s="645"/>
      <c r="AL117" s="645"/>
      <c r="AM117" s="645"/>
    </row>
    <row r="118" spans="2:39" ht="48" customHeight="1" x14ac:dyDescent="0.25">
      <c r="B118" s="416" t="s">
        <v>139</v>
      </c>
      <c r="C118" s="417" t="s">
        <v>801</v>
      </c>
      <c r="D118" s="416" t="s">
        <v>93</v>
      </c>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c r="AA118" s="667">
        <f>SUBTOTAL(9,AA119:AA126)</f>
        <v>35.701666666666668</v>
      </c>
      <c r="AB118" s="667">
        <f t="shared" ref="AB118:AM118" si="45">SUBTOTAL(9,AB119:AB126)</f>
        <v>0</v>
      </c>
      <c r="AC118" s="667">
        <f t="shared" si="45"/>
        <v>0</v>
      </c>
      <c r="AD118" s="667">
        <f t="shared" si="45"/>
        <v>0</v>
      </c>
      <c r="AE118" s="667">
        <f t="shared" si="45"/>
        <v>0</v>
      </c>
      <c r="AF118" s="667">
        <f t="shared" si="45"/>
        <v>0</v>
      </c>
      <c r="AG118" s="667">
        <f t="shared" si="45"/>
        <v>0</v>
      </c>
      <c r="AH118" s="667">
        <f t="shared" si="45"/>
        <v>35.701666666666668</v>
      </c>
      <c r="AI118" s="667">
        <f t="shared" si="45"/>
        <v>0</v>
      </c>
      <c r="AJ118" s="667">
        <f t="shared" si="45"/>
        <v>0</v>
      </c>
      <c r="AK118" s="667">
        <f t="shared" si="45"/>
        <v>0</v>
      </c>
      <c r="AL118" s="667">
        <f t="shared" si="45"/>
        <v>0</v>
      </c>
      <c r="AM118" s="667">
        <f t="shared" si="45"/>
        <v>0</v>
      </c>
    </row>
    <row r="119" spans="2:39" ht="42" customHeight="1" x14ac:dyDescent="0.25">
      <c r="B119" s="397" t="s">
        <v>141</v>
      </c>
      <c r="C119" s="398" t="s">
        <v>802</v>
      </c>
      <c r="D119" s="397" t="s">
        <v>93</v>
      </c>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c r="AJ119" s="648"/>
      <c r="AK119" s="648"/>
      <c r="AL119" s="648"/>
      <c r="AM119" s="648"/>
    </row>
    <row r="120" spans="2:39" ht="42" customHeight="1" x14ac:dyDescent="0.25">
      <c r="B120" s="397" t="s">
        <v>143</v>
      </c>
      <c r="C120" s="398" t="s">
        <v>1564</v>
      </c>
      <c r="D120" s="397" t="s">
        <v>93</v>
      </c>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648"/>
      <c r="AA120" s="665">
        <f>SUBTOTAL(9,AA121)</f>
        <v>35.701666666666668</v>
      </c>
      <c r="AB120" s="665">
        <f t="shared" ref="AB120:AM120" si="46">SUBTOTAL(9,AB121)</f>
        <v>0</v>
      </c>
      <c r="AC120" s="665">
        <f t="shared" si="46"/>
        <v>0</v>
      </c>
      <c r="AD120" s="665">
        <f t="shared" si="46"/>
        <v>0</v>
      </c>
      <c r="AE120" s="665">
        <f t="shared" si="46"/>
        <v>0</v>
      </c>
      <c r="AF120" s="665">
        <f t="shared" si="46"/>
        <v>0</v>
      </c>
      <c r="AG120" s="665">
        <f t="shared" si="46"/>
        <v>0</v>
      </c>
      <c r="AH120" s="665">
        <f t="shared" si="46"/>
        <v>35.701666666666668</v>
      </c>
      <c r="AI120" s="665">
        <f t="shared" si="46"/>
        <v>0</v>
      </c>
      <c r="AJ120" s="665">
        <f t="shared" si="46"/>
        <v>0</v>
      </c>
      <c r="AK120" s="665">
        <f t="shared" si="46"/>
        <v>0</v>
      </c>
      <c r="AL120" s="665">
        <f t="shared" si="46"/>
        <v>0</v>
      </c>
      <c r="AM120" s="665">
        <f t="shared" si="46"/>
        <v>0</v>
      </c>
    </row>
    <row r="121" spans="2:39" ht="33" customHeight="1" x14ac:dyDescent="0.25">
      <c r="B121" s="67" t="s">
        <v>143</v>
      </c>
      <c r="C121" s="313" t="s">
        <v>1418</v>
      </c>
      <c r="D121" s="67" t="s">
        <v>1635</v>
      </c>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422">
        <f>'4'!AX121</f>
        <v>35.701666666666668</v>
      </c>
      <c r="AB121" s="344"/>
      <c r="AC121" s="344"/>
      <c r="AD121" s="344"/>
      <c r="AE121" s="344"/>
      <c r="AF121" s="344"/>
      <c r="AG121" s="344"/>
      <c r="AH121" s="169">
        <f>AA121+T121+M121</f>
        <v>35.701666666666668</v>
      </c>
      <c r="AI121" s="344"/>
      <c r="AJ121" s="344"/>
      <c r="AK121" s="344"/>
      <c r="AL121" s="344"/>
      <c r="AM121" s="344"/>
    </row>
    <row r="122" spans="2:39" ht="42" customHeight="1" x14ac:dyDescent="0.25">
      <c r="B122" s="397" t="s">
        <v>740</v>
      </c>
      <c r="C122" s="398" t="s">
        <v>1565</v>
      </c>
      <c r="D122" s="397" t="s">
        <v>93</v>
      </c>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c r="AA122" s="665"/>
      <c r="AB122" s="648"/>
      <c r="AC122" s="648"/>
      <c r="AD122" s="648"/>
      <c r="AE122" s="648"/>
      <c r="AF122" s="648"/>
      <c r="AG122" s="648"/>
      <c r="AH122" s="648"/>
      <c r="AI122" s="648"/>
      <c r="AJ122" s="648"/>
      <c r="AK122" s="648"/>
      <c r="AL122" s="648"/>
      <c r="AM122" s="648"/>
    </row>
    <row r="123" spans="2:39" ht="42" customHeight="1" x14ac:dyDescent="0.25">
      <c r="B123" s="397" t="s">
        <v>741</v>
      </c>
      <c r="C123" s="398" t="s">
        <v>1566</v>
      </c>
      <c r="D123" s="397" t="s">
        <v>93</v>
      </c>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648"/>
      <c r="AA123" s="665">
        <f>SUBTOTAL(9,AA124:AA126)</f>
        <v>0</v>
      </c>
      <c r="AB123" s="648"/>
      <c r="AC123" s="648"/>
      <c r="AD123" s="648"/>
      <c r="AE123" s="648"/>
      <c r="AF123" s="648"/>
      <c r="AG123" s="648"/>
      <c r="AH123" s="648"/>
      <c r="AI123" s="648"/>
      <c r="AJ123" s="648"/>
      <c r="AK123" s="648"/>
      <c r="AL123" s="648"/>
      <c r="AM123" s="648"/>
    </row>
    <row r="124" spans="2:39" ht="33" hidden="1" customHeight="1" x14ac:dyDescent="0.25">
      <c r="B124" s="67" t="s">
        <v>741</v>
      </c>
      <c r="C124" s="313" t="s">
        <v>1492</v>
      </c>
      <c r="D124" s="67" t="s">
        <v>1639</v>
      </c>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576"/>
      <c r="AB124" s="344"/>
      <c r="AC124" s="344"/>
      <c r="AD124" s="344"/>
      <c r="AE124" s="344"/>
      <c r="AF124" s="344"/>
      <c r="AG124" s="344"/>
      <c r="AH124" s="344"/>
      <c r="AI124" s="344"/>
      <c r="AJ124" s="344"/>
      <c r="AK124" s="344"/>
      <c r="AL124" s="344"/>
      <c r="AM124" s="344"/>
    </row>
    <row r="125" spans="2:39" ht="33" hidden="1" customHeight="1" x14ac:dyDescent="0.25">
      <c r="B125" s="67" t="s">
        <v>741</v>
      </c>
      <c r="C125" s="313" t="s">
        <v>1502</v>
      </c>
      <c r="D125" s="67" t="s">
        <v>1644</v>
      </c>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576"/>
      <c r="AB125" s="344"/>
      <c r="AC125" s="344"/>
      <c r="AD125" s="344"/>
      <c r="AE125" s="344"/>
      <c r="AF125" s="344"/>
      <c r="AG125" s="344"/>
      <c r="AH125" s="344"/>
      <c r="AI125" s="344"/>
      <c r="AJ125" s="344"/>
      <c r="AK125" s="344"/>
      <c r="AL125" s="344"/>
      <c r="AM125" s="344"/>
    </row>
    <row r="126" spans="2:39" ht="33" hidden="1" customHeight="1" x14ac:dyDescent="0.25">
      <c r="B126" s="67" t="s">
        <v>741</v>
      </c>
      <c r="C126" s="313" t="s">
        <v>1500</v>
      </c>
      <c r="D126" s="67" t="s">
        <v>1645</v>
      </c>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576"/>
      <c r="AB126" s="344"/>
      <c r="AC126" s="344"/>
      <c r="AD126" s="344"/>
      <c r="AE126" s="344"/>
      <c r="AF126" s="344"/>
      <c r="AG126" s="344"/>
      <c r="AH126" s="344"/>
      <c r="AI126" s="344"/>
      <c r="AJ126" s="344"/>
      <c r="AK126" s="344"/>
      <c r="AL126" s="344"/>
      <c r="AM126" s="344"/>
    </row>
    <row r="127" spans="2:39" ht="48" customHeight="1" x14ac:dyDescent="0.25">
      <c r="B127" s="646" t="s">
        <v>145</v>
      </c>
      <c r="C127" s="417" t="s">
        <v>803</v>
      </c>
      <c r="D127" s="416" t="s">
        <v>93</v>
      </c>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c r="AA127" s="667">
        <f>SUBTOTAL(9,AA128:AA134)</f>
        <v>27.185000000000002</v>
      </c>
      <c r="AB127" s="667">
        <f t="shared" ref="AB127:AM127" si="47">SUBTOTAL(9,AB128:AB134)</f>
        <v>0</v>
      </c>
      <c r="AC127" s="667">
        <f t="shared" si="47"/>
        <v>0</v>
      </c>
      <c r="AD127" s="667">
        <f t="shared" si="47"/>
        <v>0</v>
      </c>
      <c r="AE127" s="667">
        <f t="shared" si="47"/>
        <v>0</v>
      </c>
      <c r="AF127" s="667">
        <f t="shared" si="47"/>
        <v>0</v>
      </c>
      <c r="AG127" s="667">
        <f t="shared" si="47"/>
        <v>0</v>
      </c>
      <c r="AH127" s="667">
        <f t="shared" si="47"/>
        <v>27.185000000000002</v>
      </c>
      <c r="AI127" s="667">
        <f t="shared" si="47"/>
        <v>0</v>
      </c>
      <c r="AJ127" s="667">
        <f t="shared" si="47"/>
        <v>0</v>
      </c>
      <c r="AK127" s="667">
        <f t="shared" si="47"/>
        <v>0</v>
      </c>
      <c r="AL127" s="667">
        <f t="shared" si="47"/>
        <v>0</v>
      </c>
      <c r="AM127" s="667">
        <f t="shared" si="47"/>
        <v>0</v>
      </c>
    </row>
    <row r="128" spans="2:39" ht="42" customHeight="1" x14ac:dyDescent="0.25">
      <c r="B128" s="397" t="s">
        <v>147</v>
      </c>
      <c r="C128" s="398" t="s">
        <v>1567</v>
      </c>
      <c r="D128" s="397" t="s">
        <v>93</v>
      </c>
      <c r="E128" s="648"/>
      <c r="F128" s="648"/>
      <c r="G128" s="648"/>
      <c r="H128" s="648"/>
      <c r="I128" s="648"/>
      <c r="J128" s="648"/>
      <c r="K128" s="648"/>
      <c r="L128" s="648"/>
      <c r="M128" s="648"/>
      <c r="N128" s="648"/>
      <c r="O128" s="648"/>
      <c r="P128" s="648"/>
      <c r="Q128" s="648"/>
      <c r="R128" s="648"/>
      <c r="S128" s="648"/>
      <c r="T128" s="648"/>
      <c r="U128" s="648"/>
      <c r="V128" s="648"/>
      <c r="W128" s="648"/>
      <c r="X128" s="648"/>
      <c r="Y128" s="648"/>
      <c r="Z128" s="648"/>
      <c r="AA128" s="665">
        <f>SUBTOTAL(9,AA129:AA131)</f>
        <v>27.185000000000002</v>
      </c>
      <c r="AB128" s="665">
        <f t="shared" ref="AB128:AM128" si="48">SUBTOTAL(9,AB129:AB131)</f>
        <v>0</v>
      </c>
      <c r="AC128" s="665">
        <f t="shared" si="48"/>
        <v>0</v>
      </c>
      <c r="AD128" s="665">
        <f t="shared" si="48"/>
        <v>0</v>
      </c>
      <c r="AE128" s="665">
        <f t="shared" si="48"/>
        <v>0</v>
      </c>
      <c r="AF128" s="665">
        <f t="shared" si="48"/>
        <v>0</v>
      </c>
      <c r="AG128" s="665">
        <f t="shared" si="48"/>
        <v>0</v>
      </c>
      <c r="AH128" s="665">
        <f t="shared" si="48"/>
        <v>27.185000000000002</v>
      </c>
      <c r="AI128" s="665">
        <f t="shared" si="48"/>
        <v>0</v>
      </c>
      <c r="AJ128" s="665">
        <f t="shared" si="48"/>
        <v>0</v>
      </c>
      <c r="AK128" s="665">
        <f t="shared" si="48"/>
        <v>0</v>
      </c>
      <c r="AL128" s="665">
        <f t="shared" si="48"/>
        <v>0</v>
      </c>
      <c r="AM128" s="665">
        <f t="shared" si="48"/>
        <v>0</v>
      </c>
    </row>
    <row r="129" spans="2:39" ht="33" hidden="1" customHeight="1" x14ac:dyDescent="0.25">
      <c r="B129" s="67" t="s">
        <v>147</v>
      </c>
      <c r="C129" s="313" t="s">
        <v>1431</v>
      </c>
      <c r="D129" s="67" t="s">
        <v>1625</v>
      </c>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169"/>
      <c r="AB129" s="344"/>
      <c r="AC129" s="344"/>
      <c r="AD129" s="344"/>
      <c r="AE129" s="344"/>
      <c r="AF129" s="344"/>
      <c r="AG129" s="344"/>
      <c r="AH129" s="169">
        <f>AA129+T129+M129</f>
        <v>0</v>
      </c>
      <c r="AI129" s="344"/>
      <c r="AJ129" s="344"/>
      <c r="AK129" s="344"/>
      <c r="AL129" s="344"/>
      <c r="AM129" s="344"/>
    </row>
    <row r="130" spans="2:39" ht="33" hidden="1" customHeight="1" x14ac:dyDescent="0.25">
      <c r="B130" s="67" t="s">
        <v>147</v>
      </c>
      <c r="C130" s="394" t="s">
        <v>1432</v>
      </c>
      <c r="D130" s="67" t="s">
        <v>1626</v>
      </c>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169"/>
      <c r="AB130" s="344"/>
      <c r="AC130" s="344"/>
      <c r="AD130" s="344"/>
      <c r="AE130" s="344"/>
      <c r="AF130" s="344"/>
      <c r="AG130" s="344"/>
      <c r="AH130" s="169">
        <f>AA130+T130+M130</f>
        <v>0</v>
      </c>
      <c r="AI130" s="344"/>
      <c r="AJ130" s="344"/>
      <c r="AK130" s="344"/>
      <c r="AL130" s="344"/>
      <c r="AM130" s="344"/>
    </row>
    <row r="131" spans="2:39" ht="33" customHeight="1" x14ac:dyDescent="0.25">
      <c r="B131" s="67" t="s">
        <v>147</v>
      </c>
      <c r="C131" s="313" t="s">
        <v>1503</v>
      </c>
      <c r="D131" s="67" t="s">
        <v>1620</v>
      </c>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169">
        <f>'4'!BE131</f>
        <v>27.185000000000002</v>
      </c>
      <c r="AB131" s="344"/>
      <c r="AC131" s="344"/>
      <c r="AD131" s="344"/>
      <c r="AE131" s="344"/>
      <c r="AF131" s="344"/>
      <c r="AG131" s="344"/>
      <c r="AH131" s="169">
        <f>AA131+T131+M131</f>
        <v>27.185000000000002</v>
      </c>
      <c r="AI131" s="344"/>
      <c r="AJ131" s="344"/>
      <c r="AK131" s="344"/>
      <c r="AL131" s="344"/>
      <c r="AM131" s="344"/>
    </row>
    <row r="132" spans="2:39" ht="42" customHeight="1" x14ac:dyDescent="0.25">
      <c r="B132" s="397" t="s">
        <v>149</v>
      </c>
      <c r="C132" s="398" t="s">
        <v>1568</v>
      </c>
      <c r="D132" s="397" t="s">
        <v>93</v>
      </c>
      <c r="E132" s="648"/>
      <c r="F132" s="648"/>
      <c r="G132" s="648"/>
      <c r="H132" s="648"/>
      <c r="I132" s="648"/>
      <c r="J132" s="648"/>
      <c r="K132" s="648"/>
      <c r="L132" s="648"/>
      <c r="M132" s="648"/>
      <c r="N132" s="648"/>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row>
    <row r="133" spans="2:39" ht="42" customHeight="1" x14ac:dyDescent="0.25">
      <c r="B133" s="397" t="s">
        <v>151</v>
      </c>
      <c r="C133" s="398" t="s">
        <v>1569</v>
      </c>
      <c r="D133" s="397" t="s">
        <v>93</v>
      </c>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row>
    <row r="134" spans="2:39" ht="42" customHeight="1" x14ac:dyDescent="0.25">
      <c r="B134" s="397" t="s">
        <v>153</v>
      </c>
      <c r="C134" s="398" t="s">
        <v>1570</v>
      </c>
      <c r="D134" s="397" t="s">
        <v>93</v>
      </c>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row>
    <row r="135" spans="2:39" ht="48" customHeight="1" x14ac:dyDescent="0.25">
      <c r="B135" s="416" t="s">
        <v>163</v>
      </c>
      <c r="C135" s="417" t="s">
        <v>806</v>
      </c>
      <c r="D135" s="416" t="s">
        <v>93</v>
      </c>
      <c r="E135" s="645"/>
      <c r="F135" s="645"/>
      <c r="G135" s="645"/>
      <c r="H135" s="645"/>
      <c r="I135" s="645"/>
      <c r="J135" s="645"/>
      <c r="K135" s="645"/>
      <c r="L135" s="645"/>
      <c r="M135" s="645"/>
      <c r="N135" s="645"/>
      <c r="O135" s="645"/>
      <c r="P135" s="645"/>
      <c r="Q135" s="645"/>
      <c r="R135" s="645"/>
      <c r="S135" s="645"/>
      <c r="T135" s="645"/>
      <c r="U135" s="645"/>
      <c r="V135" s="645"/>
      <c r="W135" s="645"/>
      <c r="X135" s="645"/>
      <c r="Y135" s="645"/>
      <c r="Z135" s="645"/>
      <c r="AA135" s="645"/>
      <c r="AB135" s="645"/>
      <c r="AC135" s="645"/>
      <c r="AD135" s="645"/>
      <c r="AE135" s="645"/>
      <c r="AF135" s="645"/>
      <c r="AG135" s="645"/>
      <c r="AH135" s="645"/>
      <c r="AI135" s="645"/>
      <c r="AJ135" s="645"/>
      <c r="AK135" s="645"/>
      <c r="AL135" s="645"/>
      <c r="AM135" s="645"/>
    </row>
    <row r="136" spans="2:39" ht="48" customHeight="1" x14ac:dyDescent="0.25">
      <c r="B136" s="416" t="s">
        <v>165</v>
      </c>
      <c r="C136" s="417" t="s">
        <v>808</v>
      </c>
      <c r="D136" s="416" t="s">
        <v>93</v>
      </c>
      <c r="E136" s="645"/>
      <c r="F136" s="645"/>
      <c r="G136" s="645"/>
      <c r="H136" s="645"/>
      <c r="I136" s="645"/>
      <c r="J136" s="645"/>
      <c r="K136" s="645"/>
      <c r="L136" s="645"/>
      <c r="M136" s="645"/>
      <c r="N136" s="645"/>
      <c r="O136" s="645"/>
      <c r="P136" s="645"/>
      <c r="Q136" s="645"/>
      <c r="R136" s="645"/>
      <c r="S136" s="645"/>
      <c r="T136" s="645"/>
      <c r="U136" s="645"/>
      <c r="V136" s="645"/>
      <c r="W136" s="645"/>
      <c r="X136" s="645"/>
      <c r="Y136" s="645"/>
      <c r="Z136" s="645"/>
      <c r="AA136" s="645"/>
      <c r="AB136" s="645"/>
      <c r="AC136" s="645"/>
      <c r="AD136" s="645"/>
      <c r="AE136" s="645"/>
      <c r="AF136" s="645"/>
      <c r="AG136" s="645"/>
      <c r="AH136" s="645"/>
      <c r="AI136" s="645"/>
      <c r="AJ136" s="645"/>
      <c r="AK136" s="645"/>
      <c r="AL136" s="645"/>
      <c r="AM136" s="645"/>
    </row>
    <row r="137" spans="2:39" ht="42" customHeight="1" x14ac:dyDescent="0.25">
      <c r="B137" s="397" t="s">
        <v>1571</v>
      </c>
      <c r="C137" s="398" t="s">
        <v>809</v>
      </c>
      <c r="D137" s="397" t="s">
        <v>93</v>
      </c>
      <c r="E137" s="648"/>
      <c r="F137" s="648"/>
      <c r="G137" s="648"/>
      <c r="H137" s="648"/>
      <c r="I137" s="648"/>
      <c r="J137" s="648"/>
      <c r="K137" s="648"/>
      <c r="L137" s="648"/>
      <c r="M137" s="648"/>
      <c r="N137" s="648"/>
      <c r="O137" s="648"/>
      <c r="P137" s="648"/>
      <c r="Q137" s="648"/>
      <c r="R137" s="648"/>
      <c r="S137" s="648"/>
      <c r="T137" s="648"/>
      <c r="U137" s="648"/>
      <c r="V137" s="648"/>
      <c r="W137" s="648"/>
      <c r="X137" s="648"/>
      <c r="Y137" s="648"/>
      <c r="Z137" s="648"/>
      <c r="AA137" s="648"/>
      <c r="AB137" s="648"/>
      <c r="AC137" s="648"/>
      <c r="AD137" s="648"/>
      <c r="AE137" s="648"/>
      <c r="AF137" s="648"/>
      <c r="AG137" s="648"/>
      <c r="AH137" s="648"/>
      <c r="AI137" s="648"/>
      <c r="AJ137" s="648"/>
      <c r="AK137" s="648"/>
      <c r="AL137" s="648"/>
      <c r="AM137" s="648"/>
    </row>
    <row r="138" spans="2:39" ht="42" customHeight="1" x14ac:dyDescent="0.25">
      <c r="B138" s="397" t="s">
        <v>1572</v>
      </c>
      <c r="C138" s="398" t="s">
        <v>810</v>
      </c>
      <c r="D138" s="397" t="s">
        <v>93</v>
      </c>
      <c r="E138" s="648"/>
      <c r="F138" s="648"/>
      <c r="G138" s="648"/>
      <c r="H138" s="648"/>
      <c r="I138" s="648"/>
      <c r="J138" s="648"/>
      <c r="K138" s="648"/>
      <c r="L138" s="648"/>
      <c r="M138" s="648"/>
      <c r="N138" s="648"/>
      <c r="O138" s="648"/>
      <c r="P138" s="648"/>
      <c r="Q138" s="648"/>
      <c r="R138" s="648"/>
      <c r="S138" s="648"/>
      <c r="T138" s="648"/>
      <c r="U138" s="648"/>
      <c r="V138" s="648"/>
      <c r="W138" s="648"/>
      <c r="X138" s="648"/>
      <c r="Y138" s="648"/>
      <c r="Z138" s="648"/>
      <c r="AA138" s="648"/>
      <c r="AB138" s="648"/>
      <c r="AC138" s="648"/>
      <c r="AD138" s="648"/>
      <c r="AE138" s="648"/>
      <c r="AF138" s="648"/>
      <c r="AG138" s="648"/>
      <c r="AH138" s="648"/>
      <c r="AI138" s="648"/>
      <c r="AJ138" s="648"/>
      <c r="AK138" s="648"/>
      <c r="AL138" s="648"/>
      <c r="AM138" s="648"/>
    </row>
    <row r="139" spans="2:39" ht="48" customHeight="1" x14ac:dyDescent="0.25">
      <c r="B139" s="416" t="s">
        <v>167</v>
      </c>
      <c r="C139" s="417" t="s">
        <v>808</v>
      </c>
      <c r="D139" s="416" t="s">
        <v>93</v>
      </c>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c r="AA139" s="645"/>
      <c r="AB139" s="645"/>
      <c r="AC139" s="645"/>
      <c r="AD139" s="645"/>
      <c r="AE139" s="645"/>
      <c r="AF139" s="645"/>
      <c r="AG139" s="645"/>
      <c r="AH139" s="645"/>
      <c r="AI139" s="645"/>
      <c r="AJ139" s="645"/>
      <c r="AK139" s="645"/>
      <c r="AL139" s="645"/>
      <c r="AM139" s="645"/>
    </row>
    <row r="140" spans="2:39" ht="42" customHeight="1" x14ac:dyDescent="0.25">
      <c r="B140" s="397" t="s">
        <v>1573</v>
      </c>
      <c r="C140" s="398" t="s">
        <v>809</v>
      </c>
      <c r="D140" s="397" t="s">
        <v>93</v>
      </c>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8"/>
      <c r="AK140" s="648"/>
      <c r="AL140" s="648"/>
      <c r="AM140" s="648"/>
    </row>
    <row r="141" spans="2:39" ht="42" customHeight="1" x14ac:dyDescent="0.25">
      <c r="B141" s="397" t="s">
        <v>1574</v>
      </c>
      <c r="C141" s="398" t="s">
        <v>810</v>
      </c>
      <c r="D141" s="397" t="s">
        <v>93</v>
      </c>
      <c r="E141" s="648"/>
      <c r="F141" s="648"/>
      <c r="G141" s="648"/>
      <c r="H141" s="648"/>
      <c r="I141" s="648"/>
      <c r="J141" s="648"/>
      <c r="K141" s="648"/>
      <c r="L141" s="648"/>
      <c r="M141" s="648"/>
      <c r="N141" s="648"/>
      <c r="O141" s="648"/>
      <c r="P141" s="648"/>
      <c r="Q141" s="648"/>
      <c r="R141" s="648"/>
      <c r="S141" s="648"/>
      <c r="T141" s="648"/>
      <c r="U141" s="648"/>
      <c r="V141" s="648"/>
      <c r="W141" s="648"/>
      <c r="X141" s="648"/>
      <c r="Y141" s="648"/>
      <c r="Z141" s="648"/>
      <c r="AA141" s="648"/>
      <c r="AB141" s="648"/>
      <c r="AC141" s="648"/>
      <c r="AD141" s="648"/>
      <c r="AE141" s="648"/>
      <c r="AF141" s="648"/>
      <c r="AG141" s="648"/>
      <c r="AH141" s="648"/>
      <c r="AI141" s="648"/>
      <c r="AJ141" s="648"/>
      <c r="AK141" s="648"/>
      <c r="AL141" s="648"/>
      <c r="AM141" s="648"/>
    </row>
    <row r="142" spans="2:39" ht="48" customHeight="1" x14ac:dyDescent="0.25">
      <c r="B142" s="416" t="s">
        <v>744</v>
      </c>
      <c r="C142" s="417" t="s">
        <v>812</v>
      </c>
      <c r="D142" s="416" t="s">
        <v>93</v>
      </c>
      <c r="E142" s="667">
        <f t="shared" ref="E142:Z142" si="49">SUBTOTAL(9,E143:E149)</f>
        <v>0</v>
      </c>
      <c r="F142" s="667">
        <f t="shared" si="49"/>
        <v>0</v>
      </c>
      <c r="G142" s="667">
        <f t="shared" si="49"/>
        <v>0</v>
      </c>
      <c r="H142" s="667">
        <f t="shared" si="49"/>
        <v>0</v>
      </c>
      <c r="I142" s="667">
        <f t="shared" si="49"/>
        <v>0</v>
      </c>
      <c r="J142" s="667">
        <f t="shared" si="49"/>
        <v>0</v>
      </c>
      <c r="K142" s="667">
        <f t="shared" si="49"/>
        <v>0</v>
      </c>
      <c r="L142" s="667">
        <f t="shared" si="49"/>
        <v>0</v>
      </c>
      <c r="M142" s="667">
        <f t="shared" si="49"/>
        <v>0</v>
      </c>
      <c r="N142" s="667">
        <f t="shared" si="49"/>
        <v>0</v>
      </c>
      <c r="O142" s="667">
        <f t="shared" si="49"/>
        <v>0</v>
      </c>
      <c r="P142" s="667">
        <f t="shared" si="49"/>
        <v>0</v>
      </c>
      <c r="Q142" s="667">
        <f t="shared" si="49"/>
        <v>0</v>
      </c>
      <c r="R142" s="667">
        <f t="shared" si="49"/>
        <v>0</v>
      </c>
      <c r="S142" s="667">
        <f t="shared" si="49"/>
        <v>0</v>
      </c>
      <c r="T142" s="667">
        <f t="shared" si="49"/>
        <v>0</v>
      </c>
      <c r="U142" s="667">
        <f t="shared" si="49"/>
        <v>0</v>
      </c>
      <c r="V142" s="667">
        <f t="shared" si="49"/>
        <v>0</v>
      </c>
      <c r="W142" s="667">
        <f t="shared" si="49"/>
        <v>0</v>
      </c>
      <c r="X142" s="667">
        <f t="shared" si="49"/>
        <v>0</v>
      </c>
      <c r="Y142" s="667">
        <f t="shared" si="49"/>
        <v>0</v>
      </c>
      <c r="Z142" s="667">
        <f t="shared" si="49"/>
        <v>0</v>
      </c>
      <c r="AA142" s="667">
        <f t="shared" ref="AA142:AM142" si="50">SUBTOTAL(9,AA143:AA149)</f>
        <v>11.354166666666668</v>
      </c>
      <c r="AB142" s="667">
        <f t="shared" si="50"/>
        <v>0</v>
      </c>
      <c r="AC142" s="667">
        <f t="shared" si="50"/>
        <v>0</v>
      </c>
      <c r="AD142" s="667">
        <f t="shared" si="50"/>
        <v>0</v>
      </c>
      <c r="AE142" s="667">
        <f t="shared" si="50"/>
        <v>0</v>
      </c>
      <c r="AF142" s="667">
        <f t="shared" si="50"/>
        <v>0</v>
      </c>
      <c r="AG142" s="667">
        <f t="shared" si="50"/>
        <v>0</v>
      </c>
      <c r="AH142" s="667">
        <f t="shared" si="50"/>
        <v>11.354166666666668</v>
      </c>
      <c r="AI142" s="667">
        <f t="shared" si="50"/>
        <v>0</v>
      </c>
      <c r="AJ142" s="667">
        <f t="shared" si="50"/>
        <v>0</v>
      </c>
      <c r="AK142" s="667">
        <f t="shared" si="50"/>
        <v>0</v>
      </c>
      <c r="AL142" s="667">
        <f t="shared" si="50"/>
        <v>0</v>
      </c>
      <c r="AM142" s="667">
        <f t="shared" si="50"/>
        <v>0</v>
      </c>
    </row>
    <row r="143" spans="2:39" ht="42" customHeight="1" x14ac:dyDescent="0.25">
      <c r="B143" s="397" t="s">
        <v>745</v>
      </c>
      <c r="C143" s="398" t="s">
        <v>813</v>
      </c>
      <c r="D143" s="397" t="s">
        <v>93</v>
      </c>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row>
    <row r="144" spans="2:39" ht="42" customHeight="1" x14ac:dyDescent="0.25">
      <c r="B144" s="397" t="s">
        <v>746</v>
      </c>
      <c r="C144" s="398" t="s">
        <v>814</v>
      </c>
      <c r="D144" s="397" t="s">
        <v>93</v>
      </c>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row>
    <row r="145" spans="2:39" ht="42" customHeight="1" x14ac:dyDescent="0.25">
      <c r="B145" s="397" t="s">
        <v>747</v>
      </c>
      <c r="C145" s="398" t="s">
        <v>815</v>
      </c>
      <c r="D145" s="397" t="s">
        <v>93</v>
      </c>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c r="AJ145" s="648"/>
      <c r="AK145" s="648"/>
      <c r="AL145" s="648"/>
      <c r="AM145" s="648"/>
    </row>
    <row r="146" spans="2:39" ht="42" customHeight="1" x14ac:dyDescent="0.25">
      <c r="B146" s="397" t="s">
        <v>1575</v>
      </c>
      <c r="C146" s="398" t="s">
        <v>816</v>
      </c>
      <c r="D146" s="397" t="s">
        <v>93</v>
      </c>
      <c r="E146" s="665">
        <f t="shared" ref="E146:Z146" si="51">SUBTOTAL(9,E147)</f>
        <v>0</v>
      </c>
      <c r="F146" s="665">
        <f t="shared" si="51"/>
        <v>0</v>
      </c>
      <c r="G146" s="665">
        <f t="shared" si="51"/>
        <v>0</v>
      </c>
      <c r="H146" s="665">
        <f t="shared" si="51"/>
        <v>0</v>
      </c>
      <c r="I146" s="665">
        <f t="shared" si="51"/>
        <v>0</v>
      </c>
      <c r="J146" s="665">
        <f t="shared" si="51"/>
        <v>0</v>
      </c>
      <c r="K146" s="665">
        <f t="shared" si="51"/>
        <v>0</v>
      </c>
      <c r="L146" s="665">
        <f t="shared" si="51"/>
        <v>0</v>
      </c>
      <c r="M146" s="665">
        <f t="shared" si="51"/>
        <v>0</v>
      </c>
      <c r="N146" s="665">
        <f t="shared" si="51"/>
        <v>0</v>
      </c>
      <c r="O146" s="665">
        <f t="shared" si="51"/>
        <v>0</v>
      </c>
      <c r="P146" s="665">
        <f t="shared" si="51"/>
        <v>0</v>
      </c>
      <c r="Q146" s="665">
        <f t="shared" si="51"/>
        <v>0</v>
      </c>
      <c r="R146" s="665">
        <f t="shared" si="51"/>
        <v>0</v>
      </c>
      <c r="S146" s="665">
        <f t="shared" si="51"/>
        <v>0</v>
      </c>
      <c r="T146" s="665">
        <f t="shared" si="51"/>
        <v>0</v>
      </c>
      <c r="U146" s="665">
        <f t="shared" si="51"/>
        <v>0</v>
      </c>
      <c r="V146" s="665">
        <f t="shared" si="51"/>
        <v>0</v>
      </c>
      <c r="W146" s="665">
        <f t="shared" si="51"/>
        <v>0</v>
      </c>
      <c r="X146" s="665">
        <f t="shared" si="51"/>
        <v>0</v>
      </c>
      <c r="Y146" s="665">
        <f t="shared" si="51"/>
        <v>0</v>
      </c>
      <c r="Z146" s="665">
        <f t="shared" si="51"/>
        <v>0</v>
      </c>
      <c r="AA146" s="665">
        <f>SUBTOTAL(9,AA147)</f>
        <v>11.354166666666668</v>
      </c>
      <c r="AB146" s="665">
        <f t="shared" ref="AB146:AM146" si="52">SUBTOTAL(9,AB147)</f>
        <v>0</v>
      </c>
      <c r="AC146" s="665">
        <f t="shared" si="52"/>
        <v>0</v>
      </c>
      <c r="AD146" s="665">
        <f t="shared" si="52"/>
        <v>0</v>
      </c>
      <c r="AE146" s="665">
        <f t="shared" si="52"/>
        <v>0</v>
      </c>
      <c r="AF146" s="665">
        <f t="shared" si="52"/>
        <v>0</v>
      </c>
      <c r="AG146" s="665">
        <f t="shared" si="52"/>
        <v>0</v>
      </c>
      <c r="AH146" s="665">
        <f t="shared" si="52"/>
        <v>11.354166666666668</v>
      </c>
      <c r="AI146" s="665">
        <f t="shared" si="52"/>
        <v>0</v>
      </c>
      <c r="AJ146" s="665">
        <f t="shared" si="52"/>
        <v>0</v>
      </c>
      <c r="AK146" s="665">
        <f t="shared" si="52"/>
        <v>0</v>
      </c>
      <c r="AL146" s="665">
        <f t="shared" si="52"/>
        <v>0</v>
      </c>
      <c r="AM146" s="665">
        <f t="shared" si="52"/>
        <v>0</v>
      </c>
    </row>
    <row r="147" spans="2:39" s="32" customFormat="1" ht="33" customHeight="1" x14ac:dyDescent="0.25">
      <c r="B147" s="67" t="s">
        <v>1575</v>
      </c>
      <c r="C147" s="313" t="s">
        <v>1681</v>
      </c>
      <c r="D147" s="67" t="s">
        <v>1683</v>
      </c>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169">
        <f>'4'!BE147</f>
        <v>11.354166666666668</v>
      </c>
      <c r="AB147" s="169"/>
      <c r="AC147" s="169"/>
      <c r="AD147" s="169"/>
      <c r="AE147" s="169"/>
      <c r="AF147" s="169"/>
      <c r="AG147" s="169"/>
      <c r="AH147" s="169">
        <f>AA147+T147+M147</f>
        <v>11.354166666666668</v>
      </c>
      <c r="AI147" s="169"/>
      <c r="AJ147" s="169"/>
      <c r="AK147" s="169"/>
      <c r="AL147" s="169"/>
      <c r="AM147" s="169"/>
    </row>
    <row r="148" spans="2:39" ht="48" customHeight="1" x14ac:dyDescent="0.25">
      <c r="B148" s="416" t="s">
        <v>748</v>
      </c>
      <c r="C148" s="417" t="s">
        <v>177</v>
      </c>
      <c r="D148" s="416" t="s">
        <v>93</v>
      </c>
      <c r="E148" s="645"/>
      <c r="F148" s="645"/>
      <c r="G148" s="645"/>
      <c r="H148" s="645"/>
      <c r="I148" s="645"/>
      <c r="J148" s="645"/>
      <c r="K148" s="645"/>
      <c r="L148" s="645"/>
      <c r="M148" s="645"/>
      <c r="N148" s="645"/>
      <c r="O148" s="645"/>
      <c r="P148" s="645"/>
      <c r="Q148" s="645"/>
      <c r="R148" s="645"/>
      <c r="S148" s="645"/>
      <c r="T148" s="645"/>
      <c r="U148" s="645"/>
      <c r="V148" s="645"/>
      <c r="W148" s="645"/>
      <c r="X148" s="645"/>
      <c r="Y148" s="645"/>
      <c r="Z148" s="645"/>
      <c r="AA148" s="645"/>
      <c r="AB148" s="645"/>
      <c r="AC148" s="645"/>
      <c r="AD148" s="645"/>
      <c r="AE148" s="645"/>
      <c r="AF148" s="645"/>
      <c r="AG148" s="645"/>
      <c r="AH148" s="645"/>
      <c r="AI148" s="645"/>
      <c r="AJ148" s="645"/>
      <c r="AK148" s="645"/>
      <c r="AL148" s="645"/>
      <c r="AM148" s="645"/>
    </row>
    <row r="149" spans="2:39" ht="48" customHeight="1" x14ac:dyDescent="0.25">
      <c r="B149" s="416" t="s">
        <v>1576</v>
      </c>
      <c r="C149" s="417" t="s">
        <v>1577</v>
      </c>
      <c r="D149" s="416" t="s">
        <v>93</v>
      </c>
      <c r="E149" s="645"/>
      <c r="F149" s="645"/>
      <c r="G149" s="645"/>
      <c r="H149" s="645"/>
      <c r="I149" s="645"/>
      <c r="J149" s="645"/>
      <c r="K149" s="645"/>
      <c r="L149" s="645"/>
      <c r="M149" s="645"/>
      <c r="N149" s="645"/>
      <c r="O149" s="645"/>
      <c r="P149" s="645"/>
      <c r="Q149" s="645"/>
      <c r="R149" s="645"/>
      <c r="S149" s="645"/>
      <c r="T149" s="645"/>
      <c r="U149" s="645"/>
      <c r="V149" s="645"/>
      <c r="W149" s="645"/>
      <c r="X149" s="645"/>
      <c r="Y149" s="645"/>
      <c r="Z149" s="645"/>
      <c r="AA149" s="645"/>
      <c r="AB149" s="645"/>
      <c r="AC149" s="645"/>
      <c r="AD149" s="645"/>
      <c r="AE149" s="645"/>
      <c r="AF149" s="645"/>
      <c r="AG149" s="645"/>
      <c r="AH149" s="645"/>
      <c r="AI149" s="645"/>
      <c r="AJ149" s="645"/>
      <c r="AK149" s="645"/>
      <c r="AL149" s="645"/>
      <c r="AM149" s="645"/>
    </row>
    <row r="150" spans="2:39" ht="48" customHeight="1" x14ac:dyDescent="0.25">
      <c r="B150" s="416" t="s">
        <v>169</v>
      </c>
      <c r="C150" s="417" t="s">
        <v>1578</v>
      </c>
      <c r="D150" s="416" t="s">
        <v>93</v>
      </c>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c r="AA150" s="645"/>
      <c r="AB150" s="645"/>
      <c r="AC150" s="645"/>
      <c r="AD150" s="645"/>
      <c r="AE150" s="645"/>
      <c r="AF150" s="645"/>
      <c r="AG150" s="645"/>
      <c r="AH150" s="645"/>
      <c r="AI150" s="645"/>
      <c r="AJ150" s="645"/>
      <c r="AK150" s="645"/>
      <c r="AL150" s="645"/>
      <c r="AM150" s="645"/>
    </row>
    <row r="151" spans="2:39" ht="48" customHeight="1" x14ac:dyDescent="0.25">
      <c r="B151" s="416" t="s">
        <v>171</v>
      </c>
      <c r="C151" s="417" t="s">
        <v>1579</v>
      </c>
      <c r="D151" s="416" t="s">
        <v>93</v>
      </c>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c r="AA151" s="645"/>
      <c r="AB151" s="645"/>
      <c r="AC151" s="645"/>
      <c r="AD151" s="645"/>
      <c r="AE151" s="645"/>
      <c r="AF151" s="645"/>
      <c r="AG151" s="645"/>
      <c r="AH151" s="645"/>
      <c r="AI151" s="645"/>
      <c r="AJ151" s="645"/>
      <c r="AK151" s="645"/>
      <c r="AL151" s="645"/>
      <c r="AM151" s="645"/>
    </row>
    <row r="152" spans="2:39" ht="48" customHeight="1" x14ac:dyDescent="0.25">
      <c r="B152" s="416" t="s">
        <v>1580</v>
      </c>
      <c r="C152" s="417" t="s">
        <v>1581</v>
      </c>
      <c r="D152" s="416" t="s">
        <v>93</v>
      </c>
      <c r="E152" s="645"/>
      <c r="F152" s="645"/>
      <c r="G152" s="645"/>
      <c r="H152" s="645"/>
      <c r="I152" s="645"/>
      <c r="J152" s="645"/>
      <c r="K152" s="645"/>
      <c r="L152" s="645"/>
      <c r="M152" s="645"/>
      <c r="N152" s="645"/>
      <c r="O152" s="645"/>
      <c r="P152" s="645"/>
      <c r="Q152" s="645"/>
      <c r="R152" s="645"/>
      <c r="S152" s="645"/>
      <c r="T152" s="645"/>
      <c r="U152" s="645"/>
      <c r="V152" s="645"/>
      <c r="W152" s="645"/>
      <c r="X152" s="645"/>
      <c r="Y152" s="645"/>
      <c r="Z152" s="645"/>
      <c r="AA152" s="645"/>
      <c r="AB152" s="645"/>
      <c r="AC152" s="645"/>
      <c r="AD152" s="645"/>
      <c r="AE152" s="645"/>
      <c r="AF152" s="645"/>
      <c r="AG152" s="645"/>
      <c r="AH152" s="645"/>
      <c r="AI152" s="645"/>
      <c r="AJ152" s="645"/>
      <c r="AK152" s="645"/>
      <c r="AL152" s="645"/>
      <c r="AM152" s="645"/>
    </row>
    <row r="153" spans="2:39" ht="42" customHeight="1" x14ac:dyDescent="0.25">
      <c r="B153" s="397" t="s">
        <v>1582</v>
      </c>
      <c r="C153" s="398" t="s">
        <v>1583</v>
      </c>
      <c r="D153" s="397" t="s">
        <v>93</v>
      </c>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8"/>
      <c r="AA153" s="648"/>
      <c r="AB153" s="648"/>
      <c r="AC153" s="648"/>
      <c r="AD153" s="648"/>
      <c r="AE153" s="648"/>
      <c r="AF153" s="648"/>
      <c r="AG153" s="648"/>
      <c r="AH153" s="648"/>
      <c r="AI153" s="648"/>
      <c r="AJ153" s="648"/>
      <c r="AK153" s="648"/>
      <c r="AL153" s="648"/>
      <c r="AM153" s="648"/>
    </row>
    <row r="154" spans="2:39" ht="42" customHeight="1" x14ac:dyDescent="0.25">
      <c r="B154" s="397" t="s">
        <v>1584</v>
      </c>
      <c r="C154" s="398" t="s">
        <v>1566</v>
      </c>
      <c r="D154" s="397" t="s">
        <v>93</v>
      </c>
      <c r="E154" s="648"/>
      <c r="F154" s="648"/>
      <c r="G154" s="648"/>
      <c r="H154" s="648"/>
      <c r="I154" s="648"/>
      <c r="J154" s="648"/>
      <c r="K154" s="648"/>
      <c r="L154" s="648"/>
      <c r="M154" s="648"/>
      <c r="N154" s="648"/>
      <c r="O154" s="648"/>
      <c r="P154" s="648"/>
      <c r="Q154" s="648"/>
      <c r="R154" s="648"/>
      <c r="S154" s="648"/>
      <c r="T154" s="648"/>
      <c r="U154" s="648"/>
      <c r="V154" s="648"/>
      <c r="W154" s="648"/>
      <c r="X154" s="648"/>
      <c r="Y154" s="648"/>
      <c r="Z154" s="648"/>
      <c r="AA154" s="648"/>
      <c r="AB154" s="648"/>
      <c r="AC154" s="648"/>
      <c r="AD154" s="648"/>
      <c r="AE154" s="648"/>
      <c r="AF154" s="648"/>
      <c r="AG154" s="648"/>
      <c r="AH154" s="648"/>
      <c r="AI154" s="648"/>
      <c r="AJ154" s="648"/>
      <c r="AK154" s="648"/>
      <c r="AL154" s="648"/>
      <c r="AM154" s="648"/>
    </row>
    <row r="155" spans="2:39" ht="42" customHeight="1" x14ac:dyDescent="0.25">
      <c r="B155" s="397" t="s">
        <v>1585</v>
      </c>
      <c r="C155" s="398" t="s">
        <v>1586</v>
      </c>
      <c r="D155" s="397" t="s">
        <v>93</v>
      </c>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c r="AJ155" s="648"/>
      <c r="AK155" s="648"/>
      <c r="AL155" s="648"/>
      <c r="AM155" s="648"/>
    </row>
    <row r="156" spans="2:39" ht="42" customHeight="1" x14ac:dyDescent="0.25">
      <c r="B156" s="397" t="s">
        <v>1587</v>
      </c>
      <c r="C156" s="398" t="s">
        <v>1588</v>
      </c>
      <c r="D156" s="397" t="s">
        <v>93</v>
      </c>
      <c r="E156" s="648"/>
      <c r="F156" s="648"/>
      <c r="G156" s="648"/>
      <c r="H156" s="648"/>
      <c r="I156" s="648"/>
      <c r="J156" s="648"/>
      <c r="K156" s="648"/>
      <c r="L156" s="648"/>
      <c r="M156" s="648"/>
      <c r="N156" s="648"/>
      <c r="O156" s="648"/>
      <c r="P156" s="648"/>
      <c r="Q156" s="648"/>
      <c r="R156" s="648"/>
      <c r="S156" s="648"/>
      <c r="T156" s="648"/>
      <c r="U156" s="648"/>
      <c r="V156" s="648"/>
      <c r="W156" s="648"/>
      <c r="X156" s="648"/>
      <c r="Y156" s="648"/>
      <c r="Z156" s="648"/>
      <c r="AA156" s="648"/>
      <c r="AB156" s="648"/>
      <c r="AC156" s="648"/>
      <c r="AD156" s="648"/>
      <c r="AE156" s="648"/>
      <c r="AF156" s="648"/>
      <c r="AG156" s="648"/>
      <c r="AH156" s="648"/>
      <c r="AI156" s="648"/>
      <c r="AJ156" s="648"/>
      <c r="AK156" s="648"/>
      <c r="AL156" s="648"/>
      <c r="AM156" s="648"/>
    </row>
    <row r="157" spans="2:39" ht="48" customHeight="1" x14ac:dyDescent="0.25">
      <c r="B157" s="416" t="s">
        <v>173</v>
      </c>
      <c r="C157" s="417" t="s">
        <v>1589</v>
      </c>
      <c r="D157" s="416" t="s">
        <v>93</v>
      </c>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c r="AA157" s="645"/>
      <c r="AB157" s="645"/>
      <c r="AC157" s="645"/>
      <c r="AD157" s="645"/>
      <c r="AE157" s="645"/>
      <c r="AF157" s="645"/>
      <c r="AG157" s="645"/>
      <c r="AH157" s="645"/>
      <c r="AI157" s="645"/>
      <c r="AJ157" s="645"/>
      <c r="AK157" s="645"/>
      <c r="AL157" s="645"/>
      <c r="AM157" s="645"/>
    </row>
    <row r="158" spans="2:39" ht="48" customHeight="1" x14ac:dyDescent="0.25">
      <c r="B158" s="416" t="s">
        <v>1590</v>
      </c>
      <c r="C158" s="417" t="s">
        <v>1591</v>
      </c>
      <c r="D158" s="416" t="s">
        <v>93</v>
      </c>
      <c r="E158" s="645"/>
      <c r="F158" s="645"/>
      <c r="G158" s="645"/>
      <c r="H158" s="645"/>
      <c r="I158" s="645"/>
      <c r="J158" s="645"/>
      <c r="K158" s="645"/>
      <c r="L158" s="645"/>
      <c r="M158" s="645"/>
      <c r="N158" s="645"/>
      <c r="O158" s="645"/>
      <c r="P158" s="645"/>
      <c r="Q158" s="645"/>
      <c r="R158" s="645"/>
      <c r="S158" s="645"/>
      <c r="T158" s="645"/>
      <c r="U158" s="645"/>
      <c r="V158" s="645"/>
      <c r="W158" s="645"/>
      <c r="X158" s="645"/>
      <c r="Y158" s="645"/>
      <c r="Z158" s="645"/>
      <c r="AA158" s="645"/>
      <c r="AB158" s="645"/>
      <c r="AC158" s="645"/>
      <c r="AD158" s="645"/>
      <c r="AE158" s="645"/>
      <c r="AF158" s="645"/>
      <c r="AG158" s="645"/>
      <c r="AH158" s="645"/>
      <c r="AI158" s="645"/>
      <c r="AJ158" s="645"/>
      <c r="AK158" s="645"/>
      <c r="AL158" s="645"/>
      <c r="AM158" s="645"/>
    </row>
    <row r="159" spans="2:39" ht="42" customHeight="1" x14ac:dyDescent="0.25">
      <c r="B159" s="397" t="s">
        <v>1592</v>
      </c>
      <c r="C159" s="398" t="s">
        <v>1593</v>
      </c>
      <c r="D159" s="397" t="s">
        <v>93</v>
      </c>
      <c r="E159" s="648"/>
      <c r="F159" s="648"/>
      <c r="G159" s="648"/>
      <c r="H159" s="648"/>
      <c r="I159" s="648"/>
      <c r="J159" s="648"/>
      <c r="K159" s="648"/>
      <c r="L159" s="648"/>
      <c r="M159" s="648"/>
      <c r="N159" s="648"/>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c r="AJ159" s="648"/>
      <c r="AK159" s="648"/>
      <c r="AL159" s="648"/>
      <c r="AM159" s="648"/>
    </row>
    <row r="160" spans="2:39" ht="42" customHeight="1" x14ac:dyDescent="0.25">
      <c r="B160" s="397" t="s">
        <v>1594</v>
      </c>
      <c r="C160" s="398" t="s">
        <v>1570</v>
      </c>
      <c r="D160" s="397" t="s">
        <v>93</v>
      </c>
      <c r="E160" s="648"/>
      <c r="F160" s="648"/>
      <c r="G160" s="648"/>
      <c r="H160" s="648"/>
      <c r="I160" s="648"/>
      <c r="J160" s="648"/>
      <c r="K160" s="648"/>
      <c r="L160" s="648"/>
      <c r="M160" s="648"/>
      <c r="N160" s="648"/>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c r="AJ160" s="648"/>
      <c r="AK160" s="648"/>
      <c r="AL160" s="648"/>
      <c r="AM160" s="648"/>
    </row>
    <row r="161" spans="2:39" ht="42" customHeight="1" x14ac:dyDescent="0.25">
      <c r="B161" s="397" t="s">
        <v>1595</v>
      </c>
      <c r="C161" s="398" t="s">
        <v>1596</v>
      </c>
      <c r="D161" s="397" t="s">
        <v>93</v>
      </c>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row>
    <row r="162" spans="2:39" ht="42" customHeight="1" x14ac:dyDescent="0.25">
      <c r="B162" s="397" t="s">
        <v>1597</v>
      </c>
      <c r="C162" s="398" t="s">
        <v>1598</v>
      </c>
      <c r="D162" s="397" t="s">
        <v>93</v>
      </c>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row>
    <row r="163" spans="2:39" ht="42" customHeight="1" x14ac:dyDescent="0.25">
      <c r="B163" s="397" t="s">
        <v>1599</v>
      </c>
      <c r="C163" s="398" t="s">
        <v>1600</v>
      </c>
      <c r="D163" s="397" t="s">
        <v>93</v>
      </c>
      <c r="E163" s="648"/>
      <c r="F163" s="648"/>
      <c r="G163" s="648"/>
      <c r="H163" s="648"/>
      <c r="I163" s="648"/>
      <c r="J163" s="648"/>
      <c r="K163" s="648"/>
      <c r="L163" s="648"/>
      <c r="M163" s="648"/>
      <c r="N163" s="648"/>
      <c r="O163" s="648"/>
      <c r="P163" s="648"/>
      <c r="Q163" s="648"/>
      <c r="R163" s="648"/>
      <c r="S163" s="648"/>
      <c r="T163" s="648"/>
      <c r="U163" s="648"/>
      <c r="V163" s="648"/>
      <c r="W163" s="648"/>
      <c r="X163" s="648"/>
      <c r="Y163" s="648"/>
      <c r="Z163" s="648"/>
      <c r="AA163" s="648"/>
      <c r="AB163" s="648"/>
      <c r="AC163" s="648"/>
      <c r="AD163" s="648"/>
      <c r="AE163" s="648"/>
      <c r="AF163" s="648"/>
      <c r="AG163" s="648"/>
      <c r="AH163" s="648"/>
      <c r="AI163" s="648"/>
      <c r="AJ163" s="648"/>
      <c r="AK163" s="648"/>
      <c r="AL163" s="648"/>
      <c r="AM163" s="648"/>
    </row>
    <row r="164" spans="2:39" ht="48" customHeight="1" x14ac:dyDescent="0.25">
      <c r="B164" s="416" t="s">
        <v>804</v>
      </c>
      <c r="C164" s="417" t="s">
        <v>1601</v>
      </c>
      <c r="D164" s="416" t="s">
        <v>93</v>
      </c>
      <c r="E164" s="645"/>
      <c r="F164" s="645"/>
      <c r="G164" s="645"/>
      <c r="H164" s="645"/>
      <c r="I164" s="645"/>
      <c r="J164" s="645"/>
      <c r="K164" s="645"/>
      <c r="L164" s="645"/>
      <c r="M164" s="645"/>
      <c r="N164" s="645"/>
      <c r="O164" s="645"/>
      <c r="P164" s="645"/>
      <c r="Q164" s="645"/>
      <c r="R164" s="645"/>
      <c r="S164" s="645"/>
      <c r="T164" s="645"/>
      <c r="U164" s="645"/>
      <c r="V164" s="645"/>
      <c r="W164" s="645"/>
      <c r="X164" s="645"/>
      <c r="Y164" s="645"/>
      <c r="Z164" s="645"/>
      <c r="AA164" s="645"/>
      <c r="AB164" s="645"/>
      <c r="AC164" s="645"/>
      <c r="AD164" s="645"/>
      <c r="AE164" s="645"/>
      <c r="AF164" s="645"/>
      <c r="AG164" s="645"/>
      <c r="AH164" s="645"/>
      <c r="AI164" s="645"/>
      <c r="AJ164" s="645"/>
      <c r="AK164" s="645"/>
      <c r="AL164" s="645"/>
      <c r="AM164" s="645"/>
    </row>
    <row r="165" spans="2:39" ht="42" customHeight="1" x14ac:dyDescent="0.25">
      <c r="B165" s="397" t="s">
        <v>1602</v>
      </c>
      <c r="C165" s="398" t="s">
        <v>1603</v>
      </c>
      <c r="D165" s="397" t="s">
        <v>93</v>
      </c>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row>
    <row r="166" spans="2:39" ht="42" customHeight="1" x14ac:dyDescent="0.25">
      <c r="B166" s="397" t="s">
        <v>1604</v>
      </c>
      <c r="C166" s="398" t="s">
        <v>1605</v>
      </c>
      <c r="D166" s="397" t="s">
        <v>93</v>
      </c>
      <c r="E166" s="648"/>
      <c r="F166" s="648"/>
      <c r="G166" s="648"/>
      <c r="H166" s="648"/>
      <c r="I166" s="648"/>
      <c r="J166" s="648"/>
      <c r="K166" s="648"/>
      <c r="L166" s="648"/>
      <c r="M166" s="648"/>
      <c r="N166" s="648"/>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row>
    <row r="167" spans="2:39" ht="42" customHeight="1" x14ac:dyDescent="0.25">
      <c r="B167" s="397" t="s">
        <v>1606</v>
      </c>
      <c r="C167" s="398" t="s">
        <v>1607</v>
      </c>
      <c r="D167" s="397" t="s">
        <v>93</v>
      </c>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row>
    <row r="168" spans="2:39" ht="42" customHeight="1" x14ac:dyDescent="0.25">
      <c r="B168" s="397" t="s">
        <v>1608</v>
      </c>
      <c r="C168" s="398" t="s">
        <v>1609</v>
      </c>
      <c r="D168" s="397" t="s">
        <v>93</v>
      </c>
      <c r="E168" s="648"/>
      <c r="F168" s="648"/>
      <c r="G168" s="648"/>
      <c r="H168" s="648"/>
      <c r="I168" s="648"/>
      <c r="J168" s="648"/>
      <c r="K168" s="648"/>
      <c r="L168" s="648"/>
      <c r="M168" s="648"/>
      <c r="N168" s="648"/>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row>
    <row r="169" spans="2:39" ht="42" customHeight="1" x14ac:dyDescent="0.25">
      <c r="B169" s="397" t="s">
        <v>1610</v>
      </c>
      <c r="C169" s="398" t="s">
        <v>1612</v>
      </c>
      <c r="D169" s="397" t="s">
        <v>93</v>
      </c>
      <c r="E169" s="648"/>
      <c r="F169" s="648"/>
      <c r="G169" s="648"/>
      <c r="H169" s="648"/>
      <c r="I169" s="648"/>
      <c r="J169" s="648"/>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row>
    <row r="170" spans="2:39" ht="42" customHeight="1" x14ac:dyDescent="0.25">
      <c r="B170" s="397" t="s">
        <v>1611</v>
      </c>
      <c r="C170" s="398" t="s">
        <v>1613</v>
      </c>
      <c r="D170" s="397" t="s">
        <v>93</v>
      </c>
      <c r="E170" s="648"/>
      <c r="F170" s="648"/>
      <c r="G170" s="648"/>
      <c r="H170" s="648"/>
      <c r="I170" s="648"/>
      <c r="J170" s="648"/>
      <c r="K170" s="648"/>
      <c r="L170" s="648"/>
      <c r="M170" s="648"/>
      <c r="N170" s="648"/>
      <c r="O170" s="648"/>
      <c r="P170" s="648"/>
      <c r="Q170" s="648"/>
      <c r="R170" s="648"/>
      <c r="S170" s="648"/>
      <c r="T170" s="648"/>
      <c r="U170" s="648"/>
      <c r="V170" s="648"/>
      <c r="W170" s="648"/>
      <c r="X170" s="648"/>
      <c r="Y170" s="648"/>
      <c r="Z170" s="648"/>
      <c r="AA170" s="648"/>
      <c r="AB170" s="648"/>
      <c r="AC170" s="648"/>
      <c r="AD170" s="648"/>
      <c r="AE170" s="648"/>
      <c r="AF170" s="648"/>
      <c r="AG170" s="648"/>
      <c r="AH170" s="648"/>
      <c r="AI170" s="648"/>
      <c r="AJ170" s="648"/>
      <c r="AK170" s="648"/>
      <c r="AL170" s="648"/>
      <c r="AM170" s="648"/>
    </row>
    <row r="171" spans="2:39" ht="48" customHeight="1" x14ac:dyDescent="0.25">
      <c r="B171" s="416" t="s">
        <v>805</v>
      </c>
      <c r="C171" s="417" t="s">
        <v>177</v>
      </c>
      <c r="D171" s="416" t="s">
        <v>93</v>
      </c>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c r="AA171" s="645"/>
      <c r="AB171" s="645"/>
      <c r="AC171" s="645"/>
      <c r="AD171" s="645"/>
      <c r="AE171" s="645"/>
      <c r="AF171" s="645"/>
      <c r="AG171" s="645"/>
      <c r="AH171" s="645"/>
      <c r="AI171" s="645"/>
      <c r="AJ171" s="645"/>
      <c r="AK171" s="645"/>
      <c r="AL171" s="645"/>
      <c r="AM171" s="645"/>
    </row>
    <row r="172" spans="2:39" ht="48" customHeight="1" x14ac:dyDescent="0.25">
      <c r="B172" s="416" t="s">
        <v>1614</v>
      </c>
      <c r="C172" s="417" t="s">
        <v>179</v>
      </c>
      <c r="D172" s="416" t="s">
        <v>93</v>
      </c>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c r="AA172" s="645"/>
      <c r="AB172" s="645"/>
      <c r="AC172" s="645"/>
      <c r="AD172" s="645"/>
      <c r="AE172" s="645"/>
      <c r="AF172" s="645"/>
      <c r="AG172" s="645"/>
      <c r="AH172" s="645"/>
      <c r="AI172" s="645"/>
      <c r="AJ172" s="645"/>
      <c r="AK172" s="645"/>
      <c r="AL172" s="645"/>
      <c r="AM172" s="645"/>
    </row>
    <row r="173" spans="2:39" ht="48" customHeight="1" x14ac:dyDescent="0.25">
      <c r="B173" s="416" t="s">
        <v>174</v>
      </c>
      <c r="C173" s="417" t="s">
        <v>1615</v>
      </c>
      <c r="D173" s="416" t="s">
        <v>93</v>
      </c>
      <c r="E173" s="645"/>
      <c r="F173" s="645"/>
      <c r="G173" s="645"/>
      <c r="H173" s="645"/>
      <c r="I173" s="645"/>
      <c r="J173" s="645"/>
      <c r="K173" s="645"/>
      <c r="L173" s="645"/>
      <c r="M173" s="645"/>
      <c r="N173" s="645"/>
      <c r="O173" s="645"/>
      <c r="P173" s="645"/>
      <c r="Q173" s="645"/>
      <c r="R173" s="645"/>
      <c r="S173" s="645"/>
      <c r="T173" s="645"/>
      <c r="U173" s="645"/>
      <c r="V173" s="645"/>
      <c r="W173" s="645"/>
      <c r="X173" s="645"/>
      <c r="Y173" s="645"/>
      <c r="Z173" s="645"/>
      <c r="AA173" s="667">
        <f>SUBTOTAL(9,AA174:AA177)</f>
        <v>0</v>
      </c>
      <c r="AB173" s="667">
        <f t="shared" ref="AB173:AM173" si="53">SUBTOTAL(9,AB174:AB177)</f>
        <v>0</v>
      </c>
      <c r="AC173" s="667">
        <f t="shared" si="53"/>
        <v>0</v>
      </c>
      <c r="AD173" s="667">
        <f t="shared" si="53"/>
        <v>0</v>
      </c>
      <c r="AE173" s="667">
        <f t="shared" si="53"/>
        <v>0</v>
      </c>
      <c r="AF173" s="667">
        <f t="shared" si="53"/>
        <v>0</v>
      </c>
      <c r="AG173" s="667">
        <f t="shared" si="53"/>
        <v>0</v>
      </c>
      <c r="AH173" s="667">
        <f t="shared" si="53"/>
        <v>0</v>
      </c>
      <c r="AI173" s="667">
        <f t="shared" si="53"/>
        <v>0</v>
      </c>
      <c r="AJ173" s="667">
        <f t="shared" si="53"/>
        <v>0</v>
      </c>
      <c r="AK173" s="667">
        <f t="shared" si="53"/>
        <v>0</v>
      </c>
      <c r="AL173" s="667">
        <f t="shared" si="53"/>
        <v>0</v>
      </c>
      <c r="AM173" s="667">
        <f t="shared" si="53"/>
        <v>0</v>
      </c>
    </row>
    <row r="174" spans="2:39" ht="33" hidden="1" customHeight="1" x14ac:dyDescent="0.25">
      <c r="B174" s="67" t="s">
        <v>174</v>
      </c>
      <c r="C174" s="313" t="s">
        <v>1499</v>
      </c>
      <c r="D174" s="67" t="s">
        <v>1627</v>
      </c>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169"/>
      <c r="AB174" s="344"/>
      <c r="AC174" s="344"/>
      <c r="AD174" s="344"/>
      <c r="AE174" s="344"/>
      <c r="AF174" s="344"/>
      <c r="AG174" s="344"/>
      <c r="AH174" s="169">
        <f>AA174+T174+M174</f>
        <v>0</v>
      </c>
      <c r="AI174" s="344"/>
      <c r="AJ174" s="344"/>
      <c r="AK174" s="344"/>
      <c r="AL174" s="344"/>
      <c r="AM174" s="344"/>
    </row>
    <row r="175" spans="2:39" ht="33" hidden="1" customHeight="1" x14ac:dyDescent="0.25">
      <c r="B175" s="67" t="s">
        <v>174</v>
      </c>
      <c r="C175" s="313" t="s">
        <v>1498</v>
      </c>
      <c r="D175" s="67" t="s">
        <v>1628</v>
      </c>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169"/>
      <c r="AB175" s="344"/>
      <c r="AC175" s="344"/>
      <c r="AD175" s="344"/>
      <c r="AE175" s="344"/>
      <c r="AF175" s="344"/>
      <c r="AG175" s="344"/>
      <c r="AH175" s="169">
        <f>AA175+T175+M175</f>
        <v>0</v>
      </c>
      <c r="AI175" s="344"/>
      <c r="AJ175" s="344"/>
      <c r="AK175" s="344"/>
      <c r="AL175" s="344"/>
      <c r="AM175" s="344"/>
    </row>
    <row r="176" spans="2:39" ht="33" hidden="1" customHeight="1" x14ac:dyDescent="0.25">
      <c r="B176" s="67" t="s">
        <v>174</v>
      </c>
      <c r="C176" s="313" t="s">
        <v>1438</v>
      </c>
      <c r="D176" s="67" t="s">
        <v>1636</v>
      </c>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169">
        <f>'4'!BE178</f>
        <v>0</v>
      </c>
      <c r="AB176" s="344"/>
      <c r="AC176" s="344"/>
      <c r="AD176" s="344"/>
      <c r="AE176" s="344"/>
      <c r="AF176" s="344"/>
      <c r="AG176" s="344"/>
      <c r="AH176" s="169">
        <f>AA176+T176+M176</f>
        <v>0</v>
      </c>
      <c r="AI176" s="344"/>
      <c r="AJ176" s="344"/>
      <c r="AK176" s="344"/>
      <c r="AL176" s="344"/>
      <c r="AM176" s="344"/>
    </row>
    <row r="177" spans="2:39" ht="33" hidden="1" customHeight="1" x14ac:dyDescent="0.25">
      <c r="B177" s="67" t="s">
        <v>174</v>
      </c>
      <c r="C177" s="313" t="s">
        <v>1505</v>
      </c>
      <c r="D177" s="67" t="s">
        <v>1640</v>
      </c>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169"/>
      <c r="AB177" s="344"/>
      <c r="AC177" s="344"/>
      <c r="AD177" s="344"/>
      <c r="AE177" s="344"/>
      <c r="AF177" s="344"/>
      <c r="AG177" s="344"/>
      <c r="AH177" s="169">
        <f>AA177+T177+M177</f>
        <v>0</v>
      </c>
      <c r="AI177" s="344"/>
      <c r="AJ177" s="344"/>
      <c r="AK177" s="344"/>
      <c r="AL177" s="344"/>
      <c r="AM177" s="344"/>
    </row>
  </sheetData>
  <sheetProtection formatCells="0" formatColumns="0" formatRows="0" insertColumns="0" insertRows="0" insertHyperlinks="0" deleteColumns="0" deleteRows="0" sort="0" autoFilter="0" pivotTables="0"/>
  <autoFilter ref="B22:BP79" xr:uid="{00000000-0009-0000-0000-000006000000}"/>
  <mergeCells count="22">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 ref="B12:AM12"/>
    <mergeCell ref="B4:AM4"/>
    <mergeCell ref="B5:AM5"/>
    <mergeCell ref="B7:AM7"/>
    <mergeCell ref="B8:AM8"/>
    <mergeCell ref="B10:AM10"/>
  </mergeCells>
  <conditionalFormatting sqref="E68:Z68 E79:AG79 E46:AM46 E55:AM55 AI79:AM79">
    <cfRule type="containsText" dxfId="1975" priority="323" operator="containsText" text="Наименование инвестиционного проекта">
      <formula>NOT(ISERROR(SEARCH("Наименование инвестиционного проекта",E46)))</formula>
    </cfRule>
  </conditionalFormatting>
  <conditionalFormatting sqref="E68:Z68 E79:AG79 E46:AM46 E55:AM55 AI79:AM79">
    <cfRule type="cellIs" dxfId="1974" priority="324" operator="equal">
      <formula>0</formula>
    </cfRule>
  </conditionalFormatting>
  <conditionalFormatting sqref="AA39:AA40 AA23:AA29 AA32 AA36 AA43:AA45 AH25:AH29 AG36 AM36 AG39:AG40 AM39:AM40 AH53:AH54 AH57:AH58 AA57:AA58 AA65:AA68 AH65:AH67 AA70:AA74 AA60:AA63 AH60:AH63 AA76:AA77 AA53:AD54 AB68:AM68 AB72:AM72">
    <cfRule type="cellIs" dxfId="1973" priority="322" operator="equal">
      <formula>0</formula>
    </cfRule>
  </conditionalFormatting>
  <conditionalFormatting sqref="AA39:AA40 AA36 AA43:AA45 AG36 AM36 AG39:AG40 AM39:AM40 AH53:AH54 AH57:AH58 AA57:AA58 AA65:AA68 AH65:AH67 AA70:AA74 AA60:AA63 AH60:AH63 AA76:AA77 AA53:AD54 AB68:AM68 AB72:AM72">
    <cfRule type="containsText" dxfId="1972" priority="321" operator="containsText" text="Наименование инвестиционного проекта">
      <formula>NOT(ISERROR(SEARCH("Наименование инвестиционного проекта",AA36)))</formula>
    </cfRule>
  </conditionalFormatting>
  <conditionalFormatting sqref="AA30:AA31">
    <cfRule type="cellIs" dxfId="1971" priority="320" operator="equal">
      <formula>0</formula>
    </cfRule>
  </conditionalFormatting>
  <conditionalFormatting sqref="AA23:AA32 AH25:AH29">
    <cfRule type="cellIs" dxfId="1970" priority="318" operator="equal">
      <formula>0</formula>
    </cfRule>
    <cfRule type="cellIs" dxfId="1969" priority="319" operator="equal">
      <formula>0</formula>
    </cfRule>
  </conditionalFormatting>
  <conditionalFormatting sqref="AA39:AA40 AA23:AA32 AA36 AA43:AA45 AH25:AH29 AG36 AM36 AG39:AG40 AM39:AM40 AH53:AH54 AA57:AA58 AH57:AH58 E79:AG79 E46:AM46 E55:Z55 AB55:AM55 AH65:AH67 AA65:AA67 AA70:AA74 AH60:AH63 AA60:AA63 AA76:AA77 AA53:AA55 AB53:AD54 E68:AM68 AI79:AM79 AB72:AM72">
    <cfRule type="cellIs" dxfId="1968" priority="317" operator="equal">
      <formula>0</formula>
    </cfRule>
  </conditionalFormatting>
  <conditionalFormatting sqref="AA39:AA40 AA23:AA32 AA36 AA43:AA45 AH25:AH29 AG36 AM36 AG39:AG40 AM39:AM40 AH53:AH54 AA57:AA58 AH57:AH58 E79:AG79 E46:AM46 E55:Z55 AB55:AM55 AH65:AH67 AA65:AA67 AA70:AA74 AH60:AH63 AA60:AA63 AA76:AA77 AA53:AA55 AB53:AD54 E68:AM68 AI79:AM79 AB72:AM72">
    <cfRule type="cellIs" dxfId="1967" priority="316" operator="equal">
      <formula>0</formula>
    </cfRule>
  </conditionalFormatting>
  <conditionalFormatting sqref="AA34:AA35">
    <cfRule type="containsText" dxfId="1966" priority="315" operator="containsText" text="Наименование инвестиционного проекта">
      <formula>NOT(ISERROR(SEARCH("Наименование инвестиционного проекта",AA34)))</formula>
    </cfRule>
  </conditionalFormatting>
  <conditionalFormatting sqref="AA34:AA35">
    <cfRule type="cellIs" dxfId="1965" priority="314" operator="equal">
      <formula>0</formula>
    </cfRule>
  </conditionalFormatting>
  <conditionalFormatting sqref="AA34:AA35">
    <cfRule type="cellIs" dxfId="1964" priority="313" operator="equal">
      <formula>0</formula>
    </cfRule>
  </conditionalFormatting>
  <conditionalFormatting sqref="AA34:AA35">
    <cfRule type="cellIs" dxfId="1963" priority="312" operator="equal">
      <formula>0</formula>
    </cfRule>
  </conditionalFormatting>
  <conditionalFormatting sqref="AA37:AA38">
    <cfRule type="containsText" dxfId="1962" priority="311" operator="containsText" text="Наименование инвестиционного проекта">
      <formula>NOT(ISERROR(SEARCH("Наименование инвестиционного проекта",AA37)))</formula>
    </cfRule>
  </conditionalFormatting>
  <conditionalFormatting sqref="AA37:AA38">
    <cfRule type="cellIs" dxfId="1961" priority="310" operator="equal">
      <formula>0</formula>
    </cfRule>
  </conditionalFormatting>
  <conditionalFormatting sqref="AA37:AA38">
    <cfRule type="cellIs" dxfId="1960" priority="309" operator="equal">
      <formula>0</formula>
    </cfRule>
  </conditionalFormatting>
  <conditionalFormatting sqref="AA37:AA38">
    <cfRule type="cellIs" dxfId="1959" priority="308" operator="equal">
      <formula>0</formula>
    </cfRule>
  </conditionalFormatting>
  <conditionalFormatting sqref="AA56 AH56">
    <cfRule type="containsText" dxfId="1958" priority="307" operator="containsText" text="Наименование инвестиционного проекта">
      <formula>NOT(ISERROR(SEARCH("Наименование инвестиционного проекта",AA56)))</formula>
    </cfRule>
  </conditionalFormatting>
  <conditionalFormatting sqref="AA56 AH56">
    <cfRule type="cellIs" dxfId="1957" priority="306" operator="equal">
      <formula>0</formula>
    </cfRule>
  </conditionalFormatting>
  <conditionalFormatting sqref="AA56 AH56">
    <cfRule type="cellIs" dxfId="1956" priority="305" operator="equal">
      <formula>0</formula>
    </cfRule>
  </conditionalFormatting>
  <conditionalFormatting sqref="AA56 AH56">
    <cfRule type="cellIs" dxfId="1955" priority="304" operator="equal">
      <formula>0</formula>
    </cfRule>
  </conditionalFormatting>
  <conditionalFormatting sqref="AA42">
    <cfRule type="containsText" dxfId="1954" priority="303" operator="containsText" text="Наименование инвестиционного проекта">
      <formula>NOT(ISERROR(SEARCH("Наименование инвестиционного проекта",AA42)))</formula>
    </cfRule>
  </conditionalFormatting>
  <conditionalFormatting sqref="AA42">
    <cfRule type="cellIs" dxfId="1953" priority="302" operator="equal">
      <formula>0</formula>
    </cfRule>
  </conditionalFormatting>
  <conditionalFormatting sqref="AA42">
    <cfRule type="cellIs" dxfId="1952" priority="301" operator="equal">
      <formula>0</formula>
    </cfRule>
  </conditionalFormatting>
  <conditionalFormatting sqref="AA42">
    <cfRule type="cellIs" dxfId="1951" priority="300" operator="equal">
      <formula>0</formula>
    </cfRule>
  </conditionalFormatting>
  <conditionalFormatting sqref="Z39:Z40 Z70:Z74 Z32 Z36 Z43:Z45 Z53:Z54 AG53:AG54 Z57:Z58 AG57:AG58 AG65:AG67 Z65:Z67 AG60:AG63 Z60:Z63 Z76:Z77">
    <cfRule type="cellIs" dxfId="1950" priority="299" operator="equal">
      <formula>0</formula>
    </cfRule>
  </conditionalFormatting>
  <conditionalFormatting sqref="Z39:Z40 Z70:Z74 Z36 Z43:Z45 Z53:Z54 AG53:AG54 Z57:Z58 AG57:AG58 AG65:AG67 Z65:Z67 AG60:AG63 Z60:Z63 Z76:Z77">
    <cfRule type="containsText" dxfId="1949" priority="298" operator="containsText" text="Наименование инвестиционного проекта">
      <formula>NOT(ISERROR(SEARCH("Наименование инвестиционного проекта",Z36)))</formula>
    </cfRule>
  </conditionalFormatting>
  <conditionalFormatting sqref="Z30:Z31">
    <cfRule type="cellIs" dxfId="1948" priority="297" operator="equal">
      <formula>0</formula>
    </cfRule>
  </conditionalFormatting>
  <conditionalFormatting sqref="Z30:Z32">
    <cfRule type="cellIs" dxfId="1947" priority="295" operator="equal">
      <formula>0</formula>
    </cfRule>
    <cfRule type="cellIs" dxfId="1946" priority="296" operator="equal">
      <formula>0</formula>
    </cfRule>
  </conditionalFormatting>
  <conditionalFormatting sqref="Z39:Z40 Z70:Z74 Z30:Z32 Z36 Z43:Z45 Z53:Z54 AG53:AG54 Z57:Z58 AG57:AG58 AG65:AG67 Z65:Z67 AG60:AG63 Z60:Z63 Z76:Z77">
    <cfRule type="cellIs" dxfId="1945" priority="294" operator="equal">
      <formula>0</formula>
    </cfRule>
  </conditionalFormatting>
  <conditionalFormatting sqref="Z39:Z40 Z70:Z74 Z30:Z32 Z36 Z43:Z45 Z53:Z54 AG53:AG54 Z57:Z58 AG57:AG58 AG65:AG67 Z65:Z67 AG60:AG63 Z60:Z63 Z76:Z77">
    <cfRule type="cellIs" dxfId="1944" priority="293" operator="equal">
      <formula>0</formula>
    </cfRule>
  </conditionalFormatting>
  <conditionalFormatting sqref="Z34:Z35">
    <cfRule type="containsText" dxfId="1943" priority="292" operator="containsText" text="Наименование инвестиционного проекта">
      <formula>NOT(ISERROR(SEARCH("Наименование инвестиционного проекта",Z34)))</formula>
    </cfRule>
  </conditionalFormatting>
  <conditionalFormatting sqref="Z34:Z35">
    <cfRule type="cellIs" dxfId="1942" priority="291" operator="equal">
      <formula>0</formula>
    </cfRule>
  </conditionalFormatting>
  <conditionalFormatting sqref="Z34:Z35">
    <cfRule type="cellIs" dxfId="1941" priority="290" operator="equal">
      <formula>0</formula>
    </cfRule>
  </conditionalFormatting>
  <conditionalFormatting sqref="Z34:Z35">
    <cfRule type="cellIs" dxfId="1940" priority="289" operator="equal">
      <formula>0</formula>
    </cfRule>
  </conditionalFormatting>
  <conditionalFormatting sqref="Z37:Z38">
    <cfRule type="containsText" dxfId="1939" priority="288" operator="containsText" text="Наименование инвестиционного проекта">
      <formula>NOT(ISERROR(SEARCH("Наименование инвестиционного проекта",Z37)))</formula>
    </cfRule>
  </conditionalFormatting>
  <conditionalFormatting sqref="Z37:Z38">
    <cfRule type="cellIs" dxfId="1938" priority="287" operator="equal">
      <formula>0</formula>
    </cfRule>
  </conditionalFormatting>
  <conditionalFormatting sqref="Z37:Z38">
    <cfRule type="cellIs" dxfId="1937" priority="286" operator="equal">
      <formula>0</formula>
    </cfRule>
  </conditionalFormatting>
  <conditionalFormatting sqref="Z37:Z38">
    <cfRule type="cellIs" dxfId="1936" priority="285" operator="equal">
      <formula>0</formula>
    </cfRule>
  </conditionalFormatting>
  <conditionalFormatting sqref="Z56 AG56">
    <cfRule type="containsText" dxfId="1935" priority="284" operator="containsText" text="Наименование инвестиционного проекта">
      <formula>NOT(ISERROR(SEARCH("Наименование инвестиционного проекта",Z56)))</formula>
    </cfRule>
  </conditionalFormatting>
  <conditionalFormatting sqref="Z56 AG56">
    <cfRule type="cellIs" dxfId="1934" priority="283" operator="equal">
      <formula>0</formula>
    </cfRule>
  </conditionalFormatting>
  <conditionalFormatting sqref="Z56 AG56">
    <cfRule type="cellIs" dxfId="1933" priority="282" operator="equal">
      <formula>0</formula>
    </cfRule>
  </conditionalFormatting>
  <conditionalFormatting sqref="Z56 AG56">
    <cfRule type="cellIs" dxfId="1932" priority="281" operator="equal">
      <formula>0</formula>
    </cfRule>
  </conditionalFormatting>
  <conditionalFormatting sqref="Z42">
    <cfRule type="containsText" dxfId="1931" priority="280" operator="containsText" text="Наименование инвестиционного проекта">
      <formula>NOT(ISERROR(SEARCH("Наименование инвестиционного проекта",Z42)))</formula>
    </cfRule>
  </conditionalFormatting>
  <conditionalFormatting sqref="Z42">
    <cfRule type="cellIs" dxfId="1930" priority="279" operator="equal">
      <formula>0</formula>
    </cfRule>
  </conditionalFormatting>
  <conditionalFormatting sqref="Z42">
    <cfRule type="cellIs" dxfId="1929" priority="278" operator="equal">
      <formula>0</formula>
    </cfRule>
  </conditionalFormatting>
  <conditionalFormatting sqref="Z42">
    <cfRule type="cellIs" dxfId="1928" priority="277" operator="equal">
      <formula>0</formula>
    </cfRule>
  </conditionalFormatting>
  <conditionalFormatting sqref="Z23:Z29 AG25:AG29">
    <cfRule type="cellIs" dxfId="1927" priority="276" operator="equal">
      <formula>0</formula>
    </cfRule>
  </conditionalFormatting>
  <conditionalFormatting sqref="Z23:Z29 AG25:AG29">
    <cfRule type="cellIs" dxfId="1926" priority="274" operator="equal">
      <formula>0</formula>
    </cfRule>
    <cfRule type="cellIs" dxfId="1925" priority="275" operator="equal">
      <formula>0</formula>
    </cfRule>
  </conditionalFormatting>
  <conditionalFormatting sqref="Z23:Z29 AG25:AG29">
    <cfRule type="cellIs" dxfId="1924" priority="273" operator="equal">
      <formula>0</formula>
    </cfRule>
  </conditionalFormatting>
  <conditionalFormatting sqref="Z23:Z29 AG25:AG29">
    <cfRule type="cellIs" dxfId="1923" priority="272" operator="equal">
      <formula>0</formula>
    </cfRule>
  </conditionalFormatting>
  <conditionalFormatting sqref="AB39:AF40 AB25:AF29 AB36:AF36 AE53:AF54 AB32:AM32 AI25:AM29 AH36:AL36 AH39:AL40 AI53:AM54 AB43:AM45 AB57:AF58 AI57:AM58 AG34:AM35 AI65:AM67 AB65:AF67 AB70:AM71 AI60:AM63 AB60:AF63 AB23:AM24 AB76:AM77 AH78:AH82 AB73:AM74">
    <cfRule type="cellIs" dxfId="1922" priority="271" operator="equal">
      <formula>0</formula>
    </cfRule>
  </conditionalFormatting>
  <conditionalFormatting sqref="AB39:AF40 AB36:AF36 AE53:AF54 AH36:AL36 AH39:AL40 AI53:AM54 AB43:AM45 AB57:AF58 AI57:AM58 AG34:AM35 AI65:AM67 AB65:AF67 AB70:AM71 AI60:AM63 AB60:AF63 AB76:AM77 AH78:AH82 AB73:AM74">
    <cfRule type="containsText" dxfId="1921" priority="270"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1920" priority="269" operator="equal">
      <formula>0</formula>
    </cfRule>
  </conditionalFormatting>
  <conditionalFormatting sqref="AB25:AF32 AG30:AM32 AI25:AM29 AB23:AM24">
    <cfRule type="cellIs" dxfId="1919" priority="267" operator="equal">
      <formula>0</formula>
    </cfRule>
    <cfRule type="cellIs" dxfId="1918" priority="268" operator="equal">
      <formula>0</formula>
    </cfRule>
  </conditionalFormatting>
  <conditionalFormatting sqref="AB39:AF40 AB25:AF32 AB36:AF36 AE53:AF54 AI25:AM29 AH36:AL36 AH39:AL40 AI53:AM54 AB43:AM45 AB57:AF58 AI57:AM58 AG30:AM32 AG34:AM35 AI65:AM67 AB65:AF67 AB70:AM71 AI60:AM63 AB60:AF63 AB23:AM24 AB76:AM77 AH78:AH82 AB73:AM74">
    <cfRule type="cellIs" dxfId="1917" priority="266" operator="equal">
      <formula>0</formula>
    </cfRule>
  </conditionalFormatting>
  <conditionalFormatting sqref="AB39:AF40 AB25:AF32 AB36:AF36 AE53:AF54 AI25:AM29 AH36:AL36 AH39:AL40 AI53:AM54 AB43:AM45 AB57:AF58 AI57:AM58 AG30:AM32 AG34:AM35 AI65:AM67 AB65:AF67 AB70:AM71 AI60:AM63 AB60:AF63 AB23:AM24 AB76:AM77 AH78:AH82 AB73:AM74">
    <cfRule type="cellIs" dxfId="1916" priority="265" operator="equal">
      <formula>0</formula>
    </cfRule>
  </conditionalFormatting>
  <conditionalFormatting sqref="AB34:AF35">
    <cfRule type="containsText" dxfId="1915" priority="264" operator="containsText" text="Наименование инвестиционного проекта">
      <formula>NOT(ISERROR(SEARCH("Наименование инвестиционного проекта",AB34)))</formula>
    </cfRule>
  </conditionalFormatting>
  <conditionalFormatting sqref="AB34:AF35">
    <cfRule type="cellIs" dxfId="1914" priority="263" operator="equal">
      <formula>0</formula>
    </cfRule>
  </conditionalFormatting>
  <conditionalFormatting sqref="AB34:AF35">
    <cfRule type="cellIs" dxfId="1913" priority="262" operator="equal">
      <formula>0</formula>
    </cfRule>
  </conditionalFormatting>
  <conditionalFormatting sqref="AB34:AF35">
    <cfRule type="cellIs" dxfId="1912" priority="261" operator="equal">
      <formula>0</formula>
    </cfRule>
  </conditionalFormatting>
  <conditionalFormatting sqref="AB37:AM38">
    <cfRule type="containsText" dxfId="1911" priority="260" operator="containsText" text="Наименование инвестиционного проекта">
      <formula>NOT(ISERROR(SEARCH("Наименование инвестиционного проекта",AB37)))</formula>
    </cfRule>
  </conditionalFormatting>
  <conditionalFormatting sqref="AB37:AM38">
    <cfRule type="cellIs" dxfId="1910" priority="259" operator="equal">
      <formula>0</formula>
    </cfRule>
  </conditionalFormatting>
  <conditionalFormatting sqref="AB37:AM38">
    <cfRule type="cellIs" dxfId="1909" priority="258" operator="equal">
      <formula>0</formula>
    </cfRule>
  </conditionalFormatting>
  <conditionalFormatting sqref="AB37:AM38">
    <cfRule type="cellIs" dxfId="1908" priority="257" operator="equal">
      <formula>0</formula>
    </cfRule>
  </conditionalFormatting>
  <conditionalFormatting sqref="AB56:AF56 AI56:AM56">
    <cfRule type="containsText" dxfId="1907" priority="256" operator="containsText" text="Наименование инвестиционного проекта">
      <formula>NOT(ISERROR(SEARCH("Наименование инвестиционного проекта",AB56)))</formula>
    </cfRule>
  </conditionalFormatting>
  <conditionalFormatting sqref="AB56:AF56 AI56:AM56">
    <cfRule type="cellIs" dxfId="1906" priority="255" operator="equal">
      <formula>0</formula>
    </cfRule>
  </conditionalFormatting>
  <conditionalFormatting sqref="AB56:AF56 AI56:AM56">
    <cfRule type="cellIs" dxfId="1905" priority="254" operator="equal">
      <formula>0</formula>
    </cfRule>
  </conditionalFormatting>
  <conditionalFormatting sqref="AB56:AF56 AI56:AM56">
    <cfRule type="cellIs" dxfId="1904" priority="253" operator="equal">
      <formula>0</formula>
    </cfRule>
  </conditionalFormatting>
  <conditionalFormatting sqref="AB42:AM42">
    <cfRule type="containsText" dxfId="1903" priority="252" operator="containsText" text="Наименование инвестиционного проекта">
      <formula>NOT(ISERROR(SEARCH("Наименование инвестиционного проекта",AB42)))</formula>
    </cfRule>
  </conditionalFormatting>
  <conditionalFormatting sqref="AB42:AM42">
    <cfRule type="cellIs" dxfId="1902" priority="251" operator="equal">
      <formula>0</formula>
    </cfRule>
  </conditionalFormatting>
  <conditionalFormatting sqref="AB42:AM42">
    <cfRule type="cellIs" dxfId="1901" priority="250" operator="equal">
      <formula>0</formula>
    </cfRule>
  </conditionalFormatting>
  <conditionalFormatting sqref="AB42:AM42">
    <cfRule type="cellIs" dxfId="1900" priority="249" operator="equal">
      <formula>0</formula>
    </cfRule>
  </conditionalFormatting>
  <conditionalFormatting sqref="E39:L40 E70:L71 E32:L32 E36:L36 E43:L45 E53:L54 N43:S45 N36:S36 N32:S32 N70:S71 N53:S54 N39:S40 U39:Y40 U70:Y71 U32:Y32 U36:Y36 U43:Y45 U53:Y54 E57:L58 N57:S58 U57:Y58 U65:Y67 N65:S67 E65:L67 E78:AG78 U60:Y63 N60:S63 E60:L63 E59:AM59 AI78:AM78">
    <cfRule type="cellIs" dxfId="1899" priority="248" operator="equal">
      <formula>0</formula>
    </cfRule>
  </conditionalFormatting>
  <conditionalFormatting sqref="E39:L40 E70:L71 E36:L36 E43:L45 E53:L54 N43:S45 N36:S36 N70:S71 N53:S54 N39:S40 U39:Y40 U70:Y71 U36:Y36 U43:Y45 U53:Y54 E57:L58 N57:S58 U57:Y58 U65:Y67 N65:S67 E65:L67 E78:AG78 U60:Y63 N60:S63 E60:L63 E59:AM59 AI78:AM78">
    <cfRule type="containsText" dxfId="1898" priority="247" operator="containsText" text="Наименование инвестиционного проекта">
      <formula>NOT(ISERROR(SEARCH("Наименование инвестиционного проекта",E36)))</formula>
    </cfRule>
  </conditionalFormatting>
  <conditionalFormatting sqref="E30:L31 N30:S31 U30:Y31">
    <cfRule type="cellIs" dxfId="1897" priority="246" operator="equal">
      <formula>0</formula>
    </cfRule>
  </conditionalFormatting>
  <conditionalFormatting sqref="E30:L32 N30:S32 U30:Y32">
    <cfRule type="cellIs" dxfId="1896" priority="244" operator="equal">
      <formula>0</formula>
    </cfRule>
    <cfRule type="cellIs" dxfId="1895" priority="245" operator="equal">
      <formula>0</formula>
    </cfRule>
  </conditionalFormatting>
  <conditionalFormatting sqref="E39:L40 E70:L71 E30:L32 E36:L36 E43:L45 E53:L54 N43:S45 N36:S36 N30:S32 N70:S71 N53:S54 N39:S40 U39:Y40 U70:Y71 U30:Y32 U36:Y36 U43:Y45 U53:Y54 E57:L58 N57:S58 U57:Y58 U65:Y67 N65:S67 E65:L67 E78:AG78 U60:Y63 N60:S63 E60:L63 E59:AM59 AI78:AM78">
    <cfRule type="cellIs" dxfId="1894" priority="243" operator="equal">
      <formula>0</formula>
    </cfRule>
  </conditionalFormatting>
  <conditionalFormatting sqref="E39:L40 E70:L71 E30:L32 E36:L36 E43:L45 E53:L54 N43:S45 N36:S36 N30:S32 N70:S71 N53:S54 N39:S40 U39:Y40 U70:Y71 U30:Y32 U36:Y36 U43:Y45 U53:Y54 E57:L58 N57:S58 U57:Y58 U65:Y67 N65:S67 E65:L67 E78:AG78 U60:Y63 N60:S63 E60:L63 E59:AM59 AI78:AM78">
    <cfRule type="cellIs" dxfId="1893" priority="242" operator="equal">
      <formula>0</formula>
    </cfRule>
  </conditionalFormatting>
  <conditionalFormatting sqref="U24:Y29 E24:S29">
    <cfRule type="cellIs" dxfId="1892" priority="241" operator="equal">
      <formula>0</formula>
    </cfRule>
  </conditionalFormatting>
  <conditionalFormatting sqref="U24:Y29 E24:S29">
    <cfRule type="cellIs" dxfId="1891" priority="239" operator="equal">
      <formula>0</formula>
    </cfRule>
    <cfRule type="cellIs" dxfId="1890" priority="240" operator="equal">
      <formula>0</formula>
    </cfRule>
  </conditionalFormatting>
  <conditionalFormatting sqref="U24:Y29 E24:S29">
    <cfRule type="cellIs" dxfId="1889" priority="238" operator="equal">
      <formula>0</formula>
    </cfRule>
  </conditionalFormatting>
  <conditionalFormatting sqref="U24:Y29 E24:S29">
    <cfRule type="cellIs" dxfId="1888" priority="237" operator="equal">
      <formula>0</formula>
    </cfRule>
  </conditionalFormatting>
  <conditionalFormatting sqref="N23:S23 U23:Y23 E23:L23">
    <cfRule type="cellIs" dxfId="1887" priority="236" operator="equal">
      <formula>0</formula>
    </cfRule>
  </conditionalFormatting>
  <conditionalFormatting sqref="N23:S23 U23:Y23 E23:L23">
    <cfRule type="cellIs" dxfId="1886" priority="234" operator="equal">
      <formula>0</formula>
    </cfRule>
    <cfRule type="cellIs" dxfId="1885" priority="235" operator="equal">
      <formula>0</formula>
    </cfRule>
  </conditionalFormatting>
  <conditionalFormatting sqref="N23:S23 U23:Y23 E23:L23">
    <cfRule type="cellIs" dxfId="1884" priority="233" operator="equal">
      <formula>0</formula>
    </cfRule>
  </conditionalFormatting>
  <conditionalFormatting sqref="N23:S23 U23:Y23 E23:L23">
    <cfRule type="cellIs" dxfId="1883" priority="232" operator="equal">
      <formula>0</formula>
    </cfRule>
  </conditionalFormatting>
  <conditionalFormatting sqref="E34:L35 N34:S35 U34:Y35">
    <cfRule type="containsText" dxfId="1882" priority="231" operator="containsText" text="Наименование инвестиционного проекта">
      <formula>NOT(ISERROR(SEARCH("Наименование инвестиционного проекта",E34)))</formula>
    </cfRule>
  </conditionalFormatting>
  <conditionalFormatting sqref="U34:Y35 N34:S35 E34:L35">
    <cfRule type="cellIs" dxfId="1881" priority="230" operator="equal">
      <formula>0</formula>
    </cfRule>
  </conditionalFormatting>
  <conditionalFormatting sqref="U34:Y35 N34:S35 E34:L35">
    <cfRule type="cellIs" dxfId="1880" priority="229" operator="equal">
      <formula>0</formula>
    </cfRule>
  </conditionalFormatting>
  <conditionalFormatting sqref="U34:Y35 N34:S35 E34:L35">
    <cfRule type="cellIs" dxfId="1879" priority="228" operator="equal">
      <formula>0</formula>
    </cfRule>
  </conditionalFormatting>
  <conditionalFormatting sqref="E37:L38 N37:S38 U37:Y38">
    <cfRule type="containsText" dxfId="1878" priority="227" operator="containsText" text="Наименование инвестиционного проекта">
      <formula>NOT(ISERROR(SEARCH("Наименование инвестиционного проекта",E37)))</formula>
    </cfRule>
  </conditionalFormatting>
  <conditionalFormatting sqref="E37:L38 N37:S38 U37:Y38">
    <cfRule type="cellIs" dxfId="1877" priority="226" operator="equal">
      <formula>0</formula>
    </cfRule>
  </conditionalFormatting>
  <conditionalFormatting sqref="E37:L38 N37:S38 U37:Y38">
    <cfRule type="cellIs" dxfId="1876" priority="225" operator="equal">
      <formula>0</formula>
    </cfRule>
  </conditionalFormatting>
  <conditionalFormatting sqref="E37:L38 N37:S38 U37:Y38">
    <cfRule type="cellIs" dxfId="1875" priority="224" operator="equal">
      <formula>0</formula>
    </cfRule>
  </conditionalFormatting>
  <conditionalFormatting sqref="E56:L56 N56:S56 U56:Y56">
    <cfRule type="containsText" dxfId="1874" priority="223" operator="containsText" text="Наименование инвестиционного проекта">
      <formula>NOT(ISERROR(SEARCH("Наименование инвестиционного проекта",E56)))</formula>
    </cfRule>
  </conditionalFormatting>
  <conditionalFormatting sqref="E56:L56 N56:S56 U56:Y56">
    <cfRule type="cellIs" dxfId="1873" priority="222" operator="equal">
      <formula>0</formula>
    </cfRule>
  </conditionalFormatting>
  <conditionalFormatting sqref="E56:L56 N56:S56 U56:Y56">
    <cfRule type="cellIs" dxfId="1872" priority="221" operator="equal">
      <formula>0</formula>
    </cfRule>
  </conditionalFormatting>
  <conditionalFormatting sqref="E56:L56 N56:S56 U56:Y56">
    <cfRule type="cellIs" dxfId="1871" priority="220" operator="equal">
      <formula>0</formula>
    </cfRule>
  </conditionalFormatting>
  <conditionalFormatting sqref="N76:R77 E76:K77 U76:Y77 E75:AM75">
    <cfRule type="containsText" dxfId="1870" priority="215" operator="containsText" text="Наименование инвестиционного проекта">
      <formula>NOT(ISERROR(SEARCH("Наименование инвестиционного проекта",E75)))</formula>
    </cfRule>
  </conditionalFormatting>
  <conditionalFormatting sqref="N76:R77 E76:K77 U76:Y77 E75:AM75">
    <cfRule type="cellIs" dxfId="1869" priority="214" operator="equal">
      <formula>0</formula>
    </cfRule>
  </conditionalFormatting>
  <conditionalFormatting sqref="N76:R77 E76:K77 U76:Y77 E75:AM75">
    <cfRule type="cellIs" dxfId="1868" priority="213" operator="equal">
      <formula>0</formula>
    </cfRule>
  </conditionalFormatting>
  <conditionalFormatting sqref="N76:R77 E76:K77 U76:Y77 E75:AM75">
    <cfRule type="cellIs" dxfId="1867" priority="212" operator="equal">
      <formula>0</formula>
    </cfRule>
  </conditionalFormatting>
  <conditionalFormatting sqref="E72:L74 N72:S74 U72:Y74">
    <cfRule type="containsText" dxfId="1866" priority="219" operator="containsText" text="Наименование инвестиционного проекта">
      <formula>NOT(ISERROR(SEARCH("Наименование инвестиционного проекта",E72)))</formula>
    </cfRule>
  </conditionalFormatting>
  <conditionalFormatting sqref="E72:L74 N72:S74 U72:Y74">
    <cfRule type="cellIs" dxfId="1865" priority="218" operator="equal">
      <formula>0</formula>
    </cfRule>
  </conditionalFormatting>
  <conditionalFormatting sqref="E72:L74 N72:S74 U72:Y74">
    <cfRule type="cellIs" dxfId="1864" priority="217" operator="equal">
      <formula>0</formula>
    </cfRule>
  </conditionalFormatting>
  <conditionalFormatting sqref="E72:L74 N72:S74 U72:Y74">
    <cfRule type="cellIs" dxfId="1863" priority="216" operator="equal">
      <formula>0</formula>
    </cfRule>
  </conditionalFormatting>
  <conditionalFormatting sqref="E42:L42 N42:S42 U42:Y42">
    <cfRule type="containsText" dxfId="1862" priority="211" operator="containsText" text="Наименование инвестиционного проекта">
      <formula>NOT(ISERROR(SEARCH("Наименование инвестиционного проекта",E42)))</formula>
    </cfRule>
  </conditionalFormatting>
  <conditionalFormatting sqref="E42:L42 N42:S42 U42:Y42">
    <cfRule type="cellIs" dxfId="1861" priority="210" operator="equal">
      <formula>0</formula>
    </cfRule>
  </conditionalFormatting>
  <conditionalFormatting sqref="E42:L42 N42:S42 U42:Y42">
    <cfRule type="cellIs" dxfId="1860" priority="209" operator="equal">
      <formula>0</formula>
    </cfRule>
  </conditionalFormatting>
  <conditionalFormatting sqref="E42:L42 N42:S42 U42:Y42">
    <cfRule type="cellIs" dxfId="1859" priority="208" operator="equal">
      <formula>0</formula>
    </cfRule>
  </conditionalFormatting>
  <conditionalFormatting sqref="L76:L77 S76:S77">
    <cfRule type="containsText" dxfId="1858" priority="207" operator="containsText" text="Наименование инвестиционного проекта">
      <formula>NOT(ISERROR(SEARCH("Наименование инвестиционного проекта",L76)))</formula>
    </cfRule>
  </conditionalFormatting>
  <conditionalFormatting sqref="L76:L77 S76:S77">
    <cfRule type="cellIs" dxfId="1857" priority="206" operator="equal">
      <formula>0</formula>
    </cfRule>
  </conditionalFormatting>
  <conditionalFormatting sqref="L76:L77 S76:S77">
    <cfRule type="cellIs" dxfId="1856" priority="205" operator="equal">
      <formula>0</formula>
    </cfRule>
  </conditionalFormatting>
  <conditionalFormatting sqref="L76:L77 S76:S77">
    <cfRule type="cellIs" dxfId="1855" priority="204" operator="equal">
      <formula>0</formula>
    </cfRule>
  </conditionalFormatting>
  <conditionalFormatting sqref="M39:M40 M70:M71 M32 M36 M43:M45 M53:M54 M57:M58 M65:M67 M60:M63">
    <cfRule type="cellIs" dxfId="1854" priority="203" operator="equal">
      <formula>0</formula>
    </cfRule>
  </conditionalFormatting>
  <conditionalFormatting sqref="M39:M40 M70:M71 M36 M43:M45 M53:M54 M57:M58 M65:M67 M60:M63">
    <cfRule type="containsText" dxfId="1853" priority="202" operator="containsText" text="Наименование инвестиционного проекта">
      <formula>NOT(ISERROR(SEARCH("Наименование инвестиционного проекта",M36)))</formula>
    </cfRule>
  </conditionalFormatting>
  <conditionalFormatting sqref="M30:M31">
    <cfRule type="cellIs" dxfId="1852" priority="201" operator="equal">
      <formula>0</formula>
    </cfRule>
  </conditionalFormatting>
  <conditionalFormatting sqref="M30:M32">
    <cfRule type="cellIs" dxfId="1851" priority="199" operator="equal">
      <formula>0</formula>
    </cfRule>
    <cfRule type="cellIs" dxfId="1850" priority="200" operator="equal">
      <formula>0</formula>
    </cfRule>
  </conditionalFormatting>
  <conditionalFormatting sqref="M39:M40 M70:M71 M30:M32 M36 M43:M45 M53:M54 M57:M58 M65:M67 M60:M63">
    <cfRule type="cellIs" dxfId="1849" priority="198" operator="equal">
      <formula>0</formula>
    </cfRule>
  </conditionalFormatting>
  <conditionalFormatting sqref="M39:M40 M70:M71 M30:M32 M36 M43:M45 M53:M54 M57:M58 M65:M67 M60:M63">
    <cfRule type="cellIs" dxfId="1848" priority="197" operator="equal">
      <formula>0</formula>
    </cfRule>
  </conditionalFormatting>
  <conditionalFormatting sqref="M23">
    <cfRule type="cellIs" dxfId="1847" priority="196" operator="equal">
      <formula>0</formula>
    </cfRule>
  </conditionalFormatting>
  <conditionalFormatting sqref="M23">
    <cfRule type="cellIs" dxfId="1846" priority="194" operator="equal">
      <formula>0</formula>
    </cfRule>
    <cfRule type="cellIs" dxfId="1845" priority="195" operator="equal">
      <formula>0</formula>
    </cfRule>
  </conditionalFormatting>
  <conditionalFormatting sqref="M23">
    <cfRule type="cellIs" dxfId="1844" priority="193" operator="equal">
      <formula>0</formula>
    </cfRule>
  </conditionalFormatting>
  <conditionalFormatting sqref="M23">
    <cfRule type="cellIs" dxfId="1843" priority="192" operator="equal">
      <formula>0</formula>
    </cfRule>
  </conditionalFormatting>
  <conditionalFormatting sqref="M34:M35">
    <cfRule type="containsText" dxfId="1842" priority="191" operator="containsText" text="Наименование инвестиционного проекта">
      <formula>NOT(ISERROR(SEARCH("Наименование инвестиционного проекта",M34)))</formula>
    </cfRule>
  </conditionalFormatting>
  <conditionalFormatting sqref="M34:M35">
    <cfRule type="cellIs" dxfId="1841" priority="190" operator="equal">
      <formula>0</formula>
    </cfRule>
  </conditionalFormatting>
  <conditionalFormatting sqref="M34:M35">
    <cfRule type="cellIs" dxfId="1840" priority="189" operator="equal">
      <formula>0</formula>
    </cfRule>
  </conditionalFormatting>
  <conditionalFormatting sqref="M34:M35">
    <cfRule type="cellIs" dxfId="1839" priority="188" operator="equal">
      <formula>0</formula>
    </cfRule>
  </conditionalFormatting>
  <conditionalFormatting sqref="M37:M38">
    <cfRule type="containsText" dxfId="1838" priority="187" operator="containsText" text="Наименование инвестиционного проекта">
      <formula>NOT(ISERROR(SEARCH("Наименование инвестиционного проекта",M37)))</formula>
    </cfRule>
  </conditionalFormatting>
  <conditionalFormatting sqref="M37:M38">
    <cfRule type="cellIs" dxfId="1837" priority="186" operator="equal">
      <formula>0</formula>
    </cfRule>
  </conditionalFormatting>
  <conditionalFormatting sqref="M37:M38">
    <cfRule type="cellIs" dxfId="1836" priority="185" operator="equal">
      <formula>0</formula>
    </cfRule>
  </conditionalFormatting>
  <conditionalFormatting sqref="M37:M38">
    <cfRule type="cellIs" dxfId="1835" priority="184" operator="equal">
      <formula>0</formula>
    </cfRule>
  </conditionalFormatting>
  <conditionalFormatting sqref="M56">
    <cfRule type="containsText" dxfId="1834" priority="183" operator="containsText" text="Наименование инвестиционного проекта">
      <formula>NOT(ISERROR(SEARCH("Наименование инвестиционного проекта",M56)))</formula>
    </cfRule>
  </conditionalFormatting>
  <conditionalFormatting sqref="M56">
    <cfRule type="cellIs" dxfId="1833" priority="182" operator="equal">
      <formula>0</formula>
    </cfRule>
  </conditionalFormatting>
  <conditionalFormatting sqref="M56">
    <cfRule type="cellIs" dxfId="1832" priority="181" operator="equal">
      <formula>0</formula>
    </cfRule>
  </conditionalFormatting>
  <conditionalFormatting sqref="M56">
    <cfRule type="cellIs" dxfId="1831" priority="180" operator="equal">
      <formula>0</formula>
    </cfRule>
  </conditionalFormatting>
  <conditionalFormatting sqref="M76:M77">
    <cfRule type="containsText" dxfId="1830" priority="175" operator="containsText" text="Наименование инвестиционного проекта">
      <formula>NOT(ISERROR(SEARCH("Наименование инвестиционного проекта",M76)))</formula>
    </cfRule>
  </conditionalFormatting>
  <conditionalFormatting sqref="M76:M77">
    <cfRule type="cellIs" dxfId="1829" priority="174" operator="equal">
      <formula>0</formula>
    </cfRule>
  </conditionalFormatting>
  <conditionalFormatting sqref="M76:M77">
    <cfRule type="cellIs" dxfId="1828" priority="173" operator="equal">
      <formula>0</formula>
    </cfRule>
  </conditionalFormatting>
  <conditionalFormatting sqref="M76:M77">
    <cfRule type="cellIs" dxfId="1827" priority="172" operator="equal">
      <formula>0</formula>
    </cfRule>
  </conditionalFormatting>
  <conditionalFormatting sqref="M72:M74">
    <cfRule type="containsText" dxfId="1826" priority="179" operator="containsText" text="Наименование инвестиционного проекта">
      <formula>NOT(ISERROR(SEARCH("Наименование инвестиционного проекта",M72)))</formula>
    </cfRule>
  </conditionalFormatting>
  <conditionalFormatting sqref="M72:M74">
    <cfRule type="cellIs" dxfId="1825" priority="178" operator="equal">
      <formula>0</formula>
    </cfRule>
  </conditionalFormatting>
  <conditionalFormatting sqref="M72:M74">
    <cfRule type="cellIs" dxfId="1824" priority="177" operator="equal">
      <formula>0</formula>
    </cfRule>
  </conditionalFormatting>
  <conditionalFormatting sqref="M72:M74">
    <cfRule type="cellIs" dxfId="1823" priority="176" operator="equal">
      <formula>0</formula>
    </cfRule>
  </conditionalFormatting>
  <conditionalFormatting sqref="M42">
    <cfRule type="containsText" dxfId="1822" priority="171" operator="containsText" text="Наименование инвестиционного проекта">
      <formula>NOT(ISERROR(SEARCH("Наименование инвестиционного проекта",M42)))</formula>
    </cfRule>
  </conditionalFormatting>
  <conditionalFormatting sqref="M42">
    <cfRule type="cellIs" dxfId="1821" priority="170" operator="equal">
      <formula>0</formula>
    </cfRule>
  </conditionalFormatting>
  <conditionalFormatting sqref="M42">
    <cfRule type="cellIs" dxfId="1820" priority="169" operator="equal">
      <formula>0</formula>
    </cfRule>
  </conditionalFormatting>
  <conditionalFormatting sqref="M42">
    <cfRule type="cellIs" dxfId="1819" priority="168" operator="equal">
      <formula>0</formula>
    </cfRule>
  </conditionalFormatting>
  <conditionalFormatting sqref="T39:T40 T70:T71 T32 T36 T43:T45 T53:T54 T57:T58 T65:T67 T60:T63">
    <cfRule type="cellIs" dxfId="1818" priority="167" operator="equal">
      <formula>0</formula>
    </cfRule>
  </conditionalFormatting>
  <conditionalFormatting sqref="T39:T40 T70:T71 T36 T43:T45 T53:T54 T57:T58 T65:T67 T60:T63">
    <cfRule type="containsText" dxfId="1817" priority="166" operator="containsText" text="Наименование инвестиционного проекта">
      <formula>NOT(ISERROR(SEARCH("Наименование инвестиционного проекта",T36)))</formula>
    </cfRule>
  </conditionalFormatting>
  <conditionalFormatting sqref="T30:T31">
    <cfRule type="cellIs" dxfId="1816" priority="165" operator="equal">
      <formula>0</formula>
    </cfRule>
  </conditionalFormatting>
  <conditionalFormatting sqref="T30:T32">
    <cfRule type="cellIs" dxfId="1815" priority="163" operator="equal">
      <formula>0</formula>
    </cfRule>
    <cfRule type="cellIs" dxfId="1814" priority="164" operator="equal">
      <formula>0</formula>
    </cfRule>
  </conditionalFormatting>
  <conditionalFormatting sqref="T39:T40 T70:T71 T30:T32 T36 T43:T45 T53:T54 T57:T58 T65:T67 T60:T63">
    <cfRule type="cellIs" dxfId="1813" priority="162" operator="equal">
      <formula>0</formula>
    </cfRule>
  </conditionalFormatting>
  <conditionalFormatting sqref="T39:T40 T70:T71 T30:T32 T36 T43:T45 T53:T54 T57:T58 T65:T67 T60:T63">
    <cfRule type="cellIs" dxfId="1812" priority="161" operator="equal">
      <formula>0</formula>
    </cfRule>
  </conditionalFormatting>
  <conditionalFormatting sqref="T24:T29">
    <cfRule type="cellIs" dxfId="1811" priority="160" operator="equal">
      <formula>0</formula>
    </cfRule>
  </conditionalFormatting>
  <conditionalFormatting sqref="T24:T29">
    <cfRule type="cellIs" dxfId="1810" priority="158" operator="equal">
      <formula>0</formula>
    </cfRule>
    <cfRule type="cellIs" dxfId="1809" priority="159" operator="equal">
      <formula>0</formula>
    </cfRule>
  </conditionalFormatting>
  <conditionalFormatting sqref="T24:T29">
    <cfRule type="cellIs" dxfId="1808" priority="157" operator="equal">
      <formula>0</formula>
    </cfRule>
  </conditionalFormatting>
  <conditionalFormatting sqref="T24:T29">
    <cfRule type="cellIs" dxfId="1807" priority="156" operator="equal">
      <formula>0</formula>
    </cfRule>
  </conditionalFormatting>
  <conditionalFormatting sqref="T23">
    <cfRule type="cellIs" dxfId="1806" priority="155" operator="equal">
      <formula>0</formula>
    </cfRule>
  </conditionalFormatting>
  <conditionalFormatting sqref="T23">
    <cfRule type="cellIs" dxfId="1805" priority="153" operator="equal">
      <formula>0</formula>
    </cfRule>
    <cfRule type="cellIs" dxfId="1804" priority="154" operator="equal">
      <formula>0</formula>
    </cfRule>
  </conditionalFormatting>
  <conditionalFormatting sqref="T23">
    <cfRule type="cellIs" dxfId="1803" priority="152" operator="equal">
      <formula>0</formula>
    </cfRule>
  </conditionalFormatting>
  <conditionalFormatting sqref="T23">
    <cfRule type="cellIs" dxfId="1802" priority="151" operator="equal">
      <formula>0</formula>
    </cfRule>
  </conditionalFormatting>
  <conditionalFormatting sqref="T34:T35">
    <cfRule type="containsText" dxfId="1801" priority="150" operator="containsText" text="Наименование инвестиционного проекта">
      <formula>NOT(ISERROR(SEARCH("Наименование инвестиционного проекта",T34)))</formula>
    </cfRule>
  </conditionalFormatting>
  <conditionalFormatting sqref="T34:T35">
    <cfRule type="cellIs" dxfId="1800" priority="149" operator="equal">
      <formula>0</formula>
    </cfRule>
  </conditionalFormatting>
  <conditionalFormatting sqref="T34:T35">
    <cfRule type="cellIs" dxfId="1799" priority="148" operator="equal">
      <formula>0</formula>
    </cfRule>
  </conditionalFormatting>
  <conditionalFormatting sqref="T34:T35">
    <cfRule type="cellIs" dxfId="1798" priority="147" operator="equal">
      <formula>0</formula>
    </cfRule>
  </conditionalFormatting>
  <conditionalFormatting sqref="T37:T38">
    <cfRule type="containsText" dxfId="1797" priority="146" operator="containsText" text="Наименование инвестиционного проекта">
      <formula>NOT(ISERROR(SEARCH("Наименование инвестиционного проекта",T37)))</formula>
    </cfRule>
  </conditionalFormatting>
  <conditionalFormatting sqref="T37:T38">
    <cfRule type="cellIs" dxfId="1796" priority="145" operator="equal">
      <formula>0</formula>
    </cfRule>
  </conditionalFormatting>
  <conditionalFormatting sqref="T37:T38">
    <cfRule type="cellIs" dxfId="1795" priority="144" operator="equal">
      <formula>0</formula>
    </cfRule>
  </conditionalFormatting>
  <conditionalFormatting sqref="T37:T38">
    <cfRule type="cellIs" dxfId="1794" priority="143" operator="equal">
      <formula>0</formula>
    </cfRule>
  </conditionalFormatting>
  <conditionalFormatting sqref="T56">
    <cfRule type="containsText" dxfId="1793" priority="142" operator="containsText" text="Наименование инвестиционного проекта">
      <formula>NOT(ISERROR(SEARCH("Наименование инвестиционного проекта",T56)))</formula>
    </cfRule>
  </conditionalFormatting>
  <conditionalFormatting sqref="T56">
    <cfRule type="cellIs" dxfId="1792" priority="141" operator="equal">
      <formula>0</formula>
    </cfRule>
  </conditionalFormatting>
  <conditionalFormatting sqref="T56">
    <cfRule type="cellIs" dxfId="1791" priority="140" operator="equal">
      <formula>0</formula>
    </cfRule>
  </conditionalFormatting>
  <conditionalFormatting sqref="T56">
    <cfRule type="cellIs" dxfId="1790" priority="139" operator="equal">
      <formula>0</formula>
    </cfRule>
  </conditionalFormatting>
  <conditionalFormatting sqref="T76:T77">
    <cfRule type="containsText" dxfId="1789" priority="134" operator="containsText" text="Наименование инвестиционного проекта">
      <formula>NOT(ISERROR(SEARCH("Наименование инвестиционного проекта",T76)))</formula>
    </cfRule>
  </conditionalFormatting>
  <conditionalFormatting sqref="T76:T77">
    <cfRule type="cellIs" dxfId="1788" priority="133" operator="equal">
      <formula>0</formula>
    </cfRule>
  </conditionalFormatting>
  <conditionalFormatting sqref="T76:T77">
    <cfRule type="cellIs" dxfId="1787" priority="132" operator="equal">
      <formula>0</formula>
    </cfRule>
  </conditionalFormatting>
  <conditionalFormatting sqref="T76:T77">
    <cfRule type="cellIs" dxfId="1786" priority="131" operator="equal">
      <formula>0</formula>
    </cfRule>
  </conditionalFormatting>
  <conditionalFormatting sqref="T72:T74">
    <cfRule type="containsText" dxfId="1785" priority="138" operator="containsText" text="Наименование инвестиционного проекта">
      <formula>NOT(ISERROR(SEARCH("Наименование инвестиционного проекта",T72)))</formula>
    </cfRule>
  </conditionalFormatting>
  <conditionalFormatting sqref="T72:T74">
    <cfRule type="cellIs" dxfId="1784" priority="137" operator="equal">
      <formula>0</formula>
    </cfRule>
  </conditionalFormatting>
  <conditionalFormatting sqref="T72:T74">
    <cfRule type="cellIs" dxfId="1783" priority="136" operator="equal">
      <formula>0</formula>
    </cfRule>
  </conditionalFormatting>
  <conditionalFormatting sqref="T72:T74">
    <cfRule type="cellIs" dxfId="1782" priority="135" operator="equal">
      <formula>0</formula>
    </cfRule>
  </conditionalFormatting>
  <conditionalFormatting sqref="T42">
    <cfRule type="containsText" dxfId="1781" priority="130" operator="containsText" text="Наименование инвестиционного проекта">
      <formula>NOT(ISERROR(SEARCH("Наименование инвестиционного проекта",T42)))</formula>
    </cfRule>
  </conditionalFormatting>
  <conditionalFormatting sqref="T42">
    <cfRule type="cellIs" dxfId="1780" priority="129" operator="equal">
      <formula>0</formula>
    </cfRule>
  </conditionalFormatting>
  <conditionalFormatting sqref="T42">
    <cfRule type="cellIs" dxfId="1779" priority="128" operator="equal">
      <formula>0</formula>
    </cfRule>
  </conditionalFormatting>
  <conditionalFormatting sqref="T42">
    <cfRule type="cellIs" dxfId="1778" priority="127" operator="equal">
      <formula>0</formula>
    </cfRule>
  </conditionalFormatting>
  <conditionalFormatting sqref="AA69:AM69">
    <cfRule type="cellIs" dxfId="1777" priority="126" operator="equal">
      <formula>0</formula>
    </cfRule>
  </conditionalFormatting>
  <conditionalFormatting sqref="AA69:AM69">
    <cfRule type="containsText" dxfId="1776" priority="125" operator="containsText" text="Наименование инвестиционного проекта">
      <formula>NOT(ISERROR(SEARCH("Наименование инвестиционного проекта",AA69)))</formula>
    </cfRule>
  </conditionalFormatting>
  <conditionalFormatting sqref="AA69:AM69">
    <cfRule type="cellIs" dxfId="1775" priority="124" operator="equal">
      <formula>0</formula>
    </cfRule>
  </conditionalFormatting>
  <conditionalFormatting sqref="AA69:AM69">
    <cfRule type="cellIs" dxfId="1774" priority="123" operator="equal">
      <formula>0</formula>
    </cfRule>
  </conditionalFormatting>
  <conditionalFormatting sqref="Z69">
    <cfRule type="cellIs" dxfId="1773" priority="122" operator="equal">
      <formula>0</formula>
    </cfRule>
  </conditionalFormatting>
  <conditionalFormatting sqref="Z69">
    <cfRule type="containsText" dxfId="1772" priority="121" operator="containsText" text="Наименование инвестиционного проекта">
      <formula>NOT(ISERROR(SEARCH("Наименование инвестиционного проекта",Z69)))</formula>
    </cfRule>
  </conditionalFormatting>
  <conditionalFormatting sqref="Z69">
    <cfRule type="cellIs" dxfId="1771" priority="120" operator="equal">
      <formula>0</formula>
    </cfRule>
  </conditionalFormatting>
  <conditionalFormatting sqref="Z69">
    <cfRule type="cellIs" dxfId="1770" priority="119" operator="equal">
      <formula>0</formula>
    </cfRule>
  </conditionalFormatting>
  <conditionalFormatting sqref="E69:L69 N69:S69 U69:Y69">
    <cfRule type="cellIs" dxfId="1769" priority="118" operator="equal">
      <formula>0</formula>
    </cfRule>
  </conditionalFormatting>
  <conditionalFormatting sqref="E69:L69 N69:S69 U69:Y69">
    <cfRule type="containsText" dxfId="1768" priority="117" operator="containsText" text="Наименование инвестиционного проекта">
      <formula>NOT(ISERROR(SEARCH("Наименование инвестиционного проекта",E69)))</formula>
    </cfRule>
  </conditionalFormatting>
  <conditionalFormatting sqref="E69:L69 N69:S69 U69:Y69">
    <cfRule type="cellIs" dxfId="1767" priority="116" operator="equal">
      <formula>0</formula>
    </cfRule>
  </conditionalFormatting>
  <conditionalFormatting sqref="E69:L69 N69:S69 U69:Y69">
    <cfRule type="cellIs" dxfId="1766" priority="115" operator="equal">
      <formula>0</formula>
    </cfRule>
  </conditionalFormatting>
  <conditionalFormatting sqref="M69">
    <cfRule type="cellIs" dxfId="1765" priority="114" operator="equal">
      <formula>0</formula>
    </cfRule>
  </conditionalFormatting>
  <conditionalFormatting sqref="M69">
    <cfRule type="containsText" dxfId="1764" priority="113" operator="containsText" text="Наименование инвестиционного проекта">
      <formula>NOT(ISERROR(SEARCH("Наименование инвестиционного проекта",M69)))</formula>
    </cfRule>
  </conditionalFormatting>
  <conditionalFormatting sqref="M69">
    <cfRule type="cellIs" dxfId="1763" priority="112" operator="equal">
      <formula>0</formula>
    </cfRule>
  </conditionalFormatting>
  <conditionalFormatting sqref="M69">
    <cfRule type="cellIs" dxfId="1762" priority="111" operator="equal">
      <formula>0</formula>
    </cfRule>
  </conditionalFormatting>
  <conditionalFormatting sqref="T69">
    <cfRule type="cellIs" dxfId="1761" priority="110" operator="equal">
      <formula>0</formula>
    </cfRule>
  </conditionalFormatting>
  <conditionalFormatting sqref="T69">
    <cfRule type="containsText" dxfId="1760" priority="109" operator="containsText" text="Наименование инвестиционного проекта">
      <formula>NOT(ISERROR(SEARCH("Наименование инвестиционного проекта",T69)))</formula>
    </cfRule>
  </conditionalFormatting>
  <conditionalFormatting sqref="T69">
    <cfRule type="cellIs" dxfId="1759" priority="108" operator="equal">
      <formula>0</formula>
    </cfRule>
  </conditionalFormatting>
  <conditionalFormatting sqref="T69">
    <cfRule type="cellIs" dxfId="1758" priority="107" operator="equal">
      <formula>0</formula>
    </cfRule>
  </conditionalFormatting>
  <conditionalFormatting sqref="AA48:AA52 AB51:AD51 AB52:AE52">
    <cfRule type="cellIs" dxfId="1757" priority="106" operator="equal">
      <formula>0</formula>
    </cfRule>
  </conditionalFormatting>
  <conditionalFormatting sqref="AA48:AA52 AB51:AD51 AB52:AE52">
    <cfRule type="containsText" dxfId="1756" priority="105" operator="containsText" text="Наименование инвестиционного проекта">
      <formula>NOT(ISERROR(SEARCH("Наименование инвестиционного проекта",AA48)))</formula>
    </cfRule>
  </conditionalFormatting>
  <conditionalFormatting sqref="AA48:AA52 AB51:AD51 AB52:AE52">
    <cfRule type="cellIs" dxfId="1755" priority="104" operator="equal">
      <formula>0</formula>
    </cfRule>
  </conditionalFormatting>
  <conditionalFormatting sqref="AA48:AA52 AB51:AD51 AB52:AE52">
    <cfRule type="cellIs" dxfId="1754" priority="103" operator="equal">
      <formula>0</formula>
    </cfRule>
  </conditionalFormatting>
  <conditionalFormatting sqref="Z48:Z52">
    <cfRule type="cellIs" dxfId="1753" priority="102" operator="equal">
      <formula>0</formula>
    </cfRule>
  </conditionalFormatting>
  <conditionalFormatting sqref="Z48:Z52">
    <cfRule type="containsText" dxfId="1752" priority="101" operator="containsText" text="Наименование инвестиционного проекта">
      <formula>NOT(ISERROR(SEARCH("Наименование инвестиционного проекта",Z48)))</formula>
    </cfRule>
  </conditionalFormatting>
  <conditionalFormatting sqref="Z48:Z52">
    <cfRule type="cellIs" dxfId="1751" priority="100" operator="equal">
      <formula>0</formula>
    </cfRule>
  </conditionalFormatting>
  <conditionalFormatting sqref="Z48:Z52">
    <cfRule type="cellIs" dxfId="1750" priority="99" operator="equal">
      <formula>0</formula>
    </cfRule>
  </conditionalFormatting>
  <conditionalFormatting sqref="AE51:AM51 AF52:AM52 AB48:AM50">
    <cfRule type="cellIs" dxfId="1749" priority="98" operator="equal">
      <formula>0</formula>
    </cfRule>
  </conditionalFormatting>
  <conditionalFormatting sqref="AE51:AM51 AF52:AM52 AB48:AM50">
    <cfRule type="containsText" dxfId="1748" priority="97" operator="containsText" text="Наименование инвестиционного проекта">
      <formula>NOT(ISERROR(SEARCH("Наименование инвестиционного проекта",AB48)))</formula>
    </cfRule>
  </conditionalFormatting>
  <conditionalFormatting sqref="AE51:AM51 AF52:AM52 AB48:AM50">
    <cfRule type="cellIs" dxfId="1747" priority="96" operator="equal">
      <formula>0</formula>
    </cfRule>
  </conditionalFormatting>
  <conditionalFormatting sqref="AE51:AM51 AF52:AM52 AB48:AM50">
    <cfRule type="cellIs" dxfId="1746" priority="95" operator="equal">
      <formula>0</formula>
    </cfRule>
  </conditionalFormatting>
  <conditionalFormatting sqref="E48:L52 N48:S52 U48:Y52 E47:AM47">
    <cfRule type="cellIs" dxfId="1745" priority="94" operator="equal">
      <formula>0</formula>
    </cfRule>
  </conditionalFormatting>
  <conditionalFormatting sqref="E48:L52 N48:S52 U48:Y52 E47:AM47">
    <cfRule type="containsText" dxfId="1744" priority="93" operator="containsText" text="Наименование инвестиционного проекта">
      <formula>NOT(ISERROR(SEARCH("Наименование инвестиционного проекта",E47)))</formula>
    </cfRule>
  </conditionalFormatting>
  <conditionalFormatting sqref="E48:L52 N48:S52 U48:Y52 E47:AM47">
    <cfRule type="cellIs" dxfId="1743" priority="92" operator="equal">
      <formula>0</formula>
    </cfRule>
  </conditionalFormatting>
  <conditionalFormatting sqref="E48:L52 N48:S52 U48:Y52 E47:AM47">
    <cfRule type="cellIs" dxfId="1742" priority="91" operator="equal">
      <formula>0</formula>
    </cfRule>
  </conditionalFormatting>
  <conditionalFormatting sqref="M48:M52">
    <cfRule type="cellIs" dxfId="1741" priority="90" operator="equal">
      <formula>0</formula>
    </cfRule>
  </conditionalFormatting>
  <conditionalFormatting sqref="M48:M52">
    <cfRule type="containsText" dxfId="1740" priority="89" operator="containsText" text="Наименование инвестиционного проекта">
      <formula>NOT(ISERROR(SEARCH("Наименование инвестиционного проекта",M48)))</formula>
    </cfRule>
  </conditionalFormatting>
  <conditionalFormatting sqref="M48:M52">
    <cfRule type="cellIs" dxfId="1739" priority="88" operator="equal">
      <formula>0</formula>
    </cfRule>
  </conditionalFormatting>
  <conditionalFormatting sqref="M48:M52">
    <cfRule type="cellIs" dxfId="1738" priority="87" operator="equal">
      <formula>0</formula>
    </cfRule>
  </conditionalFormatting>
  <conditionalFormatting sqref="T48:T52">
    <cfRule type="cellIs" dxfId="1737" priority="86" operator="equal">
      <formula>0</formula>
    </cfRule>
  </conditionalFormatting>
  <conditionalFormatting sqref="T48:T52">
    <cfRule type="containsText" dxfId="1736" priority="85" operator="containsText" text="Наименование инвестиционного проекта">
      <formula>NOT(ISERROR(SEARCH("Наименование инвестиционного проекта",T48)))</formula>
    </cfRule>
  </conditionalFormatting>
  <conditionalFormatting sqref="T48:T52">
    <cfRule type="cellIs" dxfId="1735" priority="84" operator="equal">
      <formula>0</formula>
    </cfRule>
  </conditionalFormatting>
  <conditionalFormatting sqref="T48:T52">
    <cfRule type="cellIs" dxfId="1734" priority="83" operator="equal">
      <formula>0</formula>
    </cfRule>
  </conditionalFormatting>
  <conditionalFormatting sqref="E41:AM41">
    <cfRule type="containsText" dxfId="1733" priority="82" operator="containsText" text="Наименование инвестиционного проекта">
      <formula>NOT(ISERROR(SEARCH("Наименование инвестиционного проекта",E41)))</formula>
    </cfRule>
  </conditionalFormatting>
  <conditionalFormatting sqref="E41:AM41">
    <cfRule type="cellIs" dxfId="1732" priority="81" operator="equal">
      <formula>0</formula>
    </cfRule>
  </conditionalFormatting>
  <conditionalFormatting sqref="E41:AM41">
    <cfRule type="cellIs" dxfId="1731" priority="80" operator="equal">
      <formula>0</formula>
    </cfRule>
  </conditionalFormatting>
  <conditionalFormatting sqref="E41:AM41">
    <cfRule type="cellIs" dxfId="1730" priority="79" operator="equal">
      <formula>0</formula>
    </cfRule>
  </conditionalFormatting>
  <conditionalFormatting sqref="AA33">
    <cfRule type="containsText" dxfId="1729" priority="78"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1728" priority="77" operator="equal">
      <formula>0</formula>
    </cfRule>
  </conditionalFormatting>
  <conditionalFormatting sqref="AA33">
    <cfRule type="cellIs" dxfId="1727" priority="76" operator="equal">
      <formula>0</formula>
    </cfRule>
  </conditionalFormatting>
  <conditionalFormatting sqref="AA33">
    <cfRule type="cellIs" dxfId="1726" priority="75" operator="equal">
      <formula>0</formula>
    </cfRule>
  </conditionalFormatting>
  <conditionalFormatting sqref="Z33">
    <cfRule type="containsText" dxfId="1725" priority="74"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1724" priority="73" operator="equal">
      <formula>0</formula>
    </cfRule>
  </conditionalFormatting>
  <conditionalFormatting sqref="Z33">
    <cfRule type="cellIs" dxfId="1723" priority="72" operator="equal">
      <formula>0</formula>
    </cfRule>
  </conditionalFormatting>
  <conditionalFormatting sqref="Z33">
    <cfRule type="cellIs" dxfId="1722" priority="71" operator="equal">
      <formula>0</formula>
    </cfRule>
  </conditionalFormatting>
  <conditionalFormatting sqref="AG33:AM33">
    <cfRule type="cellIs" dxfId="1721" priority="70" operator="equal">
      <formula>0</formula>
    </cfRule>
  </conditionalFormatting>
  <conditionalFormatting sqref="AG33:AM33">
    <cfRule type="containsText" dxfId="1720" priority="69"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1719" priority="68" operator="equal">
      <formula>0</formula>
    </cfRule>
  </conditionalFormatting>
  <conditionalFormatting sqref="AG33:AM33">
    <cfRule type="cellIs" dxfId="1718" priority="67" operator="equal">
      <formula>0</formula>
    </cfRule>
  </conditionalFormatting>
  <conditionalFormatting sqref="AB33:AF33">
    <cfRule type="containsText" dxfId="1717" priority="66"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1716" priority="65" operator="equal">
      <formula>0</formula>
    </cfRule>
  </conditionalFormatting>
  <conditionalFormatting sqref="AB33:AF33">
    <cfRule type="cellIs" dxfId="1715" priority="64" operator="equal">
      <formula>0</formula>
    </cfRule>
  </conditionalFormatting>
  <conditionalFormatting sqref="AB33:AF33">
    <cfRule type="cellIs" dxfId="1714" priority="63" operator="equal">
      <formula>0</formula>
    </cfRule>
  </conditionalFormatting>
  <conditionalFormatting sqref="E33:L33 N33:S33 U33:Y33">
    <cfRule type="containsText" dxfId="1713" priority="62"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1712" priority="61" operator="equal">
      <formula>0</formula>
    </cfRule>
  </conditionalFormatting>
  <conditionalFormatting sqref="U33:Y33 N33:S33 E33:L33">
    <cfRule type="cellIs" dxfId="1711" priority="60" operator="equal">
      <formula>0</formula>
    </cfRule>
  </conditionalFormatting>
  <conditionalFormatting sqref="U33:Y33 N33:S33 E33:L33">
    <cfRule type="cellIs" dxfId="1710" priority="59" operator="equal">
      <formula>0</formula>
    </cfRule>
  </conditionalFormatting>
  <conditionalFormatting sqref="M33">
    <cfRule type="containsText" dxfId="1709" priority="58"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1708" priority="57" operator="equal">
      <formula>0</formula>
    </cfRule>
  </conditionalFormatting>
  <conditionalFormatting sqref="M33">
    <cfRule type="cellIs" dxfId="1707" priority="56" operator="equal">
      <formula>0</formula>
    </cfRule>
  </conditionalFormatting>
  <conditionalFormatting sqref="M33">
    <cfRule type="cellIs" dxfId="1706" priority="55" operator="equal">
      <formula>0</formula>
    </cfRule>
  </conditionalFormatting>
  <conditionalFormatting sqref="T33">
    <cfRule type="containsText" dxfId="1705" priority="54"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1704" priority="53" operator="equal">
      <formula>0</formula>
    </cfRule>
  </conditionalFormatting>
  <conditionalFormatting sqref="T33">
    <cfRule type="cellIs" dxfId="1703" priority="52" operator="equal">
      <formula>0</formula>
    </cfRule>
  </conditionalFormatting>
  <conditionalFormatting sqref="T33">
    <cfRule type="cellIs" dxfId="1702" priority="51" operator="equal">
      <formula>0</formula>
    </cfRule>
  </conditionalFormatting>
  <conditionalFormatting sqref="E64:AM64">
    <cfRule type="containsText" dxfId="1701" priority="49" operator="containsText" text="Наименование инвестиционного проекта">
      <formula>NOT(ISERROR(SEARCH("Наименование инвестиционного проекта",E64)))</formula>
    </cfRule>
  </conditionalFormatting>
  <conditionalFormatting sqref="E64:AM64">
    <cfRule type="cellIs" dxfId="1700" priority="50" operator="equal">
      <formula>0</formula>
    </cfRule>
  </conditionalFormatting>
  <conditionalFormatting sqref="E64:AM64">
    <cfRule type="cellIs" dxfId="1699" priority="48" operator="equal">
      <formula>0</formula>
    </cfRule>
  </conditionalFormatting>
  <conditionalFormatting sqref="E64:AM64">
    <cfRule type="cellIs" dxfId="1698" priority="47" operator="equal">
      <formula>0</formula>
    </cfRule>
  </conditionalFormatting>
  <conditionalFormatting sqref="B93:B98 D93:D98 B76:D76">
    <cfRule type="containsText" dxfId="1697" priority="46" operator="containsText" text="Наименование инвестиционного проекта">
      <formula>NOT(ISERROR(SEARCH("Наименование инвестиционного проекта",B76)))</formula>
    </cfRule>
  </conditionalFormatting>
  <conditionalFormatting sqref="B83:D86 B79:D79 B93:D98 B76:D76">
    <cfRule type="cellIs" dxfId="1696" priority="45" operator="equal">
      <formula>0</formula>
    </cfRule>
  </conditionalFormatting>
  <conditionalFormatting sqref="D83:D84 B85:D86 D23:D49 B106:D120 B71:D75 C98 B132:D173 B79:D79 D100:D101 B100:B101 B122:D123 B125:D128">
    <cfRule type="containsText" dxfId="1695" priority="44" operator="containsText" text="Наименование инвестиционного проекта">
      <formula>NOT(ISERROR(SEARCH("Наименование инвестиционного проекта",B23)))</formula>
    </cfRule>
  </conditionalFormatting>
  <conditionalFormatting sqref="B50:D50 D23:D49 B106:D120 B57:D69 C98 B52:D52 B55:D55 B71:D75 B132:D173 D100:D101 B100:B101 B122:D123 B125:D128">
    <cfRule type="cellIs" dxfId="1694" priority="43" operator="equal">
      <formula>0</formula>
    </cfRule>
  </conditionalFormatting>
  <conditionalFormatting sqref="D105">
    <cfRule type="cellIs" dxfId="1693" priority="34" operator="equal">
      <formula>0</formula>
    </cfRule>
  </conditionalFormatting>
  <conditionalFormatting sqref="C100">
    <cfRule type="cellIs" dxfId="1692" priority="36" operator="equal">
      <formula>0</formula>
    </cfRule>
  </conditionalFormatting>
  <conditionalFormatting sqref="C101">
    <cfRule type="cellIs" dxfId="1691" priority="35" operator="equal">
      <formula>0</formula>
    </cfRule>
  </conditionalFormatting>
  <conditionalFormatting sqref="C46:C47">
    <cfRule type="cellIs" dxfId="1690" priority="32" operator="equal">
      <formula>0</formula>
    </cfRule>
  </conditionalFormatting>
  <conditionalFormatting sqref="B83:C84 D87:D88 B105:C105 B102:D104 B89:D92">
    <cfRule type="containsText" dxfId="1689" priority="42" operator="containsText" text="Наименование инвестиционного проекта">
      <formula>NOT(ISERROR(SEARCH("Наименование инвестиционного проекта",B83)))</formula>
    </cfRule>
  </conditionalFormatting>
  <conditionalFormatting sqref="D87:D88 B105:C105 B102:D104 B89:D92">
    <cfRule type="cellIs" dxfId="1688" priority="41" operator="equal">
      <formula>0</formula>
    </cfRule>
  </conditionalFormatting>
  <conditionalFormatting sqref="B23:C23 B48:C49 B47">
    <cfRule type="cellIs" dxfId="1687" priority="40" operator="equal">
      <formula>0</formula>
    </cfRule>
  </conditionalFormatting>
  <conditionalFormatting sqref="B56 D56">
    <cfRule type="cellIs" dxfId="1686" priority="39" operator="equal">
      <formula>0</formula>
    </cfRule>
  </conditionalFormatting>
  <conditionalFormatting sqref="B87:C87">
    <cfRule type="cellIs" dxfId="1685" priority="38" operator="equal">
      <formula>0</formula>
    </cfRule>
  </conditionalFormatting>
  <conditionalFormatting sqref="B88:C88">
    <cfRule type="cellIs" dxfId="1684" priority="37" operator="equal">
      <formula>0</formula>
    </cfRule>
  </conditionalFormatting>
  <conditionalFormatting sqref="C56">
    <cfRule type="cellIs" dxfId="1683" priority="33" operator="equal">
      <formula>0</formula>
    </cfRule>
  </conditionalFormatting>
  <conditionalFormatting sqref="C51">
    <cfRule type="cellIs" dxfId="1682" priority="30" operator="equal">
      <formula>0</formula>
    </cfRule>
  </conditionalFormatting>
  <conditionalFormatting sqref="D51 B51">
    <cfRule type="cellIs" dxfId="1681" priority="31" operator="equal">
      <formula>0</formula>
    </cfRule>
  </conditionalFormatting>
  <conditionalFormatting sqref="C53:C54">
    <cfRule type="cellIs" dxfId="1680" priority="28" operator="equal">
      <formula>0</formula>
    </cfRule>
  </conditionalFormatting>
  <conditionalFormatting sqref="D53:D54 B53:B54">
    <cfRule type="cellIs" dxfId="1679" priority="29" operator="equal">
      <formula>0</formula>
    </cfRule>
  </conditionalFormatting>
  <conditionalFormatting sqref="B70:D70">
    <cfRule type="cellIs" dxfId="1678" priority="27" operator="equal">
      <formula>0</formula>
    </cfRule>
  </conditionalFormatting>
  <conditionalFormatting sqref="B131:D131">
    <cfRule type="containsText" dxfId="1677" priority="26" operator="containsText" text="Наименование инвестиционного проекта">
      <formula>NOT(ISERROR(SEARCH("Наименование инвестиционного проекта",B131)))</formula>
    </cfRule>
  </conditionalFormatting>
  <conditionalFormatting sqref="B131:D131">
    <cfRule type="cellIs" dxfId="1676" priority="25" operator="equal">
      <formula>0</formula>
    </cfRule>
  </conditionalFormatting>
  <conditionalFormatting sqref="B79:D79">
    <cfRule type="containsText" dxfId="1675" priority="24" operator="containsText" text="Наименование инвестиционного проекта">
      <formula>NOT(ISERROR(SEARCH("Наименование инвестиционного проекта",B79)))</formula>
    </cfRule>
  </conditionalFormatting>
  <conditionalFormatting sqref="B79:D79">
    <cfRule type="cellIs" dxfId="1674" priority="23" operator="equal">
      <formula>0</formula>
    </cfRule>
  </conditionalFormatting>
  <conditionalFormatting sqref="C79">
    <cfRule type="containsText" dxfId="1673" priority="22" operator="containsText" text="Наименование инвестиционного проекта">
      <formula>NOT(ISERROR(SEARCH("Наименование инвестиционного проекта",C79)))</formula>
    </cfRule>
  </conditionalFormatting>
  <conditionalFormatting sqref="C99">
    <cfRule type="cellIs" dxfId="1672" priority="19" operator="equal">
      <formula>0</formula>
    </cfRule>
  </conditionalFormatting>
  <conditionalFormatting sqref="D99 B99">
    <cfRule type="containsText" dxfId="1671" priority="21" operator="containsText" text="Наименование инвестиционного проекта">
      <formula>NOT(ISERROR(SEARCH("Наименование инвестиционного проекта",B99)))</formula>
    </cfRule>
  </conditionalFormatting>
  <conditionalFormatting sqref="D99 B99">
    <cfRule type="cellIs" dxfId="1670" priority="20" operator="equal">
      <formula>0</formula>
    </cfRule>
  </conditionalFormatting>
  <conditionalFormatting sqref="B129:D130">
    <cfRule type="containsText" dxfId="1669" priority="18" operator="containsText" text="Наименование инвестиционного проекта">
      <formula>NOT(ISERROR(SEARCH("Наименование инвестиционного проекта",B129)))</formula>
    </cfRule>
  </conditionalFormatting>
  <conditionalFormatting sqref="B129:D130">
    <cfRule type="cellIs" dxfId="1668" priority="17" operator="equal">
      <formula>0</formula>
    </cfRule>
  </conditionalFormatting>
  <conditionalFormatting sqref="B174:D176">
    <cfRule type="containsText" dxfId="1667" priority="16" operator="containsText" text="Наименование инвестиционного проекта">
      <formula>NOT(ISERROR(SEARCH("Наименование инвестиционного проекта",B174)))</formula>
    </cfRule>
  </conditionalFormatting>
  <conditionalFormatting sqref="B174:D176">
    <cfRule type="cellIs" dxfId="1666" priority="15" operator="equal">
      <formula>0</formula>
    </cfRule>
  </conditionalFormatting>
  <conditionalFormatting sqref="B77:D78">
    <cfRule type="containsText" dxfId="1665" priority="14" operator="containsText" text="Наименование инвестиционного проекта">
      <formula>NOT(ISERROR(SEARCH("Наименование инвестиционного проекта",B77)))</formula>
    </cfRule>
  </conditionalFormatting>
  <conditionalFormatting sqref="B77:D78">
    <cfRule type="cellIs" dxfId="1664" priority="13" operator="equal">
      <formula>0</formula>
    </cfRule>
  </conditionalFormatting>
  <conditionalFormatting sqref="C77:C78">
    <cfRule type="containsText" dxfId="1663" priority="12" operator="containsText" text="Наименование инвестиционного проекта">
      <formula>NOT(ISERROR(SEARCH("Наименование инвестиционного проекта",C77)))</formula>
    </cfRule>
  </conditionalFormatting>
  <conditionalFormatting sqref="B80:D81">
    <cfRule type="containsText" dxfId="1662" priority="11" operator="containsText" text="Наименование инвестиционного проекта">
      <formula>NOT(ISERROR(SEARCH("Наименование инвестиционного проекта",B80)))</formula>
    </cfRule>
  </conditionalFormatting>
  <conditionalFormatting sqref="B80:D81">
    <cfRule type="cellIs" dxfId="1661" priority="10" operator="equal">
      <formula>0</formula>
    </cfRule>
  </conditionalFormatting>
  <conditionalFormatting sqref="C80:C81">
    <cfRule type="containsText" dxfId="1660" priority="9" operator="containsText" text="Наименование инвестиционного проекта">
      <formula>NOT(ISERROR(SEARCH("Наименование инвестиционного проекта",C80)))</formula>
    </cfRule>
  </conditionalFormatting>
  <conditionalFormatting sqref="B121:D121">
    <cfRule type="containsText" dxfId="1659" priority="8" operator="containsText" text="Наименование инвестиционного проекта">
      <formula>NOT(ISERROR(SEARCH("Наименование инвестиционного проекта",B121)))</formula>
    </cfRule>
  </conditionalFormatting>
  <conditionalFormatting sqref="B121:D121">
    <cfRule type="cellIs" dxfId="1658" priority="7" operator="equal">
      <formula>0</formula>
    </cfRule>
  </conditionalFormatting>
  <conditionalFormatting sqref="B82:D82">
    <cfRule type="containsText" dxfId="1657" priority="6" operator="containsText" text="Наименование инвестиционного проекта">
      <formula>NOT(ISERROR(SEARCH("Наименование инвестиционного проекта",B82)))</formula>
    </cfRule>
  </conditionalFormatting>
  <conditionalFormatting sqref="B82:D82">
    <cfRule type="cellIs" dxfId="1656" priority="5" operator="equal">
      <formula>0</formula>
    </cfRule>
  </conditionalFormatting>
  <conditionalFormatting sqref="B124:D124">
    <cfRule type="containsText" dxfId="1655" priority="4" operator="containsText" text="Наименование инвестиционного проекта">
      <formula>NOT(ISERROR(SEARCH("Наименование инвестиционного проекта",B124)))</formula>
    </cfRule>
  </conditionalFormatting>
  <conditionalFormatting sqref="B124:D124">
    <cfRule type="cellIs" dxfId="1654" priority="3" operator="equal">
      <formula>0</formula>
    </cfRule>
  </conditionalFormatting>
  <conditionalFormatting sqref="B177:D177">
    <cfRule type="containsText" dxfId="1653" priority="2" operator="containsText" text="Наименование инвестиционного проекта">
      <formula>NOT(ISERROR(SEARCH("Наименование инвестиционного проекта",B177)))</formula>
    </cfRule>
  </conditionalFormatting>
  <conditionalFormatting sqref="B177:D177">
    <cfRule type="cellIs" dxfId="1652" priority="1" operator="equal">
      <formula>0</formula>
    </cfRule>
  </conditionalFormatting>
  <pageMargins left="0.70866141732283472" right="0.70866141732283472" top="0.74803149606299213" bottom="0.74803149606299213" header="0.31496062992125984" footer="0.31496062992125984"/>
  <pageSetup paperSize="8" scale="1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6138A-A867-4B47-96D9-956D101B5356}">
  <sheetPr>
    <tabColor rgb="FF92D050"/>
    <pageSetUpPr fitToPage="1"/>
  </sheetPr>
  <dimension ref="A1:BO176"/>
  <sheetViews>
    <sheetView view="pageBreakPreview" zoomScale="70" zoomScaleNormal="100" zoomScaleSheetLayoutView="70" workbookViewId="0">
      <pane xSplit="4" ySplit="24" topLeftCell="J74" activePane="bottomRight" state="frozen"/>
      <selection activeCell="A18" sqref="A18"/>
      <selection pane="topRight" activeCell="E18" sqref="E18"/>
      <selection pane="bottomLeft" activeCell="A25" sqref="A25"/>
      <selection pane="bottomRight" activeCell="AB78" sqref="AB78"/>
    </sheetView>
  </sheetViews>
  <sheetFormatPr defaultRowHeight="15.75" outlineLevelRow="1" x14ac:dyDescent="0.25"/>
  <cols>
    <col min="1" max="1" width="9.140625" style="32"/>
    <col min="2" max="2" width="13.28515625" style="32" customWidth="1"/>
    <col min="3" max="3" width="106.28515625" style="32" customWidth="1"/>
    <col min="4" max="4" width="26.28515625" style="32" customWidth="1"/>
    <col min="5" max="5" width="20.5703125" style="32" customWidth="1"/>
    <col min="6" max="6" width="17.7109375" style="32" customWidth="1"/>
    <col min="7" max="11" width="8.7109375" style="32" customWidth="1"/>
    <col min="12" max="12" width="20.5703125" style="32" customWidth="1"/>
    <col min="13" max="13" width="17.140625" style="32" customWidth="1"/>
    <col min="14" max="18" width="8.7109375" style="32" customWidth="1"/>
    <col min="19" max="19" width="20.5703125" style="32" customWidth="1"/>
    <col min="20" max="20" width="15.7109375" style="32" customWidth="1"/>
    <col min="21" max="25" width="8.7109375" style="32" customWidth="1"/>
    <col min="26" max="26" width="20.5703125" style="32" customWidth="1"/>
    <col min="27" max="27" width="17.7109375" style="32" customWidth="1"/>
    <col min="28" max="28" width="11.140625" style="32" customWidth="1"/>
    <col min="29" max="32" width="8.7109375" style="32" bestFit="1" customWidth="1"/>
    <col min="33" max="33" width="20.5703125" style="32" customWidth="1"/>
    <col min="34" max="34" width="15.28515625" style="32" customWidth="1"/>
    <col min="35" max="35" width="12.140625" style="32" customWidth="1"/>
    <col min="36" max="38" width="8.7109375" style="32" bestFit="1" customWidth="1"/>
    <col min="39" max="39" width="17.42578125" style="32" customWidth="1"/>
    <col min="40" max="40" width="6.5703125" style="29" customWidth="1"/>
    <col min="41" max="41" width="18.42578125" style="32" customWidth="1"/>
    <col min="42" max="42" width="24.28515625" style="32" customWidth="1"/>
    <col min="43" max="43" width="14.42578125" style="32" customWidth="1"/>
    <col min="44" max="44" width="25.5703125" style="32" customWidth="1"/>
    <col min="45" max="45" width="12.42578125" style="32" customWidth="1"/>
    <col min="46" max="46" width="19.85546875" style="32" customWidth="1"/>
    <col min="47" max="48" width="4.7109375" style="32" customWidth="1"/>
    <col min="49" max="49" width="4.28515625" style="32" customWidth="1"/>
    <col min="50" max="50" width="4.42578125" style="32" customWidth="1"/>
    <col min="51" max="51" width="5.140625" style="32" customWidth="1"/>
    <col min="52" max="52" width="5.7109375" style="32" customWidth="1"/>
    <col min="53" max="53" width="6.28515625" style="32" customWidth="1"/>
    <col min="54" max="54" width="6.5703125" style="32" customWidth="1"/>
    <col min="55" max="55" width="6.28515625" style="32" customWidth="1"/>
    <col min="56" max="57" width="5.7109375" style="32" customWidth="1"/>
    <col min="58" max="58" width="14.7109375" style="32" customWidth="1"/>
    <col min="59" max="68" width="5.7109375" style="32" customWidth="1"/>
    <col min="69" max="16384" width="9.140625" style="32"/>
  </cols>
  <sheetData>
    <row r="1" spans="2:67" ht="18.75" outlineLevel="1" x14ac:dyDescent="0.25">
      <c r="AM1" s="89" t="s">
        <v>391</v>
      </c>
    </row>
    <row r="2" spans="2:67" ht="18.75" outlineLevel="1" x14ac:dyDescent="0.3">
      <c r="AM2" s="117" t="s">
        <v>1</v>
      </c>
    </row>
    <row r="3" spans="2:67" ht="18.75" outlineLevel="1" x14ac:dyDescent="0.3">
      <c r="AM3" s="117" t="s">
        <v>305</v>
      </c>
    </row>
    <row r="4" spans="2:67" ht="18.75" outlineLevel="1" x14ac:dyDescent="0.3">
      <c r="B4" s="962" t="s">
        <v>392</v>
      </c>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c r="AI4" s="962"/>
      <c r="AJ4" s="962"/>
      <c r="AK4" s="962"/>
      <c r="AL4" s="962"/>
      <c r="AM4" s="962"/>
    </row>
    <row r="5" spans="2:67" ht="18.75" outlineLevel="1" x14ac:dyDescent="0.3">
      <c r="B5" s="963" t="s">
        <v>1661</v>
      </c>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row>
    <row r="6" spans="2:67" outlineLevel="1" x14ac:dyDescent="0.25">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row>
    <row r="7" spans="2:67" ht="18.75" outlineLevel="1" x14ac:dyDescent="0.25">
      <c r="B7" s="907" t="str">
        <f>'1-2023'!B7:AY7</f>
        <v>Инвестиционная программа  ГУП НАО "Нарьян-Марская электростанция"</v>
      </c>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119"/>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row>
    <row r="8" spans="2:67" outlineLevel="1" x14ac:dyDescent="0.25">
      <c r="B8" s="964" t="s">
        <v>4</v>
      </c>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964"/>
      <c r="AM8" s="964"/>
      <c r="AN8" s="121"/>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row>
    <row r="9" spans="2:67" outlineLevel="1" x14ac:dyDescent="0.25">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1"/>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row>
    <row r="10" spans="2:67" outlineLevel="1" x14ac:dyDescent="0.25">
      <c r="B10" s="965" t="s">
        <v>1682</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124"/>
      <c r="AO10" s="125"/>
      <c r="AP10" s="125"/>
      <c r="AQ10" s="125"/>
      <c r="AR10" s="125"/>
      <c r="AS10" s="125"/>
      <c r="AT10" s="125"/>
      <c r="AU10" s="125"/>
      <c r="AV10" s="125"/>
      <c r="AW10" s="125"/>
      <c r="AX10" s="125"/>
      <c r="AY10" s="125"/>
      <c r="AZ10" s="125"/>
      <c r="BA10" s="125"/>
      <c r="BB10" s="125"/>
      <c r="BC10" s="125"/>
      <c r="BD10" s="125"/>
      <c r="BE10" s="125"/>
      <c r="BF10" s="125"/>
    </row>
    <row r="11" spans="2:67" ht="18.75" outlineLevel="1" x14ac:dyDescent="0.3">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7"/>
      <c r="AO11" s="128"/>
      <c r="AP11" s="128"/>
      <c r="AQ11" s="128"/>
      <c r="AR11" s="128"/>
      <c r="AS11" s="128"/>
      <c r="AT11" s="128"/>
      <c r="AU11" s="128"/>
      <c r="AV11" s="128"/>
      <c r="AW11" s="128"/>
      <c r="AX11" s="128"/>
    </row>
    <row r="12" spans="2:67" ht="18.75" outlineLevel="1" x14ac:dyDescent="0.25">
      <c r="B12" s="873" t="str">
        <f>'1-2023'!B12:AY12</f>
        <v>Утвержденные плановые значения показателей приведены в соответствии с:  "решение об утверждении инвестиционной программы отсутствует"</v>
      </c>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129"/>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row>
    <row r="13" spans="2:67" outlineLevel="1" x14ac:dyDescent="0.25">
      <c r="B13" s="874" t="s">
        <v>6</v>
      </c>
      <c r="C13" s="874"/>
      <c r="D13" s="874"/>
      <c r="E13" s="874"/>
      <c r="F13" s="874"/>
      <c r="G13" s="874"/>
      <c r="H13" s="874"/>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131"/>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row>
    <row r="14" spans="2:67" outlineLevel="1" x14ac:dyDescent="0.2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131"/>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row>
    <row r="15" spans="2:67" outlineLevel="1" x14ac:dyDescent="0.2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131"/>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row>
    <row r="16" spans="2:67" outlineLevel="1" x14ac:dyDescent="0.2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131"/>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row>
    <row r="17" spans="1:58" ht="16.5" outlineLevel="1" thickBot="1" x14ac:dyDescent="0.3">
      <c r="B17" s="954"/>
      <c r="C17" s="954"/>
      <c r="D17" s="954"/>
      <c r="E17" s="954"/>
      <c r="F17" s="954"/>
      <c r="G17" s="954"/>
      <c r="H17" s="954"/>
      <c r="I17" s="954"/>
      <c r="J17" s="954"/>
      <c r="K17" s="954"/>
      <c r="L17" s="954"/>
      <c r="M17" s="954"/>
      <c r="N17" s="954"/>
      <c r="O17" s="954"/>
      <c r="P17" s="954"/>
      <c r="Q17" s="954"/>
      <c r="R17" s="954"/>
      <c r="S17" s="954"/>
      <c r="T17" s="954"/>
      <c r="U17" s="954"/>
      <c r="V17" s="954"/>
      <c r="W17" s="954"/>
      <c r="X17" s="954"/>
      <c r="Y17" s="954"/>
      <c r="Z17" s="954"/>
      <c r="AA17" s="954"/>
      <c r="AB17" s="954"/>
      <c r="AC17" s="954"/>
      <c r="AD17" s="954"/>
      <c r="AE17" s="954"/>
      <c r="AF17" s="954"/>
      <c r="AG17" s="954"/>
      <c r="AH17" s="954"/>
      <c r="AI17" s="954"/>
      <c r="AJ17" s="954"/>
      <c r="AK17" s="954"/>
      <c r="AL17" s="954"/>
      <c r="AM17" s="954"/>
      <c r="AN17" s="133"/>
      <c r="AO17" s="134"/>
      <c r="AP17" s="134"/>
      <c r="AQ17" s="135"/>
      <c r="AR17" s="135"/>
      <c r="AS17" s="135"/>
      <c r="AT17" s="135"/>
      <c r="AU17" s="135"/>
      <c r="AV17" s="135"/>
      <c r="AW17" s="135"/>
      <c r="AX17" s="135"/>
      <c r="AY17" s="135"/>
      <c r="AZ17" s="135"/>
      <c r="BA17" s="135"/>
      <c r="BB17" s="135"/>
      <c r="BC17" s="135"/>
      <c r="BD17" s="135"/>
      <c r="BE17" s="135"/>
      <c r="BF17" s="135"/>
    </row>
    <row r="18" spans="1:58" ht="29.25" customHeight="1" thickBot="1" x14ac:dyDescent="0.3">
      <c r="A18" s="29"/>
      <c r="B18" s="931" t="s">
        <v>7</v>
      </c>
      <c r="C18" s="955" t="s">
        <v>8</v>
      </c>
      <c r="D18" s="931" t="s">
        <v>9</v>
      </c>
      <c r="E18" s="923" t="s">
        <v>1473</v>
      </c>
      <c r="F18" s="924"/>
      <c r="G18" s="924"/>
      <c r="H18" s="924"/>
      <c r="I18" s="924"/>
      <c r="J18" s="924"/>
      <c r="K18" s="924"/>
      <c r="L18" s="924"/>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c r="AL18" s="924"/>
      <c r="AM18" s="925"/>
    </row>
    <row r="19" spans="1:58" ht="43.5" customHeight="1" thickBot="1" x14ac:dyDescent="0.3">
      <c r="A19" s="29"/>
      <c r="B19" s="932"/>
      <c r="C19" s="956"/>
      <c r="D19" s="932"/>
      <c r="E19" s="923" t="s">
        <v>393</v>
      </c>
      <c r="F19" s="924"/>
      <c r="G19" s="924"/>
      <c r="H19" s="924"/>
      <c r="I19" s="924"/>
      <c r="J19" s="924"/>
      <c r="K19" s="925"/>
      <c r="L19" s="958" t="s">
        <v>394</v>
      </c>
      <c r="M19" s="924"/>
      <c r="N19" s="924"/>
      <c r="O19" s="924"/>
      <c r="P19" s="924"/>
      <c r="Q19" s="924"/>
      <c r="R19" s="925"/>
      <c r="S19" s="923" t="s">
        <v>395</v>
      </c>
      <c r="T19" s="924"/>
      <c r="U19" s="924"/>
      <c r="V19" s="924"/>
      <c r="W19" s="924"/>
      <c r="X19" s="924"/>
      <c r="Y19" s="925"/>
      <c r="Z19" s="958" t="s">
        <v>396</v>
      </c>
      <c r="AA19" s="924"/>
      <c r="AB19" s="924"/>
      <c r="AC19" s="924"/>
      <c r="AD19" s="924"/>
      <c r="AE19" s="924"/>
      <c r="AF19" s="925"/>
      <c r="AG19" s="959" t="s">
        <v>1474</v>
      </c>
      <c r="AH19" s="960"/>
      <c r="AI19" s="960"/>
      <c r="AJ19" s="960"/>
      <c r="AK19" s="960"/>
      <c r="AL19" s="960"/>
      <c r="AM19" s="961"/>
    </row>
    <row r="20" spans="1:58" ht="43.5" customHeight="1" thickBot="1" x14ac:dyDescent="0.3">
      <c r="A20" s="29"/>
      <c r="B20" s="932"/>
      <c r="C20" s="956"/>
      <c r="D20" s="932"/>
      <c r="E20" s="96" t="s">
        <v>311</v>
      </c>
      <c r="F20" s="923" t="s">
        <v>312</v>
      </c>
      <c r="G20" s="924"/>
      <c r="H20" s="924"/>
      <c r="I20" s="924"/>
      <c r="J20" s="924"/>
      <c r="K20" s="925"/>
      <c r="L20" s="136" t="s">
        <v>311</v>
      </c>
      <c r="M20" s="916" t="s">
        <v>312</v>
      </c>
      <c r="N20" s="917"/>
      <c r="O20" s="917"/>
      <c r="P20" s="917"/>
      <c r="Q20" s="917"/>
      <c r="R20" s="918"/>
      <c r="S20" s="96" t="s">
        <v>311</v>
      </c>
      <c r="T20" s="916" t="s">
        <v>312</v>
      </c>
      <c r="U20" s="917"/>
      <c r="V20" s="917"/>
      <c r="W20" s="917"/>
      <c r="X20" s="917"/>
      <c r="Y20" s="918"/>
      <c r="Z20" s="136" t="s">
        <v>311</v>
      </c>
      <c r="AA20" s="916" t="s">
        <v>312</v>
      </c>
      <c r="AB20" s="917"/>
      <c r="AC20" s="917"/>
      <c r="AD20" s="917"/>
      <c r="AE20" s="917"/>
      <c r="AF20" s="918"/>
      <c r="AG20" s="96" t="s">
        <v>311</v>
      </c>
      <c r="AH20" s="916" t="s">
        <v>312</v>
      </c>
      <c r="AI20" s="917"/>
      <c r="AJ20" s="917"/>
      <c r="AK20" s="917"/>
      <c r="AL20" s="917"/>
      <c r="AM20" s="918"/>
    </row>
    <row r="21" spans="1:58" ht="87.75" customHeight="1" thickBot="1" x14ac:dyDescent="0.3">
      <c r="A21" s="29"/>
      <c r="B21" s="933"/>
      <c r="C21" s="957"/>
      <c r="D21" s="933"/>
      <c r="E21" s="137" t="s">
        <v>397</v>
      </c>
      <c r="F21" s="137" t="s">
        <v>313</v>
      </c>
      <c r="G21" s="138" t="s">
        <v>314</v>
      </c>
      <c r="H21" s="139" t="s">
        <v>315</v>
      </c>
      <c r="I21" s="139" t="s">
        <v>316</v>
      </c>
      <c r="J21" s="139" t="s">
        <v>317</v>
      </c>
      <c r="K21" s="140" t="s">
        <v>318</v>
      </c>
      <c r="L21" s="141" t="s">
        <v>397</v>
      </c>
      <c r="M21" s="137" t="s">
        <v>313</v>
      </c>
      <c r="N21" s="142" t="s">
        <v>314</v>
      </c>
      <c r="O21" s="143" t="s">
        <v>315</v>
      </c>
      <c r="P21" s="143" t="s">
        <v>316</v>
      </c>
      <c r="Q21" s="143" t="s">
        <v>317</v>
      </c>
      <c r="R21" s="144" t="s">
        <v>318</v>
      </c>
      <c r="S21" s="97" t="s">
        <v>397</v>
      </c>
      <c r="T21" s="97" t="s">
        <v>313</v>
      </c>
      <c r="U21" s="145" t="s">
        <v>314</v>
      </c>
      <c r="V21" s="146" t="s">
        <v>315</v>
      </c>
      <c r="W21" s="146" t="s">
        <v>316</v>
      </c>
      <c r="X21" s="146" t="s">
        <v>317</v>
      </c>
      <c r="Y21" s="147" t="s">
        <v>318</v>
      </c>
      <c r="Z21" s="148" t="s">
        <v>397</v>
      </c>
      <c r="AA21" s="137" t="s">
        <v>313</v>
      </c>
      <c r="AB21" s="142" t="s">
        <v>314</v>
      </c>
      <c r="AC21" s="143" t="s">
        <v>315</v>
      </c>
      <c r="AD21" s="143" t="s">
        <v>316</v>
      </c>
      <c r="AE21" s="143" t="s">
        <v>317</v>
      </c>
      <c r="AF21" s="144" t="s">
        <v>318</v>
      </c>
      <c r="AG21" s="137" t="s">
        <v>397</v>
      </c>
      <c r="AH21" s="137" t="s">
        <v>313</v>
      </c>
      <c r="AI21" s="149" t="s">
        <v>314</v>
      </c>
      <c r="AJ21" s="139" t="s">
        <v>315</v>
      </c>
      <c r="AK21" s="139" t="s">
        <v>316</v>
      </c>
      <c r="AL21" s="139" t="s">
        <v>317</v>
      </c>
      <c r="AM21" s="140" t="s">
        <v>318</v>
      </c>
    </row>
    <row r="22" spans="1:58" x14ac:dyDescent="0.25">
      <c r="A22" s="29"/>
      <c r="B22" s="172">
        <v>1</v>
      </c>
      <c r="C22" s="172">
        <v>2</v>
      </c>
      <c r="D22" s="172">
        <v>3</v>
      </c>
      <c r="E22" s="150" t="s">
        <v>398</v>
      </c>
      <c r="F22" s="110" t="s">
        <v>399</v>
      </c>
      <c r="G22" s="110" t="s">
        <v>400</v>
      </c>
      <c r="H22" s="110" t="s">
        <v>401</v>
      </c>
      <c r="I22" s="110" t="s">
        <v>402</v>
      </c>
      <c r="J22" s="110" t="s">
        <v>403</v>
      </c>
      <c r="K22" s="110" t="s">
        <v>404</v>
      </c>
      <c r="L22" s="110" t="s">
        <v>405</v>
      </c>
      <c r="M22" s="110" t="s">
        <v>406</v>
      </c>
      <c r="N22" s="110" t="s">
        <v>407</v>
      </c>
      <c r="O22" s="110" t="s">
        <v>408</v>
      </c>
      <c r="P22" s="110" t="s">
        <v>409</v>
      </c>
      <c r="Q22" s="110" t="s">
        <v>410</v>
      </c>
      <c r="R22" s="111" t="s">
        <v>411</v>
      </c>
      <c r="S22" s="114" t="s">
        <v>412</v>
      </c>
      <c r="T22" s="115" t="s">
        <v>413</v>
      </c>
      <c r="U22" s="151" t="s">
        <v>414</v>
      </c>
      <c r="V22" s="151" t="s">
        <v>415</v>
      </c>
      <c r="W22" s="151" t="s">
        <v>416</v>
      </c>
      <c r="X22" s="151" t="s">
        <v>417</v>
      </c>
      <c r="Y22" s="152" t="s">
        <v>418</v>
      </c>
      <c r="Z22" s="150" t="s">
        <v>419</v>
      </c>
      <c r="AA22" s="110" t="s">
        <v>420</v>
      </c>
      <c r="AB22" s="110" t="s">
        <v>421</v>
      </c>
      <c r="AC22" s="110" t="s">
        <v>422</v>
      </c>
      <c r="AD22" s="110" t="s">
        <v>423</v>
      </c>
      <c r="AE22" s="110" t="s">
        <v>424</v>
      </c>
      <c r="AF22" s="343" t="s">
        <v>425</v>
      </c>
      <c r="AG22" s="150" t="s">
        <v>426</v>
      </c>
      <c r="AH22" s="110" t="s">
        <v>427</v>
      </c>
      <c r="AI22" s="110" t="s">
        <v>428</v>
      </c>
      <c r="AJ22" s="110" t="s">
        <v>429</v>
      </c>
      <c r="AK22" s="110" t="s">
        <v>390</v>
      </c>
      <c r="AL22" s="110" t="s">
        <v>430</v>
      </c>
      <c r="AM22" s="111" t="s">
        <v>431</v>
      </c>
    </row>
    <row r="23" spans="1:58" ht="48" customHeight="1" x14ac:dyDescent="0.25">
      <c r="A23" s="29"/>
      <c r="B23" s="402">
        <v>0</v>
      </c>
      <c r="C23" s="402" t="s">
        <v>92</v>
      </c>
      <c r="D23" s="403" t="s">
        <v>93</v>
      </c>
      <c r="E23" s="623">
        <f t="shared" ref="E23:K23" si="0">SUM(E24:E29)</f>
        <v>0</v>
      </c>
      <c r="F23" s="623">
        <f>SUM(F24:F29)</f>
        <v>0</v>
      </c>
      <c r="G23" s="623">
        <f t="shared" si="0"/>
        <v>0</v>
      </c>
      <c r="H23" s="623">
        <f t="shared" si="0"/>
        <v>0</v>
      </c>
      <c r="I23" s="623">
        <f t="shared" si="0"/>
        <v>0</v>
      </c>
      <c r="J23" s="623">
        <f t="shared" si="0"/>
        <v>0</v>
      </c>
      <c r="K23" s="623">
        <f t="shared" si="0"/>
        <v>0</v>
      </c>
      <c r="L23" s="623">
        <f t="shared" ref="L23:Y23" si="1">SUM(L24:L29)</f>
        <v>0</v>
      </c>
      <c r="M23" s="623">
        <f t="shared" si="1"/>
        <v>0</v>
      </c>
      <c r="N23" s="623">
        <f t="shared" si="1"/>
        <v>0</v>
      </c>
      <c r="O23" s="623">
        <f t="shared" si="1"/>
        <v>0</v>
      </c>
      <c r="P23" s="623">
        <f t="shared" si="1"/>
        <v>0</v>
      </c>
      <c r="Q23" s="623">
        <f t="shared" si="1"/>
        <v>0</v>
      </c>
      <c r="R23" s="623">
        <f t="shared" si="1"/>
        <v>0</v>
      </c>
      <c r="S23" s="623">
        <f t="shared" si="1"/>
        <v>0</v>
      </c>
      <c r="T23" s="623">
        <f t="shared" si="1"/>
        <v>0</v>
      </c>
      <c r="U23" s="623">
        <f t="shared" si="1"/>
        <v>0</v>
      </c>
      <c r="V23" s="623">
        <f t="shared" si="1"/>
        <v>0</v>
      </c>
      <c r="W23" s="623">
        <f t="shared" si="1"/>
        <v>0</v>
      </c>
      <c r="X23" s="623">
        <f t="shared" si="1"/>
        <v>0</v>
      </c>
      <c r="Y23" s="623">
        <f t="shared" si="1"/>
        <v>0</v>
      </c>
      <c r="Z23" s="623">
        <f>SUM(Z24:Z29)</f>
        <v>0</v>
      </c>
      <c r="AA23" s="623">
        <f>AA24+AA31+AA39+AA45</f>
        <v>52.434167666666667</v>
      </c>
      <c r="AB23" s="623">
        <f t="shared" ref="AB23:AM23" si="2">AB24+AB31+AB39+AB45</f>
        <v>0.5</v>
      </c>
      <c r="AC23" s="623">
        <f t="shared" si="2"/>
        <v>0</v>
      </c>
      <c r="AD23" s="623">
        <f t="shared" si="2"/>
        <v>0</v>
      </c>
      <c r="AE23" s="623">
        <f t="shared" si="2"/>
        <v>0</v>
      </c>
      <c r="AF23" s="623">
        <f t="shared" si="2"/>
        <v>0</v>
      </c>
      <c r="AG23" s="623">
        <f t="shared" si="2"/>
        <v>0</v>
      </c>
      <c r="AH23" s="623">
        <f>AH24+AH31+AH39+AH45</f>
        <v>52.434167666666667</v>
      </c>
      <c r="AI23" s="623">
        <f>AI24+AI31+AI39+AI45</f>
        <v>0</v>
      </c>
      <c r="AJ23" s="623">
        <f>AJ24+AJ31+AJ39+AJ45</f>
        <v>0</v>
      </c>
      <c r="AK23" s="623">
        <f>AK24+AK31+AK39+AK45</f>
        <v>0</v>
      </c>
      <c r="AL23" s="623">
        <f t="shared" si="2"/>
        <v>0</v>
      </c>
      <c r="AM23" s="623">
        <f t="shared" si="2"/>
        <v>0</v>
      </c>
    </row>
    <row r="24" spans="1:58" ht="42" customHeight="1" x14ac:dyDescent="0.25">
      <c r="A24" s="29"/>
      <c r="B24" s="406" t="s">
        <v>94</v>
      </c>
      <c r="C24" s="413" t="s">
        <v>1506</v>
      </c>
      <c r="D24" s="399" t="s">
        <v>93</v>
      </c>
      <c r="E24" s="625">
        <f>E31</f>
        <v>0</v>
      </c>
      <c r="F24" s="625">
        <f>F31</f>
        <v>0</v>
      </c>
      <c r="G24" s="625">
        <f t="shared" ref="G24:Z24" si="3">G31</f>
        <v>0</v>
      </c>
      <c r="H24" s="625">
        <f t="shared" si="3"/>
        <v>0</v>
      </c>
      <c r="I24" s="625">
        <f t="shared" si="3"/>
        <v>0</v>
      </c>
      <c r="J24" s="625">
        <f t="shared" si="3"/>
        <v>0</v>
      </c>
      <c r="K24" s="625">
        <f t="shared" si="3"/>
        <v>0</v>
      </c>
      <c r="L24" s="625">
        <f t="shared" si="3"/>
        <v>0</v>
      </c>
      <c r="M24" s="625">
        <f t="shared" si="3"/>
        <v>0</v>
      </c>
      <c r="N24" s="625">
        <f t="shared" si="3"/>
        <v>0</v>
      </c>
      <c r="O24" s="625">
        <f t="shared" si="3"/>
        <v>0</v>
      </c>
      <c r="P24" s="625">
        <f t="shared" si="3"/>
        <v>0</v>
      </c>
      <c r="Q24" s="625">
        <f t="shared" si="3"/>
        <v>0</v>
      </c>
      <c r="R24" s="625">
        <f t="shared" si="3"/>
        <v>0</v>
      </c>
      <c r="S24" s="625">
        <f t="shared" si="3"/>
        <v>0</v>
      </c>
      <c r="T24" s="625">
        <f t="shared" si="3"/>
        <v>0</v>
      </c>
      <c r="U24" s="625">
        <f t="shared" si="3"/>
        <v>0</v>
      </c>
      <c r="V24" s="625">
        <f t="shared" si="3"/>
        <v>0</v>
      </c>
      <c r="W24" s="625">
        <f t="shared" si="3"/>
        <v>0</v>
      </c>
      <c r="X24" s="625">
        <f t="shared" si="3"/>
        <v>0</v>
      </c>
      <c r="Y24" s="625">
        <f t="shared" si="3"/>
        <v>0</v>
      </c>
      <c r="Z24" s="625">
        <f t="shared" si="3"/>
        <v>0</v>
      </c>
      <c r="AA24" s="627">
        <f t="shared" ref="AA24:AH24" si="4">AA47</f>
        <v>41.087500999999996</v>
      </c>
      <c r="AB24" s="625">
        <f t="shared" si="4"/>
        <v>0.5</v>
      </c>
      <c r="AC24" s="625">
        <f t="shared" si="4"/>
        <v>0</v>
      </c>
      <c r="AD24" s="625">
        <f t="shared" si="4"/>
        <v>0</v>
      </c>
      <c r="AE24" s="625">
        <f t="shared" si="4"/>
        <v>0</v>
      </c>
      <c r="AF24" s="625">
        <f t="shared" si="4"/>
        <v>0</v>
      </c>
      <c r="AG24" s="625">
        <f t="shared" si="4"/>
        <v>0</v>
      </c>
      <c r="AH24" s="627">
        <f t="shared" si="4"/>
        <v>41.087500999999996</v>
      </c>
      <c r="AI24" s="625">
        <f t="shared" ref="AI24:AK25" si="5">AI47</f>
        <v>0</v>
      </c>
      <c r="AJ24" s="625">
        <f t="shared" si="5"/>
        <v>0</v>
      </c>
      <c r="AK24" s="625">
        <f t="shared" si="5"/>
        <v>0</v>
      </c>
      <c r="AL24" s="625">
        <f>AL47</f>
        <v>0</v>
      </c>
      <c r="AM24" s="625">
        <f>AM47</f>
        <v>0</v>
      </c>
    </row>
    <row r="25" spans="1:58" ht="42" customHeight="1" x14ac:dyDescent="0.25">
      <c r="A25" s="29"/>
      <c r="B25" s="406" t="s">
        <v>1507</v>
      </c>
      <c r="C25" s="413" t="s">
        <v>95</v>
      </c>
      <c r="D25" s="399" t="s">
        <v>93</v>
      </c>
      <c r="E25" s="625">
        <f>E43</f>
        <v>0</v>
      </c>
      <c r="F25" s="625">
        <f>F43</f>
        <v>0</v>
      </c>
      <c r="G25" s="625">
        <f t="shared" ref="G25:AM25" si="6">G43</f>
        <v>0</v>
      </c>
      <c r="H25" s="625">
        <f t="shared" si="6"/>
        <v>0</v>
      </c>
      <c r="I25" s="625">
        <f t="shared" si="6"/>
        <v>0</v>
      </c>
      <c r="J25" s="625">
        <f t="shared" si="6"/>
        <v>0</v>
      </c>
      <c r="K25" s="625">
        <f t="shared" si="6"/>
        <v>0</v>
      </c>
      <c r="L25" s="625">
        <f t="shared" si="6"/>
        <v>0</v>
      </c>
      <c r="M25" s="625">
        <f t="shared" si="6"/>
        <v>0</v>
      </c>
      <c r="N25" s="625">
        <f t="shared" si="6"/>
        <v>0</v>
      </c>
      <c r="O25" s="625">
        <f t="shared" si="6"/>
        <v>0</v>
      </c>
      <c r="P25" s="625">
        <f t="shared" si="6"/>
        <v>0</v>
      </c>
      <c r="Q25" s="625">
        <f t="shared" si="6"/>
        <v>0</v>
      </c>
      <c r="R25" s="625">
        <f t="shared" si="6"/>
        <v>0</v>
      </c>
      <c r="S25" s="625">
        <f t="shared" si="6"/>
        <v>0</v>
      </c>
      <c r="T25" s="625">
        <f t="shared" si="6"/>
        <v>0</v>
      </c>
      <c r="U25" s="625">
        <f t="shared" si="6"/>
        <v>0</v>
      </c>
      <c r="V25" s="625">
        <f t="shared" si="6"/>
        <v>0</v>
      </c>
      <c r="W25" s="625">
        <f t="shared" si="6"/>
        <v>0</v>
      </c>
      <c r="X25" s="625">
        <f t="shared" si="6"/>
        <v>0</v>
      </c>
      <c r="Y25" s="625">
        <f t="shared" si="6"/>
        <v>0</v>
      </c>
      <c r="Z25" s="625">
        <f t="shared" si="6"/>
        <v>0</v>
      </c>
      <c r="AA25" s="627">
        <f>AA48</f>
        <v>0</v>
      </c>
      <c r="AB25" s="625">
        <f>AB48</f>
        <v>0.25</v>
      </c>
      <c r="AC25" s="625">
        <f>AC48</f>
        <v>0</v>
      </c>
      <c r="AD25" s="625">
        <f>AD48</f>
        <v>0</v>
      </c>
      <c r="AE25" s="625">
        <f t="shared" si="6"/>
        <v>0</v>
      </c>
      <c r="AF25" s="625">
        <f t="shared" si="6"/>
        <v>0</v>
      </c>
      <c r="AG25" s="625">
        <f t="shared" si="6"/>
        <v>0</v>
      </c>
      <c r="AH25" s="627">
        <f>AH48</f>
        <v>0</v>
      </c>
      <c r="AI25" s="625">
        <f t="shared" si="5"/>
        <v>0</v>
      </c>
      <c r="AJ25" s="625">
        <f t="shared" si="5"/>
        <v>0</v>
      </c>
      <c r="AK25" s="625">
        <f t="shared" si="5"/>
        <v>0</v>
      </c>
      <c r="AL25" s="625">
        <f t="shared" si="6"/>
        <v>0</v>
      </c>
      <c r="AM25" s="625">
        <f t="shared" si="6"/>
        <v>0</v>
      </c>
    </row>
    <row r="26" spans="1:58" ht="42" customHeight="1" x14ac:dyDescent="0.25">
      <c r="A26" s="29"/>
      <c r="B26" s="406" t="s">
        <v>1508</v>
      </c>
      <c r="C26" s="413" t="s">
        <v>97</v>
      </c>
      <c r="D26" s="399" t="s">
        <v>93</v>
      </c>
      <c r="E26" s="625">
        <f>E71</f>
        <v>0</v>
      </c>
      <c r="F26" s="625">
        <f>F71</f>
        <v>0</v>
      </c>
      <c r="G26" s="625">
        <f t="shared" ref="G26:AM26" si="7">G71</f>
        <v>0</v>
      </c>
      <c r="H26" s="625">
        <f t="shared" si="7"/>
        <v>0</v>
      </c>
      <c r="I26" s="625">
        <f t="shared" si="7"/>
        <v>0</v>
      </c>
      <c r="J26" s="625">
        <f t="shared" si="7"/>
        <v>0</v>
      </c>
      <c r="K26" s="625">
        <f t="shared" si="7"/>
        <v>0</v>
      </c>
      <c r="L26" s="625">
        <f t="shared" si="7"/>
        <v>0</v>
      </c>
      <c r="M26" s="625">
        <f t="shared" si="7"/>
        <v>0</v>
      </c>
      <c r="N26" s="625">
        <f t="shared" si="7"/>
        <v>0</v>
      </c>
      <c r="O26" s="625">
        <f t="shared" si="7"/>
        <v>0</v>
      </c>
      <c r="P26" s="625">
        <f t="shared" si="7"/>
        <v>0</v>
      </c>
      <c r="Q26" s="625">
        <f t="shared" si="7"/>
        <v>0</v>
      </c>
      <c r="R26" s="625">
        <f t="shared" si="7"/>
        <v>0</v>
      </c>
      <c r="S26" s="625">
        <f t="shared" si="7"/>
        <v>0</v>
      </c>
      <c r="T26" s="625">
        <f t="shared" si="7"/>
        <v>0</v>
      </c>
      <c r="U26" s="625">
        <f t="shared" si="7"/>
        <v>0</v>
      </c>
      <c r="V26" s="625">
        <f t="shared" si="7"/>
        <v>0</v>
      </c>
      <c r="W26" s="625">
        <f t="shared" si="7"/>
        <v>0</v>
      </c>
      <c r="X26" s="625">
        <f t="shared" si="7"/>
        <v>0</v>
      </c>
      <c r="Y26" s="625">
        <f t="shared" si="7"/>
        <v>0</v>
      </c>
      <c r="Z26" s="625">
        <f t="shared" si="7"/>
        <v>0</v>
      </c>
      <c r="AA26" s="627">
        <f>AA72</f>
        <v>37.492500999999997</v>
      </c>
      <c r="AB26" s="625">
        <f>AB72</f>
        <v>0.25</v>
      </c>
      <c r="AC26" s="625">
        <f>AC72</f>
        <v>0</v>
      </c>
      <c r="AD26" s="625">
        <f>AD72</f>
        <v>0</v>
      </c>
      <c r="AE26" s="625">
        <f t="shared" si="7"/>
        <v>0</v>
      </c>
      <c r="AF26" s="625">
        <f t="shared" si="7"/>
        <v>0</v>
      </c>
      <c r="AG26" s="625">
        <f t="shared" si="7"/>
        <v>0</v>
      </c>
      <c r="AH26" s="627">
        <f>AH72</f>
        <v>37.492500999999997</v>
      </c>
      <c r="AI26" s="625">
        <f>AI72</f>
        <v>0</v>
      </c>
      <c r="AJ26" s="625">
        <f>AJ72</f>
        <v>0</v>
      </c>
      <c r="AK26" s="625">
        <f>AK72</f>
        <v>0</v>
      </c>
      <c r="AL26" s="625">
        <f t="shared" si="7"/>
        <v>0</v>
      </c>
      <c r="AM26" s="625">
        <f t="shared" si="7"/>
        <v>0</v>
      </c>
    </row>
    <row r="27" spans="1:58" ht="42" customHeight="1" x14ac:dyDescent="0.25">
      <c r="A27" s="29"/>
      <c r="B27" s="406" t="s">
        <v>1509</v>
      </c>
      <c r="C27" s="413" t="s">
        <v>99</v>
      </c>
      <c r="D27" s="399" t="s">
        <v>93</v>
      </c>
      <c r="E27" s="625">
        <f t="shared" ref="E27:AM27" si="8">E75</f>
        <v>0</v>
      </c>
      <c r="F27" s="625">
        <f t="shared" si="8"/>
        <v>0</v>
      </c>
      <c r="G27" s="625">
        <f t="shared" si="8"/>
        <v>0</v>
      </c>
      <c r="H27" s="625">
        <f t="shared" si="8"/>
        <v>0</v>
      </c>
      <c r="I27" s="625">
        <f t="shared" si="8"/>
        <v>0</v>
      </c>
      <c r="J27" s="625">
        <f t="shared" si="8"/>
        <v>0</v>
      </c>
      <c r="K27" s="625">
        <f t="shared" si="8"/>
        <v>0</v>
      </c>
      <c r="L27" s="625">
        <f t="shared" si="8"/>
        <v>0</v>
      </c>
      <c r="M27" s="625">
        <f t="shared" si="8"/>
        <v>0</v>
      </c>
      <c r="N27" s="625">
        <f t="shared" si="8"/>
        <v>0</v>
      </c>
      <c r="O27" s="625">
        <f t="shared" si="8"/>
        <v>0</v>
      </c>
      <c r="P27" s="625">
        <f t="shared" si="8"/>
        <v>0</v>
      </c>
      <c r="Q27" s="625">
        <f t="shared" si="8"/>
        <v>0</v>
      </c>
      <c r="R27" s="625">
        <f t="shared" si="8"/>
        <v>0</v>
      </c>
      <c r="S27" s="625">
        <f t="shared" si="8"/>
        <v>0</v>
      </c>
      <c r="T27" s="625">
        <f t="shared" si="8"/>
        <v>0</v>
      </c>
      <c r="U27" s="625">
        <f t="shared" si="8"/>
        <v>0</v>
      </c>
      <c r="V27" s="625">
        <f t="shared" si="8"/>
        <v>0</v>
      </c>
      <c r="W27" s="625">
        <f t="shared" si="8"/>
        <v>0</v>
      </c>
      <c r="X27" s="625">
        <f t="shared" si="8"/>
        <v>0</v>
      </c>
      <c r="Y27" s="625">
        <f t="shared" si="8"/>
        <v>0</v>
      </c>
      <c r="Z27" s="625">
        <f t="shared" si="8"/>
        <v>0</v>
      </c>
      <c r="AA27" s="627">
        <f>AA90</f>
        <v>0</v>
      </c>
      <c r="AB27" s="625">
        <f>AB90</f>
        <v>0</v>
      </c>
      <c r="AC27" s="625">
        <f>AC90</f>
        <v>0</v>
      </c>
      <c r="AD27" s="625">
        <f>AD90</f>
        <v>0</v>
      </c>
      <c r="AE27" s="625">
        <f t="shared" si="8"/>
        <v>0</v>
      </c>
      <c r="AF27" s="625">
        <f t="shared" si="8"/>
        <v>0</v>
      </c>
      <c r="AG27" s="625">
        <f t="shared" si="8"/>
        <v>0</v>
      </c>
      <c r="AH27" s="627">
        <f>AH90</f>
        <v>0</v>
      </c>
      <c r="AI27" s="625">
        <f>AI90</f>
        <v>0</v>
      </c>
      <c r="AJ27" s="625">
        <f>AJ90</f>
        <v>0</v>
      </c>
      <c r="AK27" s="625">
        <f>AK90</f>
        <v>0</v>
      </c>
      <c r="AL27" s="625">
        <f t="shared" si="8"/>
        <v>0</v>
      </c>
      <c r="AM27" s="625">
        <f t="shared" si="8"/>
        <v>0</v>
      </c>
    </row>
    <row r="28" spans="1:58" ht="42" customHeight="1" x14ac:dyDescent="0.25">
      <c r="A28" s="29"/>
      <c r="B28" s="406" t="s">
        <v>1510</v>
      </c>
      <c r="C28" s="413" t="s">
        <v>101</v>
      </c>
      <c r="D28" s="399" t="s">
        <v>93</v>
      </c>
      <c r="E28" s="625">
        <f t="shared" ref="E28:AM29" si="9">E77</f>
        <v>0</v>
      </c>
      <c r="F28" s="625">
        <f t="shared" si="9"/>
        <v>0</v>
      </c>
      <c r="G28" s="625">
        <f t="shared" si="9"/>
        <v>0</v>
      </c>
      <c r="H28" s="625">
        <f t="shared" si="9"/>
        <v>0</v>
      </c>
      <c r="I28" s="625">
        <f t="shared" si="9"/>
        <v>0</v>
      </c>
      <c r="J28" s="625">
        <f t="shared" si="9"/>
        <v>0</v>
      </c>
      <c r="K28" s="625">
        <f t="shared" si="9"/>
        <v>0</v>
      </c>
      <c r="L28" s="625">
        <f t="shared" si="9"/>
        <v>0</v>
      </c>
      <c r="M28" s="625">
        <f t="shared" si="9"/>
        <v>0</v>
      </c>
      <c r="N28" s="625">
        <f t="shared" si="9"/>
        <v>0</v>
      </c>
      <c r="O28" s="625">
        <f t="shared" si="9"/>
        <v>0</v>
      </c>
      <c r="P28" s="625">
        <f t="shared" si="9"/>
        <v>0</v>
      </c>
      <c r="Q28" s="625">
        <f t="shared" si="9"/>
        <v>0</v>
      </c>
      <c r="R28" s="625">
        <f t="shared" si="9"/>
        <v>0</v>
      </c>
      <c r="S28" s="625">
        <f t="shared" si="9"/>
        <v>0</v>
      </c>
      <c r="T28" s="625">
        <f t="shared" si="9"/>
        <v>0</v>
      </c>
      <c r="U28" s="625">
        <f t="shared" si="9"/>
        <v>0</v>
      </c>
      <c r="V28" s="625">
        <f t="shared" si="9"/>
        <v>0</v>
      </c>
      <c r="W28" s="625">
        <f t="shared" si="9"/>
        <v>0</v>
      </c>
      <c r="X28" s="625">
        <f t="shared" si="9"/>
        <v>0</v>
      </c>
      <c r="Y28" s="625">
        <f t="shared" si="9"/>
        <v>0</v>
      </c>
      <c r="Z28" s="625">
        <f t="shared" si="9"/>
        <v>0</v>
      </c>
      <c r="AA28" s="627">
        <f>AA93</f>
        <v>3.5950000000000002</v>
      </c>
      <c r="AB28" s="625">
        <f>AB93</f>
        <v>0</v>
      </c>
      <c r="AC28" s="625">
        <f>AC93</f>
        <v>0</v>
      </c>
      <c r="AD28" s="625">
        <f>AD93</f>
        <v>0</v>
      </c>
      <c r="AE28" s="625">
        <f t="shared" si="9"/>
        <v>0</v>
      </c>
      <c r="AF28" s="625">
        <f t="shared" si="9"/>
        <v>0</v>
      </c>
      <c r="AG28" s="625">
        <f t="shared" si="9"/>
        <v>0</v>
      </c>
      <c r="AH28" s="627">
        <f>AH93</f>
        <v>3.5950000000000002</v>
      </c>
      <c r="AI28" s="625">
        <f>AI93</f>
        <v>0</v>
      </c>
      <c r="AJ28" s="625">
        <f>AJ93</f>
        <v>0</v>
      </c>
      <c r="AK28" s="625">
        <f>AK93</f>
        <v>0</v>
      </c>
      <c r="AL28" s="625">
        <f t="shared" si="9"/>
        <v>0</v>
      </c>
      <c r="AM28" s="625">
        <f t="shared" si="9"/>
        <v>0</v>
      </c>
    </row>
    <row r="29" spans="1:58" ht="42" customHeight="1" x14ac:dyDescent="0.25">
      <c r="A29" s="29"/>
      <c r="B29" s="406" t="s">
        <v>1511</v>
      </c>
      <c r="C29" s="413" t="s">
        <v>103</v>
      </c>
      <c r="D29" s="399" t="s">
        <v>93</v>
      </c>
      <c r="E29" s="625">
        <f t="shared" si="9"/>
        <v>0</v>
      </c>
      <c r="F29" s="625">
        <f t="shared" si="9"/>
        <v>0</v>
      </c>
      <c r="G29" s="625">
        <f t="shared" si="9"/>
        <v>0</v>
      </c>
      <c r="H29" s="625">
        <f t="shared" si="9"/>
        <v>0</v>
      </c>
      <c r="I29" s="625">
        <f t="shared" si="9"/>
        <v>0</v>
      </c>
      <c r="J29" s="625">
        <f t="shared" si="9"/>
        <v>0</v>
      </c>
      <c r="K29" s="625">
        <f t="shared" si="9"/>
        <v>0</v>
      </c>
      <c r="L29" s="625">
        <f t="shared" si="9"/>
        <v>0</v>
      </c>
      <c r="M29" s="625">
        <f t="shared" si="9"/>
        <v>0</v>
      </c>
      <c r="N29" s="625">
        <f t="shared" si="9"/>
        <v>0</v>
      </c>
      <c r="O29" s="625">
        <f t="shared" si="9"/>
        <v>0</v>
      </c>
      <c r="P29" s="625">
        <f t="shared" si="9"/>
        <v>0</v>
      </c>
      <c r="Q29" s="625">
        <f t="shared" si="9"/>
        <v>0</v>
      </c>
      <c r="R29" s="625">
        <f t="shared" si="9"/>
        <v>0</v>
      </c>
      <c r="S29" s="625">
        <f t="shared" si="9"/>
        <v>0</v>
      </c>
      <c r="T29" s="625">
        <f t="shared" si="9"/>
        <v>0</v>
      </c>
      <c r="U29" s="625">
        <f t="shared" si="9"/>
        <v>0</v>
      </c>
      <c r="V29" s="625">
        <f t="shared" si="9"/>
        <v>0</v>
      </c>
      <c r="W29" s="625">
        <f t="shared" si="9"/>
        <v>0</v>
      </c>
      <c r="X29" s="625">
        <f t="shared" si="9"/>
        <v>0</v>
      </c>
      <c r="Y29" s="625">
        <f t="shared" si="9"/>
        <v>0</v>
      </c>
      <c r="Z29" s="625">
        <f t="shared" si="9"/>
        <v>0</v>
      </c>
      <c r="AA29" s="627">
        <f>AA101</f>
        <v>0</v>
      </c>
      <c r="AB29" s="625">
        <f t="shared" ref="AB29:AD32" si="10">AB101</f>
        <v>0</v>
      </c>
      <c r="AC29" s="625">
        <f t="shared" si="10"/>
        <v>0</v>
      </c>
      <c r="AD29" s="625">
        <f t="shared" si="10"/>
        <v>0</v>
      </c>
      <c r="AE29" s="625">
        <f t="shared" si="9"/>
        <v>0</v>
      </c>
      <c r="AF29" s="625">
        <f t="shared" si="9"/>
        <v>0</v>
      </c>
      <c r="AG29" s="625">
        <f t="shared" si="9"/>
        <v>0</v>
      </c>
      <c r="AH29" s="627">
        <f>AH101</f>
        <v>0</v>
      </c>
      <c r="AI29" s="625">
        <f t="shared" ref="AI29:AK32" si="11">AI101</f>
        <v>0</v>
      </c>
      <c r="AJ29" s="625">
        <f t="shared" si="11"/>
        <v>0</v>
      </c>
      <c r="AK29" s="625">
        <f t="shared" si="11"/>
        <v>0</v>
      </c>
      <c r="AL29" s="625">
        <f t="shared" si="9"/>
        <v>0</v>
      </c>
      <c r="AM29" s="625">
        <f t="shared" si="9"/>
        <v>0</v>
      </c>
    </row>
    <row r="30" spans="1:58" ht="42" customHeight="1" x14ac:dyDescent="0.25">
      <c r="A30" s="29"/>
      <c r="B30" s="406" t="s">
        <v>1512</v>
      </c>
      <c r="C30" s="413" t="s">
        <v>105</v>
      </c>
      <c r="D30" s="399" t="s">
        <v>93</v>
      </c>
      <c r="E30" s="627">
        <f t="shared" ref="E30:AM30" si="12">E31+E43+E71+E75+E77+E78</f>
        <v>0</v>
      </c>
      <c r="F30" s="627">
        <f t="shared" si="12"/>
        <v>0</v>
      </c>
      <c r="G30" s="627">
        <f t="shared" si="12"/>
        <v>0</v>
      </c>
      <c r="H30" s="627">
        <f t="shared" si="12"/>
        <v>0</v>
      </c>
      <c r="I30" s="627">
        <f t="shared" si="12"/>
        <v>0</v>
      </c>
      <c r="J30" s="627">
        <f t="shared" si="12"/>
        <v>0</v>
      </c>
      <c r="K30" s="627">
        <f t="shared" si="12"/>
        <v>0</v>
      </c>
      <c r="L30" s="627">
        <f t="shared" si="12"/>
        <v>0</v>
      </c>
      <c r="M30" s="627">
        <f t="shared" si="12"/>
        <v>0</v>
      </c>
      <c r="N30" s="627">
        <f t="shared" si="12"/>
        <v>0</v>
      </c>
      <c r="O30" s="627">
        <f t="shared" si="12"/>
        <v>0</v>
      </c>
      <c r="P30" s="627">
        <f t="shared" si="12"/>
        <v>0</v>
      </c>
      <c r="Q30" s="627">
        <f t="shared" si="12"/>
        <v>0</v>
      </c>
      <c r="R30" s="627">
        <f t="shared" si="12"/>
        <v>0</v>
      </c>
      <c r="S30" s="627">
        <f t="shared" si="12"/>
        <v>0</v>
      </c>
      <c r="T30" s="627">
        <f t="shared" si="12"/>
        <v>0</v>
      </c>
      <c r="U30" s="627">
        <f t="shared" si="12"/>
        <v>0</v>
      </c>
      <c r="V30" s="627">
        <f t="shared" si="12"/>
        <v>0</v>
      </c>
      <c r="W30" s="627">
        <f t="shared" si="12"/>
        <v>0</v>
      </c>
      <c r="X30" s="627">
        <f t="shared" si="12"/>
        <v>0</v>
      </c>
      <c r="Y30" s="627">
        <f t="shared" si="12"/>
        <v>0</v>
      </c>
      <c r="Z30" s="627">
        <f t="shared" si="12"/>
        <v>0</v>
      </c>
      <c r="AA30" s="627">
        <f>AA102</f>
        <v>0</v>
      </c>
      <c r="AB30" s="627">
        <f t="shared" si="10"/>
        <v>0</v>
      </c>
      <c r="AC30" s="627">
        <f t="shared" si="10"/>
        <v>0</v>
      </c>
      <c r="AD30" s="627">
        <f t="shared" si="10"/>
        <v>0</v>
      </c>
      <c r="AE30" s="627">
        <f t="shared" si="12"/>
        <v>0</v>
      </c>
      <c r="AF30" s="627">
        <f t="shared" si="12"/>
        <v>0</v>
      </c>
      <c r="AG30" s="627">
        <f t="shared" si="12"/>
        <v>0</v>
      </c>
      <c r="AH30" s="627">
        <f>AH102</f>
        <v>0</v>
      </c>
      <c r="AI30" s="627">
        <f t="shared" si="11"/>
        <v>0</v>
      </c>
      <c r="AJ30" s="627">
        <f t="shared" si="11"/>
        <v>0</v>
      </c>
      <c r="AK30" s="627">
        <f t="shared" si="11"/>
        <v>0</v>
      </c>
      <c r="AL30" s="627">
        <f t="shared" si="12"/>
        <v>0</v>
      </c>
      <c r="AM30" s="627">
        <f t="shared" si="12"/>
        <v>0</v>
      </c>
    </row>
    <row r="31" spans="1:58" ht="42" customHeight="1" x14ac:dyDescent="0.25">
      <c r="A31" s="29"/>
      <c r="B31" s="406" t="s">
        <v>96</v>
      </c>
      <c r="C31" s="413" t="s">
        <v>1513</v>
      </c>
      <c r="D31" s="399" t="s">
        <v>93</v>
      </c>
      <c r="E31" s="627">
        <f t="shared" ref="E31:AM31" si="13">E32+E36+E39+E40</f>
        <v>0</v>
      </c>
      <c r="F31" s="627">
        <f t="shared" si="13"/>
        <v>0</v>
      </c>
      <c r="G31" s="627">
        <f t="shared" si="13"/>
        <v>0</v>
      </c>
      <c r="H31" s="627">
        <f t="shared" si="13"/>
        <v>0</v>
      </c>
      <c r="I31" s="627">
        <f t="shared" si="13"/>
        <v>0</v>
      </c>
      <c r="J31" s="627">
        <f t="shared" si="13"/>
        <v>0</v>
      </c>
      <c r="K31" s="627">
        <f t="shared" si="13"/>
        <v>0</v>
      </c>
      <c r="L31" s="627">
        <f t="shared" si="13"/>
        <v>0</v>
      </c>
      <c r="M31" s="627">
        <f t="shared" si="13"/>
        <v>0</v>
      </c>
      <c r="N31" s="627">
        <f t="shared" si="13"/>
        <v>0</v>
      </c>
      <c r="O31" s="627">
        <f t="shared" si="13"/>
        <v>0</v>
      </c>
      <c r="P31" s="627">
        <f t="shared" si="13"/>
        <v>0</v>
      </c>
      <c r="Q31" s="627">
        <f t="shared" si="13"/>
        <v>0</v>
      </c>
      <c r="R31" s="627">
        <f t="shared" si="13"/>
        <v>0</v>
      </c>
      <c r="S31" s="627">
        <f t="shared" si="13"/>
        <v>0</v>
      </c>
      <c r="T31" s="627">
        <f t="shared" si="13"/>
        <v>0</v>
      </c>
      <c r="U31" s="627">
        <f t="shared" si="13"/>
        <v>0</v>
      </c>
      <c r="V31" s="627">
        <f t="shared" si="13"/>
        <v>0</v>
      </c>
      <c r="W31" s="627">
        <f t="shared" si="13"/>
        <v>0</v>
      </c>
      <c r="X31" s="627">
        <f t="shared" si="13"/>
        <v>0</v>
      </c>
      <c r="Y31" s="627">
        <f t="shared" si="13"/>
        <v>0</v>
      </c>
      <c r="Z31" s="627">
        <f t="shared" si="13"/>
        <v>0</v>
      </c>
      <c r="AA31" s="627">
        <f>AA103</f>
        <v>11.346666666666668</v>
      </c>
      <c r="AB31" s="627">
        <f t="shared" si="10"/>
        <v>0</v>
      </c>
      <c r="AC31" s="627">
        <f t="shared" si="10"/>
        <v>0</v>
      </c>
      <c r="AD31" s="627">
        <f t="shared" si="10"/>
        <v>0</v>
      </c>
      <c r="AE31" s="627">
        <f t="shared" si="13"/>
        <v>0</v>
      </c>
      <c r="AF31" s="627">
        <f t="shared" si="13"/>
        <v>0</v>
      </c>
      <c r="AG31" s="627">
        <f t="shared" si="13"/>
        <v>0</v>
      </c>
      <c r="AH31" s="627">
        <f>AH103</f>
        <v>11.346666666666668</v>
      </c>
      <c r="AI31" s="627">
        <f t="shared" si="11"/>
        <v>0</v>
      </c>
      <c r="AJ31" s="627">
        <f t="shared" si="11"/>
        <v>0</v>
      </c>
      <c r="AK31" s="627">
        <f t="shared" si="11"/>
        <v>0</v>
      </c>
      <c r="AL31" s="627">
        <f t="shared" si="13"/>
        <v>0</v>
      </c>
      <c r="AM31" s="627">
        <f t="shared" si="13"/>
        <v>0</v>
      </c>
    </row>
    <row r="32" spans="1:58" ht="42" customHeight="1" x14ac:dyDescent="0.25">
      <c r="A32" s="29"/>
      <c r="B32" s="406" t="s">
        <v>1514</v>
      </c>
      <c r="C32" s="413" t="s">
        <v>788</v>
      </c>
      <c r="D32" s="399" t="s">
        <v>93</v>
      </c>
      <c r="E32" s="625">
        <f t="shared" ref="E32:AM32" si="14">E33+E34+E35</f>
        <v>0</v>
      </c>
      <c r="F32" s="627">
        <f t="shared" si="14"/>
        <v>0</v>
      </c>
      <c r="G32" s="627">
        <f t="shared" si="14"/>
        <v>0</v>
      </c>
      <c r="H32" s="627">
        <f t="shared" si="14"/>
        <v>0</v>
      </c>
      <c r="I32" s="627">
        <f t="shared" si="14"/>
        <v>0</v>
      </c>
      <c r="J32" s="627">
        <f t="shared" si="14"/>
        <v>0</v>
      </c>
      <c r="K32" s="627">
        <f t="shared" si="14"/>
        <v>0</v>
      </c>
      <c r="L32" s="627">
        <f t="shared" si="14"/>
        <v>0</v>
      </c>
      <c r="M32" s="627">
        <f t="shared" si="14"/>
        <v>0</v>
      </c>
      <c r="N32" s="627">
        <f t="shared" si="14"/>
        <v>0</v>
      </c>
      <c r="O32" s="627">
        <f t="shared" si="14"/>
        <v>0</v>
      </c>
      <c r="P32" s="627">
        <f t="shared" si="14"/>
        <v>0</v>
      </c>
      <c r="Q32" s="627">
        <f t="shared" si="14"/>
        <v>0</v>
      </c>
      <c r="R32" s="627">
        <f t="shared" si="14"/>
        <v>0</v>
      </c>
      <c r="S32" s="627">
        <f t="shared" si="14"/>
        <v>0</v>
      </c>
      <c r="T32" s="627">
        <f t="shared" si="14"/>
        <v>0</v>
      </c>
      <c r="U32" s="627">
        <f t="shared" si="14"/>
        <v>0</v>
      </c>
      <c r="V32" s="627">
        <f t="shared" si="14"/>
        <v>0</v>
      </c>
      <c r="W32" s="627">
        <f t="shared" si="14"/>
        <v>0</v>
      </c>
      <c r="X32" s="627">
        <f t="shared" si="14"/>
        <v>0</v>
      </c>
      <c r="Y32" s="627">
        <f t="shared" si="14"/>
        <v>0</v>
      </c>
      <c r="Z32" s="627">
        <f t="shared" si="14"/>
        <v>0</v>
      </c>
      <c r="AA32" s="627">
        <f>AA104</f>
        <v>0</v>
      </c>
      <c r="AB32" s="627">
        <f t="shared" si="10"/>
        <v>0</v>
      </c>
      <c r="AC32" s="627">
        <f t="shared" si="10"/>
        <v>0</v>
      </c>
      <c r="AD32" s="627">
        <f t="shared" si="10"/>
        <v>0</v>
      </c>
      <c r="AE32" s="627">
        <f t="shared" si="14"/>
        <v>0</v>
      </c>
      <c r="AF32" s="627">
        <f t="shared" si="14"/>
        <v>0</v>
      </c>
      <c r="AG32" s="627">
        <f t="shared" si="14"/>
        <v>0</v>
      </c>
      <c r="AH32" s="627">
        <f>AH104</f>
        <v>0</v>
      </c>
      <c r="AI32" s="627">
        <f t="shared" si="11"/>
        <v>0</v>
      </c>
      <c r="AJ32" s="627">
        <f t="shared" si="11"/>
        <v>0</v>
      </c>
      <c r="AK32" s="627">
        <f t="shared" si="11"/>
        <v>0</v>
      </c>
      <c r="AL32" s="627">
        <f t="shared" si="14"/>
        <v>0</v>
      </c>
      <c r="AM32" s="627">
        <f t="shared" si="14"/>
        <v>0</v>
      </c>
    </row>
    <row r="33" spans="1:40" ht="42" customHeight="1" x14ac:dyDescent="0.25">
      <c r="A33" s="29"/>
      <c r="B33" s="406" t="s">
        <v>1515</v>
      </c>
      <c r="C33" s="413" t="s">
        <v>789</v>
      </c>
      <c r="D33" s="399" t="s">
        <v>93</v>
      </c>
      <c r="E33" s="610">
        <v>0</v>
      </c>
      <c r="F33" s="610">
        <v>0</v>
      </c>
      <c r="G33" s="610">
        <v>0</v>
      </c>
      <c r="H33" s="610">
        <v>0</v>
      </c>
      <c r="I33" s="610">
        <v>0</v>
      </c>
      <c r="J33" s="610">
        <v>0</v>
      </c>
      <c r="K33" s="610">
        <v>0</v>
      </c>
      <c r="L33" s="610">
        <v>0</v>
      </c>
      <c r="M33" s="610">
        <v>0</v>
      </c>
      <c r="N33" s="610">
        <v>0</v>
      </c>
      <c r="O33" s="610">
        <v>0</v>
      </c>
      <c r="P33" s="610">
        <v>0</v>
      </c>
      <c r="Q33" s="610">
        <v>0</v>
      </c>
      <c r="R33" s="610">
        <v>0</v>
      </c>
      <c r="S33" s="610">
        <v>0</v>
      </c>
      <c r="T33" s="610">
        <v>0</v>
      </c>
      <c r="U33" s="610">
        <v>0</v>
      </c>
      <c r="V33" s="610">
        <v>0</v>
      </c>
      <c r="W33" s="610">
        <v>0</v>
      </c>
      <c r="X33" s="610">
        <v>0</v>
      </c>
      <c r="Y33" s="610">
        <v>0</v>
      </c>
      <c r="Z33" s="610">
        <v>0</v>
      </c>
      <c r="AA33" s="396">
        <f>AA118</f>
        <v>11.346666666666668</v>
      </c>
      <c r="AB33" s="610">
        <f>AB118</f>
        <v>0</v>
      </c>
      <c r="AC33" s="610">
        <f>AC118</f>
        <v>0</v>
      </c>
      <c r="AD33" s="610">
        <f>AD118</f>
        <v>0</v>
      </c>
      <c r="AE33" s="610">
        <v>0</v>
      </c>
      <c r="AF33" s="610">
        <v>0</v>
      </c>
      <c r="AG33" s="610">
        <v>0</v>
      </c>
      <c r="AH33" s="396">
        <f>AH118</f>
        <v>11.346666666666668</v>
      </c>
      <c r="AI33" s="610">
        <f>AI118</f>
        <v>0</v>
      </c>
      <c r="AJ33" s="610">
        <f>AJ118</f>
        <v>0</v>
      </c>
      <c r="AK33" s="610">
        <f>AK118</f>
        <v>0</v>
      </c>
      <c r="AL33" s="610">
        <v>0</v>
      </c>
      <c r="AM33" s="610">
        <v>0</v>
      </c>
    </row>
    <row r="34" spans="1:40" ht="42" customHeight="1" x14ac:dyDescent="0.25">
      <c r="A34" s="29"/>
      <c r="B34" s="406" t="s">
        <v>1516</v>
      </c>
      <c r="C34" s="413" t="s">
        <v>790</v>
      </c>
      <c r="D34" s="399" t="s">
        <v>93</v>
      </c>
      <c r="E34" s="610">
        <v>0</v>
      </c>
      <c r="F34" s="610">
        <v>0</v>
      </c>
      <c r="G34" s="610">
        <v>0</v>
      </c>
      <c r="H34" s="610">
        <v>0</v>
      </c>
      <c r="I34" s="610">
        <v>0</v>
      </c>
      <c r="J34" s="610">
        <v>0</v>
      </c>
      <c r="K34" s="610">
        <v>0</v>
      </c>
      <c r="L34" s="610">
        <v>0</v>
      </c>
      <c r="M34" s="610">
        <v>0</v>
      </c>
      <c r="N34" s="610">
        <v>0</v>
      </c>
      <c r="O34" s="610">
        <v>0</v>
      </c>
      <c r="P34" s="610">
        <v>0</v>
      </c>
      <c r="Q34" s="610">
        <v>0</v>
      </c>
      <c r="R34" s="610">
        <v>0</v>
      </c>
      <c r="S34" s="610">
        <v>0</v>
      </c>
      <c r="T34" s="610">
        <v>0</v>
      </c>
      <c r="U34" s="610">
        <v>0</v>
      </c>
      <c r="V34" s="610">
        <v>0</v>
      </c>
      <c r="W34" s="610">
        <v>0</v>
      </c>
      <c r="X34" s="610">
        <v>0</v>
      </c>
      <c r="Y34" s="610">
        <v>0</v>
      </c>
      <c r="Z34" s="610">
        <v>0</v>
      </c>
      <c r="AA34" s="396">
        <f>AA127</f>
        <v>0</v>
      </c>
      <c r="AB34" s="610">
        <f>AB127</f>
        <v>0</v>
      </c>
      <c r="AC34" s="610">
        <f>AC127</f>
        <v>0</v>
      </c>
      <c r="AD34" s="610">
        <f>AD127</f>
        <v>0</v>
      </c>
      <c r="AE34" s="610">
        <v>0</v>
      </c>
      <c r="AF34" s="610">
        <v>0</v>
      </c>
      <c r="AG34" s="610">
        <v>0</v>
      </c>
      <c r="AH34" s="396">
        <f>AH127</f>
        <v>0</v>
      </c>
      <c r="AI34" s="610">
        <f>AI127</f>
        <v>0</v>
      </c>
      <c r="AJ34" s="610">
        <f>AJ127</f>
        <v>0</v>
      </c>
      <c r="AK34" s="610">
        <f>AK127</f>
        <v>0</v>
      </c>
      <c r="AL34" s="610">
        <v>0</v>
      </c>
      <c r="AM34" s="610">
        <v>0</v>
      </c>
    </row>
    <row r="35" spans="1:40" s="153" customFormat="1" ht="42" customHeight="1" x14ac:dyDescent="0.25">
      <c r="A35" s="29"/>
      <c r="B35" s="406" t="s">
        <v>1517</v>
      </c>
      <c r="C35" s="413" t="s">
        <v>791</v>
      </c>
      <c r="D35" s="399" t="s">
        <v>93</v>
      </c>
      <c r="E35" s="610">
        <v>0</v>
      </c>
      <c r="F35" s="610">
        <v>0</v>
      </c>
      <c r="G35" s="610">
        <v>0</v>
      </c>
      <c r="H35" s="610">
        <v>0</v>
      </c>
      <c r="I35" s="610">
        <v>0</v>
      </c>
      <c r="J35" s="610">
        <v>0</v>
      </c>
      <c r="K35" s="610">
        <v>0</v>
      </c>
      <c r="L35" s="610">
        <v>0</v>
      </c>
      <c r="M35" s="610">
        <v>0</v>
      </c>
      <c r="N35" s="610">
        <v>0</v>
      </c>
      <c r="O35" s="610">
        <v>0</v>
      </c>
      <c r="P35" s="610">
        <v>0</v>
      </c>
      <c r="Q35" s="610">
        <v>0</v>
      </c>
      <c r="R35" s="610">
        <v>0</v>
      </c>
      <c r="S35" s="610">
        <v>0</v>
      </c>
      <c r="T35" s="610">
        <v>0</v>
      </c>
      <c r="U35" s="610">
        <v>0</v>
      </c>
      <c r="V35" s="610">
        <v>0</v>
      </c>
      <c r="W35" s="610">
        <v>0</v>
      </c>
      <c r="X35" s="610">
        <v>0</v>
      </c>
      <c r="Y35" s="610">
        <v>0</v>
      </c>
      <c r="Z35" s="610">
        <v>0</v>
      </c>
      <c r="AA35" s="396">
        <f>AA135</f>
        <v>0</v>
      </c>
      <c r="AB35" s="610">
        <f>AB135</f>
        <v>0</v>
      </c>
      <c r="AC35" s="610">
        <f>AC135</f>
        <v>0</v>
      </c>
      <c r="AD35" s="610">
        <f>AD135</f>
        <v>0</v>
      </c>
      <c r="AE35" s="610">
        <v>0</v>
      </c>
      <c r="AF35" s="610">
        <v>0</v>
      </c>
      <c r="AG35" s="610">
        <v>0</v>
      </c>
      <c r="AH35" s="396">
        <f>AH135</f>
        <v>0</v>
      </c>
      <c r="AI35" s="610">
        <f>AI135</f>
        <v>0</v>
      </c>
      <c r="AJ35" s="610">
        <f>AJ135</f>
        <v>0</v>
      </c>
      <c r="AK35" s="610">
        <f>AK135</f>
        <v>0</v>
      </c>
      <c r="AL35" s="610">
        <v>0</v>
      </c>
      <c r="AM35" s="610">
        <v>0</v>
      </c>
      <c r="AN35" s="29"/>
    </row>
    <row r="36" spans="1:40" s="153" customFormat="1" ht="42" customHeight="1" x14ac:dyDescent="0.25">
      <c r="A36" s="29"/>
      <c r="B36" s="406" t="s">
        <v>1518</v>
      </c>
      <c r="C36" s="413" t="s">
        <v>792</v>
      </c>
      <c r="D36" s="399" t="s">
        <v>93</v>
      </c>
      <c r="E36" s="610">
        <f t="shared" ref="E36:AM36" si="15">E37+E38</f>
        <v>0</v>
      </c>
      <c r="F36" s="610">
        <f t="shared" si="15"/>
        <v>0</v>
      </c>
      <c r="G36" s="610">
        <f t="shared" si="15"/>
        <v>0</v>
      </c>
      <c r="H36" s="610">
        <f t="shared" si="15"/>
        <v>0</v>
      </c>
      <c r="I36" s="610">
        <f t="shared" si="15"/>
        <v>0</v>
      </c>
      <c r="J36" s="610">
        <f t="shared" si="15"/>
        <v>0</v>
      </c>
      <c r="K36" s="610">
        <f t="shared" si="15"/>
        <v>0</v>
      </c>
      <c r="L36" s="610">
        <f t="shared" si="15"/>
        <v>0</v>
      </c>
      <c r="M36" s="610">
        <f t="shared" si="15"/>
        <v>0</v>
      </c>
      <c r="N36" s="610">
        <f t="shared" si="15"/>
        <v>0</v>
      </c>
      <c r="O36" s="610">
        <f t="shared" si="15"/>
        <v>0</v>
      </c>
      <c r="P36" s="610">
        <f t="shared" si="15"/>
        <v>0</v>
      </c>
      <c r="Q36" s="610">
        <f t="shared" si="15"/>
        <v>0</v>
      </c>
      <c r="R36" s="610">
        <f t="shared" si="15"/>
        <v>0</v>
      </c>
      <c r="S36" s="610">
        <f t="shared" si="15"/>
        <v>0</v>
      </c>
      <c r="T36" s="610">
        <f t="shared" si="15"/>
        <v>0</v>
      </c>
      <c r="U36" s="610">
        <f t="shared" si="15"/>
        <v>0</v>
      </c>
      <c r="V36" s="610">
        <f t="shared" si="15"/>
        <v>0</v>
      </c>
      <c r="W36" s="610">
        <f t="shared" si="15"/>
        <v>0</v>
      </c>
      <c r="X36" s="610">
        <f t="shared" si="15"/>
        <v>0</v>
      </c>
      <c r="Y36" s="610">
        <f t="shared" si="15"/>
        <v>0</v>
      </c>
      <c r="Z36" s="610">
        <f t="shared" si="15"/>
        <v>0</v>
      </c>
      <c r="AA36" s="396">
        <f>AA142</f>
        <v>0</v>
      </c>
      <c r="AB36" s="610">
        <f>AB142</f>
        <v>0</v>
      </c>
      <c r="AC36" s="610">
        <f>AC142</f>
        <v>0</v>
      </c>
      <c r="AD36" s="610">
        <f>AD142</f>
        <v>0</v>
      </c>
      <c r="AE36" s="610">
        <f t="shared" si="15"/>
        <v>0</v>
      </c>
      <c r="AF36" s="610">
        <f t="shared" si="15"/>
        <v>0</v>
      </c>
      <c r="AG36" s="610">
        <f t="shared" si="15"/>
        <v>0</v>
      </c>
      <c r="AH36" s="396">
        <f>AH142</f>
        <v>0</v>
      </c>
      <c r="AI36" s="610">
        <f>AI142</f>
        <v>0</v>
      </c>
      <c r="AJ36" s="610">
        <f>AJ142</f>
        <v>0</v>
      </c>
      <c r="AK36" s="610">
        <f>AK142</f>
        <v>0</v>
      </c>
      <c r="AL36" s="610">
        <f t="shared" si="15"/>
        <v>0</v>
      </c>
      <c r="AM36" s="610">
        <f t="shared" si="15"/>
        <v>0</v>
      </c>
      <c r="AN36" s="29"/>
    </row>
    <row r="37" spans="1:40" ht="42" customHeight="1" x14ac:dyDescent="0.25">
      <c r="A37" s="29"/>
      <c r="B37" s="406" t="s">
        <v>1519</v>
      </c>
      <c r="C37" s="413" t="s">
        <v>103</v>
      </c>
      <c r="D37" s="399" t="s">
        <v>93</v>
      </c>
      <c r="E37" s="610">
        <v>0</v>
      </c>
      <c r="F37" s="610">
        <v>0</v>
      </c>
      <c r="G37" s="610">
        <v>0</v>
      </c>
      <c r="H37" s="610">
        <v>0</v>
      </c>
      <c r="I37" s="610">
        <v>0</v>
      </c>
      <c r="J37" s="610">
        <v>0</v>
      </c>
      <c r="K37" s="610">
        <v>0</v>
      </c>
      <c r="L37" s="610">
        <v>0</v>
      </c>
      <c r="M37" s="610">
        <v>0</v>
      </c>
      <c r="N37" s="610">
        <v>0</v>
      </c>
      <c r="O37" s="610">
        <v>0</v>
      </c>
      <c r="P37" s="610">
        <v>0</v>
      </c>
      <c r="Q37" s="610">
        <v>0</v>
      </c>
      <c r="R37" s="610">
        <v>0</v>
      </c>
      <c r="S37" s="610">
        <v>0</v>
      </c>
      <c r="T37" s="610">
        <v>0</v>
      </c>
      <c r="U37" s="610">
        <v>0</v>
      </c>
      <c r="V37" s="610">
        <v>0</v>
      </c>
      <c r="W37" s="610">
        <v>0</v>
      </c>
      <c r="X37" s="610">
        <v>0</v>
      </c>
      <c r="Y37" s="610">
        <v>0</v>
      </c>
      <c r="Z37" s="610">
        <v>0</v>
      </c>
      <c r="AA37" s="610">
        <f>AA147</f>
        <v>0</v>
      </c>
      <c r="AB37" s="610">
        <f t="shared" ref="AB37:AD40" si="16">AB147</f>
        <v>0</v>
      </c>
      <c r="AC37" s="610">
        <f t="shared" si="16"/>
        <v>0</v>
      </c>
      <c r="AD37" s="610">
        <f t="shared" si="16"/>
        <v>0</v>
      </c>
      <c r="AE37" s="610">
        <v>0</v>
      </c>
      <c r="AF37" s="610">
        <v>0</v>
      </c>
      <c r="AG37" s="610">
        <f>Z37</f>
        <v>0</v>
      </c>
      <c r="AH37" s="396">
        <f>AH147</f>
        <v>0</v>
      </c>
      <c r="AI37" s="610">
        <f t="shared" ref="AI37:AK40" si="17">AI147</f>
        <v>0</v>
      </c>
      <c r="AJ37" s="610">
        <f t="shared" si="17"/>
        <v>0</v>
      </c>
      <c r="AK37" s="610">
        <f t="shared" si="17"/>
        <v>0</v>
      </c>
      <c r="AL37" s="610">
        <f>AE37</f>
        <v>0</v>
      </c>
      <c r="AM37" s="610">
        <f>AF37</f>
        <v>0</v>
      </c>
    </row>
    <row r="38" spans="1:40" ht="42" customHeight="1" x14ac:dyDescent="0.25">
      <c r="A38" s="29"/>
      <c r="B38" s="406" t="s">
        <v>1520</v>
      </c>
      <c r="C38" s="413" t="s">
        <v>105</v>
      </c>
      <c r="D38" s="399" t="s">
        <v>93</v>
      </c>
      <c r="E38" s="610">
        <v>0</v>
      </c>
      <c r="F38" s="610">
        <v>0</v>
      </c>
      <c r="G38" s="610">
        <v>0</v>
      </c>
      <c r="H38" s="610">
        <v>0</v>
      </c>
      <c r="I38" s="610">
        <v>0</v>
      </c>
      <c r="J38" s="610">
        <v>0</v>
      </c>
      <c r="K38" s="610">
        <v>0</v>
      </c>
      <c r="L38" s="610">
        <v>0</v>
      </c>
      <c r="M38" s="610">
        <v>0</v>
      </c>
      <c r="N38" s="610">
        <v>0</v>
      </c>
      <c r="O38" s="610">
        <v>0</v>
      </c>
      <c r="P38" s="610">
        <v>0</v>
      </c>
      <c r="Q38" s="610">
        <v>0</v>
      </c>
      <c r="R38" s="610">
        <v>0</v>
      </c>
      <c r="S38" s="610">
        <v>0</v>
      </c>
      <c r="T38" s="610">
        <v>0</v>
      </c>
      <c r="U38" s="610">
        <v>0</v>
      </c>
      <c r="V38" s="610">
        <v>0</v>
      </c>
      <c r="W38" s="610">
        <v>0</v>
      </c>
      <c r="X38" s="610">
        <v>0</v>
      </c>
      <c r="Y38" s="610">
        <v>0</v>
      </c>
      <c r="Z38" s="610">
        <v>0</v>
      </c>
      <c r="AA38" s="610">
        <f>AA148</f>
        <v>0</v>
      </c>
      <c r="AB38" s="610">
        <f t="shared" si="16"/>
        <v>0</v>
      </c>
      <c r="AC38" s="610">
        <f t="shared" si="16"/>
        <v>0</v>
      </c>
      <c r="AD38" s="610">
        <f t="shared" si="16"/>
        <v>0</v>
      </c>
      <c r="AE38" s="610">
        <v>0</v>
      </c>
      <c r="AF38" s="610">
        <v>0</v>
      </c>
      <c r="AG38" s="610">
        <f>Z38</f>
        <v>0</v>
      </c>
      <c r="AH38" s="396">
        <f>AH148</f>
        <v>0</v>
      </c>
      <c r="AI38" s="610">
        <f t="shared" si="17"/>
        <v>0</v>
      </c>
      <c r="AJ38" s="610">
        <f t="shared" si="17"/>
        <v>0</v>
      </c>
      <c r="AK38" s="610">
        <f t="shared" si="17"/>
        <v>0</v>
      </c>
      <c r="AL38" s="610">
        <f>AE38</f>
        <v>0</v>
      </c>
      <c r="AM38" s="610">
        <f>AF38</f>
        <v>0</v>
      </c>
    </row>
    <row r="39" spans="1:40" ht="42" customHeight="1" x14ac:dyDescent="0.25">
      <c r="A39" s="29"/>
      <c r="B39" s="406" t="s">
        <v>98</v>
      </c>
      <c r="C39" s="395" t="s">
        <v>1521</v>
      </c>
      <c r="D39" s="399" t="s">
        <v>93</v>
      </c>
      <c r="E39" s="396">
        <v>0</v>
      </c>
      <c r="F39" s="396">
        <v>0</v>
      </c>
      <c r="G39" s="396">
        <v>0</v>
      </c>
      <c r="H39" s="396">
        <v>0</v>
      </c>
      <c r="I39" s="396">
        <v>0</v>
      </c>
      <c r="J39" s="396">
        <v>0</v>
      </c>
      <c r="K39" s="396">
        <v>0</v>
      </c>
      <c r="L39" s="396">
        <v>0</v>
      </c>
      <c r="M39" s="396">
        <v>0</v>
      </c>
      <c r="N39" s="396">
        <v>0</v>
      </c>
      <c r="O39" s="396">
        <v>0</v>
      </c>
      <c r="P39" s="396">
        <v>0</v>
      </c>
      <c r="Q39" s="396">
        <v>0</v>
      </c>
      <c r="R39" s="396">
        <v>0</v>
      </c>
      <c r="S39" s="396">
        <v>0</v>
      </c>
      <c r="T39" s="396">
        <v>0</v>
      </c>
      <c r="U39" s="396">
        <v>0</v>
      </c>
      <c r="V39" s="396">
        <v>0</v>
      </c>
      <c r="W39" s="396">
        <v>0</v>
      </c>
      <c r="X39" s="396">
        <v>0</v>
      </c>
      <c r="Y39" s="396">
        <v>0</v>
      </c>
      <c r="Z39" s="396">
        <v>0</v>
      </c>
      <c r="AA39" s="396">
        <f>AA149</f>
        <v>0</v>
      </c>
      <c r="AB39" s="396">
        <f t="shared" si="16"/>
        <v>0</v>
      </c>
      <c r="AC39" s="396">
        <f t="shared" si="16"/>
        <v>0</v>
      </c>
      <c r="AD39" s="396">
        <f t="shared" si="16"/>
        <v>0</v>
      </c>
      <c r="AE39" s="396">
        <v>0</v>
      </c>
      <c r="AF39" s="396">
        <v>0</v>
      </c>
      <c r="AG39" s="396">
        <v>0</v>
      </c>
      <c r="AH39" s="396">
        <f>AH149</f>
        <v>0</v>
      </c>
      <c r="AI39" s="396">
        <f t="shared" si="17"/>
        <v>0</v>
      </c>
      <c r="AJ39" s="396">
        <f t="shared" si="17"/>
        <v>0</v>
      </c>
      <c r="AK39" s="396">
        <f t="shared" si="17"/>
        <v>0</v>
      </c>
      <c r="AL39" s="396">
        <v>0</v>
      </c>
      <c r="AM39" s="396">
        <v>0</v>
      </c>
    </row>
    <row r="40" spans="1:40" ht="42" customHeight="1" x14ac:dyDescent="0.25">
      <c r="A40" s="29"/>
      <c r="B40" s="406" t="s">
        <v>1522</v>
      </c>
      <c r="C40" s="395" t="s">
        <v>789</v>
      </c>
      <c r="D40" s="399" t="s">
        <v>93</v>
      </c>
      <c r="E40" s="396">
        <f t="shared" ref="E40:AM40" si="18">E41+E42</f>
        <v>0</v>
      </c>
      <c r="F40" s="396">
        <f t="shared" si="18"/>
        <v>0</v>
      </c>
      <c r="G40" s="396">
        <f t="shared" si="18"/>
        <v>0</v>
      </c>
      <c r="H40" s="396">
        <f t="shared" si="18"/>
        <v>0</v>
      </c>
      <c r="I40" s="396">
        <f t="shared" si="18"/>
        <v>0</v>
      </c>
      <c r="J40" s="396">
        <f t="shared" si="18"/>
        <v>0</v>
      </c>
      <c r="K40" s="396">
        <f t="shared" si="18"/>
        <v>0</v>
      </c>
      <c r="L40" s="396">
        <f t="shared" si="18"/>
        <v>0</v>
      </c>
      <c r="M40" s="396">
        <f t="shared" si="18"/>
        <v>0</v>
      </c>
      <c r="N40" s="396">
        <f t="shared" si="18"/>
        <v>0</v>
      </c>
      <c r="O40" s="396">
        <f t="shared" si="18"/>
        <v>0</v>
      </c>
      <c r="P40" s="396">
        <f t="shared" si="18"/>
        <v>0</v>
      </c>
      <c r="Q40" s="396">
        <f t="shared" si="18"/>
        <v>0</v>
      </c>
      <c r="R40" s="396">
        <f t="shared" si="18"/>
        <v>0</v>
      </c>
      <c r="S40" s="396">
        <f t="shared" si="18"/>
        <v>0</v>
      </c>
      <c r="T40" s="396">
        <f t="shared" si="18"/>
        <v>0</v>
      </c>
      <c r="U40" s="396">
        <f t="shared" si="18"/>
        <v>0</v>
      </c>
      <c r="V40" s="396">
        <f t="shared" si="18"/>
        <v>0</v>
      </c>
      <c r="W40" s="396">
        <f t="shared" si="18"/>
        <v>0</v>
      </c>
      <c r="X40" s="396">
        <f t="shared" si="18"/>
        <v>0</v>
      </c>
      <c r="Y40" s="396">
        <f t="shared" si="18"/>
        <v>0</v>
      </c>
      <c r="Z40" s="396">
        <f t="shared" si="18"/>
        <v>0</v>
      </c>
      <c r="AA40" s="396">
        <f>AA150</f>
        <v>0</v>
      </c>
      <c r="AB40" s="396">
        <f t="shared" si="16"/>
        <v>0</v>
      </c>
      <c r="AC40" s="396">
        <f t="shared" si="16"/>
        <v>0</v>
      </c>
      <c r="AD40" s="396">
        <f t="shared" si="16"/>
        <v>0</v>
      </c>
      <c r="AE40" s="396">
        <f t="shared" si="18"/>
        <v>0</v>
      </c>
      <c r="AF40" s="396">
        <f t="shared" si="18"/>
        <v>0</v>
      </c>
      <c r="AG40" s="396">
        <f t="shared" si="18"/>
        <v>0</v>
      </c>
      <c r="AH40" s="396">
        <f>AH150</f>
        <v>0</v>
      </c>
      <c r="AI40" s="396">
        <f t="shared" si="17"/>
        <v>0</v>
      </c>
      <c r="AJ40" s="396">
        <f t="shared" si="17"/>
        <v>0</v>
      </c>
      <c r="AK40" s="396">
        <f t="shared" si="17"/>
        <v>0</v>
      </c>
      <c r="AL40" s="396">
        <f t="shared" si="18"/>
        <v>0</v>
      </c>
      <c r="AM40" s="396">
        <f t="shared" si="18"/>
        <v>0</v>
      </c>
    </row>
    <row r="41" spans="1:40" ht="42" customHeight="1" x14ac:dyDescent="0.25">
      <c r="A41" s="29"/>
      <c r="B41" s="406" t="s">
        <v>1523</v>
      </c>
      <c r="C41" s="395" t="s">
        <v>1524</v>
      </c>
      <c r="D41" s="399" t="s">
        <v>93</v>
      </c>
      <c r="E41" s="610"/>
      <c r="F41" s="610"/>
      <c r="G41" s="610"/>
      <c r="H41" s="610"/>
      <c r="I41" s="610"/>
      <c r="J41" s="610"/>
      <c r="K41" s="610"/>
      <c r="L41" s="610"/>
      <c r="M41" s="610"/>
      <c r="N41" s="610"/>
      <c r="O41" s="610"/>
      <c r="P41" s="610"/>
      <c r="Q41" s="610"/>
      <c r="R41" s="610"/>
      <c r="S41" s="610"/>
      <c r="T41" s="610"/>
      <c r="U41" s="610"/>
      <c r="V41" s="610"/>
      <c r="W41" s="610"/>
      <c r="X41" s="610"/>
      <c r="Y41" s="610"/>
      <c r="Z41" s="610"/>
      <c r="AA41" s="610">
        <f>AA156</f>
        <v>0</v>
      </c>
      <c r="AB41" s="610">
        <f>AB156</f>
        <v>0</v>
      </c>
      <c r="AC41" s="610">
        <f>AC156</f>
        <v>0</v>
      </c>
      <c r="AD41" s="610">
        <f>AD156</f>
        <v>0</v>
      </c>
      <c r="AE41" s="610"/>
      <c r="AF41" s="610"/>
      <c r="AG41" s="610"/>
      <c r="AH41" s="396">
        <f>AH156</f>
        <v>0</v>
      </c>
      <c r="AI41" s="610">
        <f>AI156</f>
        <v>0</v>
      </c>
      <c r="AJ41" s="610">
        <f>AJ156</f>
        <v>0</v>
      </c>
      <c r="AK41" s="610">
        <f>AK156</f>
        <v>0</v>
      </c>
      <c r="AL41" s="610"/>
      <c r="AM41" s="610"/>
    </row>
    <row r="42" spans="1:40" ht="42" customHeight="1" x14ac:dyDescent="0.25">
      <c r="A42" s="29"/>
      <c r="B42" s="406" t="s">
        <v>1525</v>
      </c>
      <c r="C42" s="395" t="s">
        <v>1526</v>
      </c>
      <c r="D42" s="399" t="s">
        <v>93</v>
      </c>
      <c r="E42" s="610">
        <v>0</v>
      </c>
      <c r="F42" s="610">
        <v>0</v>
      </c>
      <c r="G42" s="610">
        <v>0</v>
      </c>
      <c r="H42" s="610">
        <v>0</v>
      </c>
      <c r="I42" s="610">
        <v>0</v>
      </c>
      <c r="J42" s="610">
        <v>0</v>
      </c>
      <c r="K42" s="610">
        <v>0</v>
      </c>
      <c r="L42" s="610">
        <v>0</v>
      </c>
      <c r="M42" s="610">
        <v>0</v>
      </c>
      <c r="N42" s="610">
        <v>0</v>
      </c>
      <c r="O42" s="610">
        <v>0</v>
      </c>
      <c r="P42" s="610">
        <v>0</v>
      </c>
      <c r="Q42" s="610">
        <v>0</v>
      </c>
      <c r="R42" s="610">
        <v>0</v>
      </c>
      <c r="S42" s="610">
        <v>0</v>
      </c>
      <c r="T42" s="610">
        <v>0</v>
      </c>
      <c r="U42" s="610">
        <v>0</v>
      </c>
      <c r="V42" s="610">
        <v>0</v>
      </c>
      <c r="W42" s="610">
        <v>0</v>
      </c>
      <c r="X42" s="610">
        <v>0</v>
      </c>
      <c r="Y42" s="610">
        <v>0</v>
      </c>
      <c r="Z42" s="610">
        <v>0</v>
      </c>
      <c r="AA42" s="610">
        <f>AA163</f>
        <v>0</v>
      </c>
      <c r="AB42" s="610">
        <f>AB163</f>
        <v>0</v>
      </c>
      <c r="AC42" s="610">
        <f>AC163</f>
        <v>0</v>
      </c>
      <c r="AD42" s="610">
        <f>AD163</f>
        <v>0</v>
      </c>
      <c r="AE42" s="610">
        <v>0</v>
      </c>
      <c r="AF42" s="610">
        <v>0</v>
      </c>
      <c r="AG42" s="610">
        <v>0</v>
      </c>
      <c r="AH42" s="396">
        <f>AH163</f>
        <v>0</v>
      </c>
      <c r="AI42" s="610">
        <f>AI163</f>
        <v>0</v>
      </c>
      <c r="AJ42" s="610">
        <f>AJ163</f>
        <v>0</v>
      </c>
      <c r="AK42" s="610">
        <f>AK163</f>
        <v>0</v>
      </c>
      <c r="AL42" s="610">
        <v>0</v>
      </c>
      <c r="AM42" s="610">
        <v>0</v>
      </c>
    </row>
    <row r="43" spans="1:40" ht="42" customHeight="1" x14ac:dyDescent="0.25">
      <c r="A43" s="29"/>
      <c r="B43" s="406" t="s">
        <v>1527</v>
      </c>
      <c r="C43" s="395" t="s">
        <v>103</v>
      </c>
      <c r="D43" s="399" t="s">
        <v>93</v>
      </c>
      <c r="E43" s="396">
        <f t="shared" ref="E43:AM43" si="19">E44+E53+E57+E68</f>
        <v>0</v>
      </c>
      <c r="F43" s="396">
        <f t="shared" si="19"/>
        <v>0</v>
      </c>
      <c r="G43" s="396">
        <f t="shared" si="19"/>
        <v>0</v>
      </c>
      <c r="H43" s="396">
        <f t="shared" si="19"/>
        <v>0</v>
      </c>
      <c r="I43" s="396">
        <f t="shared" si="19"/>
        <v>0</v>
      </c>
      <c r="J43" s="396">
        <f t="shared" si="19"/>
        <v>0</v>
      </c>
      <c r="K43" s="396">
        <f t="shared" si="19"/>
        <v>0</v>
      </c>
      <c r="L43" s="396">
        <f t="shared" si="19"/>
        <v>0</v>
      </c>
      <c r="M43" s="396">
        <f t="shared" si="19"/>
        <v>0</v>
      </c>
      <c r="N43" s="396">
        <f t="shared" si="19"/>
        <v>0</v>
      </c>
      <c r="O43" s="396">
        <f t="shared" si="19"/>
        <v>0</v>
      </c>
      <c r="P43" s="396">
        <f t="shared" si="19"/>
        <v>0</v>
      </c>
      <c r="Q43" s="396">
        <f t="shared" si="19"/>
        <v>0</v>
      </c>
      <c r="R43" s="396">
        <f t="shared" si="19"/>
        <v>0</v>
      </c>
      <c r="S43" s="396">
        <f t="shared" si="19"/>
        <v>0</v>
      </c>
      <c r="T43" s="396">
        <f t="shared" si="19"/>
        <v>0</v>
      </c>
      <c r="U43" s="396">
        <f t="shared" si="19"/>
        <v>0</v>
      </c>
      <c r="V43" s="396">
        <f t="shared" si="19"/>
        <v>0</v>
      </c>
      <c r="W43" s="396">
        <f t="shared" si="19"/>
        <v>0</v>
      </c>
      <c r="X43" s="396">
        <f t="shared" si="19"/>
        <v>0</v>
      </c>
      <c r="Y43" s="396">
        <f t="shared" si="19"/>
        <v>0</v>
      </c>
      <c r="Z43" s="396">
        <f t="shared" si="19"/>
        <v>0</v>
      </c>
      <c r="AA43" s="396">
        <f>AA170</f>
        <v>0</v>
      </c>
      <c r="AB43" s="396">
        <f t="shared" ref="AB43:AD45" si="20">AB170</f>
        <v>0</v>
      </c>
      <c r="AC43" s="396">
        <f t="shared" si="20"/>
        <v>0</v>
      </c>
      <c r="AD43" s="396">
        <f t="shared" si="20"/>
        <v>0</v>
      </c>
      <c r="AE43" s="396">
        <f t="shared" si="19"/>
        <v>0</v>
      </c>
      <c r="AF43" s="396">
        <f t="shared" si="19"/>
        <v>0</v>
      </c>
      <c r="AG43" s="396">
        <f t="shared" si="19"/>
        <v>0</v>
      </c>
      <c r="AH43" s="396">
        <f>AH170</f>
        <v>0</v>
      </c>
      <c r="AI43" s="396">
        <f t="shared" ref="AI43:AK45" si="21">AI170</f>
        <v>0</v>
      </c>
      <c r="AJ43" s="396">
        <f t="shared" si="21"/>
        <v>0</v>
      </c>
      <c r="AK43" s="396">
        <f t="shared" si="21"/>
        <v>0</v>
      </c>
      <c r="AL43" s="396">
        <f t="shared" si="19"/>
        <v>0</v>
      </c>
      <c r="AM43" s="396">
        <f t="shared" si="19"/>
        <v>0</v>
      </c>
    </row>
    <row r="44" spans="1:40" ht="42" customHeight="1" x14ac:dyDescent="0.25">
      <c r="A44" s="29"/>
      <c r="B44" s="406" t="s">
        <v>1528</v>
      </c>
      <c r="C44" s="395" t="s">
        <v>105</v>
      </c>
      <c r="D44" s="399" t="s">
        <v>93</v>
      </c>
      <c r="E44" s="396">
        <f t="shared" ref="E44:AM44" si="22">E45+E47</f>
        <v>0</v>
      </c>
      <c r="F44" s="396">
        <f t="shared" si="22"/>
        <v>0</v>
      </c>
      <c r="G44" s="396">
        <f t="shared" si="22"/>
        <v>0</v>
      </c>
      <c r="H44" s="396">
        <f t="shared" si="22"/>
        <v>0</v>
      </c>
      <c r="I44" s="396">
        <f t="shared" si="22"/>
        <v>0</v>
      </c>
      <c r="J44" s="396">
        <f t="shared" si="22"/>
        <v>0</v>
      </c>
      <c r="K44" s="396">
        <f t="shared" si="22"/>
        <v>0</v>
      </c>
      <c r="L44" s="396">
        <f t="shared" si="22"/>
        <v>0</v>
      </c>
      <c r="M44" s="396">
        <f t="shared" si="22"/>
        <v>0</v>
      </c>
      <c r="N44" s="396">
        <f t="shared" si="22"/>
        <v>0</v>
      </c>
      <c r="O44" s="396">
        <f t="shared" si="22"/>
        <v>0</v>
      </c>
      <c r="P44" s="396">
        <f t="shared" si="22"/>
        <v>0</v>
      </c>
      <c r="Q44" s="396">
        <f t="shared" si="22"/>
        <v>0</v>
      </c>
      <c r="R44" s="396">
        <f t="shared" si="22"/>
        <v>0</v>
      </c>
      <c r="S44" s="396">
        <f t="shared" si="22"/>
        <v>0</v>
      </c>
      <c r="T44" s="396">
        <f t="shared" si="22"/>
        <v>0</v>
      </c>
      <c r="U44" s="396">
        <f t="shared" si="22"/>
        <v>0</v>
      </c>
      <c r="V44" s="396">
        <f t="shared" si="22"/>
        <v>0</v>
      </c>
      <c r="W44" s="396">
        <f t="shared" si="22"/>
        <v>0</v>
      </c>
      <c r="X44" s="396">
        <f t="shared" si="22"/>
        <v>0</v>
      </c>
      <c r="Y44" s="396">
        <f t="shared" si="22"/>
        <v>0</v>
      </c>
      <c r="Z44" s="396">
        <f t="shared" si="22"/>
        <v>0</v>
      </c>
      <c r="AA44" s="396">
        <f>AA171</f>
        <v>0</v>
      </c>
      <c r="AB44" s="396">
        <f t="shared" si="20"/>
        <v>0</v>
      </c>
      <c r="AC44" s="396">
        <f t="shared" si="20"/>
        <v>0</v>
      </c>
      <c r="AD44" s="396">
        <f t="shared" si="20"/>
        <v>0</v>
      </c>
      <c r="AE44" s="396">
        <f t="shared" si="22"/>
        <v>0</v>
      </c>
      <c r="AF44" s="396">
        <f t="shared" si="22"/>
        <v>0</v>
      </c>
      <c r="AG44" s="396">
        <f t="shared" si="22"/>
        <v>0</v>
      </c>
      <c r="AH44" s="396">
        <f>AH171</f>
        <v>0</v>
      </c>
      <c r="AI44" s="396">
        <f t="shared" si="21"/>
        <v>0</v>
      </c>
      <c r="AJ44" s="396">
        <f t="shared" si="21"/>
        <v>0</v>
      </c>
      <c r="AK44" s="396">
        <f t="shared" si="21"/>
        <v>0</v>
      </c>
      <c r="AL44" s="396">
        <f t="shared" si="22"/>
        <v>0</v>
      </c>
      <c r="AM44" s="396">
        <f t="shared" si="22"/>
        <v>0</v>
      </c>
    </row>
    <row r="45" spans="1:40" ht="42" customHeight="1" x14ac:dyDescent="0.25">
      <c r="A45" s="29"/>
      <c r="B45" s="406" t="s">
        <v>100</v>
      </c>
      <c r="C45" s="395" t="s">
        <v>1529</v>
      </c>
      <c r="D45" s="399" t="s">
        <v>93</v>
      </c>
      <c r="E45" s="396">
        <f t="shared" ref="E45:AM45" si="23">SUM(E46:E46)</f>
        <v>0</v>
      </c>
      <c r="F45" s="396">
        <f t="shared" si="23"/>
        <v>0</v>
      </c>
      <c r="G45" s="396">
        <f t="shared" si="23"/>
        <v>0</v>
      </c>
      <c r="H45" s="396">
        <f t="shared" si="23"/>
        <v>0</v>
      </c>
      <c r="I45" s="396">
        <f t="shared" si="23"/>
        <v>0</v>
      </c>
      <c r="J45" s="396">
        <f t="shared" si="23"/>
        <v>0</v>
      </c>
      <c r="K45" s="396">
        <f t="shared" si="23"/>
        <v>0</v>
      </c>
      <c r="L45" s="396">
        <f t="shared" si="23"/>
        <v>0</v>
      </c>
      <c r="M45" s="396">
        <f t="shared" si="23"/>
        <v>0</v>
      </c>
      <c r="N45" s="396">
        <f t="shared" si="23"/>
        <v>0</v>
      </c>
      <c r="O45" s="396">
        <f t="shared" si="23"/>
        <v>0</v>
      </c>
      <c r="P45" s="396">
        <f t="shared" si="23"/>
        <v>0</v>
      </c>
      <c r="Q45" s="396">
        <f t="shared" si="23"/>
        <v>0</v>
      </c>
      <c r="R45" s="396">
        <f t="shared" si="23"/>
        <v>0</v>
      </c>
      <c r="S45" s="396">
        <f t="shared" si="23"/>
        <v>0</v>
      </c>
      <c r="T45" s="396">
        <f t="shared" si="23"/>
        <v>0</v>
      </c>
      <c r="U45" s="396">
        <f t="shared" si="23"/>
        <v>0</v>
      </c>
      <c r="V45" s="396">
        <f t="shared" si="23"/>
        <v>0</v>
      </c>
      <c r="W45" s="396">
        <f t="shared" si="23"/>
        <v>0</v>
      </c>
      <c r="X45" s="396">
        <f t="shared" si="23"/>
        <v>0</v>
      </c>
      <c r="Y45" s="396">
        <f t="shared" si="23"/>
        <v>0</v>
      </c>
      <c r="Z45" s="396">
        <f t="shared" si="23"/>
        <v>0</v>
      </c>
      <c r="AA45" s="396">
        <f>AA172</f>
        <v>0</v>
      </c>
      <c r="AB45" s="396">
        <f t="shared" si="20"/>
        <v>0</v>
      </c>
      <c r="AC45" s="396">
        <f t="shared" si="20"/>
        <v>0</v>
      </c>
      <c r="AD45" s="396">
        <f t="shared" si="20"/>
        <v>0</v>
      </c>
      <c r="AE45" s="396">
        <f t="shared" si="23"/>
        <v>0</v>
      </c>
      <c r="AF45" s="396">
        <f t="shared" si="23"/>
        <v>0</v>
      </c>
      <c r="AG45" s="396">
        <f t="shared" si="23"/>
        <v>0</v>
      </c>
      <c r="AH45" s="396">
        <f>AH172</f>
        <v>0</v>
      </c>
      <c r="AI45" s="396">
        <f t="shared" si="21"/>
        <v>0</v>
      </c>
      <c r="AJ45" s="396">
        <f t="shared" si="21"/>
        <v>0</v>
      </c>
      <c r="AK45" s="396">
        <f t="shared" si="21"/>
        <v>0</v>
      </c>
      <c r="AL45" s="396">
        <f t="shared" si="23"/>
        <v>0</v>
      </c>
      <c r="AM45" s="396">
        <f t="shared" si="23"/>
        <v>0</v>
      </c>
    </row>
    <row r="46" spans="1:40" ht="48" customHeight="1" x14ac:dyDescent="0.25">
      <c r="A46" s="29"/>
      <c r="B46" s="402" t="s">
        <v>106</v>
      </c>
      <c r="C46" s="409" t="s">
        <v>107</v>
      </c>
      <c r="D46" s="403" t="s">
        <v>93</v>
      </c>
      <c r="E46" s="612">
        <v>0</v>
      </c>
      <c r="F46" s="612">
        <v>0</v>
      </c>
      <c r="G46" s="612">
        <v>0</v>
      </c>
      <c r="H46" s="612">
        <v>0</v>
      </c>
      <c r="I46" s="612">
        <v>0</v>
      </c>
      <c r="J46" s="612">
        <v>0</v>
      </c>
      <c r="K46" s="612">
        <v>0</v>
      </c>
      <c r="L46" s="612">
        <v>0</v>
      </c>
      <c r="M46" s="612">
        <v>0</v>
      </c>
      <c r="N46" s="612">
        <v>0</v>
      </c>
      <c r="O46" s="612">
        <v>0</v>
      </c>
      <c r="P46" s="612">
        <v>0</v>
      </c>
      <c r="Q46" s="612">
        <v>0</v>
      </c>
      <c r="R46" s="612">
        <v>0</v>
      </c>
      <c r="S46" s="612">
        <v>0</v>
      </c>
      <c r="T46" s="612">
        <v>0</v>
      </c>
      <c r="U46" s="612">
        <v>0</v>
      </c>
      <c r="V46" s="612">
        <v>0</v>
      </c>
      <c r="W46" s="612">
        <v>0</v>
      </c>
      <c r="X46" s="612">
        <v>0</v>
      </c>
      <c r="Y46" s="612">
        <v>0</v>
      </c>
      <c r="Z46" s="612">
        <v>0</v>
      </c>
      <c r="AA46" s="612">
        <f>SUBTOTAL(9,AA47:AA176)</f>
        <v>52.434167666666667</v>
      </c>
      <c r="AB46" s="612">
        <f>SUBTOTAL(9,AB47:AB176)</f>
        <v>0.5</v>
      </c>
      <c r="AC46" s="612">
        <f>SUBTOTAL(9,AC47:AC176)</f>
        <v>0</v>
      </c>
      <c r="AD46" s="612">
        <f>SUBTOTAL(9,AD47:AD176)</f>
        <v>0</v>
      </c>
      <c r="AE46" s="612">
        <f>SUBTOTAL(9,AE47:AE176)</f>
        <v>0</v>
      </c>
      <c r="AF46" s="612">
        <v>0</v>
      </c>
      <c r="AG46" s="612">
        <f>Z46</f>
        <v>0</v>
      </c>
      <c r="AH46" s="612">
        <f>SUBTOTAL(9,AH47:AH176)</f>
        <v>52.434167666666667</v>
      </c>
      <c r="AI46" s="612">
        <f>SUBTOTAL(9,AI47:AI176)</f>
        <v>0</v>
      </c>
      <c r="AJ46" s="612">
        <f>SUBTOTAL(9,AJ47:AJ176)</f>
        <v>0</v>
      </c>
      <c r="AK46" s="612">
        <f>SUBTOTAL(9,AK47:AK176)</f>
        <v>0</v>
      </c>
      <c r="AL46" s="612">
        <f>SUBTOTAL(9,AL47:AL176)</f>
        <v>0</v>
      </c>
      <c r="AM46" s="612">
        <f>AF46</f>
        <v>0</v>
      </c>
    </row>
    <row r="47" spans="1:40" ht="48" customHeight="1" collapsed="1" x14ac:dyDescent="0.25">
      <c r="A47" s="29"/>
      <c r="B47" s="402" t="s">
        <v>108</v>
      </c>
      <c r="C47" s="409" t="s">
        <v>1530</v>
      </c>
      <c r="D47" s="403" t="s">
        <v>93</v>
      </c>
      <c r="E47" s="414">
        <f>SUBTOTAL(9,E48:E52)</f>
        <v>0</v>
      </c>
      <c r="F47" s="414">
        <f t="shared" ref="F47:AM47" si="24">SUBTOTAL(9,F48:F52)</f>
        <v>0</v>
      </c>
      <c r="G47" s="414">
        <f t="shared" si="24"/>
        <v>0</v>
      </c>
      <c r="H47" s="414">
        <f t="shared" si="24"/>
        <v>0</v>
      </c>
      <c r="I47" s="414">
        <f t="shared" si="24"/>
        <v>0</v>
      </c>
      <c r="J47" s="414">
        <f t="shared" si="24"/>
        <v>0</v>
      </c>
      <c r="K47" s="414">
        <f t="shared" si="24"/>
        <v>0</v>
      </c>
      <c r="L47" s="414">
        <f t="shared" si="24"/>
        <v>0</v>
      </c>
      <c r="M47" s="414">
        <f t="shared" si="24"/>
        <v>0</v>
      </c>
      <c r="N47" s="414">
        <f t="shared" si="24"/>
        <v>0</v>
      </c>
      <c r="O47" s="414">
        <f t="shared" si="24"/>
        <v>0</v>
      </c>
      <c r="P47" s="414">
        <f t="shared" si="24"/>
        <v>0</v>
      </c>
      <c r="Q47" s="414">
        <f t="shared" si="24"/>
        <v>0</v>
      </c>
      <c r="R47" s="414">
        <f t="shared" si="24"/>
        <v>0</v>
      </c>
      <c r="S47" s="414">
        <f t="shared" si="24"/>
        <v>0</v>
      </c>
      <c r="T47" s="414">
        <f t="shared" si="24"/>
        <v>0</v>
      </c>
      <c r="U47" s="414">
        <f t="shared" si="24"/>
        <v>0</v>
      </c>
      <c r="V47" s="414">
        <f t="shared" si="24"/>
        <v>0</v>
      </c>
      <c r="W47" s="414">
        <f t="shared" si="24"/>
        <v>0</v>
      </c>
      <c r="X47" s="414">
        <f t="shared" si="24"/>
        <v>0</v>
      </c>
      <c r="Y47" s="414">
        <f t="shared" si="24"/>
        <v>0</v>
      </c>
      <c r="Z47" s="414">
        <f t="shared" si="24"/>
        <v>0</v>
      </c>
      <c r="AA47" s="414">
        <f>SUBTOTAL(9,AA48:AA102)</f>
        <v>41.087500999999996</v>
      </c>
      <c r="AB47" s="414">
        <f>SUBTOTAL(9,AB48:AB102)</f>
        <v>0.5</v>
      </c>
      <c r="AC47" s="414">
        <f>SUBTOTAL(9,AC48:AC102)</f>
        <v>0</v>
      </c>
      <c r="AD47" s="414">
        <f>SUBTOTAL(9,AD48:AD102)</f>
        <v>0</v>
      </c>
      <c r="AE47" s="414">
        <f>SUBTOTAL(9,AE48:AE102)</f>
        <v>0</v>
      </c>
      <c r="AF47" s="414">
        <f t="shared" si="24"/>
        <v>0</v>
      </c>
      <c r="AG47" s="414">
        <f t="shared" si="24"/>
        <v>0</v>
      </c>
      <c r="AH47" s="414">
        <f>SUBTOTAL(9,AH48:AH102)</f>
        <v>41.087500999999996</v>
      </c>
      <c r="AI47" s="414">
        <f>SUBTOTAL(9,AI48:AI102)</f>
        <v>0</v>
      </c>
      <c r="AJ47" s="414">
        <f>SUBTOTAL(9,AJ48:AJ102)</f>
        <v>0</v>
      </c>
      <c r="AK47" s="414">
        <f>SUBTOTAL(9,AK48:AK102)</f>
        <v>0</v>
      </c>
      <c r="AL47" s="414">
        <f>SUBTOTAL(9,AL48:AL102)</f>
        <v>0</v>
      </c>
      <c r="AM47" s="414">
        <f t="shared" si="24"/>
        <v>0</v>
      </c>
    </row>
    <row r="48" spans="1:40" ht="48" customHeight="1" x14ac:dyDescent="0.25">
      <c r="A48" s="29"/>
      <c r="B48" s="409" t="s">
        <v>110</v>
      </c>
      <c r="C48" s="409" t="s">
        <v>109</v>
      </c>
      <c r="D48" s="403" t="s">
        <v>93</v>
      </c>
      <c r="E48" s="414"/>
      <c r="F48" s="414"/>
      <c r="G48" s="414"/>
      <c r="H48" s="414"/>
      <c r="I48" s="414"/>
      <c r="J48" s="414"/>
      <c r="K48" s="414"/>
      <c r="L48" s="414"/>
      <c r="M48" s="414"/>
      <c r="N48" s="414"/>
      <c r="O48" s="414"/>
      <c r="P48" s="414"/>
      <c r="Q48" s="414"/>
      <c r="R48" s="414"/>
      <c r="S48" s="414"/>
      <c r="T48" s="414"/>
      <c r="U48" s="414"/>
      <c r="V48" s="414"/>
      <c r="W48" s="414"/>
      <c r="X48" s="414"/>
      <c r="Y48" s="414"/>
      <c r="Z48" s="414"/>
      <c r="AA48" s="612">
        <f>SUBTOTAL(9,AA49:AA71)</f>
        <v>0</v>
      </c>
      <c r="AB48" s="414">
        <f>SUBTOTAL(9,AB49:AB71)</f>
        <v>0.25</v>
      </c>
      <c r="AC48" s="414">
        <f>SUBTOTAL(9,AC49:AC71)</f>
        <v>0</v>
      </c>
      <c r="AD48" s="414">
        <f>SUBTOTAL(9,AD49:AD71)</f>
        <v>0</v>
      </c>
      <c r="AE48" s="414">
        <f>SUBTOTAL(9,AE49:AE71)</f>
        <v>0</v>
      </c>
      <c r="AF48" s="414"/>
      <c r="AG48" s="414"/>
      <c r="AH48" s="612">
        <f>SUBTOTAL(9,AH49:AH71)</f>
        <v>0</v>
      </c>
      <c r="AI48" s="414">
        <f>SUBTOTAL(9,AI49:AI71)</f>
        <v>0</v>
      </c>
      <c r="AJ48" s="414">
        <f>SUBTOTAL(9,AJ49:AJ71)</f>
        <v>0</v>
      </c>
      <c r="AK48" s="414">
        <f>SUBTOTAL(9,AK49:AK71)</f>
        <v>0</v>
      </c>
      <c r="AL48" s="414">
        <f>SUBTOTAL(9,AL49:AL71)</f>
        <v>0</v>
      </c>
      <c r="AM48" s="414"/>
    </row>
    <row r="49" spans="1:40" ht="48" customHeight="1" x14ac:dyDescent="0.25">
      <c r="A49" s="29"/>
      <c r="B49" s="409" t="s">
        <v>112</v>
      </c>
      <c r="C49" s="409" t="s">
        <v>111</v>
      </c>
      <c r="D49" s="403" t="s">
        <v>93</v>
      </c>
      <c r="E49" s="414"/>
      <c r="F49" s="414"/>
      <c r="G49" s="414"/>
      <c r="H49" s="414"/>
      <c r="I49" s="414"/>
      <c r="J49" s="414"/>
      <c r="K49" s="414"/>
      <c r="L49" s="414"/>
      <c r="M49" s="414"/>
      <c r="N49" s="414"/>
      <c r="O49" s="414"/>
      <c r="P49" s="414"/>
      <c r="Q49" s="414"/>
      <c r="R49" s="414"/>
      <c r="S49" s="414"/>
      <c r="T49" s="414"/>
      <c r="U49" s="414"/>
      <c r="V49" s="414"/>
      <c r="W49" s="414"/>
      <c r="X49" s="414"/>
      <c r="Y49" s="414"/>
      <c r="Z49" s="414"/>
      <c r="AA49" s="612">
        <f>SUBTOTAL(9,AA50:AA55)</f>
        <v>0</v>
      </c>
      <c r="AB49" s="414">
        <f>SUBTOTAL(9,AB50:AB55)</f>
        <v>0</v>
      </c>
      <c r="AC49" s="414">
        <f>SUBTOTAL(9,AC50:AC55)</f>
        <v>0</v>
      </c>
      <c r="AD49" s="414">
        <f>SUBTOTAL(9,AD50:AD55)</f>
        <v>0</v>
      </c>
      <c r="AE49" s="414">
        <f>SUBTOTAL(9,AE50:AE55)</f>
        <v>0</v>
      </c>
      <c r="AF49" s="414"/>
      <c r="AG49" s="414"/>
      <c r="AH49" s="612">
        <f>SUBTOTAL(9,AH50:AH55)</f>
        <v>0</v>
      </c>
      <c r="AI49" s="414">
        <f>SUBTOTAL(9,AI50:AI55)</f>
        <v>0</v>
      </c>
      <c r="AJ49" s="414">
        <f>SUBTOTAL(9,AJ50:AJ55)</f>
        <v>0</v>
      </c>
      <c r="AK49" s="414">
        <f>SUBTOTAL(9,AK50:AK55)</f>
        <v>0</v>
      </c>
      <c r="AL49" s="414">
        <f>SUBTOTAL(9,AL50:AL55)</f>
        <v>0</v>
      </c>
      <c r="AM49" s="414"/>
    </row>
    <row r="50" spans="1:40" ht="42" customHeight="1" x14ac:dyDescent="0.25">
      <c r="A50" s="29"/>
      <c r="B50" s="410" t="s">
        <v>1405</v>
      </c>
      <c r="C50" s="411" t="s">
        <v>113</v>
      </c>
      <c r="D50" s="395" t="s">
        <v>93</v>
      </c>
      <c r="E50" s="396"/>
      <c r="F50" s="396"/>
      <c r="G50" s="396"/>
      <c r="H50" s="396"/>
      <c r="I50" s="396"/>
      <c r="J50" s="396"/>
      <c r="K50" s="396"/>
      <c r="L50" s="396"/>
      <c r="M50" s="396"/>
      <c r="N50" s="396"/>
      <c r="O50" s="396"/>
      <c r="P50" s="396"/>
      <c r="Q50" s="396"/>
      <c r="R50" s="396"/>
      <c r="S50" s="396"/>
      <c r="T50" s="396"/>
      <c r="U50" s="396"/>
      <c r="V50" s="396"/>
      <c r="W50" s="396"/>
      <c r="X50" s="396"/>
      <c r="Y50" s="396"/>
      <c r="Z50" s="396"/>
      <c r="AA50" s="396">
        <f>SUBTOTAL(9,AA51)</f>
        <v>0</v>
      </c>
      <c r="AB50" s="396">
        <f>SUBTOTAL(9,AB51)</f>
        <v>0</v>
      </c>
      <c r="AC50" s="396">
        <f>SUBTOTAL(9,AC51)</f>
        <v>0</v>
      </c>
      <c r="AD50" s="396">
        <f>SUBTOTAL(9,AD51)</f>
        <v>0</v>
      </c>
      <c r="AE50" s="396">
        <f>SUBTOTAL(9,AE51)</f>
        <v>0</v>
      </c>
      <c r="AF50" s="396"/>
      <c r="AG50" s="396"/>
      <c r="AH50" s="396">
        <f>SUBTOTAL(9,AH51)</f>
        <v>0</v>
      </c>
      <c r="AI50" s="396">
        <f>SUBTOTAL(9,AI51)</f>
        <v>0</v>
      </c>
      <c r="AJ50" s="396">
        <f>SUBTOTAL(9,AJ51)</f>
        <v>0</v>
      </c>
      <c r="AK50" s="396">
        <f>SUBTOTAL(9,AK51)</f>
        <v>0</v>
      </c>
      <c r="AL50" s="396">
        <f>SUBTOTAL(9,AL51)</f>
        <v>0</v>
      </c>
      <c r="AM50" s="396"/>
    </row>
    <row r="51" spans="1:40" ht="33" hidden="1" customHeight="1" x14ac:dyDescent="0.25">
      <c r="A51" s="29"/>
      <c r="B51" s="554" t="s">
        <v>1405</v>
      </c>
      <c r="C51" s="608" t="s">
        <v>1552</v>
      </c>
      <c r="D51" s="613" t="s">
        <v>1616</v>
      </c>
      <c r="E51" s="310"/>
      <c r="F51" s="310"/>
      <c r="G51" s="310"/>
      <c r="H51" s="310"/>
      <c r="I51" s="310"/>
      <c r="J51" s="310"/>
      <c r="K51" s="310"/>
      <c r="L51" s="310"/>
      <c r="M51" s="310"/>
      <c r="N51" s="310"/>
      <c r="O51" s="310"/>
      <c r="P51" s="310"/>
      <c r="Q51" s="310"/>
      <c r="R51" s="310"/>
      <c r="S51" s="310"/>
      <c r="T51" s="310"/>
      <c r="U51" s="310"/>
      <c r="V51" s="310"/>
      <c r="W51" s="310"/>
      <c r="X51" s="310"/>
      <c r="Y51" s="310"/>
      <c r="Z51" s="310"/>
      <c r="AA51" s="68"/>
      <c r="AB51" s="68"/>
      <c r="AC51" s="68"/>
      <c r="AD51" s="68"/>
      <c r="AE51" s="310"/>
      <c r="AF51" s="310"/>
      <c r="AG51" s="310"/>
      <c r="AH51" s="68">
        <f>AA51+T51+M51</f>
        <v>0</v>
      </c>
      <c r="AI51" s="68">
        <f>AB51+U51+N51</f>
        <v>0</v>
      </c>
      <c r="AJ51" s="68">
        <f>AC51+V51+O51</f>
        <v>0</v>
      </c>
      <c r="AK51" s="68">
        <f>AD51+W51+P51</f>
        <v>0</v>
      </c>
      <c r="AL51" s="68">
        <f>AE51+X51+Q51</f>
        <v>0</v>
      </c>
      <c r="AM51" s="310"/>
    </row>
    <row r="52" spans="1:40" ht="42" customHeight="1" x14ac:dyDescent="0.25">
      <c r="A52" s="29"/>
      <c r="B52" s="410" t="s">
        <v>1404</v>
      </c>
      <c r="C52" s="411" t="s">
        <v>1531</v>
      </c>
      <c r="D52" s="395" t="s">
        <v>93</v>
      </c>
      <c r="E52" s="396"/>
      <c r="F52" s="396"/>
      <c r="G52" s="396"/>
      <c r="H52" s="396"/>
      <c r="I52" s="396"/>
      <c r="J52" s="396"/>
      <c r="K52" s="396"/>
      <c r="L52" s="396"/>
      <c r="M52" s="396"/>
      <c r="N52" s="396"/>
      <c r="O52" s="396"/>
      <c r="P52" s="396"/>
      <c r="Q52" s="396"/>
      <c r="R52" s="396"/>
      <c r="S52" s="396"/>
      <c r="T52" s="396"/>
      <c r="U52" s="396"/>
      <c r="V52" s="396"/>
      <c r="W52" s="396"/>
      <c r="X52" s="396"/>
      <c r="Y52" s="396"/>
      <c r="Z52" s="396"/>
      <c r="AA52" s="396">
        <f>SUBTOTAL(9,AA53:AA54)</f>
        <v>0</v>
      </c>
      <c r="AB52" s="396">
        <f>SUBTOTAL(9,AB53:AB54)</f>
        <v>0</v>
      </c>
      <c r="AC52" s="396">
        <f>SUBTOTAL(9,AC53:AC54)</f>
        <v>0</v>
      </c>
      <c r="AD52" s="396">
        <f>SUBTOTAL(9,AD53:AD54)</f>
        <v>0</v>
      </c>
      <c r="AE52" s="396">
        <f>SUBTOTAL(9,AE53:AE54)</f>
        <v>0</v>
      </c>
      <c r="AF52" s="396"/>
      <c r="AG52" s="396"/>
      <c r="AH52" s="396">
        <f>SUBTOTAL(9,AH53:AH54)</f>
        <v>0</v>
      </c>
      <c r="AI52" s="396">
        <f>SUBTOTAL(9,AI53:AI54)</f>
        <v>0</v>
      </c>
      <c r="AJ52" s="396">
        <f>SUBTOTAL(9,AJ53:AJ54)</f>
        <v>0</v>
      </c>
      <c r="AK52" s="396">
        <f>SUBTOTAL(9,AK53:AK54)</f>
        <v>0</v>
      </c>
      <c r="AL52" s="396">
        <f>SUBTOTAL(9,AL53:AL54)</f>
        <v>0</v>
      </c>
      <c r="AM52" s="396"/>
    </row>
    <row r="53" spans="1:40" ht="33" hidden="1" customHeight="1" x14ac:dyDescent="0.25">
      <c r="A53" s="29"/>
      <c r="B53" s="554" t="s">
        <v>1404</v>
      </c>
      <c r="C53" s="608" t="s">
        <v>1553</v>
      </c>
      <c r="D53" s="613" t="s">
        <v>1617</v>
      </c>
      <c r="E53" s="310">
        <f t="shared" ref="E53:AM53" si="25">E54+E56</f>
        <v>0</v>
      </c>
      <c r="F53" s="310">
        <f t="shared" si="25"/>
        <v>0</v>
      </c>
      <c r="G53" s="310">
        <f t="shared" si="25"/>
        <v>0</v>
      </c>
      <c r="H53" s="310">
        <f t="shared" si="25"/>
        <v>0</v>
      </c>
      <c r="I53" s="310">
        <f t="shared" si="25"/>
        <v>0</v>
      </c>
      <c r="J53" s="310">
        <f t="shared" si="25"/>
        <v>0</v>
      </c>
      <c r="K53" s="310">
        <f t="shared" si="25"/>
        <v>0</v>
      </c>
      <c r="L53" s="310">
        <f t="shared" si="25"/>
        <v>0</v>
      </c>
      <c r="M53" s="310">
        <f t="shared" si="25"/>
        <v>0</v>
      </c>
      <c r="N53" s="310">
        <f t="shared" si="25"/>
        <v>0</v>
      </c>
      <c r="O53" s="310">
        <f t="shared" si="25"/>
        <v>0</v>
      </c>
      <c r="P53" s="310">
        <f t="shared" si="25"/>
        <v>0</v>
      </c>
      <c r="Q53" s="310">
        <f t="shared" si="25"/>
        <v>0</v>
      </c>
      <c r="R53" s="310">
        <f t="shared" si="25"/>
        <v>0</v>
      </c>
      <c r="S53" s="310">
        <f t="shared" si="25"/>
        <v>0</v>
      </c>
      <c r="T53" s="310">
        <f t="shared" si="25"/>
        <v>0</v>
      </c>
      <c r="U53" s="310">
        <f t="shared" si="25"/>
        <v>0</v>
      </c>
      <c r="V53" s="310">
        <f t="shared" si="25"/>
        <v>0</v>
      </c>
      <c r="W53" s="310">
        <f t="shared" si="25"/>
        <v>0</v>
      </c>
      <c r="X53" s="310">
        <f t="shared" si="25"/>
        <v>0</v>
      </c>
      <c r="Y53" s="310">
        <f t="shared" si="25"/>
        <v>0</v>
      </c>
      <c r="Z53" s="310">
        <f t="shared" si="25"/>
        <v>0</v>
      </c>
      <c r="AA53" s="68"/>
      <c r="AB53" s="68"/>
      <c r="AC53" s="68"/>
      <c r="AD53" s="68"/>
      <c r="AE53" s="310">
        <f t="shared" si="25"/>
        <v>0</v>
      </c>
      <c r="AF53" s="310">
        <f t="shared" si="25"/>
        <v>0</v>
      </c>
      <c r="AG53" s="310">
        <f t="shared" si="25"/>
        <v>0</v>
      </c>
      <c r="AH53" s="68">
        <f t="shared" ref="AH53:AL54" si="26">AA53+T53+M53</f>
        <v>0</v>
      </c>
      <c r="AI53" s="68">
        <f t="shared" si="26"/>
        <v>0</v>
      </c>
      <c r="AJ53" s="68">
        <f t="shared" si="26"/>
        <v>0</v>
      </c>
      <c r="AK53" s="68">
        <f t="shared" si="26"/>
        <v>0</v>
      </c>
      <c r="AL53" s="68">
        <f t="shared" si="26"/>
        <v>0</v>
      </c>
      <c r="AM53" s="310">
        <f t="shared" si="25"/>
        <v>0</v>
      </c>
    </row>
    <row r="54" spans="1:40" ht="33" hidden="1" customHeight="1" x14ac:dyDescent="0.25">
      <c r="A54" s="29"/>
      <c r="B54" s="554" t="s">
        <v>1404</v>
      </c>
      <c r="C54" s="608" t="s">
        <v>1551</v>
      </c>
      <c r="D54" s="613" t="s">
        <v>1618</v>
      </c>
      <c r="E54" s="310">
        <f t="shared" ref="E54:AM54" si="27">SUM(E55:E55)</f>
        <v>0</v>
      </c>
      <c r="F54" s="310">
        <f t="shared" si="27"/>
        <v>0</v>
      </c>
      <c r="G54" s="310">
        <f t="shared" si="27"/>
        <v>0</v>
      </c>
      <c r="H54" s="310">
        <f t="shared" si="27"/>
        <v>0</v>
      </c>
      <c r="I54" s="310">
        <f t="shared" si="27"/>
        <v>0</v>
      </c>
      <c r="J54" s="310">
        <f t="shared" si="27"/>
        <v>0</v>
      </c>
      <c r="K54" s="310">
        <f t="shared" si="27"/>
        <v>0</v>
      </c>
      <c r="L54" s="310">
        <f t="shared" si="27"/>
        <v>0</v>
      </c>
      <c r="M54" s="310">
        <f t="shared" si="27"/>
        <v>0</v>
      </c>
      <c r="N54" s="310">
        <f t="shared" si="27"/>
        <v>0</v>
      </c>
      <c r="O54" s="310">
        <f t="shared" si="27"/>
        <v>0</v>
      </c>
      <c r="P54" s="310">
        <f t="shared" si="27"/>
        <v>0</v>
      </c>
      <c r="Q54" s="310">
        <f t="shared" si="27"/>
        <v>0</v>
      </c>
      <c r="R54" s="310">
        <f t="shared" si="27"/>
        <v>0</v>
      </c>
      <c r="S54" s="310">
        <f t="shared" si="27"/>
        <v>0</v>
      </c>
      <c r="T54" s="310">
        <f t="shared" si="27"/>
        <v>0</v>
      </c>
      <c r="U54" s="310">
        <f t="shared" si="27"/>
        <v>0</v>
      </c>
      <c r="V54" s="310">
        <f t="shared" si="27"/>
        <v>0</v>
      </c>
      <c r="W54" s="310">
        <f t="shared" si="27"/>
        <v>0</v>
      </c>
      <c r="X54" s="310">
        <f t="shared" si="27"/>
        <v>0</v>
      </c>
      <c r="Y54" s="310">
        <f t="shared" si="27"/>
        <v>0</v>
      </c>
      <c r="Z54" s="310">
        <f t="shared" si="27"/>
        <v>0</v>
      </c>
      <c r="AA54" s="68"/>
      <c r="AB54" s="68"/>
      <c r="AC54" s="68"/>
      <c r="AD54" s="68"/>
      <c r="AE54" s="310">
        <f t="shared" si="27"/>
        <v>0</v>
      </c>
      <c r="AF54" s="310">
        <f t="shared" si="27"/>
        <v>0</v>
      </c>
      <c r="AG54" s="310">
        <f t="shared" si="27"/>
        <v>0</v>
      </c>
      <c r="AH54" s="68">
        <f t="shared" si="26"/>
        <v>0</v>
      </c>
      <c r="AI54" s="68">
        <f t="shared" si="26"/>
        <v>0</v>
      </c>
      <c r="AJ54" s="68">
        <f t="shared" si="26"/>
        <v>0</v>
      </c>
      <c r="AK54" s="68">
        <f t="shared" si="26"/>
        <v>0</v>
      </c>
      <c r="AL54" s="68">
        <f t="shared" si="26"/>
        <v>0</v>
      </c>
      <c r="AM54" s="310">
        <f t="shared" si="27"/>
        <v>0</v>
      </c>
    </row>
    <row r="55" spans="1:40" ht="42" hidden="1" customHeight="1" x14ac:dyDescent="0.25">
      <c r="A55" s="29"/>
      <c r="B55" s="410" t="s">
        <v>1403</v>
      </c>
      <c r="C55" s="411" t="s">
        <v>117</v>
      </c>
      <c r="D55" s="395" t="s">
        <v>93</v>
      </c>
      <c r="E55" s="69">
        <v>0</v>
      </c>
      <c r="F55" s="70">
        <v>0</v>
      </c>
      <c r="G55" s="69">
        <v>0</v>
      </c>
      <c r="H55" s="69">
        <v>0</v>
      </c>
      <c r="I55" s="69">
        <v>0</v>
      </c>
      <c r="J55" s="69">
        <v>0</v>
      </c>
      <c r="K55" s="69">
        <v>0</v>
      </c>
      <c r="L55" s="69">
        <v>0</v>
      </c>
      <c r="M55" s="70">
        <v>0</v>
      </c>
      <c r="N55" s="69">
        <v>0</v>
      </c>
      <c r="O55" s="69">
        <v>0</v>
      </c>
      <c r="P55" s="69">
        <v>0</v>
      </c>
      <c r="Q55" s="69">
        <v>0</v>
      </c>
      <c r="R55" s="69">
        <v>0</v>
      </c>
      <c r="S55" s="69">
        <v>0</v>
      </c>
      <c r="T55" s="70">
        <v>0</v>
      </c>
      <c r="U55" s="69">
        <v>0</v>
      </c>
      <c r="V55" s="69">
        <v>0</v>
      </c>
      <c r="W55" s="69">
        <v>0</v>
      </c>
      <c r="X55" s="69">
        <v>0</v>
      </c>
      <c r="Y55" s="69">
        <v>0</v>
      </c>
      <c r="Z55" s="69">
        <v>0</v>
      </c>
      <c r="AA55" s="70">
        <v>0</v>
      </c>
      <c r="AB55" s="69">
        <v>0</v>
      </c>
      <c r="AC55" s="69">
        <v>0</v>
      </c>
      <c r="AD55" s="69">
        <v>0</v>
      </c>
      <c r="AE55" s="69">
        <v>0</v>
      </c>
      <c r="AF55" s="69">
        <v>0</v>
      </c>
      <c r="AG55" s="69">
        <f>Z55</f>
        <v>0</v>
      </c>
      <c r="AH55" s="70">
        <f>AA55+T55+M55</f>
        <v>0</v>
      </c>
      <c r="AI55" s="69">
        <f>AB55</f>
        <v>0</v>
      </c>
      <c r="AJ55" s="69">
        <f>AC55</f>
        <v>0</v>
      </c>
      <c r="AK55" s="69">
        <f>AD55</f>
        <v>0</v>
      </c>
      <c r="AL55" s="69">
        <f>AE55</f>
        <v>0</v>
      </c>
      <c r="AM55" s="69">
        <f>AF55</f>
        <v>0</v>
      </c>
    </row>
    <row r="56" spans="1:40" ht="48" customHeight="1" collapsed="1" x14ac:dyDescent="0.25">
      <c r="A56" s="29"/>
      <c r="B56" s="402" t="s">
        <v>114</v>
      </c>
      <c r="C56" s="409" t="s">
        <v>119</v>
      </c>
      <c r="D56" s="402" t="s">
        <v>93</v>
      </c>
      <c r="E56" s="414">
        <v>0</v>
      </c>
      <c r="F56" s="414">
        <v>0</v>
      </c>
      <c r="G56" s="414">
        <v>0</v>
      </c>
      <c r="H56" s="414">
        <v>0</v>
      </c>
      <c r="I56" s="414">
        <v>0</v>
      </c>
      <c r="J56" s="414">
        <v>0</v>
      </c>
      <c r="K56" s="414">
        <v>0</v>
      </c>
      <c r="L56" s="414">
        <v>0</v>
      </c>
      <c r="M56" s="414">
        <v>0</v>
      </c>
      <c r="N56" s="414">
        <v>0</v>
      </c>
      <c r="O56" s="414">
        <v>0</v>
      </c>
      <c r="P56" s="414">
        <v>0</v>
      </c>
      <c r="Q56" s="414">
        <v>0</v>
      </c>
      <c r="R56" s="414">
        <v>0</v>
      </c>
      <c r="S56" s="414">
        <v>0</v>
      </c>
      <c r="T56" s="414">
        <v>0</v>
      </c>
      <c r="U56" s="414">
        <v>0</v>
      </c>
      <c r="V56" s="414">
        <v>0</v>
      </c>
      <c r="W56" s="414">
        <v>0</v>
      </c>
      <c r="X56" s="414">
        <v>0</v>
      </c>
      <c r="Y56" s="414">
        <v>0</v>
      </c>
      <c r="Z56" s="414">
        <v>0</v>
      </c>
      <c r="AA56" s="414">
        <v>0</v>
      </c>
      <c r="AB56" s="414">
        <v>0</v>
      </c>
      <c r="AC56" s="414">
        <v>0</v>
      </c>
      <c r="AD56" s="414">
        <v>0</v>
      </c>
      <c r="AE56" s="414">
        <v>0</v>
      </c>
      <c r="AF56" s="414">
        <v>0</v>
      </c>
      <c r="AG56" s="414">
        <v>0</v>
      </c>
      <c r="AH56" s="414">
        <v>0</v>
      </c>
      <c r="AI56" s="414">
        <v>0</v>
      </c>
      <c r="AJ56" s="414">
        <v>0</v>
      </c>
      <c r="AK56" s="414">
        <v>0</v>
      </c>
      <c r="AL56" s="414">
        <v>0</v>
      </c>
      <c r="AM56" s="414">
        <v>0</v>
      </c>
    </row>
    <row r="57" spans="1:40" ht="42" customHeight="1" x14ac:dyDescent="0.25">
      <c r="A57" s="29"/>
      <c r="B57" s="411" t="s">
        <v>1532</v>
      </c>
      <c r="C57" s="411" t="s">
        <v>1533</v>
      </c>
      <c r="D57" s="413" t="s">
        <v>93</v>
      </c>
      <c r="E57" s="396">
        <f t="shared" ref="E57:AM57" si="28">E58+E59+E61+E62+E63+E65+E66+E67</f>
        <v>0</v>
      </c>
      <c r="F57" s="396">
        <f t="shared" si="28"/>
        <v>0</v>
      </c>
      <c r="G57" s="396">
        <f t="shared" si="28"/>
        <v>0</v>
      </c>
      <c r="H57" s="396">
        <f t="shared" si="28"/>
        <v>0</v>
      </c>
      <c r="I57" s="396">
        <f t="shared" si="28"/>
        <v>0</v>
      </c>
      <c r="J57" s="396">
        <f t="shared" si="28"/>
        <v>0</v>
      </c>
      <c r="K57" s="396">
        <f t="shared" si="28"/>
        <v>0</v>
      </c>
      <c r="L57" s="396">
        <f t="shared" si="28"/>
        <v>0</v>
      </c>
      <c r="M57" s="396">
        <f t="shared" si="28"/>
        <v>0</v>
      </c>
      <c r="N57" s="396">
        <f t="shared" si="28"/>
        <v>0</v>
      </c>
      <c r="O57" s="396">
        <f t="shared" si="28"/>
        <v>0</v>
      </c>
      <c r="P57" s="396">
        <f t="shared" si="28"/>
        <v>0</v>
      </c>
      <c r="Q57" s="396">
        <f t="shared" si="28"/>
        <v>0</v>
      </c>
      <c r="R57" s="396">
        <f t="shared" si="28"/>
        <v>0</v>
      </c>
      <c r="S57" s="396">
        <f t="shared" si="28"/>
        <v>0</v>
      </c>
      <c r="T57" s="396">
        <f t="shared" si="28"/>
        <v>0</v>
      </c>
      <c r="U57" s="396">
        <f t="shared" si="28"/>
        <v>0</v>
      </c>
      <c r="V57" s="396">
        <f t="shared" si="28"/>
        <v>0</v>
      </c>
      <c r="W57" s="396">
        <f t="shared" si="28"/>
        <v>0</v>
      </c>
      <c r="X57" s="396">
        <f t="shared" si="28"/>
        <v>0</v>
      </c>
      <c r="Y57" s="396">
        <f t="shared" si="28"/>
        <v>0</v>
      </c>
      <c r="Z57" s="396">
        <f t="shared" si="28"/>
        <v>0</v>
      </c>
      <c r="AA57" s="396">
        <f t="shared" si="28"/>
        <v>0</v>
      </c>
      <c r="AB57" s="396">
        <f t="shared" si="28"/>
        <v>0</v>
      </c>
      <c r="AC57" s="396">
        <f t="shared" si="28"/>
        <v>0</v>
      </c>
      <c r="AD57" s="396">
        <f t="shared" si="28"/>
        <v>0</v>
      </c>
      <c r="AE57" s="396">
        <f t="shared" si="28"/>
        <v>0</v>
      </c>
      <c r="AF57" s="396">
        <f t="shared" si="28"/>
        <v>0</v>
      </c>
      <c r="AG57" s="396">
        <f t="shared" si="28"/>
        <v>0</v>
      </c>
      <c r="AH57" s="396">
        <f t="shared" si="28"/>
        <v>0</v>
      </c>
      <c r="AI57" s="396">
        <f t="shared" si="28"/>
        <v>0</v>
      </c>
      <c r="AJ57" s="396">
        <f t="shared" si="28"/>
        <v>0</v>
      </c>
      <c r="AK57" s="396">
        <f t="shared" si="28"/>
        <v>0</v>
      </c>
      <c r="AL57" s="396">
        <f t="shared" si="28"/>
        <v>0</v>
      </c>
      <c r="AM57" s="396">
        <f t="shared" si="28"/>
        <v>0</v>
      </c>
    </row>
    <row r="58" spans="1:40" ht="42" customHeight="1" x14ac:dyDescent="0.25">
      <c r="A58" s="29"/>
      <c r="B58" s="410" t="s">
        <v>1534</v>
      </c>
      <c r="C58" s="411" t="s">
        <v>123</v>
      </c>
      <c r="D58" s="413" t="s">
        <v>93</v>
      </c>
      <c r="E58" s="610">
        <v>0</v>
      </c>
      <c r="F58" s="610">
        <v>0</v>
      </c>
      <c r="G58" s="610">
        <v>0</v>
      </c>
      <c r="H58" s="610">
        <v>0</v>
      </c>
      <c r="I58" s="610">
        <v>0</v>
      </c>
      <c r="J58" s="610">
        <v>0</v>
      </c>
      <c r="K58" s="610">
        <v>0</v>
      </c>
      <c r="L58" s="610">
        <v>0</v>
      </c>
      <c r="M58" s="610">
        <v>0</v>
      </c>
      <c r="N58" s="610">
        <v>0</v>
      </c>
      <c r="O58" s="610">
        <v>0</v>
      </c>
      <c r="P58" s="610">
        <v>0</v>
      </c>
      <c r="Q58" s="610">
        <v>0</v>
      </c>
      <c r="R58" s="610">
        <v>0</v>
      </c>
      <c r="S58" s="610">
        <v>0</v>
      </c>
      <c r="T58" s="610">
        <v>0</v>
      </c>
      <c r="U58" s="610">
        <v>0</v>
      </c>
      <c r="V58" s="610">
        <v>0</v>
      </c>
      <c r="W58" s="610">
        <v>0</v>
      </c>
      <c r="X58" s="610">
        <v>0</v>
      </c>
      <c r="Y58" s="610">
        <v>0</v>
      </c>
      <c r="Z58" s="610">
        <v>0</v>
      </c>
      <c r="AA58" s="610">
        <v>0</v>
      </c>
      <c r="AB58" s="610">
        <v>0</v>
      </c>
      <c r="AC58" s="610">
        <v>0</v>
      </c>
      <c r="AD58" s="610">
        <v>0</v>
      </c>
      <c r="AE58" s="610">
        <v>0</v>
      </c>
      <c r="AF58" s="610">
        <v>0</v>
      </c>
      <c r="AG58" s="610">
        <v>0</v>
      </c>
      <c r="AH58" s="610">
        <v>0</v>
      </c>
      <c r="AI58" s="610">
        <v>0</v>
      </c>
      <c r="AJ58" s="610">
        <v>0</v>
      </c>
      <c r="AK58" s="610">
        <v>0</v>
      </c>
      <c r="AL58" s="610">
        <v>0</v>
      </c>
      <c r="AM58" s="610">
        <v>0</v>
      </c>
    </row>
    <row r="59" spans="1:40" ht="48" customHeight="1" x14ac:dyDescent="0.25">
      <c r="A59" s="29"/>
      <c r="B59" s="402" t="s">
        <v>116</v>
      </c>
      <c r="C59" s="402" t="s">
        <v>1535</v>
      </c>
      <c r="D59" s="402" t="s">
        <v>93</v>
      </c>
      <c r="E59" s="612">
        <f>SUBTOTAL(9,E60)</f>
        <v>0</v>
      </c>
      <c r="F59" s="612">
        <f t="shared" ref="F59:AM59" si="29">SUBTOTAL(9,F60)</f>
        <v>0</v>
      </c>
      <c r="G59" s="612">
        <f t="shared" si="29"/>
        <v>0</v>
      </c>
      <c r="H59" s="612">
        <f t="shared" si="29"/>
        <v>0</v>
      </c>
      <c r="I59" s="612">
        <f t="shared" si="29"/>
        <v>0</v>
      </c>
      <c r="J59" s="612">
        <f t="shared" si="29"/>
        <v>0</v>
      </c>
      <c r="K59" s="612">
        <f t="shared" si="29"/>
        <v>0</v>
      </c>
      <c r="L59" s="612">
        <f t="shared" si="29"/>
        <v>0</v>
      </c>
      <c r="M59" s="612">
        <f t="shared" si="29"/>
        <v>0</v>
      </c>
      <c r="N59" s="612">
        <f t="shared" si="29"/>
        <v>0</v>
      </c>
      <c r="O59" s="612">
        <f t="shared" si="29"/>
        <v>0</v>
      </c>
      <c r="P59" s="612">
        <f t="shared" si="29"/>
        <v>0</v>
      </c>
      <c r="Q59" s="612">
        <f t="shared" si="29"/>
        <v>0</v>
      </c>
      <c r="R59" s="612">
        <f t="shared" si="29"/>
        <v>0</v>
      </c>
      <c r="S59" s="612">
        <f t="shared" si="29"/>
        <v>0</v>
      </c>
      <c r="T59" s="612">
        <f t="shared" si="29"/>
        <v>0</v>
      </c>
      <c r="U59" s="612">
        <f t="shared" si="29"/>
        <v>0</v>
      </c>
      <c r="V59" s="612">
        <f t="shared" si="29"/>
        <v>0</v>
      </c>
      <c r="W59" s="612">
        <f t="shared" si="29"/>
        <v>0</v>
      </c>
      <c r="X59" s="612">
        <f t="shared" si="29"/>
        <v>0</v>
      </c>
      <c r="Y59" s="612">
        <f t="shared" si="29"/>
        <v>0</v>
      </c>
      <c r="Z59" s="612">
        <f t="shared" si="29"/>
        <v>0</v>
      </c>
      <c r="AA59" s="612">
        <f t="shared" si="29"/>
        <v>0</v>
      </c>
      <c r="AB59" s="612">
        <f t="shared" si="29"/>
        <v>0</v>
      </c>
      <c r="AC59" s="612">
        <f t="shared" si="29"/>
        <v>0</v>
      </c>
      <c r="AD59" s="612">
        <f t="shared" si="29"/>
        <v>0</v>
      </c>
      <c r="AE59" s="612">
        <f t="shared" si="29"/>
        <v>0</v>
      </c>
      <c r="AF59" s="612">
        <f t="shared" si="29"/>
        <v>0</v>
      </c>
      <c r="AG59" s="612">
        <f t="shared" si="29"/>
        <v>0</v>
      </c>
      <c r="AH59" s="612">
        <f t="shared" si="29"/>
        <v>0</v>
      </c>
      <c r="AI59" s="612">
        <f t="shared" si="29"/>
        <v>0</v>
      </c>
      <c r="AJ59" s="612">
        <f t="shared" si="29"/>
        <v>0</v>
      </c>
      <c r="AK59" s="612">
        <f t="shared" si="29"/>
        <v>0</v>
      </c>
      <c r="AL59" s="612">
        <f t="shared" si="29"/>
        <v>0</v>
      </c>
      <c r="AM59" s="612">
        <f t="shared" si="29"/>
        <v>0</v>
      </c>
    </row>
    <row r="60" spans="1:40" ht="33" hidden="1" customHeight="1" x14ac:dyDescent="0.25">
      <c r="B60" s="402" t="s">
        <v>1536</v>
      </c>
      <c r="C60" s="402" t="s">
        <v>795</v>
      </c>
      <c r="D60" s="402" t="s">
        <v>93</v>
      </c>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32"/>
    </row>
    <row r="61" spans="1:40" ht="42" customHeight="1" x14ac:dyDescent="0.25">
      <c r="A61" s="29"/>
      <c r="B61" s="413" t="s">
        <v>1536</v>
      </c>
      <c r="C61" s="413" t="s">
        <v>1537</v>
      </c>
      <c r="D61" s="413" t="s">
        <v>93</v>
      </c>
      <c r="E61" s="610">
        <v>0</v>
      </c>
      <c r="F61" s="610">
        <v>0</v>
      </c>
      <c r="G61" s="610">
        <v>0</v>
      </c>
      <c r="H61" s="610">
        <v>0</v>
      </c>
      <c r="I61" s="610">
        <v>0</v>
      </c>
      <c r="J61" s="610">
        <v>0</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c r="AI61" s="610">
        <v>0</v>
      </c>
      <c r="AJ61" s="610">
        <v>0</v>
      </c>
      <c r="AK61" s="610">
        <v>0</v>
      </c>
      <c r="AL61" s="610">
        <v>0</v>
      </c>
      <c r="AM61" s="610">
        <v>0</v>
      </c>
    </row>
    <row r="62" spans="1:40" ht="42" customHeight="1" x14ac:dyDescent="0.25">
      <c r="A62" s="29"/>
      <c r="B62" s="413" t="s">
        <v>1536</v>
      </c>
      <c r="C62" s="413" t="s">
        <v>1539</v>
      </c>
      <c r="D62" s="413" t="s">
        <v>93</v>
      </c>
      <c r="E62" s="610">
        <v>0</v>
      </c>
      <c r="F62" s="610">
        <v>0</v>
      </c>
      <c r="G62" s="610">
        <v>0</v>
      </c>
      <c r="H62" s="610">
        <v>0</v>
      </c>
      <c r="I62" s="610">
        <v>0</v>
      </c>
      <c r="J62" s="610">
        <v>0</v>
      </c>
      <c r="K62" s="610">
        <v>0</v>
      </c>
      <c r="L62" s="610">
        <v>0</v>
      </c>
      <c r="M62" s="610">
        <v>0</v>
      </c>
      <c r="N62" s="610">
        <v>0</v>
      </c>
      <c r="O62" s="610">
        <v>0</v>
      </c>
      <c r="P62" s="610">
        <v>0</v>
      </c>
      <c r="Q62" s="610">
        <v>0</v>
      </c>
      <c r="R62" s="610">
        <v>0</v>
      </c>
      <c r="S62" s="610">
        <v>0</v>
      </c>
      <c r="T62" s="610">
        <v>0</v>
      </c>
      <c r="U62" s="610">
        <v>0</v>
      </c>
      <c r="V62" s="610">
        <v>0</v>
      </c>
      <c r="W62" s="610">
        <v>0</v>
      </c>
      <c r="X62" s="610">
        <v>0</v>
      </c>
      <c r="Y62" s="610">
        <v>0</v>
      </c>
      <c r="Z62" s="610">
        <v>0</v>
      </c>
      <c r="AA62" s="610">
        <v>0</v>
      </c>
      <c r="AB62" s="610">
        <v>0</v>
      </c>
      <c r="AC62" s="610">
        <v>0</v>
      </c>
      <c r="AD62" s="610">
        <v>0</v>
      </c>
      <c r="AE62" s="610">
        <v>0</v>
      </c>
      <c r="AF62" s="610">
        <v>0</v>
      </c>
      <c r="AG62" s="610">
        <v>0</v>
      </c>
      <c r="AH62" s="610">
        <v>0</v>
      </c>
      <c r="AI62" s="610">
        <v>0</v>
      </c>
      <c r="AJ62" s="610">
        <v>0</v>
      </c>
      <c r="AK62" s="610">
        <v>0</v>
      </c>
      <c r="AL62" s="610">
        <v>0</v>
      </c>
      <c r="AM62" s="610">
        <v>0</v>
      </c>
    </row>
    <row r="63" spans="1:40" ht="42" customHeight="1" x14ac:dyDescent="0.25">
      <c r="A63" s="29"/>
      <c r="B63" s="413" t="s">
        <v>1536</v>
      </c>
      <c r="C63" s="413" t="s">
        <v>1540</v>
      </c>
      <c r="D63" s="413" t="s">
        <v>93</v>
      </c>
      <c r="E63" s="610">
        <f>SUM(E64)</f>
        <v>0</v>
      </c>
      <c r="F63" s="610">
        <f t="shared" ref="F63:K63" si="30">SUM(F64)</f>
        <v>0</v>
      </c>
      <c r="G63" s="610">
        <f t="shared" si="30"/>
        <v>0</v>
      </c>
      <c r="H63" s="610">
        <f t="shared" si="30"/>
        <v>0</v>
      </c>
      <c r="I63" s="610">
        <f t="shared" si="30"/>
        <v>0</v>
      </c>
      <c r="J63" s="610">
        <f t="shared" si="30"/>
        <v>0</v>
      </c>
      <c r="K63" s="610">
        <f t="shared" si="30"/>
        <v>0</v>
      </c>
      <c r="L63" s="610">
        <f t="shared" ref="L63:AM63" si="31">L64</f>
        <v>0</v>
      </c>
      <c r="M63" s="610">
        <f t="shared" si="31"/>
        <v>0</v>
      </c>
      <c r="N63" s="610">
        <f t="shared" si="31"/>
        <v>0</v>
      </c>
      <c r="O63" s="610">
        <f t="shared" si="31"/>
        <v>0</v>
      </c>
      <c r="P63" s="610">
        <f t="shared" si="31"/>
        <v>0</v>
      </c>
      <c r="Q63" s="610">
        <f t="shared" si="31"/>
        <v>0</v>
      </c>
      <c r="R63" s="610">
        <f t="shared" si="31"/>
        <v>0</v>
      </c>
      <c r="S63" s="610">
        <f t="shared" si="31"/>
        <v>0</v>
      </c>
      <c r="T63" s="610">
        <f t="shared" si="31"/>
        <v>0</v>
      </c>
      <c r="U63" s="610">
        <f t="shared" si="31"/>
        <v>0</v>
      </c>
      <c r="V63" s="610">
        <f t="shared" si="31"/>
        <v>0</v>
      </c>
      <c r="W63" s="610">
        <f t="shared" si="31"/>
        <v>0</v>
      </c>
      <c r="X63" s="610">
        <f t="shared" si="31"/>
        <v>0</v>
      </c>
      <c r="Y63" s="610">
        <f t="shared" si="31"/>
        <v>0</v>
      </c>
      <c r="Z63" s="610">
        <f t="shared" si="31"/>
        <v>0</v>
      </c>
      <c r="AA63" s="610">
        <f t="shared" si="31"/>
        <v>0</v>
      </c>
      <c r="AB63" s="610">
        <f t="shared" si="31"/>
        <v>0</v>
      </c>
      <c r="AC63" s="610">
        <f t="shared" si="31"/>
        <v>0</v>
      </c>
      <c r="AD63" s="610">
        <f t="shared" si="31"/>
        <v>0</v>
      </c>
      <c r="AE63" s="610">
        <f t="shared" si="31"/>
        <v>0</v>
      </c>
      <c r="AF63" s="610">
        <f t="shared" si="31"/>
        <v>0</v>
      </c>
      <c r="AG63" s="610">
        <f t="shared" si="31"/>
        <v>0</v>
      </c>
      <c r="AH63" s="610">
        <f t="shared" si="31"/>
        <v>0</v>
      </c>
      <c r="AI63" s="610">
        <f t="shared" si="31"/>
        <v>0</v>
      </c>
      <c r="AJ63" s="610">
        <f t="shared" si="31"/>
        <v>0</v>
      </c>
      <c r="AK63" s="610">
        <f t="shared" si="31"/>
        <v>0</v>
      </c>
      <c r="AL63" s="610">
        <f t="shared" si="31"/>
        <v>0</v>
      </c>
      <c r="AM63" s="610">
        <f t="shared" si="31"/>
        <v>0</v>
      </c>
    </row>
    <row r="64" spans="1:40" ht="42" customHeight="1" x14ac:dyDescent="0.25">
      <c r="A64" s="29"/>
      <c r="B64" s="599" t="s">
        <v>1538</v>
      </c>
      <c r="C64" s="402" t="s">
        <v>795</v>
      </c>
      <c r="D64" s="689" t="s">
        <v>93</v>
      </c>
      <c r="E64" s="610">
        <v>0</v>
      </c>
      <c r="F64" s="610">
        <v>0</v>
      </c>
      <c r="G64" s="610">
        <v>0</v>
      </c>
      <c r="H64" s="610">
        <v>0</v>
      </c>
      <c r="I64" s="610">
        <v>0</v>
      </c>
      <c r="J64" s="610">
        <v>0</v>
      </c>
      <c r="K64" s="610">
        <v>0</v>
      </c>
      <c r="L64" s="610">
        <v>0</v>
      </c>
      <c r="M64" s="610">
        <v>0</v>
      </c>
      <c r="N64" s="610">
        <v>0</v>
      </c>
      <c r="O64" s="610">
        <v>0</v>
      </c>
      <c r="P64" s="610">
        <v>0</v>
      </c>
      <c r="Q64" s="610">
        <v>0</v>
      </c>
      <c r="R64" s="610">
        <v>0</v>
      </c>
      <c r="S64" s="610">
        <v>0</v>
      </c>
      <c r="T64" s="610">
        <v>0</v>
      </c>
      <c r="U64" s="610">
        <v>0</v>
      </c>
      <c r="V64" s="610">
        <v>0</v>
      </c>
      <c r="W64" s="610">
        <v>0</v>
      </c>
      <c r="X64" s="610">
        <v>0</v>
      </c>
      <c r="Y64" s="610">
        <v>0</v>
      </c>
      <c r="Z64" s="610">
        <v>0</v>
      </c>
      <c r="AA64" s="610"/>
      <c r="AB64" s="610">
        <v>0</v>
      </c>
      <c r="AC64" s="610">
        <v>0</v>
      </c>
      <c r="AD64" s="610">
        <v>0</v>
      </c>
      <c r="AE64" s="610">
        <v>0</v>
      </c>
      <c r="AF64" s="610">
        <v>0</v>
      </c>
      <c r="AG64" s="610">
        <v>0</v>
      </c>
      <c r="AH64" s="610">
        <f>AA64+T64+M64+F64</f>
        <v>0</v>
      </c>
      <c r="AI64" s="610">
        <v>0</v>
      </c>
      <c r="AJ64" s="610">
        <v>0</v>
      </c>
      <c r="AK64" s="610">
        <v>0</v>
      </c>
      <c r="AL64" s="610">
        <v>0</v>
      </c>
      <c r="AM64" s="610">
        <v>0</v>
      </c>
    </row>
    <row r="65" spans="1:40" ht="42" customHeight="1" collapsed="1" x14ac:dyDescent="0.25">
      <c r="A65" s="29"/>
      <c r="B65" s="413" t="s">
        <v>1538</v>
      </c>
      <c r="C65" s="413" t="s">
        <v>1537</v>
      </c>
      <c r="D65" s="413" t="s">
        <v>93</v>
      </c>
      <c r="E65" s="610">
        <v>0</v>
      </c>
      <c r="F65" s="610">
        <v>0</v>
      </c>
      <c r="G65" s="610">
        <v>0</v>
      </c>
      <c r="H65" s="610">
        <v>0</v>
      </c>
      <c r="I65" s="610">
        <v>0</v>
      </c>
      <c r="J65" s="610">
        <v>0</v>
      </c>
      <c r="K65" s="610">
        <v>0</v>
      </c>
      <c r="L65" s="610">
        <v>0</v>
      </c>
      <c r="M65" s="610">
        <v>0</v>
      </c>
      <c r="N65" s="610">
        <v>0</v>
      </c>
      <c r="O65" s="610">
        <v>0</v>
      </c>
      <c r="P65" s="610">
        <v>0</v>
      </c>
      <c r="Q65" s="610">
        <v>0</v>
      </c>
      <c r="R65" s="610">
        <v>0</v>
      </c>
      <c r="S65" s="610">
        <v>0</v>
      </c>
      <c r="T65" s="610">
        <v>0</v>
      </c>
      <c r="U65" s="610">
        <v>0</v>
      </c>
      <c r="V65" s="610">
        <v>0</v>
      </c>
      <c r="W65" s="610">
        <v>0</v>
      </c>
      <c r="X65" s="610">
        <v>0</v>
      </c>
      <c r="Y65" s="610">
        <v>0</v>
      </c>
      <c r="Z65" s="610">
        <v>0</v>
      </c>
      <c r="AA65" s="610">
        <v>0</v>
      </c>
      <c r="AB65" s="610">
        <v>0</v>
      </c>
      <c r="AC65" s="610">
        <v>0</v>
      </c>
      <c r="AD65" s="610">
        <v>0</v>
      </c>
      <c r="AE65" s="610">
        <v>0</v>
      </c>
      <c r="AF65" s="610">
        <v>0</v>
      </c>
      <c r="AG65" s="610">
        <v>0</v>
      </c>
      <c r="AH65" s="610">
        <v>0</v>
      </c>
      <c r="AI65" s="610">
        <v>0</v>
      </c>
      <c r="AJ65" s="610">
        <v>0</v>
      </c>
      <c r="AK65" s="610">
        <v>0</v>
      </c>
      <c r="AL65" s="610">
        <v>0</v>
      </c>
      <c r="AM65" s="610">
        <v>0</v>
      </c>
    </row>
    <row r="66" spans="1:40" ht="42" customHeight="1" x14ac:dyDescent="0.25">
      <c r="A66" s="29"/>
      <c r="B66" s="413" t="s">
        <v>1538</v>
      </c>
      <c r="C66" s="413" t="s">
        <v>1539</v>
      </c>
      <c r="D66" s="413" t="s">
        <v>93</v>
      </c>
      <c r="E66" s="610">
        <v>0</v>
      </c>
      <c r="F66" s="610">
        <v>0</v>
      </c>
      <c r="G66" s="610">
        <v>0</v>
      </c>
      <c r="H66" s="610">
        <v>0</v>
      </c>
      <c r="I66" s="610">
        <v>0</v>
      </c>
      <c r="J66" s="610">
        <v>0</v>
      </c>
      <c r="K66" s="610">
        <v>0</v>
      </c>
      <c r="L66" s="610">
        <v>0</v>
      </c>
      <c r="M66" s="610">
        <v>0</v>
      </c>
      <c r="N66" s="610">
        <v>0</v>
      </c>
      <c r="O66" s="610">
        <v>0</v>
      </c>
      <c r="P66" s="610">
        <v>0</v>
      </c>
      <c r="Q66" s="610">
        <v>0</v>
      </c>
      <c r="R66" s="610">
        <v>0</v>
      </c>
      <c r="S66" s="610">
        <v>0</v>
      </c>
      <c r="T66" s="610">
        <v>0</v>
      </c>
      <c r="U66" s="610">
        <v>0</v>
      </c>
      <c r="V66" s="610">
        <v>0</v>
      </c>
      <c r="W66" s="610">
        <v>0</v>
      </c>
      <c r="X66" s="610">
        <v>0</v>
      </c>
      <c r="Y66" s="610">
        <v>0</v>
      </c>
      <c r="Z66" s="610">
        <v>0</v>
      </c>
      <c r="AA66" s="610">
        <v>0</v>
      </c>
      <c r="AB66" s="610">
        <v>0</v>
      </c>
      <c r="AC66" s="610">
        <v>0</v>
      </c>
      <c r="AD66" s="610">
        <v>0</v>
      </c>
      <c r="AE66" s="610">
        <v>0</v>
      </c>
      <c r="AF66" s="610">
        <v>0</v>
      </c>
      <c r="AG66" s="610">
        <v>0</v>
      </c>
      <c r="AH66" s="610">
        <v>0</v>
      </c>
      <c r="AI66" s="610">
        <v>0</v>
      </c>
      <c r="AJ66" s="610">
        <v>0</v>
      </c>
      <c r="AK66" s="610">
        <v>0</v>
      </c>
      <c r="AL66" s="610">
        <v>0</v>
      </c>
      <c r="AM66" s="610">
        <v>0</v>
      </c>
    </row>
    <row r="67" spans="1:40" ht="42" customHeight="1" x14ac:dyDescent="0.25">
      <c r="A67" s="29"/>
      <c r="B67" s="413" t="s">
        <v>1538</v>
      </c>
      <c r="C67" s="413" t="s">
        <v>1540</v>
      </c>
      <c r="D67" s="413" t="s">
        <v>93</v>
      </c>
      <c r="E67" s="610">
        <v>0</v>
      </c>
      <c r="F67" s="610">
        <v>0</v>
      </c>
      <c r="G67" s="610">
        <v>0</v>
      </c>
      <c r="H67" s="610">
        <v>0</v>
      </c>
      <c r="I67" s="610">
        <v>0</v>
      </c>
      <c r="J67" s="610">
        <v>0</v>
      </c>
      <c r="K67" s="610">
        <v>0</v>
      </c>
      <c r="L67" s="610">
        <v>0</v>
      </c>
      <c r="M67" s="610">
        <v>0</v>
      </c>
      <c r="N67" s="610">
        <v>0</v>
      </c>
      <c r="O67" s="610">
        <v>0</v>
      </c>
      <c r="P67" s="610">
        <v>0</v>
      </c>
      <c r="Q67" s="610">
        <v>0</v>
      </c>
      <c r="R67" s="610">
        <v>0</v>
      </c>
      <c r="S67" s="610">
        <v>0</v>
      </c>
      <c r="T67" s="610">
        <v>0</v>
      </c>
      <c r="U67" s="610">
        <v>0</v>
      </c>
      <c r="V67" s="610">
        <v>0</v>
      </c>
      <c r="W67" s="610">
        <v>0</v>
      </c>
      <c r="X67" s="610">
        <v>0</v>
      </c>
      <c r="Y67" s="610">
        <v>0</v>
      </c>
      <c r="Z67" s="610">
        <v>0</v>
      </c>
      <c r="AA67" s="610">
        <v>0</v>
      </c>
      <c r="AB67" s="610">
        <v>0</v>
      </c>
      <c r="AC67" s="610">
        <v>0</v>
      </c>
      <c r="AD67" s="610">
        <v>0</v>
      </c>
      <c r="AE67" s="610">
        <v>0</v>
      </c>
      <c r="AF67" s="610">
        <v>0</v>
      </c>
      <c r="AG67" s="610">
        <v>0</v>
      </c>
      <c r="AH67" s="610">
        <v>0</v>
      </c>
      <c r="AI67" s="610">
        <v>0</v>
      </c>
      <c r="AJ67" s="610">
        <v>0</v>
      </c>
      <c r="AK67" s="610">
        <v>0</v>
      </c>
      <c r="AL67" s="610">
        <v>0</v>
      </c>
      <c r="AM67" s="610">
        <v>0</v>
      </c>
    </row>
    <row r="68" spans="1:40" ht="48" customHeight="1" x14ac:dyDescent="0.25">
      <c r="A68" s="29"/>
      <c r="B68" s="415" t="s">
        <v>706</v>
      </c>
      <c r="C68" s="402" t="s">
        <v>1541</v>
      </c>
      <c r="D68" s="402" t="s">
        <v>93</v>
      </c>
      <c r="E68" s="414">
        <f t="shared" ref="E68:Z68" si="32">E69+E70</f>
        <v>0</v>
      </c>
      <c r="F68" s="414">
        <f t="shared" si="32"/>
        <v>0</v>
      </c>
      <c r="G68" s="414">
        <f t="shared" si="32"/>
        <v>0</v>
      </c>
      <c r="H68" s="414">
        <f t="shared" si="32"/>
        <v>0</v>
      </c>
      <c r="I68" s="414">
        <f t="shared" si="32"/>
        <v>0</v>
      </c>
      <c r="J68" s="414">
        <f t="shared" si="32"/>
        <v>0</v>
      </c>
      <c r="K68" s="414">
        <f t="shared" si="32"/>
        <v>0</v>
      </c>
      <c r="L68" s="414">
        <f t="shared" si="32"/>
        <v>0</v>
      </c>
      <c r="M68" s="414">
        <f t="shared" si="32"/>
        <v>0</v>
      </c>
      <c r="N68" s="414">
        <f t="shared" si="32"/>
        <v>0</v>
      </c>
      <c r="O68" s="414">
        <f t="shared" si="32"/>
        <v>0</v>
      </c>
      <c r="P68" s="414">
        <f t="shared" si="32"/>
        <v>0</v>
      </c>
      <c r="Q68" s="414">
        <f t="shared" si="32"/>
        <v>0</v>
      </c>
      <c r="R68" s="414">
        <f t="shared" si="32"/>
        <v>0</v>
      </c>
      <c r="S68" s="414">
        <f t="shared" si="32"/>
        <v>0</v>
      </c>
      <c r="T68" s="414">
        <f t="shared" si="32"/>
        <v>0</v>
      </c>
      <c r="U68" s="414">
        <f t="shared" si="32"/>
        <v>0</v>
      </c>
      <c r="V68" s="414">
        <f t="shared" si="32"/>
        <v>0</v>
      </c>
      <c r="W68" s="414">
        <f t="shared" si="32"/>
        <v>0</v>
      </c>
      <c r="X68" s="414">
        <f t="shared" si="32"/>
        <v>0</v>
      </c>
      <c r="Y68" s="414">
        <f t="shared" si="32"/>
        <v>0</v>
      </c>
      <c r="Z68" s="414">
        <f t="shared" si="32"/>
        <v>0</v>
      </c>
      <c r="AA68" s="414">
        <f>SUBTOTAL(9,AA69:AA71)</f>
        <v>0</v>
      </c>
      <c r="AB68" s="414">
        <f t="shared" ref="AB68:AM68" si="33">SUBTOTAL(9,AB69:AB71)</f>
        <v>0.25</v>
      </c>
      <c r="AC68" s="414">
        <f t="shared" si="33"/>
        <v>0</v>
      </c>
      <c r="AD68" s="414">
        <f t="shared" si="33"/>
        <v>0</v>
      </c>
      <c r="AE68" s="414">
        <f t="shared" si="33"/>
        <v>0</v>
      </c>
      <c r="AF68" s="414">
        <f t="shared" si="33"/>
        <v>0</v>
      </c>
      <c r="AG68" s="414">
        <f t="shared" si="33"/>
        <v>0</v>
      </c>
      <c r="AH68" s="414">
        <f t="shared" si="33"/>
        <v>0</v>
      </c>
      <c r="AI68" s="414">
        <f t="shared" si="33"/>
        <v>0</v>
      </c>
      <c r="AJ68" s="414">
        <f t="shared" si="33"/>
        <v>0</v>
      </c>
      <c r="AK68" s="414">
        <f t="shared" si="33"/>
        <v>0</v>
      </c>
      <c r="AL68" s="414">
        <f t="shared" si="33"/>
        <v>0</v>
      </c>
      <c r="AM68" s="414">
        <f t="shared" si="33"/>
        <v>0</v>
      </c>
    </row>
    <row r="69" spans="1:40" ht="42" customHeight="1" x14ac:dyDescent="0.25">
      <c r="A69" s="29"/>
      <c r="B69" s="600" t="s">
        <v>1542</v>
      </c>
      <c r="C69" s="395" t="s">
        <v>266</v>
      </c>
      <c r="D69" s="413" t="s">
        <v>93</v>
      </c>
      <c r="E69" s="400">
        <v>0</v>
      </c>
      <c r="F69" s="400">
        <v>0</v>
      </c>
      <c r="G69" s="400">
        <v>0</v>
      </c>
      <c r="H69" s="400">
        <v>0</v>
      </c>
      <c r="I69" s="400">
        <v>0</v>
      </c>
      <c r="J69" s="400">
        <v>0</v>
      </c>
      <c r="K69" s="400">
        <v>0</v>
      </c>
      <c r="L69" s="400">
        <v>0</v>
      </c>
      <c r="M69" s="400">
        <v>0</v>
      </c>
      <c r="N69" s="400">
        <v>0</v>
      </c>
      <c r="O69" s="400">
        <v>0</v>
      </c>
      <c r="P69" s="400">
        <v>0</v>
      </c>
      <c r="Q69" s="400">
        <v>0</v>
      </c>
      <c r="R69" s="400">
        <v>0</v>
      </c>
      <c r="S69" s="400">
        <v>0</v>
      </c>
      <c r="T69" s="400">
        <v>0</v>
      </c>
      <c r="U69" s="400">
        <v>0</v>
      </c>
      <c r="V69" s="400">
        <v>0</v>
      </c>
      <c r="W69" s="400">
        <v>0</v>
      </c>
      <c r="X69" s="400">
        <v>0</v>
      </c>
      <c r="Y69" s="400">
        <v>0</v>
      </c>
      <c r="Z69" s="400">
        <v>0</v>
      </c>
      <c r="AA69" s="408">
        <f>SUBTOTAL(9,AA70)</f>
        <v>0</v>
      </c>
      <c r="AB69" s="408">
        <f t="shared" ref="AB69:AM69" si="34">SUBTOTAL(9,AB70)</f>
        <v>0</v>
      </c>
      <c r="AC69" s="408">
        <f t="shared" si="34"/>
        <v>0</v>
      </c>
      <c r="AD69" s="408">
        <f t="shared" si="34"/>
        <v>0</v>
      </c>
      <c r="AE69" s="408">
        <f t="shared" si="34"/>
        <v>0</v>
      </c>
      <c r="AF69" s="408">
        <f t="shared" si="34"/>
        <v>0</v>
      </c>
      <c r="AG69" s="408">
        <f t="shared" si="34"/>
        <v>0</v>
      </c>
      <c r="AH69" s="408">
        <f t="shared" si="34"/>
        <v>0</v>
      </c>
      <c r="AI69" s="408">
        <f t="shared" si="34"/>
        <v>0</v>
      </c>
      <c r="AJ69" s="408">
        <f t="shared" si="34"/>
        <v>0</v>
      </c>
      <c r="AK69" s="408">
        <f t="shared" si="34"/>
        <v>0</v>
      </c>
      <c r="AL69" s="408">
        <f t="shared" si="34"/>
        <v>0</v>
      </c>
      <c r="AM69" s="408">
        <f t="shared" si="34"/>
        <v>0</v>
      </c>
    </row>
    <row r="70" spans="1:40" ht="33" hidden="1" customHeight="1" x14ac:dyDescent="0.25">
      <c r="A70" s="29"/>
      <c r="B70" s="609" t="s">
        <v>1542</v>
      </c>
      <c r="C70" s="613" t="s">
        <v>1621</v>
      </c>
      <c r="D70" s="613" t="s">
        <v>1619</v>
      </c>
      <c r="E70" s="316">
        <v>0</v>
      </c>
      <c r="F70" s="316">
        <v>0</v>
      </c>
      <c r="G70" s="316">
        <v>0</v>
      </c>
      <c r="H70" s="316">
        <v>0</v>
      </c>
      <c r="I70" s="316">
        <v>0</v>
      </c>
      <c r="J70" s="316">
        <v>0</v>
      </c>
      <c r="K70" s="316">
        <v>0</v>
      </c>
      <c r="L70" s="316">
        <v>0</v>
      </c>
      <c r="M70" s="316">
        <v>0</v>
      </c>
      <c r="N70" s="316">
        <v>0</v>
      </c>
      <c r="O70" s="316">
        <v>0</v>
      </c>
      <c r="P70" s="316">
        <v>0</v>
      </c>
      <c r="Q70" s="316">
        <v>0</v>
      </c>
      <c r="R70" s="316">
        <v>0</v>
      </c>
      <c r="S70" s="316">
        <v>0</v>
      </c>
      <c r="T70" s="316">
        <v>0</v>
      </c>
      <c r="U70" s="316">
        <v>0</v>
      </c>
      <c r="V70" s="316">
        <v>0</v>
      </c>
      <c r="W70" s="316">
        <v>0</v>
      </c>
      <c r="X70" s="316">
        <v>0</v>
      </c>
      <c r="Y70" s="316">
        <v>0</v>
      </c>
      <c r="Z70" s="316">
        <v>0</v>
      </c>
      <c r="AA70" s="316"/>
      <c r="AB70" s="316">
        <v>0</v>
      </c>
      <c r="AC70" s="316">
        <v>0</v>
      </c>
      <c r="AD70" s="316">
        <v>0</v>
      </c>
      <c r="AE70" s="316">
        <v>0</v>
      </c>
      <c r="AF70" s="316">
        <v>0</v>
      </c>
      <c r="AG70" s="316">
        <v>0</v>
      </c>
      <c r="AH70" s="316">
        <f>AA70+T70+M70</f>
        <v>0</v>
      </c>
      <c r="AI70" s="316">
        <v>0</v>
      </c>
      <c r="AJ70" s="316">
        <v>0</v>
      </c>
      <c r="AK70" s="316">
        <v>0</v>
      </c>
      <c r="AL70" s="316">
        <v>0</v>
      </c>
      <c r="AM70" s="316">
        <v>0</v>
      </c>
    </row>
    <row r="71" spans="1:40" ht="42" customHeight="1" x14ac:dyDescent="0.25">
      <c r="A71" s="29"/>
      <c r="B71" s="397" t="s">
        <v>1543</v>
      </c>
      <c r="C71" s="398" t="s">
        <v>129</v>
      </c>
      <c r="D71" s="399" t="s">
        <v>93</v>
      </c>
      <c r="E71" s="408">
        <f t="shared" ref="E71:AM71" si="35">E72+E73</f>
        <v>0</v>
      </c>
      <c r="F71" s="408">
        <f t="shared" si="35"/>
        <v>0</v>
      </c>
      <c r="G71" s="408">
        <f t="shared" si="35"/>
        <v>0</v>
      </c>
      <c r="H71" s="408">
        <f t="shared" si="35"/>
        <v>0</v>
      </c>
      <c r="I71" s="408">
        <f t="shared" si="35"/>
        <v>0</v>
      </c>
      <c r="J71" s="408">
        <f t="shared" si="35"/>
        <v>0</v>
      </c>
      <c r="K71" s="408">
        <f t="shared" si="35"/>
        <v>0</v>
      </c>
      <c r="L71" s="408">
        <f t="shared" si="35"/>
        <v>0</v>
      </c>
      <c r="M71" s="408">
        <f t="shared" si="35"/>
        <v>0</v>
      </c>
      <c r="N71" s="408">
        <f t="shared" si="35"/>
        <v>0</v>
      </c>
      <c r="O71" s="408">
        <f t="shared" si="35"/>
        <v>0</v>
      </c>
      <c r="P71" s="408">
        <f t="shared" si="35"/>
        <v>0</v>
      </c>
      <c r="Q71" s="408">
        <f t="shared" si="35"/>
        <v>0</v>
      </c>
      <c r="R71" s="408">
        <f t="shared" si="35"/>
        <v>0</v>
      </c>
      <c r="S71" s="408">
        <f t="shared" si="35"/>
        <v>0</v>
      </c>
      <c r="T71" s="408">
        <f t="shared" si="35"/>
        <v>0</v>
      </c>
      <c r="U71" s="408">
        <f t="shared" si="35"/>
        <v>0</v>
      </c>
      <c r="V71" s="408">
        <f t="shared" si="35"/>
        <v>0</v>
      </c>
      <c r="W71" s="408">
        <f t="shared" si="35"/>
        <v>0</v>
      </c>
      <c r="X71" s="408">
        <f t="shared" si="35"/>
        <v>0</v>
      </c>
      <c r="Y71" s="408">
        <f t="shared" si="35"/>
        <v>0</v>
      </c>
      <c r="Z71" s="408">
        <f t="shared" si="35"/>
        <v>0</v>
      </c>
      <c r="AA71" s="408"/>
      <c r="AB71" s="408">
        <f t="shared" si="35"/>
        <v>0.25</v>
      </c>
      <c r="AC71" s="408">
        <f t="shared" si="35"/>
        <v>0</v>
      </c>
      <c r="AD71" s="408">
        <f t="shared" si="35"/>
        <v>0</v>
      </c>
      <c r="AE71" s="408">
        <f t="shared" si="35"/>
        <v>0</v>
      </c>
      <c r="AF71" s="408">
        <f t="shared" si="35"/>
        <v>0</v>
      </c>
      <c r="AG71" s="408">
        <f t="shared" si="35"/>
        <v>0</v>
      </c>
      <c r="AH71" s="408"/>
      <c r="AI71" s="408">
        <f t="shared" si="35"/>
        <v>0</v>
      </c>
      <c r="AJ71" s="408">
        <f t="shared" si="35"/>
        <v>0</v>
      </c>
      <c r="AK71" s="408">
        <f t="shared" si="35"/>
        <v>0</v>
      </c>
      <c r="AL71" s="408">
        <f t="shared" si="35"/>
        <v>0</v>
      </c>
      <c r="AM71" s="408">
        <f t="shared" si="35"/>
        <v>0</v>
      </c>
    </row>
    <row r="72" spans="1:40" ht="48" customHeight="1" x14ac:dyDescent="0.25">
      <c r="A72" s="29"/>
      <c r="B72" s="416" t="s">
        <v>118</v>
      </c>
      <c r="C72" s="417" t="s">
        <v>131</v>
      </c>
      <c r="D72" s="403" t="s">
        <v>93</v>
      </c>
      <c r="E72" s="404">
        <v>0</v>
      </c>
      <c r="F72" s="404">
        <v>0</v>
      </c>
      <c r="G72" s="404">
        <v>0</v>
      </c>
      <c r="H72" s="404">
        <v>0</v>
      </c>
      <c r="I72" s="404">
        <v>0</v>
      </c>
      <c r="J72" s="404">
        <v>0</v>
      </c>
      <c r="K72" s="404">
        <v>0</v>
      </c>
      <c r="L72" s="404">
        <v>0</v>
      </c>
      <c r="M72" s="404">
        <v>0</v>
      </c>
      <c r="N72" s="404">
        <v>0</v>
      </c>
      <c r="O72" s="404">
        <v>0</v>
      </c>
      <c r="P72" s="404">
        <v>0</v>
      </c>
      <c r="Q72" s="404">
        <v>0</v>
      </c>
      <c r="R72" s="404">
        <v>0</v>
      </c>
      <c r="S72" s="404">
        <v>0</v>
      </c>
      <c r="T72" s="404">
        <v>0</v>
      </c>
      <c r="U72" s="404">
        <v>0</v>
      </c>
      <c r="V72" s="404">
        <v>0</v>
      </c>
      <c r="W72" s="404">
        <v>0</v>
      </c>
      <c r="X72" s="404">
        <v>0</v>
      </c>
      <c r="Y72" s="404">
        <v>0</v>
      </c>
      <c r="Z72" s="404">
        <v>0</v>
      </c>
      <c r="AA72" s="405">
        <f>SUBTOTAL(9,AA73:AA82)</f>
        <v>37.492500999999997</v>
      </c>
      <c r="AB72" s="405">
        <f t="shared" ref="AB72:AM72" si="36">SUBTOTAL(9,AB73:AB82)</f>
        <v>0.25</v>
      </c>
      <c r="AC72" s="405">
        <f t="shared" si="36"/>
        <v>0</v>
      </c>
      <c r="AD72" s="405">
        <f t="shared" si="36"/>
        <v>0</v>
      </c>
      <c r="AE72" s="405">
        <f t="shared" si="36"/>
        <v>0</v>
      </c>
      <c r="AF72" s="405">
        <f t="shared" si="36"/>
        <v>0</v>
      </c>
      <c r="AG72" s="405">
        <f t="shared" si="36"/>
        <v>0</v>
      </c>
      <c r="AH72" s="405">
        <f t="shared" si="36"/>
        <v>37.492500999999997</v>
      </c>
      <c r="AI72" s="405">
        <f t="shared" si="36"/>
        <v>0</v>
      </c>
      <c r="AJ72" s="405">
        <f t="shared" si="36"/>
        <v>0</v>
      </c>
      <c r="AK72" s="405">
        <f t="shared" si="36"/>
        <v>0</v>
      </c>
      <c r="AL72" s="405">
        <f t="shared" si="36"/>
        <v>0</v>
      </c>
      <c r="AM72" s="405">
        <f t="shared" si="36"/>
        <v>0</v>
      </c>
    </row>
    <row r="73" spans="1:40" ht="48" customHeight="1" x14ac:dyDescent="0.25">
      <c r="A73" s="29"/>
      <c r="B73" s="416" t="s">
        <v>120</v>
      </c>
      <c r="C73" s="417" t="s">
        <v>133</v>
      </c>
      <c r="D73" s="416" t="s">
        <v>93</v>
      </c>
      <c r="E73" s="404">
        <v>0</v>
      </c>
      <c r="F73" s="404">
        <v>0</v>
      </c>
      <c r="G73" s="404">
        <v>0</v>
      </c>
      <c r="H73" s="404">
        <v>0</v>
      </c>
      <c r="I73" s="404">
        <v>0</v>
      </c>
      <c r="J73" s="404">
        <v>0</v>
      </c>
      <c r="K73" s="404">
        <v>0</v>
      </c>
      <c r="L73" s="404">
        <v>0</v>
      </c>
      <c r="M73" s="404">
        <v>0</v>
      </c>
      <c r="N73" s="404">
        <v>0</v>
      </c>
      <c r="O73" s="404">
        <v>0</v>
      </c>
      <c r="P73" s="404">
        <v>0</v>
      </c>
      <c r="Q73" s="404">
        <v>0</v>
      </c>
      <c r="R73" s="404">
        <v>0</v>
      </c>
      <c r="S73" s="404">
        <v>0</v>
      </c>
      <c r="T73" s="404">
        <v>0</v>
      </c>
      <c r="U73" s="404">
        <v>0</v>
      </c>
      <c r="V73" s="404">
        <v>0</v>
      </c>
      <c r="W73" s="404">
        <v>0</v>
      </c>
      <c r="X73" s="404">
        <v>0</v>
      </c>
      <c r="Y73" s="404">
        <v>0</v>
      </c>
      <c r="Z73" s="404">
        <v>0</v>
      </c>
      <c r="AA73" s="404">
        <v>0</v>
      </c>
      <c r="AB73" s="404">
        <v>0</v>
      </c>
      <c r="AC73" s="404">
        <v>0</v>
      </c>
      <c r="AD73" s="404">
        <v>0</v>
      </c>
      <c r="AE73" s="404">
        <v>0</v>
      </c>
      <c r="AF73" s="404">
        <v>0</v>
      </c>
      <c r="AG73" s="404">
        <v>0</v>
      </c>
      <c r="AH73" s="404">
        <v>0</v>
      </c>
      <c r="AI73" s="404">
        <v>0</v>
      </c>
      <c r="AJ73" s="404">
        <v>0</v>
      </c>
      <c r="AK73" s="404">
        <v>0</v>
      </c>
      <c r="AL73" s="404">
        <v>0</v>
      </c>
      <c r="AM73" s="404">
        <v>0</v>
      </c>
    </row>
    <row r="74" spans="1:40" ht="42" customHeight="1" x14ac:dyDescent="0.25">
      <c r="B74" s="397" t="s">
        <v>1544</v>
      </c>
      <c r="C74" s="398" t="s">
        <v>135</v>
      </c>
      <c r="D74" s="418" t="s">
        <v>93</v>
      </c>
      <c r="E74" s="400"/>
      <c r="F74" s="400"/>
      <c r="G74" s="400"/>
      <c r="H74" s="400"/>
      <c r="I74" s="400"/>
      <c r="J74" s="400"/>
      <c r="K74" s="400"/>
      <c r="L74" s="400"/>
      <c r="M74" s="400"/>
      <c r="N74" s="400"/>
      <c r="O74" s="400"/>
      <c r="P74" s="400"/>
      <c r="Q74" s="400"/>
      <c r="R74" s="400"/>
      <c r="S74" s="400"/>
      <c r="T74" s="400"/>
      <c r="U74" s="400"/>
      <c r="V74" s="400"/>
      <c r="W74" s="400"/>
      <c r="X74" s="400"/>
      <c r="Y74" s="400"/>
      <c r="Z74" s="400"/>
      <c r="AA74" s="400"/>
      <c r="AB74" s="400"/>
      <c r="AC74" s="400"/>
      <c r="AD74" s="400"/>
      <c r="AE74" s="400"/>
      <c r="AF74" s="400"/>
      <c r="AG74" s="400"/>
      <c r="AH74" s="400"/>
      <c r="AI74" s="400"/>
      <c r="AJ74" s="400"/>
      <c r="AK74" s="400"/>
      <c r="AL74" s="400"/>
      <c r="AM74" s="400"/>
      <c r="AN74" s="32"/>
    </row>
    <row r="75" spans="1:40" ht="42" customHeight="1" x14ac:dyDescent="0.25">
      <c r="A75" s="29"/>
      <c r="B75" s="397" t="s">
        <v>1545</v>
      </c>
      <c r="C75" s="398" t="s">
        <v>138</v>
      </c>
      <c r="D75" s="418" t="s">
        <v>93</v>
      </c>
      <c r="E75" s="408">
        <f t="shared" ref="E75:Z75" si="37">SUBTOTAL(9,E76:E76)</f>
        <v>0</v>
      </c>
      <c r="F75" s="408">
        <f t="shared" si="37"/>
        <v>0</v>
      </c>
      <c r="G75" s="408">
        <f t="shared" si="37"/>
        <v>0</v>
      </c>
      <c r="H75" s="408">
        <f t="shared" si="37"/>
        <v>0</v>
      </c>
      <c r="I75" s="408">
        <f t="shared" si="37"/>
        <v>0</v>
      </c>
      <c r="J75" s="408">
        <f t="shared" si="37"/>
        <v>0</v>
      </c>
      <c r="K75" s="408">
        <f t="shared" si="37"/>
        <v>0</v>
      </c>
      <c r="L75" s="408">
        <f t="shared" si="37"/>
        <v>0</v>
      </c>
      <c r="M75" s="408">
        <f t="shared" si="37"/>
        <v>0</v>
      </c>
      <c r="N75" s="408">
        <f t="shared" si="37"/>
        <v>0</v>
      </c>
      <c r="O75" s="408">
        <f t="shared" si="37"/>
        <v>0</v>
      </c>
      <c r="P75" s="408">
        <f t="shared" si="37"/>
        <v>0</v>
      </c>
      <c r="Q75" s="408">
        <f t="shared" si="37"/>
        <v>0</v>
      </c>
      <c r="R75" s="408">
        <f t="shared" si="37"/>
        <v>0</v>
      </c>
      <c r="S75" s="408">
        <f t="shared" si="37"/>
        <v>0</v>
      </c>
      <c r="T75" s="408">
        <f t="shared" si="37"/>
        <v>0</v>
      </c>
      <c r="U75" s="408">
        <f t="shared" si="37"/>
        <v>0</v>
      </c>
      <c r="V75" s="408">
        <f t="shared" si="37"/>
        <v>0</v>
      </c>
      <c r="W75" s="408">
        <f t="shared" si="37"/>
        <v>0</v>
      </c>
      <c r="X75" s="408">
        <f t="shared" si="37"/>
        <v>0</v>
      </c>
      <c r="Y75" s="408">
        <f t="shared" si="37"/>
        <v>0</v>
      </c>
      <c r="Z75" s="408">
        <f t="shared" si="37"/>
        <v>0</v>
      </c>
      <c r="AA75" s="408">
        <f>SUBTOTAL(9,AA76:AA82)</f>
        <v>37.492500999999997</v>
      </c>
      <c r="AB75" s="408">
        <f t="shared" ref="AB75:AM75" si="38">SUBTOTAL(9,AB76:AB82)</f>
        <v>0.25</v>
      </c>
      <c r="AC75" s="408">
        <f t="shared" si="38"/>
        <v>0</v>
      </c>
      <c r="AD75" s="408">
        <f t="shared" si="38"/>
        <v>0</v>
      </c>
      <c r="AE75" s="408">
        <f t="shared" si="38"/>
        <v>0</v>
      </c>
      <c r="AF75" s="408">
        <f t="shared" si="38"/>
        <v>0</v>
      </c>
      <c r="AG75" s="408">
        <f t="shared" si="38"/>
        <v>0</v>
      </c>
      <c r="AH75" s="408">
        <f t="shared" si="38"/>
        <v>37.492500999999997</v>
      </c>
      <c r="AI75" s="408">
        <f t="shared" si="38"/>
        <v>0</v>
      </c>
      <c r="AJ75" s="408">
        <f t="shared" si="38"/>
        <v>0</v>
      </c>
      <c r="AK75" s="408">
        <f t="shared" si="38"/>
        <v>0</v>
      </c>
      <c r="AL75" s="408">
        <f t="shared" si="38"/>
        <v>0</v>
      </c>
      <c r="AM75" s="408">
        <f t="shared" si="38"/>
        <v>0</v>
      </c>
    </row>
    <row r="76" spans="1:40" ht="33" customHeight="1" x14ac:dyDescent="0.25">
      <c r="B76" s="67" t="s">
        <v>1545</v>
      </c>
      <c r="C76" s="313" t="s">
        <v>1416</v>
      </c>
      <c r="D76" s="421" t="s">
        <v>1622</v>
      </c>
      <c r="E76" s="315"/>
      <c r="F76" s="315"/>
      <c r="G76" s="315"/>
      <c r="H76" s="315"/>
      <c r="I76" s="315"/>
      <c r="J76" s="315"/>
      <c r="K76" s="315"/>
      <c r="L76" s="315"/>
      <c r="M76" s="315"/>
      <c r="N76" s="315"/>
      <c r="O76" s="315"/>
      <c r="P76" s="315"/>
      <c r="Q76" s="315"/>
      <c r="R76" s="315"/>
      <c r="S76" s="315"/>
      <c r="T76" s="315"/>
      <c r="U76" s="315"/>
      <c r="V76" s="315"/>
      <c r="W76" s="315"/>
      <c r="X76" s="315"/>
      <c r="Y76" s="315"/>
      <c r="Z76" s="315"/>
      <c r="AA76" s="316">
        <f>'4'!BS75</f>
        <v>8.211666666666666</v>
      </c>
      <c r="AB76" s="316">
        <v>0.25</v>
      </c>
      <c r="AC76" s="315"/>
      <c r="AD76" s="316">
        <f>'4'!Y79</f>
        <v>0</v>
      </c>
      <c r="AE76" s="315"/>
      <c r="AF76" s="315"/>
      <c r="AG76" s="315"/>
      <c r="AH76" s="316">
        <f t="shared" ref="AH76:AH82" si="39">AA76+T76+M76</f>
        <v>8.211666666666666</v>
      </c>
      <c r="AI76" s="315"/>
      <c r="AJ76" s="315"/>
      <c r="AK76" s="316">
        <f>AD76</f>
        <v>0</v>
      </c>
      <c r="AL76" s="315"/>
      <c r="AM76" s="315"/>
      <c r="AN76" s="32"/>
    </row>
    <row r="77" spans="1:40" ht="33" hidden="1" customHeight="1" x14ac:dyDescent="0.25">
      <c r="A77" s="29"/>
      <c r="B77" s="67" t="s">
        <v>1545</v>
      </c>
      <c r="C77" s="313" t="s">
        <v>1425</v>
      </c>
      <c r="D77" s="67" t="s">
        <v>1629</v>
      </c>
      <c r="E77" s="315">
        <v>0</v>
      </c>
      <c r="F77" s="315">
        <v>0</v>
      </c>
      <c r="G77" s="315">
        <v>0</v>
      </c>
      <c r="H77" s="315">
        <v>0</v>
      </c>
      <c r="I77" s="315">
        <v>0</v>
      </c>
      <c r="J77" s="315">
        <v>0</v>
      </c>
      <c r="K77" s="315">
        <v>0</v>
      </c>
      <c r="L77" s="315">
        <v>0</v>
      </c>
      <c r="M77" s="315">
        <v>0</v>
      </c>
      <c r="N77" s="315">
        <v>0</v>
      </c>
      <c r="O77" s="315">
        <v>0</v>
      </c>
      <c r="P77" s="315">
        <v>0</v>
      </c>
      <c r="Q77" s="315">
        <v>0</v>
      </c>
      <c r="R77" s="315">
        <v>0</v>
      </c>
      <c r="S77" s="315">
        <v>0</v>
      </c>
      <c r="T77" s="315">
        <v>0</v>
      </c>
      <c r="U77" s="315">
        <v>0</v>
      </c>
      <c r="V77" s="315">
        <v>0</v>
      </c>
      <c r="W77" s="315">
        <v>0</v>
      </c>
      <c r="X77" s="315">
        <v>0</v>
      </c>
      <c r="Y77" s="315">
        <v>0</v>
      </c>
      <c r="Z77" s="315">
        <v>0</v>
      </c>
      <c r="AA77" s="316">
        <f>'4'!BS76</f>
        <v>0</v>
      </c>
      <c r="AB77" s="315">
        <v>0</v>
      </c>
      <c r="AC77" s="315">
        <v>0</v>
      </c>
      <c r="AD77" s="315">
        <v>0</v>
      </c>
      <c r="AE77" s="315">
        <v>0</v>
      </c>
      <c r="AF77" s="315">
        <v>0</v>
      </c>
      <c r="AG77" s="315">
        <v>0</v>
      </c>
      <c r="AH77" s="316">
        <f t="shared" si="39"/>
        <v>0</v>
      </c>
      <c r="AI77" s="315">
        <v>0</v>
      </c>
      <c r="AJ77" s="315">
        <v>0</v>
      </c>
      <c r="AK77" s="315">
        <v>0</v>
      </c>
      <c r="AL77" s="315">
        <v>0</v>
      </c>
      <c r="AM77" s="315">
        <v>0</v>
      </c>
    </row>
    <row r="78" spans="1:40" ht="33" customHeight="1" x14ac:dyDescent="0.25">
      <c r="A78" s="29"/>
      <c r="B78" s="67" t="s">
        <v>1545</v>
      </c>
      <c r="C78" s="313" t="s">
        <v>1646</v>
      </c>
      <c r="D78" s="67" t="s">
        <v>1630</v>
      </c>
      <c r="E78" s="310">
        <f>SUBTOTAL(9,E79:E85)</f>
        <v>0</v>
      </c>
      <c r="F78" s="310">
        <f t="shared" ref="F78:AM78" si="40">SUBTOTAL(9,F79:F85)</f>
        <v>0</v>
      </c>
      <c r="G78" s="310">
        <f t="shared" si="40"/>
        <v>0</v>
      </c>
      <c r="H78" s="310">
        <f t="shared" si="40"/>
        <v>0</v>
      </c>
      <c r="I78" s="310">
        <f t="shared" si="40"/>
        <v>0</v>
      </c>
      <c r="J78" s="310">
        <f t="shared" si="40"/>
        <v>0</v>
      </c>
      <c r="K78" s="310">
        <f t="shared" si="40"/>
        <v>0</v>
      </c>
      <c r="L78" s="310">
        <f t="shared" si="40"/>
        <v>0</v>
      </c>
      <c r="M78" s="310">
        <f t="shared" si="40"/>
        <v>0</v>
      </c>
      <c r="N78" s="310">
        <f t="shared" si="40"/>
        <v>0</v>
      </c>
      <c r="O78" s="310">
        <f t="shared" si="40"/>
        <v>0</v>
      </c>
      <c r="P78" s="310">
        <f t="shared" si="40"/>
        <v>0</v>
      </c>
      <c r="Q78" s="310">
        <f t="shared" si="40"/>
        <v>0</v>
      </c>
      <c r="R78" s="310">
        <f t="shared" si="40"/>
        <v>0</v>
      </c>
      <c r="S78" s="310">
        <f t="shared" si="40"/>
        <v>0</v>
      </c>
      <c r="T78" s="310">
        <f t="shared" si="40"/>
        <v>0</v>
      </c>
      <c r="U78" s="310">
        <f t="shared" si="40"/>
        <v>0</v>
      </c>
      <c r="V78" s="310">
        <f t="shared" si="40"/>
        <v>0</v>
      </c>
      <c r="W78" s="310">
        <f t="shared" si="40"/>
        <v>0</v>
      </c>
      <c r="X78" s="310">
        <f t="shared" si="40"/>
        <v>0</v>
      </c>
      <c r="Y78" s="310">
        <f t="shared" si="40"/>
        <v>0</v>
      </c>
      <c r="Z78" s="310">
        <f t="shared" si="40"/>
        <v>0</v>
      </c>
      <c r="AA78" s="316">
        <f>'4'!BS77</f>
        <v>8.211666666666666</v>
      </c>
      <c r="AB78" s="310">
        <f t="shared" si="40"/>
        <v>0</v>
      </c>
      <c r="AC78" s="310">
        <f t="shared" si="40"/>
        <v>0</v>
      </c>
      <c r="AD78" s="310">
        <f t="shared" si="40"/>
        <v>0</v>
      </c>
      <c r="AE78" s="310">
        <f t="shared" si="40"/>
        <v>0</v>
      </c>
      <c r="AF78" s="310">
        <f t="shared" si="40"/>
        <v>0</v>
      </c>
      <c r="AG78" s="310">
        <f t="shared" si="40"/>
        <v>0</v>
      </c>
      <c r="AH78" s="316">
        <f t="shared" si="39"/>
        <v>8.211666666666666</v>
      </c>
      <c r="AI78" s="310">
        <f t="shared" si="40"/>
        <v>0</v>
      </c>
      <c r="AJ78" s="310">
        <f t="shared" si="40"/>
        <v>0</v>
      </c>
      <c r="AK78" s="310">
        <f t="shared" si="40"/>
        <v>0</v>
      </c>
      <c r="AL78" s="310">
        <f t="shared" si="40"/>
        <v>0</v>
      </c>
      <c r="AM78" s="310">
        <f t="shared" si="40"/>
        <v>0</v>
      </c>
    </row>
    <row r="79" spans="1:40" ht="33" hidden="1" customHeight="1" x14ac:dyDescent="0.25">
      <c r="A79" s="29"/>
      <c r="B79" s="67" t="s">
        <v>1545</v>
      </c>
      <c r="C79" s="313" t="s">
        <v>1427</v>
      </c>
      <c r="D79" s="67" t="s">
        <v>1631</v>
      </c>
      <c r="E79" s="68">
        <v>0</v>
      </c>
      <c r="F79" s="68">
        <v>0</v>
      </c>
      <c r="G79" s="68">
        <v>0</v>
      </c>
      <c r="H79" s="68">
        <v>0</v>
      </c>
      <c r="I79" s="68">
        <v>0</v>
      </c>
      <c r="J79" s="68">
        <v>0</v>
      </c>
      <c r="K79" s="68">
        <v>0</v>
      </c>
      <c r="L79" s="68">
        <v>0</v>
      </c>
      <c r="M79" s="68">
        <v>0</v>
      </c>
      <c r="N79" s="68">
        <v>0</v>
      </c>
      <c r="O79" s="68">
        <v>0</v>
      </c>
      <c r="P79" s="68">
        <v>0</v>
      </c>
      <c r="Q79" s="68">
        <v>0</v>
      </c>
      <c r="R79" s="68">
        <v>0</v>
      </c>
      <c r="S79" s="68">
        <v>0</v>
      </c>
      <c r="T79" s="68">
        <v>0</v>
      </c>
      <c r="U79" s="68">
        <v>0</v>
      </c>
      <c r="V79" s="68">
        <v>0</v>
      </c>
      <c r="W79" s="68">
        <v>0</v>
      </c>
      <c r="X79" s="68">
        <v>0</v>
      </c>
      <c r="Y79" s="68">
        <v>0</v>
      </c>
      <c r="Z79" s="68">
        <v>0</v>
      </c>
      <c r="AA79" s="316">
        <f>'4'!BS78</f>
        <v>0</v>
      </c>
      <c r="AB79" s="68">
        <v>0</v>
      </c>
      <c r="AC79" s="68">
        <v>0</v>
      </c>
      <c r="AD79" s="68">
        <v>0</v>
      </c>
      <c r="AE79" s="68">
        <v>0</v>
      </c>
      <c r="AF79" s="68">
        <v>0</v>
      </c>
      <c r="AG79" s="68">
        <f t="shared" ref="AG79:AM79" si="41">Z79</f>
        <v>0</v>
      </c>
      <c r="AH79" s="316">
        <f t="shared" si="39"/>
        <v>0</v>
      </c>
      <c r="AI79" s="68">
        <f t="shared" si="41"/>
        <v>0</v>
      </c>
      <c r="AJ79" s="68">
        <f t="shared" si="41"/>
        <v>0</v>
      </c>
      <c r="AK79" s="68">
        <f t="shared" si="41"/>
        <v>0</v>
      </c>
      <c r="AL79" s="68">
        <f t="shared" si="41"/>
        <v>0</v>
      </c>
      <c r="AM79" s="68">
        <f t="shared" si="41"/>
        <v>0</v>
      </c>
    </row>
    <row r="80" spans="1:40" ht="33" customHeight="1" x14ac:dyDescent="0.25">
      <c r="A80" s="29"/>
      <c r="B80" s="67" t="s">
        <v>1545</v>
      </c>
      <c r="C80" s="313" t="s">
        <v>1648</v>
      </c>
      <c r="D80" s="67" t="s">
        <v>1632</v>
      </c>
      <c r="E80" s="690"/>
      <c r="F80" s="690"/>
      <c r="G80" s="690"/>
      <c r="H80" s="690"/>
      <c r="I80" s="690"/>
      <c r="J80" s="690"/>
      <c r="K80" s="690"/>
      <c r="L80" s="690"/>
      <c r="M80" s="690"/>
      <c r="N80" s="690"/>
      <c r="O80" s="690"/>
      <c r="P80" s="690"/>
      <c r="Q80" s="690"/>
      <c r="R80" s="690"/>
      <c r="S80" s="690"/>
      <c r="T80" s="169"/>
      <c r="U80" s="690"/>
      <c r="V80" s="690"/>
      <c r="W80" s="690"/>
      <c r="X80" s="690"/>
      <c r="Y80" s="690"/>
      <c r="Z80" s="690"/>
      <c r="AA80" s="316">
        <f>'4'!BS79</f>
        <v>8.0083333333333329</v>
      </c>
      <c r="AB80" s="690"/>
      <c r="AC80" s="690"/>
      <c r="AD80" s="690"/>
      <c r="AE80" s="690"/>
      <c r="AF80" s="690"/>
      <c r="AG80" s="690"/>
      <c r="AH80" s="316">
        <f t="shared" si="39"/>
        <v>8.0083333333333329</v>
      </c>
      <c r="AI80" s="690"/>
      <c r="AJ80" s="690"/>
      <c r="AK80" s="690"/>
      <c r="AL80" s="690"/>
      <c r="AM80" s="690"/>
    </row>
    <row r="81" spans="1:39" ht="33" customHeight="1" x14ac:dyDescent="0.25">
      <c r="A81" s="29"/>
      <c r="B81" s="67" t="s">
        <v>1545</v>
      </c>
      <c r="C81" s="313" t="s">
        <v>1649</v>
      </c>
      <c r="D81" s="67" t="s">
        <v>1633</v>
      </c>
      <c r="E81" s="690"/>
      <c r="F81" s="690"/>
      <c r="G81" s="690"/>
      <c r="H81" s="690"/>
      <c r="I81" s="690"/>
      <c r="J81" s="690"/>
      <c r="K81" s="690"/>
      <c r="L81" s="690"/>
      <c r="M81" s="690"/>
      <c r="N81" s="690"/>
      <c r="O81" s="690"/>
      <c r="P81" s="690"/>
      <c r="Q81" s="690"/>
      <c r="R81" s="690"/>
      <c r="S81" s="690"/>
      <c r="T81" s="169"/>
      <c r="U81" s="690"/>
      <c r="V81" s="690"/>
      <c r="W81" s="690"/>
      <c r="X81" s="690"/>
      <c r="Y81" s="690"/>
      <c r="Z81" s="690"/>
      <c r="AA81" s="316">
        <f>'4'!BS80</f>
        <v>13.060833333333335</v>
      </c>
      <c r="AB81" s="690"/>
      <c r="AC81" s="690"/>
      <c r="AD81" s="690"/>
      <c r="AE81" s="690"/>
      <c r="AF81" s="690"/>
      <c r="AG81" s="690"/>
      <c r="AH81" s="316">
        <f t="shared" si="39"/>
        <v>13.060833333333335</v>
      </c>
      <c r="AI81" s="690"/>
      <c r="AJ81" s="690"/>
      <c r="AK81" s="690"/>
      <c r="AL81" s="690"/>
      <c r="AM81" s="690"/>
    </row>
    <row r="82" spans="1:39" ht="33" hidden="1" customHeight="1" x14ac:dyDescent="0.25">
      <c r="A82" s="29"/>
      <c r="B82" s="67" t="s">
        <v>1545</v>
      </c>
      <c r="C82" s="313" t="s">
        <v>1424</v>
      </c>
      <c r="D82" s="67" t="s">
        <v>1637</v>
      </c>
      <c r="E82" s="690"/>
      <c r="F82" s="690"/>
      <c r="G82" s="690"/>
      <c r="H82" s="690"/>
      <c r="I82" s="690"/>
      <c r="J82" s="690"/>
      <c r="K82" s="690"/>
      <c r="L82" s="690"/>
      <c r="M82" s="690"/>
      <c r="N82" s="690"/>
      <c r="O82" s="690"/>
      <c r="P82" s="690"/>
      <c r="Q82" s="690"/>
      <c r="R82" s="690"/>
      <c r="S82" s="690"/>
      <c r="T82" s="169">
        <f>'4'!V89</f>
        <v>0</v>
      </c>
      <c r="U82" s="690"/>
      <c r="V82" s="690"/>
      <c r="W82" s="690"/>
      <c r="X82" s="690"/>
      <c r="Y82" s="690"/>
      <c r="Z82" s="690"/>
      <c r="AA82" s="316">
        <f>'4'!BS81</f>
        <v>9.9999999999999995E-7</v>
      </c>
      <c r="AB82" s="690"/>
      <c r="AC82" s="690"/>
      <c r="AD82" s="690"/>
      <c r="AE82" s="690"/>
      <c r="AF82" s="690"/>
      <c r="AG82" s="690"/>
      <c r="AH82" s="316">
        <f t="shared" si="39"/>
        <v>9.9999999999999995E-7</v>
      </c>
      <c r="AI82" s="690"/>
      <c r="AJ82" s="690"/>
      <c r="AK82" s="690"/>
      <c r="AL82" s="690"/>
      <c r="AM82" s="690"/>
    </row>
    <row r="83" spans="1:39" ht="48" customHeight="1" x14ac:dyDescent="0.25">
      <c r="B83" s="416" t="s">
        <v>122</v>
      </c>
      <c r="C83" s="417" t="s">
        <v>140</v>
      </c>
      <c r="D83" s="416" t="s">
        <v>93</v>
      </c>
      <c r="E83" s="691"/>
      <c r="F83" s="691"/>
      <c r="G83" s="691"/>
      <c r="H83" s="691"/>
      <c r="I83" s="691"/>
      <c r="J83" s="691"/>
      <c r="K83" s="691"/>
      <c r="L83" s="691"/>
      <c r="M83" s="691"/>
      <c r="N83" s="691"/>
      <c r="O83" s="691"/>
      <c r="P83" s="691"/>
      <c r="Q83" s="691"/>
      <c r="R83" s="691"/>
      <c r="S83" s="691"/>
      <c r="T83" s="661"/>
      <c r="U83" s="691"/>
      <c r="V83" s="691"/>
      <c r="W83" s="691"/>
      <c r="X83" s="691"/>
      <c r="Y83" s="691"/>
      <c r="Z83" s="691"/>
      <c r="AA83" s="661"/>
      <c r="AB83" s="691"/>
      <c r="AC83" s="691"/>
      <c r="AD83" s="691"/>
      <c r="AE83" s="691"/>
      <c r="AF83" s="691"/>
      <c r="AG83" s="691"/>
      <c r="AH83" s="661"/>
      <c r="AI83" s="691"/>
      <c r="AJ83" s="691"/>
      <c r="AK83" s="691"/>
      <c r="AL83" s="691"/>
      <c r="AM83" s="691"/>
    </row>
    <row r="84" spans="1:39" ht="42" customHeight="1" x14ac:dyDescent="0.25">
      <c r="B84" s="397" t="s">
        <v>1546</v>
      </c>
      <c r="C84" s="398" t="s">
        <v>142</v>
      </c>
      <c r="D84" s="397" t="s">
        <v>93</v>
      </c>
      <c r="E84" s="692"/>
      <c r="F84" s="692"/>
      <c r="G84" s="692"/>
      <c r="H84" s="692"/>
      <c r="I84" s="692"/>
      <c r="J84" s="692"/>
      <c r="K84" s="692"/>
      <c r="L84" s="692"/>
      <c r="M84" s="692"/>
      <c r="N84" s="692"/>
      <c r="O84" s="692"/>
      <c r="P84" s="692"/>
      <c r="Q84" s="692"/>
      <c r="R84" s="692"/>
      <c r="S84" s="692"/>
      <c r="T84" s="640"/>
      <c r="U84" s="692"/>
      <c r="V84" s="692"/>
      <c r="W84" s="692"/>
      <c r="X84" s="692"/>
      <c r="Y84" s="692"/>
      <c r="Z84" s="692"/>
      <c r="AA84" s="640"/>
      <c r="AB84" s="692"/>
      <c r="AC84" s="692"/>
      <c r="AD84" s="692"/>
      <c r="AE84" s="692"/>
      <c r="AF84" s="692"/>
      <c r="AG84" s="692"/>
      <c r="AH84" s="640"/>
      <c r="AI84" s="692"/>
      <c r="AJ84" s="692"/>
      <c r="AK84" s="692"/>
      <c r="AL84" s="692"/>
      <c r="AM84" s="692"/>
    </row>
    <row r="85" spans="1:39" ht="42" customHeight="1" x14ac:dyDescent="0.25">
      <c r="B85" s="397" t="s">
        <v>1547</v>
      </c>
      <c r="C85" s="398" t="s">
        <v>144</v>
      </c>
      <c r="D85" s="397" t="s">
        <v>93</v>
      </c>
      <c r="E85" s="692"/>
      <c r="F85" s="692"/>
      <c r="G85" s="692"/>
      <c r="H85" s="692"/>
      <c r="I85" s="692"/>
      <c r="J85" s="692"/>
      <c r="K85" s="692"/>
      <c r="L85" s="692"/>
      <c r="M85" s="692"/>
      <c r="N85" s="692"/>
      <c r="O85" s="692"/>
      <c r="P85" s="692"/>
      <c r="Q85" s="692"/>
      <c r="R85" s="692"/>
      <c r="S85" s="692"/>
      <c r="T85" s="640"/>
      <c r="U85" s="692"/>
      <c r="V85" s="692"/>
      <c r="W85" s="692"/>
      <c r="X85" s="692"/>
      <c r="Y85" s="692"/>
      <c r="Z85" s="692"/>
      <c r="AA85" s="640"/>
      <c r="AB85" s="692"/>
      <c r="AC85" s="692"/>
      <c r="AD85" s="692"/>
      <c r="AE85" s="692"/>
      <c r="AF85" s="692"/>
      <c r="AG85" s="692"/>
      <c r="AH85" s="640"/>
      <c r="AI85" s="692"/>
      <c r="AJ85" s="692"/>
      <c r="AK85" s="692"/>
      <c r="AL85" s="692"/>
      <c r="AM85" s="692"/>
    </row>
    <row r="86" spans="1:39" ht="48" customHeight="1" x14ac:dyDescent="0.25">
      <c r="B86" s="416" t="s">
        <v>709</v>
      </c>
      <c r="C86" s="417" t="s">
        <v>146</v>
      </c>
      <c r="D86" s="416" t="s">
        <v>93</v>
      </c>
      <c r="E86" s="645"/>
      <c r="F86" s="645"/>
      <c r="G86" s="645"/>
      <c r="H86" s="645"/>
      <c r="I86" s="645"/>
      <c r="J86" s="645"/>
      <c r="K86" s="645"/>
      <c r="L86" s="645"/>
      <c r="M86" s="645"/>
      <c r="N86" s="645"/>
      <c r="O86" s="645"/>
      <c r="P86" s="645"/>
      <c r="Q86" s="645"/>
      <c r="R86" s="645"/>
      <c r="S86" s="645"/>
      <c r="T86" s="645"/>
      <c r="U86" s="645"/>
      <c r="V86" s="645"/>
      <c r="W86" s="645"/>
      <c r="X86" s="645"/>
      <c r="Y86" s="645"/>
      <c r="Z86" s="645"/>
      <c r="AA86" s="645"/>
      <c r="AB86" s="645"/>
      <c r="AC86" s="645"/>
      <c r="AD86" s="645"/>
      <c r="AE86" s="645"/>
      <c r="AF86" s="645"/>
      <c r="AG86" s="645"/>
      <c r="AH86" s="645"/>
      <c r="AI86" s="645"/>
      <c r="AJ86" s="645"/>
      <c r="AK86" s="645"/>
      <c r="AL86" s="645"/>
      <c r="AM86" s="645"/>
    </row>
    <row r="87" spans="1:39" ht="48" customHeight="1" x14ac:dyDescent="0.25">
      <c r="B87" s="415" t="s">
        <v>710</v>
      </c>
      <c r="C87" s="602" t="s">
        <v>164</v>
      </c>
      <c r="D87" s="601" t="s">
        <v>93</v>
      </c>
      <c r="E87" s="645"/>
      <c r="F87" s="645"/>
      <c r="G87" s="645"/>
      <c r="H87" s="645"/>
      <c r="I87" s="645"/>
      <c r="J87" s="645"/>
      <c r="K87" s="645"/>
      <c r="L87" s="645"/>
      <c r="M87" s="645"/>
      <c r="N87" s="645"/>
      <c r="O87" s="645"/>
      <c r="P87" s="645"/>
      <c r="Q87" s="645"/>
      <c r="R87" s="645"/>
      <c r="S87" s="645"/>
      <c r="T87" s="645"/>
      <c r="U87" s="645"/>
      <c r="V87" s="645"/>
      <c r="W87" s="645"/>
      <c r="X87" s="645"/>
      <c r="Y87" s="645"/>
      <c r="Z87" s="645"/>
      <c r="AA87" s="645"/>
      <c r="AB87" s="645"/>
      <c r="AC87" s="645"/>
      <c r="AD87" s="645"/>
      <c r="AE87" s="645"/>
      <c r="AF87" s="645"/>
      <c r="AG87" s="645"/>
      <c r="AH87" s="645"/>
      <c r="AI87" s="645"/>
      <c r="AJ87" s="645"/>
      <c r="AK87" s="645"/>
      <c r="AL87" s="645"/>
      <c r="AM87" s="645"/>
    </row>
    <row r="88" spans="1:39" ht="42" customHeight="1" x14ac:dyDescent="0.25">
      <c r="B88" s="600" t="s">
        <v>1548</v>
      </c>
      <c r="C88" s="420" t="s">
        <v>166</v>
      </c>
      <c r="D88" s="397" t="s">
        <v>93</v>
      </c>
      <c r="E88" s="648"/>
      <c r="F88" s="648"/>
      <c r="G88" s="648"/>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row>
    <row r="89" spans="1:39" ht="42" customHeight="1" x14ac:dyDescent="0.25">
      <c r="B89" s="397" t="s">
        <v>1549</v>
      </c>
      <c r="C89" s="398" t="s">
        <v>168</v>
      </c>
      <c r="D89" s="397" t="s">
        <v>93</v>
      </c>
      <c r="E89" s="648"/>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row>
    <row r="90" spans="1:39" ht="48" customHeight="1" x14ac:dyDescent="0.25">
      <c r="B90" s="416" t="s">
        <v>124</v>
      </c>
      <c r="C90" s="417" t="s">
        <v>170</v>
      </c>
      <c r="D90" s="601" t="s">
        <v>93</v>
      </c>
      <c r="E90" s="645"/>
      <c r="F90" s="645"/>
      <c r="G90" s="645"/>
      <c r="H90" s="645"/>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c r="AF90" s="645"/>
      <c r="AG90" s="645"/>
      <c r="AH90" s="645"/>
      <c r="AI90" s="645"/>
      <c r="AJ90" s="645"/>
      <c r="AK90" s="645"/>
      <c r="AL90" s="645"/>
      <c r="AM90" s="645"/>
    </row>
    <row r="91" spans="1:39" ht="42" customHeight="1" x14ac:dyDescent="0.25">
      <c r="B91" s="397" t="s">
        <v>712</v>
      </c>
      <c r="C91" s="398" t="s">
        <v>172</v>
      </c>
      <c r="D91" s="397" t="s">
        <v>93</v>
      </c>
      <c r="E91" s="648"/>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row>
    <row r="92" spans="1:39" ht="42" customHeight="1" x14ac:dyDescent="0.25">
      <c r="B92" s="397" t="s">
        <v>713</v>
      </c>
      <c r="C92" s="398" t="s">
        <v>645</v>
      </c>
      <c r="D92" s="397" t="s">
        <v>93</v>
      </c>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row>
    <row r="93" spans="1:39" ht="48" customHeight="1" x14ac:dyDescent="0.25">
      <c r="B93" s="416" t="s">
        <v>126</v>
      </c>
      <c r="C93" s="602" t="s">
        <v>175</v>
      </c>
      <c r="D93" s="601" t="s">
        <v>93</v>
      </c>
      <c r="E93" s="645"/>
      <c r="F93" s="645"/>
      <c r="G93" s="645"/>
      <c r="H93" s="645"/>
      <c r="I93" s="645"/>
      <c r="J93" s="645"/>
      <c r="K93" s="645"/>
      <c r="L93" s="645"/>
      <c r="M93" s="645"/>
      <c r="N93" s="645"/>
      <c r="O93" s="645"/>
      <c r="P93" s="645"/>
      <c r="Q93" s="645"/>
      <c r="R93" s="645"/>
      <c r="S93" s="645"/>
      <c r="T93" s="645"/>
      <c r="U93" s="645"/>
      <c r="V93" s="645"/>
      <c r="W93" s="645"/>
      <c r="X93" s="645"/>
      <c r="Y93" s="645"/>
      <c r="Z93" s="645"/>
      <c r="AA93" s="666">
        <f>SUBTOTAL(9,AA94:AA100)</f>
        <v>3.5950000000000002</v>
      </c>
      <c r="AB93" s="666">
        <f t="shared" ref="AB93:AH93" si="42">SUBTOTAL(9,AB94:AB100)</f>
        <v>0</v>
      </c>
      <c r="AC93" s="666">
        <f t="shared" si="42"/>
        <v>0</v>
      </c>
      <c r="AD93" s="666">
        <f t="shared" si="42"/>
        <v>0</v>
      </c>
      <c r="AE93" s="666">
        <f t="shared" si="42"/>
        <v>0</v>
      </c>
      <c r="AF93" s="666">
        <f t="shared" si="42"/>
        <v>0</v>
      </c>
      <c r="AG93" s="666">
        <f t="shared" si="42"/>
        <v>0</v>
      </c>
      <c r="AH93" s="666">
        <f t="shared" si="42"/>
        <v>3.5950000000000002</v>
      </c>
      <c r="AI93" s="645"/>
      <c r="AJ93" s="645"/>
      <c r="AK93" s="645"/>
      <c r="AL93" s="645"/>
      <c r="AM93" s="645"/>
    </row>
    <row r="94" spans="1:39" ht="33" hidden="1" customHeight="1" x14ac:dyDescent="0.25">
      <c r="B94" s="67" t="s">
        <v>126</v>
      </c>
      <c r="C94" s="620" t="s">
        <v>1439</v>
      </c>
      <c r="D94" s="421" t="s">
        <v>1638</v>
      </c>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169">
        <f>AA94+T94+M94</f>
        <v>0</v>
      </c>
      <c r="AI94" s="344"/>
      <c r="AJ94" s="344"/>
      <c r="AK94" s="344"/>
      <c r="AL94" s="344"/>
      <c r="AM94" s="344"/>
    </row>
    <row r="95" spans="1:39" ht="33" hidden="1" customHeight="1" x14ac:dyDescent="0.25">
      <c r="B95" s="67" t="s">
        <v>126</v>
      </c>
      <c r="C95" s="620" t="s">
        <v>1430</v>
      </c>
      <c r="D95" s="421" t="s">
        <v>1642</v>
      </c>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169">
        <f t="shared" ref="AH95:AH100" si="43">AA95+T95+M95</f>
        <v>0</v>
      </c>
      <c r="AI95" s="344"/>
      <c r="AJ95" s="344"/>
      <c r="AK95" s="344"/>
      <c r="AL95" s="344"/>
      <c r="AM95" s="344"/>
    </row>
    <row r="96" spans="1:39" ht="33" hidden="1" customHeight="1" x14ac:dyDescent="0.25">
      <c r="B96" s="67" t="s">
        <v>126</v>
      </c>
      <c r="C96" s="620" t="s">
        <v>1435</v>
      </c>
      <c r="D96" s="421" t="s">
        <v>1634</v>
      </c>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169">
        <f t="shared" si="43"/>
        <v>0</v>
      </c>
      <c r="AI96" s="344"/>
      <c r="AJ96" s="344"/>
      <c r="AK96" s="344"/>
      <c r="AL96" s="344"/>
      <c r="AM96" s="344"/>
    </row>
    <row r="97" spans="2:39" ht="33" hidden="1" customHeight="1" x14ac:dyDescent="0.25">
      <c r="B97" s="67" t="s">
        <v>126</v>
      </c>
      <c r="C97" s="620" t="s">
        <v>1436</v>
      </c>
      <c r="D97" s="421" t="s">
        <v>1643</v>
      </c>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169">
        <f t="shared" si="43"/>
        <v>0</v>
      </c>
      <c r="AI97" s="344"/>
      <c r="AJ97" s="344"/>
      <c r="AK97" s="344"/>
      <c r="AL97" s="344"/>
      <c r="AM97" s="344"/>
    </row>
    <row r="98" spans="2:39" ht="33" hidden="1" customHeight="1" x14ac:dyDescent="0.25">
      <c r="B98" s="67" t="s">
        <v>126</v>
      </c>
      <c r="C98" s="313" t="s">
        <v>1433</v>
      </c>
      <c r="D98" s="67" t="s">
        <v>1641</v>
      </c>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169">
        <f t="shared" si="43"/>
        <v>0</v>
      </c>
      <c r="AI98" s="344"/>
      <c r="AJ98" s="344"/>
      <c r="AK98" s="344"/>
      <c r="AL98" s="344"/>
      <c r="AM98" s="344"/>
    </row>
    <row r="99" spans="2:39" ht="33" customHeight="1" x14ac:dyDescent="0.25">
      <c r="B99" s="67" t="s">
        <v>126</v>
      </c>
      <c r="C99" s="620" t="s">
        <v>1434</v>
      </c>
      <c r="D99" s="421" t="s">
        <v>1623</v>
      </c>
      <c r="E99" s="344"/>
      <c r="F99" s="344"/>
      <c r="G99" s="344"/>
      <c r="H99" s="344"/>
      <c r="I99" s="344"/>
      <c r="J99" s="344"/>
      <c r="K99" s="344"/>
      <c r="L99" s="344"/>
      <c r="M99" s="344"/>
      <c r="N99" s="344"/>
      <c r="O99" s="344"/>
      <c r="P99" s="344"/>
      <c r="Q99" s="344"/>
      <c r="R99" s="344"/>
      <c r="S99" s="344"/>
      <c r="T99" s="344"/>
      <c r="U99" s="344"/>
      <c r="V99" s="344"/>
      <c r="W99" s="344"/>
      <c r="X99" s="344"/>
      <c r="Y99" s="344"/>
      <c r="Z99" s="344"/>
      <c r="AA99" s="173">
        <f>'4'!BS99</f>
        <v>3.5950000000000002</v>
      </c>
      <c r="AB99" s="344"/>
      <c r="AC99" s="344"/>
      <c r="AD99" s="344"/>
      <c r="AE99" s="344"/>
      <c r="AF99" s="344"/>
      <c r="AG99" s="344"/>
      <c r="AH99" s="169">
        <f t="shared" si="43"/>
        <v>3.5950000000000002</v>
      </c>
      <c r="AI99" s="344"/>
      <c r="AJ99" s="344"/>
      <c r="AK99" s="344"/>
      <c r="AL99" s="344"/>
      <c r="AM99" s="344"/>
    </row>
    <row r="100" spans="2:39" ht="33" hidden="1" customHeight="1" x14ac:dyDescent="0.25">
      <c r="B100" s="67" t="s">
        <v>126</v>
      </c>
      <c r="C100" s="620" t="s">
        <v>1437</v>
      </c>
      <c r="D100" s="421" t="s">
        <v>1624</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169">
        <f t="shared" si="43"/>
        <v>0</v>
      </c>
      <c r="AI100" s="344"/>
      <c r="AJ100" s="344"/>
      <c r="AK100" s="344"/>
      <c r="AL100" s="344"/>
      <c r="AM100" s="344"/>
    </row>
    <row r="101" spans="2:39" ht="48" customHeight="1" x14ac:dyDescent="0.25">
      <c r="B101" s="416" t="s">
        <v>724</v>
      </c>
      <c r="C101" s="602" t="s">
        <v>177</v>
      </c>
      <c r="D101" s="601" t="s">
        <v>93</v>
      </c>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c r="AA101" s="645"/>
      <c r="AB101" s="645"/>
      <c r="AC101" s="645"/>
      <c r="AD101" s="645"/>
      <c r="AE101" s="645"/>
      <c r="AF101" s="645"/>
      <c r="AG101" s="645"/>
      <c r="AH101" s="645"/>
      <c r="AI101" s="645"/>
      <c r="AJ101" s="645"/>
      <c r="AK101" s="645"/>
      <c r="AL101" s="645"/>
      <c r="AM101" s="645"/>
    </row>
    <row r="102" spans="2:39" ht="48" customHeight="1" x14ac:dyDescent="0.25">
      <c r="B102" s="416" t="s">
        <v>732</v>
      </c>
      <c r="C102" s="417" t="s">
        <v>179</v>
      </c>
      <c r="D102" s="416" t="s">
        <v>93</v>
      </c>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c r="AA102" s="645"/>
      <c r="AB102" s="645"/>
      <c r="AC102" s="645"/>
      <c r="AD102" s="645"/>
      <c r="AE102" s="645"/>
      <c r="AF102" s="645"/>
      <c r="AG102" s="645"/>
      <c r="AH102" s="645"/>
      <c r="AI102" s="645"/>
      <c r="AJ102" s="645"/>
      <c r="AK102" s="645"/>
      <c r="AL102" s="645"/>
      <c r="AM102" s="645"/>
    </row>
    <row r="103" spans="2:39" ht="48" customHeight="1" x14ac:dyDescent="0.25">
      <c r="B103" s="416" t="s">
        <v>130</v>
      </c>
      <c r="C103" s="417" t="s">
        <v>1550</v>
      </c>
      <c r="D103" s="416" t="s">
        <v>93</v>
      </c>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67">
        <f>SUBTOTAL(9,AA105:AA148)</f>
        <v>11.346666666666668</v>
      </c>
      <c r="AB103" s="667">
        <f t="shared" ref="AB103:AM103" si="44">SUBTOTAL(9,AB105:AB148)</f>
        <v>0</v>
      </c>
      <c r="AC103" s="667">
        <f t="shared" si="44"/>
        <v>0</v>
      </c>
      <c r="AD103" s="667">
        <f t="shared" si="44"/>
        <v>0</v>
      </c>
      <c r="AE103" s="667">
        <f t="shared" si="44"/>
        <v>0</v>
      </c>
      <c r="AF103" s="667">
        <f t="shared" si="44"/>
        <v>0</v>
      </c>
      <c r="AG103" s="667">
        <f t="shared" si="44"/>
        <v>0</v>
      </c>
      <c r="AH103" s="667">
        <f t="shared" si="44"/>
        <v>11.346666666666668</v>
      </c>
      <c r="AI103" s="667">
        <f t="shared" si="44"/>
        <v>0</v>
      </c>
      <c r="AJ103" s="667">
        <f t="shared" si="44"/>
        <v>0</v>
      </c>
      <c r="AK103" s="667">
        <f t="shared" si="44"/>
        <v>0</v>
      </c>
      <c r="AL103" s="667">
        <f t="shared" si="44"/>
        <v>0</v>
      </c>
      <c r="AM103" s="667">
        <f t="shared" si="44"/>
        <v>0</v>
      </c>
    </row>
    <row r="104" spans="2:39" ht="48" customHeight="1" x14ac:dyDescent="0.25">
      <c r="B104" s="416" t="s">
        <v>132</v>
      </c>
      <c r="C104" s="417" t="s">
        <v>793</v>
      </c>
      <c r="D104" s="416" t="s">
        <v>93</v>
      </c>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c r="AA104" s="645"/>
      <c r="AB104" s="645"/>
      <c r="AC104" s="645"/>
      <c r="AD104" s="645"/>
      <c r="AE104" s="645"/>
      <c r="AF104" s="645"/>
      <c r="AG104" s="645"/>
      <c r="AH104" s="645"/>
      <c r="AI104" s="645"/>
      <c r="AJ104" s="645"/>
      <c r="AK104" s="645"/>
      <c r="AL104" s="645"/>
      <c r="AM104" s="645"/>
    </row>
    <row r="105" spans="2:39" ht="48" customHeight="1" x14ac:dyDescent="0.25">
      <c r="B105" s="416" t="s">
        <v>134</v>
      </c>
      <c r="C105" s="417" t="s">
        <v>794</v>
      </c>
      <c r="D105" s="402" t="s">
        <v>93</v>
      </c>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645"/>
      <c r="AL105" s="645"/>
      <c r="AM105" s="645"/>
    </row>
    <row r="106" spans="2:39" ht="42" customHeight="1" x14ac:dyDescent="0.25">
      <c r="B106" s="397" t="s">
        <v>136</v>
      </c>
      <c r="C106" s="398" t="s">
        <v>795</v>
      </c>
      <c r="D106" s="397" t="s">
        <v>93</v>
      </c>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c r="AJ106" s="648"/>
      <c r="AK106" s="648"/>
      <c r="AL106" s="648"/>
      <c r="AM106" s="648"/>
    </row>
    <row r="107" spans="2:39" ht="42" customHeight="1" x14ac:dyDescent="0.25">
      <c r="B107" s="397" t="s">
        <v>181</v>
      </c>
      <c r="C107" s="398" t="s">
        <v>795</v>
      </c>
      <c r="D107" s="397" t="s">
        <v>93</v>
      </c>
      <c r="E107" s="648"/>
      <c r="F107" s="648"/>
      <c r="G107" s="648"/>
      <c r="H107" s="648"/>
      <c r="I107" s="648"/>
      <c r="J107" s="648"/>
      <c r="K107" s="648"/>
      <c r="L107" s="648"/>
      <c r="M107" s="648"/>
      <c r="N107" s="648"/>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c r="AJ107" s="648"/>
      <c r="AK107" s="648"/>
      <c r="AL107" s="648"/>
      <c r="AM107" s="648"/>
    </row>
    <row r="108" spans="2:39" ht="48" customHeight="1" x14ac:dyDescent="0.25">
      <c r="B108" s="416" t="s">
        <v>137</v>
      </c>
      <c r="C108" s="417" t="s">
        <v>796</v>
      </c>
      <c r="D108" s="416" t="s">
        <v>93</v>
      </c>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c r="AA108" s="645"/>
      <c r="AB108" s="645"/>
      <c r="AC108" s="645"/>
      <c r="AD108" s="645"/>
      <c r="AE108" s="645"/>
      <c r="AF108" s="645"/>
      <c r="AG108" s="645"/>
      <c r="AH108" s="645"/>
      <c r="AI108" s="645"/>
      <c r="AJ108" s="645"/>
      <c r="AK108" s="645"/>
      <c r="AL108" s="645"/>
      <c r="AM108" s="645"/>
    </row>
    <row r="109" spans="2:39" ht="42" customHeight="1" x14ac:dyDescent="0.25">
      <c r="B109" s="397" t="s">
        <v>1554</v>
      </c>
      <c r="C109" s="398" t="s">
        <v>795</v>
      </c>
      <c r="D109" s="397" t="s">
        <v>93</v>
      </c>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row>
    <row r="110" spans="2:39" ht="42" customHeight="1" x14ac:dyDescent="0.25">
      <c r="B110" s="397" t="s">
        <v>1555</v>
      </c>
      <c r="C110" s="398" t="s">
        <v>795</v>
      </c>
      <c r="D110" s="397" t="s">
        <v>93</v>
      </c>
      <c r="E110" s="648"/>
      <c r="F110" s="648"/>
      <c r="G110" s="648"/>
      <c r="H110" s="648"/>
      <c r="I110" s="648"/>
      <c r="J110" s="648"/>
      <c r="K110" s="648"/>
      <c r="L110" s="648"/>
      <c r="M110" s="648"/>
      <c r="N110" s="648"/>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row>
    <row r="111" spans="2:39" ht="48" customHeight="1" x14ac:dyDescent="0.25">
      <c r="B111" s="416" t="s">
        <v>738</v>
      </c>
      <c r="C111" s="417" t="s">
        <v>1556</v>
      </c>
      <c r="D111" s="416" t="s">
        <v>93</v>
      </c>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645"/>
      <c r="AL111" s="645"/>
      <c r="AM111" s="645"/>
    </row>
    <row r="112" spans="2:39" ht="42" customHeight="1" x14ac:dyDescent="0.25">
      <c r="B112" s="397" t="s">
        <v>1557</v>
      </c>
      <c r="C112" s="398" t="s">
        <v>1559</v>
      </c>
      <c r="D112" s="397" t="s">
        <v>93</v>
      </c>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c r="AJ112" s="648"/>
      <c r="AK112" s="648"/>
      <c r="AL112" s="648"/>
      <c r="AM112" s="648"/>
    </row>
    <row r="113" spans="2:39" ht="42" customHeight="1" x14ac:dyDescent="0.25">
      <c r="B113" s="397" t="s">
        <v>1558</v>
      </c>
      <c r="C113" s="398" t="s">
        <v>797</v>
      </c>
      <c r="D113" s="397" t="s">
        <v>93</v>
      </c>
      <c r="E113" s="648"/>
      <c r="F113" s="648"/>
      <c r="G113" s="648"/>
      <c r="H113" s="648"/>
      <c r="I113" s="648"/>
      <c r="J113" s="648"/>
      <c r="K113" s="648"/>
      <c r="L113" s="648"/>
      <c r="M113" s="648"/>
      <c r="N113" s="648"/>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c r="AJ113" s="648"/>
      <c r="AK113" s="648"/>
      <c r="AL113" s="648"/>
      <c r="AM113" s="648"/>
    </row>
    <row r="114" spans="2:39" ht="42" customHeight="1" x14ac:dyDescent="0.25">
      <c r="B114" s="397" t="s">
        <v>1560</v>
      </c>
      <c r="C114" s="398" t="s">
        <v>1561</v>
      </c>
      <c r="D114" s="397" t="s">
        <v>93</v>
      </c>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row>
    <row r="115" spans="2:39" ht="42" customHeight="1" x14ac:dyDescent="0.25">
      <c r="B115" s="397" t="s">
        <v>1562</v>
      </c>
      <c r="C115" s="398" t="s">
        <v>798</v>
      </c>
      <c r="D115" s="397" t="s">
        <v>93</v>
      </c>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row>
    <row r="116" spans="2:39" ht="42" customHeight="1" x14ac:dyDescent="0.25">
      <c r="B116" s="397" t="s">
        <v>1563</v>
      </c>
      <c r="C116" s="398" t="s">
        <v>799</v>
      </c>
      <c r="D116" s="397" t="s">
        <v>93</v>
      </c>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row>
    <row r="117" spans="2:39" ht="48" customHeight="1" x14ac:dyDescent="0.25">
      <c r="B117" s="416" t="s">
        <v>739</v>
      </c>
      <c r="C117" s="417" t="s">
        <v>800</v>
      </c>
      <c r="D117" s="416" t="s">
        <v>93</v>
      </c>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c r="AA117" s="645"/>
      <c r="AB117" s="645"/>
      <c r="AC117" s="645"/>
      <c r="AD117" s="645"/>
      <c r="AE117" s="645"/>
      <c r="AF117" s="645"/>
      <c r="AG117" s="645"/>
      <c r="AH117" s="645"/>
      <c r="AI117" s="645"/>
      <c r="AJ117" s="645"/>
      <c r="AK117" s="645"/>
      <c r="AL117" s="645"/>
      <c r="AM117" s="645"/>
    </row>
    <row r="118" spans="2:39" ht="48" customHeight="1" x14ac:dyDescent="0.25">
      <c r="B118" s="416" t="s">
        <v>139</v>
      </c>
      <c r="C118" s="417" t="s">
        <v>801</v>
      </c>
      <c r="D118" s="416" t="s">
        <v>93</v>
      </c>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c r="AA118" s="667">
        <f>SUBTOTAL(9,AA119:AA126)</f>
        <v>11.346666666666668</v>
      </c>
      <c r="AB118" s="667">
        <f t="shared" ref="AB118:AM118" si="45">SUBTOTAL(9,AB119:AB126)</f>
        <v>0</v>
      </c>
      <c r="AC118" s="667">
        <f t="shared" si="45"/>
        <v>0</v>
      </c>
      <c r="AD118" s="667">
        <f t="shared" si="45"/>
        <v>0</v>
      </c>
      <c r="AE118" s="667">
        <f t="shared" si="45"/>
        <v>0</v>
      </c>
      <c r="AF118" s="667">
        <f t="shared" si="45"/>
        <v>0</v>
      </c>
      <c r="AG118" s="667">
        <f t="shared" si="45"/>
        <v>0</v>
      </c>
      <c r="AH118" s="667">
        <f t="shared" si="45"/>
        <v>11.346666666666668</v>
      </c>
      <c r="AI118" s="667">
        <f t="shared" si="45"/>
        <v>0</v>
      </c>
      <c r="AJ118" s="667">
        <f t="shared" si="45"/>
        <v>0</v>
      </c>
      <c r="AK118" s="667">
        <f t="shared" si="45"/>
        <v>0</v>
      </c>
      <c r="AL118" s="667">
        <f t="shared" si="45"/>
        <v>0</v>
      </c>
      <c r="AM118" s="667">
        <f t="shared" si="45"/>
        <v>0</v>
      </c>
    </row>
    <row r="119" spans="2:39" ht="42" customHeight="1" x14ac:dyDescent="0.25">
      <c r="B119" s="397" t="s">
        <v>141</v>
      </c>
      <c r="C119" s="398" t="s">
        <v>802</v>
      </c>
      <c r="D119" s="397" t="s">
        <v>93</v>
      </c>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c r="AJ119" s="648"/>
      <c r="AK119" s="648"/>
      <c r="AL119" s="648"/>
      <c r="AM119" s="648"/>
    </row>
    <row r="120" spans="2:39" ht="42" customHeight="1" x14ac:dyDescent="0.25">
      <c r="B120" s="397" t="s">
        <v>143</v>
      </c>
      <c r="C120" s="398" t="s">
        <v>1564</v>
      </c>
      <c r="D120" s="397" t="s">
        <v>93</v>
      </c>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648"/>
      <c r="AA120" s="665">
        <f>SUBTOTAL(9,AA121)</f>
        <v>0</v>
      </c>
      <c r="AB120" s="665">
        <f t="shared" ref="AB120:AM120" si="46">SUBTOTAL(9,AB121)</f>
        <v>0</v>
      </c>
      <c r="AC120" s="665">
        <f t="shared" si="46"/>
        <v>0</v>
      </c>
      <c r="AD120" s="665">
        <f t="shared" si="46"/>
        <v>0</v>
      </c>
      <c r="AE120" s="665">
        <f t="shared" si="46"/>
        <v>0</v>
      </c>
      <c r="AF120" s="665">
        <f t="shared" si="46"/>
        <v>0</v>
      </c>
      <c r="AG120" s="665">
        <f t="shared" si="46"/>
        <v>0</v>
      </c>
      <c r="AH120" s="665">
        <f t="shared" si="46"/>
        <v>0</v>
      </c>
      <c r="AI120" s="665">
        <f t="shared" si="46"/>
        <v>0</v>
      </c>
      <c r="AJ120" s="665">
        <f t="shared" si="46"/>
        <v>0</v>
      </c>
      <c r="AK120" s="665">
        <f t="shared" si="46"/>
        <v>0</v>
      </c>
      <c r="AL120" s="665">
        <f t="shared" si="46"/>
        <v>0</v>
      </c>
      <c r="AM120" s="665">
        <f t="shared" si="46"/>
        <v>0</v>
      </c>
    </row>
    <row r="121" spans="2:39" ht="33" hidden="1" customHeight="1" x14ac:dyDescent="0.25">
      <c r="B121" s="67" t="s">
        <v>143</v>
      </c>
      <c r="C121" s="313" t="s">
        <v>1418</v>
      </c>
      <c r="D121" s="67" t="s">
        <v>1635</v>
      </c>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422"/>
      <c r="AB121" s="344"/>
      <c r="AC121" s="344"/>
      <c r="AD121" s="344"/>
      <c r="AE121" s="344"/>
      <c r="AF121" s="344"/>
      <c r="AG121" s="344"/>
      <c r="AH121" s="169">
        <f>AA121+T121+M121</f>
        <v>0</v>
      </c>
      <c r="AI121" s="344"/>
      <c r="AJ121" s="344"/>
      <c r="AK121" s="344"/>
      <c r="AL121" s="344"/>
      <c r="AM121" s="344"/>
    </row>
    <row r="122" spans="2:39" ht="42" customHeight="1" x14ac:dyDescent="0.25">
      <c r="B122" s="397" t="s">
        <v>740</v>
      </c>
      <c r="C122" s="398" t="s">
        <v>1565</v>
      </c>
      <c r="D122" s="397" t="s">
        <v>93</v>
      </c>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c r="AA122" s="665"/>
      <c r="AB122" s="648"/>
      <c r="AC122" s="648"/>
      <c r="AD122" s="648"/>
      <c r="AE122" s="648"/>
      <c r="AF122" s="648"/>
      <c r="AG122" s="648"/>
      <c r="AH122" s="648"/>
      <c r="AI122" s="648"/>
      <c r="AJ122" s="648"/>
      <c r="AK122" s="648"/>
      <c r="AL122" s="648"/>
      <c r="AM122" s="648"/>
    </row>
    <row r="123" spans="2:39" ht="42" customHeight="1" x14ac:dyDescent="0.25">
      <c r="B123" s="397" t="s">
        <v>741</v>
      </c>
      <c r="C123" s="398" t="s">
        <v>1566</v>
      </c>
      <c r="D123" s="397" t="s">
        <v>93</v>
      </c>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648"/>
      <c r="AA123" s="665">
        <f>SUBTOTAL(9,AA124:AA126)</f>
        <v>11.346666666666668</v>
      </c>
      <c r="AB123" s="665">
        <f t="shared" ref="AB123:AM123" si="47">SUBTOTAL(9,AB124:AB126)</f>
        <v>0</v>
      </c>
      <c r="AC123" s="665">
        <f t="shared" si="47"/>
        <v>0</v>
      </c>
      <c r="AD123" s="665">
        <f t="shared" si="47"/>
        <v>0</v>
      </c>
      <c r="AE123" s="665">
        <f t="shared" si="47"/>
        <v>0</v>
      </c>
      <c r="AF123" s="665">
        <f t="shared" si="47"/>
        <v>0</v>
      </c>
      <c r="AG123" s="665">
        <f t="shared" si="47"/>
        <v>0</v>
      </c>
      <c r="AH123" s="665">
        <f t="shared" si="47"/>
        <v>11.346666666666668</v>
      </c>
      <c r="AI123" s="665">
        <f t="shared" si="47"/>
        <v>0</v>
      </c>
      <c r="AJ123" s="665">
        <f t="shared" si="47"/>
        <v>0</v>
      </c>
      <c r="AK123" s="665">
        <f t="shared" si="47"/>
        <v>0</v>
      </c>
      <c r="AL123" s="665">
        <f t="shared" si="47"/>
        <v>0</v>
      </c>
      <c r="AM123" s="665">
        <f t="shared" si="47"/>
        <v>0</v>
      </c>
    </row>
    <row r="124" spans="2:39" ht="33" customHeight="1" x14ac:dyDescent="0.25">
      <c r="B124" s="67" t="s">
        <v>741</v>
      </c>
      <c r="C124" s="313" t="s">
        <v>1492</v>
      </c>
      <c r="D124" s="67" t="s">
        <v>1639</v>
      </c>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422">
        <f>'4'!BL124</f>
        <v>11.346666666666668</v>
      </c>
      <c r="AB124" s="344"/>
      <c r="AC124" s="344"/>
      <c r="AD124" s="344"/>
      <c r="AE124" s="344"/>
      <c r="AF124" s="344"/>
      <c r="AG124" s="344"/>
      <c r="AH124" s="169">
        <f>AA124+T124+M124</f>
        <v>11.346666666666668</v>
      </c>
      <c r="AI124" s="344"/>
      <c r="AJ124" s="344"/>
      <c r="AK124" s="344"/>
      <c r="AL124" s="344"/>
      <c r="AM124" s="344"/>
    </row>
    <row r="125" spans="2:39" ht="33" hidden="1" customHeight="1" x14ac:dyDescent="0.25">
      <c r="B125" s="67" t="s">
        <v>741</v>
      </c>
      <c r="C125" s="313" t="s">
        <v>1502</v>
      </c>
      <c r="D125" s="67" t="s">
        <v>1644</v>
      </c>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422"/>
      <c r="AB125" s="344"/>
      <c r="AC125" s="344"/>
      <c r="AD125" s="344"/>
      <c r="AE125" s="344"/>
      <c r="AF125" s="344"/>
      <c r="AG125" s="344"/>
      <c r="AH125" s="169">
        <f>AA125+T125+M125</f>
        <v>0</v>
      </c>
      <c r="AI125" s="344"/>
      <c r="AJ125" s="344"/>
      <c r="AK125" s="344"/>
      <c r="AL125" s="344"/>
      <c r="AM125" s="344"/>
    </row>
    <row r="126" spans="2:39" ht="33" hidden="1" customHeight="1" x14ac:dyDescent="0.25">
      <c r="B126" s="67" t="s">
        <v>741</v>
      </c>
      <c r="C126" s="313" t="s">
        <v>1500</v>
      </c>
      <c r="D126" s="67" t="s">
        <v>1645</v>
      </c>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422"/>
      <c r="AB126" s="344"/>
      <c r="AC126" s="344"/>
      <c r="AD126" s="344"/>
      <c r="AE126" s="344"/>
      <c r="AF126" s="344"/>
      <c r="AG126" s="344"/>
      <c r="AH126" s="169">
        <f>AA126+T126+M126</f>
        <v>0</v>
      </c>
      <c r="AI126" s="344"/>
      <c r="AJ126" s="344"/>
      <c r="AK126" s="344"/>
      <c r="AL126" s="344"/>
      <c r="AM126" s="344"/>
    </row>
    <row r="127" spans="2:39" ht="48" customHeight="1" x14ac:dyDescent="0.25">
      <c r="B127" s="646" t="s">
        <v>145</v>
      </c>
      <c r="C127" s="417" t="s">
        <v>803</v>
      </c>
      <c r="D127" s="416" t="s">
        <v>93</v>
      </c>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c r="AA127" s="667">
        <f>SUBTOTAL(9,AA128:AA134)</f>
        <v>0</v>
      </c>
      <c r="AB127" s="667">
        <f t="shared" ref="AB127:AM127" si="48">SUBTOTAL(9,AB128:AB134)</f>
        <v>0</v>
      </c>
      <c r="AC127" s="667">
        <f t="shared" si="48"/>
        <v>0</v>
      </c>
      <c r="AD127" s="667">
        <f t="shared" si="48"/>
        <v>0</v>
      </c>
      <c r="AE127" s="667">
        <f t="shared" si="48"/>
        <v>0</v>
      </c>
      <c r="AF127" s="667">
        <f t="shared" si="48"/>
        <v>0</v>
      </c>
      <c r="AG127" s="667">
        <f t="shared" si="48"/>
        <v>0</v>
      </c>
      <c r="AH127" s="667">
        <f t="shared" si="48"/>
        <v>0</v>
      </c>
      <c r="AI127" s="667">
        <f t="shared" si="48"/>
        <v>0</v>
      </c>
      <c r="AJ127" s="667">
        <f t="shared" si="48"/>
        <v>0</v>
      </c>
      <c r="AK127" s="667">
        <f t="shared" si="48"/>
        <v>0</v>
      </c>
      <c r="AL127" s="667">
        <f t="shared" si="48"/>
        <v>0</v>
      </c>
      <c r="AM127" s="667">
        <f t="shared" si="48"/>
        <v>0</v>
      </c>
    </row>
    <row r="128" spans="2:39" ht="42" customHeight="1" x14ac:dyDescent="0.25">
      <c r="B128" s="397" t="s">
        <v>147</v>
      </c>
      <c r="C128" s="398" t="s">
        <v>1567</v>
      </c>
      <c r="D128" s="397" t="s">
        <v>93</v>
      </c>
      <c r="E128" s="648"/>
      <c r="F128" s="648"/>
      <c r="G128" s="648"/>
      <c r="H128" s="648"/>
      <c r="I128" s="648"/>
      <c r="J128" s="648"/>
      <c r="K128" s="648"/>
      <c r="L128" s="648"/>
      <c r="M128" s="648"/>
      <c r="N128" s="648"/>
      <c r="O128" s="648"/>
      <c r="P128" s="648"/>
      <c r="Q128" s="648"/>
      <c r="R128" s="648"/>
      <c r="S128" s="648"/>
      <c r="T128" s="648"/>
      <c r="U128" s="648"/>
      <c r="V128" s="648"/>
      <c r="W128" s="648"/>
      <c r="X128" s="648"/>
      <c r="Y128" s="648"/>
      <c r="Z128" s="648"/>
      <c r="AA128" s="665">
        <f>SUBTOTAL(9,AA129:AA131)</f>
        <v>0</v>
      </c>
      <c r="AB128" s="665">
        <f t="shared" ref="AB128:AM128" si="49">SUBTOTAL(9,AB129:AB131)</f>
        <v>0</v>
      </c>
      <c r="AC128" s="665">
        <f t="shared" si="49"/>
        <v>0</v>
      </c>
      <c r="AD128" s="665">
        <f t="shared" si="49"/>
        <v>0</v>
      </c>
      <c r="AE128" s="665">
        <f t="shared" si="49"/>
        <v>0</v>
      </c>
      <c r="AF128" s="665">
        <f t="shared" si="49"/>
        <v>0</v>
      </c>
      <c r="AG128" s="665">
        <f t="shared" si="49"/>
        <v>0</v>
      </c>
      <c r="AH128" s="665">
        <f t="shared" si="49"/>
        <v>0</v>
      </c>
      <c r="AI128" s="665">
        <f t="shared" si="49"/>
        <v>0</v>
      </c>
      <c r="AJ128" s="665">
        <f t="shared" si="49"/>
        <v>0</v>
      </c>
      <c r="AK128" s="665">
        <f t="shared" si="49"/>
        <v>0</v>
      </c>
      <c r="AL128" s="665">
        <f t="shared" si="49"/>
        <v>0</v>
      </c>
      <c r="AM128" s="665">
        <f t="shared" si="49"/>
        <v>0</v>
      </c>
    </row>
    <row r="129" spans="2:39" ht="33" hidden="1" customHeight="1" x14ac:dyDescent="0.25">
      <c r="B129" s="67" t="s">
        <v>147</v>
      </c>
      <c r="C129" s="313" t="s">
        <v>1431</v>
      </c>
      <c r="D129" s="67" t="s">
        <v>1625</v>
      </c>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169"/>
      <c r="AB129" s="344"/>
      <c r="AC129" s="344"/>
      <c r="AD129" s="344"/>
      <c r="AE129" s="344"/>
      <c r="AF129" s="344"/>
      <c r="AG129" s="344"/>
      <c r="AH129" s="169">
        <f>AA129+T129+M129</f>
        <v>0</v>
      </c>
      <c r="AI129" s="344"/>
      <c r="AJ129" s="344"/>
      <c r="AK129" s="344"/>
      <c r="AL129" s="344"/>
      <c r="AM129" s="344"/>
    </row>
    <row r="130" spans="2:39" ht="33" hidden="1" customHeight="1" x14ac:dyDescent="0.25">
      <c r="B130" s="67" t="s">
        <v>147</v>
      </c>
      <c r="C130" s="394" t="s">
        <v>1432</v>
      </c>
      <c r="D130" s="67" t="s">
        <v>1626</v>
      </c>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169"/>
      <c r="AB130" s="344"/>
      <c r="AC130" s="344"/>
      <c r="AD130" s="344"/>
      <c r="AE130" s="344"/>
      <c r="AF130" s="344"/>
      <c r="AG130" s="344"/>
      <c r="AH130" s="169">
        <f>AA130+T130+M130</f>
        <v>0</v>
      </c>
      <c r="AI130" s="344"/>
      <c r="AJ130" s="344"/>
      <c r="AK130" s="344"/>
      <c r="AL130" s="344"/>
      <c r="AM130" s="344"/>
    </row>
    <row r="131" spans="2:39" ht="33" hidden="1" customHeight="1" x14ac:dyDescent="0.25">
      <c r="B131" s="67" t="s">
        <v>147</v>
      </c>
      <c r="C131" s="313" t="s">
        <v>1503</v>
      </c>
      <c r="D131" s="67" t="s">
        <v>1620</v>
      </c>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169"/>
      <c r="AB131" s="344"/>
      <c r="AC131" s="344"/>
      <c r="AD131" s="344"/>
      <c r="AE131" s="344"/>
      <c r="AF131" s="344"/>
      <c r="AG131" s="344"/>
      <c r="AH131" s="169">
        <f>AA131+T131+M131</f>
        <v>0</v>
      </c>
      <c r="AI131" s="344"/>
      <c r="AJ131" s="344"/>
      <c r="AK131" s="344"/>
      <c r="AL131" s="344"/>
      <c r="AM131" s="344"/>
    </row>
    <row r="132" spans="2:39" ht="42" customHeight="1" x14ac:dyDescent="0.25">
      <c r="B132" s="397" t="s">
        <v>149</v>
      </c>
      <c r="C132" s="398" t="s">
        <v>1568</v>
      </c>
      <c r="D132" s="397" t="s">
        <v>93</v>
      </c>
      <c r="E132" s="648"/>
      <c r="F132" s="648"/>
      <c r="G132" s="648"/>
      <c r="H132" s="648"/>
      <c r="I132" s="648"/>
      <c r="J132" s="648"/>
      <c r="K132" s="648"/>
      <c r="L132" s="648"/>
      <c r="M132" s="648"/>
      <c r="N132" s="648"/>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row>
    <row r="133" spans="2:39" ht="42" customHeight="1" x14ac:dyDescent="0.25">
      <c r="B133" s="397" t="s">
        <v>151</v>
      </c>
      <c r="C133" s="398" t="s">
        <v>1569</v>
      </c>
      <c r="D133" s="397" t="s">
        <v>93</v>
      </c>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row>
    <row r="134" spans="2:39" ht="42" customHeight="1" x14ac:dyDescent="0.25">
      <c r="B134" s="397" t="s">
        <v>153</v>
      </c>
      <c r="C134" s="398" t="s">
        <v>1570</v>
      </c>
      <c r="D134" s="397" t="s">
        <v>93</v>
      </c>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row>
    <row r="135" spans="2:39" ht="48" customHeight="1" x14ac:dyDescent="0.25">
      <c r="B135" s="416" t="s">
        <v>163</v>
      </c>
      <c r="C135" s="417" t="s">
        <v>806</v>
      </c>
      <c r="D135" s="416" t="s">
        <v>93</v>
      </c>
      <c r="E135" s="645"/>
      <c r="F135" s="645"/>
      <c r="G135" s="645"/>
      <c r="H135" s="645"/>
      <c r="I135" s="645"/>
      <c r="J135" s="645"/>
      <c r="K135" s="645"/>
      <c r="L135" s="645"/>
      <c r="M135" s="645"/>
      <c r="N135" s="645"/>
      <c r="O135" s="645"/>
      <c r="P135" s="645"/>
      <c r="Q135" s="645"/>
      <c r="R135" s="645"/>
      <c r="S135" s="645"/>
      <c r="T135" s="645"/>
      <c r="U135" s="645"/>
      <c r="V135" s="645"/>
      <c r="W135" s="645"/>
      <c r="X135" s="645"/>
      <c r="Y135" s="645"/>
      <c r="Z135" s="645"/>
      <c r="AA135" s="645"/>
      <c r="AB135" s="645"/>
      <c r="AC135" s="645"/>
      <c r="AD135" s="645"/>
      <c r="AE135" s="645"/>
      <c r="AF135" s="645"/>
      <c r="AG135" s="645"/>
      <c r="AH135" s="645"/>
      <c r="AI135" s="645"/>
      <c r="AJ135" s="645"/>
      <c r="AK135" s="645"/>
      <c r="AL135" s="645"/>
      <c r="AM135" s="645"/>
    </row>
    <row r="136" spans="2:39" ht="48" customHeight="1" x14ac:dyDescent="0.25">
      <c r="B136" s="416" t="s">
        <v>165</v>
      </c>
      <c r="C136" s="417" t="s">
        <v>808</v>
      </c>
      <c r="D136" s="416" t="s">
        <v>93</v>
      </c>
      <c r="E136" s="645"/>
      <c r="F136" s="645"/>
      <c r="G136" s="645"/>
      <c r="H136" s="645"/>
      <c r="I136" s="645"/>
      <c r="J136" s="645"/>
      <c r="K136" s="645"/>
      <c r="L136" s="645"/>
      <c r="M136" s="645"/>
      <c r="N136" s="645"/>
      <c r="O136" s="645"/>
      <c r="P136" s="645"/>
      <c r="Q136" s="645"/>
      <c r="R136" s="645"/>
      <c r="S136" s="645"/>
      <c r="T136" s="645"/>
      <c r="U136" s="645"/>
      <c r="V136" s="645"/>
      <c r="W136" s="645"/>
      <c r="X136" s="645"/>
      <c r="Y136" s="645"/>
      <c r="Z136" s="645"/>
      <c r="AA136" s="645"/>
      <c r="AB136" s="645"/>
      <c r="AC136" s="645"/>
      <c r="AD136" s="645"/>
      <c r="AE136" s="645"/>
      <c r="AF136" s="645"/>
      <c r="AG136" s="645"/>
      <c r="AH136" s="645"/>
      <c r="AI136" s="645"/>
      <c r="AJ136" s="645"/>
      <c r="AK136" s="645"/>
      <c r="AL136" s="645"/>
      <c r="AM136" s="645"/>
    </row>
    <row r="137" spans="2:39" ht="42" customHeight="1" x14ac:dyDescent="0.25">
      <c r="B137" s="397" t="s">
        <v>1571</v>
      </c>
      <c r="C137" s="398" t="s">
        <v>809</v>
      </c>
      <c r="D137" s="397" t="s">
        <v>93</v>
      </c>
      <c r="E137" s="648"/>
      <c r="F137" s="648"/>
      <c r="G137" s="648"/>
      <c r="H137" s="648"/>
      <c r="I137" s="648"/>
      <c r="J137" s="648"/>
      <c r="K137" s="648"/>
      <c r="L137" s="648"/>
      <c r="M137" s="648"/>
      <c r="N137" s="648"/>
      <c r="O137" s="648"/>
      <c r="P137" s="648"/>
      <c r="Q137" s="648"/>
      <c r="R137" s="648"/>
      <c r="S137" s="648"/>
      <c r="T137" s="648"/>
      <c r="U137" s="648"/>
      <c r="V137" s="648"/>
      <c r="W137" s="648"/>
      <c r="X137" s="648"/>
      <c r="Y137" s="648"/>
      <c r="Z137" s="648"/>
      <c r="AA137" s="648"/>
      <c r="AB137" s="648"/>
      <c r="AC137" s="648"/>
      <c r="AD137" s="648"/>
      <c r="AE137" s="648"/>
      <c r="AF137" s="648"/>
      <c r="AG137" s="648"/>
      <c r="AH137" s="648"/>
      <c r="AI137" s="648"/>
      <c r="AJ137" s="648"/>
      <c r="AK137" s="648"/>
      <c r="AL137" s="648"/>
      <c r="AM137" s="648"/>
    </row>
    <row r="138" spans="2:39" ht="42" customHeight="1" x14ac:dyDescent="0.25">
      <c r="B138" s="397" t="s">
        <v>1572</v>
      </c>
      <c r="C138" s="398" t="s">
        <v>810</v>
      </c>
      <c r="D138" s="397" t="s">
        <v>93</v>
      </c>
      <c r="E138" s="648"/>
      <c r="F138" s="648"/>
      <c r="G138" s="648"/>
      <c r="H138" s="648"/>
      <c r="I138" s="648"/>
      <c r="J138" s="648"/>
      <c r="K138" s="648"/>
      <c r="L138" s="648"/>
      <c r="M138" s="648"/>
      <c r="N138" s="648"/>
      <c r="O138" s="648"/>
      <c r="P138" s="648"/>
      <c r="Q138" s="648"/>
      <c r="R138" s="648"/>
      <c r="S138" s="648"/>
      <c r="T138" s="648"/>
      <c r="U138" s="648"/>
      <c r="V138" s="648"/>
      <c r="W138" s="648"/>
      <c r="X138" s="648"/>
      <c r="Y138" s="648"/>
      <c r="Z138" s="648"/>
      <c r="AA138" s="648"/>
      <c r="AB138" s="648"/>
      <c r="AC138" s="648"/>
      <c r="AD138" s="648"/>
      <c r="AE138" s="648"/>
      <c r="AF138" s="648"/>
      <c r="AG138" s="648"/>
      <c r="AH138" s="648"/>
      <c r="AI138" s="648"/>
      <c r="AJ138" s="648"/>
      <c r="AK138" s="648"/>
      <c r="AL138" s="648"/>
      <c r="AM138" s="648"/>
    </row>
    <row r="139" spans="2:39" ht="48" customHeight="1" x14ac:dyDescent="0.25">
      <c r="B139" s="416" t="s">
        <v>167</v>
      </c>
      <c r="C139" s="417" t="s">
        <v>808</v>
      </c>
      <c r="D139" s="416" t="s">
        <v>93</v>
      </c>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c r="AA139" s="645"/>
      <c r="AB139" s="645"/>
      <c r="AC139" s="645"/>
      <c r="AD139" s="645"/>
      <c r="AE139" s="645"/>
      <c r="AF139" s="645"/>
      <c r="AG139" s="645"/>
      <c r="AH139" s="645"/>
      <c r="AI139" s="645"/>
      <c r="AJ139" s="645"/>
      <c r="AK139" s="645"/>
      <c r="AL139" s="645"/>
      <c r="AM139" s="645"/>
    </row>
    <row r="140" spans="2:39" ht="42" customHeight="1" x14ac:dyDescent="0.25">
      <c r="B140" s="397" t="s">
        <v>1573</v>
      </c>
      <c r="C140" s="398" t="s">
        <v>809</v>
      </c>
      <c r="D140" s="397" t="s">
        <v>93</v>
      </c>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8"/>
      <c r="AK140" s="648"/>
      <c r="AL140" s="648"/>
      <c r="AM140" s="648"/>
    </row>
    <row r="141" spans="2:39" ht="42" customHeight="1" x14ac:dyDescent="0.25">
      <c r="B141" s="397" t="s">
        <v>1574</v>
      </c>
      <c r="C141" s="398" t="s">
        <v>810</v>
      </c>
      <c r="D141" s="397" t="s">
        <v>93</v>
      </c>
      <c r="E141" s="648"/>
      <c r="F141" s="648"/>
      <c r="G141" s="648"/>
      <c r="H141" s="648"/>
      <c r="I141" s="648"/>
      <c r="J141" s="648"/>
      <c r="K141" s="648"/>
      <c r="L141" s="648"/>
      <c r="M141" s="648"/>
      <c r="N141" s="648"/>
      <c r="O141" s="648"/>
      <c r="P141" s="648"/>
      <c r="Q141" s="648"/>
      <c r="R141" s="648"/>
      <c r="S141" s="648"/>
      <c r="T141" s="648"/>
      <c r="U141" s="648"/>
      <c r="V141" s="648"/>
      <c r="W141" s="648"/>
      <c r="X141" s="648"/>
      <c r="Y141" s="648"/>
      <c r="Z141" s="648"/>
      <c r="AA141" s="648"/>
      <c r="AB141" s="648"/>
      <c r="AC141" s="648"/>
      <c r="AD141" s="648"/>
      <c r="AE141" s="648"/>
      <c r="AF141" s="648"/>
      <c r="AG141" s="648"/>
      <c r="AH141" s="648"/>
      <c r="AI141" s="648"/>
      <c r="AJ141" s="648"/>
      <c r="AK141" s="648"/>
      <c r="AL141" s="648"/>
      <c r="AM141" s="648"/>
    </row>
    <row r="142" spans="2:39" ht="48" customHeight="1" x14ac:dyDescent="0.25">
      <c r="B142" s="416" t="s">
        <v>744</v>
      </c>
      <c r="C142" s="417" t="s">
        <v>812</v>
      </c>
      <c r="D142" s="416" t="s">
        <v>93</v>
      </c>
      <c r="E142" s="645"/>
      <c r="F142" s="645"/>
      <c r="G142" s="645"/>
      <c r="H142" s="645"/>
      <c r="I142" s="645"/>
      <c r="J142" s="645"/>
      <c r="K142" s="645"/>
      <c r="L142" s="645"/>
      <c r="M142" s="645"/>
      <c r="N142" s="645"/>
      <c r="O142" s="645"/>
      <c r="P142" s="645"/>
      <c r="Q142" s="645"/>
      <c r="R142" s="645"/>
      <c r="S142" s="645"/>
      <c r="T142" s="645"/>
      <c r="U142" s="645"/>
      <c r="V142" s="645"/>
      <c r="W142" s="645"/>
      <c r="X142" s="645"/>
      <c r="Y142" s="645"/>
      <c r="Z142" s="645"/>
      <c r="AA142" s="645"/>
      <c r="AB142" s="645"/>
      <c r="AC142" s="645"/>
      <c r="AD142" s="645"/>
      <c r="AE142" s="645"/>
      <c r="AF142" s="645"/>
      <c r="AG142" s="645"/>
      <c r="AH142" s="645"/>
      <c r="AI142" s="645"/>
      <c r="AJ142" s="645"/>
      <c r="AK142" s="645"/>
      <c r="AL142" s="645"/>
      <c r="AM142" s="645"/>
    </row>
    <row r="143" spans="2:39" ht="42" customHeight="1" x14ac:dyDescent="0.25">
      <c r="B143" s="397" t="s">
        <v>745</v>
      </c>
      <c r="C143" s="398" t="s">
        <v>813</v>
      </c>
      <c r="D143" s="397" t="s">
        <v>93</v>
      </c>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row>
    <row r="144" spans="2:39" ht="42" customHeight="1" x14ac:dyDescent="0.25">
      <c r="B144" s="397" t="s">
        <v>746</v>
      </c>
      <c r="C144" s="398" t="s">
        <v>814</v>
      </c>
      <c r="D144" s="397" t="s">
        <v>93</v>
      </c>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row>
    <row r="145" spans="2:39" ht="42" customHeight="1" x14ac:dyDescent="0.25">
      <c r="B145" s="397" t="s">
        <v>747</v>
      </c>
      <c r="C145" s="398" t="s">
        <v>815</v>
      </c>
      <c r="D145" s="397" t="s">
        <v>93</v>
      </c>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c r="AJ145" s="648"/>
      <c r="AK145" s="648"/>
      <c r="AL145" s="648"/>
      <c r="AM145" s="648"/>
    </row>
    <row r="146" spans="2:39" ht="42" customHeight="1" x14ac:dyDescent="0.25">
      <c r="B146" s="397" t="s">
        <v>1575</v>
      </c>
      <c r="C146" s="398" t="s">
        <v>816</v>
      </c>
      <c r="D146" s="397" t="s">
        <v>93</v>
      </c>
      <c r="E146" s="648"/>
      <c r="F146" s="648"/>
      <c r="G146" s="648"/>
      <c r="H146" s="648"/>
      <c r="I146" s="648"/>
      <c r="J146" s="648"/>
      <c r="K146" s="648"/>
      <c r="L146" s="648"/>
      <c r="M146" s="648"/>
      <c r="N146" s="648"/>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8"/>
      <c r="AJ146" s="648"/>
      <c r="AK146" s="648"/>
      <c r="AL146" s="648"/>
      <c r="AM146" s="648"/>
    </row>
    <row r="147" spans="2:39" ht="48" customHeight="1" x14ac:dyDescent="0.25">
      <c r="B147" s="416" t="s">
        <v>748</v>
      </c>
      <c r="C147" s="417" t="s">
        <v>177</v>
      </c>
      <c r="D147" s="416" t="s">
        <v>93</v>
      </c>
      <c r="E147" s="645"/>
      <c r="F147" s="645"/>
      <c r="G147" s="645"/>
      <c r="H147" s="645"/>
      <c r="I147" s="645"/>
      <c r="J147" s="645"/>
      <c r="K147" s="645"/>
      <c r="L147" s="645"/>
      <c r="M147" s="645"/>
      <c r="N147" s="645"/>
      <c r="O147" s="645"/>
      <c r="P147" s="645"/>
      <c r="Q147" s="645"/>
      <c r="R147" s="645"/>
      <c r="S147" s="645"/>
      <c r="T147" s="645"/>
      <c r="U147" s="645"/>
      <c r="V147" s="645"/>
      <c r="W147" s="645"/>
      <c r="X147" s="645"/>
      <c r="Y147" s="645"/>
      <c r="Z147" s="645"/>
      <c r="AA147" s="645"/>
      <c r="AB147" s="645"/>
      <c r="AC147" s="645"/>
      <c r="AD147" s="645"/>
      <c r="AE147" s="645"/>
      <c r="AF147" s="645"/>
      <c r="AG147" s="645"/>
      <c r="AH147" s="645"/>
      <c r="AI147" s="645"/>
      <c r="AJ147" s="645"/>
      <c r="AK147" s="645"/>
      <c r="AL147" s="645"/>
      <c r="AM147" s="645"/>
    </row>
    <row r="148" spans="2:39" ht="48" customHeight="1" x14ac:dyDescent="0.25">
      <c r="B148" s="416" t="s">
        <v>1576</v>
      </c>
      <c r="C148" s="417" t="s">
        <v>1577</v>
      </c>
      <c r="D148" s="416" t="s">
        <v>93</v>
      </c>
      <c r="E148" s="645"/>
      <c r="F148" s="645"/>
      <c r="G148" s="645"/>
      <c r="H148" s="645"/>
      <c r="I148" s="645"/>
      <c r="J148" s="645"/>
      <c r="K148" s="645"/>
      <c r="L148" s="645"/>
      <c r="M148" s="645"/>
      <c r="N148" s="645"/>
      <c r="O148" s="645"/>
      <c r="P148" s="645"/>
      <c r="Q148" s="645"/>
      <c r="R148" s="645"/>
      <c r="S148" s="645"/>
      <c r="T148" s="645"/>
      <c r="U148" s="645"/>
      <c r="V148" s="645"/>
      <c r="W148" s="645"/>
      <c r="X148" s="645"/>
      <c r="Y148" s="645"/>
      <c r="Z148" s="645"/>
      <c r="AA148" s="645"/>
      <c r="AB148" s="645"/>
      <c r="AC148" s="645"/>
      <c r="AD148" s="645"/>
      <c r="AE148" s="645"/>
      <c r="AF148" s="645"/>
      <c r="AG148" s="645"/>
      <c r="AH148" s="645"/>
      <c r="AI148" s="645"/>
      <c r="AJ148" s="645"/>
      <c r="AK148" s="645"/>
      <c r="AL148" s="645"/>
      <c r="AM148" s="645"/>
    </row>
    <row r="149" spans="2:39" ht="48" customHeight="1" x14ac:dyDescent="0.25">
      <c r="B149" s="416" t="s">
        <v>169</v>
      </c>
      <c r="C149" s="417" t="s">
        <v>1578</v>
      </c>
      <c r="D149" s="416" t="s">
        <v>93</v>
      </c>
      <c r="E149" s="645"/>
      <c r="F149" s="645"/>
      <c r="G149" s="645"/>
      <c r="H149" s="645"/>
      <c r="I149" s="645"/>
      <c r="J149" s="645"/>
      <c r="K149" s="645"/>
      <c r="L149" s="645"/>
      <c r="M149" s="645"/>
      <c r="N149" s="645"/>
      <c r="O149" s="645"/>
      <c r="P149" s="645"/>
      <c r="Q149" s="645"/>
      <c r="R149" s="645"/>
      <c r="S149" s="645"/>
      <c r="T149" s="645"/>
      <c r="U149" s="645"/>
      <c r="V149" s="645"/>
      <c r="W149" s="645"/>
      <c r="X149" s="645"/>
      <c r="Y149" s="645"/>
      <c r="Z149" s="645"/>
      <c r="AA149" s="645"/>
      <c r="AB149" s="645"/>
      <c r="AC149" s="645"/>
      <c r="AD149" s="645"/>
      <c r="AE149" s="645"/>
      <c r="AF149" s="645"/>
      <c r="AG149" s="645"/>
      <c r="AH149" s="645"/>
      <c r="AI149" s="645"/>
      <c r="AJ149" s="645"/>
      <c r="AK149" s="645"/>
      <c r="AL149" s="645"/>
      <c r="AM149" s="645"/>
    </row>
    <row r="150" spans="2:39" ht="48" customHeight="1" x14ac:dyDescent="0.25">
      <c r="B150" s="416" t="s">
        <v>171</v>
      </c>
      <c r="C150" s="417" t="s">
        <v>1579</v>
      </c>
      <c r="D150" s="416" t="s">
        <v>93</v>
      </c>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c r="AA150" s="645"/>
      <c r="AB150" s="645"/>
      <c r="AC150" s="645"/>
      <c r="AD150" s="645"/>
      <c r="AE150" s="645"/>
      <c r="AF150" s="645"/>
      <c r="AG150" s="645"/>
      <c r="AH150" s="645"/>
      <c r="AI150" s="645"/>
      <c r="AJ150" s="645"/>
      <c r="AK150" s="645"/>
      <c r="AL150" s="645"/>
      <c r="AM150" s="645"/>
    </row>
    <row r="151" spans="2:39" ht="48" customHeight="1" x14ac:dyDescent="0.25">
      <c r="B151" s="416" t="s">
        <v>1580</v>
      </c>
      <c r="C151" s="417" t="s">
        <v>1581</v>
      </c>
      <c r="D151" s="416" t="s">
        <v>93</v>
      </c>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c r="AA151" s="645"/>
      <c r="AB151" s="645"/>
      <c r="AC151" s="645"/>
      <c r="AD151" s="645"/>
      <c r="AE151" s="645"/>
      <c r="AF151" s="645"/>
      <c r="AG151" s="645"/>
      <c r="AH151" s="645"/>
      <c r="AI151" s="645"/>
      <c r="AJ151" s="645"/>
      <c r="AK151" s="645"/>
      <c r="AL151" s="645"/>
      <c r="AM151" s="645"/>
    </row>
    <row r="152" spans="2:39" ht="42" customHeight="1" x14ac:dyDescent="0.25">
      <c r="B152" s="397" t="s">
        <v>1582</v>
      </c>
      <c r="C152" s="398" t="s">
        <v>1583</v>
      </c>
      <c r="D152" s="397" t="s">
        <v>93</v>
      </c>
      <c r="E152" s="648"/>
      <c r="F152" s="648"/>
      <c r="G152" s="648"/>
      <c r="H152" s="648"/>
      <c r="I152" s="648"/>
      <c r="J152" s="648"/>
      <c r="K152" s="648"/>
      <c r="L152" s="648"/>
      <c r="M152" s="648"/>
      <c r="N152" s="648"/>
      <c r="O152" s="648"/>
      <c r="P152" s="648"/>
      <c r="Q152" s="648"/>
      <c r="R152" s="648"/>
      <c r="S152" s="648"/>
      <c r="T152" s="648"/>
      <c r="U152" s="648"/>
      <c r="V152" s="648"/>
      <c r="W152" s="648"/>
      <c r="X152" s="648"/>
      <c r="Y152" s="648"/>
      <c r="Z152" s="648"/>
      <c r="AA152" s="648"/>
      <c r="AB152" s="648"/>
      <c r="AC152" s="648"/>
      <c r="AD152" s="648"/>
      <c r="AE152" s="648"/>
      <c r="AF152" s="648"/>
      <c r="AG152" s="648"/>
      <c r="AH152" s="648"/>
      <c r="AI152" s="648"/>
      <c r="AJ152" s="648"/>
      <c r="AK152" s="648"/>
      <c r="AL152" s="648"/>
      <c r="AM152" s="648"/>
    </row>
    <row r="153" spans="2:39" ht="42" customHeight="1" x14ac:dyDescent="0.25">
      <c r="B153" s="397" t="s">
        <v>1584</v>
      </c>
      <c r="C153" s="398" t="s">
        <v>1566</v>
      </c>
      <c r="D153" s="397" t="s">
        <v>93</v>
      </c>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8"/>
      <c r="AA153" s="648"/>
      <c r="AB153" s="648"/>
      <c r="AC153" s="648"/>
      <c r="AD153" s="648"/>
      <c r="AE153" s="648"/>
      <c r="AF153" s="648"/>
      <c r="AG153" s="648"/>
      <c r="AH153" s="648"/>
      <c r="AI153" s="648"/>
      <c r="AJ153" s="648"/>
      <c r="AK153" s="648"/>
      <c r="AL153" s="648"/>
      <c r="AM153" s="648"/>
    </row>
    <row r="154" spans="2:39" ht="42" customHeight="1" x14ac:dyDescent="0.25">
      <c r="B154" s="397" t="s">
        <v>1585</v>
      </c>
      <c r="C154" s="398" t="s">
        <v>1586</v>
      </c>
      <c r="D154" s="397" t="s">
        <v>93</v>
      </c>
      <c r="E154" s="648"/>
      <c r="F154" s="648"/>
      <c r="G154" s="648"/>
      <c r="H154" s="648"/>
      <c r="I154" s="648"/>
      <c r="J154" s="648"/>
      <c r="K154" s="648"/>
      <c r="L154" s="648"/>
      <c r="M154" s="648"/>
      <c r="N154" s="648"/>
      <c r="O154" s="648"/>
      <c r="P154" s="648"/>
      <c r="Q154" s="648"/>
      <c r="R154" s="648"/>
      <c r="S154" s="648"/>
      <c r="T154" s="648"/>
      <c r="U154" s="648"/>
      <c r="V154" s="648"/>
      <c r="W154" s="648"/>
      <c r="X154" s="648"/>
      <c r="Y154" s="648"/>
      <c r="Z154" s="648"/>
      <c r="AA154" s="648"/>
      <c r="AB154" s="648"/>
      <c r="AC154" s="648"/>
      <c r="AD154" s="648"/>
      <c r="AE154" s="648"/>
      <c r="AF154" s="648"/>
      <c r="AG154" s="648"/>
      <c r="AH154" s="648"/>
      <c r="AI154" s="648"/>
      <c r="AJ154" s="648"/>
      <c r="AK154" s="648"/>
      <c r="AL154" s="648"/>
      <c r="AM154" s="648"/>
    </row>
    <row r="155" spans="2:39" ht="42" customHeight="1" x14ac:dyDescent="0.25">
      <c r="B155" s="397" t="s">
        <v>1587</v>
      </c>
      <c r="C155" s="398" t="s">
        <v>1588</v>
      </c>
      <c r="D155" s="397" t="s">
        <v>93</v>
      </c>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c r="AJ155" s="648"/>
      <c r="AK155" s="648"/>
      <c r="AL155" s="648"/>
      <c r="AM155" s="648"/>
    </row>
    <row r="156" spans="2:39" ht="48" customHeight="1" x14ac:dyDescent="0.25">
      <c r="B156" s="416" t="s">
        <v>173</v>
      </c>
      <c r="C156" s="417" t="s">
        <v>1589</v>
      </c>
      <c r="D156" s="416" t="s">
        <v>93</v>
      </c>
      <c r="E156" s="645"/>
      <c r="F156" s="645"/>
      <c r="G156" s="645"/>
      <c r="H156" s="645"/>
      <c r="I156" s="645"/>
      <c r="J156" s="645"/>
      <c r="K156" s="645"/>
      <c r="L156" s="645"/>
      <c r="M156" s="645"/>
      <c r="N156" s="645"/>
      <c r="O156" s="645"/>
      <c r="P156" s="645"/>
      <c r="Q156" s="645"/>
      <c r="R156" s="645"/>
      <c r="S156" s="645"/>
      <c r="T156" s="645"/>
      <c r="U156" s="645"/>
      <c r="V156" s="645"/>
      <c r="W156" s="645"/>
      <c r="X156" s="645"/>
      <c r="Y156" s="645"/>
      <c r="Z156" s="645"/>
      <c r="AA156" s="645"/>
      <c r="AB156" s="645"/>
      <c r="AC156" s="645"/>
      <c r="AD156" s="645"/>
      <c r="AE156" s="645"/>
      <c r="AF156" s="645"/>
      <c r="AG156" s="645"/>
      <c r="AH156" s="645"/>
      <c r="AI156" s="645"/>
      <c r="AJ156" s="645"/>
      <c r="AK156" s="645"/>
      <c r="AL156" s="645"/>
      <c r="AM156" s="645"/>
    </row>
    <row r="157" spans="2:39" ht="48" customHeight="1" x14ac:dyDescent="0.25">
      <c r="B157" s="416" t="s">
        <v>1590</v>
      </c>
      <c r="C157" s="417" t="s">
        <v>1591</v>
      </c>
      <c r="D157" s="416" t="s">
        <v>93</v>
      </c>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c r="AA157" s="645"/>
      <c r="AB157" s="645"/>
      <c r="AC157" s="645"/>
      <c r="AD157" s="645"/>
      <c r="AE157" s="645"/>
      <c r="AF157" s="645"/>
      <c r="AG157" s="645"/>
      <c r="AH157" s="645"/>
      <c r="AI157" s="645"/>
      <c r="AJ157" s="645"/>
      <c r="AK157" s="645"/>
      <c r="AL157" s="645"/>
      <c r="AM157" s="645"/>
    </row>
    <row r="158" spans="2:39" ht="42" customHeight="1" x14ac:dyDescent="0.25">
      <c r="B158" s="397" t="s">
        <v>1592</v>
      </c>
      <c r="C158" s="398" t="s">
        <v>1593</v>
      </c>
      <c r="D158" s="397" t="s">
        <v>93</v>
      </c>
      <c r="E158" s="648"/>
      <c r="F158" s="648"/>
      <c r="G158" s="648"/>
      <c r="H158" s="648"/>
      <c r="I158" s="648"/>
      <c r="J158" s="648"/>
      <c r="K158" s="648"/>
      <c r="L158" s="648"/>
      <c r="M158" s="648"/>
      <c r="N158" s="648"/>
      <c r="O158" s="648"/>
      <c r="P158" s="648"/>
      <c r="Q158" s="648"/>
      <c r="R158" s="648"/>
      <c r="S158" s="648"/>
      <c r="T158" s="648"/>
      <c r="U158" s="648"/>
      <c r="V158" s="648"/>
      <c r="W158" s="648"/>
      <c r="X158" s="648"/>
      <c r="Y158" s="648"/>
      <c r="Z158" s="648"/>
      <c r="AA158" s="648"/>
      <c r="AB158" s="648"/>
      <c r="AC158" s="648"/>
      <c r="AD158" s="648"/>
      <c r="AE158" s="648"/>
      <c r="AF158" s="648"/>
      <c r="AG158" s="648"/>
      <c r="AH158" s="648"/>
      <c r="AI158" s="648"/>
      <c r="AJ158" s="648"/>
      <c r="AK158" s="648"/>
      <c r="AL158" s="648"/>
      <c r="AM158" s="648"/>
    </row>
    <row r="159" spans="2:39" ht="42" customHeight="1" x14ac:dyDescent="0.25">
      <c r="B159" s="397" t="s">
        <v>1594</v>
      </c>
      <c r="C159" s="398" t="s">
        <v>1570</v>
      </c>
      <c r="D159" s="397" t="s">
        <v>93</v>
      </c>
      <c r="E159" s="648"/>
      <c r="F159" s="648"/>
      <c r="G159" s="648"/>
      <c r="H159" s="648"/>
      <c r="I159" s="648"/>
      <c r="J159" s="648"/>
      <c r="K159" s="648"/>
      <c r="L159" s="648"/>
      <c r="M159" s="648"/>
      <c r="N159" s="648"/>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c r="AJ159" s="648"/>
      <c r="AK159" s="648"/>
      <c r="AL159" s="648"/>
      <c r="AM159" s="648"/>
    </row>
    <row r="160" spans="2:39" ht="42" customHeight="1" x14ac:dyDescent="0.25">
      <c r="B160" s="397" t="s">
        <v>1595</v>
      </c>
      <c r="C160" s="398" t="s">
        <v>1596</v>
      </c>
      <c r="D160" s="397" t="s">
        <v>93</v>
      </c>
      <c r="E160" s="648"/>
      <c r="F160" s="648"/>
      <c r="G160" s="648"/>
      <c r="H160" s="648"/>
      <c r="I160" s="648"/>
      <c r="J160" s="648"/>
      <c r="K160" s="648"/>
      <c r="L160" s="648"/>
      <c r="M160" s="648"/>
      <c r="N160" s="648"/>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c r="AJ160" s="648"/>
      <c r="AK160" s="648"/>
      <c r="AL160" s="648"/>
      <c r="AM160" s="648"/>
    </row>
    <row r="161" spans="2:39" ht="42" customHeight="1" x14ac:dyDescent="0.25">
      <c r="B161" s="397" t="s">
        <v>1597</v>
      </c>
      <c r="C161" s="398" t="s">
        <v>1598</v>
      </c>
      <c r="D161" s="397" t="s">
        <v>93</v>
      </c>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row>
    <row r="162" spans="2:39" ht="42" customHeight="1" x14ac:dyDescent="0.25">
      <c r="B162" s="397" t="s">
        <v>1599</v>
      </c>
      <c r="C162" s="398" t="s">
        <v>1600</v>
      </c>
      <c r="D162" s="397" t="s">
        <v>93</v>
      </c>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row>
    <row r="163" spans="2:39" ht="48" customHeight="1" x14ac:dyDescent="0.25">
      <c r="B163" s="416" t="s">
        <v>804</v>
      </c>
      <c r="C163" s="417" t="s">
        <v>1601</v>
      </c>
      <c r="D163" s="416" t="s">
        <v>93</v>
      </c>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c r="AA163" s="645"/>
      <c r="AB163" s="645"/>
      <c r="AC163" s="645"/>
      <c r="AD163" s="645"/>
      <c r="AE163" s="645"/>
      <c r="AF163" s="645"/>
      <c r="AG163" s="645"/>
      <c r="AH163" s="645"/>
      <c r="AI163" s="645"/>
      <c r="AJ163" s="645"/>
      <c r="AK163" s="645"/>
      <c r="AL163" s="645"/>
      <c r="AM163" s="645"/>
    </row>
    <row r="164" spans="2:39" ht="42" customHeight="1" x14ac:dyDescent="0.25">
      <c r="B164" s="397" t="s">
        <v>1602</v>
      </c>
      <c r="C164" s="398" t="s">
        <v>1603</v>
      </c>
      <c r="D164" s="397" t="s">
        <v>93</v>
      </c>
      <c r="E164" s="648"/>
      <c r="F164" s="648"/>
      <c r="G164" s="648"/>
      <c r="H164" s="648"/>
      <c r="I164" s="648"/>
      <c r="J164" s="648"/>
      <c r="K164" s="648"/>
      <c r="L164" s="648"/>
      <c r="M164" s="648"/>
      <c r="N164" s="648"/>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c r="AJ164" s="648"/>
      <c r="AK164" s="648"/>
      <c r="AL164" s="648"/>
      <c r="AM164" s="648"/>
    </row>
    <row r="165" spans="2:39" ht="42" customHeight="1" x14ac:dyDescent="0.25">
      <c r="B165" s="397" t="s">
        <v>1604</v>
      </c>
      <c r="C165" s="398" t="s">
        <v>1605</v>
      </c>
      <c r="D165" s="397" t="s">
        <v>93</v>
      </c>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row>
    <row r="166" spans="2:39" ht="42" customHeight="1" x14ac:dyDescent="0.25">
      <c r="B166" s="397" t="s">
        <v>1606</v>
      </c>
      <c r="C166" s="398" t="s">
        <v>1607</v>
      </c>
      <c r="D166" s="397" t="s">
        <v>93</v>
      </c>
      <c r="E166" s="648"/>
      <c r="F166" s="648"/>
      <c r="G166" s="648"/>
      <c r="H166" s="648"/>
      <c r="I166" s="648"/>
      <c r="J166" s="648"/>
      <c r="K166" s="648"/>
      <c r="L166" s="648"/>
      <c r="M166" s="648"/>
      <c r="N166" s="648"/>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row>
    <row r="167" spans="2:39" ht="42" customHeight="1" x14ac:dyDescent="0.25">
      <c r="B167" s="397" t="s">
        <v>1608</v>
      </c>
      <c r="C167" s="398" t="s">
        <v>1609</v>
      </c>
      <c r="D167" s="397" t="s">
        <v>93</v>
      </c>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row>
    <row r="168" spans="2:39" ht="42" customHeight="1" x14ac:dyDescent="0.25">
      <c r="B168" s="397" t="s">
        <v>1610</v>
      </c>
      <c r="C168" s="398" t="s">
        <v>1612</v>
      </c>
      <c r="D168" s="397" t="s">
        <v>93</v>
      </c>
      <c r="E168" s="648"/>
      <c r="F168" s="648"/>
      <c r="G168" s="648"/>
      <c r="H168" s="648"/>
      <c r="I168" s="648"/>
      <c r="J168" s="648"/>
      <c r="K168" s="648"/>
      <c r="L168" s="648"/>
      <c r="M168" s="648"/>
      <c r="N168" s="648"/>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row>
    <row r="169" spans="2:39" ht="42" customHeight="1" x14ac:dyDescent="0.25">
      <c r="B169" s="397" t="s">
        <v>1611</v>
      </c>
      <c r="C169" s="398" t="s">
        <v>1613</v>
      </c>
      <c r="D169" s="397" t="s">
        <v>93</v>
      </c>
      <c r="E169" s="648"/>
      <c r="F169" s="648"/>
      <c r="G169" s="648"/>
      <c r="H169" s="648"/>
      <c r="I169" s="648"/>
      <c r="J169" s="648"/>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row>
    <row r="170" spans="2:39" ht="48" customHeight="1" x14ac:dyDescent="0.25">
      <c r="B170" s="416" t="s">
        <v>805</v>
      </c>
      <c r="C170" s="417" t="s">
        <v>177</v>
      </c>
      <c r="D170" s="416" t="s">
        <v>93</v>
      </c>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c r="AA170" s="645"/>
      <c r="AB170" s="645"/>
      <c r="AC170" s="645"/>
      <c r="AD170" s="645"/>
      <c r="AE170" s="645"/>
      <c r="AF170" s="645"/>
      <c r="AG170" s="645"/>
      <c r="AH170" s="645"/>
      <c r="AI170" s="645"/>
      <c r="AJ170" s="645"/>
      <c r="AK170" s="645"/>
      <c r="AL170" s="645"/>
      <c r="AM170" s="645"/>
    </row>
    <row r="171" spans="2:39" ht="48" customHeight="1" x14ac:dyDescent="0.25">
      <c r="B171" s="416" t="s">
        <v>1614</v>
      </c>
      <c r="C171" s="417" t="s">
        <v>179</v>
      </c>
      <c r="D171" s="416" t="s">
        <v>93</v>
      </c>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c r="AA171" s="645"/>
      <c r="AB171" s="645"/>
      <c r="AC171" s="645"/>
      <c r="AD171" s="645"/>
      <c r="AE171" s="645"/>
      <c r="AF171" s="645"/>
      <c r="AG171" s="645"/>
      <c r="AH171" s="645"/>
      <c r="AI171" s="645"/>
      <c r="AJ171" s="645"/>
      <c r="AK171" s="645"/>
      <c r="AL171" s="645"/>
      <c r="AM171" s="645"/>
    </row>
    <row r="172" spans="2:39" ht="48" customHeight="1" x14ac:dyDescent="0.25">
      <c r="B172" s="416" t="s">
        <v>174</v>
      </c>
      <c r="C172" s="417" t="s">
        <v>1615</v>
      </c>
      <c r="D172" s="416" t="s">
        <v>93</v>
      </c>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c r="AA172" s="667">
        <f>SUBTOTAL(9,AA173:AA176)</f>
        <v>0</v>
      </c>
      <c r="AB172" s="667">
        <f t="shared" ref="AB172:AM172" si="50">SUBTOTAL(9,AB173:AB176)</f>
        <v>0</v>
      </c>
      <c r="AC172" s="667">
        <f t="shared" si="50"/>
        <v>0</v>
      </c>
      <c r="AD172" s="667">
        <f t="shared" si="50"/>
        <v>0</v>
      </c>
      <c r="AE172" s="667">
        <f t="shared" si="50"/>
        <v>0</v>
      </c>
      <c r="AF172" s="667">
        <f t="shared" si="50"/>
        <v>0</v>
      </c>
      <c r="AG172" s="667">
        <f t="shared" si="50"/>
        <v>0</v>
      </c>
      <c r="AH172" s="667">
        <f t="shared" si="50"/>
        <v>0</v>
      </c>
      <c r="AI172" s="667">
        <f t="shared" si="50"/>
        <v>0</v>
      </c>
      <c r="AJ172" s="667">
        <f t="shared" si="50"/>
        <v>0</v>
      </c>
      <c r="AK172" s="667">
        <f t="shared" si="50"/>
        <v>0</v>
      </c>
      <c r="AL172" s="667">
        <f t="shared" si="50"/>
        <v>0</v>
      </c>
      <c r="AM172" s="667">
        <f t="shared" si="50"/>
        <v>0</v>
      </c>
    </row>
    <row r="173" spans="2:39" ht="33" hidden="1" customHeight="1" x14ac:dyDescent="0.25">
      <c r="B173" s="67" t="s">
        <v>174</v>
      </c>
      <c r="C173" s="313" t="s">
        <v>1499</v>
      </c>
      <c r="D173" s="67" t="s">
        <v>1627</v>
      </c>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169"/>
      <c r="AB173" s="344"/>
      <c r="AC173" s="344"/>
      <c r="AD173" s="344"/>
      <c r="AE173" s="344"/>
      <c r="AF173" s="344"/>
      <c r="AG173" s="344"/>
      <c r="AH173" s="169">
        <f>AA173+T173+M173</f>
        <v>0</v>
      </c>
      <c r="AI173" s="344"/>
      <c r="AJ173" s="344"/>
      <c r="AK173" s="344"/>
      <c r="AL173" s="344"/>
      <c r="AM173" s="344"/>
    </row>
    <row r="174" spans="2:39" ht="33" hidden="1" customHeight="1" x14ac:dyDescent="0.25">
      <c r="B174" s="67" t="s">
        <v>174</v>
      </c>
      <c r="C174" s="313" t="s">
        <v>1498</v>
      </c>
      <c r="D174" s="67" t="s">
        <v>1628</v>
      </c>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169"/>
      <c r="AB174" s="344"/>
      <c r="AC174" s="344"/>
      <c r="AD174" s="344"/>
      <c r="AE174" s="344"/>
      <c r="AF174" s="344"/>
      <c r="AG174" s="344"/>
      <c r="AH174" s="169">
        <f>AA174+T174+M174</f>
        <v>0</v>
      </c>
      <c r="AI174" s="344"/>
      <c r="AJ174" s="344"/>
      <c r="AK174" s="344"/>
      <c r="AL174" s="344"/>
      <c r="AM174" s="344"/>
    </row>
    <row r="175" spans="2:39" ht="33" hidden="1" customHeight="1" x14ac:dyDescent="0.25">
      <c r="B175" s="67" t="s">
        <v>174</v>
      </c>
      <c r="C175" s="313" t="s">
        <v>1438</v>
      </c>
      <c r="D175" s="67" t="s">
        <v>1636</v>
      </c>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169"/>
      <c r="AB175" s="344"/>
      <c r="AC175" s="344"/>
      <c r="AD175" s="344"/>
      <c r="AE175" s="344"/>
      <c r="AF175" s="344"/>
      <c r="AG175" s="344"/>
      <c r="AH175" s="169">
        <f>AA175+T175+M175</f>
        <v>0</v>
      </c>
      <c r="AI175" s="344"/>
      <c r="AJ175" s="344"/>
      <c r="AK175" s="344"/>
      <c r="AL175" s="344"/>
      <c r="AM175" s="344"/>
    </row>
    <row r="176" spans="2:39" ht="33" hidden="1" customHeight="1" x14ac:dyDescent="0.25">
      <c r="B176" s="67" t="s">
        <v>174</v>
      </c>
      <c r="C176" s="313" t="s">
        <v>1505</v>
      </c>
      <c r="D176" s="67" t="s">
        <v>1640</v>
      </c>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169">
        <f>'4'!BS179</f>
        <v>0</v>
      </c>
      <c r="AB176" s="344"/>
      <c r="AC176" s="344"/>
      <c r="AD176" s="344"/>
      <c r="AE176" s="344"/>
      <c r="AF176" s="344"/>
      <c r="AG176" s="344"/>
      <c r="AH176" s="169">
        <f>AA176+T176+M176</f>
        <v>0</v>
      </c>
      <c r="AI176" s="344"/>
      <c r="AJ176" s="344"/>
      <c r="AK176" s="344"/>
      <c r="AL176" s="344"/>
      <c r="AM176" s="344"/>
    </row>
  </sheetData>
  <sheetProtection formatCells="0" formatColumns="0" formatRows="0" insertColumns="0" insertRows="0" insertHyperlinks="0" deleteColumns="0" deleteRows="0" sort="0" autoFilter="0" pivotTables="0"/>
  <autoFilter ref="B22:BP79" xr:uid="{00000000-0009-0000-0000-000006000000}"/>
  <mergeCells count="22">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 ref="B12:AM12"/>
    <mergeCell ref="B4:AM4"/>
    <mergeCell ref="B5:AM5"/>
    <mergeCell ref="B7:AM7"/>
    <mergeCell ref="B8:AM8"/>
    <mergeCell ref="B10:AM10"/>
  </mergeCells>
  <conditionalFormatting sqref="E68:Z68 E79:Z79 E46:AM46 E55:AM55 AI79:AM79 AB79:AG79">
    <cfRule type="containsText" dxfId="1651" priority="323" operator="containsText" text="Наименование инвестиционного проекта">
      <formula>NOT(ISERROR(SEARCH("Наименование инвестиционного проекта",E46)))</formula>
    </cfRule>
  </conditionalFormatting>
  <conditionalFormatting sqref="E68:Z68 E79:Z79 E46:AM46 E55:AM55 AI79:AM79 AB79:AG79">
    <cfRule type="cellIs" dxfId="1650" priority="324" operator="equal">
      <formula>0</formula>
    </cfRule>
  </conditionalFormatting>
  <conditionalFormatting sqref="AA39:AA40 AA23:AA29 AA32 AA36 AA43:AA45 AH25:AH29 AG36 AM36 AG39:AG40 AM39:AM40 AH53:AH54 AH57:AH58 AA57:AA58 AA65:AA68 AH65:AH67 AA70:AA74 AA60:AA63 AH60:AH63 AA53:AD54 AB68:AM68 AB72:AM72 AA76:AA82">
    <cfRule type="cellIs" dxfId="1649" priority="322" operator="equal">
      <formula>0</formula>
    </cfRule>
  </conditionalFormatting>
  <conditionalFormatting sqref="AA39:AA40 AA36 AA43:AA45 AG36 AM36 AG39:AG40 AM39:AM40 AH53:AH54 AH57:AH58 AA57:AA58 AA65:AA68 AH65:AH67 AA70:AA74 AA60:AA63 AH60:AH63 AA53:AD54 AB68:AM68 AB72:AM72 AA76:AA82">
    <cfRule type="containsText" dxfId="1648" priority="321" operator="containsText" text="Наименование инвестиционного проекта">
      <formula>NOT(ISERROR(SEARCH("Наименование инвестиционного проекта",AA36)))</formula>
    </cfRule>
  </conditionalFormatting>
  <conditionalFormatting sqref="AA30:AA31">
    <cfRule type="cellIs" dxfId="1647" priority="320" operator="equal">
      <formula>0</formula>
    </cfRule>
  </conditionalFormatting>
  <conditionalFormatting sqref="AA23:AA32 AH25:AH29">
    <cfRule type="cellIs" dxfId="1646" priority="318" operator="equal">
      <formula>0</formula>
    </cfRule>
    <cfRule type="cellIs" dxfId="1645" priority="319" operator="equal">
      <formula>0</formula>
    </cfRule>
  </conditionalFormatting>
  <conditionalFormatting sqref="AA39:AA40 AA23:AA32 AA36 AA43:AA45 AH25:AH29 AG36 AM36 AG39:AG40 AM39:AM40 AH53:AH54 AA57:AA58 AH57:AH58 E79:Z79 E46:AM46 E55:Z55 AB55:AM55 AH65:AH67 AA65:AA67 AA70:AA74 AH60:AH63 AA60:AA63 AA53:AA55 AB53:AD54 E68:AM68 AI79:AM79 AB72:AM72 AB79:AG79 AA76:AA82">
    <cfRule type="cellIs" dxfId="1644" priority="317" operator="equal">
      <formula>0</formula>
    </cfRule>
  </conditionalFormatting>
  <conditionalFormatting sqref="AA39:AA40 AA23:AA32 AA36 AA43:AA45 AH25:AH29 AG36 AM36 AG39:AG40 AM39:AM40 AH53:AH54 AA57:AA58 AH57:AH58 E79:Z79 E46:AM46 E55:Z55 AB55:AM55 AH65:AH67 AA65:AA67 AA70:AA74 AH60:AH63 AA60:AA63 AA53:AA55 AB53:AD54 E68:AM68 AI79:AM79 AB72:AM72 AB79:AG79 AA76:AA82">
    <cfRule type="cellIs" dxfId="1643" priority="316" operator="equal">
      <formula>0</formula>
    </cfRule>
  </conditionalFormatting>
  <conditionalFormatting sqref="AA34:AA35">
    <cfRule type="containsText" dxfId="1642" priority="315" operator="containsText" text="Наименование инвестиционного проекта">
      <formula>NOT(ISERROR(SEARCH("Наименование инвестиционного проекта",AA34)))</formula>
    </cfRule>
  </conditionalFormatting>
  <conditionalFormatting sqref="AA34:AA35">
    <cfRule type="cellIs" dxfId="1641" priority="314" operator="equal">
      <formula>0</formula>
    </cfRule>
  </conditionalFormatting>
  <conditionalFormatting sqref="AA34:AA35">
    <cfRule type="cellIs" dxfId="1640" priority="313" operator="equal">
      <formula>0</formula>
    </cfRule>
  </conditionalFormatting>
  <conditionalFormatting sqref="AA34:AA35">
    <cfRule type="cellIs" dxfId="1639" priority="312" operator="equal">
      <formula>0</formula>
    </cfRule>
  </conditionalFormatting>
  <conditionalFormatting sqref="AA37:AA38">
    <cfRule type="containsText" dxfId="1638" priority="311" operator="containsText" text="Наименование инвестиционного проекта">
      <formula>NOT(ISERROR(SEARCH("Наименование инвестиционного проекта",AA37)))</formula>
    </cfRule>
  </conditionalFormatting>
  <conditionalFormatting sqref="AA37:AA38">
    <cfRule type="cellIs" dxfId="1637" priority="310" operator="equal">
      <formula>0</formula>
    </cfRule>
  </conditionalFormatting>
  <conditionalFormatting sqref="AA37:AA38">
    <cfRule type="cellIs" dxfId="1636" priority="309" operator="equal">
      <formula>0</formula>
    </cfRule>
  </conditionalFormatting>
  <conditionalFormatting sqref="AA37:AA38">
    <cfRule type="cellIs" dxfId="1635" priority="308" operator="equal">
      <formula>0</formula>
    </cfRule>
  </conditionalFormatting>
  <conditionalFormatting sqref="AA56 AH56">
    <cfRule type="containsText" dxfId="1634" priority="307" operator="containsText" text="Наименование инвестиционного проекта">
      <formula>NOT(ISERROR(SEARCH("Наименование инвестиционного проекта",AA56)))</formula>
    </cfRule>
  </conditionalFormatting>
  <conditionalFormatting sqref="AA56 AH56">
    <cfRule type="cellIs" dxfId="1633" priority="306" operator="equal">
      <formula>0</formula>
    </cfRule>
  </conditionalFormatting>
  <conditionalFormatting sqref="AA56 AH56">
    <cfRule type="cellIs" dxfId="1632" priority="305" operator="equal">
      <formula>0</formula>
    </cfRule>
  </conditionalFormatting>
  <conditionalFormatting sqref="AA56 AH56">
    <cfRule type="cellIs" dxfId="1631" priority="304" operator="equal">
      <formula>0</formula>
    </cfRule>
  </conditionalFormatting>
  <conditionalFormatting sqref="AA42">
    <cfRule type="containsText" dxfId="1630" priority="303" operator="containsText" text="Наименование инвестиционного проекта">
      <formula>NOT(ISERROR(SEARCH("Наименование инвестиционного проекта",AA42)))</formula>
    </cfRule>
  </conditionalFormatting>
  <conditionalFormatting sqref="AA42">
    <cfRule type="cellIs" dxfId="1629" priority="302" operator="equal">
      <formula>0</formula>
    </cfRule>
  </conditionalFormatting>
  <conditionalFormatting sqref="AA42">
    <cfRule type="cellIs" dxfId="1628" priority="301" operator="equal">
      <formula>0</formula>
    </cfRule>
  </conditionalFormatting>
  <conditionalFormatting sqref="AA42">
    <cfRule type="cellIs" dxfId="1627" priority="300" operator="equal">
      <formula>0</formula>
    </cfRule>
  </conditionalFormatting>
  <conditionalFormatting sqref="Z39:Z40 Z70:Z74 Z32 Z36 Z43:Z45 Z53:Z54 AG53:AG54 Z57:Z58 AG57:AG58 AG65:AG67 Z65:Z67 AG60:AG63 Z60:Z63 Z76:Z77">
    <cfRule type="cellIs" dxfId="1626" priority="299" operator="equal">
      <formula>0</formula>
    </cfRule>
  </conditionalFormatting>
  <conditionalFormatting sqref="Z39:Z40 Z70:Z74 Z36 Z43:Z45 Z53:Z54 AG53:AG54 Z57:Z58 AG57:AG58 AG65:AG67 Z65:Z67 AG60:AG63 Z60:Z63 Z76:Z77">
    <cfRule type="containsText" dxfId="1625" priority="298" operator="containsText" text="Наименование инвестиционного проекта">
      <formula>NOT(ISERROR(SEARCH("Наименование инвестиционного проекта",Z36)))</formula>
    </cfRule>
  </conditionalFormatting>
  <conditionalFormatting sqref="Z30:Z31">
    <cfRule type="cellIs" dxfId="1624" priority="297" operator="equal">
      <formula>0</formula>
    </cfRule>
  </conditionalFormatting>
  <conditionalFormatting sqref="Z30:Z32">
    <cfRule type="cellIs" dxfId="1623" priority="295" operator="equal">
      <formula>0</formula>
    </cfRule>
    <cfRule type="cellIs" dxfId="1622" priority="296" operator="equal">
      <formula>0</formula>
    </cfRule>
  </conditionalFormatting>
  <conditionalFormatting sqref="Z39:Z40 Z70:Z74 Z30:Z32 Z36 Z43:Z45 Z53:Z54 AG53:AG54 Z57:Z58 AG57:AG58 AG65:AG67 Z65:Z67 AG60:AG63 Z60:Z63 Z76:Z77">
    <cfRule type="cellIs" dxfId="1621" priority="294" operator="equal">
      <formula>0</formula>
    </cfRule>
  </conditionalFormatting>
  <conditionalFormatting sqref="Z39:Z40 Z70:Z74 Z30:Z32 Z36 Z43:Z45 Z53:Z54 AG53:AG54 Z57:Z58 AG57:AG58 AG65:AG67 Z65:Z67 AG60:AG63 Z60:Z63 Z76:Z77">
    <cfRule type="cellIs" dxfId="1620" priority="293" operator="equal">
      <formula>0</formula>
    </cfRule>
  </conditionalFormatting>
  <conditionalFormatting sqref="Z34:Z35">
    <cfRule type="containsText" dxfId="1619" priority="292" operator="containsText" text="Наименование инвестиционного проекта">
      <formula>NOT(ISERROR(SEARCH("Наименование инвестиционного проекта",Z34)))</formula>
    </cfRule>
  </conditionalFormatting>
  <conditionalFormatting sqref="Z34:Z35">
    <cfRule type="cellIs" dxfId="1618" priority="291" operator="equal">
      <formula>0</formula>
    </cfRule>
  </conditionalFormatting>
  <conditionalFormatting sqref="Z34:Z35">
    <cfRule type="cellIs" dxfId="1617" priority="290" operator="equal">
      <formula>0</formula>
    </cfRule>
  </conditionalFormatting>
  <conditionalFormatting sqref="Z34:Z35">
    <cfRule type="cellIs" dxfId="1616" priority="289" operator="equal">
      <formula>0</formula>
    </cfRule>
  </conditionalFormatting>
  <conditionalFormatting sqref="Z37:Z38">
    <cfRule type="containsText" dxfId="1615" priority="288" operator="containsText" text="Наименование инвестиционного проекта">
      <formula>NOT(ISERROR(SEARCH("Наименование инвестиционного проекта",Z37)))</formula>
    </cfRule>
  </conditionalFormatting>
  <conditionalFormatting sqref="Z37:Z38">
    <cfRule type="cellIs" dxfId="1614" priority="287" operator="equal">
      <formula>0</formula>
    </cfRule>
  </conditionalFormatting>
  <conditionalFormatting sqref="Z37:Z38">
    <cfRule type="cellIs" dxfId="1613" priority="286" operator="equal">
      <formula>0</formula>
    </cfRule>
  </conditionalFormatting>
  <conditionalFormatting sqref="Z37:Z38">
    <cfRule type="cellIs" dxfId="1612" priority="285" operator="equal">
      <formula>0</formula>
    </cfRule>
  </conditionalFormatting>
  <conditionalFormatting sqref="Z56 AG56">
    <cfRule type="containsText" dxfId="1611" priority="284" operator="containsText" text="Наименование инвестиционного проекта">
      <formula>NOT(ISERROR(SEARCH("Наименование инвестиционного проекта",Z56)))</formula>
    </cfRule>
  </conditionalFormatting>
  <conditionalFormatting sqref="Z56 AG56">
    <cfRule type="cellIs" dxfId="1610" priority="283" operator="equal">
      <formula>0</formula>
    </cfRule>
  </conditionalFormatting>
  <conditionalFormatting sqref="Z56 AG56">
    <cfRule type="cellIs" dxfId="1609" priority="282" operator="equal">
      <formula>0</formula>
    </cfRule>
  </conditionalFormatting>
  <conditionalFormatting sqref="Z56 AG56">
    <cfRule type="cellIs" dxfId="1608" priority="281" operator="equal">
      <formula>0</formula>
    </cfRule>
  </conditionalFormatting>
  <conditionalFormatting sqref="Z42">
    <cfRule type="containsText" dxfId="1607" priority="280" operator="containsText" text="Наименование инвестиционного проекта">
      <formula>NOT(ISERROR(SEARCH("Наименование инвестиционного проекта",Z42)))</formula>
    </cfRule>
  </conditionalFormatting>
  <conditionalFormatting sqref="Z42">
    <cfRule type="cellIs" dxfId="1606" priority="279" operator="equal">
      <formula>0</formula>
    </cfRule>
  </conditionalFormatting>
  <conditionalFormatting sqref="Z42">
    <cfRule type="cellIs" dxfId="1605" priority="278" operator="equal">
      <formula>0</formula>
    </cfRule>
  </conditionalFormatting>
  <conditionalFormatting sqref="Z42">
    <cfRule type="cellIs" dxfId="1604" priority="277" operator="equal">
      <formula>0</formula>
    </cfRule>
  </conditionalFormatting>
  <conditionalFormatting sqref="Z23:Z29 AG25:AG29">
    <cfRule type="cellIs" dxfId="1603" priority="276" operator="equal">
      <formula>0</formula>
    </cfRule>
  </conditionalFormatting>
  <conditionalFormatting sqref="Z23:Z29 AG25:AG29">
    <cfRule type="cellIs" dxfId="1602" priority="274" operator="equal">
      <formula>0</formula>
    </cfRule>
    <cfRule type="cellIs" dxfId="1601" priority="275" operator="equal">
      <formula>0</formula>
    </cfRule>
  </conditionalFormatting>
  <conditionalFormatting sqref="Z23:Z29 AG25:AG29">
    <cfRule type="cellIs" dxfId="1600" priority="273" operator="equal">
      <formula>0</formula>
    </cfRule>
  </conditionalFormatting>
  <conditionalFormatting sqref="Z23:Z29 AG25:AG29">
    <cfRule type="cellIs" dxfId="1599" priority="272" operator="equal">
      <formula>0</formula>
    </cfRule>
  </conditionalFormatting>
  <conditionalFormatting sqref="AB39:AF40 AB25:AF29 AB36:AF36 AE53:AF54 AB32:AM32 AI25:AM29 AH36:AL36 AH39:AL40 AI53:AM54 AB43:AM45 AB57:AF58 AI57:AM58 AG34:AM35 AI65:AM67 AB65:AF67 AB70:AM71 AI60:AM63 AB60:AF63 AB23:AM24 AB76:AM77 AH78:AH82 AB73:AM74">
    <cfRule type="cellIs" dxfId="1598" priority="271" operator="equal">
      <formula>0</formula>
    </cfRule>
  </conditionalFormatting>
  <conditionalFormatting sqref="AB39:AF40 AB36:AF36 AE53:AF54 AH36:AL36 AH39:AL40 AI53:AM54 AB43:AM45 AB57:AF58 AI57:AM58 AG34:AM35 AI65:AM67 AB65:AF67 AB70:AM71 AI60:AM63 AB60:AF63 AB76:AM77 AH78:AH82 AB73:AM74">
    <cfRule type="containsText" dxfId="1597" priority="270"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1596" priority="269" operator="equal">
      <formula>0</formula>
    </cfRule>
  </conditionalFormatting>
  <conditionalFormatting sqref="AB25:AF32 AG30:AM32 AI25:AM29 AB23:AM24">
    <cfRule type="cellIs" dxfId="1595" priority="267" operator="equal">
      <formula>0</formula>
    </cfRule>
    <cfRule type="cellIs" dxfId="1594" priority="268" operator="equal">
      <formula>0</formula>
    </cfRule>
  </conditionalFormatting>
  <conditionalFormatting sqref="AB39:AF40 AB25:AF32 AB36:AF36 AE53:AF54 AI25:AM29 AH36:AL36 AH39:AL40 AI53:AM54 AB43:AM45 AB57:AF58 AI57:AM58 AG30:AM32 AG34:AM35 AI65:AM67 AB65:AF67 AB70:AM71 AI60:AM63 AB60:AF63 AB23:AM24 AB76:AM77 AH78:AH82 AB73:AM74">
    <cfRule type="cellIs" dxfId="1593" priority="266" operator="equal">
      <formula>0</formula>
    </cfRule>
  </conditionalFormatting>
  <conditionalFormatting sqref="AB39:AF40 AB25:AF32 AB36:AF36 AE53:AF54 AI25:AM29 AH36:AL36 AH39:AL40 AI53:AM54 AB43:AM45 AB57:AF58 AI57:AM58 AG30:AM32 AG34:AM35 AI65:AM67 AB65:AF67 AB70:AM71 AI60:AM63 AB60:AF63 AB23:AM24 AB76:AM77 AH78:AH82 AB73:AM74">
    <cfRule type="cellIs" dxfId="1592" priority="265" operator="equal">
      <formula>0</formula>
    </cfRule>
  </conditionalFormatting>
  <conditionalFormatting sqref="AB34:AF35">
    <cfRule type="containsText" dxfId="1591" priority="264" operator="containsText" text="Наименование инвестиционного проекта">
      <formula>NOT(ISERROR(SEARCH("Наименование инвестиционного проекта",AB34)))</formula>
    </cfRule>
  </conditionalFormatting>
  <conditionalFormatting sqref="AB34:AF35">
    <cfRule type="cellIs" dxfId="1590" priority="263" operator="equal">
      <formula>0</formula>
    </cfRule>
  </conditionalFormatting>
  <conditionalFormatting sqref="AB34:AF35">
    <cfRule type="cellIs" dxfId="1589" priority="262" operator="equal">
      <formula>0</formula>
    </cfRule>
  </conditionalFormatting>
  <conditionalFormatting sqref="AB34:AF35">
    <cfRule type="cellIs" dxfId="1588" priority="261" operator="equal">
      <formula>0</formula>
    </cfRule>
  </conditionalFormatting>
  <conditionalFormatting sqref="AB37:AM38">
    <cfRule type="containsText" dxfId="1587" priority="260" operator="containsText" text="Наименование инвестиционного проекта">
      <formula>NOT(ISERROR(SEARCH("Наименование инвестиционного проекта",AB37)))</formula>
    </cfRule>
  </conditionalFormatting>
  <conditionalFormatting sqref="AB37:AM38">
    <cfRule type="cellIs" dxfId="1586" priority="259" operator="equal">
      <formula>0</formula>
    </cfRule>
  </conditionalFormatting>
  <conditionalFormatting sqref="AB37:AM38">
    <cfRule type="cellIs" dxfId="1585" priority="258" operator="equal">
      <formula>0</formula>
    </cfRule>
  </conditionalFormatting>
  <conditionalFormatting sqref="AB37:AM38">
    <cfRule type="cellIs" dxfId="1584" priority="257" operator="equal">
      <formula>0</formula>
    </cfRule>
  </conditionalFormatting>
  <conditionalFormatting sqref="AB56:AF56 AI56:AM56">
    <cfRule type="containsText" dxfId="1583" priority="256" operator="containsText" text="Наименование инвестиционного проекта">
      <formula>NOT(ISERROR(SEARCH("Наименование инвестиционного проекта",AB56)))</formula>
    </cfRule>
  </conditionalFormatting>
  <conditionalFormatting sqref="AB56:AF56 AI56:AM56">
    <cfRule type="cellIs" dxfId="1582" priority="255" operator="equal">
      <formula>0</formula>
    </cfRule>
  </conditionalFormatting>
  <conditionalFormatting sqref="AB56:AF56 AI56:AM56">
    <cfRule type="cellIs" dxfId="1581" priority="254" operator="equal">
      <formula>0</formula>
    </cfRule>
  </conditionalFormatting>
  <conditionalFormatting sqref="AB56:AF56 AI56:AM56">
    <cfRule type="cellIs" dxfId="1580" priority="253" operator="equal">
      <formula>0</formula>
    </cfRule>
  </conditionalFormatting>
  <conditionalFormatting sqref="AB42:AM42">
    <cfRule type="containsText" dxfId="1579" priority="252" operator="containsText" text="Наименование инвестиционного проекта">
      <formula>NOT(ISERROR(SEARCH("Наименование инвестиционного проекта",AB42)))</formula>
    </cfRule>
  </conditionalFormatting>
  <conditionalFormatting sqref="AB42:AM42">
    <cfRule type="cellIs" dxfId="1578" priority="251" operator="equal">
      <formula>0</formula>
    </cfRule>
  </conditionalFormatting>
  <conditionalFormatting sqref="AB42:AM42">
    <cfRule type="cellIs" dxfId="1577" priority="250" operator="equal">
      <formula>0</formula>
    </cfRule>
  </conditionalFormatting>
  <conditionalFormatting sqref="AB42:AM42">
    <cfRule type="cellIs" dxfId="1576" priority="249" operator="equal">
      <formula>0</formula>
    </cfRule>
  </conditionalFormatting>
  <conditionalFormatting sqref="E39:L40 E70:L71 E32:L32 E36:L36 E43:L45 E53:L54 N43:S45 N36:S36 N32:S32 N70:S71 N53:S54 N39:S40 U39:Y40 U70:Y71 U32:Y32 U36:Y36 U43:Y45 U53:Y54 E57:L58 N57:S58 U57:Y58 U65:Y67 N65:S67 E65:L67 E78:Z78 U60:Y63 N60:S63 E60:L63 E59:AM59 AI78:AM78 AB78:AG78">
    <cfRule type="cellIs" dxfId="1575" priority="248" operator="equal">
      <formula>0</formula>
    </cfRule>
  </conditionalFormatting>
  <conditionalFormatting sqref="E39:L40 E70:L71 E36:L36 E43:L45 E53:L54 N43:S45 N36:S36 N70:S71 N53:S54 N39:S40 U39:Y40 U70:Y71 U36:Y36 U43:Y45 U53:Y54 E57:L58 N57:S58 U57:Y58 U65:Y67 N65:S67 E65:L67 E78:Z78 U60:Y63 N60:S63 E60:L63 E59:AM59 AI78:AM78 AB78:AG78">
    <cfRule type="containsText" dxfId="1574" priority="247" operator="containsText" text="Наименование инвестиционного проекта">
      <formula>NOT(ISERROR(SEARCH("Наименование инвестиционного проекта",E36)))</formula>
    </cfRule>
  </conditionalFormatting>
  <conditionalFormatting sqref="E30:L31 N30:S31 U30:Y31">
    <cfRule type="cellIs" dxfId="1573" priority="246" operator="equal">
      <formula>0</formula>
    </cfRule>
  </conditionalFormatting>
  <conditionalFormatting sqref="E30:L32 N30:S32 U30:Y32">
    <cfRule type="cellIs" dxfId="1572" priority="244" operator="equal">
      <formula>0</formula>
    </cfRule>
    <cfRule type="cellIs" dxfId="1571" priority="245" operator="equal">
      <formula>0</formula>
    </cfRule>
  </conditionalFormatting>
  <conditionalFormatting sqref="E39:L40 E70:L71 E30:L32 E36:L36 E43:L45 E53:L54 N43:S45 N36:S36 N30:S32 N70:S71 N53:S54 N39:S40 U39:Y40 U70:Y71 U30:Y32 U36:Y36 U43:Y45 U53:Y54 E57:L58 N57:S58 U57:Y58 U65:Y67 N65:S67 E65:L67 E78:Z78 U60:Y63 N60:S63 E60:L63 E59:AM59 AI78:AM78 AB78:AG78">
    <cfRule type="cellIs" dxfId="1570" priority="243" operator="equal">
      <formula>0</formula>
    </cfRule>
  </conditionalFormatting>
  <conditionalFormatting sqref="E39:L40 E70:L71 E30:L32 E36:L36 E43:L45 E53:L54 N43:S45 N36:S36 N30:S32 N70:S71 N53:S54 N39:S40 U39:Y40 U70:Y71 U30:Y32 U36:Y36 U43:Y45 U53:Y54 E57:L58 N57:S58 U57:Y58 U65:Y67 N65:S67 E65:L67 E78:Z78 U60:Y63 N60:S63 E60:L63 E59:AM59 AI78:AM78 AB78:AG78">
    <cfRule type="cellIs" dxfId="1569" priority="242" operator="equal">
      <formula>0</formula>
    </cfRule>
  </conditionalFormatting>
  <conditionalFormatting sqref="U24:Y29 E24:S29">
    <cfRule type="cellIs" dxfId="1568" priority="241" operator="equal">
      <formula>0</formula>
    </cfRule>
  </conditionalFormatting>
  <conditionalFormatting sqref="U24:Y29 E24:S29">
    <cfRule type="cellIs" dxfId="1567" priority="239" operator="equal">
      <formula>0</formula>
    </cfRule>
    <cfRule type="cellIs" dxfId="1566" priority="240" operator="equal">
      <formula>0</formula>
    </cfRule>
  </conditionalFormatting>
  <conditionalFormatting sqref="U24:Y29 E24:S29">
    <cfRule type="cellIs" dxfId="1565" priority="238" operator="equal">
      <formula>0</formula>
    </cfRule>
  </conditionalFormatting>
  <conditionalFormatting sqref="U24:Y29 E24:S29">
    <cfRule type="cellIs" dxfId="1564" priority="237" operator="equal">
      <formula>0</formula>
    </cfRule>
  </conditionalFormatting>
  <conditionalFormatting sqref="N23:S23 U23:Y23 E23:L23">
    <cfRule type="cellIs" dxfId="1563" priority="236" operator="equal">
      <formula>0</formula>
    </cfRule>
  </conditionalFormatting>
  <conditionalFormatting sqref="N23:S23 U23:Y23 E23:L23">
    <cfRule type="cellIs" dxfId="1562" priority="234" operator="equal">
      <formula>0</formula>
    </cfRule>
    <cfRule type="cellIs" dxfId="1561" priority="235" operator="equal">
      <formula>0</formula>
    </cfRule>
  </conditionalFormatting>
  <conditionalFormatting sqref="N23:S23 U23:Y23 E23:L23">
    <cfRule type="cellIs" dxfId="1560" priority="233" operator="equal">
      <formula>0</formula>
    </cfRule>
  </conditionalFormatting>
  <conditionalFormatting sqref="N23:S23 U23:Y23 E23:L23">
    <cfRule type="cellIs" dxfId="1559" priority="232" operator="equal">
      <formula>0</formula>
    </cfRule>
  </conditionalFormatting>
  <conditionalFormatting sqref="E34:L35 N34:S35 U34:Y35">
    <cfRule type="containsText" dxfId="1558" priority="231" operator="containsText" text="Наименование инвестиционного проекта">
      <formula>NOT(ISERROR(SEARCH("Наименование инвестиционного проекта",E34)))</formula>
    </cfRule>
  </conditionalFormatting>
  <conditionalFormatting sqref="U34:Y35 N34:S35 E34:L35">
    <cfRule type="cellIs" dxfId="1557" priority="230" operator="equal">
      <formula>0</formula>
    </cfRule>
  </conditionalFormatting>
  <conditionalFormatting sqref="U34:Y35 N34:S35 E34:L35">
    <cfRule type="cellIs" dxfId="1556" priority="229" operator="equal">
      <formula>0</formula>
    </cfRule>
  </conditionalFormatting>
  <conditionalFormatting sqref="U34:Y35 N34:S35 E34:L35">
    <cfRule type="cellIs" dxfId="1555" priority="228" operator="equal">
      <formula>0</formula>
    </cfRule>
  </conditionalFormatting>
  <conditionalFormatting sqref="E37:L38 N37:S38 U37:Y38">
    <cfRule type="containsText" dxfId="1554" priority="227" operator="containsText" text="Наименование инвестиционного проекта">
      <formula>NOT(ISERROR(SEARCH("Наименование инвестиционного проекта",E37)))</formula>
    </cfRule>
  </conditionalFormatting>
  <conditionalFormatting sqref="E37:L38 N37:S38 U37:Y38">
    <cfRule type="cellIs" dxfId="1553" priority="226" operator="equal">
      <formula>0</formula>
    </cfRule>
  </conditionalFormatting>
  <conditionalFormatting sqref="E37:L38 N37:S38 U37:Y38">
    <cfRule type="cellIs" dxfId="1552" priority="225" operator="equal">
      <formula>0</formula>
    </cfRule>
  </conditionalFormatting>
  <conditionalFormatting sqref="E37:L38 N37:S38 U37:Y38">
    <cfRule type="cellIs" dxfId="1551" priority="224" operator="equal">
      <formula>0</formula>
    </cfRule>
  </conditionalFormatting>
  <conditionalFormatting sqref="E56:L56 N56:S56 U56:Y56">
    <cfRule type="containsText" dxfId="1550" priority="223" operator="containsText" text="Наименование инвестиционного проекта">
      <formula>NOT(ISERROR(SEARCH("Наименование инвестиционного проекта",E56)))</formula>
    </cfRule>
  </conditionalFormatting>
  <conditionalFormatting sqref="E56:L56 N56:S56 U56:Y56">
    <cfRule type="cellIs" dxfId="1549" priority="222" operator="equal">
      <formula>0</formula>
    </cfRule>
  </conditionalFormatting>
  <conditionalFormatting sqref="E56:L56 N56:S56 U56:Y56">
    <cfRule type="cellIs" dxfId="1548" priority="221" operator="equal">
      <formula>0</formula>
    </cfRule>
  </conditionalFormatting>
  <conditionalFormatting sqref="E56:L56 N56:S56 U56:Y56">
    <cfRule type="cellIs" dxfId="1547" priority="220" operator="equal">
      <formula>0</formula>
    </cfRule>
  </conditionalFormatting>
  <conditionalFormatting sqref="N76:R77 E76:K77 U76:Y77 E75:AM75">
    <cfRule type="containsText" dxfId="1546" priority="215" operator="containsText" text="Наименование инвестиционного проекта">
      <formula>NOT(ISERROR(SEARCH("Наименование инвестиционного проекта",E75)))</formula>
    </cfRule>
  </conditionalFormatting>
  <conditionalFormatting sqref="N76:R77 E76:K77 U76:Y77 E75:AM75">
    <cfRule type="cellIs" dxfId="1545" priority="214" operator="equal">
      <formula>0</formula>
    </cfRule>
  </conditionalFormatting>
  <conditionalFormatting sqref="N76:R77 E76:K77 U76:Y77 E75:AM75">
    <cfRule type="cellIs" dxfId="1544" priority="213" operator="equal">
      <formula>0</formula>
    </cfRule>
  </conditionalFormatting>
  <conditionalFormatting sqref="N76:R77 E76:K77 U76:Y77 E75:AM75">
    <cfRule type="cellIs" dxfId="1543" priority="212" operator="equal">
      <formula>0</formula>
    </cfRule>
  </conditionalFormatting>
  <conditionalFormatting sqref="E72:L74 N72:S74 U72:Y74">
    <cfRule type="containsText" dxfId="1542" priority="219" operator="containsText" text="Наименование инвестиционного проекта">
      <formula>NOT(ISERROR(SEARCH("Наименование инвестиционного проекта",E72)))</formula>
    </cfRule>
  </conditionalFormatting>
  <conditionalFormatting sqref="E72:L74 N72:S74 U72:Y74">
    <cfRule type="cellIs" dxfId="1541" priority="218" operator="equal">
      <formula>0</formula>
    </cfRule>
  </conditionalFormatting>
  <conditionalFormatting sqref="E72:L74 N72:S74 U72:Y74">
    <cfRule type="cellIs" dxfId="1540" priority="217" operator="equal">
      <formula>0</formula>
    </cfRule>
  </conditionalFormatting>
  <conditionalFormatting sqref="E72:L74 N72:S74 U72:Y74">
    <cfRule type="cellIs" dxfId="1539" priority="216" operator="equal">
      <formula>0</formula>
    </cfRule>
  </conditionalFormatting>
  <conditionalFormatting sqref="E42:L42 N42:S42 U42:Y42">
    <cfRule type="containsText" dxfId="1538" priority="211" operator="containsText" text="Наименование инвестиционного проекта">
      <formula>NOT(ISERROR(SEARCH("Наименование инвестиционного проекта",E42)))</formula>
    </cfRule>
  </conditionalFormatting>
  <conditionalFormatting sqref="E42:L42 N42:S42 U42:Y42">
    <cfRule type="cellIs" dxfId="1537" priority="210" operator="equal">
      <formula>0</formula>
    </cfRule>
  </conditionalFormatting>
  <conditionalFormatting sqref="E42:L42 N42:S42 U42:Y42">
    <cfRule type="cellIs" dxfId="1536" priority="209" operator="equal">
      <formula>0</formula>
    </cfRule>
  </conditionalFormatting>
  <conditionalFormatting sqref="E42:L42 N42:S42 U42:Y42">
    <cfRule type="cellIs" dxfId="1535" priority="208" operator="equal">
      <formula>0</formula>
    </cfRule>
  </conditionalFormatting>
  <conditionalFormatting sqref="L76:L77 S76:S77">
    <cfRule type="containsText" dxfId="1534" priority="207" operator="containsText" text="Наименование инвестиционного проекта">
      <formula>NOT(ISERROR(SEARCH("Наименование инвестиционного проекта",L76)))</formula>
    </cfRule>
  </conditionalFormatting>
  <conditionalFormatting sqref="L76:L77 S76:S77">
    <cfRule type="cellIs" dxfId="1533" priority="206" operator="equal">
      <formula>0</formula>
    </cfRule>
  </conditionalFormatting>
  <conditionalFormatting sqref="L76:L77 S76:S77">
    <cfRule type="cellIs" dxfId="1532" priority="205" operator="equal">
      <formula>0</formula>
    </cfRule>
  </conditionalFormatting>
  <conditionalFormatting sqref="L76:L77 S76:S77">
    <cfRule type="cellIs" dxfId="1531" priority="204" operator="equal">
      <formula>0</formula>
    </cfRule>
  </conditionalFormatting>
  <conditionalFormatting sqref="M39:M40 M70:M71 M32 M36 M43:M45 M53:M54 M57:M58 M65:M67 M60:M63">
    <cfRule type="cellIs" dxfId="1530" priority="203" operator="equal">
      <formula>0</formula>
    </cfRule>
  </conditionalFormatting>
  <conditionalFormatting sqref="M39:M40 M70:M71 M36 M43:M45 M53:M54 M57:M58 M65:M67 M60:M63">
    <cfRule type="containsText" dxfId="1529" priority="202" operator="containsText" text="Наименование инвестиционного проекта">
      <formula>NOT(ISERROR(SEARCH("Наименование инвестиционного проекта",M36)))</formula>
    </cfRule>
  </conditionalFormatting>
  <conditionalFormatting sqref="M30:M31">
    <cfRule type="cellIs" dxfId="1528" priority="201" operator="equal">
      <formula>0</formula>
    </cfRule>
  </conditionalFormatting>
  <conditionalFormatting sqref="M30:M32">
    <cfRule type="cellIs" dxfId="1527" priority="199" operator="equal">
      <formula>0</formula>
    </cfRule>
    <cfRule type="cellIs" dxfId="1526" priority="200" operator="equal">
      <formula>0</formula>
    </cfRule>
  </conditionalFormatting>
  <conditionalFormatting sqref="M39:M40 M70:M71 M30:M32 M36 M43:M45 M53:M54 M57:M58 M65:M67 M60:M63">
    <cfRule type="cellIs" dxfId="1525" priority="198" operator="equal">
      <formula>0</formula>
    </cfRule>
  </conditionalFormatting>
  <conditionalFormatting sqref="M39:M40 M70:M71 M30:M32 M36 M43:M45 M53:M54 M57:M58 M65:M67 M60:M63">
    <cfRule type="cellIs" dxfId="1524" priority="197" operator="equal">
      <formula>0</formula>
    </cfRule>
  </conditionalFormatting>
  <conditionalFormatting sqref="M23">
    <cfRule type="cellIs" dxfId="1523" priority="196" operator="equal">
      <formula>0</formula>
    </cfRule>
  </conditionalFormatting>
  <conditionalFormatting sqref="M23">
    <cfRule type="cellIs" dxfId="1522" priority="194" operator="equal">
      <formula>0</formula>
    </cfRule>
    <cfRule type="cellIs" dxfId="1521" priority="195" operator="equal">
      <formula>0</formula>
    </cfRule>
  </conditionalFormatting>
  <conditionalFormatting sqref="M23">
    <cfRule type="cellIs" dxfId="1520" priority="193" operator="equal">
      <formula>0</formula>
    </cfRule>
  </conditionalFormatting>
  <conditionalFormatting sqref="M23">
    <cfRule type="cellIs" dxfId="1519" priority="192" operator="equal">
      <formula>0</formula>
    </cfRule>
  </conditionalFormatting>
  <conditionalFormatting sqref="M34:M35">
    <cfRule type="containsText" dxfId="1518" priority="191" operator="containsText" text="Наименование инвестиционного проекта">
      <formula>NOT(ISERROR(SEARCH("Наименование инвестиционного проекта",M34)))</formula>
    </cfRule>
  </conditionalFormatting>
  <conditionalFormatting sqref="M34:M35">
    <cfRule type="cellIs" dxfId="1517" priority="190" operator="equal">
      <formula>0</formula>
    </cfRule>
  </conditionalFormatting>
  <conditionalFormatting sqref="M34:M35">
    <cfRule type="cellIs" dxfId="1516" priority="189" operator="equal">
      <formula>0</formula>
    </cfRule>
  </conditionalFormatting>
  <conditionalFormatting sqref="M34:M35">
    <cfRule type="cellIs" dxfId="1515" priority="188" operator="equal">
      <formula>0</formula>
    </cfRule>
  </conditionalFormatting>
  <conditionalFormatting sqref="M37:M38">
    <cfRule type="containsText" dxfId="1514" priority="187" operator="containsText" text="Наименование инвестиционного проекта">
      <formula>NOT(ISERROR(SEARCH("Наименование инвестиционного проекта",M37)))</formula>
    </cfRule>
  </conditionalFormatting>
  <conditionalFormatting sqref="M37:M38">
    <cfRule type="cellIs" dxfId="1513" priority="186" operator="equal">
      <formula>0</formula>
    </cfRule>
  </conditionalFormatting>
  <conditionalFormatting sqref="M37:M38">
    <cfRule type="cellIs" dxfId="1512" priority="185" operator="equal">
      <formula>0</formula>
    </cfRule>
  </conditionalFormatting>
  <conditionalFormatting sqref="M37:M38">
    <cfRule type="cellIs" dxfId="1511" priority="184" operator="equal">
      <formula>0</formula>
    </cfRule>
  </conditionalFormatting>
  <conditionalFormatting sqref="M56">
    <cfRule type="containsText" dxfId="1510" priority="183" operator="containsText" text="Наименование инвестиционного проекта">
      <formula>NOT(ISERROR(SEARCH("Наименование инвестиционного проекта",M56)))</formula>
    </cfRule>
  </conditionalFormatting>
  <conditionalFormatting sqref="M56">
    <cfRule type="cellIs" dxfId="1509" priority="182" operator="equal">
      <formula>0</formula>
    </cfRule>
  </conditionalFormatting>
  <conditionalFormatting sqref="M56">
    <cfRule type="cellIs" dxfId="1508" priority="181" operator="equal">
      <formula>0</formula>
    </cfRule>
  </conditionalFormatting>
  <conditionalFormatting sqref="M56">
    <cfRule type="cellIs" dxfId="1507" priority="180" operator="equal">
      <formula>0</formula>
    </cfRule>
  </conditionalFormatting>
  <conditionalFormatting sqref="M76:M77">
    <cfRule type="containsText" dxfId="1506" priority="175" operator="containsText" text="Наименование инвестиционного проекта">
      <formula>NOT(ISERROR(SEARCH("Наименование инвестиционного проекта",M76)))</formula>
    </cfRule>
  </conditionalFormatting>
  <conditionalFormatting sqref="M76:M77">
    <cfRule type="cellIs" dxfId="1505" priority="174" operator="equal">
      <formula>0</formula>
    </cfRule>
  </conditionalFormatting>
  <conditionalFormatting sqref="M76:M77">
    <cfRule type="cellIs" dxfId="1504" priority="173" operator="equal">
      <formula>0</formula>
    </cfRule>
  </conditionalFormatting>
  <conditionalFormatting sqref="M76:M77">
    <cfRule type="cellIs" dxfId="1503" priority="172" operator="equal">
      <formula>0</formula>
    </cfRule>
  </conditionalFormatting>
  <conditionalFormatting sqref="M72:M74">
    <cfRule type="containsText" dxfId="1502" priority="179" operator="containsText" text="Наименование инвестиционного проекта">
      <formula>NOT(ISERROR(SEARCH("Наименование инвестиционного проекта",M72)))</formula>
    </cfRule>
  </conditionalFormatting>
  <conditionalFormatting sqref="M72:M74">
    <cfRule type="cellIs" dxfId="1501" priority="178" operator="equal">
      <formula>0</formula>
    </cfRule>
  </conditionalFormatting>
  <conditionalFormatting sqref="M72:M74">
    <cfRule type="cellIs" dxfId="1500" priority="177" operator="equal">
      <formula>0</formula>
    </cfRule>
  </conditionalFormatting>
  <conditionalFormatting sqref="M72:M74">
    <cfRule type="cellIs" dxfId="1499" priority="176" operator="equal">
      <formula>0</formula>
    </cfRule>
  </conditionalFormatting>
  <conditionalFormatting sqref="M42">
    <cfRule type="containsText" dxfId="1498" priority="171" operator="containsText" text="Наименование инвестиционного проекта">
      <formula>NOT(ISERROR(SEARCH("Наименование инвестиционного проекта",M42)))</formula>
    </cfRule>
  </conditionalFormatting>
  <conditionalFormatting sqref="M42">
    <cfRule type="cellIs" dxfId="1497" priority="170" operator="equal">
      <formula>0</formula>
    </cfRule>
  </conditionalFormatting>
  <conditionalFormatting sqref="M42">
    <cfRule type="cellIs" dxfId="1496" priority="169" operator="equal">
      <formula>0</formula>
    </cfRule>
  </conditionalFormatting>
  <conditionalFormatting sqref="M42">
    <cfRule type="cellIs" dxfId="1495" priority="168" operator="equal">
      <formula>0</formula>
    </cfRule>
  </conditionalFormatting>
  <conditionalFormatting sqref="T39:T40 T70:T71 T32 T36 T43:T45 T53:T54 T57:T58 T65:T67 T60:T63">
    <cfRule type="cellIs" dxfId="1494" priority="167" operator="equal">
      <formula>0</formula>
    </cfRule>
  </conditionalFormatting>
  <conditionalFormatting sqref="T39:T40 T70:T71 T36 T43:T45 T53:T54 T57:T58 T65:T67 T60:T63">
    <cfRule type="containsText" dxfId="1493" priority="166" operator="containsText" text="Наименование инвестиционного проекта">
      <formula>NOT(ISERROR(SEARCH("Наименование инвестиционного проекта",T36)))</formula>
    </cfRule>
  </conditionalFormatting>
  <conditionalFormatting sqref="T30:T31">
    <cfRule type="cellIs" dxfId="1492" priority="165" operator="equal">
      <formula>0</formula>
    </cfRule>
  </conditionalFormatting>
  <conditionalFormatting sqref="T30:T32">
    <cfRule type="cellIs" dxfId="1491" priority="163" operator="equal">
      <formula>0</formula>
    </cfRule>
    <cfRule type="cellIs" dxfId="1490" priority="164" operator="equal">
      <formula>0</formula>
    </cfRule>
  </conditionalFormatting>
  <conditionalFormatting sqref="T39:T40 T70:T71 T30:T32 T36 T43:T45 T53:T54 T57:T58 T65:T67 T60:T63">
    <cfRule type="cellIs" dxfId="1489" priority="162" operator="equal">
      <formula>0</formula>
    </cfRule>
  </conditionalFormatting>
  <conditionalFormatting sqref="T39:T40 T70:T71 T30:T32 T36 T43:T45 T53:T54 T57:T58 T65:T67 T60:T63">
    <cfRule type="cellIs" dxfId="1488" priority="161" operator="equal">
      <formula>0</formula>
    </cfRule>
  </conditionalFormatting>
  <conditionalFormatting sqref="T24:T29">
    <cfRule type="cellIs" dxfId="1487" priority="160" operator="equal">
      <formula>0</formula>
    </cfRule>
  </conditionalFormatting>
  <conditionalFormatting sqref="T24:T29">
    <cfRule type="cellIs" dxfId="1486" priority="158" operator="equal">
      <formula>0</formula>
    </cfRule>
    <cfRule type="cellIs" dxfId="1485" priority="159" operator="equal">
      <formula>0</formula>
    </cfRule>
  </conditionalFormatting>
  <conditionalFormatting sqref="T24:T29">
    <cfRule type="cellIs" dxfId="1484" priority="157" operator="equal">
      <formula>0</formula>
    </cfRule>
  </conditionalFormatting>
  <conditionalFormatting sqref="T24:T29">
    <cfRule type="cellIs" dxfId="1483" priority="156" operator="equal">
      <formula>0</formula>
    </cfRule>
  </conditionalFormatting>
  <conditionalFormatting sqref="T23">
    <cfRule type="cellIs" dxfId="1482" priority="155" operator="equal">
      <formula>0</formula>
    </cfRule>
  </conditionalFormatting>
  <conditionalFormatting sqref="T23">
    <cfRule type="cellIs" dxfId="1481" priority="153" operator="equal">
      <formula>0</formula>
    </cfRule>
    <cfRule type="cellIs" dxfId="1480" priority="154" operator="equal">
      <formula>0</formula>
    </cfRule>
  </conditionalFormatting>
  <conditionalFormatting sqref="T23">
    <cfRule type="cellIs" dxfId="1479" priority="152" operator="equal">
      <formula>0</formula>
    </cfRule>
  </conditionalFormatting>
  <conditionalFormatting sqref="T23">
    <cfRule type="cellIs" dxfId="1478" priority="151" operator="equal">
      <formula>0</formula>
    </cfRule>
  </conditionalFormatting>
  <conditionalFormatting sqref="T34:T35">
    <cfRule type="containsText" dxfId="1477" priority="150" operator="containsText" text="Наименование инвестиционного проекта">
      <formula>NOT(ISERROR(SEARCH("Наименование инвестиционного проекта",T34)))</formula>
    </cfRule>
  </conditionalFormatting>
  <conditionalFormatting sqref="T34:T35">
    <cfRule type="cellIs" dxfId="1476" priority="149" operator="equal">
      <formula>0</formula>
    </cfRule>
  </conditionalFormatting>
  <conditionalFormatting sqref="T34:T35">
    <cfRule type="cellIs" dxfId="1475" priority="148" operator="equal">
      <formula>0</formula>
    </cfRule>
  </conditionalFormatting>
  <conditionalFormatting sqref="T34:T35">
    <cfRule type="cellIs" dxfId="1474" priority="147" operator="equal">
      <formula>0</formula>
    </cfRule>
  </conditionalFormatting>
  <conditionalFormatting sqref="T37:T38">
    <cfRule type="containsText" dxfId="1473" priority="146" operator="containsText" text="Наименование инвестиционного проекта">
      <formula>NOT(ISERROR(SEARCH("Наименование инвестиционного проекта",T37)))</formula>
    </cfRule>
  </conditionalFormatting>
  <conditionalFormatting sqref="T37:T38">
    <cfRule type="cellIs" dxfId="1472" priority="145" operator="equal">
      <formula>0</formula>
    </cfRule>
  </conditionalFormatting>
  <conditionalFormatting sqref="T37:T38">
    <cfRule type="cellIs" dxfId="1471" priority="144" operator="equal">
      <formula>0</formula>
    </cfRule>
  </conditionalFormatting>
  <conditionalFormatting sqref="T37:T38">
    <cfRule type="cellIs" dxfId="1470" priority="143" operator="equal">
      <formula>0</formula>
    </cfRule>
  </conditionalFormatting>
  <conditionalFormatting sqref="T56">
    <cfRule type="containsText" dxfId="1469" priority="142" operator="containsText" text="Наименование инвестиционного проекта">
      <formula>NOT(ISERROR(SEARCH("Наименование инвестиционного проекта",T56)))</formula>
    </cfRule>
  </conditionalFormatting>
  <conditionalFormatting sqref="T56">
    <cfRule type="cellIs" dxfId="1468" priority="141" operator="equal">
      <formula>0</formula>
    </cfRule>
  </conditionalFormatting>
  <conditionalFormatting sqref="T56">
    <cfRule type="cellIs" dxfId="1467" priority="140" operator="equal">
      <formula>0</formula>
    </cfRule>
  </conditionalFormatting>
  <conditionalFormatting sqref="T56">
    <cfRule type="cellIs" dxfId="1466" priority="139" operator="equal">
      <formula>0</formula>
    </cfRule>
  </conditionalFormatting>
  <conditionalFormatting sqref="T76:T77">
    <cfRule type="containsText" dxfId="1465" priority="134" operator="containsText" text="Наименование инвестиционного проекта">
      <formula>NOT(ISERROR(SEARCH("Наименование инвестиционного проекта",T76)))</formula>
    </cfRule>
  </conditionalFormatting>
  <conditionalFormatting sqref="T76:T77">
    <cfRule type="cellIs" dxfId="1464" priority="133" operator="equal">
      <formula>0</formula>
    </cfRule>
  </conditionalFormatting>
  <conditionalFormatting sqref="T76:T77">
    <cfRule type="cellIs" dxfId="1463" priority="132" operator="equal">
      <formula>0</formula>
    </cfRule>
  </conditionalFormatting>
  <conditionalFormatting sqref="T76:T77">
    <cfRule type="cellIs" dxfId="1462" priority="131" operator="equal">
      <formula>0</formula>
    </cfRule>
  </conditionalFormatting>
  <conditionalFormatting sqref="T72:T74">
    <cfRule type="containsText" dxfId="1461" priority="138" operator="containsText" text="Наименование инвестиционного проекта">
      <formula>NOT(ISERROR(SEARCH("Наименование инвестиционного проекта",T72)))</formula>
    </cfRule>
  </conditionalFormatting>
  <conditionalFormatting sqref="T72:T74">
    <cfRule type="cellIs" dxfId="1460" priority="137" operator="equal">
      <formula>0</formula>
    </cfRule>
  </conditionalFormatting>
  <conditionalFormatting sqref="T72:T74">
    <cfRule type="cellIs" dxfId="1459" priority="136" operator="equal">
      <formula>0</formula>
    </cfRule>
  </conditionalFormatting>
  <conditionalFormatting sqref="T72:T74">
    <cfRule type="cellIs" dxfId="1458" priority="135" operator="equal">
      <formula>0</formula>
    </cfRule>
  </conditionalFormatting>
  <conditionalFormatting sqref="T42">
    <cfRule type="containsText" dxfId="1457" priority="130" operator="containsText" text="Наименование инвестиционного проекта">
      <formula>NOT(ISERROR(SEARCH("Наименование инвестиционного проекта",T42)))</formula>
    </cfRule>
  </conditionalFormatting>
  <conditionalFormatting sqref="T42">
    <cfRule type="cellIs" dxfId="1456" priority="129" operator="equal">
      <formula>0</formula>
    </cfRule>
  </conditionalFormatting>
  <conditionalFormatting sqref="T42">
    <cfRule type="cellIs" dxfId="1455" priority="128" operator="equal">
      <formula>0</formula>
    </cfRule>
  </conditionalFormatting>
  <conditionalFormatting sqref="T42">
    <cfRule type="cellIs" dxfId="1454" priority="127" operator="equal">
      <formula>0</formula>
    </cfRule>
  </conditionalFormatting>
  <conditionalFormatting sqref="AA69:AM69">
    <cfRule type="cellIs" dxfId="1453" priority="126" operator="equal">
      <formula>0</formula>
    </cfRule>
  </conditionalFormatting>
  <conditionalFormatting sqref="AA69:AM69">
    <cfRule type="containsText" dxfId="1452" priority="125" operator="containsText" text="Наименование инвестиционного проекта">
      <formula>NOT(ISERROR(SEARCH("Наименование инвестиционного проекта",AA69)))</formula>
    </cfRule>
  </conditionalFormatting>
  <conditionalFormatting sqref="AA69:AM69">
    <cfRule type="cellIs" dxfId="1451" priority="124" operator="equal">
      <formula>0</formula>
    </cfRule>
  </conditionalFormatting>
  <conditionalFormatting sqref="AA69:AM69">
    <cfRule type="cellIs" dxfId="1450" priority="123" operator="equal">
      <formula>0</formula>
    </cfRule>
  </conditionalFormatting>
  <conditionalFormatting sqref="Z69">
    <cfRule type="cellIs" dxfId="1449" priority="122" operator="equal">
      <formula>0</formula>
    </cfRule>
  </conditionalFormatting>
  <conditionalFormatting sqref="Z69">
    <cfRule type="containsText" dxfId="1448" priority="121" operator="containsText" text="Наименование инвестиционного проекта">
      <formula>NOT(ISERROR(SEARCH("Наименование инвестиционного проекта",Z69)))</formula>
    </cfRule>
  </conditionalFormatting>
  <conditionalFormatting sqref="Z69">
    <cfRule type="cellIs" dxfId="1447" priority="120" operator="equal">
      <formula>0</formula>
    </cfRule>
  </conditionalFormatting>
  <conditionalFormatting sqref="Z69">
    <cfRule type="cellIs" dxfId="1446" priority="119" operator="equal">
      <formula>0</formula>
    </cfRule>
  </conditionalFormatting>
  <conditionalFormatting sqref="E69:L69 N69:S69 U69:Y69">
    <cfRule type="cellIs" dxfId="1445" priority="118" operator="equal">
      <formula>0</formula>
    </cfRule>
  </conditionalFormatting>
  <conditionalFormatting sqref="E69:L69 N69:S69 U69:Y69">
    <cfRule type="containsText" dxfId="1444" priority="117" operator="containsText" text="Наименование инвестиционного проекта">
      <formula>NOT(ISERROR(SEARCH("Наименование инвестиционного проекта",E69)))</formula>
    </cfRule>
  </conditionalFormatting>
  <conditionalFormatting sqref="E69:L69 N69:S69 U69:Y69">
    <cfRule type="cellIs" dxfId="1443" priority="116" operator="equal">
      <formula>0</formula>
    </cfRule>
  </conditionalFormatting>
  <conditionalFormatting sqref="E69:L69 N69:S69 U69:Y69">
    <cfRule type="cellIs" dxfId="1442" priority="115" operator="equal">
      <formula>0</formula>
    </cfRule>
  </conditionalFormatting>
  <conditionalFormatting sqref="M69">
    <cfRule type="cellIs" dxfId="1441" priority="114" operator="equal">
      <formula>0</formula>
    </cfRule>
  </conditionalFormatting>
  <conditionalFormatting sqref="M69">
    <cfRule type="containsText" dxfId="1440" priority="113" operator="containsText" text="Наименование инвестиционного проекта">
      <formula>NOT(ISERROR(SEARCH("Наименование инвестиционного проекта",M69)))</formula>
    </cfRule>
  </conditionalFormatting>
  <conditionalFormatting sqref="M69">
    <cfRule type="cellIs" dxfId="1439" priority="112" operator="equal">
      <formula>0</formula>
    </cfRule>
  </conditionalFormatting>
  <conditionalFormatting sqref="M69">
    <cfRule type="cellIs" dxfId="1438" priority="111" operator="equal">
      <formula>0</formula>
    </cfRule>
  </conditionalFormatting>
  <conditionalFormatting sqref="T69">
    <cfRule type="cellIs" dxfId="1437" priority="110" operator="equal">
      <formula>0</formula>
    </cfRule>
  </conditionalFormatting>
  <conditionalFormatting sqref="T69">
    <cfRule type="containsText" dxfId="1436" priority="109" operator="containsText" text="Наименование инвестиционного проекта">
      <formula>NOT(ISERROR(SEARCH("Наименование инвестиционного проекта",T69)))</formula>
    </cfRule>
  </conditionalFormatting>
  <conditionalFormatting sqref="T69">
    <cfRule type="cellIs" dxfId="1435" priority="108" operator="equal">
      <formula>0</formula>
    </cfRule>
  </conditionalFormatting>
  <conditionalFormatting sqref="T69">
    <cfRule type="cellIs" dxfId="1434" priority="107" operator="equal">
      <formula>0</formula>
    </cfRule>
  </conditionalFormatting>
  <conditionalFormatting sqref="AA48:AA52 AB51:AD51 AB52:AE52">
    <cfRule type="cellIs" dxfId="1433" priority="106" operator="equal">
      <formula>0</formula>
    </cfRule>
  </conditionalFormatting>
  <conditionalFormatting sqref="AA48:AA52 AB51:AD51 AB52:AE52">
    <cfRule type="containsText" dxfId="1432" priority="105" operator="containsText" text="Наименование инвестиционного проекта">
      <formula>NOT(ISERROR(SEARCH("Наименование инвестиционного проекта",AA48)))</formula>
    </cfRule>
  </conditionalFormatting>
  <conditionalFormatting sqref="AA48:AA52 AB51:AD51 AB52:AE52">
    <cfRule type="cellIs" dxfId="1431" priority="104" operator="equal">
      <formula>0</formula>
    </cfRule>
  </conditionalFormatting>
  <conditionalFormatting sqref="AA48:AA52 AB51:AD51 AB52:AE52">
    <cfRule type="cellIs" dxfId="1430" priority="103" operator="equal">
      <formula>0</formula>
    </cfRule>
  </conditionalFormatting>
  <conditionalFormatting sqref="Z48:Z52">
    <cfRule type="cellIs" dxfId="1429" priority="102" operator="equal">
      <formula>0</formula>
    </cfRule>
  </conditionalFormatting>
  <conditionalFormatting sqref="Z48:Z52">
    <cfRule type="containsText" dxfId="1428" priority="101" operator="containsText" text="Наименование инвестиционного проекта">
      <formula>NOT(ISERROR(SEARCH("Наименование инвестиционного проекта",Z48)))</formula>
    </cfRule>
  </conditionalFormatting>
  <conditionalFormatting sqref="Z48:Z52">
    <cfRule type="cellIs" dxfId="1427" priority="100" operator="equal">
      <formula>0</formula>
    </cfRule>
  </conditionalFormatting>
  <conditionalFormatting sqref="Z48:Z52">
    <cfRule type="cellIs" dxfId="1426" priority="99" operator="equal">
      <formula>0</formula>
    </cfRule>
  </conditionalFormatting>
  <conditionalFormatting sqref="AE51:AM51 AF52:AM52 AB48:AM50">
    <cfRule type="cellIs" dxfId="1425" priority="98" operator="equal">
      <formula>0</formula>
    </cfRule>
  </conditionalFormatting>
  <conditionalFormatting sqref="AE51:AM51 AF52:AM52 AB48:AM50">
    <cfRule type="containsText" dxfId="1424" priority="97" operator="containsText" text="Наименование инвестиционного проекта">
      <formula>NOT(ISERROR(SEARCH("Наименование инвестиционного проекта",AB48)))</formula>
    </cfRule>
  </conditionalFormatting>
  <conditionalFormatting sqref="AE51:AM51 AF52:AM52 AB48:AM50">
    <cfRule type="cellIs" dxfId="1423" priority="96" operator="equal">
      <formula>0</formula>
    </cfRule>
  </conditionalFormatting>
  <conditionalFormatting sqref="AE51:AM51 AF52:AM52 AB48:AM50">
    <cfRule type="cellIs" dxfId="1422" priority="95" operator="equal">
      <formula>0</formula>
    </cfRule>
  </conditionalFormatting>
  <conditionalFormatting sqref="E48:L52 N48:S52 U48:Y52 E47:AM47">
    <cfRule type="cellIs" dxfId="1421" priority="94" operator="equal">
      <formula>0</formula>
    </cfRule>
  </conditionalFormatting>
  <conditionalFormatting sqref="E48:L52 N48:S52 U48:Y52 E47:AM47">
    <cfRule type="containsText" dxfId="1420" priority="93" operator="containsText" text="Наименование инвестиционного проекта">
      <formula>NOT(ISERROR(SEARCH("Наименование инвестиционного проекта",E47)))</formula>
    </cfRule>
  </conditionalFormatting>
  <conditionalFormatting sqref="E48:L52 N48:S52 U48:Y52 E47:AM47">
    <cfRule type="cellIs" dxfId="1419" priority="92" operator="equal">
      <formula>0</formula>
    </cfRule>
  </conditionalFormatting>
  <conditionalFormatting sqref="E48:L52 N48:S52 U48:Y52 E47:AM47">
    <cfRule type="cellIs" dxfId="1418" priority="91" operator="equal">
      <formula>0</formula>
    </cfRule>
  </conditionalFormatting>
  <conditionalFormatting sqref="M48:M52">
    <cfRule type="cellIs" dxfId="1417" priority="90" operator="equal">
      <formula>0</formula>
    </cfRule>
  </conditionalFormatting>
  <conditionalFormatting sqref="M48:M52">
    <cfRule type="containsText" dxfId="1416" priority="89" operator="containsText" text="Наименование инвестиционного проекта">
      <formula>NOT(ISERROR(SEARCH("Наименование инвестиционного проекта",M48)))</formula>
    </cfRule>
  </conditionalFormatting>
  <conditionalFormatting sqref="M48:M52">
    <cfRule type="cellIs" dxfId="1415" priority="88" operator="equal">
      <formula>0</formula>
    </cfRule>
  </conditionalFormatting>
  <conditionalFormatting sqref="M48:M52">
    <cfRule type="cellIs" dxfId="1414" priority="87" operator="equal">
      <formula>0</formula>
    </cfRule>
  </conditionalFormatting>
  <conditionalFormatting sqref="T48:T52">
    <cfRule type="cellIs" dxfId="1413" priority="86" operator="equal">
      <formula>0</formula>
    </cfRule>
  </conditionalFormatting>
  <conditionalFormatting sqref="T48:T52">
    <cfRule type="containsText" dxfId="1412" priority="85" operator="containsText" text="Наименование инвестиционного проекта">
      <formula>NOT(ISERROR(SEARCH("Наименование инвестиционного проекта",T48)))</formula>
    </cfRule>
  </conditionalFormatting>
  <conditionalFormatting sqref="T48:T52">
    <cfRule type="cellIs" dxfId="1411" priority="84" operator="equal">
      <formula>0</formula>
    </cfRule>
  </conditionalFormatting>
  <conditionalFormatting sqref="T48:T52">
    <cfRule type="cellIs" dxfId="1410" priority="83" operator="equal">
      <formula>0</formula>
    </cfRule>
  </conditionalFormatting>
  <conditionalFormatting sqref="E41:AM41">
    <cfRule type="containsText" dxfId="1409" priority="82" operator="containsText" text="Наименование инвестиционного проекта">
      <formula>NOT(ISERROR(SEARCH("Наименование инвестиционного проекта",E41)))</formula>
    </cfRule>
  </conditionalFormatting>
  <conditionalFormatting sqref="E41:AM41">
    <cfRule type="cellIs" dxfId="1408" priority="81" operator="equal">
      <formula>0</formula>
    </cfRule>
  </conditionalFormatting>
  <conditionalFormatting sqref="E41:AM41">
    <cfRule type="cellIs" dxfId="1407" priority="80" operator="equal">
      <formula>0</formula>
    </cfRule>
  </conditionalFormatting>
  <conditionalFormatting sqref="E41:AM41">
    <cfRule type="cellIs" dxfId="1406" priority="79" operator="equal">
      <formula>0</formula>
    </cfRule>
  </conditionalFormatting>
  <conditionalFormatting sqref="AA33">
    <cfRule type="containsText" dxfId="1405" priority="78"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1404" priority="77" operator="equal">
      <formula>0</formula>
    </cfRule>
  </conditionalFormatting>
  <conditionalFormatting sqref="AA33">
    <cfRule type="cellIs" dxfId="1403" priority="76" operator="equal">
      <formula>0</formula>
    </cfRule>
  </conditionalFormatting>
  <conditionalFormatting sqref="AA33">
    <cfRule type="cellIs" dxfId="1402" priority="75" operator="equal">
      <formula>0</formula>
    </cfRule>
  </conditionalFormatting>
  <conditionalFormatting sqref="Z33">
    <cfRule type="containsText" dxfId="1401" priority="74"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1400" priority="73" operator="equal">
      <formula>0</formula>
    </cfRule>
  </conditionalFormatting>
  <conditionalFormatting sqref="Z33">
    <cfRule type="cellIs" dxfId="1399" priority="72" operator="equal">
      <formula>0</formula>
    </cfRule>
  </conditionalFormatting>
  <conditionalFormatting sqref="Z33">
    <cfRule type="cellIs" dxfId="1398" priority="71" operator="equal">
      <formula>0</formula>
    </cfRule>
  </conditionalFormatting>
  <conditionalFormatting sqref="AG33:AM33">
    <cfRule type="cellIs" dxfId="1397" priority="70" operator="equal">
      <formula>0</formula>
    </cfRule>
  </conditionalFormatting>
  <conditionalFormatting sqref="AG33:AM33">
    <cfRule type="containsText" dxfId="1396" priority="69"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1395" priority="68" operator="equal">
      <formula>0</formula>
    </cfRule>
  </conditionalFormatting>
  <conditionalFormatting sqref="AG33:AM33">
    <cfRule type="cellIs" dxfId="1394" priority="67" operator="equal">
      <formula>0</formula>
    </cfRule>
  </conditionalFormatting>
  <conditionalFormatting sqref="AB33:AF33">
    <cfRule type="containsText" dxfId="1393" priority="66"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1392" priority="65" operator="equal">
      <formula>0</formula>
    </cfRule>
  </conditionalFormatting>
  <conditionalFormatting sqref="AB33:AF33">
    <cfRule type="cellIs" dxfId="1391" priority="64" operator="equal">
      <formula>0</formula>
    </cfRule>
  </conditionalFormatting>
  <conditionalFormatting sqref="AB33:AF33">
    <cfRule type="cellIs" dxfId="1390" priority="63" operator="equal">
      <formula>0</formula>
    </cfRule>
  </conditionalFormatting>
  <conditionalFormatting sqref="E33:L33 N33:S33 U33:Y33">
    <cfRule type="containsText" dxfId="1389" priority="62"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1388" priority="61" operator="equal">
      <formula>0</formula>
    </cfRule>
  </conditionalFormatting>
  <conditionalFormatting sqref="U33:Y33 N33:S33 E33:L33">
    <cfRule type="cellIs" dxfId="1387" priority="60" operator="equal">
      <formula>0</formula>
    </cfRule>
  </conditionalFormatting>
  <conditionalFormatting sqref="U33:Y33 N33:S33 E33:L33">
    <cfRule type="cellIs" dxfId="1386" priority="59" operator="equal">
      <formula>0</formula>
    </cfRule>
  </conditionalFormatting>
  <conditionalFormatting sqref="M33">
    <cfRule type="containsText" dxfId="1385" priority="58"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1384" priority="57" operator="equal">
      <formula>0</formula>
    </cfRule>
  </conditionalFormatting>
  <conditionalFormatting sqref="M33">
    <cfRule type="cellIs" dxfId="1383" priority="56" operator="equal">
      <formula>0</formula>
    </cfRule>
  </conditionalFormatting>
  <conditionalFormatting sqref="M33">
    <cfRule type="cellIs" dxfId="1382" priority="55" operator="equal">
      <formula>0</formula>
    </cfRule>
  </conditionalFormatting>
  <conditionalFormatting sqref="T33">
    <cfRule type="containsText" dxfId="1381" priority="54"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1380" priority="53" operator="equal">
      <formula>0</formula>
    </cfRule>
  </conditionalFormatting>
  <conditionalFormatting sqref="T33">
    <cfRule type="cellIs" dxfId="1379" priority="52" operator="equal">
      <formula>0</formula>
    </cfRule>
  </conditionalFormatting>
  <conditionalFormatting sqref="T33">
    <cfRule type="cellIs" dxfId="1378" priority="51" operator="equal">
      <formula>0</formula>
    </cfRule>
  </conditionalFormatting>
  <conditionalFormatting sqref="E64:AM64">
    <cfRule type="containsText" dxfId="1377" priority="49" operator="containsText" text="Наименование инвестиционного проекта">
      <formula>NOT(ISERROR(SEARCH("Наименование инвестиционного проекта",E64)))</formula>
    </cfRule>
  </conditionalFormatting>
  <conditionalFormatting sqref="E64:AM64">
    <cfRule type="cellIs" dxfId="1376" priority="50" operator="equal">
      <formula>0</formula>
    </cfRule>
  </conditionalFormatting>
  <conditionalFormatting sqref="E64:AM64">
    <cfRule type="cellIs" dxfId="1375" priority="48" operator="equal">
      <formula>0</formula>
    </cfRule>
  </conditionalFormatting>
  <conditionalFormatting sqref="E64:AM64">
    <cfRule type="cellIs" dxfId="1374" priority="47" operator="equal">
      <formula>0</formula>
    </cfRule>
  </conditionalFormatting>
  <conditionalFormatting sqref="B93:B98 D93:D98 B76:D76">
    <cfRule type="containsText" dxfId="1373" priority="46" operator="containsText" text="Наименование инвестиционного проекта">
      <formula>NOT(ISERROR(SEARCH("Наименование инвестиционного проекта",B76)))</formula>
    </cfRule>
  </conditionalFormatting>
  <conditionalFormatting sqref="B83:D86 B79:D79 B93:D98 B76:D76">
    <cfRule type="cellIs" dxfId="1372" priority="45" operator="equal">
      <formula>0</formula>
    </cfRule>
  </conditionalFormatting>
  <conditionalFormatting sqref="D83:D84 B85:D86 D23:D49 B106:D120 B71:D75 C98 B132:D172 B79:D79 D100:D101 B100:B101 B122:D123 B125:D128">
    <cfRule type="containsText" dxfId="1371" priority="44" operator="containsText" text="Наименование инвестиционного проекта">
      <formula>NOT(ISERROR(SEARCH("Наименование инвестиционного проекта",B23)))</formula>
    </cfRule>
  </conditionalFormatting>
  <conditionalFormatting sqref="B50:D50 D23:D49 B106:D120 B57:D69 C98 B52:D52 B55:D55 B71:D75 B132:D172 D100:D101 B100:B101 B122:D123 B125:D128">
    <cfRule type="cellIs" dxfId="1370" priority="43" operator="equal">
      <formula>0</formula>
    </cfRule>
  </conditionalFormatting>
  <conditionalFormatting sqref="D105">
    <cfRule type="cellIs" dxfId="1369" priority="34" operator="equal">
      <formula>0</formula>
    </cfRule>
  </conditionalFormatting>
  <conditionalFormatting sqref="C100">
    <cfRule type="cellIs" dxfId="1368" priority="36" operator="equal">
      <formula>0</formula>
    </cfRule>
  </conditionalFormatting>
  <conditionalFormatting sqref="C101">
    <cfRule type="cellIs" dxfId="1367" priority="35" operator="equal">
      <formula>0</formula>
    </cfRule>
  </conditionalFormatting>
  <conditionalFormatting sqref="C46:C47">
    <cfRule type="cellIs" dxfId="1366" priority="32" operator="equal">
      <formula>0</formula>
    </cfRule>
  </conditionalFormatting>
  <conditionalFormatting sqref="B83:C84 D87:D88 B105:C105 B102:D104 B89:D92">
    <cfRule type="containsText" dxfId="1365" priority="42" operator="containsText" text="Наименование инвестиционного проекта">
      <formula>NOT(ISERROR(SEARCH("Наименование инвестиционного проекта",B83)))</formula>
    </cfRule>
  </conditionalFormatting>
  <conditionalFormatting sqref="D87:D88 B105:C105 B102:D104 B89:D92">
    <cfRule type="cellIs" dxfId="1364" priority="41" operator="equal">
      <formula>0</formula>
    </cfRule>
  </conditionalFormatting>
  <conditionalFormatting sqref="B23:C23 B48:C49 B47">
    <cfRule type="cellIs" dxfId="1363" priority="40" operator="equal">
      <formula>0</formula>
    </cfRule>
  </conditionalFormatting>
  <conditionalFormatting sqref="B56 D56">
    <cfRule type="cellIs" dxfId="1362" priority="39" operator="equal">
      <formula>0</formula>
    </cfRule>
  </conditionalFormatting>
  <conditionalFormatting sqref="B87:C87">
    <cfRule type="cellIs" dxfId="1361" priority="38" operator="equal">
      <formula>0</formula>
    </cfRule>
  </conditionalFormatting>
  <conditionalFormatting sqref="B88:C88">
    <cfRule type="cellIs" dxfId="1360" priority="37" operator="equal">
      <formula>0</formula>
    </cfRule>
  </conditionalFormatting>
  <conditionalFormatting sqref="C56">
    <cfRule type="cellIs" dxfId="1359" priority="33" operator="equal">
      <formula>0</formula>
    </cfRule>
  </conditionalFormatting>
  <conditionalFormatting sqref="C51">
    <cfRule type="cellIs" dxfId="1358" priority="30" operator="equal">
      <formula>0</formula>
    </cfRule>
  </conditionalFormatting>
  <conditionalFormatting sqref="D51 B51">
    <cfRule type="cellIs" dxfId="1357" priority="31" operator="equal">
      <formula>0</formula>
    </cfRule>
  </conditionalFormatting>
  <conditionalFormatting sqref="C53:C54">
    <cfRule type="cellIs" dxfId="1356" priority="28" operator="equal">
      <formula>0</formula>
    </cfRule>
  </conditionalFormatting>
  <conditionalFormatting sqref="D53:D54 B53:B54">
    <cfRule type="cellIs" dxfId="1355" priority="29" operator="equal">
      <formula>0</formula>
    </cfRule>
  </conditionalFormatting>
  <conditionalFormatting sqref="B70:D70">
    <cfRule type="cellIs" dxfId="1354" priority="27" operator="equal">
      <formula>0</formula>
    </cfRule>
  </conditionalFormatting>
  <conditionalFormatting sqref="B131:D131">
    <cfRule type="containsText" dxfId="1353" priority="26" operator="containsText" text="Наименование инвестиционного проекта">
      <formula>NOT(ISERROR(SEARCH("Наименование инвестиционного проекта",B131)))</formula>
    </cfRule>
  </conditionalFormatting>
  <conditionalFormatting sqref="B131:D131">
    <cfRule type="cellIs" dxfId="1352" priority="25" operator="equal">
      <formula>0</formula>
    </cfRule>
  </conditionalFormatting>
  <conditionalFormatting sqref="B79:D79">
    <cfRule type="containsText" dxfId="1351" priority="24" operator="containsText" text="Наименование инвестиционного проекта">
      <formula>NOT(ISERROR(SEARCH("Наименование инвестиционного проекта",B79)))</formula>
    </cfRule>
  </conditionalFormatting>
  <conditionalFormatting sqref="B79:D79">
    <cfRule type="cellIs" dxfId="1350" priority="23" operator="equal">
      <formula>0</formula>
    </cfRule>
  </conditionalFormatting>
  <conditionalFormatting sqref="C79">
    <cfRule type="containsText" dxfId="1349" priority="22" operator="containsText" text="Наименование инвестиционного проекта">
      <formula>NOT(ISERROR(SEARCH("Наименование инвестиционного проекта",C79)))</formula>
    </cfRule>
  </conditionalFormatting>
  <conditionalFormatting sqref="C99">
    <cfRule type="cellIs" dxfId="1348" priority="19" operator="equal">
      <formula>0</formula>
    </cfRule>
  </conditionalFormatting>
  <conditionalFormatting sqref="D99 B99">
    <cfRule type="containsText" dxfId="1347" priority="21" operator="containsText" text="Наименование инвестиционного проекта">
      <formula>NOT(ISERROR(SEARCH("Наименование инвестиционного проекта",B99)))</formula>
    </cfRule>
  </conditionalFormatting>
  <conditionalFormatting sqref="D99 B99">
    <cfRule type="cellIs" dxfId="1346" priority="20" operator="equal">
      <formula>0</formula>
    </cfRule>
  </conditionalFormatting>
  <conditionalFormatting sqref="B129:D130">
    <cfRule type="containsText" dxfId="1345" priority="18" operator="containsText" text="Наименование инвестиционного проекта">
      <formula>NOT(ISERROR(SEARCH("Наименование инвестиционного проекта",B129)))</formula>
    </cfRule>
  </conditionalFormatting>
  <conditionalFormatting sqref="B129:D130">
    <cfRule type="cellIs" dxfId="1344" priority="17" operator="equal">
      <formula>0</formula>
    </cfRule>
  </conditionalFormatting>
  <conditionalFormatting sqref="B173:D175">
    <cfRule type="containsText" dxfId="1343" priority="16" operator="containsText" text="Наименование инвестиционного проекта">
      <formula>NOT(ISERROR(SEARCH("Наименование инвестиционного проекта",B173)))</formula>
    </cfRule>
  </conditionalFormatting>
  <conditionalFormatting sqref="B173:D175">
    <cfRule type="cellIs" dxfId="1342" priority="15" operator="equal">
      <formula>0</formula>
    </cfRule>
  </conditionalFormatting>
  <conditionalFormatting sqref="B77:D78">
    <cfRule type="containsText" dxfId="1341" priority="14" operator="containsText" text="Наименование инвестиционного проекта">
      <formula>NOT(ISERROR(SEARCH("Наименование инвестиционного проекта",B77)))</formula>
    </cfRule>
  </conditionalFormatting>
  <conditionalFormatting sqref="B77:D78">
    <cfRule type="cellIs" dxfId="1340" priority="13" operator="equal">
      <formula>0</formula>
    </cfRule>
  </conditionalFormatting>
  <conditionalFormatting sqref="C77:C78">
    <cfRule type="containsText" dxfId="1339" priority="12" operator="containsText" text="Наименование инвестиционного проекта">
      <formula>NOT(ISERROR(SEARCH("Наименование инвестиционного проекта",C77)))</formula>
    </cfRule>
  </conditionalFormatting>
  <conditionalFormatting sqref="B80:D81">
    <cfRule type="containsText" dxfId="1338" priority="11" operator="containsText" text="Наименование инвестиционного проекта">
      <formula>NOT(ISERROR(SEARCH("Наименование инвестиционного проекта",B80)))</formula>
    </cfRule>
  </conditionalFormatting>
  <conditionalFormatting sqref="B80:D81">
    <cfRule type="cellIs" dxfId="1337" priority="10" operator="equal">
      <formula>0</formula>
    </cfRule>
  </conditionalFormatting>
  <conditionalFormatting sqref="C80:C81">
    <cfRule type="containsText" dxfId="1336" priority="9" operator="containsText" text="Наименование инвестиционного проекта">
      <formula>NOT(ISERROR(SEARCH("Наименование инвестиционного проекта",C80)))</formula>
    </cfRule>
  </conditionalFormatting>
  <conditionalFormatting sqref="B121:D121">
    <cfRule type="containsText" dxfId="1335" priority="8" operator="containsText" text="Наименование инвестиционного проекта">
      <formula>NOT(ISERROR(SEARCH("Наименование инвестиционного проекта",B121)))</formula>
    </cfRule>
  </conditionalFormatting>
  <conditionalFormatting sqref="B121:D121">
    <cfRule type="cellIs" dxfId="1334" priority="7" operator="equal">
      <formula>0</formula>
    </cfRule>
  </conditionalFormatting>
  <conditionalFormatting sqref="B82:D82">
    <cfRule type="containsText" dxfId="1333" priority="6" operator="containsText" text="Наименование инвестиционного проекта">
      <formula>NOT(ISERROR(SEARCH("Наименование инвестиционного проекта",B82)))</formula>
    </cfRule>
  </conditionalFormatting>
  <conditionalFormatting sqref="B82:D82">
    <cfRule type="cellIs" dxfId="1332" priority="5" operator="equal">
      <formula>0</formula>
    </cfRule>
  </conditionalFormatting>
  <conditionalFormatting sqref="B124:D124">
    <cfRule type="containsText" dxfId="1331" priority="4" operator="containsText" text="Наименование инвестиционного проекта">
      <formula>NOT(ISERROR(SEARCH("Наименование инвестиционного проекта",B124)))</formula>
    </cfRule>
  </conditionalFormatting>
  <conditionalFormatting sqref="B124:D124">
    <cfRule type="cellIs" dxfId="1330" priority="3" operator="equal">
      <formula>0</formula>
    </cfRule>
  </conditionalFormatting>
  <conditionalFormatting sqref="B176:D176">
    <cfRule type="containsText" dxfId="1329" priority="2" operator="containsText" text="Наименование инвестиционного проекта">
      <formula>NOT(ISERROR(SEARCH("Наименование инвестиционного проекта",B176)))</formula>
    </cfRule>
  </conditionalFormatting>
  <conditionalFormatting sqref="B176:D176">
    <cfRule type="cellIs" dxfId="1328" priority="1" operator="equal">
      <formula>0</formula>
    </cfRule>
  </conditionalFormatting>
  <pageMargins left="0.70866141732283472" right="0.70866141732283472" top="0.74803149606299213" bottom="0.74803149606299213" header="0.31496062992125984" footer="0.31496062992125984"/>
  <pageSetup paperSize="8" scale="1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D193-D2DF-47D8-A664-2871B5C9C9F6}">
  <sheetPr>
    <tabColor rgb="FF92D050"/>
    <pageSetUpPr fitToPage="1"/>
  </sheetPr>
  <dimension ref="A1:BO176"/>
  <sheetViews>
    <sheetView view="pageBreakPreview" zoomScale="70" zoomScaleNormal="100" zoomScaleSheetLayoutView="70" workbookViewId="0">
      <pane xSplit="4" ySplit="24" topLeftCell="K165" activePane="bottomRight" state="frozen"/>
      <selection activeCell="A18" sqref="A18"/>
      <selection pane="topRight" activeCell="E18" sqref="E18"/>
      <selection pane="bottomLeft" activeCell="A25" sqref="A25"/>
      <selection pane="bottomRight" activeCell="A173" sqref="A173:XFD176"/>
    </sheetView>
  </sheetViews>
  <sheetFormatPr defaultRowHeight="15.75" outlineLevelRow="1" x14ac:dyDescent="0.25"/>
  <cols>
    <col min="1" max="1" width="9.140625" style="32"/>
    <col min="2" max="2" width="13.28515625" style="32" customWidth="1"/>
    <col min="3" max="3" width="106.28515625" style="32" customWidth="1"/>
    <col min="4" max="4" width="26.28515625" style="32" customWidth="1"/>
    <col min="5" max="5" width="20.5703125" style="32" customWidth="1"/>
    <col min="6" max="6" width="17.7109375" style="32" customWidth="1"/>
    <col min="7" max="11" width="8.7109375" style="32" customWidth="1"/>
    <col min="12" max="12" width="20.5703125" style="32" customWidth="1"/>
    <col min="13" max="13" width="17.140625" style="32" customWidth="1"/>
    <col min="14" max="18" width="8.7109375" style="32" customWidth="1"/>
    <col min="19" max="19" width="20.5703125" style="32" customWidth="1"/>
    <col min="20" max="20" width="15.7109375" style="32" customWidth="1"/>
    <col min="21" max="25" width="8.7109375" style="32" customWidth="1"/>
    <col min="26" max="26" width="20.5703125" style="32" customWidth="1"/>
    <col min="27" max="27" width="17.7109375" style="32" customWidth="1"/>
    <col min="28" max="28" width="11.140625" style="32" customWidth="1"/>
    <col min="29" max="32" width="8.7109375" style="32" bestFit="1" customWidth="1"/>
    <col min="33" max="33" width="20.5703125" style="32" customWidth="1"/>
    <col min="34" max="34" width="15.28515625" style="32" customWidth="1"/>
    <col min="35" max="35" width="12.140625" style="32" customWidth="1"/>
    <col min="36" max="38" width="8.7109375" style="32" bestFit="1" customWidth="1"/>
    <col min="39" max="39" width="17.42578125" style="32" customWidth="1"/>
    <col min="40" max="40" width="6.5703125" style="29" customWidth="1"/>
    <col min="41" max="41" width="18.42578125" style="32" customWidth="1"/>
    <col min="42" max="42" width="24.28515625" style="32" customWidth="1"/>
    <col min="43" max="43" width="14.42578125" style="32" customWidth="1"/>
    <col min="44" max="44" width="25.5703125" style="32" customWidth="1"/>
    <col min="45" max="45" width="12.42578125" style="32" customWidth="1"/>
    <col min="46" max="46" width="19.85546875" style="32" customWidth="1"/>
    <col min="47" max="48" width="4.7109375" style="32" customWidth="1"/>
    <col min="49" max="49" width="4.28515625" style="32" customWidth="1"/>
    <col min="50" max="50" width="4.42578125" style="32" customWidth="1"/>
    <col min="51" max="51" width="5.140625" style="32" customWidth="1"/>
    <col min="52" max="52" width="5.7109375" style="32" customWidth="1"/>
    <col min="53" max="53" width="6.28515625" style="32" customWidth="1"/>
    <col min="54" max="54" width="6.5703125" style="32" customWidth="1"/>
    <col min="55" max="55" width="6.28515625" style="32" customWidth="1"/>
    <col min="56" max="57" width="5.7109375" style="32" customWidth="1"/>
    <col min="58" max="58" width="14.7109375" style="32" customWidth="1"/>
    <col min="59" max="68" width="5.7109375" style="32" customWidth="1"/>
    <col min="69" max="16384" width="9.140625" style="32"/>
  </cols>
  <sheetData>
    <row r="1" spans="2:67" ht="18.75" outlineLevel="1" x14ac:dyDescent="0.25">
      <c r="AM1" s="89" t="s">
        <v>391</v>
      </c>
    </row>
    <row r="2" spans="2:67" ht="18.75" outlineLevel="1" x14ac:dyDescent="0.3">
      <c r="AM2" s="117" t="s">
        <v>1</v>
      </c>
    </row>
    <row r="3" spans="2:67" ht="18.75" outlineLevel="1" x14ac:dyDescent="0.3">
      <c r="AM3" s="117" t="s">
        <v>305</v>
      </c>
    </row>
    <row r="4" spans="2:67" ht="18.75" outlineLevel="1" x14ac:dyDescent="0.3">
      <c r="B4" s="962" t="s">
        <v>392</v>
      </c>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c r="AI4" s="962"/>
      <c r="AJ4" s="962"/>
      <c r="AK4" s="962"/>
      <c r="AL4" s="962"/>
      <c r="AM4" s="962"/>
    </row>
    <row r="5" spans="2:67" ht="18.75" outlineLevel="1" x14ac:dyDescent="0.3">
      <c r="B5" s="963" t="s">
        <v>1663</v>
      </c>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row>
    <row r="6" spans="2:67" outlineLevel="1" x14ac:dyDescent="0.25">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row>
    <row r="7" spans="2:67" ht="18.75" outlineLevel="1" x14ac:dyDescent="0.25">
      <c r="B7" s="907" t="str">
        <f>'1-2023'!B7:AY7</f>
        <v>Инвестиционная программа  ГУП НАО "Нарьян-Марская электростанция"</v>
      </c>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119"/>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row>
    <row r="8" spans="2:67" outlineLevel="1" x14ac:dyDescent="0.25">
      <c r="B8" s="964" t="s">
        <v>4</v>
      </c>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964"/>
      <c r="AM8" s="964"/>
      <c r="AN8" s="121"/>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row>
    <row r="9" spans="2:67" outlineLevel="1" x14ac:dyDescent="0.25">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1"/>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row>
    <row r="10" spans="2:67" outlineLevel="1" x14ac:dyDescent="0.25">
      <c r="B10" s="965" t="s">
        <v>1682</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124"/>
      <c r="AO10" s="125"/>
      <c r="AP10" s="125"/>
      <c r="AQ10" s="125"/>
      <c r="AR10" s="125"/>
      <c r="AS10" s="125"/>
      <c r="AT10" s="125"/>
      <c r="AU10" s="125"/>
      <c r="AV10" s="125"/>
      <c r="AW10" s="125"/>
      <c r="AX10" s="125"/>
      <c r="AY10" s="125"/>
      <c r="AZ10" s="125"/>
      <c r="BA10" s="125"/>
      <c r="BB10" s="125"/>
      <c r="BC10" s="125"/>
      <c r="BD10" s="125"/>
      <c r="BE10" s="125"/>
      <c r="BF10" s="125"/>
    </row>
    <row r="11" spans="2:67" ht="18.75" outlineLevel="1" x14ac:dyDescent="0.3">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7"/>
      <c r="AO11" s="128"/>
      <c r="AP11" s="128"/>
      <c r="AQ11" s="128"/>
      <c r="AR11" s="128"/>
      <c r="AS11" s="128"/>
      <c r="AT11" s="128"/>
      <c r="AU11" s="128"/>
      <c r="AV11" s="128"/>
      <c r="AW11" s="128"/>
      <c r="AX11" s="128"/>
    </row>
    <row r="12" spans="2:67" ht="18.75" outlineLevel="1" x14ac:dyDescent="0.25">
      <c r="B12" s="873" t="str">
        <f>'1-2023'!B12:AY12</f>
        <v>Утвержденные плановые значения показателей приведены в соответствии с:  "решение об утверждении инвестиционной программы отсутствует"</v>
      </c>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129"/>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row>
    <row r="13" spans="2:67" outlineLevel="1" x14ac:dyDescent="0.25">
      <c r="B13" s="874" t="s">
        <v>6</v>
      </c>
      <c r="C13" s="874"/>
      <c r="D13" s="874"/>
      <c r="E13" s="874"/>
      <c r="F13" s="874"/>
      <c r="G13" s="874"/>
      <c r="H13" s="874"/>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131"/>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row>
    <row r="14" spans="2:67" outlineLevel="1" x14ac:dyDescent="0.2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131"/>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row>
    <row r="15" spans="2:67" outlineLevel="1" x14ac:dyDescent="0.2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131"/>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row>
    <row r="16" spans="2:67" outlineLevel="1" x14ac:dyDescent="0.2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131"/>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row>
    <row r="17" spans="1:58" ht="16.5" outlineLevel="1" thickBot="1" x14ac:dyDescent="0.3">
      <c r="B17" s="954"/>
      <c r="C17" s="954"/>
      <c r="D17" s="954"/>
      <c r="E17" s="954"/>
      <c r="F17" s="954"/>
      <c r="G17" s="954"/>
      <c r="H17" s="954"/>
      <c r="I17" s="954"/>
      <c r="J17" s="954"/>
      <c r="K17" s="954"/>
      <c r="L17" s="954"/>
      <c r="M17" s="954"/>
      <c r="N17" s="954"/>
      <c r="O17" s="954"/>
      <c r="P17" s="954"/>
      <c r="Q17" s="954"/>
      <c r="R17" s="954"/>
      <c r="S17" s="954"/>
      <c r="T17" s="954"/>
      <c r="U17" s="954"/>
      <c r="V17" s="954"/>
      <c r="W17" s="954"/>
      <c r="X17" s="954"/>
      <c r="Y17" s="954"/>
      <c r="Z17" s="954"/>
      <c r="AA17" s="954"/>
      <c r="AB17" s="954"/>
      <c r="AC17" s="954"/>
      <c r="AD17" s="954"/>
      <c r="AE17" s="954"/>
      <c r="AF17" s="954"/>
      <c r="AG17" s="954"/>
      <c r="AH17" s="954"/>
      <c r="AI17" s="954"/>
      <c r="AJ17" s="954"/>
      <c r="AK17" s="954"/>
      <c r="AL17" s="954"/>
      <c r="AM17" s="954"/>
      <c r="AN17" s="133"/>
      <c r="AO17" s="134"/>
      <c r="AP17" s="134"/>
      <c r="AQ17" s="135"/>
      <c r="AR17" s="135"/>
      <c r="AS17" s="135"/>
      <c r="AT17" s="135"/>
      <c r="AU17" s="135"/>
      <c r="AV17" s="135"/>
      <c r="AW17" s="135"/>
      <c r="AX17" s="135"/>
      <c r="AY17" s="135"/>
      <c r="AZ17" s="135"/>
      <c r="BA17" s="135"/>
      <c r="BB17" s="135"/>
      <c r="BC17" s="135"/>
      <c r="BD17" s="135"/>
      <c r="BE17" s="135"/>
      <c r="BF17" s="135"/>
    </row>
    <row r="18" spans="1:58" ht="29.25" customHeight="1" thickBot="1" x14ac:dyDescent="0.3">
      <c r="A18" s="29"/>
      <c r="B18" s="931" t="s">
        <v>7</v>
      </c>
      <c r="C18" s="955" t="s">
        <v>8</v>
      </c>
      <c r="D18" s="931" t="s">
        <v>9</v>
      </c>
      <c r="E18" s="923" t="s">
        <v>1475</v>
      </c>
      <c r="F18" s="924"/>
      <c r="G18" s="924"/>
      <c r="H18" s="924"/>
      <c r="I18" s="924"/>
      <c r="J18" s="924"/>
      <c r="K18" s="924"/>
      <c r="L18" s="924"/>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c r="AL18" s="924"/>
      <c r="AM18" s="925"/>
    </row>
    <row r="19" spans="1:58" ht="43.5" customHeight="1" thickBot="1" x14ac:dyDescent="0.3">
      <c r="A19" s="29"/>
      <c r="B19" s="932"/>
      <c r="C19" s="956"/>
      <c r="D19" s="932"/>
      <c r="E19" s="923" t="s">
        <v>393</v>
      </c>
      <c r="F19" s="924"/>
      <c r="G19" s="924"/>
      <c r="H19" s="924"/>
      <c r="I19" s="924"/>
      <c r="J19" s="924"/>
      <c r="K19" s="925"/>
      <c r="L19" s="958" t="s">
        <v>394</v>
      </c>
      <c r="M19" s="924"/>
      <c r="N19" s="924"/>
      <c r="O19" s="924"/>
      <c r="P19" s="924"/>
      <c r="Q19" s="924"/>
      <c r="R19" s="925"/>
      <c r="S19" s="923" t="s">
        <v>395</v>
      </c>
      <c r="T19" s="924"/>
      <c r="U19" s="924"/>
      <c r="V19" s="924"/>
      <c r="W19" s="924"/>
      <c r="X19" s="924"/>
      <c r="Y19" s="925"/>
      <c r="Z19" s="958" t="s">
        <v>396</v>
      </c>
      <c r="AA19" s="924"/>
      <c r="AB19" s="924"/>
      <c r="AC19" s="924"/>
      <c r="AD19" s="924"/>
      <c r="AE19" s="924"/>
      <c r="AF19" s="925"/>
      <c r="AG19" s="959" t="s">
        <v>1476</v>
      </c>
      <c r="AH19" s="960"/>
      <c r="AI19" s="960"/>
      <c r="AJ19" s="960"/>
      <c r="AK19" s="960"/>
      <c r="AL19" s="960"/>
      <c r="AM19" s="961"/>
    </row>
    <row r="20" spans="1:58" ht="43.5" customHeight="1" thickBot="1" x14ac:dyDescent="0.3">
      <c r="A20" s="29"/>
      <c r="B20" s="932"/>
      <c r="C20" s="956"/>
      <c r="D20" s="932"/>
      <c r="E20" s="96" t="s">
        <v>311</v>
      </c>
      <c r="F20" s="923" t="s">
        <v>312</v>
      </c>
      <c r="G20" s="924"/>
      <c r="H20" s="924"/>
      <c r="I20" s="924"/>
      <c r="J20" s="924"/>
      <c r="K20" s="925"/>
      <c r="L20" s="136" t="s">
        <v>311</v>
      </c>
      <c r="M20" s="916" t="s">
        <v>312</v>
      </c>
      <c r="N20" s="917"/>
      <c r="O20" s="917"/>
      <c r="P20" s="917"/>
      <c r="Q20" s="917"/>
      <c r="R20" s="918"/>
      <c r="S20" s="96" t="s">
        <v>311</v>
      </c>
      <c r="T20" s="916" t="s">
        <v>312</v>
      </c>
      <c r="U20" s="917"/>
      <c r="V20" s="917"/>
      <c r="W20" s="917"/>
      <c r="X20" s="917"/>
      <c r="Y20" s="918"/>
      <c r="Z20" s="136" t="s">
        <v>311</v>
      </c>
      <c r="AA20" s="916" t="s">
        <v>312</v>
      </c>
      <c r="AB20" s="917"/>
      <c r="AC20" s="917"/>
      <c r="AD20" s="917"/>
      <c r="AE20" s="917"/>
      <c r="AF20" s="918"/>
      <c r="AG20" s="96" t="s">
        <v>311</v>
      </c>
      <c r="AH20" s="916" t="s">
        <v>312</v>
      </c>
      <c r="AI20" s="917"/>
      <c r="AJ20" s="917"/>
      <c r="AK20" s="917"/>
      <c r="AL20" s="917"/>
      <c r="AM20" s="918"/>
    </row>
    <row r="21" spans="1:58" ht="87.75" customHeight="1" thickBot="1" x14ac:dyDescent="0.3">
      <c r="A21" s="29"/>
      <c r="B21" s="933"/>
      <c r="C21" s="957"/>
      <c r="D21" s="933"/>
      <c r="E21" s="137" t="s">
        <v>397</v>
      </c>
      <c r="F21" s="137" t="s">
        <v>313</v>
      </c>
      <c r="G21" s="138" t="s">
        <v>314</v>
      </c>
      <c r="H21" s="139" t="s">
        <v>315</v>
      </c>
      <c r="I21" s="139" t="s">
        <v>316</v>
      </c>
      <c r="J21" s="139" t="s">
        <v>317</v>
      </c>
      <c r="K21" s="140" t="s">
        <v>318</v>
      </c>
      <c r="L21" s="141" t="s">
        <v>397</v>
      </c>
      <c r="M21" s="137" t="s">
        <v>313</v>
      </c>
      <c r="N21" s="142" t="s">
        <v>314</v>
      </c>
      <c r="O21" s="143" t="s">
        <v>315</v>
      </c>
      <c r="P21" s="143" t="s">
        <v>316</v>
      </c>
      <c r="Q21" s="143" t="s">
        <v>317</v>
      </c>
      <c r="R21" s="144" t="s">
        <v>318</v>
      </c>
      <c r="S21" s="97" t="s">
        <v>397</v>
      </c>
      <c r="T21" s="97" t="s">
        <v>313</v>
      </c>
      <c r="U21" s="145" t="s">
        <v>314</v>
      </c>
      <c r="V21" s="146" t="s">
        <v>315</v>
      </c>
      <c r="W21" s="146" t="s">
        <v>316</v>
      </c>
      <c r="X21" s="146" t="s">
        <v>317</v>
      </c>
      <c r="Y21" s="147" t="s">
        <v>318</v>
      </c>
      <c r="Z21" s="148" t="s">
        <v>397</v>
      </c>
      <c r="AA21" s="137" t="s">
        <v>313</v>
      </c>
      <c r="AB21" s="142" t="s">
        <v>314</v>
      </c>
      <c r="AC21" s="143" t="s">
        <v>315</v>
      </c>
      <c r="AD21" s="143" t="s">
        <v>316</v>
      </c>
      <c r="AE21" s="143" t="s">
        <v>317</v>
      </c>
      <c r="AF21" s="144" t="s">
        <v>318</v>
      </c>
      <c r="AG21" s="137" t="s">
        <v>397</v>
      </c>
      <c r="AH21" s="137" t="s">
        <v>313</v>
      </c>
      <c r="AI21" s="149" t="s">
        <v>314</v>
      </c>
      <c r="AJ21" s="139" t="s">
        <v>315</v>
      </c>
      <c r="AK21" s="139" t="s">
        <v>316</v>
      </c>
      <c r="AL21" s="139" t="s">
        <v>317</v>
      </c>
      <c r="AM21" s="140" t="s">
        <v>318</v>
      </c>
    </row>
    <row r="22" spans="1:58" x14ac:dyDescent="0.25">
      <c r="A22" s="29"/>
      <c r="B22" s="172">
        <v>1</v>
      </c>
      <c r="C22" s="172">
        <v>2</v>
      </c>
      <c r="D22" s="172">
        <v>3</v>
      </c>
      <c r="E22" s="150" t="s">
        <v>398</v>
      </c>
      <c r="F22" s="110" t="s">
        <v>399</v>
      </c>
      <c r="G22" s="110" t="s">
        <v>400</v>
      </c>
      <c r="H22" s="110" t="s">
        <v>401</v>
      </c>
      <c r="I22" s="110" t="s">
        <v>402</v>
      </c>
      <c r="J22" s="110" t="s">
        <v>403</v>
      </c>
      <c r="K22" s="110" t="s">
        <v>404</v>
      </c>
      <c r="L22" s="110" t="s">
        <v>405</v>
      </c>
      <c r="M22" s="110" t="s">
        <v>406</v>
      </c>
      <c r="N22" s="110" t="s">
        <v>407</v>
      </c>
      <c r="O22" s="110" t="s">
        <v>408</v>
      </c>
      <c r="P22" s="110" t="s">
        <v>409</v>
      </c>
      <c r="Q22" s="110" t="s">
        <v>410</v>
      </c>
      <c r="R22" s="111" t="s">
        <v>411</v>
      </c>
      <c r="S22" s="114" t="s">
        <v>412</v>
      </c>
      <c r="T22" s="115" t="s">
        <v>413</v>
      </c>
      <c r="U22" s="151" t="s">
        <v>414</v>
      </c>
      <c r="V22" s="151" t="s">
        <v>415</v>
      </c>
      <c r="W22" s="151" t="s">
        <v>416</v>
      </c>
      <c r="X22" s="151" t="s">
        <v>417</v>
      </c>
      <c r="Y22" s="152" t="s">
        <v>418</v>
      </c>
      <c r="Z22" s="150" t="s">
        <v>419</v>
      </c>
      <c r="AA22" s="110" t="s">
        <v>420</v>
      </c>
      <c r="AB22" s="110" t="s">
        <v>421</v>
      </c>
      <c r="AC22" s="110" t="s">
        <v>422</v>
      </c>
      <c r="AD22" s="110" t="s">
        <v>423</v>
      </c>
      <c r="AE22" s="110" t="s">
        <v>424</v>
      </c>
      <c r="AF22" s="343" t="s">
        <v>425</v>
      </c>
      <c r="AG22" s="150" t="s">
        <v>426</v>
      </c>
      <c r="AH22" s="110" t="s">
        <v>427</v>
      </c>
      <c r="AI22" s="110" t="s">
        <v>428</v>
      </c>
      <c r="AJ22" s="110" t="s">
        <v>429</v>
      </c>
      <c r="AK22" s="110" t="s">
        <v>390</v>
      </c>
      <c r="AL22" s="110" t="s">
        <v>430</v>
      </c>
      <c r="AM22" s="111" t="s">
        <v>431</v>
      </c>
    </row>
    <row r="23" spans="1:58" ht="48" customHeight="1" x14ac:dyDescent="0.25">
      <c r="A23" s="29"/>
      <c r="B23" s="402">
        <v>0</v>
      </c>
      <c r="C23" s="402" t="s">
        <v>92</v>
      </c>
      <c r="D23" s="403" t="s">
        <v>93</v>
      </c>
      <c r="E23" s="623">
        <f t="shared" ref="E23:K23" si="0">SUM(E24:E29)</f>
        <v>0</v>
      </c>
      <c r="F23" s="623">
        <f>SUM(F24:F29)</f>
        <v>0</v>
      </c>
      <c r="G23" s="623">
        <f t="shared" si="0"/>
        <v>0</v>
      </c>
      <c r="H23" s="623">
        <f t="shared" si="0"/>
        <v>0</v>
      </c>
      <c r="I23" s="623">
        <f t="shared" si="0"/>
        <v>0</v>
      </c>
      <c r="J23" s="623">
        <f t="shared" si="0"/>
        <v>0</v>
      </c>
      <c r="K23" s="623">
        <f t="shared" si="0"/>
        <v>0</v>
      </c>
      <c r="L23" s="623">
        <f t="shared" ref="L23:Y23" si="1">SUM(L24:L29)</f>
        <v>0</v>
      </c>
      <c r="M23" s="623">
        <f t="shared" si="1"/>
        <v>0</v>
      </c>
      <c r="N23" s="623">
        <f t="shared" si="1"/>
        <v>0</v>
      </c>
      <c r="O23" s="623">
        <f t="shared" si="1"/>
        <v>0</v>
      </c>
      <c r="P23" s="623">
        <f t="shared" si="1"/>
        <v>0</v>
      </c>
      <c r="Q23" s="623">
        <f t="shared" si="1"/>
        <v>0</v>
      </c>
      <c r="R23" s="623">
        <f t="shared" si="1"/>
        <v>0</v>
      </c>
      <c r="S23" s="623">
        <f t="shared" si="1"/>
        <v>0</v>
      </c>
      <c r="T23" s="623">
        <f t="shared" si="1"/>
        <v>0</v>
      </c>
      <c r="U23" s="623">
        <f t="shared" si="1"/>
        <v>0</v>
      </c>
      <c r="V23" s="623">
        <f t="shared" si="1"/>
        <v>0</v>
      </c>
      <c r="W23" s="623">
        <f t="shared" si="1"/>
        <v>0</v>
      </c>
      <c r="X23" s="623">
        <f t="shared" si="1"/>
        <v>0</v>
      </c>
      <c r="Y23" s="623">
        <f t="shared" si="1"/>
        <v>0</v>
      </c>
      <c r="Z23" s="623">
        <f>SUM(Z24:Z29)</f>
        <v>0</v>
      </c>
      <c r="AA23" s="623">
        <f>AA24+AA31+AA39+AA45</f>
        <v>62.467500010000009</v>
      </c>
      <c r="AB23" s="623">
        <f t="shared" ref="AB23:AM23" si="2">AB24+AB31+AB39+AB45</f>
        <v>0</v>
      </c>
      <c r="AC23" s="623">
        <f t="shared" si="2"/>
        <v>0</v>
      </c>
      <c r="AD23" s="623">
        <f t="shared" si="2"/>
        <v>0</v>
      </c>
      <c r="AE23" s="623">
        <f t="shared" si="2"/>
        <v>0</v>
      </c>
      <c r="AF23" s="623">
        <f t="shared" si="2"/>
        <v>0</v>
      </c>
      <c r="AG23" s="623">
        <f t="shared" si="2"/>
        <v>0</v>
      </c>
      <c r="AH23" s="623">
        <f>AH24+AH31+AH39+AH45</f>
        <v>62.467500010000009</v>
      </c>
      <c r="AI23" s="623">
        <f>AI24+AI31+AI39+AI45</f>
        <v>0</v>
      </c>
      <c r="AJ23" s="623">
        <f>AJ24+AJ31+AJ39+AJ45</f>
        <v>0</v>
      </c>
      <c r="AK23" s="623">
        <f>AK24+AK31+AK39+AK45</f>
        <v>0</v>
      </c>
      <c r="AL23" s="623">
        <f t="shared" si="2"/>
        <v>0</v>
      </c>
      <c r="AM23" s="623">
        <f t="shared" si="2"/>
        <v>0</v>
      </c>
    </row>
    <row r="24" spans="1:58" ht="42" customHeight="1" x14ac:dyDescent="0.25">
      <c r="A24" s="29"/>
      <c r="B24" s="406" t="s">
        <v>94</v>
      </c>
      <c r="C24" s="413" t="s">
        <v>1506</v>
      </c>
      <c r="D24" s="399" t="s">
        <v>93</v>
      </c>
      <c r="E24" s="625">
        <f>E31</f>
        <v>0</v>
      </c>
      <c r="F24" s="625">
        <f>F31</f>
        <v>0</v>
      </c>
      <c r="G24" s="625">
        <f t="shared" ref="G24:Z24" si="3">G31</f>
        <v>0</v>
      </c>
      <c r="H24" s="625">
        <f t="shared" si="3"/>
        <v>0</v>
      </c>
      <c r="I24" s="625">
        <f t="shared" si="3"/>
        <v>0</v>
      </c>
      <c r="J24" s="625">
        <f t="shared" si="3"/>
        <v>0</v>
      </c>
      <c r="K24" s="625">
        <f t="shared" si="3"/>
        <v>0</v>
      </c>
      <c r="L24" s="625">
        <f t="shared" si="3"/>
        <v>0</v>
      </c>
      <c r="M24" s="625">
        <f t="shared" si="3"/>
        <v>0</v>
      </c>
      <c r="N24" s="625">
        <f t="shared" si="3"/>
        <v>0</v>
      </c>
      <c r="O24" s="625">
        <f t="shared" si="3"/>
        <v>0</v>
      </c>
      <c r="P24" s="625">
        <f t="shared" si="3"/>
        <v>0</v>
      </c>
      <c r="Q24" s="625">
        <f t="shared" si="3"/>
        <v>0</v>
      </c>
      <c r="R24" s="625">
        <f t="shared" si="3"/>
        <v>0</v>
      </c>
      <c r="S24" s="625">
        <f t="shared" si="3"/>
        <v>0</v>
      </c>
      <c r="T24" s="625">
        <f t="shared" si="3"/>
        <v>0</v>
      </c>
      <c r="U24" s="625">
        <f t="shared" si="3"/>
        <v>0</v>
      </c>
      <c r="V24" s="625">
        <f t="shared" si="3"/>
        <v>0</v>
      </c>
      <c r="W24" s="625">
        <f t="shared" si="3"/>
        <v>0</v>
      </c>
      <c r="X24" s="625">
        <f t="shared" si="3"/>
        <v>0</v>
      </c>
      <c r="Y24" s="625">
        <f t="shared" si="3"/>
        <v>0</v>
      </c>
      <c r="Z24" s="625">
        <f t="shared" si="3"/>
        <v>0</v>
      </c>
      <c r="AA24" s="627">
        <f t="shared" ref="AA24:AH24" si="4">AA47</f>
        <v>38.432500010000005</v>
      </c>
      <c r="AB24" s="625">
        <f t="shared" si="4"/>
        <v>0</v>
      </c>
      <c r="AC24" s="625">
        <f t="shared" si="4"/>
        <v>0</v>
      </c>
      <c r="AD24" s="625">
        <f t="shared" si="4"/>
        <v>0</v>
      </c>
      <c r="AE24" s="625">
        <f t="shared" si="4"/>
        <v>0</v>
      </c>
      <c r="AF24" s="625">
        <f t="shared" si="4"/>
        <v>0</v>
      </c>
      <c r="AG24" s="625">
        <f t="shared" si="4"/>
        <v>0</v>
      </c>
      <c r="AH24" s="627">
        <f t="shared" si="4"/>
        <v>38.432500010000005</v>
      </c>
      <c r="AI24" s="625">
        <f t="shared" ref="AI24:AK25" si="5">AI47</f>
        <v>0</v>
      </c>
      <c r="AJ24" s="625">
        <f t="shared" si="5"/>
        <v>0</v>
      </c>
      <c r="AK24" s="625">
        <f t="shared" si="5"/>
        <v>0</v>
      </c>
      <c r="AL24" s="625">
        <f>AL47</f>
        <v>0</v>
      </c>
      <c r="AM24" s="625">
        <f>AM47</f>
        <v>0</v>
      </c>
    </row>
    <row r="25" spans="1:58" ht="42" customHeight="1" x14ac:dyDescent="0.25">
      <c r="A25" s="29"/>
      <c r="B25" s="406" t="s">
        <v>1507</v>
      </c>
      <c r="C25" s="413" t="s">
        <v>95</v>
      </c>
      <c r="D25" s="399" t="s">
        <v>93</v>
      </c>
      <c r="E25" s="625">
        <f>E43</f>
        <v>0</v>
      </c>
      <c r="F25" s="625">
        <f>F43</f>
        <v>0</v>
      </c>
      <c r="G25" s="625">
        <f t="shared" ref="G25:AM25" si="6">G43</f>
        <v>0</v>
      </c>
      <c r="H25" s="625">
        <f t="shared" si="6"/>
        <v>0</v>
      </c>
      <c r="I25" s="625">
        <f t="shared" si="6"/>
        <v>0</v>
      </c>
      <c r="J25" s="625">
        <f t="shared" si="6"/>
        <v>0</v>
      </c>
      <c r="K25" s="625">
        <f t="shared" si="6"/>
        <v>0</v>
      </c>
      <c r="L25" s="625">
        <f t="shared" si="6"/>
        <v>0</v>
      </c>
      <c r="M25" s="625">
        <f t="shared" si="6"/>
        <v>0</v>
      </c>
      <c r="N25" s="625">
        <f t="shared" si="6"/>
        <v>0</v>
      </c>
      <c r="O25" s="625">
        <f t="shared" si="6"/>
        <v>0</v>
      </c>
      <c r="P25" s="625">
        <f t="shared" si="6"/>
        <v>0</v>
      </c>
      <c r="Q25" s="625">
        <f t="shared" si="6"/>
        <v>0</v>
      </c>
      <c r="R25" s="625">
        <f t="shared" si="6"/>
        <v>0</v>
      </c>
      <c r="S25" s="625">
        <f t="shared" si="6"/>
        <v>0</v>
      </c>
      <c r="T25" s="625">
        <f t="shared" si="6"/>
        <v>0</v>
      </c>
      <c r="U25" s="625">
        <f t="shared" si="6"/>
        <v>0</v>
      </c>
      <c r="V25" s="625">
        <f t="shared" si="6"/>
        <v>0</v>
      </c>
      <c r="W25" s="625">
        <f t="shared" si="6"/>
        <v>0</v>
      </c>
      <c r="X25" s="625">
        <f t="shared" si="6"/>
        <v>0</v>
      </c>
      <c r="Y25" s="625">
        <f t="shared" si="6"/>
        <v>0</v>
      </c>
      <c r="Z25" s="625">
        <f t="shared" si="6"/>
        <v>0</v>
      </c>
      <c r="AA25" s="627">
        <f>AA48</f>
        <v>0</v>
      </c>
      <c r="AB25" s="625">
        <f>AB48</f>
        <v>0</v>
      </c>
      <c r="AC25" s="625">
        <f>AC48</f>
        <v>0</v>
      </c>
      <c r="AD25" s="625">
        <f>AD48</f>
        <v>0</v>
      </c>
      <c r="AE25" s="625">
        <f t="shared" si="6"/>
        <v>0</v>
      </c>
      <c r="AF25" s="625">
        <f t="shared" si="6"/>
        <v>0</v>
      </c>
      <c r="AG25" s="625">
        <f t="shared" si="6"/>
        <v>0</v>
      </c>
      <c r="AH25" s="627">
        <f>AH48</f>
        <v>0</v>
      </c>
      <c r="AI25" s="625">
        <f t="shared" si="5"/>
        <v>0</v>
      </c>
      <c r="AJ25" s="625">
        <f t="shared" si="5"/>
        <v>0</v>
      </c>
      <c r="AK25" s="625">
        <f t="shared" si="5"/>
        <v>0</v>
      </c>
      <c r="AL25" s="625">
        <f t="shared" si="6"/>
        <v>0</v>
      </c>
      <c r="AM25" s="625">
        <f t="shared" si="6"/>
        <v>0</v>
      </c>
    </row>
    <row r="26" spans="1:58" ht="42" customHeight="1" x14ac:dyDescent="0.25">
      <c r="A26" s="29"/>
      <c r="B26" s="406" t="s">
        <v>1508</v>
      </c>
      <c r="C26" s="413" t="s">
        <v>97</v>
      </c>
      <c r="D26" s="399" t="s">
        <v>93</v>
      </c>
      <c r="E26" s="625">
        <f>E71</f>
        <v>0</v>
      </c>
      <c r="F26" s="625">
        <f>F71</f>
        <v>0</v>
      </c>
      <c r="G26" s="625">
        <f t="shared" ref="G26:AM26" si="7">G71</f>
        <v>0</v>
      </c>
      <c r="H26" s="625">
        <f t="shared" si="7"/>
        <v>0</v>
      </c>
      <c r="I26" s="625">
        <f t="shared" si="7"/>
        <v>0</v>
      </c>
      <c r="J26" s="625">
        <f t="shared" si="7"/>
        <v>0</v>
      </c>
      <c r="K26" s="625">
        <f t="shared" si="7"/>
        <v>0</v>
      </c>
      <c r="L26" s="625">
        <f t="shared" si="7"/>
        <v>0</v>
      </c>
      <c r="M26" s="625">
        <f t="shared" si="7"/>
        <v>0</v>
      </c>
      <c r="N26" s="625">
        <f t="shared" si="7"/>
        <v>0</v>
      </c>
      <c r="O26" s="625">
        <f t="shared" si="7"/>
        <v>0</v>
      </c>
      <c r="P26" s="625">
        <f t="shared" si="7"/>
        <v>0</v>
      </c>
      <c r="Q26" s="625">
        <f t="shared" si="7"/>
        <v>0</v>
      </c>
      <c r="R26" s="625">
        <f t="shared" si="7"/>
        <v>0</v>
      </c>
      <c r="S26" s="625">
        <f t="shared" si="7"/>
        <v>0</v>
      </c>
      <c r="T26" s="625">
        <f t="shared" si="7"/>
        <v>0</v>
      </c>
      <c r="U26" s="625">
        <f t="shared" si="7"/>
        <v>0</v>
      </c>
      <c r="V26" s="625">
        <f t="shared" si="7"/>
        <v>0</v>
      </c>
      <c r="W26" s="625">
        <f t="shared" si="7"/>
        <v>0</v>
      </c>
      <c r="X26" s="625">
        <f t="shared" si="7"/>
        <v>0</v>
      </c>
      <c r="Y26" s="625">
        <f t="shared" si="7"/>
        <v>0</v>
      </c>
      <c r="Z26" s="625">
        <f t="shared" si="7"/>
        <v>0</v>
      </c>
      <c r="AA26" s="627">
        <f>AA72</f>
        <v>7.1924999999999999</v>
      </c>
      <c r="AB26" s="625">
        <f>AB72</f>
        <v>0</v>
      </c>
      <c r="AC26" s="625">
        <f>AC72</f>
        <v>0</v>
      </c>
      <c r="AD26" s="625">
        <f>AD72</f>
        <v>0</v>
      </c>
      <c r="AE26" s="625">
        <f t="shared" si="7"/>
        <v>0</v>
      </c>
      <c r="AF26" s="625">
        <f t="shared" si="7"/>
        <v>0</v>
      </c>
      <c r="AG26" s="625">
        <f t="shared" si="7"/>
        <v>0</v>
      </c>
      <c r="AH26" s="627">
        <f>AH72</f>
        <v>7.1924999999999999</v>
      </c>
      <c r="AI26" s="625">
        <f>AI72</f>
        <v>0</v>
      </c>
      <c r="AJ26" s="625">
        <f>AJ72</f>
        <v>0</v>
      </c>
      <c r="AK26" s="625">
        <f>AK72</f>
        <v>0</v>
      </c>
      <c r="AL26" s="625">
        <f t="shared" si="7"/>
        <v>0</v>
      </c>
      <c r="AM26" s="625">
        <f t="shared" si="7"/>
        <v>0</v>
      </c>
    </row>
    <row r="27" spans="1:58" ht="42" customHeight="1" x14ac:dyDescent="0.25">
      <c r="A27" s="29"/>
      <c r="B27" s="406" t="s">
        <v>1509</v>
      </c>
      <c r="C27" s="413" t="s">
        <v>99</v>
      </c>
      <c r="D27" s="399" t="s">
        <v>93</v>
      </c>
      <c r="E27" s="625">
        <f t="shared" ref="E27:AM27" si="8">E75</f>
        <v>0</v>
      </c>
      <c r="F27" s="625">
        <f t="shared" si="8"/>
        <v>0</v>
      </c>
      <c r="G27" s="625">
        <f t="shared" si="8"/>
        <v>0</v>
      </c>
      <c r="H27" s="625">
        <f t="shared" si="8"/>
        <v>0</v>
      </c>
      <c r="I27" s="625">
        <f t="shared" si="8"/>
        <v>0</v>
      </c>
      <c r="J27" s="625">
        <f t="shared" si="8"/>
        <v>0</v>
      </c>
      <c r="K27" s="625">
        <f t="shared" si="8"/>
        <v>0</v>
      </c>
      <c r="L27" s="625">
        <f t="shared" si="8"/>
        <v>0</v>
      </c>
      <c r="M27" s="625">
        <f t="shared" si="8"/>
        <v>0</v>
      </c>
      <c r="N27" s="625">
        <f t="shared" si="8"/>
        <v>0</v>
      </c>
      <c r="O27" s="625">
        <f t="shared" si="8"/>
        <v>0</v>
      </c>
      <c r="P27" s="625">
        <f t="shared" si="8"/>
        <v>0</v>
      </c>
      <c r="Q27" s="625">
        <f t="shared" si="8"/>
        <v>0</v>
      </c>
      <c r="R27" s="625">
        <f t="shared" si="8"/>
        <v>0</v>
      </c>
      <c r="S27" s="625">
        <f t="shared" si="8"/>
        <v>0</v>
      </c>
      <c r="T27" s="625">
        <f t="shared" si="8"/>
        <v>0</v>
      </c>
      <c r="U27" s="625">
        <f t="shared" si="8"/>
        <v>0</v>
      </c>
      <c r="V27" s="625">
        <f t="shared" si="8"/>
        <v>0</v>
      </c>
      <c r="W27" s="625">
        <f t="shared" si="8"/>
        <v>0</v>
      </c>
      <c r="X27" s="625">
        <f t="shared" si="8"/>
        <v>0</v>
      </c>
      <c r="Y27" s="625">
        <f t="shared" si="8"/>
        <v>0</v>
      </c>
      <c r="Z27" s="625">
        <f t="shared" si="8"/>
        <v>0</v>
      </c>
      <c r="AA27" s="627">
        <f>AA90</f>
        <v>0</v>
      </c>
      <c r="AB27" s="625">
        <f>AB90</f>
        <v>0</v>
      </c>
      <c r="AC27" s="625">
        <f>AC90</f>
        <v>0</v>
      </c>
      <c r="AD27" s="625">
        <f>AD90</f>
        <v>0</v>
      </c>
      <c r="AE27" s="625">
        <f t="shared" si="8"/>
        <v>0</v>
      </c>
      <c r="AF27" s="625">
        <f t="shared" si="8"/>
        <v>0</v>
      </c>
      <c r="AG27" s="625">
        <f t="shared" si="8"/>
        <v>0</v>
      </c>
      <c r="AH27" s="627">
        <f>AH90</f>
        <v>0</v>
      </c>
      <c r="AI27" s="625">
        <f>AI90</f>
        <v>0</v>
      </c>
      <c r="AJ27" s="625">
        <f>AJ90</f>
        <v>0</v>
      </c>
      <c r="AK27" s="625">
        <f>AK90</f>
        <v>0</v>
      </c>
      <c r="AL27" s="625">
        <f t="shared" si="8"/>
        <v>0</v>
      </c>
      <c r="AM27" s="625">
        <f t="shared" si="8"/>
        <v>0</v>
      </c>
    </row>
    <row r="28" spans="1:58" ht="42" customHeight="1" x14ac:dyDescent="0.25">
      <c r="A28" s="29"/>
      <c r="B28" s="406" t="s">
        <v>1510</v>
      </c>
      <c r="C28" s="413" t="s">
        <v>101</v>
      </c>
      <c r="D28" s="399" t="s">
        <v>93</v>
      </c>
      <c r="E28" s="625">
        <f t="shared" ref="E28:AM29" si="9">E77</f>
        <v>0</v>
      </c>
      <c r="F28" s="625">
        <f t="shared" si="9"/>
        <v>0</v>
      </c>
      <c r="G28" s="625">
        <f t="shared" si="9"/>
        <v>0</v>
      </c>
      <c r="H28" s="625">
        <f t="shared" si="9"/>
        <v>0</v>
      </c>
      <c r="I28" s="625">
        <f t="shared" si="9"/>
        <v>0</v>
      </c>
      <c r="J28" s="625">
        <f t="shared" si="9"/>
        <v>0</v>
      </c>
      <c r="K28" s="625">
        <f t="shared" si="9"/>
        <v>0</v>
      </c>
      <c r="L28" s="625">
        <f t="shared" si="9"/>
        <v>0</v>
      </c>
      <c r="M28" s="625">
        <f t="shared" si="9"/>
        <v>0</v>
      </c>
      <c r="N28" s="625">
        <f t="shared" si="9"/>
        <v>0</v>
      </c>
      <c r="O28" s="625">
        <f t="shared" si="9"/>
        <v>0</v>
      </c>
      <c r="P28" s="625">
        <f t="shared" si="9"/>
        <v>0</v>
      </c>
      <c r="Q28" s="625">
        <f t="shared" si="9"/>
        <v>0</v>
      </c>
      <c r="R28" s="625">
        <f t="shared" si="9"/>
        <v>0</v>
      </c>
      <c r="S28" s="625">
        <f t="shared" si="9"/>
        <v>0</v>
      </c>
      <c r="T28" s="625">
        <f t="shared" si="9"/>
        <v>0</v>
      </c>
      <c r="U28" s="625">
        <f t="shared" si="9"/>
        <v>0</v>
      </c>
      <c r="V28" s="625">
        <f t="shared" si="9"/>
        <v>0</v>
      </c>
      <c r="W28" s="625">
        <f t="shared" si="9"/>
        <v>0</v>
      </c>
      <c r="X28" s="625">
        <f t="shared" si="9"/>
        <v>0</v>
      </c>
      <c r="Y28" s="625">
        <f t="shared" si="9"/>
        <v>0</v>
      </c>
      <c r="Z28" s="625">
        <f t="shared" si="9"/>
        <v>0</v>
      </c>
      <c r="AA28" s="627">
        <f>AA93</f>
        <v>31.240000010000003</v>
      </c>
      <c r="AB28" s="625">
        <f>AB93</f>
        <v>0</v>
      </c>
      <c r="AC28" s="625">
        <f>AC93</f>
        <v>0</v>
      </c>
      <c r="AD28" s="625">
        <f>AD93</f>
        <v>0</v>
      </c>
      <c r="AE28" s="625">
        <f t="shared" si="9"/>
        <v>0</v>
      </c>
      <c r="AF28" s="625">
        <f t="shared" si="9"/>
        <v>0</v>
      </c>
      <c r="AG28" s="625">
        <f t="shared" si="9"/>
        <v>0</v>
      </c>
      <c r="AH28" s="627">
        <f>AH93</f>
        <v>31.240000010000003</v>
      </c>
      <c r="AI28" s="625">
        <f>AI93</f>
        <v>0</v>
      </c>
      <c r="AJ28" s="625">
        <f>AJ93</f>
        <v>0</v>
      </c>
      <c r="AK28" s="625">
        <f>AK93</f>
        <v>0</v>
      </c>
      <c r="AL28" s="625">
        <f t="shared" si="9"/>
        <v>0</v>
      </c>
      <c r="AM28" s="625">
        <f t="shared" si="9"/>
        <v>0</v>
      </c>
    </row>
    <row r="29" spans="1:58" ht="42" customHeight="1" x14ac:dyDescent="0.25">
      <c r="A29" s="29"/>
      <c r="B29" s="406" t="s">
        <v>1511</v>
      </c>
      <c r="C29" s="413" t="s">
        <v>103</v>
      </c>
      <c r="D29" s="399" t="s">
        <v>93</v>
      </c>
      <c r="E29" s="625">
        <f t="shared" si="9"/>
        <v>0</v>
      </c>
      <c r="F29" s="625">
        <f t="shared" si="9"/>
        <v>0</v>
      </c>
      <c r="G29" s="625">
        <f t="shared" si="9"/>
        <v>0</v>
      </c>
      <c r="H29" s="625">
        <f t="shared" si="9"/>
        <v>0</v>
      </c>
      <c r="I29" s="625">
        <f t="shared" si="9"/>
        <v>0</v>
      </c>
      <c r="J29" s="625">
        <f t="shared" si="9"/>
        <v>0</v>
      </c>
      <c r="K29" s="625">
        <f t="shared" si="9"/>
        <v>0</v>
      </c>
      <c r="L29" s="625">
        <f t="shared" si="9"/>
        <v>0</v>
      </c>
      <c r="M29" s="625">
        <f t="shared" si="9"/>
        <v>0</v>
      </c>
      <c r="N29" s="625">
        <f t="shared" si="9"/>
        <v>0</v>
      </c>
      <c r="O29" s="625">
        <f t="shared" si="9"/>
        <v>0</v>
      </c>
      <c r="P29" s="625">
        <f t="shared" si="9"/>
        <v>0</v>
      </c>
      <c r="Q29" s="625">
        <f t="shared" si="9"/>
        <v>0</v>
      </c>
      <c r="R29" s="625">
        <f t="shared" si="9"/>
        <v>0</v>
      </c>
      <c r="S29" s="625">
        <f t="shared" si="9"/>
        <v>0</v>
      </c>
      <c r="T29" s="625">
        <f t="shared" si="9"/>
        <v>0</v>
      </c>
      <c r="U29" s="625">
        <f t="shared" si="9"/>
        <v>0</v>
      </c>
      <c r="V29" s="625">
        <f t="shared" si="9"/>
        <v>0</v>
      </c>
      <c r="W29" s="625">
        <f t="shared" si="9"/>
        <v>0</v>
      </c>
      <c r="X29" s="625">
        <f t="shared" si="9"/>
        <v>0</v>
      </c>
      <c r="Y29" s="625">
        <f t="shared" si="9"/>
        <v>0</v>
      </c>
      <c r="Z29" s="625">
        <f t="shared" si="9"/>
        <v>0</v>
      </c>
      <c r="AA29" s="627">
        <f>AA101</f>
        <v>0</v>
      </c>
      <c r="AB29" s="625">
        <f t="shared" ref="AB29:AD32" si="10">AB101</f>
        <v>0</v>
      </c>
      <c r="AC29" s="625">
        <f t="shared" si="10"/>
        <v>0</v>
      </c>
      <c r="AD29" s="625">
        <f t="shared" si="10"/>
        <v>0</v>
      </c>
      <c r="AE29" s="625">
        <f t="shared" si="9"/>
        <v>0</v>
      </c>
      <c r="AF29" s="625">
        <f t="shared" si="9"/>
        <v>0</v>
      </c>
      <c r="AG29" s="625">
        <f t="shared" si="9"/>
        <v>0</v>
      </c>
      <c r="AH29" s="627">
        <f>AH101</f>
        <v>0</v>
      </c>
      <c r="AI29" s="625">
        <f t="shared" ref="AI29:AK32" si="11">AI101</f>
        <v>0</v>
      </c>
      <c r="AJ29" s="625">
        <f t="shared" si="11"/>
        <v>0</v>
      </c>
      <c r="AK29" s="625">
        <f t="shared" si="11"/>
        <v>0</v>
      </c>
      <c r="AL29" s="625">
        <f t="shared" si="9"/>
        <v>0</v>
      </c>
      <c r="AM29" s="625">
        <f t="shared" si="9"/>
        <v>0</v>
      </c>
    </row>
    <row r="30" spans="1:58" ht="42" customHeight="1" x14ac:dyDescent="0.25">
      <c r="A30" s="29"/>
      <c r="B30" s="406" t="s">
        <v>1512</v>
      </c>
      <c r="C30" s="413" t="s">
        <v>105</v>
      </c>
      <c r="D30" s="399" t="s">
        <v>93</v>
      </c>
      <c r="E30" s="627">
        <f t="shared" ref="E30:AM30" si="12">E31+E43+E71+E75+E77+E78</f>
        <v>0</v>
      </c>
      <c r="F30" s="627">
        <f t="shared" si="12"/>
        <v>0</v>
      </c>
      <c r="G30" s="627">
        <f t="shared" si="12"/>
        <v>0</v>
      </c>
      <c r="H30" s="627">
        <f t="shared" si="12"/>
        <v>0</v>
      </c>
      <c r="I30" s="627">
        <f t="shared" si="12"/>
        <v>0</v>
      </c>
      <c r="J30" s="627">
        <f t="shared" si="12"/>
        <v>0</v>
      </c>
      <c r="K30" s="627">
        <f t="shared" si="12"/>
        <v>0</v>
      </c>
      <c r="L30" s="627">
        <f t="shared" si="12"/>
        <v>0</v>
      </c>
      <c r="M30" s="627">
        <f t="shared" si="12"/>
        <v>0</v>
      </c>
      <c r="N30" s="627">
        <f t="shared" si="12"/>
        <v>0</v>
      </c>
      <c r="O30" s="627">
        <f t="shared" si="12"/>
        <v>0</v>
      </c>
      <c r="P30" s="627">
        <f t="shared" si="12"/>
        <v>0</v>
      </c>
      <c r="Q30" s="627">
        <f t="shared" si="12"/>
        <v>0</v>
      </c>
      <c r="R30" s="627">
        <f t="shared" si="12"/>
        <v>0</v>
      </c>
      <c r="S30" s="627">
        <f t="shared" si="12"/>
        <v>0</v>
      </c>
      <c r="T30" s="627">
        <f t="shared" si="12"/>
        <v>0</v>
      </c>
      <c r="U30" s="627">
        <f t="shared" si="12"/>
        <v>0</v>
      </c>
      <c r="V30" s="627">
        <f t="shared" si="12"/>
        <v>0</v>
      </c>
      <c r="W30" s="627">
        <f t="shared" si="12"/>
        <v>0</v>
      </c>
      <c r="X30" s="627">
        <f t="shared" si="12"/>
        <v>0</v>
      </c>
      <c r="Y30" s="627">
        <f t="shared" si="12"/>
        <v>0</v>
      </c>
      <c r="Z30" s="627">
        <f t="shared" si="12"/>
        <v>0</v>
      </c>
      <c r="AA30" s="627">
        <f>AA102</f>
        <v>0</v>
      </c>
      <c r="AB30" s="627">
        <f t="shared" si="10"/>
        <v>0</v>
      </c>
      <c r="AC30" s="627">
        <f t="shared" si="10"/>
        <v>0</v>
      </c>
      <c r="AD30" s="627">
        <f t="shared" si="10"/>
        <v>0</v>
      </c>
      <c r="AE30" s="627">
        <f t="shared" si="12"/>
        <v>0</v>
      </c>
      <c r="AF30" s="627">
        <f t="shared" si="12"/>
        <v>0</v>
      </c>
      <c r="AG30" s="627">
        <f t="shared" si="12"/>
        <v>0</v>
      </c>
      <c r="AH30" s="627">
        <f>AH102</f>
        <v>0</v>
      </c>
      <c r="AI30" s="627">
        <f t="shared" si="11"/>
        <v>0</v>
      </c>
      <c r="AJ30" s="627">
        <f t="shared" si="11"/>
        <v>0</v>
      </c>
      <c r="AK30" s="627">
        <f t="shared" si="11"/>
        <v>0</v>
      </c>
      <c r="AL30" s="627">
        <f t="shared" si="12"/>
        <v>0</v>
      </c>
      <c r="AM30" s="627">
        <f t="shared" si="12"/>
        <v>0</v>
      </c>
    </row>
    <row r="31" spans="1:58" ht="42" customHeight="1" x14ac:dyDescent="0.25">
      <c r="A31" s="29"/>
      <c r="B31" s="406" t="s">
        <v>96</v>
      </c>
      <c r="C31" s="413" t="s">
        <v>1513</v>
      </c>
      <c r="D31" s="399" t="s">
        <v>93</v>
      </c>
      <c r="E31" s="627">
        <f t="shared" ref="E31:AM31" si="13">E32+E36+E39+E40</f>
        <v>0</v>
      </c>
      <c r="F31" s="627">
        <f t="shared" si="13"/>
        <v>0</v>
      </c>
      <c r="G31" s="627">
        <f t="shared" si="13"/>
        <v>0</v>
      </c>
      <c r="H31" s="627">
        <f t="shared" si="13"/>
        <v>0</v>
      </c>
      <c r="I31" s="627">
        <f t="shared" si="13"/>
        <v>0</v>
      </c>
      <c r="J31" s="627">
        <f t="shared" si="13"/>
        <v>0</v>
      </c>
      <c r="K31" s="627">
        <f t="shared" si="13"/>
        <v>0</v>
      </c>
      <c r="L31" s="627">
        <f t="shared" si="13"/>
        <v>0</v>
      </c>
      <c r="M31" s="627">
        <f t="shared" si="13"/>
        <v>0</v>
      </c>
      <c r="N31" s="627">
        <f t="shared" si="13"/>
        <v>0</v>
      </c>
      <c r="O31" s="627">
        <f t="shared" si="13"/>
        <v>0</v>
      </c>
      <c r="P31" s="627">
        <f t="shared" si="13"/>
        <v>0</v>
      </c>
      <c r="Q31" s="627">
        <f t="shared" si="13"/>
        <v>0</v>
      </c>
      <c r="R31" s="627">
        <f t="shared" si="13"/>
        <v>0</v>
      </c>
      <c r="S31" s="627">
        <f t="shared" si="13"/>
        <v>0</v>
      </c>
      <c r="T31" s="627">
        <f t="shared" si="13"/>
        <v>0</v>
      </c>
      <c r="U31" s="627">
        <f t="shared" si="13"/>
        <v>0</v>
      </c>
      <c r="V31" s="627">
        <f t="shared" si="13"/>
        <v>0</v>
      </c>
      <c r="W31" s="627">
        <f t="shared" si="13"/>
        <v>0</v>
      </c>
      <c r="X31" s="627">
        <f t="shared" si="13"/>
        <v>0</v>
      </c>
      <c r="Y31" s="627">
        <f t="shared" si="13"/>
        <v>0</v>
      </c>
      <c r="Z31" s="627">
        <f t="shared" si="13"/>
        <v>0</v>
      </c>
      <c r="AA31" s="627">
        <f>AA103</f>
        <v>24.035</v>
      </c>
      <c r="AB31" s="627">
        <f t="shared" si="10"/>
        <v>0</v>
      </c>
      <c r="AC31" s="627">
        <f t="shared" si="10"/>
        <v>0</v>
      </c>
      <c r="AD31" s="627">
        <f t="shared" si="10"/>
        <v>0</v>
      </c>
      <c r="AE31" s="627">
        <f t="shared" si="13"/>
        <v>0</v>
      </c>
      <c r="AF31" s="627">
        <f t="shared" si="13"/>
        <v>0</v>
      </c>
      <c r="AG31" s="627">
        <f t="shared" si="13"/>
        <v>0</v>
      </c>
      <c r="AH31" s="627">
        <f>AH103</f>
        <v>24.035</v>
      </c>
      <c r="AI31" s="627">
        <f t="shared" si="11"/>
        <v>0</v>
      </c>
      <c r="AJ31" s="627">
        <f t="shared" si="11"/>
        <v>0</v>
      </c>
      <c r="AK31" s="627">
        <f t="shared" si="11"/>
        <v>0</v>
      </c>
      <c r="AL31" s="627">
        <f t="shared" si="13"/>
        <v>0</v>
      </c>
      <c r="AM31" s="627">
        <f t="shared" si="13"/>
        <v>0</v>
      </c>
    </row>
    <row r="32" spans="1:58" ht="42" customHeight="1" x14ac:dyDescent="0.25">
      <c r="A32" s="29"/>
      <c r="B32" s="406" t="s">
        <v>1514</v>
      </c>
      <c r="C32" s="413" t="s">
        <v>788</v>
      </c>
      <c r="D32" s="399" t="s">
        <v>93</v>
      </c>
      <c r="E32" s="625">
        <f t="shared" ref="E32:AM32" si="14">E33+E34+E35</f>
        <v>0</v>
      </c>
      <c r="F32" s="627">
        <f t="shared" si="14"/>
        <v>0</v>
      </c>
      <c r="G32" s="627">
        <f t="shared" si="14"/>
        <v>0</v>
      </c>
      <c r="H32" s="627">
        <f t="shared" si="14"/>
        <v>0</v>
      </c>
      <c r="I32" s="627">
        <f t="shared" si="14"/>
        <v>0</v>
      </c>
      <c r="J32" s="627">
        <f t="shared" si="14"/>
        <v>0</v>
      </c>
      <c r="K32" s="627">
        <f t="shared" si="14"/>
        <v>0</v>
      </c>
      <c r="L32" s="627">
        <f t="shared" si="14"/>
        <v>0</v>
      </c>
      <c r="M32" s="627">
        <f t="shared" si="14"/>
        <v>0</v>
      </c>
      <c r="N32" s="627">
        <f t="shared" si="14"/>
        <v>0</v>
      </c>
      <c r="O32" s="627">
        <f t="shared" si="14"/>
        <v>0</v>
      </c>
      <c r="P32" s="627">
        <f t="shared" si="14"/>
        <v>0</v>
      </c>
      <c r="Q32" s="627">
        <f t="shared" si="14"/>
        <v>0</v>
      </c>
      <c r="R32" s="627">
        <f t="shared" si="14"/>
        <v>0</v>
      </c>
      <c r="S32" s="627">
        <f t="shared" si="14"/>
        <v>0</v>
      </c>
      <c r="T32" s="627">
        <f t="shared" si="14"/>
        <v>0</v>
      </c>
      <c r="U32" s="627">
        <f t="shared" si="14"/>
        <v>0</v>
      </c>
      <c r="V32" s="627">
        <f t="shared" si="14"/>
        <v>0</v>
      </c>
      <c r="W32" s="627">
        <f t="shared" si="14"/>
        <v>0</v>
      </c>
      <c r="X32" s="627">
        <f t="shared" si="14"/>
        <v>0</v>
      </c>
      <c r="Y32" s="627">
        <f t="shared" si="14"/>
        <v>0</v>
      </c>
      <c r="Z32" s="627">
        <f t="shared" si="14"/>
        <v>0</v>
      </c>
      <c r="AA32" s="627">
        <f>AA104</f>
        <v>0</v>
      </c>
      <c r="AB32" s="627">
        <f t="shared" si="10"/>
        <v>0</v>
      </c>
      <c r="AC32" s="627">
        <f t="shared" si="10"/>
        <v>0</v>
      </c>
      <c r="AD32" s="627">
        <f t="shared" si="10"/>
        <v>0</v>
      </c>
      <c r="AE32" s="627">
        <f t="shared" si="14"/>
        <v>0</v>
      </c>
      <c r="AF32" s="627">
        <f t="shared" si="14"/>
        <v>0</v>
      </c>
      <c r="AG32" s="627">
        <f t="shared" si="14"/>
        <v>0</v>
      </c>
      <c r="AH32" s="627">
        <f>AH104</f>
        <v>0</v>
      </c>
      <c r="AI32" s="627">
        <f t="shared" si="11"/>
        <v>0</v>
      </c>
      <c r="AJ32" s="627">
        <f t="shared" si="11"/>
        <v>0</v>
      </c>
      <c r="AK32" s="627">
        <f t="shared" si="11"/>
        <v>0</v>
      </c>
      <c r="AL32" s="627">
        <f t="shared" si="14"/>
        <v>0</v>
      </c>
      <c r="AM32" s="627">
        <f t="shared" si="14"/>
        <v>0</v>
      </c>
    </row>
    <row r="33" spans="1:40" ht="42" customHeight="1" x14ac:dyDescent="0.25">
      <c r="A33" s="29"/>
      <c r="B33" s="406" t="s">
        <v>1515</v>
      </c>
      <c r="C33" s="413" t="s">
        <v>789</v>
      </c>
      <c r="D33" s="399" t="s">
        <v>93</v>
      </c>
      <c r="E33" s="610">
        <v>0</v>
      </c>
      <c r="F33" s="610">
        <v>0</v>
      </c>
      <c r="G33" s="610">
        <v>0</v>
      </c>
      <c r="H33" s="610">
        <v>0</v>
      </c>
      <c r="I33" s="610">
        <v>0</v>
      </c>
      <c r="J33" s="610">
        <v>0</v>
      </c>
      <c r="K33" s="610">
        <v>0</v>
      </c>
      <c r="L33" s="610">
        <v>0</v>
      </c>
      <c r="M33" s="610">
        <v>0</v>
      </c>
      <c r="N33" s="610">
        <v>0</v>
      </c>
      <c r="O33" s="610">
        <v>0</v>
      </c>
      <c r="P33" s="610">
        <v>0</v>
      </c>
      <c r="Q33" s="610">
        <v>0</v>
      </c>
      <c r="R33" s="610">
        <v>0</v>
      </c>
      <c r="S33" s="610">
        <v>0</v>
      </c>
      <c r="T33" s="610">
        <v>0</v>
      </c>
      <c r="U33" s="610">
        <v>0</v>
      </c>
      <c r="V33" s="610">
        <v>0</v>
      </c>
      <c r="W33" s="610">
        <v>0</v>
      </c>
      <c r="X33" s="610">
        <v>0</v>
      </c>
      <c r="Y33" s="610">
        <v>0</v>
      </c>
      <c r="Z33" s="610">
        <v>0</v>
      </c>
      <c r="AA33" s="396">
        <f>AA118</f>
        <v>24.035</v>
      </c>
      <c r="AB33" s="610">
        <f>AB118</f>
        <v>0</v>
      </c>
      <c r="AC33" s="610">
        <f>AC118</f>
        <v>0</v>
      </c>
      <c r="AD33" s="610">
        <f>AD118</f>
        <v>0</v>
      </c>
      <c r="AE33" s="610">
        <v>0</v>
      </c>
      <c r="AF33" s="610">
        <v>0</v>
      </c>
      <c r="AG33" s="610">
        <v>0</v>
      </c>
      <c r="AH33" s="396">
        <f>AH118</f>
        <v>24.035</v>
      </c>
      <c r="AI33" s="610">
        <f>AI118</f>
        <v>0</v>
      </c>
      <c r="AJ33" s="610">
        <f>AJ118</f>
        <v>0</v>
      </c>
      <c r="AK33" s="610">
        <f>AK118</f>
        <v>0</v>
      </c>
      <c r="AL33" s="610">
        <v>0</v>
      </c>
      <c r="AM33" s="610">
        <v>0</v>
      </c>
    </row>
    <row r="34" spans="1:40" ht="42" customHeight="1" x14ac:dyDescent="0.25">
      <c r="A34" s="29"/>
      <c r="B34" s="406" t="s">
        <v>1516</v>
      </c>
      <c r="C34" s="413" t="s">
        <v>790</v>
      </c>
      <c r="D34" s="399" t="s">
        <v>93</v>
      </c>
      <c r="E34" s="610">
        <v>0</v>
      </c>
      <c r="F34" s="610">
        <v>0</v>
      </c>
      <c r="G34" s="610">
        <v>0</v>
      </c>
      <c r="H34" s="610">
        <v>0</v>
      </c>
      <c r="I34" s="610">
        <v>0</v>
      </c>
      <c r="J34" s="610">
        <v>0</v>
      </c>
      <c r="K34" s="610">
        <v>0</v>
      </c>
      <c r="L34" s="610">
        <v>0</v>
      </c>
      <c r="M34" s="610">
        <v>0</v>
      </c>
      <c r="N34" s="610">
        <v>0</v>
      </c>
      <c r="O34" s="610">
        <v>0</v>
      </c>
      <c r="P34" s="610">
        <v>0</v>
      </c>
      <c r="Q34" s="610">
        <v>0</v>
      </c>
      <c r="R34" s="610">
        <v>0</v>
      </c>
      <c r="S34" s="610">
        <v>0</v>
      </c>
      <c r="T34" s="610">
        <v>0</v>
      </c>
      <c r="U34" s="610">
        <v>0</v>
      </c>
      <c r="V34" s="610">
        <v>0</v>
      </c>
      <c r="W34" s="610">
        <v>0</v>
      </c>
      <c r="X34" s="610">
        <v>0</v>
      </c>
      <c r="Y34" s="610">
        <v>0</v>
      </c>
      <c r="Z34" s="610">
        <v>0</v>
      </c>
      <c r="AA34" s="396">
        <f>AA127</f>
        <v>0</v>
      </c>
      <c r="AB34" s="610">
        <f>AB127</f>
        <v>0</v>
      </c>
      <c r="AC34" s="610">
        <f>AC127</f>
        <v>0</v>
      </c>
      <c r="AD34" s="610">
        <f>AD127</f>
        <v>0</v>
      </c>
      <c r="AE34" s="610">
        <v>0</v>
      </c>
      <c r="AF34" s="610">
        <v>0</v>
      </c>
      <c r="AG34" s="610">
        <v>0</v>
      </c>
      <c r="AH34" s="396">
        <f>AH127</f>
        <v>0</v>
      </c>
      <c r="AI34" s="610">
        <f>AI127</f>
        <v>0</v>
      </c>
      <c r="AJ34" s="610">
        <f>AJ127</f>
        <v>0</v>
      </c>
      <c r="AK34" s="610">
        <f>AK127</f>
        <v>0</v>
      </c>
      <c r="AL34" s="610">
        <v>0</v>
      </c>
      <c r="AM34" s="610">
        <v>0</v>
      </c>
    </row>
    <row r="35" spans="1:40" s="153" customFormat="1" ht="42" customHeight="1" x14ac:dyDescent="0.25">
      <c r="A35" s="29"/>
      <c r="B35" s="406" t="s">
        <v>1517</v>
      </c>
      <c r="C35" s="413" t="s">
        <v>791</v>
      </c>
      <c r="D35" s="399" t="s">
        <v>93</v>
      </c>
      <c r="E35" s="610">
        <v>0</v>
      </c>
      <c r="F35" s="610">
        <v>0</v>
      </c>
      <c r="G35" s="610">
        <v>0</v>
      </c>
      <c r="H35" s="610">
        <v>0</v>
      </c>
      <c r="I35" s="610">
        <v>0</v>
      </c>
      <c r="J35" s="610">
        <v>0</v>
      </c>
      <c r="K35" s="610">
        <v>0</v>
      </c>
      <c r="L35" s="610">
        <v>0</v>
      </c>
      <c r="M35" s="610">
        <v>0</v>
      </c>
      <c r="N35" s="610">
        <v>0</v>
      </c>
      <c r="O35" s="610">
        <v>0</v>
      </c>
      <c r="P35" s="610">
        <v>0</v>
      </c>
      <c r="Q35" s="610">
        <v>0</v>
      </c>
      <c r="R35" s="610">
        <v>0</v>
      </c>
      <c r="S35" s="610">
        <v>0</v>
      </c>
      <c r="T35" s="610">
        <v>0</v>
      </c>
      <c r="U35" s="610">
        <v>0</v>
      </c>
      <c r="V35" s="610">
        <v>0</v>
      </c>
      <c r="W35" s="610">
        <v>0</v>
      </c>
      <c r="X35" s="610">
        <v>0</v>
      </c>
      <c r="Y35" s="610">
        <v>0</v>
      </c>
      <c r="Z35" s="610">
        <v>0</v>
      </c>
      <c r="AA35" s="396">
        <f>AA135</f>
        <v>0</v>
      </c>
      <c r="AB35" s="610">
        <f>AB135</f>
        <v>0</v>
      </c>
      <c r="AC35" s="610">
        <f>AC135</f>
        <v>0</v>
      </c>
      <c r="AD35" s="610">
        <f>AD135</f>
        <v>0</v>
      </c>
      <c r="AE35" s="610">
        <v>0</v>
      </c>
      <c r="AF35" s="610">
        <v>0</v>
      </c>
      <c r="AG35" s="610">
        <v>0</v>
      </c>
      <c r="AH35" s="396">
        <f>AH135</f>
        <v>0</v>
      </c>
      <c r="AI35" s="610">
        <f>AI135</f>
        <v>0</v>
      </c>
      <c r="AJ35" s="610">
        <f>AJ135</f>
        <v>0</v>
      </c>
      <c r="AK35" s="610">
        <f>AK135</f>
        <v>0</v>
      </c>
      <c r="AL35" s="610">
        <v>0</v>
      </c>
      <c r="AM35" s="610">
        <v>0</v>
      </c>
      <c r="AN35" s="29"/>
    </row>
    <row r="36" spans="1:40" s="153" customFormat="1" ht="42" customHeight="1" x14ac:dyDescent="0.25">
      <c r="A36" s="29"/>
      <c r="B36" s="406" t="s">
        <v>1518</v>
      </c>
      <c r="C36" s="413" t="s">
        <v>792</v>
      </c>
      <c r="D36" s="399" t="s">
        <v>93</v>
      </c>
      <c r="E36" s="610">
        <f t="shared" ref="E36:AM36" si="15">E37+E38</f>
        <v>0</v>
      </c>
      <c r="F36" s="610">
        <f t="shared" si="15"/>
        <v>0</v>
      </c>
      <c r="G36" s="610">
        <f t="shared" si="15"/>
        <v>0</v>
      </c>
      <c r="H36" s="610">
        <f t="shared" si="15"/>
        <v>0</v>
      </c>
      <c r="I36" s="610">
        <f t="shared" si="15"/>
        <v>0</v>
      </c>
      <c r="J36" s="610">
        <f t="shared" si="15"/>
        <v>0</v>
      </c>
      <c r="K36" s="610">
        <f t="shared" si="15"/>
        <v>0</v>
      </c>
      <c r="L36" s="610">
        <f t="shared" si="15"/>
        <v>0</v>
      </c>
      <c r="M36" s="610">
        <f t="shared" si="15"/>
        <v>0</v>
      </c>
      <c r="N36" s="610">
        <f t="shared" si="15"/>
        <v>0</v>
      </c>
      <c r="O36" s="610">
        <f t="shared" si="15"/>
        <v>0</v>
      </c>
      <c r="P36" s="610">
        <f t="shared" si="15"/>
        <v>0</v>
      </c>
      <c r="Q36" s="610">
        <f t="shared" si="15"/>
        <v>0</v>
      </c>
      <c r="R36" s="610">
        <f t="shared" si="15"/>
        <v>0</v>
      </c>
      <c r="S36" s="610">
        <f t="shared" si="15"/>
        <v>0</v>
      </c>
      <c r="T36" s="610">
        <f t="shared" si="15"/>
        <v>0</v>
      </c>
      <c r="U36" s="610">
        <f t="shared" si="15"/>
        <v>0</v>
      </c>
      <c r="V36" s="610">
        <f t="shared" si="15"/>
        <v>0</v>
      </c>
      <c r="W36" s="610">
        <f t="shared" si="15"/>
        <v>0</v>
      </c>
      <c r="X36" s="610">
        <f t="shared" si="15"/>
        <v>0</v>
      </c>
      <c r="Y36" s="610">
        <f t="shared" si="15"/>
        <v>0</v>
      </c>
      <c r="Z36" s="610">
        <f t="shared" si="15"/>
        <v>0</v>
      </c>
      <c r="AA36" s="396">
        <f>AA142</f>
        <v>0</v>
      </c>
      <c r="AB36" s="610">
        <f>AB142</f>
        <v>0</v>
      </c>
      <c r="AC36" s="610">
        <f>AC142</f>
        <v>0</v>
      </c>
      <c r="AD36" s="610">
        <f>AD142</f>
        <v>0</v>
      </c>
      <c r="AE36" s="610">
        <f t="shared" si="15"/>
        <v>0</v>
      </c>
      <c r="AF36" s="610">
        <f t="shared" si="15"/>
        <v>0</v>
      </c>
      <c r="AG36" s="610">
        <f t="shared" si="15"/>
        <v>0</v>
      </c>
      <c r="AH36" s="396">
        <f>AH142</f>
        <v>0</v>
      </c>
      <c r="AI36" s="610">
        <f>AI142</f>
        <v>0</v>
      </c>
      <c r="AJ36" s="610">
        <f>AJ142</f>
        <v>0</v>
      </c>
      <c r="AK36" s="610">
        <f>AK142</f>
        <v>0</v>
      </c>
      <c r="AL36" s="610">
        <f t="shared" si="15"/>
        <v>0</v>
      </c>
      <c r="AM36" s="610">
        <f t="shared" si="15"/>
        <v>0</v>
      </c>
      <c r="AN36" s="29"/>
    </row>
    <row r="37" spans="1:40" ht="42" customHeight="1" x14ac:dyDescent="0.25">
      <c r="A37" s="29"/>
      <c r="B37" s="406" t="s">
        <v>1519</v>
      </c>
      <c r="C37" s="413" t="s">
        <v>103</v>
      </c>
      <c r="D37" s="399" t="s">
        <v>93</v>
      </c>
      <c r="E37" s="610">
        <v>0</v>
      </c>
      <c r="F37" s="610">
        <v>0</v>
      </c>
      <c r="G37" s="610">
        <v>0</v>
      </c>
      <c r="H37" s="610">
        <v>0</v>
      </c>
      <c r="I37" s="610">
        <v>0</v>
      </c>
      <c r="J37" s="610">
        <v>0</v>
      </c>
      <c r="K37" s="610">
        <v>0</v>
      </c>
      <c r="L37" s="610">
        <v>0</v>
      </c>
      <c r="M37" s="610">
        <v>0</v>
      </c>
      <c r="N37" s="610">
        <v>0</v>
      </c>
      <c r="O37" s="610">
        <v>0</v>
      </c>
      <c r="P37" s="610">
        <v>0</v>
      </c>
      <c r="Q37" s="610">
        <v>0</v>
      </c>
      <c r="R37" s="610">
        <v>0</v>
      </c>
      <c r="S37" s="610">
        <v>0</v>
      </c>
      <c r="T37" s="610">
        <v>0</v>
      </c>
      <c r="U37" s="610">
        <v>0</v>
      </c>
      <c r="V37" s="610">
        <v>0</v>
      </c>
      <c r="W37" s="610">
        <v>0</v>
      </c>
      <c r="X37" s="610">
        <v>0</v>
      </c>
      <c r="Y37" s="610">
        <v>0</v>
      </c>
      <c r="Z37" s="610">
        <v>0</v>
      </c>
      <c r="AA37" s="610">
        <f>AA147</f>
        <v>0</v>
      </c>
      <c r="AB37" s="610">
        <f t="shared" ref="AB37:AD40" si="16">AB147</f>
        <v>0</v>
      </c>
      <c r="AC37" s="610">
        <f t="shared" si="16"/>
        <v>0</v>
      </c>
      <c r="AD37" s="610">
        <f t="shared" si="16"/>
        <v>0</v>
      </c>
      <c r="AE37" s="610">
        <v>0</v>
      </c>
      <c r="AF37" s="610">
        <v>0</v>
      </c>
      <c r="AG37" s="610">
        <f>Z37</f>
        <v>0</v>
      </c>
      <c r="AH37" s="396">
        <f>AH147</f>
        <v>0</v>
      </c>
      <c r="AI37" s="610">
        <f t="shared" ref="AI37:AK40" si="17">AI147</f>
        <v>0</v>
      </c>
      <c r="AJ37" s="610">
        <f t="shared" si="17"/>
        <v>0</v>
      </c>
      <c r="AK37" s="610">
        <f t="shared" si="17"/>
        <v>0</v>
      </c>
      <c r="AL37" s="610">
        <f>AE37</f>
        <v>0</v>
      </c>
      <c r="AM37" s="610">
        <f>AF37</f>
        <v>0</v>
      </c>
    </row>
    <row r="38" spans="1:40" ht="42" customHeight="1" x14ac:dyDescent="0.25">
      <c r="A38" s="29"/>
      <c r="B38" s="406" t="s">
        <v>1520</v>
      </c>
      <c r="C38" s="413" t="s">
        <v>105</v>
      </c>
      <c r="D38" s="399" t="s">
        <v>93</v>
      </c>
      <c r="E38" s="610">
        <v>0</v>
      </c>
      <c r="F38" s="610">
        <v>0</v>
      </c>
      <c r="G38" s="610">
        <v>0</v>
      </c>
      <c r="H38" s="610">
        <v>0</v>
      </c>
      <c r="I38" s="610">
        <v>0</v>
      </c>
      <c r="J38" s="610">
        <v>0</v>
      </c>
      <c r="K38" s="610">
        <v>0</v>
      </c>
      <c r="L38" s="610">
        <v>0</v>
      </c>
      <c r="M38" s="610">
        <v>0</v>
      </c>
      <c r="N38" s="610">
        <v>0</v>
      </c>
      <c r="O38" s="610">
        <v>0</v>
      </c>
      <c r="P38" s="610">
        <v>0</v>
      </c>
      <c r="Q38" s="610">
        <v>0</v>
      </c>
      <c r="R38" s="610">
        <v>0</v>
      </c>
      <c r="S38" s="610">
        <v>0</v>
      </c>
      <c r="T38" s="610">
        <v>0</v>
      </c>
      <c r="U38" s="610">
        <v>0</v>
      </c>
      <c r="V38" s="610">
        <v>0</v>
      </c>
      <c r="W38" s="610">
        <v>0</v>
      </c>
      <c r="X38" s="610">
        <v>0</v>
      </c>
      <c r="Y38" s="610">
        <v>0</v>
      </c>
      <c r="Z38" s="610">
        <v>0</v>
      </c>
      <c r="AA38" s="610">
        <f>AA148</f>
        <v>0</v>
      </c>
      <c r="AB38" s="610">
        <f t="shared" si="16"/>
        <v>0</v>
      </c>
      <c r="AC38" s="610">
        <f t="shared" si="16"/>
        <v>0</v>
      </c>
      <c r="AD38" s="610">
        <f t="shared" si="16"/>
        <v>0</v>
      </c>
      <c r="AE38" s="610">
        <v>0</v>
      </c>
      <c r="AF38" s="610">
        <v>0</v>
      </c>
      <c r="AG38" s="610">
        <f>Z38</f>
        <v>0</v>
      </c>
      <c r="AH38" s="396">
        <f>AH148</f>
        <v>0</v>
      </c>
      <c r="AI38" s="610">
        <f t="shared" si="17"/>
        <v>0</v>
      </c>
      <c r="AJ38" s="610">
        <f t="shared" si="17"/>
        <v>0</v>
      </c>
      <c r="AK38" s="610">
        <f t="shared" si="17"/>
        <v>0</v>
      </c>
      <c r="AL38" s="610">
        <f>AE38</f>
        <v>0</v>
      </c>
      <c r="AM38" s="610">
        <f>AF38</f>
        <v>0</v>
      </c>
    </row>
    <row r="39" spans="1:40" ht="42" customHeight="1" x14ac:dyDescent="0.25">
      <c r="A39" s="29"/>
      <c r="B39" s="406" t="s">
        <v>98</v>
      </c>
      <c r="C39" s="395" t="s">
        <v>1521</v>
      </c>
      <c r="D39" s="399" t="s">
        <v>93</v>
      </c>
      <c r="E39" s="396">
        <v>0</v>
      </c>
      <c r="F39" s="396">
        <v>0</v>
      </c>
      <c r="G39" s="396">
        <v>0</v>
      </c>
      <c r="H39" s="396">
        <v>0</v>
      </c>
      <c r="I39" s="396">
        <v>0</v>
      </c>
      <c r="J39" s="396">
        <v>0</v>
      </c>
      <c r="K39" s="396">
        <v>0</v>
      </c>
      <c r="L39" s="396">
        <v>0</v>
      </c>
      <c r="M39" s="396">
        <v>0</v>
      </c>
      <c r="N39" s="396">
        <v>0</v>
      </c>
      <c r="O39" s="396">
        <v>0</v>
      </c>
      <c r="P39" s="396">
        <v>0</v>
      </c>
      <c r="Q39" s="396">
        <v>0</v>
      </c>
      <c r="R39" s="396">
        <v>0</v>
      </c>
      <c r="S39" s="396">
        <v>0</v>
      </c>
      <c r="T39" s="396">
        <v>0</v>
      </c>
      <c r="U39" s="396">
        <v>0</v>
      </c>
      <c r="V39" s="396">
        <v>0</v>
      </c>
      <c r="W39" s="396">
        <v>0</v>
      </c>
      <c r="X39" s="396">
        <v>0</v>
      </c>
      <c r="Y39" s="396">
        <v>0</v>
      </c>
      <c r="Z39" s="396">
        <v>0</v>
      </c>
      <c r="AA39" s="396">
        <f>AA149</f>
        <v>0</v>
      </c>
      <c r="AB39" s="396">
        <f t="shared" si="16"/>
        <v>0</v>
      </c>
      <c r="AC39" s="396">
        <f t="shared" si="16"/>
        <v>0</v>
      </c>
      <c r="AD39" s="396">
        <f t="shared" si="16"/>
        <v>0</v>
      </c>
      <c r="AE39" s="396">
        <v>0</v>
      </c>
      <c r="AF39" s="396">
        <v>0</v>
      </c>
      <c r="AG39" s="396">
        <v>0</v>
      </c>
      <c r="AH39" s="396">
        <f>AH149</f>
        <v>0</v>
      </c>
      <c r="AI39" s="396">
        <f t="shared" si="17"/>
        <v>0</v>
      </c>
      <c r="AJ39" s="396">
        <f t="shared" si="17"/>
        <v>0</v>
      </c>
      <c r="AK39" s="396">
        <f t="shared" si="17"/>
        <v>0</v>
      </c>
      <c r="AL39" s="396">
        <v>0</v>
      </c>
      <c r="AM39" s="396">
        <v>0</v>
      </c>
    </row>
    <row r="40" spans="1:40" ht="42" customHeight="1" x14ac:dyDescent="0.25">
      <c r="A40" s="29"/>
      <c r="B40" s="406" t="s">
        <v>1522</v>
      </c>
      <c r="C40" s="395" t="s">
        <v>789</v>
      </c>
      <c r="D40" s="399" t="s">
        <v>93</v>
      </c>
      <c r="E40" s="396">
        <f t="shared" ref="E40:AM40" si="18">E41+E42</f>
        <v>0</v>
      </c>
      <c r="F40" s="396">
        <f t="shared" si="18"/>
        <v>0</v>
      </c>
      <c r="G40" s="396">
        <f t="shared" si="18"/>
        <v>0</v>
      </c>
      <c r="H40" s="396">
        <f t="shared" si="18"/>
        <v>0</v>
      </c>
      <c r="I40" s="396">
        <f t="shared" si="18"/>
        <v>0</v>
      </c>
      <c r="J40" s="396">
        <f t="shared" si="18"/>
        <v>0</v>
      </c>
      <c r="K40" s="396">
        <f t="shared" si="18"/>
        <v>0</v>
      </c>
      <c r="L40" s="396">
        <f t="shared" si="18"/>
        <v>0</v>
      </c>
      <c r="M40" s="396">
        <f t="shared" si="18"/>
        <v>0</v>
      </c>
      <c r="N40" s="396">
        <f t="shared" si="18"/>
        <v>0</v>
      </c>
      <c r="O40" s="396">
        <f t="shared" si="18"/>
        <v>0</v>
      </c>
      <c r="P40" s="396">
        <f t="shared" si="18"/>
        <v>0</v>
      </c>
      <c r="Q40" s="396">
        <f t="shared" si="18"/>
        <v>0</v>
      </c>
      <c r="R40" s="396">
        <f t="shared" si="18"/>
        <v>0</v>
      </c>
      <c r="S40" s="396">
        <f t="shared" si="18"/>
        <v>0</v>
      </c>
      <c r="T40" s="396">
        <f t="shared" si="18"/>
        <v>0</v>
      </c>
      <c r="U40" s="396">
        <f t="shared" si="18"/>
        <v>0</v>
      </c>
      <c r="V40" s="396">
        <f t="shared" si="18"/>
        <v>0</v>
      </c>
      <c r="W40" s="396">
        <f t="shared" si="18"/>
        <v>0</v>
      </c>
      <c r="X40" s="396">
        <f t="shared" si="18"/>
        <v>0</v>
      </c>
      <c r="Y40" s="396">
        <f t="shared" si="18"/>
        <v>0</v>
      </c>
      <c r="Z40" s="396">
        <f t="shared" si="18"/>
        <v>0</v>
      </c>
      <c r="AA40" s="396">
        <f>AA150</f>
        <v>0</v>
      </c>
      <c r="AB40" s="396">
        <f t="shared" si="16"/>
        <v>0</v>
      </c>
      <c r="AC40" s="396">
        <f t="shared" si="16"/>
        <v>0</v>
      </c>
      <c r="AD40" s="396">
        <f t="shared" si="16"/>
        <v>0</v>
      </c>
      <c r="AE40" s="396">
        <f t="shared" si="18"/>
        <v>0</v>
      </c>
      <c r="AF40" s="396">
        <f t="shared" si="18"/>
        <v>0</v>
      </c>
      <c r="AG40" s="396">
        <f t="shared" si="18"/>
        <v>0</v>
      </c>
      <c r="AH40" s="396">
        <f>AH150</f>
        <v>0</v>
      </c>
      <c r="AI40" s="396">
        <f t="shared" si="17"/>
        <v>0</v>
      </c>
      <c r="AJ40" s="396">
        <f t="shared" si="17"/>
        <v>0</v>
      </c>
      <c r="AK40" s="396">
        <f t="shared" si="17"/>
        <v>0</v>
      </c>
      <c r="AL40" s="396">
        <f t="shared" si="18"/>
        <v>0</v>
      </c>
      <c r="AM40" s="396">
        <f t="shared" si="18"/>
        <v>0</v>
      </c>
    </row>
    <row r="41" spans="1:40" ht="42" customHeight="1" x14ac:dyDescent="0.25">
      <c r="A41" s="29"/>
      <c r="B41" s="406" t="s">
        <v>1523</v>
      </c>
      <c r="C41" s="395" t="s">
        <v>1524</v>
      </c>
      <c r="D41" s="399" t="s">
        <v>93</v>
      </c>
      <c r="E41" s="610"/>
      <c r="F41" s="610"/>
      <c r="G41" s="610"/>
      <c r="H41" s="610"/>
      <c r="I41" s="610"/>
      <c r="J41" s="610"/>
      <c r="K41" s="610"/>
      <c r="L41" s="610"/>
      <c r="M41" s="610"/>
      <c r="N41" s="610"/>
      <c r="O41" s="610"/>
      <c r="P41" s="610"/>
      <c r="Q41" s="610"/>
      <c r="R41" s="610"/>
      <c r="S41" s="610"/>
      <c r="T41" s="610"/>
      <c r="U41" s="610"/>
      <c r="V41" s="610"/>
      <c r="W41" s="610"/>
      <c r="X41" s="610"/>
      <c r="Y41" s="610"/>
      <c r="Z41" s="610"/>
      <c r="AA41" s="610">
        <f>AA156</f>
        <v>0</v>
      </c>
      <c r="AB41" s="610">
        <f>AB156</f>
        <v>0</v>
      </c>
      <c r="AC41" s="610">
        <f>AC156</f>
        <v>0</v>
      </c>
      <c r="AD41" s="610">
        <f>AD156</f>
        <v>0</v>
      </c>
      <c r="AE41" s="610"/>
      <c r="AF41" s="610"/>
      <c r="AG41" s="610"/>
      <c r="AH41" s="396">
        <f>AH156</f>
        <v>0</v>
      </c>
      <c r="AI41" s="610">
        <f>AI156</f>
        <v>0</v>
      </c>
      <c r="AJ41" s="610">
        <f>AJ156</f>
        <v>0</v>
      </c>
      <c r="AK41" s="610">
        <f>AK156</f>
        <v>0</v>
      </c>
      <c r="AL41" s="610"/>
      <c r="AM41" s="610"/>
    </row>
    <row r="42" spans="1:40" ht="42" customHeight="1" x14ac:dyDescent="0.25">
      <c r="A42" s="29"/>
      <c r="B42" s="406" t="s">
        <v>1525</v>
      </c>
      <c r="C42" s="395" t="s">
        <v>1526</v>
      </c>
      <c r="D42" s="399" t="s">
        <v>93</v>
      </c>
      <c r="E42" s="610">
        <v>0</v>
      </c>
      <c r="F42" s="610">
        <v>0</v>
      </c>
      <c r="G42" s="610">
        <v>0</v>
      </c>
      <c r="H42" s="610">
        <v>0</v>
      </c>
      <c r="I42" s="610">
        <v>0</v>
      </c>
      <c r="J42" s="610">
        <v>0</v>
      </c>
      <c r="K42" s="610">
        <v>0</v>
      </c>
      <c r="L42" s="610">
        <v>0</v>
      </c>
      <c r="M42" s="610">
        <v>0</v>
      </c>
      <c r="N42" s="610">
        <v>0</v>
      </c>
      <c r="O42" s="610">
        <v>0</v>
      </c>
      <c r="P42" s="610">
        <v>0</v>
      </c>
      <c r="Q42" s="610">
        <v>0</v>
      </c>
      <c r="R42" s="610">
        <v>0</v>
      </c>
      <c r="S42" s="610">
        <v>0</v>
      </c>
      <c r="T42" s="610">
        <v>0</v>
      </c>
      <c r="U42" s="610">
        <v>0</v>
      </c>
      <c r="V42" s="610">
        <v>0</v>
      </c>
      <c r="W42" s="610">
        <v>0</v>
      </c>
      <c r="X42" s="610">
        <v>0</v>
      </c>
      <c r="Y42" s="610">
        <v>0</v>
      </c>
      <c r="Z42" s="610">
        <v>0</v>
      </c>
      <c r="AA42" s="610">
        <f>AA163</f>
        <v>0</v>
      </c>
      <c r="AB42" s="610">
        <f>AB163</f>
        <v>0</v>
      </c>
      <c r="AC42" s="610">
        <f>AC163</f>
        <v>0</v>
      </c>
      <c r="AD42" s="610">
        <f>AD163</f>
        <v>0</v>
      </c>
      <c r="AE42" s="610">
        <v>0</v>
      </c>
      <c r="AF42" s="610">
        <v>0</v>
      </c>
      <c r="AG42" s="610">
        <v>0</v>
      </c>
      <c r="AH42" s="396">
        <f>AH163</f>
        <v>0</v>
      </c>
      <c r="AI42" s="610">
        <f>AI163</f>
        <v>0</v>
      </c>
      <c r="AJ42" s="610">
        <f>AJ163</f>
        <v>0</v>
      </c>
      <c r="AK42" s="610">
        <f>AK163</f>
        <v>0</v>
      </c>
      <c r="AL42" s="610">
        <v>0</v>
      </c>
      <c r="AM42" s="610">
        <v>0</v>
      </c>
    </row>
    <row r="43" spans="1:40" ht="42" customHeight="1" x14ac:dyDescent="0.25">
      <c r="A43" s="29"/>
      <c r="B43" s="406" t="s">
        <v>1527</v>
      </c>
      <c r="C43" s="395" t="s">
        <v>103</v>
      </c>
      <c r="D43" s="399" t="s">
        <v>93</v>
      </c>
      <c r="E43" s="396">
        <f t="shared" ref="E43:AM43" si="19">E44+E53+E57+E68</f>
        <v>0</v>
      </c>
      <c r="F43" s="396">
        <f t="shared" si="19"/>
        <v>0</v>
      </c>
      <c r="G43" s="396">
        <f t="shared" si="19"/>
        <v>0</v>
      </c>
      <c r="H43" s="396">
        <f t="shared" si="19"/>
        <v>0</v>
      </c>
      <c r="I43" s="396">
        <f t="shared" si="19"/>
        <v>0</v>
      </c>
      <c r="J43" s="396">
        <f t="shared" si="19"/>
        <v>0</v>
      </c>
      <c r="K43" s="396">
        <f t="shared" si="19"/>
        <v>0</v>
      </c>
      <c r="L43" s="396">
        <f t="shared" si="19"/>
        <v>0</v>
      </c>
      <c r="M43" s="396">
        <f t="shared" si="19"/>
        <v>0</v>
      </c>
      <c r="N43" s="396">
        <f t="shared" si="19"/>
        <v>0</v>
      </c>
      <c r="O43" s="396">
        <f t="shared" si="19"/>
        <v>0</v>
      </c>
      <c r="P43" s="396">
        <f t="shared" si="19"/>
        <v>0</v>
      </c>
      <c r="Q43" s="396">
        <f t="shared" si="19"/>
        <v>0</v>
      </c>
      <c r="R43" s="396">
        <f t="shared" si="19"/>
        <v>0</v>
      </c>
      <c r="S43" s="396">
        <f t="shared" si="19"/>
        <v>0</v>
      </c>
      <c r="T43" s="396">
        <f t="shared" si="19"/>
        <v>0</v>
      </c>
      <c r="U43" s="396">
        <f t="shared" si="19"/>
        <v>0</v>
      </c>
      <c r="V43" s="396">
        <f t="shared" si="19"/>
        <v>0</v>
      </c>
      <c r="W43" s="396">
        <f t="shared" si="19"/>
        <v>0</v>
      </c>
      <c r="X43" s="396">
        <f t="shared" si="19"/>
        <v>0</v>
      </c>
      <c r="Y43" s="396">
        <f t="shared" si="19"/>
        <v>0</v>
      </c>
      <c r="Z43" s="396">
        <f t="shared" si="19"/>
        <v>0</v>
      </c>
      <c r="AA43" s="396">
        <f>AA170</f>
        <v>0</v>
      </c>
      <c r="AB43" s="396">
        <f t="shared" ref="AB43:AD45" si="20">AB170</f>
        <v>0</v>
      </c>
      <c r="AC43" s="396">
        <f t="shared" si="20"/>
        <v>0</v>
      </c>
      <c r="AD43" s="396">
        <f t="shared" si="20"/>
        <v>0</v>
      </c>
      <c r="AE43" s="396">
        <f t="shared" si="19"/>
        <v>0</v>
      </c>
      <c r="AF43" s="396">
        <f t="shared" si="19"/>
        <v>0</v>
      </c>
      <c r="AG43" s="396">
        <f t="shared" si="19"/>
        <v>0</v>
      </c>
      <c r="AH43" s="396">
        <f>AH170</f>
        <v>0</v>
      </c>
      <c r="AI43" s="396">
        <f t="shared" ref="AI43:AK45" si="21">AI170</f>
        <v>0</v>
      </c>
      <c r="AJ43" s="396">
        <f t="shared" si="21"/>
        <v>0</v>
      </c>
      <c r="AK43" s="396">
        <f t="shared" si="21"/>
        <v>0</v>
      </c>
      <c r="AL43" s="396">
        <f t="shared" si="19"/>
        <v>0</v>
      </c>
      <c r="AM43" s="396">
        <f t="shared" si="19"/>
        <v>0</v>
      </c>
    </row>
    <row r="44" spans="1:40" ht="42" customHeight="1" x14ac:dyDescent="0.25">
      <c r="A44" s="29"/>
      <c r="B44" s="406" t="s">
        <v>1528</v>
      </c>
      <c r="C44" s="395" t="s">
        <v>105</v>
      </c>
      <c r="D44" s="399" t="s">
        <v>93</v>
      </c>
      <c r="E44" s="396">
        <f t="shared" ref="E44:AM44" si="22">E45+E47</f>
        <v>0</v>
      </c>
      <c r="F44" s="396">
        <f t="shared" si="22"/>
        <v>0</v>
      </c>
      <c r="G44" s="396">
        <f t="shared" si="22"/>
        <v>0</v>
      </c>
      <c r="H44" s="396">
        <f t="shared" si="22"/>
        <v>0</v>
      </c>
      <c r="I44" s="396">
        <f t="shared" si="22"/>
        <v>0</v>
      </c>
      <c r="J44" s="396">
        <f t="shared" si="22"/>
        <v>0</v>
      </c>
      <c r="K44" s="396">
        <f t="shared" si="22"/>
        <v>0</v>
      </c>
      <c r="L44" s="396">
        <f t="shared" si="22"/>
        <v>0</v>
      </c>
      <c r="M44" s="396">
        <f t="shared" si="22"/>
        <v>0</v>
      </c>
      <c r="N44" s="396">
        <f t="shared" si="22"/>
        <v>0</v>
      </c>
      <c r="O44" s="396">
        <f t="shared" si="22"/>
        <v>0</v>
      </c>
      <c r="P44" s="396">
        <f t="shared" si="22"/>
        <v>0</v>
      </c>
      <c r="Q44" s="396">
        <f t="shared" si="22"/>
        <v>0</v>
      </c>
      <c r="R44" s="396">
        <f t="shared" si="22"/>
        <v>0</v>
      </c>
      <c r="S44" s="396">
        <f t="shared" si="22"/>
        <v>0</v>
      </c>
      <c r="T44" s="396">
        <f t="shared" si="22"/>
        <v>0</v>
      </c>
      <c r="U44" s="396">
        <f t="shared" si="22"/>
        <v>0</v>
      </c>
      <c r="V44" s="396">
        <f t="shared" si="22"/>
        <v>0</v>
      </c>
      <c r="W44" s="396">
        <f t="shared" si="22"/>
        <v>0</v>
      </c>
      <c r="X44" s="396">
        <f t="shared" si="22"/>
        <v>0</v>
      </c>
      <c r="Y44" s="396">
        <f t="shared" si="22"/>
        <v>0</v>
      </c>
      <c r="Z44" s="396">
        <f t="shared" si="22"/>
        <v>0</v>
      </c>
      <c r="AA44" s="396">
        <f>AA171</f>
        <v>0</v>
      </c>
      <c r="AB44" s="396">
        <f t="shared" si="20"/>
        <v>0</v>
      </c>
      <c r="AC44" s="396">
        <f t="shared" si="20"/>
        <v>0</v>
      </c>
      <c r="AD44" s="396">
        <f t="shared" si="20"/>
        <v>0</v>
      </c>
      <c r="AE44" s="396">
        <f t="shared" si="22"/>
        <v>0</v>
      </c>
      <c r="AF44" s="396">
        <f t="shared" si="22"/>
        <v>0</v>
      </c>
      <c r="AG44" s="396">
        <f t="shared" si="22"/>
        <v>0</v>
      </c>
      <c r="AH44" s="396">
        <f>AH171</f>
        <v>0</v>
      </c>
      <c r="AI44" s="396">
        <f t="shared" si="21"/>
        <v>0</v>
      </c>
      <c r="AJ44" s="396">
        <f t="shared" si="21"/>
        <v>0</v>
      </c>
      <c r="AK44" s="396">
        <f t="shared" si="21"/>
        <v>0</v>
      </c>
      <c r="AL44" s="396">
        <f t="shared" si="22"/>
        <v>0</v>
      </c>
      <c r="AM44" s="396">
        <f t="shared" si="22"/>
        <v>0</v>
      </c>
    </row>
    <row r="45" spans="1:40" ht="42" customHeight="1" x14ac:dyDescent="0.25">
      <c r="A45" s="29"/>
      <c r="B45" s="406" t="s">
        <v>100</v>
      </c>
      <c r="C45" s="395" t="s">
        <v>1529</v>
      </c>
      <c r="D45" s="399" t="s">
        <v>93</v>
      </c>
      <c r="E45" s="396">
        <f t="shared" ref="E45:AM45" si="23">SUM(E46:E46)</f>
        <v>0</v>
      </c>
      <c r="F45" s="396">
        <f t="shared" si="23"/>
        <v>0</v>
      </c>
      <c r="G45" s="396">
        <f t="shared" si="23"/>
        <v>0</v>
      </c>
      <c r="H45" s="396">
        <f t="shared" si="23"/>
        <v>0</v>
      </c>
      <c r="I45" s="396">
        <f t="shared" si="23"/>
        <v>0</v>
      </c>
      <c r="J45" s="396">
        <f t="shared" si="23"/>
        <v>0</v>
      </c>
      <c r="K45" s="396">
        <f t="shared" si="23"/>
        <v>0</v>
      </c>
      <c r="L45" s="396">
        <f t="shared" si="23"/>
        <v>0</v>
      </c>
      <c r="M45" s="396">
        <f t="shared" si="23"/>
        <v>0</v>
      </c>
      <c r="N45" s="396">
        <f t="shared" si="23"/>
        <v>0</v>
      </c>
      <c r="O45" s="396">
        <f t="shared" si="23"/>
        <v>0</v>
      </c>
      <c r="P45" s="396">
        <f t="shared" si="23"/>
        <v>0</v>
      </c>
      <c r="Q45" s="396">
        <f t="shared" si="23"/>
        <v>0</v>
      </c>
      <c r="R45" s="396">
        <f t="shared" si="23"/>
        <v>0</v>
      </c>
      <c r="S45" s="396">
        <f t="shared" si="23"/>
        <v>0</v>
      </c>
      <c r="T45" s="396">
        <f t="shared" si="23"/>
        <v>0</v>
      </c>
      <c r="U45" s="396">
        <f t="shared" si="23"/>
        <v>0</v>
      </c>
      <c r="V45" s="396">
        <f t="shared" si="23"/>
        <v>0</v>
      </c>
      <c r="W45" s="396">
        <f t="shared" si="23"/>
        <v>0</v>
      </c>
      <c r="X45" s="396">
        <f t="shared" si="23"/>
        <v>0</v>
      </c>
      <c r="Y45" s="396">
        <f t="shared" si="23"/>
        <v>0</v>
      </c>
      <c r="Z45" s="396">
        <f t="shared" si="23"/>
        <v>0</v>
      </c>
      <c r="AA45" s="396">
        <f>AA172</f>
        <v>0</v>
      </c>
      <c r="AB45" s="396">
        <f t="shared" si="20"/>
        <v>0</v>
      </c>
      <c r="AC45" s="396">
        <f t="shared" si="20"/>
        <v>0</v>
      </c>
      <c r="AD45" s="396">
        <f t="shared" si="20"/>
        <v>0</v>
      </c>
      <c r="AE45" s="396">
        <f t="shared" si="23"/>
        <v>0</v>
      </c>
      <c r="AF45" s="396">
        <f t="shared" si="23"/>
        <v>0</v>
      </c>
      <c r="AG45" s="396">
        <f t="shared" si="23"/>
        <v>0</v>
      </c>
      <c r="AH45" s="396">
        <f>AH172</f>
        <v>0</v>
      </c>
      <c r="AI45" s="396">
        <f t="shared" si="21"/>
        <v>0</v>
      </c>
      <c r="AJ45" s="396">
        <f t="shared" si="21"/>
        <v>0</v>
      </c>
      <c r="AK45" s="396">
        <f t="shared" si="21"/>
        <v>0</v>
      </c>
      <c r="AL45" s="396">
        <f t="shared" si="23"/>
        <v>0</v>
      </c>
      <c r="AM45" s="396">
        <f t="shared" si="23"/>
        <v>0</v>
      </c>
    </row>
    <row r="46" spans="1:40" ht="48" customHeight="1" x14ac:dyDescent="0.25">
      <c r="A46" s="29"/>
      <c r="B46" s="402" t="s">
        <v>106</v>
      </c>
      <c r="C46" s="409" t="s">
        <v>107</v>
      </c>
      <c r="D46" s="403" t="s">
        <v>93</v>
      </c>
      <c r="E46" s="612">
        <v>0</v>
      </c>
      <c r="F46" s="612">
        <v>0</v>
      </c>
      <c r="G46" s="612">
        <v>0</v>
      </c>
      <c r="H46" s="612">
        <v>0</v>
      </c>
      <c r="I46" s="612">
        <v>0</v>
      </c>
      <c r="J46" s="612">
        <v>0</v>
      </c>
      <c r="K46" s="612">
        <v>0</v>
      </c>
      <c r="L46" s="612">
        <v>0</v>
      </c>
      <c r="M46" s="612">
        <v>0</v>
      </c>
      <c r="N46" s="612">
        <v>0</v>
      </c>
      <c r="O46" s="612">
        <v>0</v>
      </c>
      <c r="P46" s="612">
        <v>0</v>
      </c>
      <c r="Q46" s="612">
        <v>0</v>
      </c>
      <c r="R46" s="612">
        <v>0</v>
      </c>
      <c r="S46" s="612">
        <v>0</v>
      </c>
      <c r="T46" s="612">
        <v>0</v>
      </c>
      <c r="U46" s="612">
        <v>0</v>
      </c>
      <c r="V46" s="612">
        <v>0</v>
      </c>
      <c r="W46" s="612">
        <v>0</v>
      </c>
      <c r="X46" s="612">
        <v>0</v>
      </c>
      <c r="Y46" s="612">
        <v>0</v>
      </c>
      <c r="Z46" s="612">
        <v>0</v>
      </c>
      <c r="AA46" s="414">
        <f>SUBTOTAL(9,AA47:AA176)</f>
        <v>62.467500010000009</v>
      </c>
      <c r="AB46" s="414">
        <f>SUBTOTAL(9,AB47:AB176)</f>
        <v>0</v>
      </c>
      <c r="AC46" s="414">
        <f>SUBTOTAL(9,AC47:AC176)</f>
        <v>0</v>
      </c>
      <c r="AD46" s="414">
        <f>SUBTOTAL(9,AD47:AD176)</f>
        <v>0</v>
      </c>
      <c r="AE46" s="414">
        <f>SUBTOTAL(9,AE47:AE176)</f>
        <v>0</v>
      </c>
      <c r="AF46" s="414">
        <v>0</v>
      </c>
      <c r="AG46" s="414">
        <f>Z46</f>
        <v>0</v>
      </c>
      <c r="AH46" s="414">
        <f>SUBTOTAL(9,AH47:AH176)</f>
        <v>62.467500010000009</v>
      </c>
      <c r="AI46" s="612">
        <f>SUBTOTAL(9,AI47:AI176)</f>
        <v>0</v>
      </c>
      <c r="AJ46" s="612">
        <f>SUBTOTAL(9,AJ47:AJ176)</f>
        <v>0</v>
      </c>
      <c r="AK46" s="612">
        <f>SUBTOTAL(9,AK47:AK176)</f>
        <v>0</v>
      </c>
      <c r="AL46" s="612">
        <f>SUBTOTAL(9,AL47:AL176)</f>
        <v>0</v>
      </c>
      <c r="AM46" s="612">
        <f>AF46</f>
        <v>0</v>
      </c>
    </row>
    <row r="47" spans="1:40" ht="48" customHeight="1" collapsed="1" x14ac:dyDescent="0.25">
      <c r="A47" s="29"/>
      <c r="B47" s="402" t="s">
        <v>108</v>
      </c>
      <c r="C47" s="409" t="s">
        <v>1530</v>
      </c>
      <c r="D47" s="403" t="s">
        <v>93</v>
      </c>
      <c r="E47" s="414">
        <f>SUBTOTAL(9,E48:E52)</f>
        <v>0</v>
      </c>
      <c r="F47" s="414">
        <f t="shared" ref="F47:AM47" si="24">SUBTOTAL(9,F48:F52)</f>
        <v>0</v>
      </c>
      <c r="G47" s="414">
        <f t="shared" si="24"/>
        <v>0</v>
      </c>
      <c r="H47" s="414">
        <f t="shared" si="24"/>
        <v>0</v>
      </c>
      <c r="I47" s="414">
        <f t="shared" si="24"/>
        <v>0</v>
      </c>
      <c r="J47" s="414">
        <f t="shared" si="24"/>
        <v>0</v>
      </c>
      <c r="K47" s="414">
        <f t="shared" si="24"/>
        <v>0</v>
      </c>
      <c r="L47" s="414">
        <f t="shared" si="24"/>
        <v>0</v>
      </c>
      <c r="M47" s="414">
        <f t="shared" si="24"/>
        <v>0</v>
      </c>
      <c r="N47" s="414">
        <f t="shared" si="24"/>
        <v>0</v>
      </c>
      <c r="O47" s="414">
        <f t="shared" si="24"/>
        <v>0</v>
      </c>
      <c r="P47" s="414">
        <f t="shared" si="24"/>
        <v>0</v>
      </c>
      <c r="Q47" s="414">
        <f t="shared" si="24"/>
        <v>0</v>
      </c>
      <c r="R47" s="414">
        <f t="shared" si="24"/>
        <v>0</v>
      </c>
      <c r="S47" s="414">
        <f t="shared" si="24"/>
        <v>0</v>
      </c>
      <c r="T47" s="414">
        <f t="shared" si="24"/>
        <v>0</v>
      </c>
      <c r="U47" s="414">
        <f t="shared" si="24"/>
        <v>0</v>
      </c>
      <c r="V47" s="414">
        <f t="shared" si="24"/>
        <v>0</v>
      </c>
      <c r="W47" s="414">
        <f t="shared" si="24"/>
        <v>0</v>
      </c>
      <c r="X47" s="414">
        <f t="shared" si="24"/>
        <v>0</v>
      </c>
      <c r="Y47" s="414">
        <f t="shared" si="24"/>
        <v>0</v>
      </c>
      <c r="Z47" s="414">
        <f t="shared" si="24"/>
        <v>0</v>
      </c>
      <c r="AA47" s="414">
        <f>SUBTOTAL(9,AA48:AA102)</f>
        <v>38.432500010000005</v>
      </c>
      <c r="AB47" s="414">
        <f>SUBTOTAL(9,AB48:AB102)</f>
        <v>0</v>
      </c>
      <c r="AC47" s="414">
        <f>SUBTOTAL(9,AC48:AC102)</f>
        <v>0</v>
      </c>
      <c r="AD47" s="414">
        <f>SUBTOTAL(9,AD48:AD102)</f>
        <v>0</v>
      </c>
      <c r="AE47" s="414">
        <f>SUBTOTAL(9,AE48:AE102)</f>
        <v>0</v>
      </c>
      <c r="AF47" s="414">
        <f t="shared" si="24"/>
        <v>0</v>
      </c>
      <c r="AG47" s="414">
        <f t="shared" si="24"/>
        <v>0</v>
      </c>
      <c r="AH47" s="414">
        <f>SUBTOTAL(9,AH48:AH102)</f>
        <v>38.432500010000005</v>
      </c>
      <c r="AI47" s="414">
        <f>SUBTOTAL(9,AI48:AI102)</f>
        <v>0</v>
      </c>
      <c r="AJ47" s="414">
        <f>SUBTOTAL(9,AJ48:AJ102)</f>
        <v>0</v>
      </c>
      <c r="AK47" s="414">
        <f>SUBTOTAL(9,AK48:AK102)</f>
        <v>0</v>
      </c>
      <c r="AL47" s="414">
        <f>SUBTOTAL(9,AL48:AL102)</f>
        <v>0</v>
      </c>
      <c r="AM47" s="414">
        <f t="shared" si="24"/>
        <v>0</v>
      </c>
    </row>
    <row r="48" spans="1:40" ht="48" customHeight="1" x14ac:dyDescent="0.25">
      <c r="A48" s="29"/>
      <c r="B48" s="409" t="s">
        <v>110</v>
      </c>
      <c r="C48" s="409" t="s">
        <v>109</v>
      </c>
      <c r="D48" s="403" t="s">
        <v>93</v>
      </c>
      <c r="E48" s="414"/>
      <c r="F48" s="414"/>
      <c r="G48" s="414"/>
      <c r="H48" s="414"/>
      <c r="I48" s="414"/>
      <c r="J48" s="414"/>
      <c r="K48" s="414"/>
      <c r="L48" s="414"/>
      <c r="M48" s="414"/>
      <c r="N48" s="414"/>
      <c r="O48" s="414"/>
      <c r="P48" s="414"/>
      <c r="Q48" s="414"/>
      <c r="R48" s="414"/>
      <c r="S48" s="414"/>
      <c r="T48" s="414"/>
      <c r="U48" s="414"/>
      <c r="V48" s="414"/>
      <c r="W48" s="414"/>
      <c r="X48" s="414"/>
      <c r="Y48" s="414"/>
      <c r="Z48" s="414"/>
      <c r="AA48" s="612">
        <f>SUBTOTAL(9,AA49:AA71)</f>
        <v>0</v>
      </c>
      <c r="AB48" s="414">
        <f>SUBTOTAL(9,AB49:AB71)</f>
        <v>0</v>
      </c>
      <c r="AC48" s="414">
        <f>SUBTOTAL(9,AC49:AC71)</f>
        <v>0</v>
      </c>
      <c r="AD48" s="414">
        <f>SUBTOTAL(9,AD49:AD71)</f>
        <v>0</v>
      </c>
      <c r="AE48" s="414">
        <f>SUBTOTAL(9,AE49:AE71)</f>
        <v>0</v>
      </c>
      <c r="AF48" s="414"/>
      <c r="AG48" s="414"/>
      <c r="AH48" s="612">
        <f>SUBTOTAL(9,AH49:AH71)</f>
        <v>0</v>
      </c>
      <c r="AI48" s="414">
        <f>SUBTOTAL(9,AI49:AI71)</f>
        <v>0</v>
      </c>
      <c r="AJ48" s="414">
        <f>SUBTOTAL(9,AJ49:AJ71)</f>
        <v>0</v>
      </c>
      <c r="AK48" s="414">
        <f>SUBTOTAL(9,AK49:AK71)</f>
        <v>0</v>
      </c>
      <c r="AL48" s="414">
        <f>SUBTOTAL(9,AL49:AL71)</f>
        <v>0</v>
      </c>
      <c r="AM48" s="414"/>
    </row>
    <row r="49" spans="1:40" ht="48" customHeight="1" x14ac:dyDescent="0.25">
      <c r="A49" s="29"/>
      <c r="B49" s="409" t="s">
        <v>112</v>
      </c>
      <c r="C49" s="409" t="s">
        <v>111</v>
      </c>
      <c r="D49" s="403" t="s">
        <v>93</v>
      </c>
      <c r="E49" s="414"/>
      <c r="F49" s="414"/>
      <c r="G49" s="414"/>
      <c r="H49" s="414"/>
      <c r="I49" s="414"/>
      <c r="J49" s="414"/>
      <c r="K49" s="414"/>
      <c r="L49" s="414"/>
      <c r="M49" s="414"/>
      <c r="N49" s="414"/>
      <c r="O49" s="414"/>
      <c r="P49" s="414"/>
      <c r="Q49" s="414"/>
      <c r="R49" s="414"/>
      <c r="S49" s="414"/>
      <c r="T49" s="414"/>
      <c r="U49" s="414"/>
      <c r="V49" s="414"/>
      <c r="W49" s="414"/>
      <c r="X49" s="414"/>
      <c r="Y49" s="414"/>
      <c r="Z49" s="414"/>
      <c r="AA49" s="612">
        <f>SUBTOTAL(9,AA50:AA55)</f>
        <v>0</v>
      </c>
      <c r="AB49" s="414">
        <f>SUBTOTAL(9,AB50:AB55)</f>
        <v>0</v>
      </c>
      <c r="AC49" s="414">
        <f>SUBTOTAL(9,AC50:AC55)</f>
        <v>0</v>
      </c>
      <c r="AD49" s="414">
        <f>SUBTOTAL(9,AD50:AD55)</f>
        <v>0</v>
      </c>
      <c r="AE49" s="414">
        <f>SUBTOTAL(9,AE50:AE55)</f>
        <v>0</v>
      </c>
      <c r="AF49" s="414"/>
      <c r="AG49" s="414"/>
      <c r="AH49" s="612">
        <f>SUBTOTAL(9,AH50:AH55)</f>
        <v>0</v>
      </c>
      <c r="AI49" s="414">
        <f>SUBTOTAL(9,AI50:AI55)</f>
        <v>0</v>
      </c>
      <c r="AJ49" s="414">
        <f>SUBTOTAL(9,AJ50:AJ55)</f>
        <v>0</v>
      </c>
      <c r="AK49" s="414">
        <f>SUBTOTAL(9,AK50:AK55)</f>
        <v>0</v>
      </c>
      <c r="AL49" s="414">
        <f>SUBTOTAL(9,AL50:AL55)</f>
        <v>0</v>
      </c>
      <c r="AM49" s="414"/>
    </row>
    <row r="50" spans="1:40" ht="42" customHeight="1" x14ac:dyDescent="0.25">
      <c r="A50" s="29"/>
      <c r="B50" s="410" t="s">
        <v>1405</v>
      </c>
      <c r="C50" s="411" t="s">
        <v>113</v>
      </c>
      <c r="D50" s="395" t="s">
        <v>93</v>
      </c>
      <c r="E50" s="396"/>
      <c r="F50" s="396"/>
      <c r="G50" s="396"/>
      <c r="H50" s="396"/>
      <c r="I50" s="396"/>
      <c r="J50" s="396"/>
      <c r="K50" s="396"/>
      <c r="L50" s="396"/>
      <c r="M50" s="396"/>
      <c r="N50" s="396"/>
      <c r="O50" s="396"/>
      <c r="P50" s="396"/>
      <c r="Q50" s="396"/>
      <c r="R50" s="396"/>
      <c r="S50" s="396"/>
      <c r="T50" s="396"/>
      <c r="U50" s="396"/>
      <c r="V50" s="396"/>
      <c r="W50" s="396"/>
      <c r="X50" s="396"/>
      <c r="Y50" s="396"/>
      <c r="Z50" s="396"/>
      <c r="AA50" s="396">
        <f>SUBTOTAL(9,AA51)</f>
        <v>0</v>
      </c>
      <c r="AB50" s="396">
        <f>SUBTOTAL(9,AB51)</f>
        <v>0</v>
      </c>
      <c r="AC50" s="396">
        <f>SUBTOTAL(9,AC51)</f>
        <v>0</v>
      </c>
      <c r="AD50" s="396">
        <f>SUBTOTAL(9,AD51)</f>
        <v>0</v>
      </c>
      <c r="AE50" s="396">
        <f>SUBTOTAL(9,AE51)</f>
        <v>0</v>
      </c>
      <c r="AF50" s="396"/>
      <c r="AG50" s="396"/>
      <c r="AH50" s="396">
        <f>SUBTOTAL(9,AH51)</f>
        <v>0</v>
      </c>
      <c r="AI50" s="396">
        <f>SUBTOTAL(9,AI51)</f>
        <v>0</v>
      </c>
      <c r="AJ50" s="396">
        <f>SUBTOTAL(9,AJ51)</f>
        <v>0</v>
      </c>
      <c r="AK50" s="396">
        <f>SUBTOTAL(9,AK51)</f>
        <v>0</v>
      </c>
      <c r="AL50" s="396">
        <f>SUBTOTAL(9,AL51)</f>
        <v>0</v>
      </c>
      <c r="AM50" s="396"/>
    </row>
    <row r="51" spans="1:40" ht="33" hidden="1" customHeight="1" x14ac:dyDescent="0.25">
      <c r="A51" s="29"/>
      <c r="B51" s="554" t="s">
        <v>1405</v>
      </c>
      <c r="C51" s="608" t="s">
        <v>1552</v>
      </c>
      <c r="D51" s="613" t="s">
        <v>1616</v>
      </c>
      <c r="E51" s="310"/>
      <c r="F51" s="310"/>
      <c r="G51" s="310"/>
      <c r="H51" s="310"/>
      <c r="I51" s="310"/>
      <c r="J51" s="310"/>
      <c r="K51" s="310"/>
      <c r="L51" s="310"/>
      <c r="M51" s="310"/>
      <c r="N51" s="310"/>
      <c r="O51" s="310"/>
      <c r="P51" s="310"/>
      <c r="Q51" s="310"/>
      <c r="R51" s="310"/>
      <c r="S51" s="310"/>
      <c r="T51" s="310"/>
      <c r="U51" s="310"/>
      <c r="V51" s="310"/>
      <c r="W51" s="310"/>
      <c r="X51" s="310"/>
      <c r="Y51" s="310"/>
      <c r="Z51" s="310"/>
      <c r="AA51" s="68"/>
      <c r="AB51" s="68"/>
      <c r="AC51" s="68"/>
      <c r="AD51" s="68"/>
      <c r="AE51" s="310"/>
      <c r="AF51" s="310"/>
      <c r="AG51" s="310"/>
      <c r="AH51" s="68">
        <f>AA51+T51+M51</f>
        <v>0</v>
      </c>
      <c r="AI51" s="68">
        <f>AB51+U51+N51</f>
        <v>0</v>
      </c>
      <c r="AJ51" s="68">
        <f>AC51+V51+O51</f>
        <v>0</v>
      </c>
      <c r="AK51" s="68">
        <f>AD51+W51+P51</f>
        <v>0</v>
      </c>
      <c r="AL51" s="68">
        <f>AE51+X51+Q51</f>
        <v>0</v>
      </c>
      <c r="AM51" s="310"/>
    </row>
    <row r="52" spans="1:40" ht="42" customHeight="1" x14ac:dyDescent="0.25">
      <c r="A52" s="29"/>
      <c r="B52" s="410" t="s">
        <v>1404</v>
      </c>
      <c r="C52" s="411" t="s">
        <v>1531</v>
      </c>
      <c r="D52" s="395" t="s">
        <v>93</v>
      </c>
      <c r="E52" s="396"/>
      <c r="F52" s="396"/>
      <c r="G52" s="396"/>
      <c r="H52" s="396"/>
      <c r="I52" s="396"/>
      <c r="J52" s="396"/>
      <c r="K52" s="396"/>
      <c r="L52" s="396"/>
      <c r="M52" s="396"/>
      <c r="N52" s="396"/>
      <c r="O52" s="396"/>
      <c r="P52" s="396"/>
      <c r="Q52" s="396"/>
      <c r="R52" s="396"/>
      <c r="S52" s="396"/>
      <c r="T52" s="396"/>
      <c r="U52" s="396"/>
      <c r="V52" s="396"/>
      <c r="W52" s="396"/>
      <c r="X52" s="396"/>
      <c r="Y52" s="396"/>
      <c r="Z52" s="396"/>
      <c r="AA52" s="396">
        <f>SUBTOTAL(9,AA53:AA54)</f>
        <v>0</v>
      </c>
      <c r="AB52" s="396">
        <f>SUBTOTAL(9,AB53:AB54)</f>
        <v>0</v>
      </c>
      <c r="AC52" s="396">
        <f>SUBTOTAL(9,AC53:AC54)</f>
        <v>0</v>
      </c>
      <c r="AD52" s="396">
        <f>SUBTOTAL(9,AD53:AD54)</f>
        <v>0</v>
      </c>
      <c r="AE52" s="396">
        <f>SUBTOTAL(9,AE53:AE54)</f>
        <v>0</v>
      </c>
      <c r="AF52" s="396"/>
      <c r="AG52" s="396"/>
      <c r="AH52" s="396">
        <f>SUBTOTAL(9,AH53:AH54)</f>
        <v>0</v>
      </c>
      <c r="AI52" s="396">
        <f>SUBTOTAL(9,AI53:AI54)</f>
        <v>0</v>
      </c>
      <c r="AJ52" s="396">
        <f>SUBTOTAL(9,AJ53:AJ54)</f>
        <v>0</v>
      </c>
      <c r="AK52" s="396">
        <f>SUBTOTAL(9,AK53:AK54)</f>
        <v>0</v>
      </c>
      <c r="AL52" s="396">
        <f>SUBTOTAL(9,AL53:AL54)</f>
        <v>0</v>
      </c>
      <c r="AM52" s="396"/>
    </row>
    <row r="53" spans="1:40" ht="33" hidden="1" customHeight="1" x14ac:dyDescent="0.25">
      <c r="A53" s="29"/>
      <c r="B53" s="554" t="s">
        <v>1404</v>
      </c>
      <c r="C53" s="608" t="s">
        <v>1553</v>
      </c>
      <c r="D53" s="613" t="s">
        <v>1617</v>
      </c>
      <c r="E53" s="310">
        <f t="shared" ref="E53:AM53" si="25">E54+E56</f>
        <v>0</v>
      </c>
      <c r="F53" s="310">
        <f t="shared" si="25"/>
        <v>0</v>
      </c>
      <c r="G53" s="310">
        <f t="shared" si="25"/>
        <v>0</v>
      </c>
      <c r="H53" s="310">
        <f t="shared" si="25"/>
        <v>0</v>
      </c>
      <c r="I53" s="310">
        <f t="shared" si="25"/>
        <v>0</v>
      </c>
      <c r="J53" s="310">
        <f t="shared" si="25"/>
        <v>0</v>
      </c>
      <c r="K53" s="310">
        <f t="shared" si="25"/>
        <v>0</v>
      </c>
      <c r="L53" s="310">
        <f t="shared" si="25"/>
        <v>0</v>
      </c>
      <c r="M53" s="310">
        <f t="shared" si="25"/>
        <v>0</v>
      </c>
      <c r="N53" s="310">
        <f t="shared" si="25"/>
        <v>0</v>
      </c>
      <c r="O53" s="310">
        <f t="shared" si="25"/>
        <v>0</v>
      </c>
      <c r="P53" s="310">
        <f t="shared" si="25"/>
        <v>0</v>
      </c>
      <c r="Q53" s="310">
        <f t="shared" si="25"/>
        <v>0</v>
      </c>
      <c r="R53" s="310">
        <f t="shared" si="25"/>
        <v>0</v>
      </c>
      <c r="S53" s="310">
        <f t="shared" si="25"/>
        <v>0</v>
      </c>
      <c r="T53" s="310">
        <f t="shared" si="25"/>
        <v>0</v>
      </c>
      <c r="U53" s="310">
        <f t="shared" si="25"/>
        <v>0</v>
      </c>
      <c r="V53" s="310">
        <f t="shared" si="25"/>
        <v>0</v>
      </c>
      <c r="W53" s="310">
        <f t="shared" si="25"/>
        <v>0</v>
      </c>
      <c r="X53" s="310">
        <f t="shared" si="25"/>
        <v>0</v>
      </c>
      <c r="Y53" s="310">
        <f t="shared" si="25"/>
        <v>0</v>
      </c>
      <c r="Z53" s="310">
        <f t="shared" si="25"/>
        <v>0</v>
      </c>
      <c r="AA53" s="68"/>
      <c r="AB53" s="68"/>
      <c r="AC53" s="68"/>
      <c r="AD53" s="68"/>
      <c r="AE53" s="310">
        <f t="shared" si="25"/>
        <v>0</v>
      </c>
      <c r="AF53" s="310">
        <f t="shared" si="25"/>
        <v>0</v>
      </c>
      <c r="AG53" s="310">
        <f t="shared" si="25"/>
        <v>0</v>
      </c>
      <c r="AH53" s="68">
        <f t="shared" ref="AH53:AL54" si="26">AA53+T53+M53</f>
        <v>0</v>
      </c>
      <c r="AI53" s="68">
        <f t="shared" si="26"/>
        <v>0</v>
      </c>
      <c r="AJ53" s="68">
        <f t="shared" si="26"/>
        <v>0</v>
      </c>
      <c r="AK53" s="68">
        <f t="shared" si="26"/>
        <v>0</v>
      </c>
      <c r="AL53" s="68">
        <f t="shared" si="26"/>
        <v>0</v>
      </c>
      <c r="AM53" s="310">
        <f t="shared" si="25"/>
        <v>0</v>
      </c>
    </row>
    <row r="54" spans="1:40" ht="33" hidden="1" customHeight="1" x14ac:dyDescent="0.25">
      <c r="A54" s="29"/>
      <c r="B54" s="554" t="s">
        <v>1404</v>
      </c>
      <c r="C54" s="608" t="s">
        <v>1551</v>
      </c>
      <c r="D54" s="613" t="s">
        <v>1618</v>
      </c>
      <c r="E54" s="310">
        <f t="shared" ref="E54:AM54" si="27">SUM(E55:E55)</f>
        <v>0</v>
      </c>
      <c r="F54" s="310">
        <f t="shared" si="27"/>
        <v>0</v>
      </c>
      <c r="G54" s="310">
        <f t="shared" si="27"/>
        <v>0</v>
      </c>
      <c r="H54" s="310">
        <f t="shared" si="27"/>
        <v>0</v>
      </c>
      <c r="I54" s="310">
        <f t="shared" si="27"/>
        <v>0</v>
      </c>
      <c r="J54" s="310">
        <f t="shared" si="27"/>
        <v>0</v>
      </c>
      <c r="K54" s="310">
        <f t="shared" si="27"/>
        <v>0</v>
      </c>
      <c r="L54" s="310">
        <f t="shared" si="27"/>
        <v>0</v>
      </c>
      <c r="M54" s="310">
        <f t="shared" si="27"/>
        <v>0</v>
      </c>
      <c r="N54" s="310">
        <f t="shared" si="27"/>
        <v>0</v>
      </c>
      <c r="O54" s="310">
        <f t="shared" si="27"/>
        <v>0</v>
      </c>
      <c r="P54" s="310">
        <f t="shared" si="27"/>
        <v>0</v>
      </c>
      <c r="Q54" s="310">
        <f t="shared" si="27"/>
        <v>0</v>
      </c>
      <c r="R54" s="310">
        <f t="shared" si="27"/>
        <v>0</v>
      </c>
      <c r="S54" s="310">
        <f t="shared" si="27"/>
        <v>0</v>
      </c>
      <c r="T54" s="310">
        <f t="shared" si="27"/>
        <v>0</v>
      </c>
      <c r="U54" s="310">
        <f t="shared" si="27"/>
        <v>0</v>
      </c>
      <c r="V54" s="310">
        <f t="shared" si="27"/>
        <v>0</v>
      </c>
      <c r="W54" s="310">
        <f t="shared" si="27"/>
        <v>0</v>
      </c>
      <c r="X54" s="310">
        <f t="shared" si="27"/>
        <v>0</v>
      </c>
      <c r="Y54" s="310">
        <f t="shared" si="27"/>
        <v>0</v>
      </c>
      <c r="Z54" s="310">
        <f t="shared" si="27"/>
        <v>0</v>
      </c>
      <c r="AA54" s="68"/>
      <c r="AB54" s="68"/>
      <c r="AC54" s="68"/>
      <c r="AD54" s="68"/>
      <c r="AE54" s="310">
        <f t="shared" si="27"/>
        <v>0</v>
      </c>
      <c r="AF54" s="310">
        <f t="shared" si="27"/>
        <v>0</v>
      </c>
      <c r="AG54" s="310">
        <f t="shared" si="27"/>
        <v>0</v>
      </c>
      <c r="AH54" s="68">
        <f t="shared" si="26"/>
        <v>0</v>
      </c>
      <c r="AI54" s="68">
        <f t="shared" si="26"/>
        <v>0</v>
      </c>
      <c r="AJ54" s="68">
        <f t="shared" si="26"/>
        <v>0</v>
      </c>
      <c r="AK54" s="68">
        <f t="shared" si="26"/>
        <v>0</v>
      </c>
      <c r="AL54" s="68">
        <f t="shared" si="26"/>
        <v>0</v>
      </c>
      <c r="AM54" s="310">
        <f t="shared" si="27"/>
        <v>0</v>
      </c>
    </row>
    <row r="55" spans="1:40" ht="42" hidden="1" customHeight="1" x14ac:dyDescent="0.25">
      <c r="A55" s="29"/>
      <c r="B55" s="410" t="s">
        <v>1403</v>
      </c>
      <c r="C55" s="411" t="s">
        <v>117</v>
      </c>
      <c r="D55" s="395" t="s">
        <v>93</v>
      </c>
      <c r="E55" s="69">
        <v>0</v>
      </c>
      <c r="F55" s="70">
        <v>0</v>
      </c>
      <c r="G55" s="69">
        <v>0</v>
      </c>
      <c r="H55" s="69">
        <v>0</v>
      </c>
      <c r="I55" s="69">
        <v>0</v>
      </c>
      <c r="J55" s="69">
        <v>0</v>
      </c>
      <c r="K55" s="69">
        <v>0</v>
      </c>
      <c r="L55" s="69">
        <v>0</v>
      </c>
      <c r="M55" s="70">
        <v>0</v>
      </c>
      <c r="N55" s="69">
        <v>0</v>
      </c>
      <c r="O55" s="69">
        <v>0</v>
      </c>
      <c r="P55" s="69">
        <v>0</v>
      </c>
      <c r="Q55" s="69">
        <v>0</v>
      </c>
      <c r="R55" s="69">
        <v>0</v>
      </c>
      <c r="S55" s="69">
        <v>0</v>
      </c>
      <c r="T55" s="70">
        <v>0</v>
      </c>
      <c r="U55" s="69">
        <v>0</v>
      </c>
      <c r="V55" s="69">
        <v>0</v>
      </c>
      <c r="W55" s="69">
        <v>0</v>
      </c>
      <c r="X55" s="69">
        <v>0</v>
      </c>
      <c r="Y55" s="69">
        <v>0</v>
      </c>
      <c r="Z55" s="69">
        <v>0</v>
      </c>
      <c r="AA55" s="70">
        <v>0</v>
      </c>
      <c r="AB55" s="69">
        <v>0</v>
      </c>
      <c r="AC55" s="69">
        <v>0</v>
      </c>
      <c r="AD55" s="69">
        <v>0</v>
      </c>
      <c r="AE55" s="69">
        <v>0</v>
      </c>
      <c r="AF55" s="69">
        <v>0</v>
      </c>
      <c r="AG55" s="69">
        <f>Z55</f>
        <v>0</v>
      </c>
      <c r="AH55" s="70">
        <f>AA55+T55+M55</f>
        <v>0</v>
      </c>
      <c r="AI55" s="69">
        <f>AB55</f>
        <v>0</v>
      </c>
      <c r="AJ55" s="69">
        <f>AC55</f>
        <v>0</v>
      </c>
      <c r="AK55" s="69">
        <f>AD55</f>
        <v>0</v>
      </c>
      <c r="AL55" s="69">
        <f>AE55</f>
        <v>0</v>
      </c>
      <c r="AM55" s="69">
        <f>AF55</f>
        <v>0</v>
      </c>
    </row>
    <row r="56" spans="1:40" ht="48" customHeight="1" collapsed="1" x14ac:dyDescent="0.25">
      <c r="A56" s="29"/>
      <c r="B56" s="402" t="s">
        <v>114</v>
      </c>
      <c r="C56" s="409" t="s">
        <v>119</v>
      </c>
      <c r="D56" s="402" t="s">
        <v>93</v>
      </c>
      <c r="E56" s="414">
        <v>0</v>
      </c>
      <c r="F56" s="414">
        <v>0</v>
      </c>
      <c r="G56" s="414">
        <v>0</v>
      </c>
      <c r="H56" s="414">
        <v>0</v>
      </c>
      <c r="I56" s="414">
        <v>0</v>
      </c>
      <c r="J56" s="414">
        <v>0</v>
      </c>
      <c r="K56" s="414">
        <v>0</v>
      </c>
      <c r="L56" s="414">
        <v>0</v>
      </c>
      <c r="M56" s="414">
        <v>0</v>
      </c>
      <c r="N56" s="414">
        <v>0</v>
      </c>
      <c r="O56" s="414">
        <v>0</v>
      </c>
      <c r="P56" s="414">
        <v>0</v>
      </c>
      <c r="Q56" s="414">
        <v>0</v>
      </c>
      <c r="R56" s="414">
        <v>0</v>
      </c>
      <c r="S56" s="414">
        <v>0</v>
      </c>
      <c r="T56" s="414">
        <v>0</v>
      </c>
      <c r="U56" s="414">
        <v>0</v>
      </c>
      <c r="V56" s="414">
        <v>0</v>
      </c>
      <c r="W56" s="414">
        <v>0</v>
      </c>
      <c r="X56" s="414">
        <v>0</v>
      </c>
      <c r="Y56" s="414">
        <v>0</v>
      </c>
      <c r="Z56" s="414">
        <v>0</v>
      </c>
      <c r="AA56" s="414">
        <v>0</v>
      </c>
      <c r="AB56" s="414">
        <v>0</v>
      </c>
      <c r="AC56" s="414">
        <v>0</v>
      </c>
      <c r="AD56" s="414">
        <v>0</v>
      </c>
      <c r="AE56" s="414">
        <v>0</v>
      </c>
      <c r="AF56" s="414">
        <v>0</v>
      </c>
      <c r="AG56" s="414">
        <v>0</v>
      </c>
      <c r="AH56" s="414">
        <v>0</v>
      </c>
      <c r="AI56" s="414">
        <v>0</v>
      </c>
      <c r="AJ56" s="414">
        <v>0</v>
      </c>
      <c r="AK56" s="414">
        <v>0</v>
      </c>
      <c r="AL56" s="414">
        <v>0</v>
      </c>
      <c r="AM56" s="414">
        <v>0</v>
      </c>
    </row>
    <row r="57" spans="1:40" ht="42" customHeight="1" x14ac:dyDescent="0.25">
      <c r="A57" s="29"/>
      <c r="B57" s="411" t="s">
        <v>1532</v>
      </c>
      <c r="C57" s="411" t="s">
        <v>1533</v>
      </c>
      <c r="D57" s="413" t="s">
        <v>93</v>
      </c>
      <c r="E57" s="396">
        <f t="shared" ref="E57:AM57" si="28">E58+E59+E61+E62+E63+E65+E66+E67</f>
        <v>0</v>
      </c>
      <c r="F57" s="396">
        <f t="shared" si="28"/>
        <v>0</v>
      </c>
      <c r="G57" s="396">
        <f t="shared" si="28"/>
        <v>0</v>
      </c>
      <c r="H57" s="396">
        <f t="shared" si="28"/>
        <v>0</v>
      </c>
      <c r="I57" s="396">
        <f t="shared" si="28"/>
        <v>0</v>
      </c>
      <c r="J57" s="396">
        <f t="shared" si="28"/>
        <v>0</v>
      </c>
      <c r="K57" s="396">
        <f t="shared" si="28"/>
        <v>0</v>
      </c>
      <c r="L57" s="396">
        <f t="shared" si="28"/>
        <v>0</v>
      </c>
      <c r="M57" s="396">
        <f t="shared" si="28"/>
        <v>0</v>
      </c>
      <c r="N57" s="396">
        <f t="shared" si="28"/>
        <v>0</v>
      </c>
      <c r="O57" s="396">
        <f t="shared" si="28"/>
        <v>0</v>
      </c>
      <c r="P57" s="396">
        <f t="shared" si="28"/>
        <v>0</v>
      </c>
      <c r="Q57" s="396">
        <f t="shared" si="28"/>
        <v>0</v>
      </c>
      <c r="R57" s="396">
        <f t="shared" si="28"/>
        <v>0</v>
      </c>
      <c r="S57" s="396">
        <f t="shared" si="28"/>
        <v>0</v>
      </c>
      <c r="T57" s="396">
        <f t="shared" si="28"/>
        <v>0</v>
      </c>
      <c r="U57" s="396">
        <f t="shared" si="28"/>
        <v>0</v>
      </c>
      <c r="V57" s="396">
        <f t="shared" si="28"/>
        <v>0</v>
      </c>
      <c r="W57" s="396">
        <f t="shared" si="28"/>
        <v>0</v>
      </c>
      <c r="X57" s="396">
        <f t="shared" si="28"/>
        <v>0</v>
      </c>
      <c r="Y57" s="396">
        <f t="shared" si="28"/>
        <v>0</v>
      </c>
      <c r="Z57" s="396">
        <f t="shared" si="28"/>
        <v>0</v>
      </c>
      <c r="AA57" s="396">
        <f t="shared" si="28"/>
        <v>0</v>
      </c>
      <c r="AB57" s="396">
        <f t="shared" si="28"/>
        <v>0</v>
      </c>
      <c r="AC57" s="396">
        <f t="shared" si="28"/>
        <v>0</v>
      </c>
      <c r="AD57" s="396">
        <f t="shared" si="28"/>
        <v>0</v>
      </c>
      <c r="AE57" s="396">
        <f t="shared" si="28"/>
        <v>0</v>
      </c>
      <c r="AF57" s="396">
        <f t="shared" si="28"/>
        <v>0</v>
      </c>
      <c r="AG57" s="396">
        <f t="shared" si="28"/>
        <v>0</v>
      </c>
      <c r="AH57" s="396">
        <f t="shared" si="28"/>
        <v>0</v>
      </c>
      <c r="AI57" s="396">
        <f t="shared" si="28"/>
        <v>0</v>
      </c>
      <c r="AJ57" s="396">
        <f t="shared" si="28"/>
        <v>0</v>
      </c>
      <c r="AK57" s="396">
        <f t="shared" si="28"/>
        <v>0</v>
      </c>
      <c r="AL57" s="396">
        <f t="shared" si="28"/>
        <v>0</v>
      </c>
      <c r="AM57" s="396">
        <f t="shared" si="28"/>
        <v>0</v>
      </c>
    </row>
    <row r="58" spans="1:40" ht="42" customHeight="1" x14ac:dyDescent="0.25">
      <c r="A58" s="29"/>
      <c r="B58" s="410" t="s">
        <v>1534</v>
      </c>
      <c r="C58" s="411" t="s">
        <v>123</v>
      </c>
      <c r="D58" s="413" t="s">
        <v>93</v>
      </c>
      <c r="E58" s="610">
        <v>0</v>
      </c>
      <c r="F58" s="610">
        <v>0</v>
      </c>
      <c r="G58" s="610">
        <v>0</v>
      </c>
      <c r="H58" s="610">
        <v>0</v>
      </c>
      <c r="I58" s="610">
        <v>0</v>
      </c>
      <c r="J58" s="610">
        <v>0</v>
      </c>
      <c r="K58" s="610">
        <v>0</v>
      </c>
      <c r="L58" s="610">
        <v>0</v>
      </c>
      <c r="M58" s="610">
        <v>0</v>
      </c>
      <c r="N58" s="610">
        <v>0</v>
      </c>
      <c r="O58" s="610">
        <v>0</v>
      </c>
      <c r="P58" s="610">
        <v>0</v>
      </c>
      <c r="Q58" s="610">
        <v>0</v>
      </c>
      <c r="R58" s="610">
        <v>0</v>
      </c>
      <c r="S58" s="610">
        <v>0</v>
      </c>
      <c r="T58" s="610">
        <v>0</v>
      </c>
      <c r="U58" s="610">
        <v>0</v>
      </c>
      <c r="V58" s="610">
        <v>0</v>
      </c>
      <c r="W58" s="610">
        <v>0</v>
      </c>
      <c r="X58" s="610">
        <v>0</v>
      </c>
      <c r="Y58" s="610">
        <v>0</v>
      </c>
      <c r="Z58" s="610">
        <v>0</v>
      </c>
      <c r="AA58" s="610">
        <v>0</v>
      </c>
      <c r="AB58" s="610">
        <v>0</v>
      </c>
      <c r="AC58" s="610">
        <v>0</v>
      </c>
      <c r="AD58" s="610">
        <v>0</v>
      </c>
      <c r="AE58" s="610">
        <v>0</v>
      </c>
      <c r="AF58" s="610">
        <v>0</v>
      </c>
      <c r="AG58" s="610">
        <v>0</v>
      </c>
      <c r="AH58" s="610">
        <v>0</v>
      </c>
      <c r="AI58" s="610">
        <v>0</v>
      </c>
      <c r="AJ58" s="610">
        <v>0</v>
      </c>
      <c r="AK58" s="610">
        <v>0</v>
      </c>
      <c r="AL58" s="610">
        <v>0</v>
      </c>
      <c r="AM58" s="610">
        <v>0</v>
      </c>
    </row>
    <row r="59" spans="1:40" ht="48" customHeight="1" x14ac:dyDescent="0.25">
      <c r="A59" s="29"/>
      <c r="B59" s="402" t="s">
        <v>116</v>
      </c>
      <c r="C59" s="402" t="s">
        <v>1535</v>
      </c>
      <c r="D59" s="402" t="s">
        <v>93</v>
      </c>
      <c r="E59" s="612">
        <f>SUBTOTAL(9,E60)</f>
        <v>0</v>
      </c>
      <c r="F59" s="612">
        <f t="shared" ref="F59:AM59" si="29">SUBTOTAL(9,F60)</f>
        <v>0</v>
      </c>
      <c r="G59" s="612">
        <f t="shared" si="29"/>
        <v>0</v>
      </c>
      <c r="H59" s="612">
        <f t="shared" si="29"/>
        <v>0</v>
      </c>
      <c r="I59" s="612">
        <f t="shared" si="29"/>
        <v>0</v>
      </c>
      <c r="J59" s="612">
        <f t="shared" si="29"/>
        <v>0</v>
      </c>
      <c r="K59" s="612">
        <f t="shared" si="29"/>
        <v>0</v>
      </c>
      <c r="L59" s="612">
        <f t="shared" si="29"/>
        <v>0</v>
      </c>
      <c r="M59" s="612">
        <f t="shared" si="29"/>
        <v>0</v>
      </c>
      <c r="N59" s="612">
        <f t="shared" si="29"/>
        <v>0</v>
      </c>
      <c r="O59" s="612">
        <f t="shared" si="29"/>
        <v>0</v>
      </c>
      <c r="P59" s="612">
        <f t="shared" si="29"/>
        <v>0</v>
      </c>
      <c r="Q59" s="612">
        <f t="shared" si="29"/>
        <v>0</v>
      </c>
      <c r="R59" s="612">
        <f t="shared" si="29"/>
        <v>0</v>
      </c>
      <c r="S59" s="612">
        <f t="shared" si="29"/>
        <v>0</v>
      </c>
      <c r="T59" s="612">
        <f t="shared" si="29"/>
        <v>0</v>
      </c>
      <c r="U59" s="612">
        <f t="shared" si="29"/>
        <v>0</v>
      </c>
      <c r="V59" s="612">
        <f t="shared" si="29"/>
        <v>0</v>
      </c>
      <c r="W59" s="612">
        <f t="shared" si="29"/>
        <v>0</v>
      </c>
      <c r="X59" s="612">
        <f t="shared" si="29"/>
        <v>0</v>
      </c>
      <c r="Y59" s="612">
        <f t="shared" si="29"/>
        <v>0</v>
      </c>
      <c r="Z59" s="612">
        <f t="shared" si="29"/>
        <v>0</v>
      </c>
      <c r="AA59" s="612">
        <f t="shared" si="29"/>
        <v>0</v>
      </c>
      <c r="AB59" s="612">
        <f t="shared" si="29"/>
        <v>0</v>
      </c>
      <c r="AC59" s="612">
        <f t="shared" si="29"/>
        <v>0</v>
      </c>
      <c r="AD59" s="612">
        <f t="shared" si="29"/>
        <v>0</v>
      </c>
      <c r="AE59" s="612">
        <f t="shared" si="29"/>
        <v>0</v>
      </c>
      <c r="AF59" s="612">
        <f t="shared" si="29"/>
        <v>0</v>
      </c>
      <c r="AG59" s="612">
        <f t="shared" si="29"/>
        <v>0</v>
      </c>
      <c r="AH59" s="612">
        <f t="shared" si="29"/>
        <v>0</v>
      </c>
      <c r="AI59" s="612">
        <f t="shared" si="29"/>
        <v>0</v>
      </c>
      <c r="AJ59" s="612">
        <f t="shared" si="29"/>
        <v>0</v>
      </c>
      <c r="AK59" s="612">
        <f t="shared" si="29"/>
        <v>0</v>
      </c>
      <c r="AL59" s="612">
        <f t="shared" si="29"/>
        <v>0</v>
      </c>
      <c r="AM59" s="612">
        <f t="shared" si="29"/>
        <v>0</v>
      </c>
    </row>
    <row r="60" spans="1:40" ht="33" hidden="1" customHeight="1" x14ac:dyDescent="0.25">
      <c r="B60" s="402" t="s">
        <v>1536</v>
      </c>
      <c r="C60" s="402" t="s">
        <v>795</v>
      </c>
      <c r="D60" s="402" t="s">
        <v>93</v>
      </c>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32"/>
    </row>
    <row r="61" spans="1:40" ht="42" customHeight="1" x14ac:dyDescent="0.25">
      <c r="A61" s="29"/>
      <c r="B61" s="413" t="s">
        <v>1536</v>
      </c>
      <c r="C61" s="413" t="s">
        <v>1537</v>
      </c>
      <c r="D61" s="413" t="s">
        <v>93</v>
      </c>
      <c r="E61" s="610">
        <v>0</v>
      </c>
      <c r="F61" s="610">
        <v>0</v>
      </c>
      <c r="G61" s="610">
        <v>0</v>
      </c>
      <c r="H61" s="610">
        <v>0</v>
      </c>
      <c r="I61" s="610">
        <v>0</v>
      </c>
      <c r="J61" s="610">
        <v>0</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c r="AI61" s="610">
        <v>0</v>
      </c>
      <c r="AJ61" s="610">
        <v>0</v>
      </c>
      <c r="AK61" s="610">
        <v>0</v>
      </c>
      <c r="AL61" s="610">
        <v>0</v>
      </c>
      <c r="AM61" s="610">
        <v>0</v>
      </c>
    </row>
    <row r="62" spans="1:40" ht="42" customHeight="1" x14ac:dyDescent="0.25">
      <c r="A62" s="29"/>
      <c r="B62" s="413" t="s">
        <v>1536</v>
      </c>
      <c r="C62" s="413" t="s">
        <v>1539</v>
      </c>
      <c r="D62" s="413" t="s">
        <v>93</v>
      </c>
      <c r="E62" s="610">
        <v>0</v>
      </c>
      <c r="F62" s="610">
        <v>0</v>
      </c>
      <c r="G62" s="610">
        <v>0</v>
      </c>
      <c r="H62" s="610">
        <v>0</v>
      </c>
      <c r="I62" s="610">
        <v>0</v>
      </c>
      <c r="J62" s="610">
        <v>0</v>
      </c>
      <c r="K62" s="610">
        <v>0</v>
      </c>
      <c r="L62" s="610">
        <v>0</v>
      </c>
      <c r="M62" s="610">
        <v>0</v>
      </c>
      <c r="N62" s="610">
        <v>0</v>
      </c>
      <c r="O62" s="610">
        <v>0</v>
      </c>
      <c r="P62" s="610">
        <v>0</v>
      </c>
      <c r="Q62" s="610">
        <v>0</v>
      </c>
      <c r="R62" s="610">
        <v>0</v>
      </c>
      <c r="S62" s="610">
        <v>0</v>
      </c>
      <c r="T62" s="610">
        <v>0</v>
      </c>
      <c r="U62" s="610">
        <v>0</v>
      </c>
      <c r="V62" s="610">
        <v>0</v>
      </c>
      <c r="W62" s="610">
        <v>0</v>
      </c>
      <c r="X62" s="610">
        <v>0</v>
      </c>
      <c r="Y62" s="610">
        <v>0</v>
      </c>
      <c r="Z62" s="610">
        <v>0</v>
      </c>
      <c r="AA62" s="610">
        <v>0</v>
      </c>
      <c r="AB62" s="610">
        <v>0</v>
      </c>
      <c r="AC62" s="610">
        <v>0</v>
      </c>
      <c r="AD62" s="610">
        <v>0</v>
      </c>
      <c r="AE62" s="610">
        <v>0</v>
      </c>
      <c r="AF62" s="610">
        <v>0</v>
      </c>
      <c r="AG62" s="610">
        <v>0</v>
      </c>
      <c r="AH62" s="610">
        <v>0</v>
      </c>
      <c r="AI62" s="610">
        <v>0</v>
      </c>
      <c r="AJ62" s="610">
        <v>0</v>
      </c>
      <c r="AK62" s="610">
        <v>0</v>
      </c>
      <c r="AL62" s="610">
        <v>0</v>
      </c>
      <c r="AM62" s="610">
        <v>0</v>
      </c>
    </row>
    <row r="63" spans="1:40" ht="42" customHeight="1" x14ac:dyDescent="0.25">
      <c r="A63" s="29"/>
      <c r="B63" s="413" t="s">
        <v>1536</v>
      </c>
      <c r="C63" s="413" t="s">
        <v>1540</v>
      </c>
      <c r="D63" s="413" t="s">
        <v>93</v>
      </c>
      <c r="E63" s="610">
        <f>SUM(E64)</f>
        <v>0</v>
      </c>
      <c r="F63" s="610">
        <f t="shared" ref="F63:K63" si="30">SUM(F64)</f>
        <v>0</v>
      </c>
      <c r="G63" s="610">
        <f t="shared" si="30"/>
        <v>0</v>
      </c>
      <c r="H63" s="610">
        <f t="shared" si="30"/>
        <v>0</v>
      </c>
      <c r="I63" s="610">
        <f t="shared" si="30"/>
        <v>0</v>
      </c>
      <c r="J63" s="610">
        <f t="shared" si="30"/>
        <v>0</v>
      </c>
      <c r="K63" s="610">
        <f t="shared" si="30"/>
        <v>0</v>
      </c>
      <c r="L63" s="610">
        <f t="shared" ref="L63:AM63" si="31">L64</f>
        <v>0</v>
      </c>
      <c r="M63" s="610">
        <f t="shared" si="31"/>
        <v>0</v>
      </c>
      <c r="N63" s="610">
        <f t="shared" si="31"/>
        <v>0</v>
      </c>
      <c r="O63" s="610">
        <f t="shared" si="31"/>
        <v>0</v>
      </c>
      <c r="P63" s="610">
        <f t="shared" si="31"/>
        <v>0</v>
      </c>
      <c r="Q63" s="610">
        <f t="shared" si="31"/>
        <v>0</v>
      </c>
      <c r="R63" s="610">
        <f t="shared" si="31"/>
        <v>0</v>
      </c>
      <c r="S63" s="610">
        <f t="shared" si="31"/>
        <v>0</v>
      </c>
      <c r="T63" s="610">
        <f t="shared" si="31"/>
        <v>0</v>
      </c>
      <c r="U63" s="610">
        <f t="shared" si="31"/>
        <v>0</v>
      </c>
      <c r="V63" s="610">
        <f t="shared" si="31"/>
        <v>0</v>
      </c>
      <c r="W63" s="610">
        <f t="shared" si="31"/>
        <v>0</v>
      </c>
      <c r="X63" s="610">
        <f t="shared" si="31"/>
        <v>0</v>
      </c>
      <c r="Y63" s="610">
        <f t="shared" si="31"/>
        <v>0</v>
      </c>
      <c r="Z63" s="610">
        <f t="shared" si="31"/>
        <v>0</v>
      </c>
      <c r="AA63" s="610">
        <f t="shared" si="31"/>
        <v>0</v>
      </c>
      <c r="AB63" s="610">
        <f t="shared" si="31"/>
        <v>0</v>
      </c>
      <c r="AC63" s="610">
        <f t="shared" si="31"/>
        <v>0</v>
      </c>
      <c r="AD63" s="610">
        <f t="shared" si="31"/>
        <v>0</v>
      </c>
      <c r="AE63" s="610">
        <f t="shared" si="31"/>
        <v>0</v>
      </c>
      <c r="AF63" s="610">
        <f t="shared" si="31"/>
        <v>0</v>
      </c>
      <c r="AG63" s="610">
        <f t="shared" si="31"/>
        <v>0</v>
      </c>
      <c r="AH63" s="610">
        <f t="shared" si="31"/>
        <v>0</v>
      </c>
      <c r="AI63" s="610">
        <f t="shared" si="31"/>
        <v>0</v>
      </c>
      <c r="AJ63" s="610">
        <f t="shared" si="31"/>
        <v>0</v>
      </c>
      <c r="AK63" s="610">
        <f t="shared" si="31"/>
        <v>0</v>
      </c>
      <c r="AL63" s="610">
        <f t="shared" si="31"/>
        <v>0</v>
      </c>
      <c r="AM63" s="610">
        <f t="shared" si="31"/>
        <v>0</v>
      </c>
    </row>
    <row r="64" spans="1:40" ht="42" customHeight="1" x14ac:dyDescent="0.25">
      <c r="A64" s="29"/>
      <c r="B64" s="599" t="s">
        <v>1538</v>
      </c>
      <c r="C64" s="402" t="s">
        <v>795</v>
      </c>
      <c r="D64" s="689" t="s">
        <v>93</v>
      </c>
      <c r="E64" s="610">
        <v>0</v>
      </c>
      <c r="F64" s="610">
        <v>0</v>
      </c>
      <c r="G64" s="610">
        <v>0</v>
      </c>
      <c r="H64" s="610">
        <v>0</v>
      </c>
      <c r="I64" s="610">
        <v>0</v>
      </c>
      <c r="J64" s="610">
        <v>0</v>
      </c>
      <c r="K64" s="610">
        <v>0</v>
      </c>
      <c r="L64" s="610">
        <v>0</v>
      </c>
      <c r="M64" s="610">
        <v>0</v>
      </c>
      <c r="N64" s="610">
        <v>0</v>
      </c>
      <c r="O64" s="610">
        <v>0</v>
      </c>
      <c r="P64" s="610">
        <v>0</v>
      </c>
      <c r="Q64" s="610">
        <v>0</v>
      </c>
      <c r="R64" s="610">
        <v>0</v>
      </c>
      <c r="S64" s="610">
        <v>0</v>
      </c>
      <c r="T64" s="610">
        <v>0</v>
      </c>
      <c r="U64" s="610">
        <v>0</v>
      </c>
      <c r="V64" s="610">
        <v>0</v>
      </c>
      <c r="W64" s="610">
        <v>0</v>
      </c>
      <c r="X64" s="610">
        <v>0</v>
      </c>
      <c r="Y64" s="610">
        <v>0</v>
      </c>
      <c r="Z64" s="610">
        <v>0</v>
      </c>
      <c r="AA64" s="610"/>
      <c r="AB64" s="610">
        <v>0</v>
      </c>
      <c r="AC64" s="610">
        <v>0</v>
      </c>
      <c r="AD64" s="610">
        <v>0</v>
      </c>
      <c r="AE64" s="610">
        <v>0</v>
      </c>
      <c r="AF64" s="610">
        <v>0</v>
      </c>
      <c r="AG64" s="610">
        <v>0</v>
      </c>
      <c r="AH64" s="610">
        <f>AA64+T64+M64+F64</f>
        <v>0</v>
      </c>
      <c r="AI64" s="610">
        <v>0</v>
      </c>
      <c r="AJ64" s="610">
        <v>0</v>
      </c>
      <c r="AK64" s="610">
        <v>0</v>
      </c>
      <c r="AL64" s="610">
        <v>0</v>
      </c>
      <c r="AM64" s="610">
        <v>0</v>
      </c>
    </row>
    <row r="65" spans="1:40" ht="42" customHeight="1" collapsed="1" x14ac:dyDescent="0.25">
      <c r="A65" s="29"/>
      <c r="B65" s="413" t="s">
        <v>1538</v>
      </c>
      <c r="C65" s="413" t="s">
        <v>1537</v>
      </c>
      <c r="D65" s="413" t="s">
        <v>93</v>
      </c>
      <c r="E65" s="610">
        <v>0</v>
      </c>
      <c r="F65" s="610">
        <v>0</v>
      </c>
      <c r="G65" s="610">
        <v>0</v>
      </c>
      <c r="H65" s="610">
        <v>0</v>
      </c>
      <c r="I65" s="610">
        <v>0</v>
      </c>
      <c r="J65" s="610">
        <v>0</v>
      </c>
      <c r="K65" s="610">
        <v>0</v>
      </c>
      <c r="L65" s="610">
        <v>0</v>
      </c>
      <c r="M65" s="610">
        <v>0</v>
      </c>
      <c r="N65" s="610">
        <v>0</v>
      </c>
      <c r="O65" s="610">
        <v>0</v>
      </c>
      <c r="P65" s="610">
        <v>0</v>
      </c>
      <c r="Q65" s="610">
        <v>0</v>
      </c>
      <c r="R65" s="610">
        <v>0</v>
      </c>
      <c r="S65" s="610">
        <v>0</v>
      </c>
      <c r="T65" s="610">
        <v>0</v>
      </c>
      <c r="U65" s="610">
        <v>0</v>
      </c>
      <c r="V65" s="610">
        <v>0</v>
      </c>
      <c r="W65" s="610">
        <v>0</v>
      </c>
      <c r="X65" s="610">
        <v>0</v>
      </c>
      <c r="Y65" s="610">
        <v>0</v>
      </c>
      <c r="Z65" s="610">
        <v>0</v>
      </c>
      <c r="AA65" s="610">
        <v>0</v>
      </c>
      <c r="AB65" s="610">
        <v>0</v>
      </c>
      <c r="AC65" s="610">
        <v>0</v>
      </c>
      <c r="AD65" s="610">
        <v>0</v>
      </c>
      <c r="AE65" s="610">
        <v>0</v>
      </c>
      <c r="AF65" s="610">
        <v>0</v>
      </c>
      <c r="AG65" s="610">
        <v>0</v>
      </c>
      <c r="AH65" s="610">
        <v>0</v>
      </c>
      <c r="AI65" s="610">
        <v>0</v>
      </c>
      <c r="AJ65" s="610">
        <v>0</v>
      </c>
      <c r="AK65" s="610">
        <v>0</v>
      </c>
      <c r="AL65" s="610">
        <v>0</v>
      </c>
      <c r="AM65" s="610">
        <v>0</v>
      </c>
    </row>
    <row r="66" spans="1:40" ht="42" customHeight="1" x14ac:dyDescent="0.25">
      <c r="A66" s="29"/>
      <c r="B66" s="413" t="s">
        <v>1538</v>
      </c>
      <c r="C66" s="413" t="s">
        <v>1539</v>
      </c>
      <c r="D66" s="413" t="s">
        <v>93</v>
      </c>
      <c r="E66" s="610">
        <v>0</v>
      </c>
      <c r="F66" s="610">
        <v>0</v>
      </c>
      <c r="G66" s="610">
        <v>0</v>
      </c>
      <c r="H66" s="610">
        <v>0</v>
      </c>
      <c r="I66" s="610">
        <v>0</v>
      </c>
      <c r="J66" s="610">
        <v>0</v>
      </c>
      <c r="K66" s="610">
        <v>0</v>
      </c>
      <c r="L66" s="610">
        <v>0</v>
      </c>
      <c r="M66" s="610">
        <v>0</v>
      </c>
      <c r="N66" s="610">
        <v>0</v>
      </c>
      <c r="O66" s="610">
        <v>0</v>
      </c>
      <c r="P66" s="610">
        <v>0</v>
      </c>
      <c r="Q66" s="610">
        <v>0</v>
      </c>
      <c r="R66" s="610">
        <v>0</v>
      </c>
      <c r="S66" s="610">
        <v>0</v>
      </c>
      <c r="T66" s="610">
        <v>0</v>
      </c>
      <c r="U66" s="610">
        <v>0</v>
      </c>
      <c r="V66" s="610">
        <v>0</v>
      </c>
      <c r="W66" s="610">
        <v>0</v>
      </c>
      <c r="X66" s="610">
        <v>0</v>
      </c>
      <c r="Y66" s="610">
        <v>0</v>
      </c>
      <c r="Z66" s="610">
        <v>0</v>
      </c>
      <c r="AA66" s="610">
        <v>0</v>
      </c>
      <c r="AB66" s="610">
        <v>0</v>
      </c>
      <c r="AC66" s="610">
        <v>0</v>
      </c>
      <c r="AD66" s="610">
        <v>0</v>
      </c>
      <c r="AE66" s="610">
        <v>0</v>
      </c>
      <c r="AF66" s="610">
        <v>0</v>
      </c>
      <c r="AG66" s="610">
        <v>0</v>
      </c>
      <c r="AH66" s="610">
        <v>0</v>
      </c>
      <c r="AI66" s="610">
        <v>0</v>
      </c>
      <c r="AJ66" s="610">
        <v>0</v>
      </c>
      <c r="AK66" s="610">
        <v>0</v>
      </c>
      <c r="AL66" s="610">
        <v>0</v>
      </c>
      <c r="AM66" s="610">
        <v>0</v>
      </c>
    </row>
    <row r="67" spans="1:40" ht="42" customHeight="1" x14ac:dyDescent="0.25">
      <c r="A67" s="29"/>
      <c r="B67" s="413" t="s">
        <v>1538</v>
      </c>
      <c r="C67" s="413" t="s">
        <v>1540</v>
      </c>
      <c r="D67" s="413" t="s">
        <v>93</v>
      </c>
      <c r="E67" s="610">
        <v>0</v>
      </c>
      <c r="F67" s="610">
        <v>0</v>
      </c>
      <c r="G67" s="610">
        <v>0</v>
      </c>
      <c r="H67" s="610">
        <v>0</v>
      </c>
      <c r="I67" s="610">
        <v>0</v>
      </c>
      <c r="J67" s="610">
        <v>0</v>
      </c>
      <c r="K67" s="610">
        <v>0</v>
      </c>
      <c r="L67" s="610">
        <v>0</v>
      </c>
      <c r="M67" s="610">
        <v>0</v>
      </c>
      <c r="N67" s="610">
        <v>0</v>
      </c>
      <c r="O67" s="610">
        <v>0</v>
      </c>
      <c r="P67" s="610">
        <v>0</v>
      </c>
      <c r="Q67" s="610">
        <v>0</v>
      </c>
      <c r="R67" s="610">
        <v>0</v>
      </c>
      <c r="S67" s="610">
        <v>0</v>
      </c>
      <c r="T67" s="610">
        <v>0</v>
      </c>
      <c r="U67" s="610">
        <v>0</v>
      </c>
      <c r="V67" s="610">
        <v>0</v>
      </c>
      <c r="W67" s="610">
        <v>0</v>
      </c>
      <c r="X67" s="610">
        <v>0</v>
      </c>
      <c r="Y67" s="610">
        <v>0</v>
      </c>
      <c r="Z67" s="610">
        <v>0</v>
      </c>
      <c r="AA67" s="610">
        <v>0</v>
      </c>
      <c r="AB67" s="610">
        <v>0</v>
      </c>
      <c r="AC67" s="610">
        <v>0</v>
      </c>
      <c r="AD67" s="610">
        <v>0</v>
      </c>
      <c r="AE67" s="610">
        <v>0</v>
      </c>
      <c r="AF67" s="610">
        <v>0</v>
      </c>
      <c r="AG67" s="610">
        <v>0</v>
      </c>
      <c r="AH67" s="610">
        <v>0</v>
      </c>
      <c r="AI67" s="610">
        <v>0</v>
      </c>
      <c r="AJ67" s="610">
        <v>0</v>
      </c>
      <c r="AK67" s="610">
        <v>0</v>
      </c>
      <c r="AL67" s="610">
        <v>0</v>
      </c>
      <c r="AM67" s="610">
        <v>0</v>
      </c>
    </row>
    <row r="68" spans="1:40" ht="48" customHeight="1" x14ac:dyDescent="0.25">
      <c r="A68" s="29"/>
      <c r="B68" s="415" t="s">
        <v>706</v>
      </c>
      <c r="C68" s="402" t="s">
        <v>1541</v>
      </c>
      <c r="D68" s="402" t="s">
        <v>93</v>
      </c>
      <c r="E68" s="414">
        <f t="shared" ref="E68:Z68" si="32">E69+E70</f>
        <v>0</v>
      </c>
      <c r="F68" s="414">
        <f t="shared" si="32"/>
        <v>0</v>
      </c>
      <c r="G68" s="414">
        <f t="shared" si="32"/>
        <v>0</v>
      </c>
      <c r="H68" s="414">
        <f t="shared" si="32"/>
        <v>0</v>
      </c>
      <c r="I68" s="414">
        <f t="shared" si="32"/>
        <v>0</v>
      </c>
      <c r="J68" s="414">
        <f t="shared" si="32"/>
        <v>0</v>
      </c>
      <c r="K68" s="414">
        <f t="shared" si="32"/>
        <v>0</v>
      </c>
      <c r="L68" s="414">
        <f t="shared" si="32"/>
        <v>0</v>
      </c>
      <c r="M68" s="414">
        <f t="shared" si="32"/>
        <v>0</v>
      </c>
      <c r="N68" s="414">
        <f t="shared" si="32"/>
        <v>0</v>
      </c>
      <c r="O68" s="414">
        <f t="shared" si="32"/>
        <v>0</v>
      </c>
      <c r="P68" s="414">
        <f t="shared" si="32"/>
        <v>0</v>
      </c>
      <c r="Q68" s="414">
        <f t="shared" si="32"/>
        <v>0</v>
      </c>
      <c r="R68" s="414">
        <f t="shared" si="32"/>
        <v>0</v>
      </c>
      <c r="S68" s="414">
        <f t="shared" si="32"/>
        <v>0</v>
      </c>
      <c r="T68" s="414">
        <f t="shared" si="32"/>
        <v>0</v>
      </c>
      <c r="U68" s="414">
        <f t="shared" si="32"/>
        <v>0</v>
      </c>
      <c r="V68" s="414">
        <f t="shared" si="32"/>
        <v>0</v>
      </c>
      <c r="W68" s="414">
        <f t="shared" si="32"/>
        <v>0</v>
      </c>
      <c r="X68" s="414">
        <f t="shared" si="32"/>
        <v>0</v>
      </c>
      <c r="Y68" s="414">
        <f t="shared" si="32"/>
        <v>0</v>
      </c>
      <c r="Z68" s="414">
        <f t="shared" si="32"/>
        <v>0</v>
      </c>
      <c r="AA68" s="414">
        <f>SUBTOTAL(9,AA69:AA71)</f>
        <v>0</v>
      </c>
      <c r="AB68" s="414">
        <f t="shared" ref="AB68:AM68" si="33">SUBTOTAL(9,AB69:AB71)</f>
        <v>0</v>
      </c>
      <c r="AC68" s="414">
        <f t="shared" si="33"/>
        <v>0</v>
      </c>
      <c r="AD68" s="414">
        <f t="shared" si="33"/>
        <v>0</v>
      </c>
      <c r="AE68" s="414">
        <f t="shared" si="33"/>
        <v>0</v>
      </c>
      <c r="AF68" s="414">
        <f t="shared" si="33"/>
        <v>0</v>
      </c>
      <c r="AG68" s="414">
        <f t="shared" si="33"/>
        <v>0</v>
      </c>
      <c r="AH68" s="414">
        <f t="shared" si="33"/>
        <v>0</v>
      </c>
      <c r="AI68" s="414">
        <f t="shared" si="33"/>
        <v>0</v>
      </c>
      <c r="AJ68" s="414">
        <f t="shared" si="33"/>
        <v>0</v>
      </c>
      <c r="AK68" s="414">
        <f t="shared" si="33"/>
        <v>0</v>
      </c>
      <c r="AL68" s="414">
        <f t="shared" si="33"/>
        <v>0</v>
      </c>
      <c r="AM68" s="414">
        <f t="shared" si="33"/>
        <v>0</v>
      </c>
    </row>
    <row r="69" spans="1:40" ht="42" customHeight="1" x14ac:dyDescent="0.25">
      <c r="A69" s="29"/>
      <c r="B69" s="600" t="s">
        <v>1542</v>
      </c>
      <c r="C69" s="395" t="s">
        <v>266</v>
      </c>
      <c r="D69" s="413" t="s">
        <v>93</v>
      </c>
      <c r="E69" s="400">
        <v>0</v>
      </c>
      <c r="F69" s="400">
        <v>0</v>
      </c>
      <c r="G69" s="400">
        <v>0</v>
      </c>
      <c r="H69" s="400">
        <v>0</v>
      </c>
      <c r="I69" s="400">
        <v>0</v>
      </c>
      <c r="J69" s="400">
        <v>0</v>
      </c>
      <c r="K69" s="400">
        <v>0</v>
      </c>
      <c r="L69" s="400">
        <v>0</v>
      </c>
      <c r="M69" s="400">
        <v>0</v>
      </c>
      <c r="N69" s="400">
        <v>0</v>
      </c>
      <c r="O69" s="400">
        <v>0</v>
      </c>
      <c r="P69" s="400">
        <v>0</v>
      </c>
      <c r="Q69" s="400">
        <v>0</v>
      </c>
      <c r="R69" s="400">
        <v>0</v>
      </c>
      <c r="S69" s="400">
        <v>0</v>
      </c>
      <c r="T69" s="400">
        <v>0</v>
      </c>
      <c r="U69" s="400">
        <v>0</v>
      </c>
      <c r="V69" s="400">
        <v>0</v>
      </c>
      <c r="W69" s="400">
        <v>0</v>
      </c>
      <c r="X69" s="400">
        <v>0</v>
      </c>
      <c r="Y69" s="400">
        <v>0</v>
      </c>
      <c r="Z69" s="400">
        <v>0</v>
      </c>
      <c r="AA69" s="408">
        <f>SUBTOTAL(9,AA70)</f>
        <v>0</v>
      </c>
      <c r="AB69" s="408">
        <f t="shared" ref="AB69:AM69" si="34">SUBTOTAL(9,AB70)</f>
        <v>0</v>
      </c>
      <c r="AC69" s="408">
        <f t="shared" si="34"/>
        <v>0</v>
      </c>
      <c r="AD69" s="408">
        <f t="shared" si="34"/>
        <v>0</v>
      </c>
      <c r="AE69" s="408">
        <f t="shared" si="34"/>
        <v>0</v>
      </c>
      <c r="AF69" s="408">
        <f t="shared" si="34"/>
        <v>0</v>
      </c>
      <c r="AG69" s="408">
        <f t="shared" si="34"/>
        <v>0</v>
      </c>
      <c r="AH69" s="408">
        <f t="shared" si="34"/>
        <v>0</v>
      </c>
      <c r="AI69" s="408">
        <f t="shared" si="34"/>
        <v>0</v>
      </c>
      <c r="AJ69" s="408">
        <f t="shared" si="34"/>
        <v>0</v>
      </c>
      <c r="AK69" s="408">
        <f t="shared" si="34"/>
        <v>0</v>
      </c>
      <c r="AL69" s="408">
        <f t="shared" si="34"/>
        <v>0</v>
      </c>
      <c r="AM69" s="408">
        <f t="shared" si="34"/>
        <v>0</v>
      </c>
    </row>
    <row r="70" spans="1:40" ht="33" hidden="1" customHeight="1" x14ac:dyDescent="0.25">
      <c r="A70" s="29"/>
      <c r="B70" s="609" t="s">
        <v>1542</v>
      </c>
      <c r="C70" s="613" t="s">
        <v>1621</v>
      </c>
      <c r="D70" s="613" t="s">
        <v>1619</v>
      </c>
      <c r="E70" s="316">
        <v>0</v>
      </c>
      <c r="F70" s="316">
        <v>0</v>
      </c>
      <c r="G70" s="316">
        <v>0</v>
      </c>
      <c r="H70" s="316">
        <v>0</v>
      </c>
      <c r="I70" s="316">
        <v>0</v>
      </c>
      <c r="J70" s="316">
        <v>0</v>
      </c>
      <c r="K70" s="316">
        <v>0</v>
      </c>
      <c r="L70" s="316">
        <v>0</v>
      </c>
      <c r="M70" s="316">
        <v>0</v>
      </c>
      <c r="N70" s="316">
        <v>0</v>
      </c>
      <c r="O70" s="316">
        <v>0</v>
      </c>
      <c r="P70" s="316">
        <v>0</v>
      </c>
      <c r="Q70" s="316">
        <v>0</v>
      </c>
      <c r="R70" s="316">
        <v>0</v>
      </c>
      <c r="S70" s="316">
        <v>0</v>
      </c>
      <c r="T70" s="316">
        <v>0</v>
      </c>
      <c r="U70" s="316">
        <v>0</v>
      </c>
      <c r="V70" s="316">
        <v>0</v>
      </c>
      <c r="W70" s="316">
        <v>0</v>
      </c>
      <c r="X70" s="316">
        <v>0</v>
      </c>
      <c r="Y70" s="316">
        <v>0</v>
      </c>
      <c r="Z70" s="316">
        <v>0</v>
      </c>
      <c r="AA70" s="316"/>
      <c r="AB70" s="316">
        <v>0</v>
      </c>
      <c r="AC70" s="316">
        <v>0</v>
      </c>
      <c r="AD70" s="316">
        <v>0</v>
      </c>
      <c r="AE70" s="316">
        <v>0</v>
      </c>
      <c r="AF70" s="316">
        <v>0</v>
      </c>
      <c r="AG70" s="316">
        <v>0</v>
      </c>
      <c r="AH70" s="316">
        <f>AA70+T70+M70</f>
        <v>0</v>
      </c>
      <c r="AI70" s="316">
        <v>0</v>
      </c>
      <c r="AJ70" s="316">
        <v>0</v>
      </c>
      <c r="AK70" s="316">
        <v>0</v>
      </c>
      <c r="AL70" s="316">
        <v>0</v>
      </c>
      <c r="AM70" s="316">
        <v>0</v>
      </c>
    </row>
    <row r="71" spans="1:40" ht="42" customHeight="1" x14ac:dyDescent="0.25">
      <c r="A71" s="29"/>
      <c r="B71" s="397" t="s">
        <v>1543</v>
      </c>
      <c r="C71" s="398" t="s">
        <v>129</v>
      </c>
      <c r="D71" s="399" t="s">
        <v>93</v>
      </c>
      <c r="E71" s="408">
        <f t="shared" ref="E71:AM71" si="35">E72+E73</f>
        <v>0</v>
      </c>
      <c r="F71" s="408">
        <f t="shared" si="35"/>
        <v>0</v>
      </c>
      <c r="G71" s="408">
        <f t="shared" si="35"/>
        <v>0</v>
      </c>
      <c r="H71" s="408">
        <f t="shared" si="35"/>
        <v>0</v>
      </c>
      <c r="I71" s="408">
        <f t="shared" si="35"/>
        <v>0</v>
      </c>
      <c r="J71" s="408">
        <f t="shared" si="35"/>
        <v>0</v>
      </c>
      <c r="K71" s="408">
        <f t="shared" si="35"/>
        <v>0</v>
      </c>
      <c r="L71" s="408">
        <f t="shared" si="35"/>
        <v>0</v>
      </c>
      <c r="M71" s="408">
        <f t="shared" si="35"/>
        <v>0</v>
      </c>
      <c r="N71" s="408">
        <f t="shared" si="35"/>
        <v>0</v>
      </c>
      <c r="O71" s="408">
        <f t="shared" si="35"/>
        <v>0</v>
      </c>
      <c r="P71" s="408">
        <f t="shared" si="35"/>
        <v>0</v>
      </c>
      <c r="Q71" s="408">
        <f t="shared" si="35"/>
        <v>0</v>
      </c>
      <c r="R71" s="408">
        <f t="shared" si="35"/>
        <v>0</v>
      </c>
      <c r="S71" s="408">
        <f t="shared" si="35"/>
        <v>0</v>
      </c>
      <c r="T71" s="408">
        <f t="shared" si="35"/>
        <v>0</v>
      </c>
      <c r="U71" s="408">
        <f t="shared" si="35"/>
        <v>0</v>
      </c>
      <c r="V71" s="408">
        <f t="shared" si="35"/>
        <v>0</v>
      </c>
      <c r="W71" s="408">
        <f t="shared" si="35"/>
        <v>0</v>
      </c>
      <c r="X71" s="408">
        <f t="shared" si="35"/>
        <v>0</v>
      </c>
      <c r="Y71" s="408">
        <f t="shared" si="35"/>
        <v>0</v>
      </c>
      <c r="Z71" s="408">
        <f t="shared" si="35"/>
        <v>0</v>
      </c>
      <c r="AA71" s="408"/>
      <c r="AB71" s="408">
        <f t="shared" si="35"/>
        <v>0</v>
      </c>
      <c r="AC71" s="408">
        <f t="shared" si="35"/>
        <v>0</v>
      </c>
      <c r="AD71" s="408">
        <f t="shared" si="35"/>
        <v>0</v>
      </c>
      <c r="AE71" s="408">
        <f t="shared" si="35"/>
        <v>0</v>
      </c>
      <c r="AF71" s="408">
        <f t="shared" si="35"/>
        <v>0</v>
      </c>
      <c r="AG71" s="408">
        <f t="shared" si="35"/>
        <v>0</v>
      </c>
      <c r="AH71" s="408"/>
      <c r="AI71" s="408">
        <f t="shared" si="35"/>
        <v>0</v>
      </c>
      <c r="AJ71" s="408">
        <f t="shared" si="35"/>
        <v>0</v>
      </c>
      <c r="AK71" s="408">
        <f t="shared" si="35"/>
        <v>0</v>
      </c>
      <c r="AL71" s="408">
        <f t="shared" si="35"/>
        <v>0</v>
      </c>
      <c r="AM71" s="408">
        <f t="shared" si="35"/>
        <v>0</v>
      </c>
    </row>
    <row r="72" spans="1:40" ht="48" customHeight="1" x14ac:dyDescent="0.25">
      <c r="A72" s="29"/>
      <c r="B72" s="416" t="s">
        <v>118</v>
      </c>
      <c r="C72" s="417" t="s">
        <v>131</v>
      </c>
      <c r="D72" s="403" t="s">
        <v>93</v>
      </c>
      <c r="E72" s="404">
        <v>0</v>
      </c>
      <c r="F72" s="404">
        <v>0</v>
      </c>
      <c r="G72" s="404">
        <v>0</v>
      </c>
      <c r="H72" s="404">
        <v>0</v>
      </c>
      <c r="I72" s="404">
        <v>0</v>
      </c>
      <c r="J72" s="404">
        <v>0</v>
      </c>
      <c r="K72" s="404">
        <v>0</v>
      </c>
      <c r="L72" s="404">
        <v>0</v>
      </c>
      <c r="M72" s="404">
        <v>0</v>
      </c>
      <c r="N72" s="404">
        <v>0</v>
      </c>
      <c r="O72" s="404">
        <v>0</v>
      </c>
      <c r="P72" s="404">
        <v>0</v>
      </c>
      <c r="Q72" s="404">
        <v>0</v>
      </c>
      <c r="R72" s="404">
        <v>0</v>
      </c>
      <c r="S72" s="404">
        <v>0</v>
      </c>
      <c r="T72" s="404">
        <v>0</v>
      </c>
      <c r="U72" s="404">
        <v>0</v>
      </c>
      <c r="V72" s="404">
        <v>0</v>
      </c>
      <c r="W72" s="404">
        <v>0</v>
      </c>
      <c r="X72" s="404">
        <v>0</v>
      </c>
      <c r="Y72" s="404">
        <v>0</v>
      </c>
      <c r="Z72" s="404">
        <v>0</v>
      </c>
      <c r="AA72" s="405">
        <f>SUBTOTAL(9,AA73:AA82)</f>
        <v>7.1924999999999999</v>
      </c>
      <c r="AB72" s="405">
        <f t="shared" ref="AB72:AM72" si="36">SUBTOTAL(9,AB73:AB82)</f>
        <v>0</v>
      </c>
      <c r="AC72" s="405">
        <f t="shared" si="36"/>
        <v>0</v>
      </c>
      <c r="AD72" s="405">
        <f t="shared" si="36"/>
        <v>0</v>
      </c>
      <c r="AE72" s="405">
        <f t="shared" si="36"/>
        <v>0</v>
      </c>
      <c r="AF72" s="405">
        <f t="shared" si="36"/>
        <v>0</v>
      </c>
      <c r="AG72" s="405">
        <f t="shared" si="36"/>
        <v>0</v>
      </c>
      <c r="AH72" s="405">
        <f t="shared" si="36"/>
        <v>7.1924999999999999</v>
      </c>
      <c r="AI72" s="405">
        <f t="shared" si="36"/>
        <v>0</v>
      </c>
      <c r="AJ72" s="405">
        <f t="shared" si="36"/>
        <v>0</v>
      </c>
      <c r="AK72" s="405">
        <f t="shared" si="36"/>
        <v>0</v>
      </c>
      <c r="AL72" s="405">
        <f t="shared" si="36"/>
        <v>0</v>
      </c>
      <c r="AM72" s="405">
        <f t="shared" si="36"/>
        <v>0</v>
      </c>
    </row>
    <row r="73" spans="1:40" ht="48" customHeight="1" x14ac:dyDescent="0.25">
      <c r="A73" s="29"/>
      <c r="B73" s="416" t="s">
        <v>120</v>
      </c>
      <c r="C73" s="417" t="s">
        <v>133</v>
      </c>
      <c r="D73" s="416" t="s">
        <v>93</v>
      </c>
      <c r="E73" s="404">
        <v>0</v>
      </c>
      <c r="F73" s="404">
        <v>0</v>
      </c>
      <c r="G73" s="404">
        <v>0</v>
      </c>
      <c r="H73" s="404">
        <v>0</v>
      </c>
      <c r="I73" s="404">
        <v>0</v>
      </c>
      <c r="J73" s="404">
        <v>0</v>
      </c>
      <c r="K73" s="404">
        <v>0</v>
      </c>
      <c r="L73" s="404">
        <v>0</v>
      </c>
      <c r="M73" s="404">
        <v>0</v>
      </c>
      <c r="N73" s="404">
        <v>0</v>
      </c>
      <c r="O73" s="404">
        <v>0</v>
      </c>
      <c r="P73" s="404">
        <v>0</v>
      </c>
      <c r="Q73" s="404">
        <v>0</v>
      </c>
      <c r="R73" s="404">
        <v>0</v>
      </c>
      <c r="S73" s="404">
        <v>0</v>
      </c>
      <c r="T73" s="404">
        <v>0</v>
      </c>
      <c r="U73" s="404">
        <v>0</v>
      </c>
      <c r="V73" s="404">
        <v>0</v>
      </c>
      <c r="W73" s="404">
        <v>0</v>
      </c>
      <c r="X73" s="404">
        <v>0</v>
      </c>
      <c r="Y73" s="404">
        <v>0</v>
      </c>
      <c r="Z73" s="404">
        <v>0</v>
      </c>
      <c r="AA73" s="404">
        <v>0</v>
      </c>
      <c r="AB73" s="404">
        <v>0</v>
      </c>
      <c r="AC73" s="404">
        <v>0</v>
      </c>
      <c r="AD73" s="404">
        <v>0</v>
      </c>
      <c r="AE73" s="404">
        <v>0</v>
      </c>
      <c r="AF73" s="404">
        <v>0</v>
      </c>
      <c r="AG73" s="404">
        <v>0</v>
      </c>
      <c r="AH73" s="404">
        <v>0</v>
      </c>
      <c r="AI73" s="404">
        <v>0</v>
      </c>
      <c r="AJ73" s="404">
        <v>0</v>
      </c>
      <c r="AK73" s="404">
        <v>0</v>
      </c>
      <c r="AL73" s="404">
        <v>0</v>
      </c>
      <c r="AM73" s="404">
        <v>0</v>
      </c>
    </row>
    <row r="74" spans="1:40" ht="42" customHeight="1" x14ac:dyDescent="0.25">
      <c r="B74" s="397" t="s">
        <v>1544</v>
      </c>
      <c r="C74" s="398" t="s">
        <v>135</v>
      </c>
      <c r="D74" s="418" t="s">
        <v>93</v>
      </c>
      <c r="E74" s="400"/>
      <c r="F74" s="400"/>
      <c r="G74" s="400"/>
      <c r="H74" s="400"/>
      <c r="I74" s="400"/>
      <c r="J74" s="400"/>
      <c r="K74" s="400"/>
      <c r="L74" s="400"/>
      <c r="M74" s="400"/>
      <c r="N74" s="400"/>
      <c r="O74" s="400"/>
      <c r="P74" s="400"/>
      <c r="Q74" s="400"/>
      <c r="R74" s="400"/>
      <c r="S74" s="400"/>
      <c r="T74" s="400"/>
      <c r="U74" s="400"/>
      <c r="V74" s="400"/>
      <c r="W74" s="400"/>
      <c r="X74" s="400"/>
      <c r="Y74" s="400"/>
      <c r="Z74" s="400"/>
      <c r="AA74" s="400"/>
      <c r="AB74" s="400"/>
      <c r="AC74" s="400"/>
      <c r="AD74" s="400"/>
      <c r="AE74" s="400"/>
      <c r="AF74" s="400"/>
      <c r="AG74" s="400"/>
      <c r="AH74" s="400"/>
      <c r="AI74" s="400"/>
      <c r="AJ74" s="400"/>
      <c r="AK74" s="400"/>
      <c r="AL74" s="400"/>
      <c r="AM74" s="400"/>
      <c r="AN74" s="32"/>
    </row>
    <row r="75" spans="1:40" ht="42" customHeight="1" x14ac:dyDescent="0.25">
      <c r="A75" s="29"/>
      <c r="B75" s="397" t="s">
        <v>1545</v>
      </c>
      <c r="C75" s="398" t="s">
        <v>138</v>
      </c>
      <c r="D75" s="418" t="s">
        <v>93</v>
      </c>
      <c r="E75" s="408">
        <f t="shared" ref="E75:Z75" si="37">SUBTOTAL(9,E76:E76)</f>
        <v>0</v>
      </c>
      <c r="F75" s="408">
        <f t="shared" si="37"/>
        <v>0</v>
      </c>
      <c r="G75" s="408">
        <f t="shared" si="37"/>
        <v>0</v>
      </c>
      <c r="H75" s="408">
        <f t="shared" si="37"/>
        <v>0</v>
      </c>
      <c r="I75" s="408">
        <f t="shared" si="37"/>
        <v>0</v>
      </c>
      <c r="J75" s="408">
        <f t="shared" si="37"/>
        <v>0</v>
      </c>
      <c r="K75" s="408">
        <f t="shared" si="37"/>
        <v>0</v>
      </c>
      <c r="L75" s="408">
        <f t="shared" si="37"/>
        <v>0</v>
      </c>
      <c r="M75" s="408">
        <f t="shared" si="37"/>
        <v>0</v>
      </c>
      <c r="N75" s="408">
        <f t="shared" si="37"/>
        <v>0</v>
      </c>
      <c r="O75" s="408">
        <f t="shared" si="37"/>
        <v>0</v>
      </c>
      <c r="P75" s="408">
        <f t="shared" si="37"/>
        <v>0</v>
      </c>
      <c r="Q75" s="408">
        <f t="shared" si="37"/>
        <v>0</v>
      </c>
      <c r="R75" s="408">
        <f t="shared" si="37"/>
        <v>0</v>
      </c>
      <c r="S75" s="408">
        <f t="shared" si="37"/>
        <v>0</v>
      </c>
      <c r="T75" s="408">
        <f t="shared" si="37"/>
        <v>0</v>
      </c>
      <c r="U75" s="408">
        <f t="shared" si="37"/>
        <v>0</v>
      </c>
      <c r="V75" s="408">
        <f t="shared" si="37"/>
        <v>0</v>
      </c>
      <c r="W75" s="408">
        <f t="shared" si="37"/>
        <v>0</v>
      </c>
      <c r="X75" s="408">
        <f t="shared" si="37"/>
        <v>0</v>
      </c>
      <c r="Y75" s="408">
        <f t="shared" si="37"/>
        <v>0</v>
      </c>
      <c r="Z75" s="408">
        <f t="shared" si="37"/>
        <v>0</v>
      </c>
      <c r="AA75" s="408">
        <f>SUBTOTAL(9,AA76:AA82)</f>
        <v>7.1924999999999999</v>
      </c>
      <c r="AB75" s="408">
        <f t="shared" ref="AB75:AM75" si="38">SUBTOTAL(9,AB76:AB82)</f>
        <v>0</v>
      </c>
      <c r="AC75" s="408">
        <f t="shared" si="38"/>
        <v>0</v>
      </c>
      <c r="AD75" s="408">
        <f t="shared" si="38"/>
        <v>0</v>
      </c>
      <c r="AE75" s="408">
        <f t="shared" si="38"/>
        <v>0</v>
      </c>
      <c r="AF75" s="408">
        <f t="shared" si="38"/>
        <v>0</v>
      </c>
      <c r="AG75" s="408">
        <f t="shared" si="38"/>
        <v>0</v>
      </c>
      <c r="AH75" s="408">
        <f t="shared" si="38"/>
        <v>7.1924999999999999</v>
      </c>
      <c r="AI75" s="408">
        <f t="shared" si="38"/>
        <v>0</v>
      </c>
      <c r="AJ75" s="408">
        <f t="shared" si="38"/>
        <v>0</v>
      </c>
      <c r="AK75" s="408">
        <f t="shared" si="38"/>
        <v>0</v>
      </c>
      <c r="AL75" s="408">
        <f t="shared" si="38"/>
        <v>0</v>
      </c>
      <c r="AM75" s="408">
        <f t="shared" si="38"/>
        <v>0</v>
      </c>
    </row>
    <row r="76" spans="1:40" ht="33" hidden="1" customHeight="1" x14ac:dyDescent="0.25">
      <c r="B76" s="67" t="s">
        <v>1545</v>
      </c>
      <c r="C76" s="313" t="s">
        <v>1416</v>
      </c>
      <c r="D76" s="421" t="s">
        <v>1622</v>
      </c>
      <c r="E76" s="315"/>
      <c r="F76" s="315"/>
      <c r="G76" s="315"/>
      <c r="H76" s="315"/>
      <c r="I76" s="315"/>
      <c r="J76" s="315"/>
      <c r="K76" s="315"/>
      <c r="L76" s="315"/>
      <c r="M76" s="315"/>
      <c r="N76" s="315"/>
      <c r="O76" s="315"/>
      <c r="P76" s="315"/>
      <c r="Q76" s="315"/>
      <c r="R76" s="315"/>
      <c r="S76" s="315"/>
      <c r="T76" s="315"/>
      <c r="U76" s="315"/>
      <c r="V76" s="315"/>
      <c r="W76" s="315"/>
      <c r="X76" s="315"/>
      <c r="Y76" s="315"/>
      <c r="Z76" s="315"/>
      <c r="AA76" s="316"/>
      <c r="AB76" s="315"/>
      <c r="AC76" s="315"/>
      <c r="AD76" s="316">
        <f>'4'!Y79</f>
        <v>0</v>
      </c>
      <c r="AE76" s="315"/>
      <c r="AF76" s="315"/>
      <c r="AG76" s="315"/>
      <c r="AH76" s="316">
        <f t="shared" ref="AH76:AH82" si="39">AA76+T76+M76</f>
        <v>0</v>
      </c>
      <c r="AI76" s="315"/>
      <c r="AJ76" s="315"/>
      <c r="AK76" s="316">
        <f>AD76</f>
        <v>0</v>
      </c>
      <c r="AL76" s="315"/>
      <c r="AM76" s="315"/>
      <c r="AN76" s="32"/>
    </row>
    <row r="77" spans="1:40" ht="33" hidden="1" customHeight="1" x14ac:dyDescent="0.25">
      <c r="A77" s="29"/>
      <c r="B77" s="67" t="s">
        <v>1545</v>
      </c>
      <c r="C77" s="313" t="s">
        <v>1425</v>
      </c>
      <c r="D77" s="67" t="s">
        <v>1629</v>
      </c>
      <c r="E77" s="315">
        <v>0</v>
      </c>
      <c r="F77" s="315">
        <v>0</v>
      </c>
      <c r="G77" s="315">
        <v>0</v>
      </c>
      <c r="H77" s="315">
        <v>0</v>
      </c>
      <c r="I77" s="315">
        <v>0</v>
      </c>
      <c r="J77" s="315">
        <v>0</v>
      </c>
      <c r="K77" s="315">
        <v>0</v>
      </c>
      <c r="L77" s="315">
        <v>0</v>
      </c>
      <c r="M77" s="315">
        <v>0</v>
      </c>
      <c r="N77" s="315">
        <v>0</v>
      </c>
      <c r="O77" s="315">
        <v>0</v>
      </c>
      <c r="P77" s="315">
        <v>0</v>
      </c>
      <c r="Q77" s="315">
        <v>0</v>
      </c>
      <c r="R77" s="315">
        <v>0</v>
      </c>
      <c r="S77" s="315">
        <v>0</v>
      </c>
      <c r="T77" s="315">
        <v>0</v>
      </c>
      <c r="U77" s="315">
        <v>0</v>
      </c>
      <c r="V77" s="315">
        <v>0</v>
      </c>
      <c r="W77" s="315">
        <v>0</v>
      </c>
      <c r="X77" s="315">
        <v>0</v>
      </c>
      <c r="Y77" s="315">
        <v>0</v>
      </c>
      <c r="Z77" s="315">
        <v>0</v>
      </c>
      <c r="AA77" s="316"/>
      <c r="AB77" s="315">
        <v>0</v>
      </c>
      <c r="AC77" s="315">
        <v>0</v>
      </c>
      <c r="AD77" s="315">
        <v>0</v>
      </c>
      <c r="AE77" s="315">
        <v>0</v>
      </c>
      <c r="AF77" s="315">
        <v>0</v>
      </c>
      <c r="AG77" s="315">
        <v>0</v>
      </c>
      <c r="AH77" s="316">
        <f t="shared" si="39"/>
        <v>0</v>
      </c>
      <c r="AI77" s="315">
        <v>0</v>
      </c>
      <c r="AJ77" s="315">
        <v>0</v>
      </c>
      <c r="AK77" s="315">
        <v>0</v>
      </c>
      <c r="AL77" s="315">
        <v>0</v>
      </c>
      <c r="AM77" s="315">
        <v>0</v>
      </c>
    </row>
    <row r="78" spans="1:40" ht="33" hidden="1" customHeight="1" x14ac:dyDescent="0.25">
      <c r="A78" s="29"/>
      <c r="B78" s="67" t="s">
        <v>1545</v>
      </c>
      <c r="C78" s="313" t="s">
        <v>1646</v>
      </c>
      <c r="D78" s="67" t="s">
        <v>1630</v>
      </c>
      <c r="E78" s="310">
        <f>SUBTOTAL(9,E79:E85)</f>
        <v>0</v>
      </c>
      <c r="F78" s="310">
        <f t="shared" ref="F78:AM78" si="40">SUBTOTAL(9,F79:F85)</f>
        <v>0</v>
      </c>
      <c r="G78" s="310">
        <f t="shared" si="40"/>
        <v>0</v>
      </c>
      <c r="H78" s="310">
        <f t="shared" si="40"/>
        <v>0</v>
      </c>
      <c r="I78" s="310">
        <f t="shared" si="40"/>
        <v>0</v>
      </c>
      <c r="J78" s="310">
        <f t="shared" si="40"/>
        <v>0</v>
      </c>
      <c r="K78" s="310">
        <f t="shared" si="40"/>
        <v>0</v>
      </c>
      <c r="L78" s="310">
        <f t="shared" si="40"/>
        <v>0</v>
      </c>
      <c r="M78" s="310">
        <f t="shared" si="40"/>
        <v>0</v>
      </c>
      <c r="N78" s="310">
        <f t="shared" si="40"/>
        <v>0</v>
      </c>
      <c r="O78" s="310">
        <f t="shared" si="40"/>
        <v>0</v>
      </c>
      <c r="P78" s="310">
        <f t="shared" si="40"/>
        <v>0</v>
      </c>
      <c r="Q78" s="310">
        <f t="shared" si="40"/>
        <v>0</v>
      </c>
      <c r="R78" s="310">
        <f t="shared" si="40"/>
        <v>0</v>
      </c>
      <c r="S78" s="310">
        <f t="shared" si="40"/>
        <v>0</v>
      </c>
      <c r="T78" s="310">
        <f t="shared" si="40"/>
        <v>0</v>
      </c>
      <c r="U78" s="310">
        <f t="shared" si="40"/>
        <v>0</v>
      </c>
      <c r="V78" s="310">
        <f t="shared" si="40"/>
        <v>0</v>
      </c>
      <c r="W78" s="310">
        <f t="shared" si="40"/>
        <v>0</v>
      </c>
      <c r="X78" s="310">
        <f t="shared" si="40"/>
        <v>0</v>
      </c>
      <c r="Y78" s="310">
        <f t="shared" si="40"/>
        <v>0</v>
      </c>
      <c r="Z78" s="310">
        <f t="shared" si="40"/>
        <v>0</v>
      </c>
      <c r="AA78" s="68"/>
      <c r="AB78" s="310">
        <f t="shared" si="40"/>
        <v>0</v>
      </c>
      <c r="AC78" s="310">
        <f t="shared" si="40"/>
        <v>0</v>
      </c>
      <c r="AD78" s="310">
        <f t="shared" si="40"/>
        <v>0</v>
      </c>
      <c r="AE78" s="310">
        <f t="shared" si="40"/>
        <v>0</v>
      </c>
      <c r="AF78" s="310">
        <f t="shared" si="40"/>
        <v>0</v>
      </c>
      <c r="AG78" s="310">
        <f t="shared" si="40"/>
        <v>0</v>
      </c>
      <c r="AH78" s="316">
        <f t="shared" si="39"/>
        <v>0</v>
      </c>
      <c r="AI78" s="310">
        <f t="shared" si="40"/>
        <v>0</v>
      </c>
      <c r="AJ78" s="310">
        <f t="shared" si="40"/>
        <v>0</v>
      </c>
      <c r="AK78" s="310">
        <f t="shared" si="40"/>
        <v>0</v>
      </c>
      <c r="AL78" s="310">
        <f t="shared" si="40"/>
        <v>0</v>
      </c>
      <c r="AM78" s="310">
        <f t="shared" si="40"/>
        <v>0</v>
      </c>
    </row>
    <row r="79" spans="1:40" ht="33" customHeight="1" x14ac:dyDescent="0.25">
      <c r="A79" s="29"/>
      <c r="B79" s="67" t="s">
        <v>1545</v>
      </c>
      <c r="C79" s="313" t="s">
        <v>1427</v>
      </c>
      <c r="D79" s="67" t="s">
        <v>1631</v>
      </c>
      <c r="E79" s="68">
        <v>0</v>
      </c>
      <c r="F79" s="68">
        <v>0</v>
      </c>
      <c r="G79" s="68">
        <v>0</v>
      </c>
      <c r="H79" s="68">
        <v>0</v>
      </c>
      <c r="I79" s="68">
        <v>0</v>
      </c>
      <c r="J79" s="68">
        <v>0</v>
      </c>
      <c r="K79" s="68">
        <v>0</v>
      </c>
      <c r="L79" s="68">
        <v>0</v>
      </c>
      <c r="M79" s="68">
        <v>0</v>
      </c>
      <c r="N79" s="68">
        <v>0</v>
      </c>
      <c r="O79" s="68">
        <v>0</v>
      </c>
      <c r="P79" s="68">
        <v>0</v>
      </c>
      <c r="Q79" s="68">
        <v>0</v>
      </c>
      <c r="R79" s="68">
        <v>0</v>
      </c>
      <c r="S79" s="68">
        <v>0</v>
      </c>
      <c r="T79" s="68">
        <v>0</v>
      </c>
      <c r="U79" s="68">
        <v>0</v>
      </c>
      <c r="V79" s="68">
        <v>0</v>
      </c>
      <c r="W79" s="68">
        <v>0</v>
      </c>
      <c r="X79" s="68">
        <v>0</v>
      </c>
      <c r="Y79" s="68">
        <v>0</v>
      </c>
      <c r="Z79" s="68">
        <v>0</v>
      </c>
      <c r="AA79" s="68">
        <f>'4'!CG78</f>
        <v>7.1924999999999999</v>
      </c>
      <c r="AB79" s="68">
        <v>0</v>
      </c>
      <c r="AC79" s="68">
        <v>0</v>
      </c>
      <c r="AD79" s="68">
        <v>0</v>
      </c>
      <c r="AE79" s="68">
        <v>0</v>
      </c>
      <c r="AF79" s="68">
        <v>0</v>
      </c>
      <c r="AG79" s="68">
        <f t="shared" ref="AG79:AM79" si="41">Z79</f>
        <v>0</v>
      </c>
      <c r="AH79" s="316">
        <f t="shared" si="39"/>
        <v>7.1924999999999999</v>
      </c>
      <c r="AI79" s="68">
        <f t="shared" si="41"/>
        <v>0</v>
      </c>
      <c r="AJ79" s="68">
        <f t="shared" si="41"/>
        <v>0</v>
      </c>
      <c r="AK79" s="68">
        <f t="shared" si="41"/>
        <v>0</v>
      </c>
      <c r="AL79" s="68">
        <f t="shared" si="41"/>
        <v>0</v>
      </c>
      <c r="AM79" s="68">
        <f t="shared" si="41"/>
        <v>0</v>
      </c>
    </row>
    <row r="80" spans="1:40" ht="33" hidden="1" customHeight="1" x14ac:dyDescent="0.25">
      <c r="A80" s="29"/>
      <c r="B80" s="67" t="s">
        <v>1545</v>
      </c>
      <c r="C80" s="313" t="s">
        <v>1648</v>
      </c>
      <c r="D80" s="67" t="s">
        <v>1632</v>
      </c>
      <c r="E80" s="690"/>
      <c r="F80" s="690"/>
      <c r="G80" s="690"/>
      <c r="H80" s="690"/>
      <c r="I80" s="690"/>
      <c r="J80" s="690"/>
      <c r="K80" s="690"/>
      <c r="L80" s="690"/>
      <c r="M80" s="690"/>
      <c r="N80" s="690"/>
      <c r="O80" s="690"/>
      <c r="P80" s="690"/>
      <c r="Q80" s="690"/>
      <c r="R80" s="690"/>
      <c r="S80" s="690"/>
      <c r="T80" s="169">
        <f>'4'!V95</f>
        <v>0</v>
      </c>
      <c r="U80" s="690"/>
      <c r="V80" s="690"/>
      <c r="W80" s="690"/>
      <c r="X80" s="690"/>
      <c r="Y80" s="690"/>
      <c r="Z80" s="690"/>
      <c r="AA80" s="68"/>
      <c r="AB80" s="690"/>
      <c r="AC80" s="690"/>
      <c r="AD80" s="690"/>
      <c r="AE80" s="690"/>
      <c r="AF80" s="690"/>
      <c r="AG80" s="690"/>
      <c r="AH80" s="316">
        <f t="shared" si="39"/>
        <v>0</v>
      </c>
      <c r="AI80" s="690"/>
      <c r="AJ80" s="690"/>
      <c r="AK80" s="690"/>
      <c r="AL80" s="690"/>
      <c r="AM80" s="690"/>
    </row>
    <row r="81" spans="1:39" ht="33" hidden="1" customHeight="1" x14ac:dyDescent="0.25">
      <c r="A81" s="29"/>
      <c r="B81" s="67" t="s">
        <v>1545</v>
      </c>
      <c r="C81" s="313" t="s">
        <v>1649</v>
      </c>
      <c r="D81" s="67" t="s">
        <v>1633</v>
      </c>
      <c r="E81" s="690"/>
      <c r="F81" s="690"/>
      <c r="G81" s="690"/>
      <c r="H81" s="690"/>
      <c r="I81" s="690"/>
      <c r="J81" s="690"/>
      <c r="K81" s="690"/>
      <c r="L81" s="690"/>
      <c r="M81" s="690"/>
      <c r="N81" s="690"/>
      <c r="O81" s="690"/>
      <c r="P81" s="690"/>
      <c r="Q81" s="690"/>
      <c r="R81" s="690"/>
      <c r="S81" s="690"/>
      <c r="T81" s="169">
        <f>'4'!V96</f>
        <v>0</v>
      </c>
      <c r="U81" s="690"/>
      <c r="V81" s="690"/>
      <c r="W81" s="690"/>
      <c r="X81" s="690"/>
      <c r="Y81" s="690"/>
      <c r="Z81" s="690"/>
      <c r="AA81" s="68"/>
      <c r="AB81" s="690"/>
      <c r="AC81" s="690"/>
      <c r="AD81" s="690"/>
      <c r="AE81" s="690"/>
      <c r="AF81" s="690"/>
      <c r="AG81" s="690"/>
      <c r="AH81" s="316">
        <f t="shared" si="39"/>
        <v>0</v>
      </c>
      <c r="AI81" s="690"/>
      <c r="AJ81" s="690"/>
      <c r="AK81" s="690"/>
      <c r="AL81" s="690"/>
      <c r="AM81" s="690"/>
    </row>
    <row r="82" spans="1:39" ht="33" hidden="1" customHeight="1" x14ac:dyDescent="0.25">
      <c r="A82" s="29"/>
      <c r="B82" s="67" t="s">
        <v>1545</v>
      </c>
      <c r="C82" s="313" t="s">
        <v>1424</v>
      </c>
      <c r="D82" s="67" t="s">
        <v>1637</v>
      </c>
      <c r="E82" s="690"/>
      <c r="F82" s="690"/>
      <c r="G82" s="690"/>
      <c r="H82" s="690"/>
      <c r="I82" s="690"/>
      <c r="J82" s="690"/>
      <c r="K82" s="690"/>
      <c r="L82" s="690"/>
      <c r="M82" s="690"/>
      <c r="N82" s="690"/>
      <c r="O82" s="690"/>
      <c r="P82" s="690"/>
      <c r="Q82" s="690"/>
      <c r="R82" s="690"/>
      <c r="S82" s="690"/>
      <c r="T82" s="169">
        <f>'4'!V89</f>
        <v>0</v>
      </c>
      <c r="U82" s="690"/>
      <c r="V82" s="690"/>
      <c r="W82" s="690"/>
      <c r="X82" s="690"/>
      <c r="Y82" s="690"/>
      <c r="Z82" s="690"/>
      <c r="AA82" s="68"/>
      <c r="AB82" s="690"/>
      <c r="AC82" s="690"/>
      <c r="AD82" s="690"/>
      <c r="AE82" s="690"/>
      <c r="AF82" s="690"/>
      <c r="AG82" s="690"/>
      <c r="AH82" s="316">
        <f t="shared" si="39"/>
        <v>0</v>
      </c>
      <c r="AI82" s="690"/>
      <c r="AJ82" s="690"/>
      <c r="AK82" s="690"/>
      <c r="AL82" s="690"/>
      <c r="AM82" s="690"/>
    </row>
    <row r="83" spans="1:39" ht="48" customHeight="1" x14ac:dyDescent="0.25">
      <c r="B83" s="416" t="s">
        <v>122</v>
      </c>
      <c r="C83" s="417" t="s">
        <v>140</v>
      </c>
      <c r="D83" s="416" t="s">
        <v>93</v>
      </c>
      <c r="E83" s="691"/>
      <c r="F83" s="691"/>
      <c r="G83" s="691"/>
      <c r="H83" s="691"/>
      <c r="I83" s="691"/>
      <c r="J83" s="691"/>
      <c r="K83" s="691"/>
      <c r="L83" s="691"/>
      <c r="M83" s="691"/>
      <c r="N83" s="691"/>
      <c r="O83" s="691"/>
      <c r="P83" s="691"/>
      <c r="Q83" s="691"/>
      <c r="R83" s="691"/>
      <c r="S83" s="691"/>
      <c r="T83" s="661"/>
      <c r="U83" s="691"/>
      <c r="V83" s="691"/>
      <c r="W83" s="691"/>
      <c r="X83" s="691"/>
      <c r="Y83" s="691"/>
      <c r="Z83" s="691"/>
      <c r="AA83" s="661"/>
      <c r="AB83" s="691"/>
      <c r="AC83" s="691"/>
      <c r="AD83" s="691"/>
      <c r="AE83" s="691"/>
      <c r="AF83" s="691"/>
      <c r="AG83" s="691"/>
      <c r="AH83" s="661"/>
      <c r="AI83" s="691"/>
      <c r="AJ83" s="691"/>
      <c r="AK83" s="691"/>
      <c r="AL83" s="691"/>
      <c r="AM83" s="691"/>
    </row>
    <row r="84" spans="1:39" ht="42" customHeight="1" x14ac:dyDescent="0.25">
      <c r="B84" s="397" t="s">
        <v>1546</v>
      </c>
      <c r="C84" s="398" t="s">
        <v>142</v>
      </c>
      <c r="D84" s="397" t="s">
        <v>93</v>
      </c>
      <c r="E84" s="692"/>
      <c r="F84" s="692"/>
      <c r="G84" s="692"/>
      <c r="H84" s="692"/>
      <c r="I84" s="692"/>
      <c r="J84" s="692"/>
      <c r="K84" s="692"/>
      <c r="L84" s="692"/>
      <c r="M84" s="692"/>
      <c r="N84" s="692"/>
      <c r="O84" s="692"/>
      <c r="P84" s="692"/>
      <c r="Q84" s="692"/>
      <c r="R84" s="692"/>
      <c r="S84" s="692"/>
      <c r="T84" s="640"/>
      <c r="U84" s="692"/>
      <c r="V84" s="692"/>
      <c r="W84" s="692"/>
      <c r="X84" s="692"/>
      <c r="Y84" s="692"/>
      <c r="Z84" s="692"/>
      <c r="AA84" s="640"/>
      <c r="AB84" s="692"/>
      <c r="AC84" s="692"/>
      <c r="AD84" s="692"/>
      <c r="AE84" s="692"/>
      <c r="AF84" s="692"/>
      <c r="AG84" s="692"/>
      <c r="AH84" s="640"/>
      <c r="AI84" s="692"/>
      <c r="AJ84" s="692"/>
      <c r="AK84" s="692"/>
      <c r="AL84" s="692"/>
      <c r="AM84" s="692"/>
    </row>
    <row r="85" spans="1:39" ht="42" customHeight="1" x14ac:dyDescent="0.25">
      <c r="B85" s="397" t="s">
        <v>1547</v>
      </c>
      <c r="C85" s="398" t="s">
        <v>144</v>
      </c>
      <c r="D85" s="397" t="s">
        <v>93</v>
      </c>
      <c r="E85" s="692"/>
      <c r="F85" s="692"/>
      <c r="G85" s="692"/>
      <c r="H85" s="692"/>
      <c r="I85" s="692"/>
      <c r="J85" s="692"/>
      <c r="K85" s="692"/>
      <c r="L85" s="692"/>
      <c r="M85" s="692"/>
      <c r="N85" s="692"/>
      <c r="O85" s="692"/>
      <c r="P85" s="692"/>
      <c r="Q85" s="692"/>
      <c r="R85" s="692"/>
      <c r="S85" s="692"/>
      <c r="T85" s="640"/>
      <c r="U85" s="692"/>
      <c r="V85" s="692"/>
      <c r="W85" s="692"/>
      <c r="X85" s="692"/>
      <c r="Y85" s="692"/>
      <c r="Z85" s="692"/>
      <c r="AA85" s="640"/>
      <c r="AB85" s="692"/>
      <c r="AC85" s="692"/>
      <c r="AD85" s="692"/>
      <c r="AE85" s="692"/>
      <c r="AF85" s="692"/>
      <c r="AG85" s="692"/>
      <c r="AH85" s="640"/>
      <c r="AI85" s="692"/>
      <c r="AJ85" s="692"/>
      <c r="AK85" s="692"/>
      <c r="AL85" s="692"/>
      <c r="AM85" s="692"/>
    </row>
    <row r="86" spans="1:39" ht="48" customHeight="1" x14ac:dyDescent="0.25">
      <c r="B86" s="416" t="s">
        <v>709</v>
      </c>
      <c r="C86" s="417" t="s">
        <v>146</v>
      </c>
      <c r="D86" s="416" t="s">
        <v>93</v>
      </c>
      <c r="E86" s="645"/>
      <c r="F86" s="645"/>
      <c r="G86" s="645"/>
      <c r="H86" s="645"/>
      <c r="I86" s="645"/>
      <c r="J86" s="645"/>
      <c r="K86" s="645"/>
      <c r="L86" s="645"/>
      <c r="M86" s="645"/>
      <c r="N86" s="645"/>
      <c r="O86" s="645"/>
      <c r="P86" s="645"/>
      <c r="Q86" s="645"/>
      <c r="R86" s="645"/>
      <c r="S86" s="645"/>
      <c r="T86" s="645"/>
      <c r="U86" s="645"/>
      <c r="V86" s="645"/>
      <c r="W86" s="645"/>
      <c r="X86" s="645"/>
      <c r="Y86" s="645"/>
      <c r="Z86" s="645"/>
      <c r="AA86" s="645"/>
      <c r="AB86" s="645"/>
      <c r="AC86" s="645"/>
      <c r="AD86" s="645"/>
      <c r="AE86" s="645"/>
      <c r="AF86" s="645"/>
      <c r="AG86" s="645"/>
      <c r="AH86" s="645"/>
      <c r="AI86" s="645"/>
      <c r="AJ86" s="645"/>
      <c r="AK86" s="645"/>
      <c r="AL86" s="645"/>
      <c r="AM86" s="645"/>
    </row>
    <row r="87" spans="1:39" ht="48" customHeight="1" x14ac:dyDescent="0.25">
      <c r="B87" s="415" t="s">
        <v>710</v>
      </c>
      <c r="C87" s="602" t="s">
        <v>164</v>
      </c>
      <c r="D87" s="601" t="s">
        <v>93</v>
      </c>
      <c r="E87" s="645"/>
      <c r="F87" s="645"/>
      <c r="G87" s="645"/>
      <c r="H87" s="645"/>
      <c r="I87" s="645"/>
      <c r="J87" s="645"/>
      <c r="K87" s="645"/>
      <c r="L87" s="645"/>
      <c r="M87" s="645"/>
      <c r="N87" s="645"/>
      <c r="O87" s="645"/>
      <c r="P87" s="645"/>
      <c r="Q87" s="645"/>
      <c r="R87" s="645"/>
      <c r="S87" s="645"/>
      <c r="T87" s="645"/>
      <c r="U87" s="645"/>
      <c r="V87" s="645"/>
      <c r="W87" s="645"/>
      <c r="X87" s="645"/>
      <c r="Y87" s="645"/>
      <c r="Z87" s="645"/>
      <c r="AA87" s="645"/>
      <c r="AB87" s="645"/>
      <c r="AC87" s="645"/>
      <c r="AD87" s="645"/>
      <c r="AE87" s="645"/>
      <c r="AF87" s="645"/>
      <c r="AG87" s="645"/>
      <c r="AH87" s="645"/>
      <c r="AI87" s="645"/>
      <c r="AJ87" s="645"/>
      <c r="AK87" s="645"/>
      <c r="AL87" s="645"/>
      <c r="AM87" s="645"/>
    </row>
    <row r="88" spans="1:39" ht="42" customHeight="1" x14ac:dyDescent="0.25">
      <c r="B88" s="600" t="s">
        <v>1548</v>
      </c>
      <c r="C88" s="420" t="s">
        <v>166</v>
      </c>
      <c r="D88" s="397" t="s">
        <v>93</v>
      </c>
      <c r="E88" s="648"/>
      <c r="F88" s="648"/>
      <c r="G88" s="648"/>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row>
    <row r="89" spans="1:39" ht="42" customHeight="1" x14ac:dyDescent="0.25">
      <c r="B89" s="397" t="s">
        <v>1549</v>
      </c>
      <c r="C89" s="398" t="s">
        <v>168</v>
      </c>
      <c r="D89" s="397" t="s">
        <v>93</v>
      </c>
      <c r="E89" s="648"/>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row>
    <row r="90" spans="1:39" ht="48" customHeight="1" x14ac:dyDescent="0.25">
      <c r="B90" s="416" t="s">
        <v>124</v>
      </c>
      <c r="C90" s="417" t="s">
        <v>170</v>
      </c>
      <c r="D90" s="601" t="s">
        <v>93</v>
      </c>
      <c r="E90" s="645"/>
      <c r="F90" s="645"/>
      <c r="G90" s="645"/>
      <c r="H90" s="645"/>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c r="AF90" s="645"/>
      <c r="AG90" s="645"/>
      <c r="AH90" s="645"/>
      <c r="AI90" s="645"/>
      <c r="AJ90" s="645"/>
      <c r="AK90" s="645"/>
      <c r="AL90" s="645"/>
      <c r="AM90" s="645"/>
    </row>
    <row r="91" spans="1:39" ht="42" customHeight="1" x14ac:dyDescent="0.25">
      <c r="B91" s="397" t="s">
        <v>712</v>
      </c>
      <c r="C91" s="398" t="s">
        <v>172</v>
      </c>
      <c r="D91" s="397" t="s">
        <v>93</v>
      </c>
      <c r="E91" s="648"/>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row>
    <row r="92" spans="1:39" ht="42" customHeight="1" x14ac:dyDescent="0.25">
      <c r="B92" s="397" t="s">
        <v>713</v>
      </c>
      <c r="C92" s="398" t="s">
        <v>645</v>
      </c>
      <c r="D92" s="397" t="s">
        <v>93</v>
      </c>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row>
    <row r="93" spans="1:39" ht="48" customHeight="1" x14ac:dyDescent="0.25">
      <c r="B93" s="416" t="s">
        <v>126</v>
      </c>
      <c r="C93" s="602" t="s">
        <v>175</v>
      </c>
      <c r="D93" s="601" t="s">
        <v>93</v>
      </c>
      <c r="E93" s="645"/>
      <c r="F93" s="645"/>
      <c r="G93" s="645"/>
      <c r="H93" s="645"/>
      <c r="I93" s="645"/>
      <c r="J93" s="645"/>
      <c r="K93" s="645"/>
      <c r="L93" s="645"/>
      <c r="M93" s="645"/>
      <c r="N93" s="645"/>
      <c r="O93" s="645"/>
      <c r="P93" s="645"/>
      <c r="Q93" s="645"/>
      <c r="R93" s="645"/>
      <c r="S93" s="645"/>
      <c r="T93" s="645"/>
      <c r="U93" s="645"/>
      <c r="V93" s="645"/>
      <c r="W93" s="645"/>
      <c r="X93" s="645"/>
      <c r="Y93" s="645"/>
      <c r="Z93" s="645"/>
      <c r="AA93" s="667">
        <f>SUBTOTAL(9,AA94:AA100)</f>
        <v>31.240000010000003</v>
      </c>
      <c r="AB93" s="667">
        <f t="shared" ref="AB93:AH93" si="42">SUBTOTAL(9,AB94:AB100)</f>
        <v>0</v>
      </c>
      <c r="AC93" s="667">
        <f t="shared" si="42"/>
        <v>0</v>
      </c>
      <c r="AD93" s="667">
        <f t="shared" si="42"/>
        <v>0</v>
      </c>
      <c r="AE93" s="667">
        <f t="shared" si="42"/>
        <v>0</v>
      </c>
      <c r="AF93" s="667">
        <f t="shared" si="42"/>
        <v>0</v>
      </c>
      <c r="AG93" s="667">
        <f t="shared" si="42"/>
        <v>0</v>
      </c>
      <c r="AH93" s="667">
        <f t="shared" si="42"/>
        <v>31.240000010000003</v>
      </c>
      <c r="AI93" s="644"/>
      <c r="AJ93" s="645"/>
      <c r="AK93" s="645"/>
      <c r="AL93" s="645"/>
      <c r="AM93" s="645"/>
    </row>
    <row r="94" spans="1:39" ht="33" customHeight="1" x14ac:dyDescent="0.25">
      <c r="B94" s="67" t="s">
        <v>126</v>
      </c>
      <c r="C94" s="620" t="s">
        <v>1439</v>
      </c>
      <c r="D94" s="421" t="s">
        <v>1638</v>
      </c>
      <c r="E94" s="344"/>
      <c r="F94" s="344"/>
      <c r="G94" s="344"/>
      <c r="H94" s="344"/>
      <c r="I94" s="344"/>
      <c r="J94" s="344"/>
      <c r="K94" s="344"/>
      <c r="L94" s="344"/>
      <c r="M94" s="344"/>
      <c r="N94" s="344"/>
      <c r="O94" s="344"/>
      <c r="P94" s="344"/>
      <c r="Q94" s="344"/>
      <c r="R94" s="344"/>
      <c r="S94" s="344"/>
      <c r="T94" s="344"/>
      <c r="U94" s="344"/>
      <c r="V94" s="344"/>
      <c r="W94" s="344"/>
      <c r="X94" s="344"/>
      <c r="Y94" s="344"/>
      <c r="Z94" s="344"/>
      <c r="AA94" s="169">
        <f>'4'!CG93</f>
        <v>9.0275000100000007</v>
      </c>
      <c r="AB94" s="344"/>
      <c r="AC94" s="344"/>
      <c r="AD94" s="344"/>
      <c r="AE94" s="344"/>
      <c r="AF94" s="344"/>
      <c r="AG94" s="344"/>
      <c r="AH94" s="169">
        <f>AA94+T94+M94</f>
        <v>9.0275000100000007</v>
      </c>
      <c r="AI94" s="344"/>
      <c r="AJ94" s="344"/>
      <c r="AK94" s="344"/>
      <c r="AL94" s="344"/>
      <c r="AM94" s="344"/>
    </row>
    <row r="95" spans="1:39" ht="33" customHeight="1" x14ac:dyDescent="0.25">
      <c r="B95" s="67" t="s">
        <v>126</v>
      </c>
      <c r="C95" s="620" t="s">
        <v>1430</v>
      </c>
      <c r="D95" s="421" t="s">
        <v>1642</v>
      </c>
      <c r="E95" s="344"/>
      <c r="F95" s="344"/>
      <c r="G95" s="344"/>
      <c r="H95" s="344"/>
      <c r="I95" s="344"/>
      <c r="J95" s="344"/>
      <c r="K95" s="344"/>
      <c r="L95" s="344"/>
      <c r="M95" s="344"/>
      <c r="N95" s="344"/>
      <c r="O95" s="344"/>
      <c r="P95" s="344"/>
      <c r="Q95" s="344"/>
      <c r="R95" s="344"/>
      <c r="S95" s="344"/>
      <c r="T95" s="344"/>
      <c r="U95" s="344"/>
      <c r="V95" s="344"/>
      <c r="W95" s="344"/>
      <c r="X95" s="344"/>
      <c r="Y95" s="344"/>
      <c r="Z95" s="344"/>
      <c r="AA95" s="169">
        <f>'4'!CG95</f>
        <v>10.755000000000001</v>
      </c>
      <c r="AB95" s="344"/>
      <c r="AC95" s="344"/>
      <c r="AD95" s="344"/>
      <c r="AE95" s="344"/>
      <c r="AF95" s="344"/>
      <c r="AG95" s="344"/>
      <c r="AH95" s="169">
        <f t="shared" ref="AH95:AH100" si="43">AA95+T95+M95</f>
        <v>10.755000000000001</v>
      </c>
      <c r="AI95" s="344"/>
      <c r="AJ95" s="344"/>
      <c r="AK95" s="344"/>
      <c r="AL95" s="344"/>
      <c r="AM95" s="344"/>
    </row>
    <row r="96" spans="1:39" ht="33" customHeight="1" x14ac:dyDescent="0.25">
      <c r="B96" s="67" t="s">
        <v>126</v>
      </c>
      <c r="C96" s="620" t="s">
        <v>1435</v>
      </c>
      <c r="D96" s="421" t="s">
        <v>1634</v>
      </c>
      <c r="E96" s="344"/>
      <c r="F96" s="344"/>
      <c r="G96" s="344"/>
      <c r="H96" s="344"/>
      <c r="I96" s="344"/>
      <c r="J96" s="344"/>
      <c r="K96" s="344"/>
      <c r="L96" s="344"/>
      <c r="M96" s="344"/>
      <c r="N96" s="344"/>
      <c r="O96" s="344"/>
      <c r="P96" s="344"/>
      <c r="Q96" s="344"/>
      <c r="R96" s="344"/>
      <c r="S96" s="344"/>
      <c r="T96" s="344"/>
      <c r="U96" s="344"/>
      <c r="V96" s="344"/>
      <c r="W96" s="344"/>
      <c r="X96" s="344"/>
      <c r="Y96" s="344"/>
      <c r="Z96" s="344"/>
      <c r="AA96" s="169">
        <f>'4'!CG96</f>
        <v>3.8191666666666668</v>
      </c>
      <c r="AB96" s="344"/>
      <c r="AC96" s="344"/>
      <c r="AD96" s="344"/>
      <c r="AE96" s="344"/>
      <c r="AF96" s="344"/>
      <c r="AG96" s="344"/>
      <c r="AH96" s="169">
        <f t="shared" si="43"/>
        <v>3.8191666666666668</v>
      </c>
      <c r="AI96" s="344"/>
      <c r="AJ96" s="344"/>
      <c r="AK96" s="344"/>
      <c r="AL96" s="344"/>
      <c r="AM96" s="344"/>
    </row>
    <row r="97" spans="2:39" ht="33" customHeight="1" x14ac:dyDescent="0.25">
      <c r="B97" s="67" t="s">
        <v>126</v>
      </c>
      <c r="C97" s="620" t="s">
        <v>1436</v>
      </c>
      <c r="D97" s="421" t="s">
        <v>1643</v>
      </c>
      <c r="E97" s="344"/>
      <c r="F97" s="344"/>
      <c r="G97" s="344"/>
      <c r="H97" s="344"/>
      <c r="I97" s="344"/>
      <c r="J97" s="344"/>
      <c r="K97" s="344"/>
      <c r="L97" s="344"/>
      <c r="M97" s="344"/>
      <c r="N97" s="344"/>
      <c r="O97" s="344"/>
      <c r="P97" s="344"/>
      <c r="Q97" s="344"/>
      <c r="R97" s="344"/>
      <c r="S97" s="344"/>
      <c r="T97" s="344"/>
      <c r="U97" s="344"/>
      <c r="V97" s="344"/>
      <c r="W97" s="344"/>
      <c r="X97" s="344"/>
      <c r="Y97" s="344"/>
      <c r="Z97" s="344"/>
      <c r="AA97" s="169">
        <f>'4'!CG97</f>
        <v>3.8191666666666668</v>
      </c>
      <c r="AB97" s="344"/>
      <c r="AC97" s="344"/>
      <c r="AD97" s="344"/>
      <c r="AE97" s="344"/>
      <c r="AF97" s="344"/>
      <c r="AG97" s="344"/>
      <c r="AH97" s="169">
        <f t="shared" si="43"/>
        <v>3.8191666666666668</v>
      </c>
      <c r="AI97" s="344"/>
      <c r="AJ97" s="344"/>
      <c r="AK97" s="344"/>
      <c r="AL97" s="344"/>
      <c r="AM97" s="344"/>
    </row>
    <row r="98" spans="2:39" ht="33" hidden="1" customHeight="1" x14ac:dyDescent="0.25">
      <c r="B98" s="67" t="s">
        <v>126</v>
      </c>
      <c r="C98" s="313" t="s">
        <v>1433</v>
      </c>
      <c r="D98" s="67" t="s">
        <v>1641</v>
      </c>
      <c r="E98" s="344"/>
      <c r="F98" s="344"/>
      <c r="G98" s="344"/>
      <c r="H98" s="344"/>
      <c r="I98" s="344"/>
      <c r="J98" s="344"/>
      <c r="K98" s="344"/>
      <c r="L98" s="344"/>
      <c r="M98" s="344"/>
      <c r="N98" s="344"/>
      <c r="O98" s="344"/>
      <c r="P98" s="344"/>
      <c r="Q98" s="344"/>
      <c r="R98" s="344"/>
      <c r="S98" s="344"/>
      <c r="T98" s="344"/>
      <c r="U98" s="344"/>
      <c r="V98" s="344"/>
      <c r="W98" s="344"/>
      <c r="X98" s="344"/>
      <c r="Y98" s="344"/>
      <c r="Z98" s="344"/>
      <c r="AA98" s="169">
        <f>'4'!CG98</f>
        <v>0</v>
      </c>
      <c r="AB98" s="344"/>
      <c r="AC98" s="344"/>
      <c r="AD98" s="344"/>
      <c r="AE98" s="344"/>
      <c r="AF98" s="344"/>
      <c r="AG98" s="344"/>
      <c r="AH98" s="169">
        <f t="shared" si="43"/>
        <v>0</v>
      </c>
      <c r="AI98" s="344"/>
      <c r="AJ98" s="344"/>
      <c r="AK98" s="344"/>
      <c r="AL98" s="344"/>
      <c r="AM98" s="344"/>
    </row>
    <row r="99" spans="2:39" ht="33" hidden="1" customHeight="1" x14ac:dyDescent="0.25">
      <c r="B99" s="67" t="s">
        <v>126</v>
      </c>
      <c r="C99" s="620" t="s">
        <v>1434</v>
      </c>
      <c r="D99" s="421" t="s">
        <v>1623</v>
      </c>
      <c r="E99" s="344"/>
      <c r="F99" s="344"/>
      <c r="G99" s="344"/>
      <c r="H99" s="344"/>
      <c r="I99" s="344"/>
      <c r="J99" s="344"/>
      <c r="K99" s="344"/>
      <c r="L99" s="344"/>
      <c r="M99" s="344"/>
      <c r="N99" s="344"/>
      <c r="O99" s="344"/>
      <c r="P99" s="344"/>
      <c r="Q99" s="344"/>
      <c r="R99" s="344"/>
      <c r="S99" s="344"/>
      <c r="T99" s="344"/>
      <c r="U99" s="344"/>
      <c r="V99" s="344"/>
      <c r="W99" s="344"/>
      <c r="X99" s="344"/>
      <c r="Y99" s="344"/>
      <c r="Z99" s="344"/>
      <c r="AA99" s="169">
        <f>'4'!CG99</f>
        <v>0</v>
      </c>
      <c r="AB99" s="344"/>
      <c r="AC99" s="344"/>
      <c r="AD99" s="344"/>
      <c r="AE99" s="344"/>
      <c r="AF99" s="344"/>
      <c r="AG99" s="344"/>
      <c r="AH99" s="169">
        <f t="shared" si="43"/>
        <v>0</v>
      </c>
      <c r="AI99" s="344"/>
      <c r="AJ99" s="344"/>
      <c r="AK99" s="344"/>
      <c r="AL99" s="344"/>
      <c r="AM99" s="344"/>
    </row>
    <row r="100" spans="2:39" ht="33" customHeight="1" x14ac:dyDescent="0.25">
      <c r="B100" s="67" t="s">
        <v>126</v>
      </c>
      <c r="C100" s="620" t="s">
        <v>1437</v>
      </c>
      <c r="D100" s="421" t="s">
        <v>1624</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169">
        <f>'4'!CG100</f>
        <v>3.8191666666666668</v>
      </c>
      <c r="AB100" s="344"/>
      <c r="AC100" s="344"/>
      <c r="AD100" s="344"/>
      <c r="AE100" s="344"/>
      <c r="AF100" s="344"/>
      <c r="AG100" s="344"/>
      <c r="AH100" s="169">
        <f t="shared" si="43"/>
        <v>3.8191666666666668</v>
      </c>
      <c r="AI100" s="344"/>
      <c r="AJ100" s="344"/>
      <c r="AK100" s="344"/>
      <c r="AL100" s="344"/>
      <c r="AM100" s="344"/>
    </row>
    <row r="101" spans="2:39" ht="48" customHeight="1" x14ac:dyDescent="0.25">
      <c r="B101" s="416" t="s">
        <v>724</v>
      </c>
      <c r="C101" s="602" t="s">
        <v>177</v>
      </c>
      <c r="D101" s="601" t="s">
        <v>93</v>
      </c>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c r="AA101" s="645"/>
      <c r="AB101" s="645"/>
      <c r="AC101" s="645"/>
      <c r="AD101" s="645"/>
      <c r="AE101" s="645"/>
      <c r="AF101" s="645"/>
      <c r="AG101" s="645"/>
      <c r="AH101" s="645"/>
      <c r="AI101" s="645"/>
      <c r="AJ101" s="645"/>
      <c r="AK101" s="645"/>
      <c r="AL101" s="645"/>
      <c r="AM101" s="645"/>
    </row>
    <row r="102" spans="2:39" ht="48" customHeight="1" x14ac:dyDescent="0.25">
      <c r="B102" s="416" t="s">
        <v>732</v>
      </c>
      <c r="C102" s="417" t="s">
        <v>179</v>
      </c>
      <c r="D102" s="416" t="s">
        <v>93</v>
      </c>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c r="AA102" s="645"/>
      <c r="AB102" s="645"/>
      <c r="AC102" s="645"/>
      <c r="AD102" s="645"/>
      <c r="AE102" s="645"/>
      <c r="AF102" s="645"/>
      <c r="AG102" s="645"/>
      <c r="AH102" s="645"/>
      <c r="AI102" s="645"/>
      <c r="AJ102" s="645"/>
      <c r="AK102" s="645"/>
      <c r="AL102" s="645"/>
      <c r="AM102" s="645"/>
    </row>
    <row r="103" spans="2:39" ht="48" customHeight="1" x14ac:dyDescent="0.25">
      <c r="B103" s="416" t="s">
        <v>130</v>
      </c>
      <c r="C103" s="417" t="s">
        <v>1550</v>
      </c>
      <c r="D103" s="416" t="s">
        <v>93</v>
      </c>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67">
        <f>SUBTOTAL(9,AA105:AA148)</f>
        <v>24.035</v>
      </c>
      <c r="AB103" s="667">
        <f t="shared" ref="AB103:AM103" si="44">SUBTOTAL(9,AB105:AB148)</f>
        <v>0</v>
      </c>
      <c r="AC103" s="667">
        <f t="shared" si="44"/>
        <v>0</v>
      </c>
      <c r="AD103" s="667">
        <f t="shared" si="44"/>
        <v>0</v>
      </c>
      <c r="AE103" s="667">
        <f t="shared" si="44"/>
        <v>0</v>
      </c>
      <c r="AF103" s="667">
        <f t="shared" si="44"/>
        <v>0</v>
      </c>
      <c r="AG103" s="667">
        <f t="shared" si="44"/>
        <v>0</v>
      </c>
      <c r="AH103" s="667">
        <f t="shared" si="44"/>
        <v>24.035</v>
      </c>
      <c r="AI103" s="667">
        <f t="shared" si="44"/>
        <v>0</v>
      </c>
      <c r="AJ103" s="667">
        <f t="shared" si="44"/>
        <v>0</v>
      </c>
      <c r="AK103" s="667">
        <f t="shared" si="44"/>
        <v>0</v>
      </c>
      <c r="AL103" s="667">
        <f t="shared" si="44"/>
        <v>0</v>
      </c>
      <c r="AM103" s="667">
        <f t="shared" si="44"/>
        <v>0</v>
      </c>
    </row>
    <row r="104" spans="2:39" ht="48" customHeight="1" x14ac:dyDescent="0.25">
      <c r="B104" s="416" t="s">
        <v>132</v>
      </c>
      <c r="C104" s="417" t="s">
        <v>793</v>
      </c>
      <c r="D104" s="416" t="s">
        <v>93</v>
      </c>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c r="AA104" s="645"/>
      <c r="AB104" s="645"/>
      <c r="AC104" s="645"/>
      <c r="AD104" s="645"/>
      <c r="AE104" s="645"/>
      <c r="AF104" s="645"/>
      <c r="AG104" s="645"/>
      <c r="AH104" s="645"/>
      <c r="AI104" s="645"/>
      <c r="AJ104" s="645"/>
      <c r="AK104" s="645"/>
      <c r="AL104" s="645"/>
      <c r="AM104" s="645"/>
    </row>
    <row r="105" spans="2:39" ht="48" customHeight="1" x14ac:dyDescent="0.25">
      <c r="B105" s="416" t="s">
        <v>134</v>
      </c>
      <c r="C105" s="417" t="s">
        <v>794</v>
      </c>
      <c r="D105" s="402" t="s">
        <v>93</v>
      </c>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645"/>
      <c r="AL105" s="645"/>
      <c r="AM105" s="645"/>
    </row>
    <row r="106" spans="2:39" ht="42" customHeight="1" x14ac:dyDescent="0.25">
      <c r="B106" s="397" t="s">
        <v>136</v>
      </c>
      <c r="C106" s="398" t="s">
        <v>795</v>
      </c>
      <c r="D106" s="397" t="s">
        <v>93</v>
      </c>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c r="AJ106" s="648"/>
      <c r="AK106" s="648"/>
      <c r="AL106" s="648"/>
      <c r="AM106" s="648"/>
    </row>
    <row r="107" spans="2:39" ht="42" customHeight="1" x14ac:dyDescent="0.25">
      <c r="B107" s="397" t="s">
        <v>181</v>
      </c>
      <c r="C107" s="398" t="s">
        <v>795</v>
      </c>
      <c r="D107" s="397" t="s">
        <v>93</v>
      </c>
      <c r="E107" s="648"/>
      <c r="F107" s="648"/>
      <c r="G107" s="648"/>
      <c r="H107" s="648"/>
      <c r="I107" s="648"/>
      <c r="J107" s="648"/>
      <c r="K107" s="648"/>
      <c r="L107" s="648"/>
      <c r="M107" s="648"/>
      <c r="N107" s="648"/>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c r="AJ107" s="648"/>
      <c r="AK107" s="648"/>
      <c r="AL107" s="648"/>
      <c r="AM107" s="648"/>
    </row>
    <row r="108" spans="2:39" ht="48" customHeight="1" x14ac:dyDescent="0.25">
      <c r="B108" s="416" t="s">
        <v>137</v>
      </c>
      <c r="C108" s="417" t="s">
        <v>796</v>
      </c>
      <c r="D108" s="416" t="s">
        <v>93</v>
      </c>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c r="AA108" s="645"/>
      <c r="AB108" s="645"/>
      <c r="AC108" s="645"/>
      <c r="AD108" s="645"/>
      <c r="AE108" s="645"/>
      <c r="AF108" s="645"/>
      <c r="AG108" s="645"/>
      <c r="AH108" s="645"/>
      <c r="AI108" s="645"/>
      <c r="AJ108" s="645"/>
      <c r="AK108" s="645"/>
      <c r="AL108" s="645"/>
      <c r="AM108" s="645"/>
    </row>
    <row r="109" spans="2:39" ht="42" customHeight="1" x14ac:dyDescent="0.25">
      <c r="B109" s="397" t="s">
        <v>1554</v>
      </c>
      <c r="C109" s="398" t="s">
        <v>795</v>
      </c>
      <c r="D109" s="397" t="s">
        <v>93</v>
      </c>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row>
    <row r="110" spans="2:39" ht="42" customHeight="1" x14ac:dyDescent="0.25">
      <c r="B110" s="397" t="s">
        <v>1555</v>
      </c>
      <c r="C110" s="398" t="s">
        <v>795</v>
      </c>
      <c r="D110" s="397" t="s">
        <v>93</v>
      </c>
      <c r="E110" s="648"/>
      <c r="F110" s="648"/>
      <c r="G110" s="648"/>
      <c r="H110" s="648"/>
      <c r="I110" s="648"/>
      <c r="J110" s="648"/>
      <c r="K110" s="648"/>
      <c r="L110" s="648"/>
      <c r="M110" s="648"/>
      <c r="N110" s="648"/>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row>
    <row r="111" spans="2:39" ht="48" customHeight="1" x14ac:dyDescent="0.25">
      <c r="B111" s="416" t="s">
        <v>738</v>
      </c>
      <c r="C111" s="417" t="s">
        <v>1556</v>
      </c>
      <c r="D111" s="416" t="s">
        <v>93</v>
      </c>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645"/>
      <c r="AL111" s="645"/>
      <c r="AM111" s="645"/>
    </row>
    <row r="112" spans="2:39" ht="42" customHeight="1" x14ac:dyDescent="0.25">
      <c r="B112" s="397" t="s">
        <v>1557</v>
      </c>
      <c r="C112" s="398" t="s">
        <v>1559</v>
      </c>
      <c r="D112" s="397" t="s">
        <v>93</v>
      </c>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c r="AJ112" s="648"/>
      <c r="AK112" s="648"/>
      <c r="AL112" s="648"/>
      <c r="AM112" s="648"/>
    </row>
    <row r="113" spans="2:39" ht="42" customHeight="1" x14ac:dyDescent="0.25">
      <c r="B113" s="397" t="s">
        <v>1558</v>
      </c>
      <c r="C113" s="398" t="s">
        <v>797</v>
      </c>
      <c r="D113" s="397" t="s">
        <v>93</v>
      </c>
      <c r="E113" s="648"/>
      <c r="F113" s="648"/>
      <c r="G113" s="648"/>
      <c r="H113" s="648"/>
      <c r="I113" s="648"/>
      <c r="J113" s="648"/>
      <c r="K113" s="648"/>
      <c r="L113" s="648"/>
      <c r="M113" s="648"/>
      <c r="N113" s="648"/>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c r="AJ113" s="648"/>
      <c r="AK113" s="648"/>
      <c r="AL113" s="648"/>
      <c r="AM113" s="648"/>
    </row>
    <row r="114" spans="2:39" ht="42" customHeight="1" x14ac:dyDescent="0.25">
      <c r="B114" s="397" t="s">
        <v>1560</v>
      </c>
      <c r="C114" s="398" t="s">
        <v>1561</v>
      </c>
      <c r="D114" s="397" t="s">
        <v>93</v>
      </c>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row>
    <row r="115" spans="2:39" ht="42" customHeight="1" x14ac:dyDescent="0.25">
      <c r="B115" s="397" t="s">
        <v>1562</v>
      </c>
      <c r="C115" s="398" t="s">
        <v>798</v>
      </c>
      <c r="D115" s="397" t="s">
        <v>93</v>
      </c>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row>
    <row r="116" spans="2:39" ht="42" customHeight="1" x14ac:dyDescent="0.25">
      <c r="B116" s="397" t="s">
        <v>1563</v>
      </c>
      <c r="C116" s="398" t="s">
        <v>799</v>
      </c>
      <c r="D116" s="397" t="s">
        <v>93</v>
      </c>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row>
    <row r="117" spans="2:39" ht="48" customHeight="1" x14ac:dyDescent="0.25">
      <c r="B117" s="416" t="s">
        <v>739</v>
      </c>
      <c r="C117" s="417" t="s">
        <v>800</v>
      </c>
      <c r="D117" s="416" t="s">
        <v>93</v>
      </c>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c r="AA117" s="645"/>
      <c r="AB117" s="645"/>
      <c r="AC117" s="645"/>
      <c r="AD117" s="645"/>
      <c r="AE117" s="645"/>
      <c r="AF117" s="645"/>
      <c r="AG117" s="645"/>
      <c r="AH117" s="645"/>
      <c r="AI117" s="645"/>
      <c r="AJ117" s="645"/>
      <c r="AK117" s="645"/>
      <c r="AL117" s="645"/>
      <c r="AM117" s="645"/>
    </row>
    <row r="118" spans="2:39" ht="48" customHeight="1" x14ac:dyDescent="0.25">
      <c r="B118" s="416" t="s">
        <v>139</v>
      </c>
      <c r="C118" s="417" t="s">
        <v>801</v>
      </c>
      <c r="D118" s="416" t="s">
        <v>93</v>
      </c>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c r="AA118" s="667">
        <f>SUBTOTAL(9,AA119:AA126)</f>
        <v>24.035</v>
      </c>
      <c r="AB118" s="667">
        <f t="shared" ref="AB118:AM118" si="45">SUBTOTAL(9,AB119:AB126)</f>
        <v>0</v>
      </c>
      <c r="AC118" s="667">
        <f t="shared" si="45"/>
        <v>0</v>
      </c>
      <c r="AD118" s="667">
        <f t="shared" si="45"/>
        <v>0</v>
      </c>
      <c r="AE118" s="667">
        <f t="shared" si="45"/>
        <v>0</v>
      </c>
      <c r="AF118" s="667">
        <f t="shared" si="45"/>
        <v>0</v>
      </c>
      <c r="AG118" s="667">
        <f t="shared" si="45"/>
        <v>0</v>
      </c>
      <c r="AH118" s="667">
        <f t="shared" si="45"/>
        <v>24.035</v>
      </c>
      <c r="AI118" s="667">
        <f t="shared" si="45"/>
        <v>0</v>
      </c>
      <c r="AJ118" s="667">
        <f t="shared" si="45"/>
        <v>0</v>
      </c>
      <c r="AK118" s="667">
        <f t="shared" si="45"/>
        <v>0</v>
      </c>
      <c r="AL118" s="667">
        <f t="shared" si="45"/>
        <v>0</v>
      </c>
      <c r="AM118" s="667">
        <f t="shared" si="45"/>
        <v>0</v>
      </c>
    </row>
    <row r="119" spans="2:39" ht="42" customHeight="1" x14ac:dyDescent="0.25">
      <c r="B119" s="397" t="s">
        <v>141</v>
      </c>
      <c r="C119" s="398" t="s">
        <v>802</v>
      </c>
      <c r="D119" s="397" t="s">
        <v>93</v>
      </c>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c r="AJ119" s="648"/>
      <c r="AK119" s="648"/>
      <c r="AL119" s="648"/>
      <c r="AM119" s="648"/>
    </row>
    <row r="120" spans="2:39" ht="42" customHeight="1" x14ac:dyDescent="0.25">
      <c r="B120" s="397" t="s">
        <v>143</v>
      </c>
      <c r="C120" s="398" t="s">
        <v>1564</v>
      </c>
      <c r="D120" s="397" t="s">
        <v>93</v>
      </c>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648"/>
      <c r="AA120" s="665">
        <f>SUBTOTAL(9,AA121)</f>
        <v>0</v>
      </c>
      <c r="AB120" s="665">
        <f t="shared" ref="AB120:AM120" si="46">SUBTOTAL(9,AB121)</f>
        <v>0</v>
      </c>
      <c r="AC120" s="665">
        <f t="shared" si="46"/>
        <v>0</v>
      </c>
      <c r="AD120" s="665">
        <f t="shared" si="46"/>
        <v>0</v>
      </c>
      <c r="AE120" s="665">
        <f t="shared" si="46"/>
        <v>0</v>
      </c>
      <c r="AF120" s="665">
        <f t="shared" si="46"/>
        <v>0</v>
      </c>
      <c r="AG120" s="665">
        <f t="shared" si="46"/>
        <v>0</v>
      </c>
      <c r="AH120" s="665">
        <f t="shared" si="46"/>
        <v>0</v>
      </c>
      <c r="AI120" s="665">
        <f t="shared" si="46"/>
        <v>0</v>
      </c>
      <c r="AJ120" s="665">
        <f t="shared" si="46"/>
        <v>0</v>
      </c>
      <c r="AK120" s="665">
        <f t="shared" si="46"/>
        <v>0</v>
      </c>
      <c r="AL120" s="665">
        <f t="shared" si="46"/>
        <v>0</v>
      </c>
      <c r="AM120" s="665">
        <f t="shared" si="46"/>
        <v>0</v>
      </c>
    </row>
    <row r="121" spans="2:39" ht="33" hidden="1" customHeight="1" x14ac:dyDescent="0.25">
      <c r="B121" s="67" t="s">
        <v>143</v>
      </c>
      <c r="C121" s="313" t="s">
        <v>1418</v>
      </c>
      <c r="D121" s="67" t="s">
        <v>1635</v>
      </c>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422"/>
      <c r="AB121" s="344"/>
      <c r="AC121" s="344"/>
      <c r="AD121" s="344"/>
      <c r="AE121" s="344"/>
      <c r="AF121" s="344"/>
      <c r="AG121" s="344"/>
      <c r="AH121" s="169">
        <f>AA121+T121+M121</f>
        <v>0</v>
      </c>
      <c r="AI121" s="344"/>
      <c r="AJ121" s="344"/>
      <c r="AK121" s="344"/>
      <c r="AL121" s="344"/>
      <c r="AM121" s="344"/>
    </row>
    <row r="122" spans="2:39" ht="42" customHeight="1" x14ac:dyDescent="0.25">
      <c r="B122" s="397" t="s">
        <v>740</v>
      </c>
      <c r="C122" s="398" t="s">
        <v>1565</v>
      </c>
      <c r="D122" s="397" t="s">
        <v>93</v>
      </c>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c r="AA122" s="665"/>
      <c r="AB122" s="648"/>
      <c r="AC122" s="648"/>
      <c r="AD122" s="648"/>
      <c r="AE122" s="648"/>
      <c r="AF122" s="648"/>
      <c r="AG122" s="648"/>
      <c r="AH122" s="648"/>
      <c r="AI122" s="648"/>
      <c r="AJ122" s="648"/>
      <c r="AK122" s="648"/>
      <c r="AL122" s="648"/>
      <c r="AM122" s="648"/>
    </row>
    <row r="123" spans="2:39" ht="42" customHeight="1" x14ac:dyDescent="0.25">
      <c r="B123" s="397" t="s">
        <v>741</v>
      </c>
      <c r="C123" s="398" t="s">
        <v>1566</v>
      </c>
      <c r="D123" s="397" t="s">
        <v>93</v>
      </c>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648"/>
      <c r="AA123" s="665">
        <f>SUBTOTAL(9,AA124:AA126)</f>
        <v>24.035</v>
      </c>
      <c r="AB123" s="665">
        <f t="shared" ref="AB123:AM123" si="47">SUBTOTAL(9,AB124:AB126)</f>
        <v>0</v>
      </c>
      <c r="AC123" s="665">
        <f t="shared" si="47"/>
        <v>0</v>
      </c>
      <c r="AD123" s="665">
        <f t="shared" si="47"/>
        <v>0</v>
      </c>
      <c r="AE123" s="665">
        <f t="shared" si="47"/>
        <v>0</v>
      </c>
      <c r="AF123" s="665">
        <f t="shared" si="47"/>
        <v>0</v>
      </c>
      <c r="AG123" s="665">
        <f t="shared" si="47"/>
        <v>0</v>
      </c>
      <c r="AH123" s="665">
        <f t="shared" si="47"/>
        <v>24.035</v>
      </c>
      <c r="AI123" s="665">
        <f t="shared" si="47"/>
        <v>0</v>
      </c>
      <c r="AJ123" s="665">
        <f t="shared" si="47"/>
        <v>0</v>
      </c>
      <c r="AK123" s="665">
        <f t="shared" si="47"/>
        <v>0</v>
      </c>
      <c r="AL123" s="665">
        <f t="shared" si="47"/>
        <v>0</v>
      </c>
      <c r="AM123" s="665">
        <f t="shared" si="47"/>
        <v>0</v>
      </c>
    </row>
    <row r="124" spans="2:39" ht="33" hidden="1" customHeight="1" x14ac:dyDescent="0.25">
      <c r="B124" s="67" t="s">
        <v>741</v>
      </c>
      <c r="C124" s="313" t="s">
        <v>1492</v>
      </c>
      <c r="D124" s="67" t="s">
        <v>1639</v>
      </c>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422"/>
      <c r="AB124" s="344"/>
      <c r="AC124" s="344"/>
      <c r="AD124" s="344"/>
      <c r="AE124" s="344"/>
      <c r="AF124" s="344"/>
      <c r="AG124" s="344"/>
      <c r="AH124" s="169">
        <f>AA124+T124+M124</f>
        <v>0</v>
      </c>
      <c r="AI124" s="344"/>
      <c r="AJ124" s="344"/>
      <c r="AK124" s="344"/>
      <c r="AL124" s="344"/>
      <c r="AM124" s="344"/>
    </row>
    <row r="125" spans="2:39" ht="33" hidden="1" customHeight="1" x14ac:dyDescent="0.25">
      <c r="B125" s="67" t="s">
        <v>741</v>
      </c>
      <c r="C125" s="313" t="s">
        <v>1502</v>
      </c>
      <c r="D125" s="67" t="s">
        <v>1644</v>
      </c>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422"/>
      <c r="AB125" s="344"/>
      <c r="AC125" s="344"/>
      <c r="AD125" s="344"/>
      <c r="AE125" s="344"/>
      <c r="AF125" s="344"/>
      <c r="AG125" s="344"/>
      <c r="AH125" s="169">
        <f>AA125+T125+M125</f>
        <v>0</v>
      </c>
      <c r="AI125" s="344"/>
      <c r="AJ125" s="344"/>
      <c r="AK125" s="344"/>
      <c r="AL125" s="344"/>
      <c r="AM125" s="344"/>
    </row>
    <row r="126" spans="2:39" ht="33" customHeight="1" x14ac:dyDescent="0.25">
      <c r="B126" s="67" t="s">
        <v>741</v>
      </c>
      <c r="C126" s="313" t="s">
        <v>1500</v>
      </c>
      <c r="D126" s="67" t="s">
        <v>1645</v>
      </c>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422">
        <f>'4'!BZ126</f>
        <v>24.035</v>
      </c>
      <c r="AB126" s="344"/>
      <c r="AC126" s="344"/>
      <c r="AD126" s="344"/>
      <c r="AE126" s="344"/>
      <c r="AF126" s="344"/>
      <c r="AG126" s="344"/>
      <c r="AH126" s="169">
        <f>AA126+T126+M126</f>
        <v>24.035</v>
      </c>
      <c r="AI126" s="344"/>
      <c r="AJ126" s="344"/>
      <c r="AK126" s="344"/>
      <c r="AL126" s="344"/>
      <c r="AM126" s="344"/>
    </row>
    <row r="127" spans="2:39" ht="48" customHeight="1" x14ac:dyDescent="0.25">
      <c r="B127" s="646" t="s">
        <v>145</v>
      </c>
      <c r="C127" s="417" t="s">
        <v>803</v>
      </c>
      <c r="D127" s="416" t="s">
        <v>93</v>
      </c>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c r="AA127" s="667">
        <f>SUBTOTAL(9,AA128:AA134)</f>
        <v>0</v>
      </c>
      <c r="AB127" s="667">
        <f t="shared" ref="AB127:AM127" si="48">SUBTOTAL(9,AB128:AB134)</f>
        <v>0</v>
      </c>
      <c r="AC127" s="667">
        <f t="shared" si="48"/>
        <v>0</v>
      </c>
      <c r="AD127" s="667">
        <f t="shared" si="48"/>
        <v>0</v>
      </c>
      <c r="AE127" s="667">
        <f t="shared" si="48"/>
        <v>0</v>
      </c>
      <c r="AF127" s="667">
        <f t="shared" si="48"/>
        <v>0</v>
      </c>
      <c r="AG127" s="667">
        <f t="shared" si="48"/>
        <v>0</v>
      </c>
      <c r="AH127" s="667">
        <f t="shared" si="48"/>
        <v>0</v>
      </c>
      <c r="AI127" s="667">
        <f t="shared" si="48"/>
        <v>0</v>
      </c>
      <c r="AJ127" s="667">
        <f t="shared" si="48"/>
        <v>0</v>
      </c>
      <c r="AK127" s="667">
        <f t="shared" si="48"/>
        <v>0</v>
      </c>
      <c r="AL127" s="667">
        <f t="shared" si="48"/>
        <v>0</v>
      </c>
      <c r="AM127" s="667">
        <f t="shared" si="48"/>
        <v>0</v>
      </c>
    </row>
    <row r="128" spans="2:39" ht="42" customHeight="1" x14ac:dyDescent="0.25">
      <c r="B128" s="397" t="s">
        <v>147</v>
      </c>
      <c r="C128" s="398" t="s">
        <v>1567</v>
      </c>
      <c r="D128" s="397" t="s">
        <v>93</v>
      </c>
      <c r="E128" s="648"/>
      <c r="F128" s="648"/>
      <c r="G128" s="648"/>
      <c r="H128" s="648"/>
      <c r="I128" s="648"/>
      <c r="J128" s="648"/>
      <c r="K128" s="648"/>
      <c r="L128" s="648"/>
      <c r="M128" s="648"/>
      <c r="N128" s="648"/>
      <c r="O128" s="648"/>
      <c r="P128" s="648"/>
      <c r="Q128" s="648"/>
      <c r="R128" s="648"/>
      <c r="S128" s="648"/>
      <c r="T128" s="648"/>
      <c r="U128" s="648"/>
      <c r="V128" s="648"/>
      <c r="W128" s="648"/>
      <c r="X128" s="648"/>
      <c r="Y128" s="648"/>
      <c r="Z128" s="648"/>
      <c r="AA128" s="665">
        <f>SUBTOTAL(9,AA129:AA131)</f>
        <v>0</v>
      </c>
      <c r="AB128" s="665">
        <f t="shared" ref="AB128:AM128" si="49">SUBTOTAL(9,AB129:AB131)</f>
        <v>0</v>
      </c>
      <c r="AC128" s="665">
        <f t="shared" si="49"/>
        <v>0</v>
      </c>
      <c r="AD128" s="665">
        <f t="shared" si="49"/>
        <v>0</v>
      </c>
      <c r="AE128" s="665">
        <f t="shared" si="49"/>
        <v>0</v>
      </c>
      <c r="AF128" s="665">
        <f t="shared" si="49"/>
        <v>0</v>
      </c>
      <c r="AG128" s="665">
        <f t="shared" si="49"/>
        <v>0</v>
      </c>
      <c r="AH128" s="665">
        <f t="shared" si="49"/>
        <v>0</v>
      </c>
      <c r="AI128" s="665">
        <f t="shared" si="49"/>
        <v>0</v>
      </c>
      <c r="AJ128" s="665">
        <f t="shared" si="49"/>
        <v>0</v>
      </c>
      <c r="AK128" s="665">
        <f t="shared" si="49"/>
        <v>0</v>
      </c>
      <c r="AL128" s="665">
        <f t="shared" si="49"/>
        <v>0</v>
      </c>
      <c r="AM128" s="665">
        <f t="shared" si="49"/>
        <v>0</v>
      </c>
    </row>
    <row r="129" spans="2:39" ht="33" hidden="1" customHeight="1" x14ac:dyDescent="0.25">
      <c r="B129" s="67" t="s">
        <v>147</v>
      </c>
      <c r="C129" s="313" t="s">
        <v>1431</v>
      </c>
      <c r="D129" s="67" t="s">
        <v>1625</v>
      </c>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169"/>
      <c r="AB129" s="344"/>
      <c r="AC129" s="344"/>
      <c r="AD129" s="344"/>
      <c r="AE129" s="344"/>
      <c r="AF129" s="344"/>
      <c r="AG129" s="344"/>
      <c r="AH129" s="169">
        <f>AA129+T129+M129</f>
        <v>0</v>
      </c>
      <c r="AI129" s="344"/>
      <c r="AJ129" s="344"/>
      <c r="AK129" s="344"/>
      <c r="AL129" s="344"/>
      <c r="AM129" s="344"/>
    </row>
    <row r="130" spans="2:39" ht="33" hidden="1" customHeight="1" x14ac:dyDescent="0.25">
      <c r="B130" s="67" t="s">
        <v>147</v>
      </c>
      <c r="C130" s="394" t="s">
        <v>1432</v>
      </c>
      <c r="D130" s="67" t="s">
        <v>1626</v>
      </c>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169"/>
      <c r="AB130" s="344"/>
      <c r="AC130" s="344"/>
      <c r="AD130" s="344"/>
      <c r="AE130" s="344"/>
      <c r="AF130" s="344"/>
      <c r="AG130" s="344"/>
      <c r="AH130" s="169">
        <f>AA130+T130+M130</f>
        <v>0</v>
      </c>
      <c r="AI130" s="344"/>
      <c r="AJ130" s="344"/>
      <c r="AK130" s="344"/>
      <c r="AL130" s="344"/>
      <c r="AM130" s="344"/>
    </row>
    <row r="131" spans="2:39" ht="33" hidden="1" customHeight="1" x14ac:dyDescent="0.25">
      <c r="B131" s="67" t="s">
        <v>147</v>
      </c>
      <c r="C131" s="313" t="s">
        <v>1503</v>
      </c>
      <c r="D131" s="67" t="s">
        <v>1620</v>
      </c>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169"/>
      <c r="AB131" s="344"/>
      <c r="AC131" s="344"/>
      <c r="AD131" s="344"/>
      <c r="AE131" s="344"/>
      <c r="AF131" s="344"/>
      <c r="AG131" s="344"/>
      <c r="AH131" s="169">
        <f>AA131+T131+M131</f>
        <v>0</v>
      </c>
      <c r="AI131" s="344"/>
      <c r="AJ131" s="344"/>
      <c r="AK131" s="344"/>
      <c r="AL131" s="344"/>
      <c r="AM131" s="344"/>
    </row>
    <row r="132" spans="2:39" ht="42" customHeight="1" x14ac:dyDescent="0.25">
      <c r="B132" s="397" t="s">
        <v>149</v>
      </c>
      <c r="C132" s="398" t="s">
        <v>1568</v>
      </c>
      <c r="D132" s="397" t="s">
        <v>93</v>
      </c>
      <c r="E132" s="648"/>
      <c r="F132" s="648"/>
      <c r="G132" s="648"/>
      <c r="H132" s="648"/>
      <c r="I132" s="648"/>
      <c r="J132" s="648"/>
      <c r="K132" s="648"/>
      <c r="L132" s="648"/>
      <c r="M132" s="648"/>
      <c r="N132" s="648"/>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row>
    <row r="133" spans="2:39" ht="42" customHeight="1" x14ac:dyDescent="0.25">
      <c r="B133" s="397" t="s">
        <v>151</v>
      </c>
      <c r="C133" s="398" t="s">
        <v>1569</v>
      </c>
      <c r="D133" s="397" t="s">
        <v>93</v>
      </c>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row>
    <row r="134" spans="2:39" ht="42" customHeight="1" x14ac:dyDescent="0.25">
      <c r="B134" s="397" t="s">
        <v>153</v>
      </c>
      <c r="C134" s="398" t="s">
        <v>1570</v>
      </c>
      <c r="D134" s="397" t="s">
        <v>93</v>
      </c>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row>
    <row r="135" spans="2:39" ht="48" customHeight="1" x14ac:dyDescent="0.25">
      <c r="B135" s="416" t="s">
        <v>163</v>
      </c>
      <c r="C135" s="417" t="s">
        <v>806</v>
      </c>
      <c r="D135" s="416" t="s">
        <v>93</v>
      </c>
      <c r="E135" s="645"/>
      <c r="F135" s="645"/>
      <c r="G135" s="645"/>
      <c r="H135" s="645"/>
      <c r="I135" s="645"/>
      <c r="J135" s="645"/>
      <c r="K135" s="645"/>
      <c r="L135" s="645"/>
      <c r="M135" s="645"/>
      <c r="N135" s="645"/>
      <c r="O135" s="645"/>
      <c r="P135" s="645"/>
      <c r="Q135" s="645"/>
      <c r="R135" s="645"/>
      <c r="S135" s="645"/>
      <c r="T135" s="645"/>
      <c r="U135" s="645"/>
      <c r="V135" s="645"/>
      <c r="W135" s="645"/>
      <c r="X135" s="645"/>
      <c r="Y135" s="645"/>
      <c r="Z135" s="645"/>
      <c r="AA135" s="645"/>
      <c r="AB135" s="645"/>
      <c r="AC135" s="645"/>
      <c r="AD135" s="645"/>
      <c r="AE135" s="645"/>
      <c r="AF135" s="645"/>
      <c r="AG135" s="645"/>
      <c r="AH135" s="645"/>
      <c r="AI135" s="645"/>
      <c r="AJ135" s="645"/>
      <c r="AK135" s="645"/>
      <c r="AL135" s="645"/>
      <c r="AM135" s="645"/>
    </row>
    <row r="136" spans="2:39" ht="48" customHeight="1" x14ac:dyDescent="0.25">
      <c r="B136" s="416" t="s">
        <v>165</v>
      </c>
      <c r="C136" s="417" t="s">
        <v>808</v>
      </c>
      <c r="D136" s="416" t="s">
        <v>93</v>
      </c>
      <c r="E136" s="645"/>
      <c r="F136" s="645"/>
      <c r="G136" s="645"/>
      <c r="H136" s="645"/>
      <c r="I136" s="645"/>
      <c r="J136" s="645"/>
      <c r="K136" s="645"/>
      <c r="L136" s="645"/>
      <c r="M136" s="645"/>
      <c r="N136" s="645"/>
      <c r="O136" s="645"/>
      <c r="P136" s="645"/>
      <c r="Q136" s="645"/>
      <c r="R136" s="645"/>
      <c r="S136" s="645"/>
      <c r="T136" s="645"/>
      <c r="U136" s="645"/>
      <c r="V136" s="645"/>
      <c r="W136" s="645"/>
      <c r="X136" s="645"/>
      <c r="Y136" s="645"/>
      <c r="Z136" s="645"/>
      <c r="AA136" s="645"/>
      <c r="AB136" s="645"/>
      <c r="AC136" s="645"/>
      <c r="AD136" s="645"/>
      <c r="AE136" s="645"/>
      <c r="AF136" s="645"/>
      <c r="AG136" s="645"/>
      <c r="AH136" s="645"/>
      <c r="AI136" s="645"/>
      <c r="AJ136" s="645"/>
      <c r="AK136" s="645"/>
      <c r="AL136" s="645"/>
      <c r="AM136" s="645"/>
    </row>
    <row r="137" spans="2:39" ht="42" customHeight="1" x14ac:dyDescent="0.25">
      <c r="B137" s="397" t="s">
        <v>1571</v>
      </c>
      <c r="C137" s="398" t="s">
        <v>809</v>
      </c>
      <c r="D137" s="397" t="s">
        <v>93</v>
      </c>
      <c r="E137" s="648"/>
      <c r="F137" s="648"/>
      <c r="G137" s="648"/>
      <c r="H137" s="648"/>
      <c r="I137" s="648"/>
      <c r="J137" s="648"/>
      <c r="K137" s="648"/>
      <c r="L137" s="648"/>
      <c r="M137" s="648"/>
      <c r="N137" s="648"/>
      <c r="O137" s="648"/>
      <c r="P137" s="648"/>
      <c r="Q137" s="648"/>
      <c r="R137" s="648"/>
      <c r="S137" s="648"/>
      <c r="T137" s="648"/>
      <c r="U137" s="648"/>
      <c r="V137" s="648"/>
      <c r="W137" s="648"/>
      <c r="X137" s="648"/>
      <c r="Y137" s="648"/>
      <c r="Z137" s="648"/>
      <c r="AA137" s="648"/>
      <c r="AB137" s="648"/>
      <c r="AC137" s="648"/>
      <c r="AD137" s="648"/>
      <c r="AE137" s="648"/>
      <c r="AF137" s="648"/>
      <c r="AG137" s="648"/>
      <c r="AH137" s="648"/>
      <c r="AI137" s="648"/>
      <c r="AJ137" s="648"/>
      <c r="AK137" s="648"/>
      <c r="AL137" s="648"/>
      <c r="AM137" s="648"/>
    </row>
    <row r="138" spans="2:39" ht="42" customHeight="1" x14ac:dyDescent="0.25">
      <c r="B138" s="397" t="s">
        <v>1572</v>
      </c>
      <c r="C138" s="398" t="s">
        <v>810</v>
      </c>
      <c r="D138" s="397" t="s">
        <v>93</v>
      </c>
      <c r="E138" s="648"/>
      <c r="F138" s="648"/>
      <c r="G138" s="648"/>
      <c r="H138" s="648"/>
      <c r="I138" s="648"/>
      <c r="J138" s="648"/>
      <c r="K138" s="648"/>
      <c r="L138" s="648"/>
      <c r="M138" s="648"/>
      <c r="N138" s="648"/>
      <c r="O138" s="648"/>
      <c r="P138" s="648"/>
      <c r="Q138" s="648"/>
      <c r="R138" s="648"/>
      <c r="S138" s="648"/>
      <c r="T138" s="648"/>
      <c r="U138" s="648"/>
      <c r="V138" s="648"/>
      <c r="W138" s="648"/>
      <c r="X138" s="648"/>
      <c r="Y138" s="648"/>
      <c r="Z138" s="648"/>
      <c r="AA138" s="648"/>
      <c r="AB138" s="648"/>
      <c r="AC138" s="648"/>
      <c r="AD138" s="648"/>
      <c r="AE138" s="648"/>
      <c r="AF138" s="648"/>
      <c r="AG138" s="648"/>
      <c r="AH138" s="648"/>
      <c r="AI138" s="648"/>
      <c r="AJ138" s="648"/>
      <c r="AK138" s="648"/>
      <c r="AL138" s="648"/>
      <c r="AM138" s="648"/>
    </row>
    <row r="139" spans="2:39" ht="48" customHeight="1" x14ac:dyDescent="0.25">
      <c r="B139" s="416" t="s">
        <v>167</v>
      </c>
      <c r="C139" s="417" t="s">
        <v>808</v>
      </c>
      <c r="D139" s="416" t="s">
        <v>93</v>
      </c>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c r="AA139" s="645"/>
      <c r="AB139" s="645"/>
      <c r="AC139" s="645"/>
      <c r="AD139" s="645"/>
      <c r="AE139" s="645"/>
      <c r="AF139" s="645"/>
      <c r="AG139" s="645"/>
      <c r="AH139" s="645"/>
      <c r="AI139" s="645"/>
      <c r="AJ139" s="645"/>
      <c r="AK139" s="645"/>
      <c r="AL139" s="645"/>
      <c r="AM139" s="645"/>
    </row>
    <row r="140" spans="2:39" ht="42" customHeight="1" x14ac:dyDescent="0.25">
      <c r="B140" s="397" t="s">
        <v>1573</v>
      </c>
      <c r="C140" s="398" t="s">
        <v>809</v>
      </c>
      <c r="D140" s="397" t="s">
        <v>93</v>
      </c>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8"/>
      <c r="AK140" s="648"/>
      <c r="AL140" s="648"/>
      <c r="AM140" s="648"/>
    </row>
    <row r="141" spans="2:39" ht="42" customHeight="1" x14ac:dyDescent="0.25">
      <c r="B141" s="397" t="s">
        <v>1574</v>
      </c>
      <c r="C141" s="398" t="s">
        <v>810</v>
      </c>
      <c r="D141" s="397" t="s">
        <v>93</v>
      </c>
      <c r="E141" s="648"/>
      <c r="F141" s="648"/>
      <c r="G141" s="648"/>
      <c r="H141" s="648"/>
      <c r="I141" s="648"/>
      <c r="J141" s="648"/>
      <c r="K141" s="648"/>
      <c r="L141" s="648"/>
      <c r="M141" s="648"/>
      <c r="N141" s="648"/>
      <c r="O141" s="648"/>
      <c r="P141" s="648"/>
      <c r="Q141" s="648"/>
      <c r="R141" s="648"/>
      <c r="S141" s="648"/>
      <c r="T141" s="648"/>
      <c r="U141" s="648"/>
      <c r="V141" s="648"/>
      <c r="W141" s="648"/>
      <c r="X141" s="648"/>
      <c r="Y141" s="648"/>
      <c r="Z141" s="648"/>
      <c r="AA141" s="648"/>
      <c r="AB141" s="648"/>
      <c r="AC141" s="648"/>
      <c r="AD141" s="648"/>
      <c r="AE141" s="648"/>
      <c r="AF141" s="648"/>
      <c r="AG141" s="648"/>
      <c r="AH141" s="648"/>
      <c r="AI141" s="648"/>
      <c r="AJ141" s="648"/>
      <c r="AK141" s="648"/>
      <c r="AL141" s="648"/>
      <c r="AM141" s="648"/>
    </row>
    <row r="142" spans="2:39" ht="48" customHeight="1" x14ac:dyDescent="0.25">
      <c r="B142" s="416" t="s">
        <v>744</v>
      </c>
      <c r="C142" s="417" t="s">
        <v>812</v>
      </c>
      <c r="D142" s="416" t="s">
        <v>93</v>
      </c>
      <c r="E142" s="645"/>
      <c r="F142" s="645"/>
      <c r="G142" s="645"/>
      <c r="H142" s="645"/>
      <c r="I142" s="645"/>
      <c r="J142" s="645"/>
      <c r="K142" s="645"/>
      <c r="L142" s="645"/>
      <c r="M142" s="645"/>
      <c r="N142" s="645"/>
      <c r="O142" s="645"/>
      <c r="P142" s="645"/>
      <c r="Q142" s="645"/>
      <c r="R142" s="645"/>
      <c r="S142" s="645"/>
      <c r="T142" s="645"/>
      <c r="U142" s="645"/>
      <c r="V142" s="645"/>
      <c r="W142" s="645"/>
      <c r="X142" s="645"/>
      <c r="Y142" s="645"/>
      <c r="Z142" s="645"/>
      <c r="AA142" s="645"/>
      <c r="AB142" s="645"/>
      <c r="AC142" s="645"/>
      <c r="AD142" s="645"/>
      <c r="AE142" s="645"/>
      <c r="AF142" s="645"/>
      <c r="AG142" s="645"/>
      <c r="AH142" s="645"/>
      <c r="AI142" s="645"/>
      <c r="AJ142" s="645"/>
      <c r="AK142" s="645"/>
      <c r="AL142" s="645"/>
      <c r="AM142" s="645"/>
    </row>
    <row r="143" spans="2:39" ht="42" customHeight="1" x14ac:dyDescent="0.25">
      <c r="B143" s="397" t="s">
        <v>745</v>
      </c>
      <c r="C143" s="398" t="s">
        <v>813</v>
      </c>
      <c r="D143" s="397" t="s">
        <v>93</v>
      </c>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row>
    <row r="144" spans="2:39" ht="42" customHeight="1" x14ac:dyDescent="0.25">
      <c r="B144" s="397" t="s">
        <v>746</v>
      </c>
      <c r="C144" s="398" t="s">
        <v>814</v>
      </c>
      <c r="D144" s="397" t="s">
        <v>93</v>
      </c>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row>
    <row r="145" spans="2:39" ht="42" customHeight="1" x14ac:dyDescent="0.25">
      <c r="B145" s="397" t="s">
        <v>747</v>
      </c>
      <c r="C145" s="398" t="s">
        <v>815</v>
      </c>
      <c r="D145" s="397" t="s">
        <v>93</v>
      </c>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c r="AJ145" s="648"/>
      <c r="AK145" s="648"/>
      <c r="AL145" s="648"/>
      <c r="AM145" s="648"/>
    </row>
    <row r="146" spans="2:39" ht="42" customHeight="1" x14ac:dyDescent="0.25">
      <c r="B146" s="397" t="s">
        <v>1575</v>
      </c>
      <c r="C146" s="398" t="s">
        <v>816</v>
      </c>
      <c r="D146" s="397" t="s">
        <v>93</v>
      </c>
      <c r="E146" s="648"/>
      <c r="F146" s="648"/>
      <c r="G146" s="648"/>
      <c r="H146" s="648"/>
      <c r="I146" s="648"/>
      <c r="J146" s="648"/>
      <c r="K146" s="648"/>
      <c r="L146" s="648"/>
      <c r="M146" s="648"/>
      <c r="N146" s="648"/>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8"/>
      <c r="AJ146" s="648"/>
      <c r="AK146" s="648"/>
      <c r="AL146" s="648"/>
      <c r="AM146" s="648"/>
    </row>
    <row r="147" spans="2:39" ht="48" customHeight="1" x14ac:dyDescent="0.25">
      <c r="B147" s="416" t="s">
        <v>748</v>
      </c>
      <c r="C147" s="417" t="s">
        <v>177</v>
      </c>
      <c r="D147" s="416" t="s">
        <v>93</v>
      </c>
      <c r="E147" s="645"/>
      <c r="F147" s="645"/>
      <c r="G147" s="645"/>
      <c r="H147" s="645"/>
      <c r="I147" s="645"/>
      <c r="J147" s="645"/>
      <c r="K147" s="645"/>
      <c r="L147" s="645"/>
      <c r="M147" s="645"/>
      <c r="N147" s="645"/>
      <c r="O147" s="645"/>
      <c r="P147" s="645"/>
      <c r="Q147" s="645"/>
      <c r="R147" s="645"/>
      <c r="S147" s="645"/>
      <c r="T147" s="645"/>
      <c r="U147" s="645"/>
      <c r="V147" s="645"/>
      <c r="W147" s="645"/>
      <c r="X147" s="645"/>
      <c r="Y147" s="645"/>
      <c r="Z147" s="645"/>
      <c r="AA147" s="645"/>
      <c r="AB147" s="645"/>
      <c r="AC147" s="645"/>
      <c r="AD147" s="645"/>
      <c r="AE147" s="645"/>
      <c r="AF147" s="645"/>
      <c r="AG147" s="645"/>
      <c r="AH147" s="645"/>
      <c r="AI147" s="645"/>
      <c r="AJ147" s="645"/>
      <c r="AK147" s="645"/>
      <c r="AL147" s="645"/>
      <c r="AM147" s="645"/>
    </row>
    <row r="148" spans="2:39" ht="48" customHeight="1" x14ac:dyDescent="0.25">
      <c r="B148" s="416" t="s">
        <v>1576</v>
      </c>
      <c r="C148" s="417" t="s">
        <v>1577</v>
      </c>
      <c r="D148" s="416" t="s">
        <v>93</v>
      </c>
      <c r="E148" s="645"/>
      <c r="F148" s="645"/>
      <c r="G148" s="645"/>
      <c r="H148" s="645"/>
      <c r="I148" s="645"/>
      <c r="J148" s="645"/>
      <c r="K148" s="645"/>
      <c r="L148" s="645"/>
      <c r="M148" s="645"/>
      <c r="N148" s="645"/>
      <c r="O148" s="645"/>
      <c r="P148" s="645"/>
      <c r="Q148" s="645"/>
      <c r="R148" s="645"/>
      <c r="S148" s="645"/>
      <c r="T148" s="645"/>
      <c r="U148" s="645"/>
      <c r="V148" s="645"/>
      <c r="W148" s="645"/>
      <c r="X148" s="645"/>
      <c r="Y148" s="645"/>
      <c r="Z148" s="645"/>
      <c r="AA148" s="645"/>
      <c r="AB148" s="645"/>
      <c r="AC148" s="645"/>
      <c r="AD148" s="645"/>
      <c r="AE148" s="645"/>
      <c r="AF148" s="645"/>
      <c r="AG148" s="645"/>
      <c r="AH148" s="645"/>
      <c r="AI148" s="645"/>
      <c r="AJ148" s="645"/>
      <c r="AK148" s="645"/>
      <c r="AL148" s="645"/>
      <c r="AM148" s="645"/>
    </row>
    <row r="149" spans="2:39" ht="48" customHeight="1" x14ac:dyDescent="0.25">
      <c r="B149" s="416" t="s">
        <v>169</v>
      </c>
      <c r="C149" s="417" t="s">
        <v>1578</v>
      </c>
      <c r="D149" s="416" t="s">
        <v>93</v>
      </c>
      <c r="E149" s="645"/>
      <c r="F149" s="645"/>
      <c r="G149" s="645"/>
      <c r="H149" s="645"/>
      <c r="I149" s="645"/>
      <c r="J149" s="645"/>
      <c r="K149" s="645"/>
      <c r="L149" s="645"/>
      <c r="M149" s="645"/>
      <c r="N149" s="645"/>
      <c r="O149" s="645"/>
      <c r="P149" s="645"/>
      <c r="Q149" s="645"/>
      <c r="R149" s="645"/>
      <c r="S149" s="645"/>
      <c r="T149" s="645"/>
      <c r="U149" s="645"/>
      <c r="V149" s="645"/>
      <c r="W149" s="645"/>
      <c r="X149" s="645"/>
      <c r="Y149" s="645"/>
      <c r="Z149" s="645"/>
      <c r="AA149" s="645"/>
      <c r="AB149" s="645"/>
      <c r="AC149" s="645"/>
      <c r="AD149" s="645"/>
      <c r="AE149" s="645"/>
      <c r="AF149" s="645"/>
      <c r="AG149" s="645"/>
      <c r="AH149" s="645"/>
      <c r="AI149" s="645"/>
      <c r="AJ149" s="645"/>
      <c r="AK149" s="645"/>
      <c r="AL149" s="645"/>
      <c r="AM149" s="645"/>
    </row>
    <row r="150" spans="2:39" ht="48" customHeight="1" x14ac:dyDescent="0.25">
      <c r="B150" s="416" t="s">
        <v>171</v>
      </c>
      <c r="C150" s="417" t="s">
        <v>1579</v>
      </c>
      <c r="D150" s="416" t="s">
        <v>93</v>
      </c>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c r="AA150" s="645"/>
      <c r="AB150" s="645"/>
      <c r="AC150" s="645"/>
      <c r="AD150" s="645"/>
      <c r="AE150" s="645"/>
      <c r="AF150" s="645"/>
      <c r="AG150" s="645"/>
      <c r="AH150" s="645"/>
      <c r="AI150" s="645"/>
      <c r="AJ150" s="645"/>
      <c r="AK150" s="645"/>
      <c r="AL150" s="645"/>
      <c r="AM150" s="645"/>
    </row>
    <row r="151" spans="2:39" ht="48" customHeight="1" x14ac:dyDescent="0.25">
      <c r="B151" s="416" t="s">
        <v>1580</v>
      </c>
      <c r="C151" s="417" t="s">
        <v>1581</v>
      </c>
      <c r="D151" s="416" t="s">
        <v>93</v>
      </c>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c r="AA151" s="645"/>
      <c r="AB151" s="645"/>
      <c r="AC151" s="645"/>
      <c r="AD151" s="645"/>
      <c r="AE151" s="645"/>
      <c r="AF151" s="645"/>
      <c r="AG151" s="645"/>
      <c r="AH151" s="645"/>
      <c r="AI151" s="645"/>
      <c r="AJ151" s="645"/>
      <c r="AK151" s="645"/>
      <c r="AL151" s="645"/>
      <c r="AM151" s="645"/>
    </row>
    <row r="152" spans="2:39" ht="42" customHeight="1" x14ac:dyDescent="0.25">
      <c r="B152" s="397" t="s">
        <v>1582</v>
      </c>
      <c r="C152" s="398" t="s">
        <v>1583</v>
      </c>
      <c r="D152" s="397" t="s">
        <v>93</v>
      </c>
      <c r="E152" s="648"/>
      <c r="F152" s="648"/>
      <c r="G152" s="648"/>
      <c r="H152" s="648"/>
      <c r="I152" s="648"/>
      <c r="J152" s="648"/>
      <c r="K152" s="648"/>
      <c r="L152" s="648"/>
      <c r="M152" s="648"/>
      <c r="N152" s="648"/>
      <c r="O152" s="648"/>
      <c r="P152" s="648"/>
      <c r="Q152" s="648"/>
      <c r="R152" s="648"/>
      <c r="S152" s="648"/>
      <c r="T152" s="648"/>
      <c r="U152" s="648"/>
      <c r="V152" s="648"/>
      <c r="W152" s="648"/>
      <c r="X152" s="648"/>
      <c r="Y152" s="648"/>
      <c r="Z152" s="648"/>
      <c r="AA152" s="648"/>
      <c r="AB152" s="648"/>
      <c r="AC152" s="648"/>
      <c r="AD152" s="648"/>
      <c r="AE152" s="648"/>
      <c r="AF152" s="648"/>
      <c r="AG152" s="648"/>
      <c r="AH152" s="648"/>
      <c r="AI152" s="648"/>
      <c r="AJ152" s="648"/>
      <c r="AK152" s="648"/>
      <c r="AL152" s="648"/>
      <c r="AM152" s="648"/>
    </row>
    <row r="153" spans="2:39" ht="42" customHeight="1" x14ac:dyDescent="0.25">
      <c r="B153" s="397" t="s">
        <v>1584</v>
      </c>
      <c r="C153" s="398" t="s">
        <v>1566</v>
      </c>
      <c r="D153" s="397" t="s">
        <v>93</v>
      </c>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8"/>
      <c r="AA153" s="648"/>
      <c r="AB153" s="648"/>
      <c r="AC153" s="648"/>
      <c r="AD153" s="648"/>
      <c r="AE153" s="648"/>
      <c r="AF153" s="648"/>
      <c r="AG153" s="648"/>
      <c r="AH153" s="648"/>
      <c r="AI153" s="648"/>
      <c r="AJ153" s="648"/>
      <c r="AK153" s="648"/>
      <c r="AL153" s="648"/>
      <c r="AM153" s="648"/>
    </row>
    <row r="154" spans="2:39" ht="42" customHeight="1" x14ac:dyDescent="0.25">
      <c r="B154" s="397" t="s">
        <v>1585</v>
      </c>
      <c r="C154" s="398" t="s">
        <v>1586</v>
      </c>
      <c r="D154" s="397" t="s">
        <v>93</v>
      </c>
      <c r="E154" s="648"/>
      <c r="F154" s="648"/>
      <c r="G154" s="648"/>
      <c r="H154" s="648"/>
      <c r="I154" s="648"/>
      <c r="J154" s="648"/>
      <c r="K154" s="648"/>
      <c r="L154" s="648"/>
      <c r="M154" s="648"/>
      <c r="N154" s="648"/>
      <c r="O154" s="648"/>
      <c r="P154" s="648"/>
      <c r="Q154" s="648"/>
      <c r="R154" s="648"/>
      <c r="S154" s="648"/>
      <c r="T154" s="648"/>
      <c r="U154" s="648"/>
      <c r="V154" s="648"/>
      <c r="W154" s="648"/>
      <c r="X154" s="648"/>
      <c r="Y154" s="648"/>
      <c r="Z154" s="648"/>
      <c r="AA154" s="648"/>
      <c r="AB154" s="648"/>
      <c r="AC154" s="648"/>
      <c r="AD154" s="648"/>
      <c r="AE154" s="648"/>
      <c r="AF154" s="648"/>
      <c r="AG154" s="648"/>
      <c r="AH154" s="648"/>
      <c r="AI154" s="648"/>
      <c r="AJ154" s="648"/>
      <c r="AK154" s="648"/>
      <c r="AL154" s="648"/>
      <c r="AM154" s="648"/>
    </row>
    <row r="155" spans="2:39" ht="42" customHeight="1" x14ac:dyDescent="0.25">
      <c r="B155" s="397" t="s">
        <v>1587</v>
      </c>
      <c r="C155" s="398" t="s">
        <v>1588</v>
      </c>
      <c r="D155" s="397" t="s">
        <v>93</v>
      </c>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c r="AJ155" s="648"/>
      <c r="AK155" s="648"/>
      <c r="AL155" s="648"/>
      <c r="AM155" s="648"/>
    </row>
    <row r="156" spans="2:39" ht="48" customHeight="1" x14ac:dyDescent="0.25">
      <c r="B156" s="416" t="s">
        <v>173</v>
      </c>
      <c r="C156" s="417" t="s">
        <v>1589</v>
      </c>
      <c r="D156" s="416" t="s">
        <v>93</v>
      </c>
      <c r="E156" s="645"/>
      <c r="F156" s="645"/>
      <c r="G156" s="645"/>
      <c r="H156" s="645"/>
      <c r="I156" s="645"/>
      <c r="J156" s="645"/>
      <c r="K156" s="645"/>
      <c r="L156" s="645"/>
      <c r="M156" s="645"/>
      <c r="N156" s="645"/>
      <c r="O156" s="645"/>
      <c r="P156" s="645"/>
      <c r="Q156" s="645"/>
      <c r="R156" s="645"/>
      <c r="S156" s="645"/>
      <c r="T156" s="645"/>
      <c r="U156" s="645"/>
      <c r="V156" s="645"/>
      <c r="W156" s="645"/>
      <c r="X156" s="645"/>
      <c r="Y156" s="645"/>
      <c r="Z156" s="645"/>
      <c r="AA156" s="645"/>
      <c r="AB156" s="645"/>
      <c r="AC156" s="645"/>
      <c r="AD156" s="645"/>
      <c r="AE156" s="645"/>
      <c r="AF156" s="645"/>
      <c r="AG156" s="645"/>
      <c r="AH156" s="645"/>
      <c r="AI156" s="645"/>
      <c r="AJ156" s="645"/>
      <c r="AK156" s="645"/>
      <c r="AL156" s="645"/>
      <c r="AM156" s="645"/>
    </row>
    <row r="157" spans="2:39" ht="48" customHeight="1" x14ac:dyDescent="0.25">
      <c r="B157" s="416" t="s">
        <v>1590</v>
      </c>
      <c r="C157" s="417" t="s">
        <v>1591</v>
      </c>
      <c r="D157" s="416" t="s">
        <v>93</v>
      </c>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c r="AA157" s="645"/>
      <c r="AB157" s="645"/>
      <c r="AC157" s="645"/>
      <c r="AD157" s="645"/>
      <c r="AE157" s="645"/>
      <c r="AF157" s="645"/>
      <c r="AG157" s="645"/>
      <c r="AH157" s="645"/>
      <c r="AI157" s="645"/>
      <c r="AJ157" s="645"/>
      <c r="AK157" s="645"/>
      <c r="AL157" s="645"/>
      <c r="AM157" s="645"/>
    </row>
    <row r="158" spans="2:39" ht="42" customHeight="1" x14ac:dyDescent="0.25">
      <c r="B158" s="397" t="s">
        <v>1592</v>
      </c>
      <c r="C158" s="398" t="s">
        <v>1593</v>
      </c>
      <c r="D158" s="397" t="s">
        <v>93</v>
      </c>
      <c r="E158" s="648"/>
      <c r="F158" s="648"/>
      <c r="G158" s="648"/>
      <c r="H158" s="648"/>
      <c r="I158" s="648"/>
      <c r="J158" s="648"/>
      <c r="K158" s="648"/>
      <c r="L158" s="648"/>
      <c r="M158" s="648"/>
      <c r="N158" s="648"/>
      <c r="O158" s="648"/>
      <c r="P158" s="648"/>
      <c r="Q158" s="648"/>
      <c r="R158" s="648"/>
      <c r="S158" s="648"/>
      <c r="T158" s="648"/>
      <c r="U158" s="648"/>
      <c r="V158" s="648"/>
      <c r="W158" s="648"/>
      <c r="X158" s="648"/>
      <c r="Y158" s="648"/>
      <c r="Z158" s="648"/>
      <c r="AA158" s="648"/>
      <c r="AB158" s="648"/>
      <c r="AC158" s="648"/>
      <c r="AD158" s="648"/>
      <c r="AE158" s="648"/>
      <c r="AF158" s="648"/>
      <c r="AG158" s="648"/>
      <c r="AH158" s="648"/>
      <c r="AI158" s="648"/>
      <c r="AJ158" s="648"/>
      <c r="AK158" s="648"/>
      <c r="AL158" s="648"/>
      <c r="AM158" s="648"/>
    </row>
    <row r="159" spans="2:39" ht="42" customHeight="1" x14ac:dyDescent="0.25">
      <c r="B159" s="397" t="s">
        <v>1594</v>
      </c>
      <c r="C159" s="398" t="s">
        <v>1570</v>
      </c>
      <c r="D159" s="397" t="s">
        <v>93</v>
      </c>
      <c r="E159" s="648"/>
      <c r="F159" s="648"/>
      <c r="G159" s="648"/>
      <c r="H159" s="648"/>
      <c r="I159" s="648"/>
      <c r="J159" s="648"/>
      <c r="K159" s="648"/>
      <c r="L159" s="648"/>
      <c r="M159" s="648"/>
      <c r="N159" s="648"/>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c r="AJ159" s="648"/>
      <c r="AK159" s="648"/>
      <c r="AL159" s="648"/>
      <c r="AM159" s="648"/>
    </row>
    <row r="160" spans="2:39" ht="42" customHeight="1" x14ac:dyDescent="0.25">
      <c r="B160" s="397" t="s">
        <v>1595</v>
      </c>
      <c r="C160" s="398" t="s">
        <v>1596</v>
      </c>
      <c r="D160" s="397" t="s">
        <v>93</v>
      </c>
      <c r="E160" s="648"/>
      <c r="F160" s="648"/>
      <c r="G160" s="648"/>
      <c r="H160" s="648"/>
      <c r="I160" s="648"/>
      <c r="J160" s="648"/>
      <c r="K160" s="648"/>
      <c r="L160" s="648"/>
      <c r="M160" s="648"/>
      <c r="N160" s="648"/>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c r="AJ160" s="648"/>
      <c r="AK160" s="648"/>
      <c r="AL160" s="648"/>
      <c r="AM160" s="648"/>
    </row>
    <row r="161" spans="2:39" ht="42" customHeight="1" x14ac:dyDescent="0.25">
      <c r="B161" s="397" t="s">
        <v>1597</v>
      </c>
      <c r="C161" s="398" t="s">
        <v>1598</v>
      </c>
      <c r="D161" s="397" t="s">
        <v>93</v>
      </c>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row>
    <row r="162" spans="2:39" ht="42" customHeight="1" x14ac:dyDescent="0.25">
      <c r="B162" s="397" t="s">
        <v>1599</v>
      </c>
      <c r="C162" s="398" t="s">
        <v>1600</v>
      </c>
      <c r="D162" s="397" t="s">
        <v>93</v>
      </c>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row>
    <row r="163" spans="2:39" ht="48" customHeight="1" x14ac:dyDescent="0.25">
      <c r="B163" s="416" t="s">
        <v>804</v>
      </c>
      <c r="C163" s="417" t="s">
        <v>1601</v>
      </c>
      <c r="D163" s="416" t="s">
        <v>93</v>
      </c>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c r="AA163" s="645"/>
      <c r="AB163" s="645"/>
      <c r="AC163" s="645"/>
      <c r="AD163" s="645"/>
      <c r="AE163" s="645"/>
      <c r="AF163" s="645"/>
      <c r="AG163" s="645"/>
      <c r="AH163" s="645"/>
      <c r="AI163" s="645"/>
      <c r="AJ163" s="645"/>
      <c r="AK163" s="645"/>
      <c r="AL163" s="645"/>
      <c r="AM163" s="645"/>
    </row>
    <row r="164" spans="2:39" ht="42" customHeight="1" x14ac:dyDescent="0.25">
      <c r="B164" s="397" t="s">
        <v>1602</v>
      </c>
      <c r="C164" s="398" t="s">
        <v>1603</v>
      </c>
      <c r="D164" s="397" t="s">
        <v>93</v>
      </c>
      <c r="E164" s="648"/>
      <c r="F164" s="648"/>
      <c r="G164" s="648"/>
      <c r="H164" s="648"/>
      <c r="I164" s="648"/>
      <c r="J164" s="648"/>
      <c r="K164" s="648"/>
      <c r="L164" s="648"/>
      <c r="M164" s="648"/>
      <c r="N164" s="648"/>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c r="AJ164" s="648"/>
      <c r="AK164" s="648"/>
      <c r="AL164" s="648"/>
      <c r="AM164" s="648"/>
    </row>
    <row r="165" spans="2:39" ht="42" customHeight="1" x14ac:dyDescent="0.25">
      <c r="B165" s="397" t="s">
        <v>1604</v>
      </c>
      <c r="C165" s="398" t="s">
        <v>1605</v>
      </c>
      <c r="D165" s="397" t="s">
        <v>93</v>
      </c>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row>
    <row r="166" spans="2:39" ht="42" customHeight="1" x14ac:dyDescent="0.25">
      <c r="B166" s="397" t="s">
        <v>1606</v>
      </c>
      <c r="C166" s="398" t="s">
        <v>1607</v>
      </c>
      <c r="D166" s="397" t="s">
        <v>93</v>
      </c>
      <c r="E166" s="648"/>
      <c r="F166" s="648"/>
      <c r="G166" s="648"/>
      <c r="H166" s="648"/>
      <c r="I166" s="648"/>
      <c r="J166" s="648"/>
      <c r="K166" s="648"/>
      <c r="L166" s="648"/>
      <c r="M166" s="648"/>
      <c r="N166" s="648"/>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row>
    <row r="167" spans="2:39" ht="42" customHeight="1" x14ac:dyDescent="0.25">
      <c r="B167" s="397" t="s">
        <v>1608</v>
      </c>
      <c r="C167" s="398" t="s">
        <v>1609</v>
      </c>
      <c r="D167" s="397" t="s">
        <v>93</v>
      </c>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row>
    <row r="168" spans="2:39" ht="42" customHeight="1" x14ac:dyDescent="0.25">
      <c r="B168" s="397" t="s">
        <v>1610</v>
      </c>
      <c r="C168" s="398" t="s">
        <v>1612</v>
      </c>
      <c r="D168" s="397" t="s">
        <v>93</v>
      </c>
      <c r="E168" s="648"/>
      <c r="F168" s="648"/>
      <c r="G168" s="648"/>
      <c r="H168" s="648"/>
      <c r="I168" s="648"/>
      <c r="J168" s="648"/>
      <c r="K168" s="648"/>
      <c r="L168" s="648"/>
      <c r="M168" s="648"/>
      <c r="N168" s="648"/>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row>
    <row r="169" spans="2:39" ht="42" customHeight="1" x14ac:dyDescent="0.25">
      <c r="B169" s="397" t="s">
        <v>1611</v>
      </c>
      <c r="C169" s="398" t="s">
        <v>1613</v>
      </c>
      <c r="D169" s="397" t="s">
        <v>93</v>
      </c>
      <c r="E169" s="648"/>
      <c r="F169" s="648"/>
      <c r="G169" s="648"/>
      <c r="H169" s="648"/>
      <c r="I169" s="648"/>
      <c r="J169" s="648"/>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row>
    <row r="170" spans="2:39" ht="48" customHeight="1" x14ac:dyDescent="0.25">
      <c r="B170" s="416" t="s">
        <v>805</v>
      </c>
      <c r="C170" s="417" t="s">
        <v>177</v>
      </c>
      <c r="D170" s="416" t="s">
        <v>93</v>
      </c>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c r="AA170" s="645"/>
      <c r="AB170" s="645"/>
      <c r="AC170" s="645"/>
      <c r="AD170" s="645"/>
      <c r="AE170" s="645"/>
      <c r="AF170" s="645"/>
      <c r="AG170" s="645"/>
      <c r="AH170" s="645"/>
      <c r="AI170" s="645"/>
      <c r="AJ170" s="645"/>
      <c r="AK170" s="645"/>
      <c r="AL170" s="645"/>
      <c r="AM170" s="645"/>
    </row>
    <row r="171" spans="2:39" ht="48" customHeight="1" x14ac:dyDescent="0.25">
      <c r="B171" s="416" t="s">
        <v>1614</v>
      </c>
      <c r="C171" s="417" t="s">
        <v>179</v>
      </c>
      <c r="D171" s="416" t="s">
        <v>93</v>
      </c>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c r="AA171" s="645"/>
      <c r="AB171" s="645"/>
      <c r="AC171" s="645"/>
      <c r="AD171" s="645"/>
      <c r="AE171" s="645"/>
      <c r="AF171" s="645"/>
      <c r="AG171" s="645"/>
      <c r="AH171" s="645"/>
      <c r="AI171" s="645"/>
      <c r="AJ171" s="645"/>
      <c r="AK171" s="645"/>
      <c r="AL171" s="645"/>
      <c r="AM171" s="645"/>
    </row>
    <row r="172" spans="2:39" ht="48" customHeight="1" x14ac:dyDescent="0.25">
      <c r="B172" s="416" t="s">
        <v>174</v>
      </c>
      <c r="C172" s="417" t="s">
        <v>1615</v>
      </c>
      <c r="D172" s="416" t="s">
        <v>93</v>
      </c>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c r="AA172" s="667">
        <f>SUBTOTAL(9,AA173:AA176)</f>
        <v>0</v>
      </c>
      <c r="AB172" s="667">
        <f t="shared" ref="AB172:AM172" si="50">SUBTOTAL(9,AB173:AB176)</f>
        <v>0</v>
      </c>
      <c r="AC172" s="667">
        <f t="shared" si="50"/>
        <v>0</v>
      </c>
      <c r="AD172" s="667">
        <f t="shared" si="50"/>
        <v>0</v>
      </c>
      <c r="AE172" s="667">
        <f t="shared" si="50"/>
        <v>0</v>
      </c>
      <c r="AF172" s="667">
        <f t="shared" si="50"/>
        <v>0</v>
      </c>
      <c r="AG172" s="667">
        <f t="shared" si="50"/>
        <v>0</v>
      </c>
      <c r="AH172" s="667">
        <f t="shared" si="50"/>
        <v>0</v>
      </c>
      <c r="AI172" s="667">
        <f t="shared" si="50"/>
        <v>0</v>
      </c>
      <c r="AJ172" s="667">
        <f t="shared" si="50"/>
        <v>0</v>
      </c>
      <c r="AK172" s="667">
        <f t="shared" si="50"/>
        <v>0</v>
      </c>
      <c r="AL172" s="667">
        <f t="shared" si="50"/>
        <v>0</v>
      </c>
      <c r="AM172" s="667">
        <f t="shared" si="50"/>
        <v>0</v>
      </c>
    </row>
    <row r="173" spans="2:39" ht="33" hidden="1" customHeight="1" x14ac:dyDescent="0.25">
      <c r="B173" s="67" t="s">
        <v>174</v>
      </c>
      <c r="C173" s="313" t="s">
        <v>1499</v>
      </c>
      <c r="D173" s="67" t="s">
        <v>1627</v>
      </c>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169"/>
      <c r="AB173" s="344"/>
      <c r="AC173" s="344"/>
      <c r="AD173" s="344"/>
      <c r="AE173" s="344"/>
      <c r="AF173" s="344"/>
      <c r="AG173" s="344"/>
      <c r="AH173" s="169">
        <f>AA173+T173+M173</f>
        <v>0</v>
      </c>
      <c r="AI173" s="344"/>
      <c r="AJ173" s="344"/>
      <c r="AK173" s="344"/>
      <c r="AL173" s="344"/>
      <c r="AM173" s="344"/>
    </row>
    <row r="174" spans="2:39" ht="33" hidden="1" customHeight="1" x14ac:dyDescent="0.25">
      <c r="B174" s="67" t="s">
        <v>174</v>
      </c>
      <c r="C174" s="313" t="s">
        <v>1498</v>
      </c>
      <c r="D174" s="67" t="s">
        <v>1628</v>
      </c>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169"/>
      <c r="AB174" s="344"/>
      <c r="AC174" s="344"/>
      <c r="AD174" s="344"/>
      <c r="AE174" s="344"/>
      <c r="AF174" s="344"/>
      <c r="AG174" s="344"/>
      <c r="AH174" s="169">
        <f>AA174+T174+M174</f>
        <v>0</v>
      </c>
      <c r="AI174" s="344"/>
      <c r="AJ174" s="344"/>
      <c r="AK174" s="344"/>
      <c r="AL174" s="344"/>
      <c r="AM174" s="344"/>
    </row>
    <row r="175" spans="2:39" ht="33" hidden="1" customHeight="1" x14ac:dyDescent="0.25">
      <c r="B175" s="67" t="s">
        <v>174</v>
      </c>
      <c r="C175" s="313" t="s">
        <v>1438</v>
      </c>
      <c r="D175" s="67" t="s">
        <v>1636</v>
      </c>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169"/>
      <c r="AB175" s="344"/>
      <c r="AC175" s="344"/>
      <c r="AD175" s="344"/>
      <c r="AE175" s="344"/>
      <c r="AF175" s="344"/>
      <c r="AG175" s="344"/>
      <c r="AH175" s="169">
        <f>AA175+T175+M175</f>
        <v>0</v>
      </c>
      <c r="AI175" s="344"/>
      <c r="AJ175" s="344"/>
      <c r="AK175" s="344"/>
      <c r="AL175" s="344"/>
      <c r="AM175" s="344"/>
    </row>
    <row r="176" spans="2:39" ht="33" hidden="1" customHeight="1" x14ac:dyDescent="0.25">
      <c r="B176" s="67" t="s">
        <v>174</v>
      </c>
      <c r="C176" s="313" t="s">
        <v>1505</v>
      </c>
      <c r="D176" s="67" t="s">
        <v>1640</v>
      </c>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169"/>
      <c r="AB176" s="344"/>
      <c r="AC176" s="344"/>
      <c r="AD176" s="344"/>
      <c r="AE176" s="344"/>
      <c r="AF176" s="344"/>
      <c r="AG176" s="344"/>
      <c r="AH176" s="169">
        <f>AA176+T176+M176</f>
        <v>0</v>
      </c>
      <c r="AI176" s="344"/>
      <c r="AJ176" s="344"/>
      <c r="AK176" s="344"/>
      <c r="AL176" s="344"/>
      <c r="AM176" s="344"/>
    </row>
  </sheetData>
  <sheetProtection formatCells="0" formatColumns="0" formatRows="0" insertColumns="0" insertRows="0" insertHyperlinks="0" deleteColumns="0" deleteRows="0" sort="0" autoFilter="0" pivotTables="0"/>
  <autoFilter ref="B22:BP79" xr:uid="{00000000-0009-0000-0000-000006000000}"/>
  <mergeCells count="22">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 ref="B12:AM12"/>
    <mergeCell ref="B4:AM4"/>
    <mergeCell ref="B5:AM5"/>
    <mergeCell ref="B7:AM7"/>
    <mergeCell ref="B8:AM8"/>
    <mergeCell ref="B10:AM10"/>
  </mergeCells>
  <conditionalFormatting sqref="E68:Z68 E79:Z79 E46:AM46 E55:AM55 AI79:AM79 AB79:AG79">
    <cfRule type="containsText" dxfId="1327" priority="323" operator="containsText" text="Наименование инвестиционного проекта">
      <formula>NOT(ISERROR(SEARCH("Наименование инвестиционного проекта",E46)))</formula>
    </cfRule>
  </conditionalFormatting>
  <conditionalFormatting sqref="E68:Z68 E79:Z79 E46:AM46 E55:AM55 AI79:AM79 AB79:AG79">
    <cfRule type="cellIs" dxfId="1326" priority="324" operator="equal">
      <formula>0</formula>
    </cfRule>
  </conditionalFormatting>
  <conditionalFormatting sqref="AA39:AA40 AA23:AA29 AA32 AA36 AA43:AA45 AH25:AH29 AG36 AM36 AG39:AG40 AM39:AM40 AH53:AH54 AH57:AH58 AA57:AA58 AA65:AA68 AH65:AH67 AA70:AA74 AA60:AA63 AH60:AH63 AA76:AA77 AA53:AD54 AB68:AM68 AB72:AM72">
    <cfRule type="cellIs" dxfId="1325" priority="322" operator="equal">
      <formula>0</formula>
    </cfRule>
  </conditionalFormatting>
  <conditionalFormatting sqref="AA39:AA40 AA36 AA43:AA45 AG36 AM36 AG39:AG40 AM39:AM40 AH53:AH54 AH57:AH58 AA57:AA58 AA65:AA68 AH65:AH67 AA70:AA74 AA60:AA63 AH60:AH63 AA76:AA77 AA53:AD54 AB68:AM68 AB72:AM72">
    <cfRule type="containsText" dxfId="1324" priority="321" operator="containsText" text="Наименование инвестиционного проекта">
      <formula>NOT(ISERROR(SEARCH("Наименование инвестиционного проекта",AA36)))</formula>
    </cfRule>
  </conditionalFormatting>
  <conditionalFormatting sqref="AA30:AA31">
    <cfRule type="cellIs" dxfId="1323" priority="320" operator="equal">
      <formula>0</formula>
    </cfRule>
  </conditionalFormatting>
  <conditionalFormatting sqref="AA23:AA32 AH25:AH29">
    <cfRule type="cellIs" dxfId="1322" priority="318" operator="equal">
      <formula>0</formula>
    </cfRule>
    <cfRule type="cellIs" dxfId="1321" priority="319" operator="equal">
      <formula>0</formula>
    </cfRule>
  </conditionalFormatting>
  <conditionalFormatting sqref="AA39:AA40 AA23:AA32 AA36 AA43:AA45 AH25:AH29 AG36 AM36 AG39:AG40 AM39:AM40 AH53:AH54 AA57:AA58 AH57:AH58 E79:Z79 E46:AM46 E55:Z55 AB55:AM55 AH65:AH67 AA65:AA67 AA70:AA74 AH60:AH63 AA60:AA63 AA76:AA77 AA53:AA55 AB53:AD54 E68:AM68 AI79:AM79 AB72:AM72 AB79:AG79">
    <cfRule type="cellIs" dxfId="1320" priority="317" operator="equal">
      <formula>0</formula>
    </cfRule>
  </conditionalFormatting>
  <conditionalFormatting sqref="AA39:AA40 AA23:AA32 AA36 AA43:AA45 AH25:AH29 AG36 AM36 AG39:AG40 AM39:AM40 AH53:AH54 AA57:AA58 AH57:AH58 E79:Z79 E46:AM46 E55:Z55 AB55:AM55 AH65:AH67 AA65:AA67 AA70:AA74 AH60:AH63 AA60:AA63 AA76:AA77 AA53:AA55 AB53:AD54 E68:AM68 AI79:AM79 AB72:AM72 AB79:AG79">
    <cfRule type="cellIs" dxfId="1319" priority="316" operator="equal">
      <formula>0</formula>
    </cfRule>
  </conditionalFormatting>
  <conditionalFormatting sqref="AA34:AA35">
    <cfRule type="containsText" dxfId="1318" priority="315" operator="containsText" text="Наименование инвестиционного проекта">
      <formula>NOT(ISERROR(SEARCH("Наименование инвестиционного проекта",AA34)))</formula>
    </cfRule>
  </conditionalFormatting>
  <conditionalFormatting sqref="AA34:AA35">
    <cfRule type="cellIs" dxfId="1317" priority="314" operator="equal">
      <formula>0</formula>
    </cfRule>
  </conditionalFormatting>
  <conditionalFormatting sqref="AA34:AA35">
    <cfRule type="cellIs" dxfId="1316" priority="313" operator="equal">
      <formula>0</formula>
    </cfRule>
  </conditionalFormatting>
  <conditionalFormatting sqref="AA34:AA35">
    <cfRule type="cellIs" dxfId="1315" priority="312" operator="equal">
      <formula>0</formula>
    </cfRule>
  </conditionalFormatting>
  <conditionalFormatting sqref="AA37:AA38">
    <cfRule type="containsText" dxfId="1314" priority="311" operator="containsText" text="Наименование инвестиционного проекта">
      <formula>NOT(ISERROR(SEARCH("Наименование инвестиционного проекта",AA37)))</formula>
    </cfRule>
  </conditionalFormatting>
  <conditionalFormatting sqref="AA37:AA38">
    <cfRule type="cellIs" dxfId="1313" priority="310" operator="equal">
      <formula>0</formula>
    </cfRule>
  </conditionalFormatting>
  <conditionalFormatting sqref="AA37:AA38">
    <cfRule type="cellIs" dxfId="1312" priority="309" operator="equal">
      <formula>0</formula>
    </cfRule>
  </conditionalFormatting>
  <conditionalFormatting sqref="AA37:AA38">
    <cfRule type="cellIs" dxfId="1311" priority="308" operator="equal">
      <formula>0</formula>
    </cfRule>
  </conditionalFormatting>
  <conditionalFormatting sqref="AA56 AH56">
    <cfRule type="containsText" dxfId="1310" priority="307" operator="containsText" text="Наименование инвестиционного проекта">
      <formula>NOT(ISERROR(SEARCH("Наименование инвестиционного проекта",AA56)))</formula>
    </cfRule>
  </conditionalFormatting>
  <conditionalFormatting sqref="AA56 AH56">
    <cfRule type="cellIs" dxfId="1309" priority="306" operator="equal">
      <formula>0</formula>
    </cfRule>
  </conditionalFormatting>
  <conditionalFormatting sqref="AA56 AH56">
    <cfRule type="cellIs" dxfId="1308" priority="305" operator="equal">
      <formula>0</formula>
    </cfRule>
  </conditionalFormatting>
  <conditionalFormatting sqref="AA56 AH56">
    <cfRule type="cellIs" dxfId="1307" priority="304" operator="equal">
      <formula>0</formula>
    </cfRule>
  </conditionalFormatting>
  <conditionalFormatting sqref="AA42">
    <cfRule type="containsText" dxfId="1306" priority="303" operator="containsText" text="Наименование инвестиционного проекта">
      <formula>NOT(ISERROR(SEARCH("Наименование инвестиционного проекта",AA42)))</formula>
    </cfRule>
  </conditionalFormatting>
  <conditionalFormatting sqref="AA42">
    <cfRule type="cellIs" dxfId="1305" priority="302" operator="equal">
      <formula>0</formula>
    </cfRule>
  </conditionalFormatting>
  <conditionalFormatting sqref="AA42">
    <cfRule type="cellIs" dxfId="1304" priority="301" operator="equal">
      <formula>0</formula>
    </cfRule>
  </conditionalFormatting>
  <conditionalFormatting sqref="AA42">
    <cfRule type="cellIs" dxfId="1303" priority="300" operator="equal">
      <formula>0</formula>
    </cfRule>
  </conditionalFormatting>
  <conditionalFormatting sqref="Z39:Z40 Z70:Z74 Z32 Z36 Z43:Z45 Z53:Z54 AG53:AG54 Z57:Z58 AG57:AG58 AG65:AG67 Z65:Z67 AG60:AG63 Z60:Z63 Z76:Z77">
    <cfRule type="cellIs" dxfId="1302" priority="299" operator="equal">
      <formula>0</formula>
    </cfRule>
  </conditionalFormatting>
  <conditionalFormatting sqref="Z39:Z40 Z70:Z74 Z36 Z43:Z45 Z53:Z54 AG53:AG54 Z57:Z58 AG57:AG58 AG65:AG67 Z65:Z67 AG60:AG63 Z60:Z63 Z76:Z77">
    <cfRule type="containsText" dxfId="1301" priority="298" operator="containsText" text="Наименование инвестиционного проекта">
      <formula>NOT(ISERROR(SEARCH("Наименование инвестиционного проекта",Z36)))</formula>
    </cfRule>
  </conditionalFormatting>
  <conditionalFormatting sqref="Z30:Z31">
    <cfRule type="cellIs" dxfId="1300" priority="297" operator="equal">
      <formula>0</formula>
    </cfRule>
  </conditionalFormatting>
  <conditionalFormatting sqref="Z30:Z32">
    <cfRule type="cellIs" dxfId="1299" priority="295" operator="equal">
      <formula>0</formula>
    </cfRule>
    <cfRule type="cellIs" dxfId="1298" priority="296" operator="equal">
      <formula>0</formula>
    </cfRule>
  </conditionalFormatting>
  <conditionalFormatting sqref="Z39:Z40 Z70:Z74 Z30:Z32 Z36 Z43:Z45 Z53:Z54 AG53:AG54 Z57:Z58 AG57:AG58 AG65:AG67 Z65:Z67 AG60:AG63 Z60:Z63 Z76:Z77">
    <cfRule type="cellIs" dxfId="1297" priority="294" operator="equal">
      <formula>0</formula>
    </cfRule>
  </conditionalFormatting>
  <conditionalFormatting sqref="Z39:Z40 Z70:Z74 Z30:Z32 Z36 Z43:Z45 Z53:Z54 AG53:AG54 Z57:Z58 AG57:AG58 AG65:AG67 Z65:Z67 AG60:AG63 Z60:Z63 Z76:Z77">
    <cfRule type="cellIs" dxfId="1296" priority="293" operator="equal">
      <formula>0</formula>
    </cfRule>
  </conditionalFormatting>
  <conditionalFormatting sqref="Z34:Z35">
    <cfRule type="containsText" dxfId="1295" priority="292" operator="containsText" text="Наименование инвестиционного проекта">
      <formula>NOT(ISERROR(SEARCH("Наименование инвестиционного проекта",Z34)))</formula>
    </cfRule>
  </conditionalFormatting>
  <conditionalFormatting sqref="Z34:Z35">
    <cfRule type="cellIs" dxfId="1294" priority="291" operator="equal">
      <formula>0</formula>
    </cfRule>
  </conditionalFormatting>
  <conditionalFormatting sqref="Z34:Z35">
    <cfRule type="cellIs" dxfId="1293" priority="290" operator="equal">
      <formula>0</formula>
    </cfRule>
  </conditionalFormatting>
  <conditionalFormatting sqref="Z34:Z35">
    <cfRule type="cellIs" dxfId="1292" priority="289" operator="equal">
      <formula>0</formula>
    </cfRule>
  </conditionalFormatting>
  <conditionalFormatting sqref="Z37:Z38">
    <cfRule type="containsText" dxfId="1291" priority="288" operator="containsText" text="Наименование инвестиционного проекта">
      <formula>NOT(ISERROR(SEARCH("Наименование инвестиционного проекта",Z37)))</formula>
    </cfRule>
  </conditionalFormatting>
  <conditionalFormatting sqref="Z37:Z38">
    <cfRule type="cellIs" dxfId="1290" priority="287" operator="equal">
      <formula>0</formula>
    </cfRule>
  </conditionalFormatting>
  <conditionalFormatting sqref="Z37:Z38">
    <cfRule type="cellIs" dxfId="1289" priority="286" operator="equal">
      <formula>0</formula>
    </cfRule>
  </conditionalFormatting>
  <conditionalFormatting sqref="Z37:Z38">
    <cfRule type="cellIs" dxfId="1288" priority="285" operator="equal">
      <formula>0</formula>
    </cfRule>
  </conditionalFormatting>
  <conditionalFormatting sqref="Z56 AG56">
    <cfRule type="containsText" dxfId="1287" priority="284" operator="containsText" text="Наименование инвестиционного проекта">
      <formula>NOT(ISERROR(SEARCH("Наименование инвестиционного проекта",Z56)))</formula>
    </cfRule>
  </conditionalFormatting>
  <conditionalFormatting sqref="Z56 AG56">
    <cfRule type="cellIs" dxfId="1286" priority="283" operator="equal">
      <formula>0</formula>
    </cfRule>
  </conditionalFormatting>
  <conditionalFormatting sqref="Z56 AG56">
    <cfRule type="cellIs" dxfId="1285" priority="282" operator="equal">
      <formula>0</formula>
    </cfRule>
  </conditionalFormatting>
  <conditionalFormatting sqref="Z56 AG56">
    <cfRule type="cellIs" dxfId="1284" priority="281" operator="equal">
      <formula>0</formula>
    </cfRule>
  </conditionalFormatting>
  <conditionalFormatting sqref="Z42">
    <cfRule type="containsText" dxfId="1283" priority="280" operator="containsText" text="Наименование инвестиционного проекта">
      <formula>NOT(ISERROR(SEARCH("Наименование инвестиционного проекта",Z42)))</formula>
    </cfRule>
  </conditionalFormatting>
  <conditionalFormatting sqref="Z42">
    <cfRule type="cellIs" dxfId="1282" priority="279" operator="equal">
      <formula>0</formula>
    </cfRule>
  </conditionalFormatting>
  <conditionalFormatting sqref="Z42">
    <cfRule type="cellIs" dxfId="1281" priority="278" operator="equal">
      <formula>0</formula>
    </cfRule>
  </conditionalFormatting>
  <conditionalFormatting sqref="Z42">
    <cfRule type="cellIs" dxfId="1280" priority="277" operator="equal">
      <formula>0</formula>
    </cfRule>
  </conditionalFormatting>
  <conditionalFormatting sqref="Z23:Z29 AG25:AG29">
    <cfRule type="cellIs" dxfId="1279" priority="276" operator="equal">
      <formula>0</formula>
    </cfRule>
  </conditionalFormatting>
  <conditionalFormatting sqref="Z23:Z29 AG25:AG29">
    <cfRule type="cellIs" dxfId="1278" priority="274" operator="equal">
      <formula>0</formula>
    </cfRule>
    <cfRule type="cellIs" dxfId="1277" priority="275" operator="equal">
      <formula>0</formula>
    </cfRule>
  </conditionalFormatting>
  <conditionalFormatting sqref="Z23:Z29 AG25:AG29">
    <cfRule type="cellIs" dxfId="1276" priority="273" operator="equal">
      <formula>0</formula>
    </cfRule>
  </conditionalFormatting>
  <conditionalFormatting sqref="Z23:Z29 AG25:AG29">
    <cfRule type="cellIs" dxfId="1275" priority="272" operator="equal">
      <formula>0</formula>
    </cfRule>
  </conditionalFormatting>
  <conditionalFormatting sqref="AB39:AF40 AB25:AF29 AB36:AF36 AE53:AF54 AB32:AM32 AI25:AM29 AH36:AL36 AH39:AL40 AI53:AM54 AB43:AM45 AB57:AF58 AI57:AM58 AG34:AM35 AI65:AM67 AB65:AF67 AB70:AM71 AI60:AM63 AB60:AF63 AB23:AM24 AB76:AM77 AH78:AH82 AB73:AM74">
    <cfRule type="cellIs" dxfId="1274" priority="271" operator="equal">
      <formula>0</formula>
    </cfRule>
  </conditionalFormatting>
  <conditionalFormatting sqref="AB39:AF40 AB36:AF36 AE53:AF54 AH36:AL36 AH39:AL40 AI53:AM54 AB43:AM45 AB57:AF58 AI57:AM58 AG34:AM35 AI65:AM67 AB65:AF67 AB70:AM71 AI60:AM63 AB60:AF63 AB76:AM77 AH78:AH82 AB73:AM74">
    <cfRule type="containsText" dxfId="1273" priority="270"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1272" priority="269" operator="equal">
      <formula>0</formula>
    </cfRule>
  </conditionalFormatting>
  <conditionalFormatting sqref="AB25:AF32 AG30:AM32 AI25:AM29 AB23:AM24">
    <cfRule type="cellIs" dxfId="1271" priority="267" operator="equal">
      <formula>0</formula>
    </cfRule>
    <cfRule type="cellIs" dxfId="1270" priority="268" operator="equal">
      <formula>0</formula>
    </cfRule>
  </conditionalFormatting>
  <conditionalFormatting sqref="AB39:AF40 AB25:AF32 AB36:AF36 AE53:AF54 AI25:AM29 AH36:AL36 AH39:AL40 AI53:AM54 AB43:AM45 AB57:AF58 AI57:AM58 AG30:AM32 AG34:AM35 AI65:AM67 AB65:AF67 AB70:AM71 AI60:AM63 AB60:AF63 AB23:AM24 AB76:AM77 AH78:AH82 AB73:AM74">
    <cfRule type="cellIs" dxfId="1269" priority="266" operator="equal">
      <formula>0</formula>
    </cfRule>
  </conditionalFormatting>
  <conditionalFormatting sqref="AB39:AF40 AB25:AF32 AB36:AF36 AE53:AF54 AI25:AM29 AH36:AL36 AH39:AL40 AI53:AM54 AB43:AM45 AB57:AF58 AI57:AM58 AG30:AM32 AG34:AM35 AI65:AM67 AB65:AF67 AB70:AM71 AI60:AM63 AB60:AF63 AB23:AM24 AB76:AM77 AH78:AH82 AB73:AM74">
    <cfRule type="cellIs" dxfId="1268" priority="265" operator="equal">
      <formula>0</formula>
    </cfRule>
  </conditionalFormatting>
  <conditionalFormatting sqref="AB34:AF35">
    <cfRule type="containsText" dxfId="1267" priority="264" operator="containsText" text="Наименование инвестиционного проекта">
      <formula>NOT(ISERROR(SEARCH("Наименование инвестиционного проекта",AB34)))</formula>
    </cfRule>
  </conditionalFormatting>
  <conditionalFormatting sqref="AB34:AF35">
    <cfRule type="cellIs" dxfId="1266" priority="263" operator="equal">
      <formula>0</formula>
    </cfRule>
  </conditionalFormatting>
  <conditionalFormatting sqref="AB34:AF35">
    <cfRule type="cellIs" dxfId="1265" priority="262" operator="equal">
      <formula>0</formula>
    </cfRule>
  </conditionalFormatting>
  <conditionalFormatting sqref="AB34:AF35">
    <cfRule type="cellIs" dxfId="1264" priority="261" operator="equal">
      <formula>0</formula>
    </cfRule>
  </conditionalFormatting>
  <conditionalFormatting sqref="AB37:AM38">
    <cfRule type="containsText" dxfId="1263" priority="260" operator="containsText" text="Наименование инвестиционного проекта">
      <formula>NOT(ISERROR(SEARCH("Наименование инвестиционного проекта",AB37)))</formula>
    </cfRule>
  </conditionalFormatting>
  <conditionalFormatting sqref="AB37:AM38">
    <cfRule type="cellIs" dxfId="1262" priority="259" operator="equal">
      <formula>0</formula>
    </cfRule>
  </conditionalFormatting>
  <conditionalFormatting sqref="AB37:AM38">
    <cfRule type="cellIs" dxfId="1261" priority="258" operator="equal">
      <formula>0</formula>
    </cfRule>
  </conditionalFormatting>
  <conditionalFormatting sqref="AB37:AM38">
    <cfRule type="cellIs" dxfId="1260" priority="257" operator="equal">
      <formula>0</formula>
    </cfRule>
  </conditionalFormatting>
  <conditionalFormatting sqref="AB56:AF56 AI56:AM56">
    <cfRule type="containsText" dxfId="1259" priority="256" operator="containsText" text="Наименование инвестиционного проекта">
      <formula>NOT(ISERROR(SEARCH("Наименование инвестиционного проекта",AB56)))</formula>
    </cfRule>
  </conditionalFormatting>
  <conditionalFormatting sqref="AB56:AF56 AI56:AM56">
    <cfRule type="cellIs" dxfId="1258" priority="255" operator="equal">
      <formula>0</formula>
    </cfRule>
  </conditionalFormatting>
  <conditionalFormatting sqref="AB56:AF56 AI56:AM56">
    <cfRule type="cellIs" dxfId="1257" priority="254" operator="equal">
      <formula>0</formula>
    </cfRule>
  </conditionalFormatting>
  <conditionalFormatting sqref="AB56:AF56 AI56:AM56">
    <cfRule type="cellIs" dxfId="1256" priority="253" operator="equal">
      <formula>0</formula>
    </cfRule>
  </conditionalFormatting>
  <conditionalFormatting sqref="AB42:AM42">
    <cfRule type="containsText" dxfId="1255" priority="252" operator="containsText" text="Наименование инвестиционного проекта">
      <formula>NOT(ISERROR(SEARCH("Наименование инвестиционного проекта",AB42)))</formula>
    </cfRule>
  </conditionalFormatting>
  <conditionalFormatting sqref="AB42:AM42">
    <cfRule type="cellIs" dxfId="1254" priority="251" operator="equal">
      <formula>0</formula>
    </cfRule>
  </conditionalFormatting>
  <conditionalFormatting sqref="AB42:AM42">
    <cfRule type="cellIs" dxfId="1253" priority="250" operator="equal">
      <formula>0</formula>
    </cfRule>
  </conditionalFormatting>
  <conditionalFormatting sqref="AB42:AM42">
    <cfRule type="cellIs" dxfId="1252" priority="249" operator="equal">
      <formula>0</formula>
    </cfRule>
  </conditionalFormatting>
  <conditionalFormatting sqref="E39:L40 E70:L71 E32:L32 E36:L36 E43:L45 E53:L54 N43:S45 N36:S36 N32:S32 N70:S71 N53:S54 N39:S40 U39:Y40 U70:Y71 U32:Y32 U36:Y36 U43:Y45 U53:Y54 E57:L58 N57:S58 U57:Y58 U65:Y67 N65:S67 E65:L67 E78:AG78 U60:Y63 N60:S63 E60:L63 E59:AM59 AI78:AM78 AA79:AA82">
    <cfRule type="cellIs" dxfId="1251" priority="248" operator="equal">
      <formula>0</formula>
    </cfRule>
  </conditionalFormatting>
  <conditionalFormatting sqref="E39:L40 E70:L71 E36:L36 E43:L45 E53:L54 N43:S45 N36:S36 N70:S71 N53:S54 N39:S40 U39:Y40 U70:Y71 U36:Y36 U43:Y45 U53:Y54 E57:L58 N57:S58 U57:Y58 U65:Y67 N65:S67 E65:L67 E78:AG78 U60:Y63 N60:S63 E60:L63 E59:AM59 AI78:AM78 AA79:AA82">
    <cfRule type="containsText" dxfId="1250" priority="247" operator="containsText" text="Наименование инвестиционного проекта">
      <formula>NOT(ISERROR(SEARCH("Наименование инвестиционного проекта",E36)))</formula>
    </cfRule>
  </conditionalFormatting>
  <conditionalFormatting sqref="E30:L31 N30:S31 U30:Y31">
    <cfRule type="cellIs" dxfId="1249" priority="246" operator="equal">
      <formula>0</formula>
    </cfRule>
  </conditionalFormatting>
  <conditionalFormatting sqref="E30:L32 N30:S32 U30:Y32">
    <cfRule type="cellIs" dxfId="1248" priority="244" operator="equal">
      <formula>0</formula>
    </cfRule>
    <cfRule type="cellIs" dxfId="1247" priority="245" operator="equal">
      <formula>0</formula>
    </cfRule>
  </conditionalFormatting>
  <conditionalFormatting sqref="E39:L40 E70:L71 E30:L32 E36:L36 E43:L45 E53:L54 N43:S45 N36:S36 N30:S32 N70:S71 N53:S54 N39:S40 U39:Y40 U70:Y71 U30:Y32 U36:Y36 U43:Y45 U53:Y54 E57:L58 N57:S58 U57:Y58 U65:Y67 N65:S67 E65:L67 E78:AG78 U60:Y63 N60:S63 E60:L63 E59:AM59 AI78:AM78 AA79:AA82">
    <cfRule type="cellIs" dxfId="1246" priority="243" operator="equal">
      <formula>0</formula>
    </cfRule>
  </conditionalFormatting>
  <conditionalFormatting sqref="E39:L40 E70:L71 E30:L32 E36:L36 E43:L45 E53:L54 N43:S45 N36:S36 N30:S32 N70:S71 N53:S54 N39:S40 U39:Y40 U70:Y71 U30:Y32 U36:Y36 U43:Y45 U53:Y54 E57:L58 N57:S58 U57:Y58 U65:Y67 N65:S67 E65:L67 E78:AG78 U60:Y63 N60:S63 E60:L63 E59:AM59 AI78:AM78 AA79:AA82">
    <cfRule type="cellIs" dxfId="1245" priority="242" operator="equal">
      <formula>0</formula>
    </cfRule>
  </conditionalFormatting>
  <conditionalFormatting sqref="U24:Y29 E24:S29">
    <cfRule type="cellIs" dxfId="1244" priority="241" operator="equal">
      <formula>0</formula>
    </cfRule>
  </conditionalFormatting>
  <conditionalFormatting sqref="U24:Y29 E24:S29">
    <cfRule type="cellIs" dxfId="1243" priority="239" operator="equal">
      <formula>0</formula>
    </cfRule>
    <cfRule type="cellIs" dxfId="1242" priority="240" operator="equal">
      <formula>0</formula>
    </cfRule>
  </conditionalFormatting>
  <conditionalFormatting sqref="U24:Y29 E24:S29">
    <cfRule type="cellIs" dxfId="1241" priority="238" operator="equal">
      <formula>0</formula>
    </cfRule>
  </conditionalFormatting>
  <conditionalFormatting sqref="U24:Y29 E24:S29">
    <cfRule type="cellIs" dxfId="1240" priority="237" operator="equal">
      <formula>0</formula>
    </cfRule>
  </conditionalFormatting>
  <conditionalFormatting sqref="N23:S23 U23:Y23 E23:L23">
    <cfRule type="cellIs" dxfId="1239" priority="236" operator="equal">
      <formula>0</formula>
    </cfRule>
  </conditionalFormatting>
  <conditionalFormatting sqref="N23:S23 U23:Y23 E23:L23">
    <cfRule type="cellIs" dxfId="1238" priority="234" operator="equal">
      <formula>0</formula>
    </cfRule>
    <cfRule type="cellIs" dxfId="1237" priority="235" operator="equal">
      <formula>0</formula>
    </cfRule>
  </conditionalFormatting>
  <conditionalFormatting sqref="N23:S23 U23:Y23 E23:L23">
    <cfRule type="cellIs" dxfId="1236" priority="233" operator="equal">
      <formula>0</formula>
    </cfRule>
  </conditionalFormatting>
  <conditionalFormatting sqref="N23:S23 U23:Y23 E23:L23">
    <cfRule type="cellIs" dxfId="1235" priority="232" operator="equal">
      <formula>0</formula>
    </cfRule>
  </conditionalFormatting>
  <conditionalFormatting sqref="E34:L35 N34:S35 U34:Y35">
    <cfRule type="containsText" dxfId="1234" priority="231" operator="containsText" text="Наименование инвестиционного проекта">
      <formula>NOT(ISERROR(SEARCH("Наименование инвестиционного проекта",E34)))</formula>
    </cfRule>
  </conditionalFormatting>
  <conditionalFormatting sqref="U34:Y35 N34:S35 E34:L35">
    <cfRule type="cellIs" dxfId="1233" priority="230" operator="equal">
      <formula>0</formula>
    </cfRule>
  </conditionalFormatting>
  <conditionalFormatting sqref="U34:Y35 N34:S35 E34:L35">
    <cfRule type="cellIs" dxfId="1232" priority="229" operator="equal">
      <formula>0</formula>
    </cfRule>
  </conditionalFormatting>
  <conditionalFormatting sqref="U34:Y35 N34:S35 E34:L35">
    <cfRule type="cellIs" dxfId="1231" priority="228" operator="equal">
      <formula>0</formula>
    </cfRule>
  </conditionalFormatting>
  <conditionalFormatting sqref="E37:L38 N37:S38 U37:Y38">
    <cfRule type="containsText" dxfId="1230" priority="227" operator="containsText" text="Наименование инвестиционного проекта">
      <formula>NOT(ISERROR(SEARCH("Наименование инвестиционного проекта",E37)))</formula>
    </cfRule>
  </conditionalFormatting>
  <conditionalFormatting sqref="E37:L38 N37:S38 U37:Y38">
    <cfRule type="cellIs" dxfId="1229" priority="226" operator="equal">
      <formula>0</formula>
    </cfRule>
  </conditionalFormatting>
  <conditionalFormatting sqref="E37:L38 N37:S38 U37:Y38">
    <cfRule type="cellIs" dxfId="1228" priority="225" operator="equal">
      <formula>0</formula>
    </cfRule>
  </conditionalFormatting>
  <conditionalFormatting sqref="E37:L38 N37:S38 U37:Y38">
    <cfRule type="cellIs" dxfId="1227" priority="224" operator="equal">
      <formula>0</formula>
    </cfRule>
  </conditionalFormatting>
  <conditionalFormatting sqref="E56:L56 N56:S56 U56:Y56">
    <cfRule type="containsText" dxfId="1226" priority="223" operator="containsText" text="Наименование инвестиционного проекта">
      <formula>NOT(ISERROR(SEARCH("Наименование инвестиционного проекта",E56)))</formula>
    </cfRule>
  </conditionalFormatting>
  <conditionalFormatting sqref="E56:L56 N56:S56 U56:Y56">
    <cfRule type="cellIs" dxfId="1225" priority="222" operator="equal">
      <formula>0</formula>
    </cfRule>
  </conditionalFormatting>
  <conditionalFormatting sqref="E56:L56 N56:S56 U56:Y56">
    <cfRule type="cellIs" dxfId="1224" priority="221" operator="equal">
      <formula>0</formula>
    </cfRule>
  </conditionalFormatting>
  <conditionalFormatting sqref="E56:L56 N56:S56 U56:Y56">
    <cfRule type="cellIs" dxfId="1223" priority="220" operator="equal">
      <formula>0</formula>
    </cfRule>
  </conditionalFormatting>
  <conditionalFormatting sqref="N76:R77 E76:K77 U76:Y77 E75:AM75">
    <cfRule type="containsText" dxfId="1222" priority="215" operator="containsText" text="Наименование инвестиционного проекта">
      <formula>NOT(ISERROR(SEARCH("Наименование инвестиционного проекта",E75)))</formula>
    </cfRule>
  </conditionalFormatting>
  <conditionalFormatting sqref="N76:R77 E76:K77 U76:Y77 E75:AM75">
    <cfRule type="cellIs" dxfId="1221" priority="214" operator="equal">
      <formula>0</formula>
    </cfRule>
  </conditionalFormatting>
  <conditionalFormatting sqref="N76:R77 E76:K77 U76:Y77 E75:AM75">
    <cfRule type="cellIs" dxfId="1220" priority="213" operator="equal">
      <formula>0</formula>
    </cfRule>
  </conditionalFormatting>
  <conditionalFormatting sqref="N76:R77 E76:K77 U76:Y77 E75:AM75">
    <cfRule type="cellIs" dxfId="1219" priority="212" operator="equal">
      <formula>0</formula>
    </cfRule>
  </conditionalFormatting>
  <conditionalFormatting sqref="E72:L74 N72:S74 U72:Y74">
    <cfRule type="containsText" dxfId="1218" priority="219" operator="containsText" text="Наименование инвестиционного проекта">
      <formula>NOT(ISERROR(SEARCH("Наименование инвестиционного проекта",E72)))</formula>
    </cfRule>
  </conditionalFormatting>
  <conditionalFormatting sqref="E72:L74 N72:S74 U72:Y74">
    <cfRule type="cellIs" dxfId="1217" priority="218" operator="equal">
      <formula>0</formula>
    </cfRule>
  </conditionalFormatting>
  <conditionalFormatting sqref="E72:L74 N72:S74 U72:Y74">
    <cfRule type="cellIs" dxfId="1216" priority="217" operator="equal">
      <formula>0</formula>
    </cfRule>
  </conditionalFormatting>
  <conditionalFormatting sqref="E72:L74 N72:S74 U72:Y74">
    <cfRule type="cellIs" dxfId="1215" priority="216" operator="equal">
      <formula>0</formula>
    </cfRule>
  </conditionalFormatting>
  <conditionalFormatting sqref="E42:L42 N42:S42 U42:Y42">
    <cfRule type="containsText" dxfId="1214" priority="211" operator="containsText" text="Наименование инвестиционного проекта">
      <formula>NOT(ISERROR(SEARCH("Наименование инвестиционного проекта",E42)))</formula>
    </cfRule>
  </conditionalFormatting>
  <conditionalFormatting sqref="E42:L42 N42:S42 U42:Y42">
    <cfRule type="cellIs" dxfId="1213" priority="210" operator="equal">
      <formula>0</formula>
    </cfRule>
  </conditionalFormatting>
  <conditionalFormatting sqref="E42:L42 N42:S42 U42:Y42">
    <cfRule type="cellIs" dxfId="1212" priority="209" operator="equal">
      <formula>0</formula>
    </cfRule>
  </conditionalFormatting>
  <conditionalFormatting sqref="E42:L42 N42:S42 U42:Y42">
    <cfRule type="cellIs" dxfId="1211" priority="208" operator="equal">
      <formula>0</formula>
    </cfRule>
  </conditionalFormatting>
  <conditionalFormatting sqref="L76:L77 S76:S77">
    <cfRule type="containsText" dxfId="1210" priority="207" operator="containsText" text="Наименование инвестиционного проекта">
      <formula>NOT(ISERROR(SEARCH("Наименование инвестиционного проекта",L76)))</formula>
    </cfRule>
  </conditionalFormatting>
  <conditionalFormatting sqref="L76:L77 S76:S77">
    <cfRule type="cellIs" dxfId="1209" priority="206" operator="equal">
      <formula>0</formula>
    </cfRule>
  </conditionalFormatting>
  <conditionalFormatting sqref="L76:L77 S76:S77">
    <cfRule type="cellIs" dxfId="1208" priority="205" operator="equal">
      <formula>0</formula>
    </cfRule>
  </conditionalFormatting>
  <conditionalFormatting sqref="L76:L77 S76:S77">
    <cfRule type="cellIs" dxfId="1207" priority="204" operator="equal">
      <formula>0</formula>
    </cfRule>
  </conditionalFormatting>
  <conditionalFormatting sqref="M39:M40 M70:M71 M32 M36 M43:M45 M53:M54 M57:M58 M65:M67 M60:M63">
    <cfRule type="cellIs" dxfId="1206" priority="203" operator="equal">
      <formula>0</formula>
    </cfRule>
  </conditionalFormatting>
  <conditionalFormatting sqref="M39:M40 M70:M71 M36 M43:M45 M53:M54 M57:M58 M65:M67 M60:M63">
    <cfRule type="containsText" dxfId="1205" priority="202" operator="containsText" text="Наименование инвестиционного проекта">
      <formula>NOT(ISERROR(SEARCH("Наименование инвестиционного проекта",M36)))</formula>
    </cfRule>
  </conditionalFormatting>
  <conditionalFormatting sqref="M30:M31">
    <cfRule type="cellIs" dxfId="1204" priority="201" operator="equal">
      <formula>0</formula>
    </cfRule>
  </conditionalFormatting>
  <conditionalFormatting sqref="M30:M32">
    <cfRule type="cellIs" dxfId="1203" priority="199" operator="equal">
      <formula>0</formula>
    </cfRule>
    <cfRule type="cellIs" dxfId="1202" priority="200" operator="equal">
      <formula>0</formula>
    </cfRule>
  </conditionalFormatting>
  <conditionalFormatting sqref="M39:M40 M70:M71 M30:M32 M36 M43:M45 M53:M54 M57:M58 M65:M67 M60:M63">
    <cfRule type="cellIs" dxfId="1201" priority="198" operator="equal">
      <formula>0</formula>
    </cfRule>
  </conditionalFormatting>
  <conditionalFormatting sqref="M39:M40 M70:M71 M30:M32 M36 M43:M45 M53:M54 M57:M58 M65:M67 M60:M63">
    <cfRule type="cellIs" dxfId="1200" priority="197" operator="equal">
      <formula>0</formula>
    </cfRule>
  </conditionalFormatting>
  <conditionalFormatting sqref="M23">
    <cfRule type="cellIs" dxfId="1199" priority="196" operator="equal">
      <formula>0</formula>
    </cfRule>
  </conditionalFormatting>
  <conditionalFormatting sqref="M23">
    <cfRule type="cellIs" dxfId="1198" priority="194" operator="equal">
      <formula>0</formula>
    </cfRule>
    <cfRule type="cellIs" dxfId="1197" priority="195" operator="equal">
      <formula>0</formula>
    </cfRule>
  </conditionalFormatting>
  <conditionalFormatting sqref="M23">
    <cfRule type="cellIs" dxfId="1196" priority="193" operator="equal">
      <formula>0</formula>
    </cfRule>
  </conditionalFormatting>
  <conditionalFormatting sqref="M23">
    <cfRule type="cellIs" dxfId="1195" priority="192" operator="equal">
      <formula>0</formula>
    </cfRule>
  </conditionalFormatting>
  <conditionalFormatting sqref="M34:M35">
    <cfRule type="containsText" dxfId="1194" priority="191" operator="containsText" text="Наименование инвестиционного проекта">
      <formula>NOT(ISERROR(SEARCH("Наименование инвестиционного проекта",M34)))</formula>
    </cfRule>
  </conditionalFormatting>
  <conditionalFormatting sqref="M34:M35">
    <cfRule type="cellIs" dxfId="1193" priority="190" operator="equal">
      <formula>0</formula>
    </cfRule>
  </conditionalFormatting>
  <conditionalFormatting sqref="M34:M35">
    <cfRule type="cellIs" dxfId="1192" priority="189" operator="equal">
      <formula>0</formula>
    </cfRule>
  </conditionalFormatting>
  <conditionalFormatting sqref="M34:M35">
    <cfRule type="cellIs" dxfId="1191" priority="188" operator="equal">
      <formula>0</formula>
    </cfRule>
  </conditionalFormatting>
  <conditionalFormatting sqref="M37:M38">
    <cfRule type="containsText" dxfId="1190" priority="187" operator="containsText" text="Наименование инвестиционного проекта">
      <formula>NOT(ISERROR(SEARCH("Наименование инвестиционного проекта",M37)))</formula>
    </cfRule>
  </conditionalFormatting>
  <conditionalFormatting sqref="M37:M38">
    <cfRule type="cellIs" dxfId="1189" priority="186" operator="equal">
      <formula>0</formula>
    </cfRule>
  </conditionalFormatting>
  <conditionalFormatting sqref="M37:M38">
    <cfRule type="cellIs" dxfId="1188" priority="185" operator="equal">
      <formula>0</formula>
    </cfRule>
  </conditionalFormatting>
  <conditionalFormatting sqref="M37:M38">
    <cfRule type="cellIs" dxfId="1187" priority="184" operator="equal">
      <formula>0</formula>
    </cfRule>
  </conditionalFormatting>
  <conditionalFormatting sqref="M56">
    <cfRule type="containsText" dxfId="1186" priority="183" operator="containsText" text="Наименование инвестиционного проекта">
      <formula>NOT(ISERROR(SEARCH("Наименование инвестиционного проекта",M56)))</formula>
    </cfRule>
  </conditionalFormatting>
  <conditionalFormatting sqref="M56">
    <cfRule type="cellIs" dxfId="1185" priority="182" operator="equal">
      <formula>0</formula>
    </cfRule>
  </conditionalFormatting>
  <conditionalFormatting sqref="M56">
    <cfRule type="cellIs" dxfId="1184" priority="181" operator="equal">
      <formula>0</formula>
    </cfRule>
  </conditionalFormatting>
  <conditionalFormatting sqref="M56">
    <cfRule type="cellIs" dxfId="1183" priority="180" operator="equal">
      <formula>0</formula>
    </cfRule>
  </conditionalFormatting>
  <conditionalFormatting sqref="M76:M77">
    <cfRule type="containsText" dxfId="1182" priority="175" operator="containsText" text="Наименование инвестиционного проекта">
      <formula>NOT(ISERROR(SEARCH("Наименование инвестиционного проекта",M76)))</formula>
    </cfRule>
  </conditionalFormatting>
  <conditionalFormatting sqref="M76:M77">
    <cfRule type="cellIs" dxfId="1181" priority="174" operator="equal">
      <formula>0</formula>
    </cfRule>
  </conditionalFormatting>
  <conditionalFormatting sqref="M76:M77">
    <cfRule type="cellIs" dxfId="1180" priority="173" operator="equal">
      <formula>0</formula>
    </cfRule>
  </conditionalFormatting>
  <conditionalFormatting sqref="M76:M77">
    <cfRule type="cellIs" dxfId="1179" priority="172" operator="equal">
      <formula>0</formula>
    </cfRule>
  </conditionalFormatting>
  <conditionalFormatting sqref="M72:M74">
    <cfRule type="containsText" dxfId="1178" priority="179" operator="containsText" text="Наименование инвестиционного проекта">
      <formula>NOT(ISERROR(SEARCH("Наименование инвестиционного проекта",M72)))</formula>
    </cfRule>
  </conditionalFormatting>
  <conditionalFormatting sqref="M72:M74">
    <cfRule type="cellIs" dxfId="1177" priority="178" operator="equal">
      <formula>0</formula>
    </cfRule>
  </conditionalFormatting>
  <conditionalFormatting sqref="M72:M74">
    <cfRule type="cellIs" dxfId="1176" priority="177" operator="equal">
      <formula>0</formula>
    </cfRule>
  </conditionalFormatting>
  <conditionalFormatting sqref="M72:M74">
    <cfRule type="cellIs" dxfId="1175" priority="176" operator="equal">
      <formula>0</formula>
    </cfRule>
  </conditionalFormatting>
  <conditionalFormatting sqref="M42">
    <cfRule type="containsText" dxfId="1174" priority="171" operator="containsText" text="Наименование инвестиционного проекта">
      <formula>NOT(ISERROR(SEARCH("Наименование инвестиционного проекта",M42)))</formula>
    </cfRule>
  </conditionalFormatting>
  <conditionalFormatting sqref="M42">
    <cfRule type="cellIs" dxfId="1173" priority="170" operator="equal">
      <formula>0</formula>
    </cfRule>
  </conditionalFormatting>
  <conditionalFormatting sqref="M42">
    <cfRule type="cellIs" dxfId="1172" priority="169" operator="equal">
      <formula>0</formula>
    </cfRule>
  </conditionalFormatting>
  <conditionalFormatting sqref="M42">
    <cfRule type="cellIs" dxfId="1171" priority="168" operator="equal">
      <formula>0</formula>
    </cfRule>
  </conditionalFormatting>
  <conditionalFormatting sqref="T39:T40 T70:T71 T32 T36 T43:T45 T53:T54 T57:T58 T65:T67 T60:T63">
    <cfRule type="cellIs" dxfId="1170" priority="167" operator="equal">
      <formula>0</formula>
    </cfRule>
  </conditionalFormatting>
  <conditionalFormatting sqref="T39:T40 T70:T71 T36 T43:T45 T53:T54 T57:T58 T65:T67 T60:T63">
    <cfRule type="containsText" dxfId="1169" priority="166" operator="containsText" text="Наименование инвестиционного проекта">
      <formula>NOT(ISERROR(SEARCH("Наименование инвестиционного проекта",T36)))</formula>
    </cfRule>
  </conditionalFormatting>
  <conditionalFormatting sqref="T30:T31">
    <cfRule type="cellIs" dxfId="1168" priority="165" operator="equal">
      <formula>0</formula>
    </cfRule>
  </conditionalFormatting>
  <conditionalFormatting sqref="T30:T32">
    <cfRule type="cellIs" dxfId="1167" priority="163" operator="equal">
      <formula>0</formula>
    </cfRule>
    <cfRule type="cellIs" dxfId="1166" priority="164" operator="equal">
      <formula>0</formula>
    </cfRule>
  </conditionalFormatting>
  <conditionalFormatting sqref="T39:T40 T70:T71 T30:T32 T36 T43:T45 T53:T54 T57:T58 T65:T67 T60:T63">
    <cfRule type="cellIs" dxfId="1165" priority="162" operator="equal">
      <formula>0</formula>
    </cfRule>
  </conditionalFormatting>
  <conditionalFormatting sqref="T39:T40 T70:T71 T30:T32 T36 T43:T45 T53:T54 T57:T58 T65:T67 T60:T63">
    <cfRule type="cellIs" dxfId="1164" priority="161" operator="equal">
      <formula>0</formula>
    </cfRule>
  </conditionalFormatting>
  <conditionalFormatting sqref="T24:T29">
    <cfRule type="cellIs" dxfId="1163" priority="160" operator="equal">
      <formula>0</formula>
    </cfRule>
  </conditionalFormatting>
  <conditionalFormatting sqref="T24:T29">
    <cfRule type="cellIs" dxfId="1162" priority="158" operator="equal">
      <formula>0</formula>
    </cfRule>
    <cfRule type="cellIs" dxfId="1161" priority="159" operator="equal">
      <formula>0</formula>
    </cfRule>
  </conditionalFormatting>
  <conditionalFormatting sqref="T24:T29">
    <cfRule type="cellIs" dxfId="1160" priority="157" operator="equal">
      <formula>0</formula>
    </cfRule>
  </conditionalFormatting>
  <conditionalFormatting sqref="T24:T29">
    <cfRule type="cellIs" dxfId="1159" priority="156" operator="equal">
      <formula>0</formula>
    </cfRule>
  </conditionalFormatting>
  <conditionalFormatting sqref="T23">
    <cfRule type="cellIs" dxfId="1158" priority="155" operator="equal">
      <formula>0</formula>
    </cfRule>
  </conditionalFormatting>
  <conditionalFormatting sqref="T23">
    <cfRule type="cellIs" dxfId="1157" priority="153" operator="equal">
      <formula>0</formula>
    </cfRule>
    <cfRule type="cellIs" dxfId="1156" priority="154" operator="equal">
      <formula>0</formula>
    </cfRule>
  </conditionalFormatting>
  <conditionalFormatting sqref="T23">
    <cfRule type="cellIs" dxfId="1155" priority="152" operator="equal">
      <formula>0</formula>
    </cfRule>
  </conditionalFormatting>
  <conditionalFormatting sqref="T23">
    <cfRule type="cellIs" dxfId="1154" priority="151" operator="equal">
      <formula>0</formula>
    </cfRule>
  </conditionalFormatting>
  <conditionalFormatting sqref="T34:T35">
    <cfRule type="containsText" dxfId="1153" priority="150" operator="containsText" text="Наименование инвестиционного проекта">
      <formula>NOT(ISERROR(SEARCH("Наименование инвестиционного проекта",T34)))</formula>
    </cfRule>
  </conditionalFormatting>
  <conditionalFormatting sqref="T34:T35">
    <cfRule type="cellIs" dxfId="1152" priority="149" operator="equal">
      <formula>0</formula>
    </cfRule>
  </conditionalFormatting>
  <conditionalFormatting sqref="T34:T35">
    <cfRule type="cellIs" dxfId="1151" priority="148" operator="equal">
      <formula>0</formula>
    </cfRule>
  </conditionalFormatting>
  <conditionalFormatting sqref="T34:T35">
    <cfRule type="cellIs" dxfId="1150" priority="147" operator="equal">
      <formula>0</formula>
    </cfRule>
  </conditionalFormatting>
  <conditionalFormatting sqref="T37:T38">
    <cfRule type="containsText" dxfId="1149" priority="146" operator="containsText" text="Наименование инвестиционного проекта">
      <formula>NOT(ISERROR(SEARCH("Наименование инвестиционного проекта",T37)))</formula>
    </cfRule>
  </conditionalFormatting>
  <conditionalFormatting sqref="T37:T38">
    <cfRule type="cellIs" dxfId="1148" priority="145" operator="equal">
      <formula>0</formula>
    </cfRule>
  </conditionalFormatting>
  <conditionalFormatting sqref="T37:T38">
    <cfRule type="cellIs" dxfId="1147" priority="144" operator="equal">
      <formula>0</formula>
    </cfRule>
  </conditionalFormatting>
  <conditionalFormatting sqref="T37:T38">
    <cfRule type="cellIs" dxfId="1146" priority="143" operator="equal">
      <formula>0</formula>
    </cfRule>
  </conditionalFormatting>
  <conditionalFormatting sqref="T56">
    <cfRule type="containsText" dxfId="1145" priority="142" operator="containsText" text="Наименование инвестиционного проекта">
      <formula>NOT(ISERROR(SEARCH("Наименование инвестиционного проекта",T56)))</formula>
    </cfRule>
  </conditionalFormatting>
  <conditionalFormatting sqref="T56">
    <cfRule type="cellIs" dxfId="1144" priority="141" operator="equal">
      <formula>0</formula>
    </cfRule>
  </conditionalFormatting>
  <conditionalFormatting sqref="T56">
    <cfRule type="cellIs" dxfId="1143" priority="140" operator="equal">
      <formula>0</formula>
    </cfRule>
  </conditionalFormatting>
  <conditionalFormatting sqref="T56">
    <cfRule type="cellIs" dxfId="1142" priority="139" operator="equal">
      <formula>0</formula>
    </cfRule>
  </conditionalFormatting>
  <conditionalFormatting sqref="T76:T77">
    <cfRule type="containsText" dxfId="1141" priority="134" operator="containsText" text="Наименование инвестиционного проекта">
      <formula>NOT(ISERROR(SEARCH("Наименование инвестиционного проекта",T76)))</formula>
    </cfRule>
  </conditionalFormatting>
  <conditionalFormatting sqref="T76:T77">
    <cfRule type="cellIs" dxfId="1140" priority="133" operator="equal">
      <formula>0</formula>
    </cfRule>
  </conditionalFormatting>
  <conditionalFormatting sqref="T76:T77">
    <cfRule type="cellIs" dxfId="1139" priority="132" operator="equal">
      <formula>0</formula>
    </cfRule>
  </conditionalFormatting>
  <conditionalFormatting sqref="T76:T77">
    <cfRule type="cellIs" dxfId="1138" priority="131" operator="equal">
      <formula>0</formula>
    </cfRule>
  </conditionalFormatting>
  <conditionalFormatting sqref="T72:T74">
    <cfRule type="containsText" dxfId="1137" priority="138" operator="containsText" text="Наименование инвестиционного проекта">
      <formula>NOT(ISERROR(SEARCH("Наименование инвестиционного проекта",T72)))</formula>
    </cfRule>
  </conditionalFormatting>
  <conditionalFormatting sqref="T72:T74">
    <cfRule type="cellIs" dxfId="1136" priority="137" operator="equal">
      <formula>0</formula>
    </cfRule>
  </conditionalFormatting>
  <conditionalFormatting sqref="T72:T74">
    <cfRule type="cellIs" dxfId="1135" priority="136" operator="equal">
      <formula>0</formula>
    </cfRule>
  </conditionalFormatting>
  <conditionalFormatting sqref="T72:T74">
    <cfRule type="cellIs" dxfId="1134" priority="135" operator="equal">
      <formula>0</formula>
    </cfRule>
  </conditionalFormatting>
  <conditionalFormatting sqref="T42">
    <cfRule type="containsText" dxfId="1133" priority="130" operator="containsText" text="Наименование инвестиционного проекта">
      <formula>NOT(ISERROR(SEARCH("Наименование инвестиционного проекта",T42)))</formula>
    </cfRule>
  </conditionalFormatting>
  <conditionalFormatting sqref="T42">
    <cfRule type="cellIs" dxfId="1132" priority="129" operator="equal">
      <formula>0</formula>
    </cfRule>
  </conditionalFormatting>
  <conditionalFormatting sqref="T42">
    <cfRule type="cellIs" dxfId="1131" priority="128" operator="equal">
      <formula>0</formula>
    </cfRule>
  </conditionalFormatting>
  <conditionalFormatting sqref="T42">
    <cfRule type="cellIs" dxfId="1130" priority="127" operator="equal">
      <formula>0</formula>
    </cfRule>
  </conditionalFormatting>
  <conditionalFormatting sqref="AA69:AM69">
    <cfRule type="cellIs" dxfId="1129" priority="126" operator="equal">
      <formula>0</formula>
    </cfRule>
  </conditionalFormatting>
  <conditionalFormatting sqref="AA69:AM69">
    <cfRule type="containsText" dxfId="1128" priority="125" operator="containsText" text="Наименование инвестиционного проекта">
      <formula>NOT(ISERROR(SEARCH("Наименование инвестиционного проекта",AA69)))</formula>
    </cfRule>
  </conditionalFormatting>
  <conditionalFormatting sqref="AA69:AM69">
    <cfRule type="cellIs" dxfId="1127" priority="124" operator="equal">
      <formula>0</formula>
    </cfRule>
  </conditionalFormatting>
  <conditionalFormatting sqref="AA69:AM69">
    <cfRule type="cellIs" dxfId="1126" priority="123" operator="equal">
      <formula>0</formula>
    </cfRule>
  </conditionalFormatting>
  <conditionalFormatting sqref="Z69">
    <cfRule type="cellIs" dxfId="1125" priority="122" operator="equal">
      <formula>0</formula>
    </cfRule>
  </conditionalFormatting>
  <conditionalFormatting sqref="Z69">
    <cfRule type="containsText" dxfId="1124" priority="121" operator="containsText" text="Наименование инвестиционного проекта">
      <formula>NOT(ISERROR(SEARCH("Наименование инвестиционного проекта",Z69)))</formula>
    </cfRule>
  </conditionalFormatting>
  <conditionalFormatting sqref="Z69">
    <cfRule type="cellIs" dxfId="1123" priority="120" operator="equal">
      <formula>0</formula>
    </cfRule>
  </conditionalFormatting>
  <conditionalFormatting sqref="Z69">
    <cfRule type="cellIs" dxfId="1122" priority="119" operator="equal">
      <formula>0</formula>
    </cfRule>
  </conditionalFormatting>
  <conditionalFormatting sqref="E69:L69 N69:S69 U69:Y69">
    <cfRule type="cellIs" dxfId="1121" priority="118" operator="equal">
      <formula>0</formula>
    </cfRule>
  </conditionalFormatting>
  <conditionalFormatting sqref="E69:L69 N69:S69 U69:Y69">
    <cfRule type="containsText" dxfId="1120" priority="117" operator="containsText" text="Наименование инвестиционного проекта">
      <formula>NOT(ISERROR(SEARCH("Наименование инвестиционного проекта",E69)))</formula>
    </cfRule>
  </conditionalFormatting>
  <conditionalFormatting sqref="E69:L69 N69:S69 U69:Y69">
    <cfRule type="cellIs" dxfId="1119" priority="116" operator="equal">
      <formula>0</formula>
    </cfRule>
  </conditionalFormatting>
  <conditionalFormatting sqref="E69:L69 N69:S69 U69:Y69">
    <cfRule type="cellIs" dxfId="1118" priority="115" operator="equal">
      <formula>0</formula>
    </cfRule>
  </conditionalFormatting>
  <conditionalFormatting sqref="M69">
    <cfRule type="cellIs" dxfId="1117" priority="114" operator="equal">
      <formula>0</formula>
    </cfRule>
  </conditionalFormatting>
  <conditionalFormatting sqref="M69">
    <cfRule type="containsText" dxfId="1116" priority="113" operator="containsText" text="Наименование инвестиционного проекта">
      <formula>NOT(ISERROR(SEARCH("Наименование инвестиционного проекта",M69)))</formula>
    </cfRule>
  </conditionalFormatting>
  <conditionalFormatting sqref="M69">
    <cfRule type="cellIs" dxfId="1115" priority="112" operator="equal">
      <formula>0</formula>
    </cfRule>
  </conditionalFormatting>
  <conditionalFormatting sqref="M69">
    <cfRule type="cellIs" dxfId="1114" priority="111" operator="equal">
      <formula>0</formula>
    </cfRule>
  </conditionalFormatting>
  <conditionalFormatting sqref="T69">
    <cfRule type="cellIs" dxfId="1113" priority="110" operator="equal">
      <formula>0</formula>
    </cfRule>
  </conditionalFormatting>
  <conditionalFormatting sqref="T69">
    <cfRule type="containsText" dxfId="1112" priority="109" operator="containsText" text="Наименование инвестиционного проекта">
      <formula>NOT(ISERROR(SEARCH("Наименование инвестиционного проекта",T69)))</formula>
    </cfRule>
  </conditionalFormatting>
  <conditionalFormatting sqref="T69">
    <cfRule type="cellIs" dxfId="1111" priority="108" operator="equal">
      <formula>0</formula>
    </cfRule>
  </conditionalFormatting>
  <conditionalFormatting sqref="T69">
    <cfRule type="cellIs" dxfId="1110" priority="107" operator="equal">
      <formula>0</formula>
    </cfRule>
  </conditionalFormatting>
  <conditionalFormatting sqref="AA48:AA52 AB51:AD51 AB52:AE52">
    <cfRule type="cellIs" dxfId="1109" priority="106" operator="equal">
      <formula>0</formula>
    </cfRule>
  </conditionalFormatting>
  <conditionalFormatting sqref="AA48:AA52 AB51:AD51 AB52:AE52">
    <cfRule type="containsText" dxfId="1108" priority="105" operator="containsText" text="Наименование инвестиционного проекта">
      <formula>NOT(ISERROR(SEARCH("Наименование инвестиционного проекта",AA48)))</formula>
    </cfRule>
  </conditionalFormatting>
  <conditionalFormatting sqref="AA48:AA52 AB51:AD51 AB52:AE52">
    <cfRule type="cellIs" dxfId="1107" priority="104" operator="equal">
      <formula>0</formula>
    </cfRule>
  </conditionalFormatting>
  <conditionalFormatting sqref="AA48:AA52 AB51:AD51 AB52:AE52">
    <cfRule type="cellIs" dxfId="1106" priority="103" operator="equal">
      <formula>0</formula>
    </cfRule>
  </conditionalFormatting>
  <conditionalFormatting sqref="Z48:Z52">
    <cfRule type="cellIs" dxfId="1105" priority="102" operator="equal">
      <formula>0</formula>
    </cfRule>
  </conditionalFormatting>
  <conditionalFormatting sqref="Z48:Z52">
    <cfRule type="containsText" dxfId="1104" priority="101" operator="containsText" text="Наименование инвестиционного проекта">
      <formula>NOT(ISERROR(SEARCH("Наименование инвестиционного проекта",Z48)))</formula>
    </cfRule>
  </conditionalFormatting>
  <conditionalFormatting sqref="Z48:Z52">
    <cfRule type="cellIs" dxfId="1103" priority="100" operator="equal">
      <formula>0</formula>
    </cfRule>
  </conditionalFormatting>
  <conditionalFormatting sqref="Z48:Z52">
    <cfRule type="cellIs" dxfId="1102" priority="99" operator="equal">
      <formula>0</formula>
    </cfRule>
  </conditionalFormatting>
  <conditionalFormatting sqref="AE51:AM51 AF52:AM52 AB48:AM50">
    <cfRule type="cellIs" dxfId="1101" priority="98" operator="equal">
      <formula>0</formula>
    </cfRule>
  </conditionalFormatting>
  <conditionalFormatting sqref="AE51:AM51 AF52:AM52 AB48:AM50">
    <cfRule type="containsText" dxfId="1100" priority="97" operator="containsText" text="Наименование инвестиционного проекта">
      <formula>NOT(ISERROR(SEARCH("Наименование инвестиционного проекта",AB48)))</formula>
    </cfRule>
  </conditionalFormatting>
  <conditionalFormatting sqref="AE51:AM51 AF52:AM52 AB48:AM50">
    <cfRule type="cellIs" dxfId="1099" priority="96" operator="equal">
      <formula>0</formula>
    </cfRule>
  </conditionalFormatting>
  <conditionalFormatting sqref="AE51:AM51 AF52:AM52 AB48:AM50">
    <cfRule type="cellIs" dxfId="1098" priority="95" operator="equal">
      <formula>0</formula>
    </cfRule>
  </conditionalFormatting>
  <conditionalFormatting sqref="E48:L52 N48:S52 U48:Y52 E47:AM47">
    <cfRule type="cellIs" dxfId="1097" priority="94" operator="equal">
      <formula>0</formula>
    </cfRule>
  </conditionalFormatting>
  <conditionalFormatting sqref="E48:L52 N48:S52 U48:Y52 E47:AM47">
    <cfRule type="containsText" dxfId="1096" priority="93" operator="containsText" text="Наименование инвестиционного проекта">
      <formula>NOT(ISERROR(SEARCH("Наименование инвестиционного проекта",E47)))</formula>
    </cfRule>
  </conditionalFormatting>
  <conditionalFormatting sqref="E48:L52 N48:S52 U48:Y52 E47:AM47">
    <cfRule type="cellIs" dxfId="1095" priority="92" operator="equal">
      <formula>0</formula>
    </cfRule>
  </conditionalFormatting>
  <conditionalFormatting sqref="E48:L52 N48:S52 U48:Y52 E47:AM47">
    <cfRule type="cellIs" dxfId="1094" priority="91" operator="equal">
      <formula>0</formula>
    </cfRule>
  </conditionalFormatting>
  <conditionalFormatting sqref="M48:M52">
    <cfRule type="cellIs" dxfId="1093" priority="90" operator="equal">
      <formula>0</formula>
    </cfRule>
  </conditionalFormatting>
  <conditionalFormatting sqref="M48:M52">
    <cfRule type="containsText" dxfId="1092" priority="89" operator="containsText" text="Наименование инвестиционного проекта">
      <formula>NOT(ISERROR(SEARCH("Наименование инвестиционного проекта",M48)))</formula>
    </cfRule>
  </conditionalFormatting>
  <conditionalFormatting sqref="M48:M52">
    <cfRule type="cellIs" dxfId="1091" priority="88" operator="equal">
      <formula>0</formula>
    </cfRule>
  </conditionalFormatting>
  <conditionalFormatting sqref="M48:M52">
    <cfRule type="cellIs" dxfId="1090" priority="87" operator="equal">
      <formula>0</formula>
    </cfRule>
  </conditionalFormatting>
  <conditionalFormatting sqref="T48:T52">
    <cfRule type="cellIs" dxfId="1089" priority="86" operator="equal">
      <formula>0</formula>
    </cfRule>
  </conditionalFormatting>
  <conditionalFormatting sqref="T48:T52">
    <cfRule type="containsText" dxfId="1088" priority="85" operator="containsText" text="Наименование инвестиционного проекта">
      <formula>NOT(ISERROR(SEARCH("Наименование инвестиционного проекта",T48)))</formula>
    </cfRule>
  </conditionalFormatting>
  <conditionalFormatting sqref="T48:T52">
    <cfRule type="cellIs" dxfId="1087" priority="84" operator="equal">
      <formula>0</formula>
    </cfRule>
  </conditionalFormatting>
  <conditionalFormatting sqref="T48:T52">
    <cfRule type="cellIs" dxfId="1086" priority="83" operator="equal">
      <formula>0</formula>
    </cfRule>
  </conditionalFormatting>
  <conditionalFormatting sqref="E41:AM41">
    <cfRule type="containsText" dxfId="1085" priority="82" operator="containsText" text="Наименование инвестиционного проекта">
      <formula>NOT(ISERROR(SEARCH("Наименование инвестиционного проекта",E41)))</formula>
    </cfRule>
  </conditionalFormatting>
  <conditionalFormatting sqref="E41:AM41">
    <cfRule type="cellIs" dxfId="1084" priority="81" operator="equal">
      <formula>0</formula>
    </cfRule>
  </conditionalFormatting>
  <conditionalFormatting sqref="E41:AM41">
    <cfRule type="cellIs" dxfId="1083" priority="80" operator="equal">
      <formula>0</formula>
    </cfRule>
  </conditionalFormatting>
  <conditionalFormatting sqref="E41:AM41">
    <cfRule type="cellIs" dxfId="1082" priority="79" operator="equal">
      <formula>0</formula>
    </cfRule>
  </conditionalFormatting>
  <conditionalFormatting sqref="AA33">
    <cfRule type="containsText" dxfId="1081" priority="78"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1080" priority="77" operator="equal">
      <formula>0</formula>
    </cfRule>
  </conditionalFormatting>
  <conditionalFormatting sqref="AA33">
    <cfRule type="cellIs" dxfId="1079" priority="76" operator="equal">
      <formula>0</formula>
    </cfRule>
  </conditionalFormatting>
  <conditionalFormatting sqref="AA33">
    <cfRule type="cellIs" dxfId="1078" priority="75" operator="equal">
      <formula>0</formula>
    </cfRule>
  </conditionalFormatting>
  <conditionalFormatting sqref="Z33">
    <cfRule type="containsText" dxfId="1077" priority="74"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1076" priority="73" operator="equal">
      <formula>0</formula>
    </cfRule>
  </conditionalFormatting>
  <conditionalFormatting sqref="Z33">
    <cfRule type="cellIs" dxfId="1075" priority="72" operator="equal">
      <formula>0</formula>
    </cfRule>
  </conditionalFormatting>
  <conditionalFormatting sqref="Z33">
    <cfRule type="cellIs" dxfId="1074" priority="71" operator="equal">
      <formula>0</formula>
    </cfRule>
  </conditionalFormatting>
  <conditionalFormatting sqref="AG33:AM33">
    <cfRule type="cellIs" dxfId="1073" priority="70" operator="equal">
      <formula>0</formula>
    </cfRule>
  </conditionalFormatting>
  <conditionalFormatting sqref="AG33:AM33">
    <cfRule type="containsText" dxfId="1072" priority="69"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1071" priority="68" operator="equal">
      <formula>0</formula>
    </cfRule>
  </conditionalFormatting>
  <conditionalFormatting sqref="AG33:AM33">
    <cfRule type="cellIs" dxfId="1070" priority="67" operator="equal">
      <formula>0</formula>
    </cfRule>
  </conditionalFormatting>
  <conditionalFormatting sqref="AB33:AF33">
    <cfRule type="containsText" dxfId="1069" priority="66"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1068" priority="65" operator="equal">
      <formula>0</formula>
    </cfRule>
  </conditionalFormatting>
  <conditionalFormatting sqref="AB33:AF33">
    <cfRule type="cellIs" dxfId="1067" priority="64" operator="equal">
      <formula>0</formula>
    </cfRule>
  </conditionalFormatting>
  <conditionalFormatting sqref="AB33:AF33">
    <cfRule type="cellIs" dxfId="1066" priority="63" operator="equal">
      <formula>0</formula>
    </cfRule>
  </conditionalFormatting>
  <conditionalFormatting sqref="E33:L33 N33:S33 U33:Y33">
    <cfRule type="containsText" dxfId="1065" priority="62"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1064" priority="61" operator="equal">
      <formula>0</formula>
    </cfRule>
  </conditionalFormatting>
  <conditionalFormatting sqref="U33:Y33 N33:S33 E33:L33">
    <cfRule type="cellIs" dxfId="1063" priority="60" operator="equal">
      <formula>0</formula>
    </cfRule>
  </conditionalFormatting>
  <conditionalFormatting sqref="U33:Y33 N33:S33 E33:L33">
    <cfRule type="cellIs" dxfId="1062" priority="59" operator="equal">
      <formula>0</formula>
    </cfRule>
  </conditionalFormatting>
  <conditionalFormatting sqref="M33">
    <cfRule type="containsText" dxfId="1061" priority="58"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1060" priority="57" operator="equal">
      <formula>0</formula>
    </cfRule>
  </conditionalFormatting>
  <conditionalFormatting sqref="M33">
    <cfRule type="cellIs" dxfId="1059" priority="56" operator="equal">
      <formula>0</formula>
    </cfRule>
  </conditionalFormatting>
  <conditionalFormatting sqref="M33">
    <cfRule type="cellIs" dxfId="1058" priority="55" operator="equal">
      <formula>0</formula>
    </cfRule>
  </conditionalFormatting>
  <conditionalFormatting sqref="T33">
    <cfRule type="containsText" dxfId="1057" priority="54"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1056" priority="53" operator="equal">
      <formula>0</formula>
    </cfRule>
  </conditionalFormatting>
  <conditionalFormatting sqref="T33">
    <cfRule type="cellIs" dxfId="1055" priority="52" operator="equal">
      <formula>0</formula>
    </cfRule>
  </conditionalFormatting>
  <conditionalFormatting sqref="T33">
    <cfRule type="cellIs" dxfId="1054" priority="51" operator="equal">
      <formula>0</formula>
    </cfRule>
  </conditionalFormatting>
  <conditionalFormatting sqref="E64:AM64">
    <cfRule type="containsText" dxfId="1053" priority="49" operator="containsText" text="Наименование инвестиционного проекта">
      <formula>NOT(ISERROR(SEARCH("Наименование инвестиционного проекта",E64)))</formula>
    </cfRule>
  </conditionalFormatting>
  <conditionalFormatting sqref="E64:AM64">
    <cfRule type="cellIs" dxfId="1052" priority="50" operator="equal">
      <formula>0</formula>
    </cfRule>
  </conditionalFormatting>
  <conditionalFormatting sqref="E64:AM64">
    <cfRule type="cellIs" dxfId="1051" priority="48" operator="equal">
      <formula>0</formula>
    </cfRule>
  </conditionalFormatting>
  <conditionalFormatting sqref="E64:AM64">
    <cfRule type="cellIs" dxfId="1050" priority="47" operator="equal">
      <formula>0</formula>
    </cfRule>
  </conditionalFormatting>
  <conditionalFormatting sqref="B93:B98 D93:D98 B76:D76">
    <cfRule type="containsText" dxfId="1049" priority="46" operator="containsText" text="Наименование инвестиционного проекта">
      <formula>NOT(ISERROR(SEARCH("Наименование инвестиционного проекта",B76)))</formula>
    </cfRule>
  </conditionalFormatting>
  <conditionalFormatting sqref="B83:D86 B79:D79 B93:D98 B76:D76">
    <cfRule type="cellIs" dxfId="1048" priority="45" operator="equal">
      <formula>0</formula>
    </cfRule>
  </conditionalFormatting>
  <conditionalFormatting sqref="D83:D84 B85:D86 D23:D49 B106:D120 B71:D75 C98 B132:D172 B79:D79 D100:D101 B100:B101 B122:D123 B125:D128">
    <cfRule type="containsText" dxfId="1047" priority="44" operator="containsText" text="Наименование инвестиционного проекта">
      <formula>NOT(ISERROR(SEARCH("Наименование инвестиционного проекта",B23)))</formula>
    </cfRule>
  </conditionalFormatting>
  <conditionalFormatting sqref="B50:D50 D23:D49 B106:D120 B57:D69 C98 B52:D52 B55:D55 B71:D75 B132:D172 D100:D101 B100:B101 B122:D123 B125:D128">
    <cfRule type="cellIs" dxfId="1046" priority="43" operator="equal">
      <formula>0</formula>
    </cfRule>
  </conditionalFormatting>
  <conditionalFormatting sqref="D105">
    <cfRule type="cellIs" dxfId="1045" priority="34" operator="equal">
      <formula>0</formula>
    </cfRule>
  </conditionalFormatting>
  <conditionalFormatting sqref="C100">
    <cfRule type="cellIs" dxfId="1044" priority="36" operator="equal">
      <formula>0</formula>
    </cfRule>
  </conditionalFormatting>
  <conditionalFormatting sqref="C101">
    <cfRule type="cellIs" dxfId="1043" priority="35" operator="equal">
      <formula>0</formula>
    </cfRule>
  </conditionalFormatting>
  <conditionalFormatting sqref="C46:C47">
    <cfRule type="cellIs" dxfId="1042" priority="32" operator="equal">
      <formula>0</formula>
    </cfRule>
  </conditionalFormatting>
  <conditionalFormatting sqref="B83:C84 D87:D88 B105:C105 B102:D104 B89:D92">
    <cfRule type="containsText" dxfId="1041" priority="42" operator="containsText" text="Наименование инвестиционного проекта">
      <formula>NOT(ISERROR(SEARCH("Наименование инвестиционного проекта",B83)))</formula>
    </cfRule>
  </conditionalFormatting>
  <conditionalFormatting sqref="D87:D88 B105:C105 B102:D104 B89:D92">
    <cfRule type="cellIs" dxfId="1040" priority="41" operator="equal">
      <formula>0</formula>
    </cfRule>
  </conditionalFormatting>
  <conditionalFormatting sqref="B23:C23 B48:C49 B47">
    <cfRule type="cellIs" dxfId="1039" priority="40" operator="equal">
      <formula>0</formula>
    </cfRule>
  </conditionalFormatting>
  <conditionalFormatting sqref="B56 D56">
    <cfRule type="cellIs" dxfId="1038" priority="39" operator="equal">
      <formula>0</formula>
    </cfRule>
  </conditionalFormatting>
  <conditionalFormatting sqref="B87:C87">
    <cfRule type="cellIs" dxfId="1037" priority="38" operator="equal">
      <formula>0</formula>
    </cfRule>
  </conditionalFormatting>
  <conditionalFormatting sqref="B88:C88">
    <cfRule type="cellIs" dxfId="1036" priority="37" operator="equal">
      <formula>0</formula>
    </cfRule>
  </conditionalFormatting>
  <conditionalFormatting sqref="C56">
    <cfRule type="cellIs" dxfId="1035" priority="33" operator="equal">
      <formula>0</formula>
    </cfRule>
  </conditionalFormatting>
  <conditionalFormatting sqref="C51">
    <cfRule type="cellIs" dxfId="1034" priority="30" operator="equal">
      <formula>0</formula>
    </cfRule>
  </conditionalFormatting>
  <conditionalFormatting sqref="D51 B51">
    <cfRule type="cellIs" dxfId="1033" priority="31" operator="equal">
      <formula>0</formula>
    </cfRule>
  </conditionalFormatting>
  <conditionalFormatting sqref="C53:C54">
    <cfRule type="cellIs" dxfId="1032" priority="28" operator="equal">
      <formula>0</formula>
    </cfRule>
  </conditionalFormatting>
  <conditionalFormatting sqref="D53:D54 B53:B54">
    <cfRule type="cellIs" dxfId="1031" priority="29" operator="equal">
      <formula>0</formula>
    </cfRule>
  </conditionalFormatting>
  <conditionalFormatting sqref="B70:D70">
    <cfRule type="cellIs" dxfId="1030" priority="27" operator="equal">
      <formula>0</formula>
    </cfRule>
  </conditionalFormatting>
  <conditionalFormatting sqref="B131:D131">
    <cfRule type="containsText" dxfId="1029" priority="26" operator="containsText" text="Наименование инвестиционного проекта">
      <formula>NOT(ISERROR(SEARCH("Наименование инвестиционного проекта",B131)))</formula>
    </cfRule>
  </conditionalFormatting>
  <conditionalFormatting sqref="B131:D131">
    <cfRule type="cellIs" dxfId="1028" priority="25" operator="equal">
      <formula>0</formula>
    </cfRule>
  </conditionalFormatting>
  <conditionalFormatting sqref="B79:D79">
    <cfRule type="containsText" dxfId="1027" priority="24" operator="containsText" text="Наименование инвестиционного проекта">
      <formula>NOT(ISERROR(SEARCH("Наименование инвестиционного проекта",B79)))</formula>
    </cfRule>
  </conditionalFormatting>
  <conditionalFormatting sqref="B79:D79">
    <cfRule type="cellIs" dxfId="1026" priority="23" operator="equal">
      <formula>0</formula>
    </cfRule>
  </conditionalFormatting>
  <conditionalFormatting sqref="C79">
    <cfRule type="containsText" dxfId="1025" priority="22" operator="containsText" text="Наименование инвестиционного проекта">
      <formula>NOT(ISERROR(SEARCH("Наименование инвестиционного проекта",C79)))</formula>
    </cfRule>
  </conditionalFormatting>
  <conditionalFormatting sqref="C99">
    <cfRule type="cellIs" dxfId="1024" priority="19" operator="equal">
      <formula>0</formula>
    </cfRule>
  </conditionalFormatting>
  <conditionalFormatting sqref="D99 B99">
    <cfRule type="containsText" dxfId="1023" priority="21" operator="containsText" text="Наименование инвестиционного проекта">
      <formula>NOT(ISERROR(SEARCH("Наименование инвестиционного проекта",B99)))</formula>
    </cfRule>
  </conditionalFormatting>
  <conditionalFormatting sqref="D99 B99">
    <cfRule type="cellIs" dxfId="1022" priority="20" operator="equal">
      <formula>0</formula>
    </cfRule>
  </conditionalFormatting>
  <conditionalFormatting sqref="B129:D130">
    <cfRule type="containsText" dxfId="1021" priority="18" operator="containsText" text="Наименование инвестиционного проекта">
      <formula>NOT(ISERROR(SEARCH("Наименование инвестиционного проекта",B129)))</formula>
    </cfRule>
  </conditionalFormatting>
  <conditionalFormatting sqref="B129:D130">
    <cfRule type="cellIs" dxfId="1020" priority="17" operator="equal">
      <formula>0</formula>
    </cfRule>
  </conditionalFormatting>
  <conditionalFormatting sqref="B173:D175">
    <cfRule type="containsText" dxfId="1019" priority="16" operator="containsText" text="Наименование инвестиционного проекта">
      <formula>NOT(ISERROR(SEARCH("Наименование инвестиционного проекта",B173)))</formula>
    </cfRule>
  </conditionalFormatting>
  <conditionalFormatting sqref="B173:D175">
    <cfRule type="cellIs" dxfId="1018" priority="15" operator="equal">
      <formula>0</formula>
    </cfRule>
  </conditionalFormatting>
  <conditionalFormatting sqref="B77:D78">
    <cfRule type="containsText" dxfId="1017" priority="14" operator="containsText" text="Наименование инвестиционного проекта">
      <formula>NOT(ISERROR(SEARCH("Наименование инвестиционного проекта",B77)))</formula>
    </cfRule>
  </conditionalFormatting>
  <conditionalFormatting sqref="B77:D78">
    <cfRule type="cellIs" dxfId="1016" priority="13" operator="equal">
      <formula>0</formula>
    </cfRule>
  </conditionalFormatting>
  <conditionalFormatting sqref="C77:C78">
    <cfRule type="containsText" dxfId="1015" priority="12" operator="containsText" text="Наименование инвестиционного проекта">
      <formula>NOT(ISERROR(SEARCH("Наименование инвестиционного проекта",C77)))</formula>
    </cfRule>
  </conditionalFormatting>
  <conditionalFormatting sqref="B80:D81">
    <cfRule type="containsText" dxfId="1014" priority="11" operator="containsText" text="Наименование инвестиционного проекта">
      <formula>NOT(ISERROR(SEARCH("Наименование инвестиционного проекта",B80)))</formula>
    </cfRule>
  </conditionalFormatting>
  <conditionalFormatting sqref="B80:D81">
    <cfRule type="cellIs" dxfId="1013" priority="10" operator="equal">
      <formula>0</formula>
    </cfRule>
  </conditionalFormatting>
  <conditionalFormatting sqref="C80:C81">
    <cfRule type="containsText" dxfId="1012" priority="9" operator="containsText" text="Наименование инвестиционного проекта">
      <formula>NOT(ISERROR(SEARCH("Наименование инвестиционного проекта",C80)))</formula>
    </cfRule>
  </conditionalFormatting>
  <conditionalFormatting sqref="B121:D121">
    <cfRule type="containsText" dxfId="1011" priority="8" operator="containsText" text="Наименование инвестиционного проекта">
      <formula>NOT(ISERROR(SEARCH("Наименование инвестиционного проекта",B121)))</formula>
    </cfRule>
  </conditionalFormatting>
  <conditionalFormatting sqref="B121:D121">
    <cfRule type="cellIs" dxfId="1010" priority="7" operator="equal">
      <formula>0</formula>
    </cfRule>
  </conditionalFormatting>
  <conditionalFormatting sqref="B82:D82">
    <cfRule type="containsText" dxfId="1009" priority="6" operator="containsText" text="Наименование инвестиционного проекта">
      <formula>NOT(ISERROR(SEARCH("Наименование инвестиционного проекта",B82)))</formula>
    </cfRule>
  </conditionalFormatting>
  <conditionalFormatting sqref="B82:D82">
    <cfRule type="cellIs" dxfId="1008" priority="5" operator="equal">
      <formula>0</formula>
    </cfRule>
  </conditionalFormatting>
  <conditionalFormatting sqref="B124:D124">
    <cfRule type="containsText" dxfId="1007" priority="4" operator="containsText" text="Наименование инвестиционного проекта">
      <formula>NOT(ISERROR(SEARCH("Наименование инвестиционного проекта",B124)))</formula>
    </cfRule>
  </conditionalFormatting>
  <conditionalFormatting sqref="B124:D124">
    <cfRule type="cellIs" dxfId="1006" priority="3" operator="equal">
      <formula>0</formula>
    </cfRule>
  </conditionalFormatting>
  <conditionalFormatting sqref="B176:D176">
    <cfRule type="containsText" dxfId="1005" priority="2" operator="containsText" text="Наименование инвестиционного проекта">
      <formula>NOT(ISERROR(SEARCH("Наименование инвестиционного проекта",B176)))</formula>
    </cfRule>
  </conditionalFormatting>
  <conditionalFormatting sqref="B176:D176">
    <cfRule type="cellIs" dxfId="1004" priority="1" operator="equal">
      <formula>0</formula>
    </cfRule>
  </conditionalFormatting>
  <pageMargins left="0.70866141732283472" right="0.70866141732283472" top="0.74803149606299213" bottom="0.74803149606299213" header="0.31496062992125984" footer="0.31496062992125984"/>
  <pageSetup paperSize="8" scale="1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DO178"/>
  <sheetViews>
    <sheetView view="pageBreakPreview" topLeftCell="B1" zoomScale="70" zoomScaleNormal="100" zoomScaleSheetLayoutView="70" workbookViewId="0">
      <pane xSplit="2" ySplit="20" topLeftCell="W168" activePane="bottomRight" state="frozen"/>
      <selection activeCell="B14" sqref="B14"/>
      <selection pane="topRight" activeCell="D14" sqref="D14"/>
      <selection pane="bottomLeft" activeCell="B21" sqref="B21"/>
      <selection pane="bottomRight" activeCell="BB74" sqref="BB74"/>
    </sheetView>
  </sheetViews>
  <sheetFormatPr defaultRowHeight="15.75" outlineLevelCol="1" x14ac:dyDescent="0.25"/>
  <cols>
    <col min="1" max="1" width="5.85546875" style="34" customWidth="1"/>
    <col min="2" max="2" width="13.7109375" style="35" customWidth="1"/>
    <col min="3" max="3" width="114.42578125" style="35" customWidth="1"/>
    <col min="4" max="4" width="31.85546875" style="35" customWidth="1"/>
    <col min="5" max="5" width="10.85546875" style="35" customWidth="1" outlineLevel="1"/>
    <col min="6" max="7" width="8.85546875" style="35" customWidth="1" outlineLevel="1"/>
    <col min="8" max="8" width="8.5703125" style="35" customWidth="1" outlineLevel="1"/>
    <col min="9" max="10" width="7.5703125" style="35" customWidth="1" outlineLevel="1"/>
    <col min="11" max="11" width="9.5703125" style="35" customWidth="1" outlineLevel="1"/>
    <col min="12" max="12" width="7.140625" style="35" customWidth="1" outlineLevel="1"/>
    <col min="13" max="13" width="7.5703125" style="35" customWidth="1" outlineLevel="1"/>
    <col min="14" max="14" width="10.140625" style="35" customWidth="1" outlineLevel="1"/>
    <col min="15" max="15" width="7.5703125" style="35" customWidth="1" outlineLevel="1"/>
    <col min="16" max="16" width="7.28515625" style="35" customWidth="1" outlineLevel="1"/>
    <col min="17" max="17" width="11.5703125" style="35" customWidth="1"/>
    <col min="18" max="18" width="11" style="35" customWidth="1"/>
    <col min="19" max="19" width="8.42578125" style="35" customWidth="1"/>
    <col min="20" max="20" width="9.28515625" style="35" customWidth="1"/>
    <col min="21" max="21" width="9.140625" style="35" customWidth="1"/>
    <col min="22" max="22" width="9.7109375" style="35" customWidth="1"/>
    <col min="23" max="23" width="12" style="35" customWidth="1"/>
    <col min="24" max="24" width="10" style="35" customWidth="1"/>
    <col min="25" max="25" width="10.42578125" style="35" customWidth="1"/>
    <col min="26" max="27" width="12.85546875" style="35" customWidth="1"/>
    <col min="28" max="28" width="15.140625" style="35" customWidth="1"/>
    <col min="29" max="29" width="11.7109375" style="35" customWidth="1"/>
    <col min="30" max="30" width="9.5703125" style="35" customWidth="1"/>
    <col min="31" max="31" width="8.140625" style="35" customWidth="1"/>
    <col min="32" max="32" width="9.5703125" style="35" customWidth="1"/>
    <col min="33" max="33" width="8.140625" style="35" customWidth="1"/>
    <col min="34" max="34" width="8.42578125" style="35" customWidth="1"/>
    <col min="35" max="35" width="11.42578125" style="35" customWidth="1"/>
    <col min="36" max="36" width="9.7109375" style="35" customWidth="1"/>
    <col min="37" max="37" width="7.85546875" style="35" customWidth="1"/>
    <col min="38" max="38" width="9.28515625" style="35" customWidth="1"/>
    <col min="39" max="64" width="8.7109375" style="35" customWidth="1"/>
    <col min="65" max="65" width="12.85546875" style="35" customWidth="1"/>
    <col min="66" max="66" width="9.140625" style="35" customWidth="1"/>
    <col min="67" max="67" width="8.42578125" style="35" customWidth="1"/>
    <col min="68" max="68" width="10.28515625" style="35" customWidth="1"/>
    <col min="69" max="69" width="8.140625" style="35" customWidth="1"/>
    <col min="70" max="70" width="8.7109375" style="35" customWidth="1"/>
    <col min="71" max="71" width="12.28515625" style="35" customWidth="1"/>
    <col min="72" max="76" width="12.85546875" style="35" customWidth="1"/>
    <col min="77" max="77" width="37" style="35" customWidth="1"/>
    <col min="78" max="78" width="6.85546875" style="35" customWidth="1"/>
    <col min="79" max="16384" width="9.140625" style="35"/>
  </cols>
  <sheetData>
    <row r="1" spans="2:119" ht="18.75" x14ac:dyDescent="0.25">
      <c r="BY1" s="38" t="s">
        <v>432</v>
      </c>
    </row>
    <row r="2" spans="2:119" ht="18.75" x14ac:dyDescent="0.25">
      <c r="BY2" s="38" t="s">
        <v>1</v>
      </c>
    </row>
    <row r="3" spans="2:119" ht="18.75" x14ac:dyDescent="0.25">
      <c r="BY3" s="38" t="s">
        <v>305</v>
      </c>
    </row>
    <row r="4" spans="2:119" x14ac:dyDescent="0.25">
      <c r="B4" s="981" t="s">
        <v>433</v>
      </c>
      <c r="C4" s="982"/>
      <c r="D4" s="982"/>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c r="AT4" s="982"/>
      <c r="AU4" s="982"/>
      <c r="AV4" s="982"/>
      <c r="AW4" s="982"/>
      <c r="AX4" s="982"/>
      <c r="AY4" s="982"/>
      <c r="AZ4" s="982"/>
      <c r="BA4" s="982"/>
      <c r="BB4" s="982"/>
      <c r="BC4" s="982"/>
      <c r="BD4" s="982"/>
      <c r="BE4" s="982"/>
      <c r="BF4" s="982"/>
      <c r="BG4" s="982"/>
      <c r="BH4" s="982"/>
      <c r="BI4" s="982"/>
      <c r="BJ4" s="982"/>
      <c r="BK4" s="982"/>
      <c r="BL4" s="982"/>
      <c r="BM4" s="982"/>
      <c r="BN4" s="982"/>
      <c r="BO4" s="982"/>
      <c r="BP4" s="982"/>
      <c r="BQ4" s="982"/>
      <c r="BR4" s="982"/>
      <c r="BS4" s="982"/>
      <c r="BT4" s="982"/>
      <c r="BU4" s="982"/>
      <c r="BV4" s="982"/>
      <c r="BW4" s="982"/>
      <c r="BX4" s="982"/>
      <c r="BY4" s="982"/>
    </row>
    <row r="6" spans="2:119" ht="18.75" x14ac:dyDescent="0.25">
      <c r="B6" s="907" t="str">
        <f>'5-2027'!B7:AM7</f>
        <v>Инвестиционная программа  ГУП НАО "Нарьян-Марская электростанция"</v>
      </c>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907"/>
      <c r="AV6" s="907"/>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row>
    <row r="7" spans="2:119" x14ac:dyDescent="0.25">
      <c r="B7" s="964" t="s">
        <v>4</v>
      </c>
      <c r="C7" s="964"/>
      <c r="D7" s="964"/>
      <c r="E7" s="964"/>
      <c r="F7" s="964"/>
      <c r="G7" s="964"/>
      <c r="H7" s="964"/>
      <c r="I7" s="964"/>
      <c r="J7" s="964"/>
      <c r="K7" s="964"/>
      <c r="L7" s="964"/>
      <c r="M7" s="964"/>
      <c r="N7" s="964"/>
      <c r="O7" s="964"/>
      <c r="P7" s="964"/>
      <c r="Q7" s="964"/>
      <c r="R7" s="964"/>
      <c r="S7" s="964"/>
      <c r="T7" s="964"/>
      <c r="U7" s="964"/>
      <c r="V7" s="964"/>
      <c r="W7" s="964"/>
      <c r="X7" s="964"/>
      <c r="Y7" s="964"/>
      <c r="Z7" s="964"/>
      <c r="AA7" s="964"/>
      <c r="AB7" s="964"/>
      <c r="AC7" s="964"/>
      <c r="AD7" s="964"/>
      <c r="AE7" s="964"/>
      <c r="AF7" s="964"/>
      <c r="AG7" s="964"/>
      <c r="AH7" s="964"/>
      <c r="AI7" s="964"/>
      <c r="AJ7" s="964"/>
      <c r="AK7" s="964"/>
      <c r="AL7" s="964"/>
      <c r="AM7" s="964"/>
      <c r="AN7" s="964"/>
      <c r="AO7" s="964"/>
      <c r="AP7" s="964"/>
      <c r="AQ7" s="964"/>
      <c r="AR7" s="964"/>
      <c r="AS7" s="964"/>
      <c r="AT7" s="964"/>
      <c r="AU7" s="964"/>
      <c r="AV7" s="964"/>
      <c r="AW7" s="964"/>
      <c r="AX7" s="964"/>
      <c r="AY7" s="964"/>
      <c r="AZ7" s="964"/>
      <c r="BA7" s="964"/>
      <c r="BB7" s="964"/>
      <c r="BC7" s="964"/>
      <c r="BD7" s="964"/>
      <c r="BE7" s="964"/>
      <c r="BF7" s="964"/>
      <c r="BG7" s="964"/>
      <c r="BH7" s="964"/>
      <c r="BI7" s="964"/>
      <c r="BJ7" s="964"/>
      <c r="BK7" s="964"/>
      <c r="BL7" s="964"/>
      <c r="BM7" s="964"/>
      <c r="BN7" s="964"/>
      <c r="BO7" s="964"/>
      <c r="BP7" s="964"/>
      <c r="BQ7" s="964"/>
      <c r="BR7" s="964"/>
      <c r="BS7" s="964"/>
      <c r="BT7" s="964"/>
      <c r="BU7" s="964"/>
      <c r="BV7" s="964"/>
      <c r="BW7" s="964"/>
      <c r="BX7" s="964"/>
      <c r="BY7" s="964"/>
    </row>
    <row r="9" spans="2:119" ht="18.75" x14ac:dyDescent="0.25">
      <c r="B9" s="873" t="s">
        <v>1682</v>
      </c>
      <c r="C9" s="873"/>
      <c r="D9" s="873"/>
      <c r="E9" s="873"/>
      <c r="F9" s="873"/>
      <c r="G9" s="873"/>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c r="AG9" s="873"/>
      <c r="AH9" s="873"/>
      <c r="AI9" s="873"/>
      <c r="AJ9" s="873"/>
      <c r="AK9" s="873"/>
      <c r="AL9" s="873"/>
      <c r="AM9" s="873"/>
      <c r="AN9" s="873"/>
      <c r="AO9" s="873"/>
      <c r="AP9" s="873"/>
      <c r="AQ9" s="873"/>
      <c r="AR9" s="873"/>
      <c r="AS9" s="873"/>
      <c r="AT9" s="873"/>
      <c r="AU9" s="873"/>
      <c r="AV9" s="873"/>
      <c r="AW9" s="873"/>
      <c r="AX9" s="873"/>
      <c r="AY9" s="873"/>
      <c r="AZ9" s="873"/>
      <c r="BA9" s="873"/>
      <c r="BB9" s="873"/>
      <c r="BC9" s="873"/>
      <c r="BD9" s="873"/>
      <c r="BE9" s="873"/>
      <c r="BF9" s="873"/>
      <c r="BG9" s="873"/>
      <c r="BH9" s="873"/>
      <c r="BI9" s="873"/>
      <c r="BJ9" s="873"/>
      <c r="BK9" s="873"/>
      <c r="BL9" s="873"/>
      <c r="BM9" s="873"/>
      <c r="BN9" s="873"/>
      <c r="BO9" s="873"/>
      <c r="BP9" s="873"/>
      <c r="BQ9" s="873"/>
      <c r="BR9" s="873"/>
      <c r="BS9" s="873"/>
      <c r="BT9" s="873"/>
      <c r="BU9" s="873"/>
      <c r="BV9" s="873"/>
      <c r="BW9" s="873"/>
      <c r="BX9" s="873"/>
      <c r="BY9" s="873"/>
    </row>
    <row r="11" spans="2:119" ht="18.75" x14ac:dyDescent="0.25">
      <c r="B11" s="873" t="str">
        <f>'1-2023'!B12:AY12</f>
        <v>Утвержденные плановые значения показателей приведены в соответствии с:  "решение об утверждении инвестиционной программы отсутствует"</v>
      </c>
      <c r="C11" s="873"/>
      <c r="D11" s="873"/>
      <c r="E11" s="873"/>
      <c r="F11" s="873"/>
      <c r="G11" s="873"/>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c r="AS11" s="873"/>
      <c r="AT11" s="873"/>
      <c r="AU11" s="873"/>
      <c r="AV11" s="873"/>
      <c r="AW11" s="873"/>
      <c r="AX11" s="873"/>
      <c r="AY11" s="873"/>
      <c r="AZ11" s="873"/>
      <c r="BA11" s="873"/>
      <c r="BB11" s="873"/>
      <c r="BC11" s="873"/>
      <c r="BD11" s="873"/>
      <c r="BE11" s="873"/>
      <c r="BF11" s="873"/>
      <c r="BG11" s="873"/>
      <c r="BH11" s="873"/>
      <c r="BI11" s="873"/>
      <c r="BJ11" s="873"/>
      <c r="BK11" s="873"/>
      <c r="BL11" s="873"/>
      <c r="BM11" s="873"/>
      <c r="BN11" s="873"/>
      <c r="BO11" s="873"/>
      <c r="BP11" s="873"/>
      <c r="BQ11" s="873"/>
      <c r="BR11" s="873"/>
      <c r="BS11" s="873"/>
      <c r="BT11" s="873"/>
      <c r="BU11" s="873"/>
      <c r="BV11" s="873"/>
      <c r="BW11" s="873"/>
      <c r="BX11" s="873"/>
      <c r="BY11" s="873"/>
    </row>
    <row r="12" spans="2:119" ht="6.75" customHeight="1" x14ac:dyDescent="0.25">
      <c r="B12" s="949" t="s">
        <v>6</v>
      </c>
      <c r="C12" s="949"/>
      <c r="D12" s="949"/>
      <c r="E12" s="949"/>
      <c r="F12" s="949"/>
      <c r="G12" s="949"/>
      <c r="H12" s="949"/>
      <c r="I12" s="949"/>
      <c r="J12" s="949"/>
      <c r="K12" s="949"/>
      <c r="L12" s="949"/>
      <c r="M12" s="949"/>
      <c r="N12" s="949"/>
      <c r="O12" s="949"/>
      <c r="P12" s="949"/>
      <c r="Q12" s="949"/>
      <c r="R12" s="949"/>
      <c r="S12" s="949"/>
      <c r="T12" s="949"/>
      <c r="U12" s="949"/>
      <c r="V12" s="949"/>
      <c r="W12" s="949"/>
      <c r="X12" s="949"/>
      <c r="Y12" s="949"/>
      <c r="Z12" s="949"/>
      <c r="AA12" s="949"/>
      <c r="AB12" s="949"/>
      <c r="AC12" s="949"/>
      <c r="AD12" s="949"/>
      <c r="AE12" s="949"/>
      <c r="AF12" s="949"/>
      <c r="AG12" s="949"/>
      <c r="AH12" s="949"/>
      <c r="AI12" s="949"/>
      <c r="AJ12" s="949"/>
      <c r="AK12" s="949"/>
      <c r="AL12" s="949"/>
      <c r="AM12" s="949"/>
      <c r="AN12" s="949"/>
      <c r="AO12" s="949"/>
      <c r="AP12" s="949"/>
      <c r="AQ12" s="949"/>
      <c r="AR12" s="949"/>
      <c r="AS12" s="949"/>
      <c r="AT12" s="949"/>
      <c r="AU12" s="949"/>
      <c r="AV12" s="949"/>
      <c r="AW12" s="949"/>
      <c r="AX12" s="949"/>
      <c r="AY12" s="949"/>
      <c r="AZ12" s="949"/>
      <c r="BA12" s="949"/>
      <c r="BB12" s="949"/>
      <c r="BC12" s="949"/>
      <c r="BD12" s="949"/>
      <c r="BE12" s="949"/>
      <c r="BF12" s="949"/>
      <c r="BG12" s="949"/>
      <c r="BH12" s="949"/>
      <c r="BI12" s="949"/>
      <c r="BJ12" s="949"/>
      <c r="BK12" s="949"/>
      <c r="BL12" s="949"/>
      <c r="BM12" s="949"/>
      <c r="BN12" s="949"/>
      <c r="BO12" s="949"/>
      <c r="BP12" s="949"/>
      <c r="BQ12" s="949"/>
      <c r="BR12" s="949"/>
      <c r="BS12" s="949"/>
      <c r="BT12" s="949"/>
      <c r="BU12" s="949"/>
      <c r="BV12" s="949"/>
      <c r="BW12" s="949"/>
      <c r="BX12" s="949"/>
      <c r="BY12" s="949"/>
    </row>
    <row r="13" spans="2:119" x14ac:dyDescent="0.25">
      <c r="B13" s="947"/>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c r="BP13" s="947"/>
      <c r="BQ13" s="947"/>
      <c r="BR13" s="947"/>
      <c r="BS13" s="947"/>
      <c r="BT13" s="947"/>
      <c r="BU13" s="947"/>
      <c r="BV13" s="947"/>
      <c r="BW13" s="947"/>
      <c r="BX13" s="947"/>
    </row>
    <row r="14" spans="2:119" ht="38.25" customHeight="1" x14ac:dyDescent="0.25">
      <c r="B14" s="971" t="s">
        <v>7</v>
      </c>
      <c r="C14" s="971" t="s">
        <v>8</v>
      </c>
      <c r="D14" s="971" t="s">
        <v>9</v>
      </c>
      <c r="E14" s="971" t="s">
        <v>1477</v>
      </c>
      <c r="F14" s="971"/>
      <c r="G14" s="971"/>
      <c r="H14" s="971"/>
      <c r="I14" s="971"/>
      <c r="J14" s="971"/>
      <c r="K14" s="971"/>
      <c r="L14" s="971"/>
      <c r="M14" s="971"/>
      <c r="N14" s="971"/>
      <c r="O14" s="971"/>
      <c r="P14" s="971"/>
      <c r="Q14" s="972" t="s">
        <v>434</v>
      </c>
      <c r="R14" s="972"/>
      <c r="S14" s="972"/>
      <c r="T14" s="972"/>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c r="AT14" s="972"/>
      <c r="AU14" s="972"/>
      <c r="AV14" s="972"/>
      <c r="AW14" s="972"/>
      <c r="AX14" s="972"/>
      <c r="AY14" s="972"/>
      <c r="AZ14" s="972"/>
      <c r="BA14" s="972"/>
      <c r="BB14" s="972"/>
      <c r="BC14" s="972"/>
      <c r="BD14" s="972"/>
      <c r="BE14" s="972"/>
      <c r="BF14" s="972"/>
      <c r="BG14" s="972"/>
      <c r="BH14" s="972"/>
      <c r="BI14" s="972"/>
      <c r="BJ14" s="972"/>
      <c r="BK14" s="972"/>
      <c r="BL14" s="972"/>
      <c r="BM14" s="972"/>
      <c r="BN14" s="972"/>
      <c r="BO14" s="972"/>
      <c r="BP14" s="972"/>
      <c r="BQ14" s="972"/>
      <c r="BR14" s="972"/>
      <c r="BS14" s="972"/>
      <c r="BT14" s="972"/>
      <c r="BU14" s="972"/>
      <c r="BV14" s="972"/>
      <c r="BW14" s="972"/>
      <c r="BX14" s="972"/>
      <c r="BY14" s="970" t="s">
        <v>194</v>
      </c>
    </row>
    <row r="15" spans="2:119" ht="15.75" customHeight="1" x14ac:dyDescent="0.25">
      <c r="B15" s="971"/>
      <c r="C15" s="971"/>
      <c r="D15" s="971"/>
      <c r="E15" s="971"/>
      <c r="F15" s="971"/>
      <c r="G15" s="971"/>
      <c r="H15" s="971"/>
      <c r="I15" s="971"/>
      <c r="J15" s="971"/>
      <c r="K15" s="971"/>
      <c r="L15" s="971"/>
      <c r="M15" s="971"/>
      <c r="N15" s="971"/>
      <c r="O15" s="971"/>
      <c r="P15" s="971"/>
      <c r="Q15" s="969" t="s">
        <v>1478</v>
      </c>
      <c r="R15" s="969"/>
      <c r="S15" s="969"/>
      <c r="T15" s="969"/>
      <c r="U15" s="969"/>
      <c r="V15" s="969"/>
      <c r="W15" s="969"/>
      <c r="X15" s="969"/>
      <c r="Y15" s="969"/>
      <c r="Z15" s="969"/>
      <c r="AA15" s="969"/>
      <c r="AB15" s="969"/>
      <c r="AC15" s="969" t="s">
        <v>1479</v>
      </c>
      <c r="AD15" s="969"/>
      <c r="AE15" s="969"/>
      <c r="AF15" s="969"/>
      <c r="AG15" s="969"/>
      <c r="AH15" s="969"/>
      <c r="AI15" s="969"/>
      <c r="AJ15" s="969"/>
      <c r="AK15" s="969"/>
      <c r="AL15" s="969"/>
      <c r="AM15" s="969"/>
      <c r="AN15" s="969"/>
      <c r="AO15" s="946" t="s">
        <v>1480</v>
      </c>
      <c r="AP15" s="973"/>
      <c r="AQ15" s="973"/>
      <c r="AR15" s="973"/>
      <c r="AS15" s="973"/>
      <c r="AT15" s="973"/>
      <c r="AU15" s="973"/>
      <c r="AV15" s="973"/>
      <c r="AW15" s="973"/>
      <c r="AX15" s="973"/>
      <c r="AY15" s="973"/>
      <c r="AZ15" s="974"/>
      <c r="BA15" s="946" t="s">
        <v>1481</v>
      </c>
      <c r="BB15" s="973"/>
      <c r="BC15" s="973"/>
      <c r="BD15" s="973"/>
      <c r="BE15" s="973"/>
      <c r="BF15" s="973"/>
      <c r="BG15" s="973"/>
      <c r="BH15" s="973"/>
      <c r="BI15" s="973"/>
      <c r="BJ15" s="973"/>
      <c r="BK15" s="973"/>
      <c r="BL15" s="974"/>
      <c r="BM15" s="969" t="s">
        <v>1482</v>
      </c>
      <c r="BN15" s="969"/>
      <c r="BO15" s="969"/>
      <c r="BP15" s="969"/>
      <c r="BQ15" s="969"/>
      <c r="BR15" s="969"/>
      <c r="BS15" s="969"/>
      <c r="BT15" s="969"/>
      <c r="BU15" s="969"/>
      <c r="BV15" s="969"/>
      <c r="BW15" s="969"/>
      <c r="BX15" s="969"/>
      <c r="BY15" s="970"/>
      <c r="CN15" s="968"/>
      <c r="CO15" s="968"/>
      <c r="CP15" s="968"/>
      <c r="CQ15" s="968"/>
      <c r="CR15" s="968"/>
      <c r="CS15" s="968"/>
      <c r="CT15" s="968"/>
      <c r="CU15" s="968"/>
      <c r="CV15" s="968"/>
      <c r="CW15" s="968"/>
      <c r="CX15" s="968"/>
      <c r="CY15" s="968"/>
      <c r="CZ15" s="968"/>
      <c r="DA15" s="968"/>
      <c r="DB15" s="968"/>
      <c r="DC15" s="968"/>
      <c r="DD15" s="968"/>
      <c r="DE15" s="968"/>
      <c r="DF15" s="968"/>
      <c r="DG15" s="968"/>
      <c r="DH15" s="968"/>
      <c r="DI15" s="968"/>
      <c r="DJ15" s="968"/>
      <c r="DK15" s="968"/>
      <c r="DL15" s="968"/>
      <c r="DM15" s="968"/>
      <c r="DN15" s="968"/>
      <c r="DO15" s="968"/>
    </row>
    <row r="16" spans="2:119" x14ac:dyDescent="0.25">
      <c r="B16" s="971"/>
      <c r="C16" s="971"/>
      <c r="D16" s="971"/>
      <c r="E16" s="971"/>
      <c r="F16" s="971"/>
      <c r="G16" s="971"/>
      <c r="H16" s="971"/>
      <c r="I16" s="971"/>
      <c r="J16" s="971"/>
      <c r="K16" s="971"/>
      <c r="L16" s="971"/>
      <c r="M16" s="971"/>
      <c r="N16" s="971"/>
      <c r="O16" s="971"/>
      <c r="P16" s="971"/>
      <c r="Q16" s="969"/>
      <c r="R16" s="969"/>
      <c r="S16" s="969"/>
      <c r="T16" s="969"/>
      <c r="U16" s="969"/>
      <c r="V16" s="969"/>
      <c r="W16" s="969"/>
      <c r="X16" s="969"/>
      <c r="Y16" s="969"/>
      <c r="Z16" s="969"/>
      <c r="AA16" s="969"/>
      <c r="AB16" s="969"/>
      <c r="AC16" s="969"/>
      <c r="AD16" s="969"/>
      <c r="AE16" s="969"/>
      <c r="AF16" s="969"/>
      <c r="AG16" s="969"/>
      <c r="AH16" s="969"/>
      <c r="AI16" s="969"/>
      <c r="AJ16" s="969"/>
      <c r="AK16" s="969"/>
      <c r="AL16" s="969"/>
      <c r="AM16" s="969"/>
      <c r="AN16" s="969"/>
      <c r="AO16" s="975"/>
      <c r="AP16" s="976"/>
      <c r="AQ16" s="976"/>
      <c r="AR16" s="976"/>
      <c r="AS16" s="976"/>
      <c r="AT16" s="976"/>
      <c r="AU16" s="976"/>
      <c r="AV16" s="976"/>
      <c r="AW16" s="976"/>
      <c r="AX16" s="976"/>
      <c r="AY16" s="976"/>
      <c r="AZ16" s="977"/>
      <c r="BA16" s="975"/>
      <c r="BB16" s="976"/>
      <c r="BC16" s="976"/>
      <c r="BD16" s="976"/>
      <c r="BE16" s="976"/>
      <c r="BF16" s="976"/>
      <c r="BG16" s="976"/>
      <c r="BH16" s="976"/>
      <c r="BI16" s="976"/>
      <c r="BJ16" s="976"/>
      <c r="BK16" s="976"/>
      <c r="BL16" s="977"/>
      <c r="BM16" s="969"/>
      <c r="BN16" s="969"/>
      <c r="BO16" s="969"/>
      <c r="BP16" s="969"/>
      <c r="BQ16" s="969"/>
      <c r="BR16" s="969"/>
      <c r="BS16" s="969"/>
      <c r="BT16" s="969"/>
      <c r="BU16" s="969"/>
      <c r="BV16" s="969"/>
      <c r="BW16" s="969"/>
      <c r="BX16" s="969"/>
      <c r="BY16" s="970"/>
      <c r="CN16" s="968"/>
      <c r="CO16" s="968"/>
      <c r="CP16" s="968"/>
      <c r="CQ16" s="968"/>
      <c r="CR16" s="968"/>
      <c r="CS16" s="968"/>
      <c r="CT16" s="968"/>
      <c r="CU16" s="968"/>
      <c r="CV16" s="968"/>
      <c r="CW16" s="968"/>
      <c r="CX16" s="968"/>
      <c r="CY16" s="968"/>
      <c r="CZ16" s="968"/>
      <c r="DA16" s="968"/>
      <c r="DB16" s="968"/>
      <c r="DC16" s="968"/>
      <c r="DD16" s="968"/>
      <c r="DE16" s="968"/>
      <c r="DF16" s="968"/>
      <c r="DG16" s="968"/>
      <c r="DH16" s="968"/>
      <c r="DI16" s="968"/>
      <c r="DJ16" s="968"/>
      <c r="DK16" s="968"/>
      <c r="DL16" s="968"/>
      <c r="DM16" s="968"/>
      <c r="DN16" s="968"/>
      <c r="DO16" s="968"/>
    </row>
    <row r="17" spans="1:119" ht="39" customHeight="1" x14ac:dyDescent="0.25">
      <c r="B17" s="971"/>
      <c r="C17" s="971"/>
      <c r="D17" s="971"/>
      <c r="E17" s="969" t="s">
        <v>196</v>
      </c>
      <c r="F17" s="969"/>
      <c r="G17" s="969"/>
      <c r="H17" s="969"/>
      <c r="I17" s="969"/>
      <c r="J17" s="969"/>
      <c r="K17" s="970" t="s">
        <v>197</v>
      </c>
      <c r="L17" s="970"/>
      <c r="M17" s="970"/>
      <c r="N17" s="970"/>
      <c r="O17" s="970"/>
      <c r="P17" s="970"/>
      <c r="Q17" s="969" t="s">
        <v>196</v>
      </c>
      <c r="R17" s="969"/>
      <c r="S17" s="969"/>
      <c r="T17" s="969"/>
      <c r="U17" s="969"/>
      <c r="V17" s="969"/>
      <c r="W17" s="970" t="s">
        <v>43</v>
      </c>
      <c r="X17" s="970"/>
      <c r="Y17" s="970"/>
      <c r="Z17" s="970"/>
      <c r="AA17" s="970"/>
      <c r="AB17" s="970"/>
      <c r="AC17" s="969" t="s">
        <v>195</v>
      </c>
      <c r="AD17" s="969"/>
      <c r="AE17" s="969"/>
      <c r="AF17" s="969"/>
      <c r="AG17" s="969"/>
      <c r="AH17" s="969"/>
      <c r="AI17" s="970" t="s">
        <v>43</v>
      </c>
      <c r="AJ17" s="970"/>
      <c r="AK17" s="970"/>
      <c r="AL17" s="970"/>
      <c r="AM17" s="970"/>
      <c r="AN17" s="970"/>
      <c r="AO17" s="978" t="s">
        <v>195</v>
      </c>
      <c r="AP17" s="979"/>
      <c r="AQ17" s="979"/>
      <c r="AR17" s="979"/>
      <c r="AS17" s="979"/>
      <c r="AT17" s="980"/>
      <c r="AU17" s="978" t="s">
        <v>43</v>
      </c>
      <c r="AV17" s="979"/>
      <c r="AW17" s="979"/>
      <c r="AX17" s="979"/>
      <c r="AY17" s="979"/>
      <c r="AZ17" s="980"/>
      <c r="BA17" s="978" t="s">
        <v>195</v>
      </c>
      <c r="BB17" s="979"/>
      <c r="BC17" s="979"/>
      <c r="BD17" s="979"/>
      <c r="BE17" s="979"/>
      <c r="BF17" s="980"/>
      <c r="BG17" s="978" t="s">
        <v>43</v>
      </c>
      <c r="BH17" s="979"/>
      <c r="BI17" s="979"/>
      <c r="BJ17" s="979"/>
      <c r="BK17" s="979"/>
      <c r="BL17" s="980"/>
      <c r="BM17" s="969" t="s">
        <v>195</v>
      </c>
      <c r="BN17" s="969"/>
      <c r="BO17" s="969"/>
      <c r="BP17" s="969"/>
      <c r="BQ17" s="969"/>
      <c r="BR17" s="969"/>
      <c r="BS17" s="970" t="s">
        <v>43</v>
      </c>
      <c r="BT17" s="970"/>
      <c r="BU17" s="970"/>
      <c r="BV17" s="970"/>
      <c r="BW17" s="970"/>
      <c r="BX17" s="970"/>
      <c r="BY17" s="970"/>
      <c r="CN17" s="966"/>
      <c r="CO17" s="966"/>
      <c r="CP17" s="966"/>
      <c r="CQ17" s="966"/>
      <c r="CR17" s="966"/>
      <c r="CS17" s="966"/>
      <c r="CT17" s="966"/>
      <c r="CU17" s="966"/>
      <c r="CV17" s="966"/>
      <c r="CW17" s="966"/>
      <c r="CX17" s="966"/>
      <c r="CY17" s="966"/>
      <c r="CZ17" s="966"/>
      <c r="DA17" s="966"/>
      <c r="DB17" s="966"/>
      <c r="DC17" s="966"/>
      <c r="DD17" s="966"/>
      <c r="DE17" s="966"/>
      <c r="DF17" s="966"/>
      <c r="DG17" s="966"/>
      <c r="DH17" s="966"/>
      <c r="DI17" s="967"/>
      <c r="DJ17" s="967"/>
      <c r="DK17" s="967"/>
      <c r="DL17" s="967"/>
      <c r="DM17" s="967"/>
      <c r="DN17" s="967"/>
      <c r="DO17" s="967"/>
    </row>
    <row r="18" spans="1:119" ht="66" customHeight="1" x14ac:dyDescent="0.25">
      <c r="B18" s="971"/>
      <c r="C18" s="971"/>
      <c r="D18" s="971"/>
      <c r="E18" s="345" t="s">
        <v>438</v>
      </c>
      <c r="F18" s="346" t="s">
        <v>314</v>
      </c>
      <c r="G18" s="346" t="s">
        <v>315</v>
      </c>
      <c r="H18" s="347" t="s">
        <v>316</v>
      </c>
      <c r="I18" s="346" t="s">
        <v>317</v>
      </c>
      <c r="J18" s="346" t="s">
        <v>318</v>
      </c>
      <c r="K18" s="345" t="s">
        <v>438</v>
      </c>
      <c r="L18" s="346" t="s">
        <v>314</v>
      </c>
      <c r="M18" s="346" t="s">
        <v>315</v>
      </c>
      <c r="N18" s="347" t="s">
        <v>316</v>
      </c>
      <c r="O18" s="346" t="s">
        <v>317</v>
      </c>
      <c r="P18" s="346" t="s">
        <v>318</v>
      </c>
      <c r="Q18" s="345" t="s">
        <v>438</v>
      </c>
      <c r="R18" s="346" t="s">
        <v>314</v>
      </c>
      <c r="S18" s="346" t="s">
        <v>315</v>
      </c>
      <c r="T18" s="347" t="s">
        <v>316</v>
      </c>
      <c r="U18" s="346" t="s">
        <v>317</v>
      </c>
      <c r="V18" s="346" t="s">
        <v>318</v>
      </c>
      <c r="W18" s="345" t="s">
        <v>438</v>
      </c>
      <c r="X18" s="346" t="s">
        <v>314</v>
      </c>
      <c r="Y18" s="346" t="s">
        <v>315</v>
      </c>
      <c r="Z18" s="347" t="s">
        <v>316</v>
      </c>
      <c r="AA18" s="346" t="s">
        <v>317</v>
      </c>
      <c r="AB18" s="346" t="s">
        <v>318</v>
      </c>
      <c r="AC18" s="345" t="s">
        <v>438</v>
      </c>
      <c r="AD18" s="346" t="s">
        <v>314</v>
      </c>
      <c r="AE18" s="346" t="s">
        <v>315</v>
      </c>
      <c r="AF18" s="347" t="s">
        <v>316</v>
      </c>
      <c r="AG18" s="346" t="s">
        <v>317</v>
      </c>
      <c r="AH18" s="346" t="s">
        <v>318</v>
      </c>
      <c r="AI18" s="345" t="s">
        <v>438</v>
      </c>
      <c r="AJ18" s="346" t="s">
        <v>314</v>
      </c>
      <c r="AK18" s="346" t="s">
        <v>315</v>
      </c>
      <c r="AL18" s="347" t="s">
        <v>316</v>
      </c>
      <c r="AM18" s="346" t="s">
        <v>317</v>
      </c>
      <c r="AN18" s="346" t="s">
        <v>318</v>
      </c>
      <c r="AO18" s="345" t="s">
        <v>438</v>
      </c>
      <c r="AP18" s="346" t="s">
        <v>314</v>
      </c>
      <c r="AQ18" s="346" t="s">
        <v>315</v>
      </c>
      <c r="AR18" s="347" t="s">
        <v>316</v>
      </c>
      <c r="AS18" s="346" t="s">
        <v>317</v>
      </c>
      <c r="AT18" s="346" t="s">
        <v>318</v>
      </c>
      <c r="AU18" s="345" t="s">
        <v>438</v>
      </c>
      <c r="AV18" s="346" t="s">
        <v>314</v>
      </c>
      <c r="AW18" s="346" t="s">
        <v>315</v>
      </c>
      <c r="AX18" s="347" t="s">
        <v>316</v>
      </c>
      <c r="AY18" s="346" t="s">
        <v>317</v>
      </c>
      <c r="AZ18" s="346" t="s">
        <v>318</v>
      </c>
      <c r="BA18" s="345" t="s">
        <v>438</v>
      </c>
      <c r="BB18" s="346" t="s">
        <v>314</v>
      </c>
      <c r="BC18" s="346" t="s">
        <v>315</v>
      </c>
      <c r="BD18" s="347" t="s">
        <v>316</v>
      </c>
      <c r="BE18" s="346" t="s">
        <v>317</v>
      </c>
      <c r="BF18" s="346" t="s">
        <v>318</v>
      </c>
      <c r="BG18" s="345" t="s">
        <v>438</v>
      </c>
      <c r="BH18" s="346" t="s">
        <v>314</v>
      </c>
      <c r="BI18" s="346" t="s">
        <v>315</v>
      </c>
      <c r="BJ18" s="347" t="s">
        <v>316</v>
      </c>
      <c r="BK18" s="346" t="s">
        <v>317</v>
      </c>
      <c r="BL18" s="346" t="s">
        <v>318</v>
      </c>
      <c r="BM18" s="345" t="s">
        <v>438</v>
      </c>
      <c r="BN18" s="346" t="s">
        <v>314</v>
      </c>
      <c r="BO18" s="346" t="s">
        <v>315</v>
      </c>
      <c r="BP18" s="347" t="s">
        <v>316</v>
      </c>
      <c r="BQ18" s="346" t="s">
        <v>317</v>
      </c>
      <c r="BR18" s="346" t="s">
        <v>318</v>
      </c>
      <c r="BS18" s="345" t="s">
        <v>438</v>
      </c>
      <c r="BT18" s="346" t="s">
        <v>314</v>
      </c>
      <c r="BU18" s="346" t="s">
        <v>315</v>
      </c>
      <c r="BV18" s="347" t="s">
        <v>316</v>
      </c>
      <c r="BW18" s="346" t="s">
        <v>317</v>
      </c>
      <c r="BX18" s="346" t="s">
        <v>318</v>
      </c>
      <c r="BY18" s="970"/>
      <c r="CN18" s="154"/>
      <c r="CO18" s="154"/>
      <c r="CP18" s="154"/>
      <c r="CQ18" s="155"/>
      <c r="CR18" s="155"/>
      <c r="CS18" s="155"/>
      <c r="CT18" s="154"/>
      <c r="CU18" s="154"/>
      <c r="CV18" s="154"/>
      <c r="CW18" s="154"/>
      <c r="CX18" s="155"/>
      <c r="CY18" s="155"/>
      <c r="CZ18" s="155"/>
      <c r="DA18" s="154"/>
      <c r="DB18" s="154"/>
      <c r="DC18" s="154"/>
      <c r="DD18" s="154"/>
      <c r="DE18" s="155"/>
      <c r="DF18" s="155"/>
      <c r="DG18" s="155"/>
      <c r="DH18" s="154"/>
      <c r="DI18" s="154"/>
      <c r="DJ18" s="154"/>
      <c r="DK18" s="154"/>
      <c r="DL18" s="155"/>
      <c r="DM18" s="155"/>
      <c r="DN18" s="155"/>
      <c r="DO18" s="154"/>
    </row>
    <row r="19" spans="1:119" x14ac:dyDescent="0.25">
      <c r="B19" s="348">
        <v>1</v>
      </c>
      <c r="C19" s="348">
        <v>2</v>
      </c>
      <c r="D19" s="348">
        <v>3</v>
      </c>
      <c r="E19" s="349" t="s">
        <v>398</v>
      </c>
      <c r="F19" s="349" t="s">
        <v>399</v>
      </c>
      <c r="G19" s="349" t="s">
        <v>400</v>
      </c>
      <c r="H19" s="349" t="s">
        <v>401</v>
      </c>
      <c r="I19" s="349" t="s">
        <v>402</v>
      </c>
      <c r="J19" s="349" t="s">
        <v>403</v>
      </c>
      <c r="K19" s="349" t="s">
        <v>405</v>
      </c>
      <c r="L19" s="349" t="s">
        <v>406</v>
      </c>
      <c r="M19" s="349" t="s">
        <v>407</v>
      </c>
      <c r="N19" s="349" t="s">
        <v>408</v>
      </c>
      <c r="O19" s="349" t="s">
        <v>409</v>
      </c>
      <c r="P19" s="349" t="s">
        <v>410</v>
      </c>
      <c r="Q19" s="349" t="s">
        <v>439</v>
      </c>
      <c r="R19" s="349" t="s">
        <v>440</v>
      </c>
      <c r="S19" s="349" t="s">
        <v>441</v>
      </c>
      <c r="T19" s="349" t="s">
        <v>442</v>
      </c>
      <c r="U19" s="349" t="s">
        <v>443</v>
      </c>
      <c r="V19" s="349" t="s">
        <v>444</v>
      </c>
      <c r="W19" s="349" t="s">
        <v>445</v>
      </c>
      <c r="X19" s="349" t="s">
        <v>446</v>
      </c>
      <c r="Y19" s="349" t="s">
        <v>447</v>
      </c>
      <c r="Z19" s="349" t="s">
        <v>448</v>
      </c>
      <c r="AA19" s="349" t="s">
        <v>449</v>
      </c>
      <c r="AB19" s="349" t="s">
        <v>450</v>
      </c>
      <c r="AC19" s="349" t="s">
        <v>451</v>
      </c>
      <c r="AD19" s="349" t="s">
        <v>452</v>
      </c>
      <c r="AE19" s="349" t="s">
        <v>453</v>
      </c>
      <c r="AF19" s="349" t="s">
        <v>454</v>
      </c>
      <c r="AG19" s="349" t="s">
        <v>455</v>
      </c>
      <c r="AH19" s="349" t="s">
        <v>456</v>
      </c>
      <c r="AI19" s="349" t="s">
        <v>457</v>
      </c>
      <c r="AJ19" s="349" t="s">
        <v>458</v>
      </c>
      <c r="AK19" s="349" t="s">
        <v>459</v>
      </c>
      <c r="AL19" s="349" t="s">
        <v>460</v>
      </c>
      <c r="AM19" s="349" t="s">
        <v>461</v>
      </c>
      <c r="AN19" s="349" t="s">
        <v>462</v>
      </c>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t="s">
        <v>463</v>
      </c>
      <c r="BN19" s="349" t="s">
        <v>464</v>
      </c>
      <c r="BO19" s="349" t="s">
        <v>465</v>
      </c>
      <c r="BP19" s="349" t="s">
        <v>466</v>
      </c>
      <c r="BQ19" s="349" t="s">
        <v>467</v>
      </c>
      <c r="BR19" s="349" t="s">
        <v>468</v>
      </c>
      <c r="BS19" s="349" t="s">
        <v>469</v>
      </c>
      <c r="BT19" s="349" t="s">
        <v>470</v>
      </c>
      <c r="BU19" s="349" t="s">
        <v>471</v>
      </c>
      <c r="BV19" s="349" t="s">
        <v>472</v>
      </c>
      <c r="BW19" s="349" t="s">
        <v>473</v>
      </c>
      <c r="BX19" s="349" t="s">
        <v>474</v>
      </c>
      <c r="BY19" s="349" t="s">
        <v>427</v>
      </c>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row>
    <row r="20" spans="1:119" ht="48" customHeight="1" x14ac:dyDescent="0.25">
      <c r="B20" s="402">
        <v>0</v>
      </c>
      <c r="C20" s="402" t="s">
        <v>92</v>
      </c>
      <c r="D20" s="403" t="s">
        <v>93</v>
      </c>
      <c r="E20" s="623">
        <f>SUBTOTAL(9,E21:E26)</f>
        <v>0</v>
      </c>
      <c r="F20" s="693">
        <f t="shared" ref="F20:BQ20" si="0">SUBTOTAL(9,F21:F26)</f>
        <v>0</v>
      </c>
      <c r="G20" s="623">
        <f t="shared" si="0"/>
        <v>0</v>
      </c>
      <c r="H20" s="623">
        <f t="shared" si="0"/>
        <v>0</v>
      </c>
      <c r="I20" s="623">
        <f t="shared" si="0"/>
        <v>0</v>
      </c>
      <c r="J20" s="623">
        <f t="shared" si="0"/>
        <v>0</v>
      </c>
      <c r="K20" s="623">
        <f t="shared" si="0"/>
        <v>0</v>
      </c>
      <c r="L20" s="623">
        <f t="shared" si="0"/>
        <v>0</v>
      </c>
      <c r="M20" s="623">
        <f t="shared" si="0"/>
        <v>0</v>
      </c>
      <c r="N20" s="623">
        <f t="shared" si="0"/>
        <v>0</v>
      </c>
      <c r="O20" s="623">
        <f t="shared" si="0"/>
        <v>0</v>
      </c>
      <c r="P20" s="623">
        <f t="shared" si="0"/>
        <v>0</v>
      </c>
      <c r="Q20" s="623">
        <f t="shared" si="0"/>
        <v>0</v>
      </c>
      <c r="R20" s="622">
        <f t="shared" si="0"/>
        <v>0</v>
      </c>
      <c r="S20" s="623">
        <f t="shared" si="0"/>
        <v>0</v>
      </c>
      <c r="T20" s="623">
        <f t="shared" si="0"/>
        <v>0</v>
      </c>
      <c r="U20" s="623">
        <f t="shared" si="0"/>
        <v>0</v>
      </c>
      <c r="V20" s="623">
        <f t="shared" si="0"/>
        <v>0</v>
      </c>
      <c r="W20" s="623">
        <f t="shared" si="0"/>
        <v>0</v>
      </c>
      <c r="X20" s="623">
        <f t="shared" si="0"/>
        <v>0</v>
      </c>
      <c r="Y20" s="623">
        <f t="shared" si="0"/>
        <v>0</v>
      </c>
      <c r="Z20" s="623">
        <f t="shared" si="0"/>
        <v>0</v>
      </c>
      <c r="AA20" s="623">
        <f t="shared" si="0"/>
        <v>0</v>
      </c>
      <c r="AB20" s="623">
        <f t="shared" si="0"/>
        <v>0</v>
      </c>
      <c r="AC20" s="623">
        <f t="shared" si="0"/>
        <v>0</v>
      </c>
      <c r="AD20" s="622">
        <f t="shared" si="0"/>
        <v>0</v>
      </c>
      <c r="AE20" s="623">
        <f t="shared" si="0"/>
        <v>0</v>
      </c>
      <c r="AF20" s="623">
        <f t="shared" si="0"/>
        <v>0</v>
      </c>
      <c r="AG20" s="623">
        <f t="shared" si="0"/>
        <v>0</v>
      </c>
      <c r="AH20" s="623">
        <f t="shared" si="0"/>
        <v>0</v>
      </c>
      <c r="AI20" s="623">
        <f t="shared" si="0"/>
        <v>0</v>
      </c>
      <c r="AJ20" s="623">
        <f t="shared" si="0"/>
        <v>0</v>
      </c>
      <c r="AK20" s="623">
        <f t="shared" si="0"/>
        <v>0</v>
      </c>
      <c r="AL20" s="623">
        <f t="shared" si="0"/>
        <v>0</v>
      </c>
      <c r="AM20" s="623">
        <f t="shared" si="0"/>
        <v>0</v>
      </c>
      <c r="AN20" s="623">
        <f t="shared" si="0"/>
        <v>0</v>
      </c>
      <c r="AO20" s="623">
        <f t="shared" si="0"/>
        <v>0</v>
      </c>
      <c r="AP20" s="623">
        <f t="shared" si="0"/>
        <v>0</v>
      </c>
      <c r="AQ20" s="623">
        <f t="shared" si="0"/>
        <v>0</v>
      </c>
      <c r="AR20" s="623">
        <f t="shared" si="0"/>
        <v>0</v>
      </c>
      <c r="AS20" s="623">
        <f t="shared" si="0"/>
        <v>0</v>
      </c>
      <c r="AT20" s="623">
        <f t="shared" si="0"/>
        <v>0</v>
      </c>
      <c r="AU20" s="623">
        <f t="shared" si="0"/>
        <v>0</v>
      </c>
      <c r="AV20" s="623">
        <f t="shared" si="0"/>
        <v>0</v>
      </c>
      <c r="AW20" s="623">
        <f t="shared" si="0"/>
        <v>0</v>
      </c>
      <c r="AX20" s="623">
        <f t="shared" si="0"/>
        <v>0</v>
      </c>
      <c r="AY20" s="623">
        <f t="shared" si="0"/>
        <v>0</v>
      </c>
      <c r="AZ20" s="623">
        <f t="shared" si="0"/>
        <v>0</v>
      </c>
      <c r="BA20" s="623">
        <f t="shared" si="0"/>
        <v>0</v>
      </c>
      <c r="BB20" s="623">
        <f t="shared" si="0"/>
        <v>0</v>
      </c>
      <c r="BC20" s="623">
        <f t="shared" si="0"/>
        <v>0</v>
      </c>
      <c r="BD20" s="623">
        <f t="shared" si="0"/>
        <v>0</v>
      </c>
      <c r="BE20" s="623">
        <f t="shared" si="0"/>
        <v>0</v>
      </c>
      <c r="BF20" s="623">
        <f t="shared" si="0"/>
        <v>0</v>
      </c>
      <c r="BG20" s="623">
        <f t="shared" si="0"/>
        <v>0</v>
      </c>
      <c r="BH20" s="623">
        <f t="shared" si="0"/>
        <v>0</v>
      </c>
      <c r="BI20" s="623">
        <f t="shared" si="0"/>
        <v>0</v>
      </c>
      <c r="BJ20" s="623">
        <f t="shared" si="0"/>
        <v>0</v>
      </c>
      <c r="BK20" s="623">
        <f t="shared" si="0"/>
        <v>0</v>
      </c>
      <c r="BL20" s="623">
        <f t="shared" si="0"/>
        <v>0</v>
      </c>
      <c r="BM20" s="623">
        <f t="shared" si="0"/>
        <v>0</v>
      </c>
      <c r="BN20" s="623">
        <f t="shared" si="0"/>
        <v>0</v>
      </c>
      <c r="BO20" s="623">
        <f t="shared" si="0"/>
        <v>0</v>
      </c>
      <c r="BP20" s="623">
        <f t="shared" si="0"/>
        <v>0</v>
      </c>
      <c r="BQ20" s="623">
        <f t="shared" si="0"/>
        <v>0</v>
      </c>
      <c r="BR20" s="623">
        <f t="shared" ref="BR20:BX20" si="1">SUBTOTAL(9,BR21:BR26)</f>
        <v>0</v>
      </c>
      <c r="BS20" s="623">
        <f t="shared" si="1"/>
        <v>0</v>
      </c>
      <c r="BT20" s="623">
        <f t="shared" si="1"/>
        <v>0</v>
      </c>
      <c r="BU20" s="623">
        <f t="shared" si="1"/>
        <v>0</v>
      </c>
      <c r="BV20" s="623">
        <f t="shared" si="1"/>
        <v>0</v>
      </c>
      <c r="BW20" s="623">
        <f t="shared" si="1"/>
        <v>0</v>
      </c>
      <c r="BX20" s="623">
        <f t="shared" si="1"/>
        <v>0</v>
      </c>
      <c r="BY20" s="623">
        <f>SUBTOTAL(9,BY21:BY92)</f>
        <v>0</v>
      </c>
    </row>
    <row r="21" spans="1:119" ht="42" customHeight="1" x14ac:dyDescent="0.25">
      <c r="B21" s="406" t="s">
        <v>94</v>
      </c>
      <c r="C21" s="413" t="s">
        <v>1506</v>
      </c>
      <c r="D21" s="399" t="s">
        <v>93</v>
      </c>
      <c r="E21" s="625"/>
      <c r="F21" s="638"/>
      <c r="G21" s="625"/>
      <c r="H21" s="625"/>
      <c r="I21" s="625"/>
      <c r="J21" s="625"/>
      <c r="K21" s="625"/>
      <c r="L21" s="625"/>
      <c r="M21" s="625"/>
      <c r="N21" s="625"/>
      <c r="O21" s="625"/>
      <c r="P21" s="625"/>
      <c r="Q21" s="625"/>
      <c r="R21" s="624"/>
      <c r="S21" s="625"/>
      <c r="T21" s="625"/>
      <c r="U21" s="625"/>
      <c r="V21" s="625"/>
      <c r="W21" s="625"/>
      <c r="X21" s="625"/>
      <c r="Y21" s="625"/>
      <c r="Z21" s="625"/>
      <c r="AA21" s="625"/>
      <c r="AB21" s="625"/>
      <c r="AC21" s="625"/>
      <c r="AD21" s="624"/>
      <c r="AE21" s="625"/>
      <c r="AF21" s="625"/>
      <c r="AG21" s="625"/>
      <c r="AH21" s="625"/>
      <c r="AI21" s="625"/>
      <c r="AJ21" s="625"/>
      <c r="AK21" s="625"/>
      <c r="AL21" s="625"/>
      <c r="AM21" s="625"/>
      <c r="AN21" s="625"/>
      <c r="AO21" s="625"/>
      <c r="AP21" s="625"/>
      <c r="AQ21" s="625"/>
      <c r="AR21" s="625"/>
      <c r="AS21" s="625"/>
      <c r="AT21" s="625"/>
      <c r="AU21" s="625"/>
      <c r="AV21" s="625"/>
      <c r="AW21" s="625"/>
      <c r="AX21" s="625"/>
      <c r="AY21" s="625"/>
      <c r="AZ21" s="625"/>
      <c r="BA21" s="625"/>
      <c r="BB21" s="625"/>
      <c r="BC21" s="625"/>
      <c r="BD21" s="625"/>
      <c r="BE21" s="625"/>
      <c r="BF21" s="625"/>
      <c r="BG21" s="625"/>
      <c r="BH21" s="625"/>
      <c r="BI21" s="625"/>
      <c r="BJ21" s="625"/>
      <c r="BK21" s="625"/>
      <c r="BL21" s="625"/>
      <c r="BM21" s="625"/>
      <c r="BN21" s="625"/>
      <c r="BO21" s="625"/>
      <c r="BP21" s="625"/>
      <c r="BQ21" s="625"/>
      <c r="BR21" s="625"/>
      <c r="BS21" s="625"/>
      <c r="BT21" s="625"/>
      <c r="BU21" s="625"/>
      <c r="BV21" s="625"/>
      <c r="BW21" s="625"/>
      <c r="BX21" s="625"/>
      <c r="BY21" s="625"/>
    </row>
    <row r="22" spans="1:119" ht="42" customHeight="1" x14ac:dyDescent="0.25">
      <c r="B22" s="406" t="s">
        <v>1507</v>
      </c>
      <c r="C22" s="413" t="s">
        <v>95</v>
      </c>
      <c r="D22" s="399" t="s">
        <v>93</v>
      </c>
      <c r="E22" s="625"/>
      <c r="F22" s="638"/>
      <c r="G22" s="625"/>
      <c r="H22" s="625"/>
      <c r="I22" s="625"/>
      <c r="J22" s="625"/>
      <c r="K22" s="625"/>
      <c r="L22" s="625"/>
      <c r="M22" s="625"/>
      <c r="N22" s="625"/>
      <c r="O22" s="625"/>
      <c r="P22" s="625"/>
      <c r="Q22" s="625"/>
      <c r="R22" s="624"/>
      <c r="S22" s="625"/>
      <c r="T22" s="625"/>
      <c r="U22" s="625"/>
      <c r="V22" s="625"/>
      <c r="W22" s="625"/>
      <c r="X22" s="625"/>
      <c r="Y22" s="625"/>
      <c r="Z22" s="625"/>
      <c r="AA22" s="625"/>
      <c r="AB22" s="625"/>
      <c r="AC22" s="625"/>
      <c r="AD22" s="624"/>
      <c r="AE22" s="625"/>
      <c r="AF22" s="625"/>
      <c r="AG22" s="625"/>
      <c r="AH22" s="625"/>
      <c r="AI22" s="625"/>
      <c r="AJ22" s="625"/>
      <c r="AK22" s="625"/>
      <c r="AL22" s="625"/>
      <c r="AM22" s="625"/>
      <c r="AN22" s="625"/>
      <c r="AO22" s="625"/>
      <c r="AP22" s="625"/>
      <c r="AQ22" s="625"/>
      <c r="AR22" s="625"/>
      <c r="AS22" s="625"/>
      <c r="AT22" s="625"/>
      <c r="AU22" s="625"/>
      <c r="AV22" s="625"/>
      <c r="AW22" s="625"/>
      <c r="AX22" s="625"/>
      <c r="AY22" s="625"/>
      <c r="AZ22" s="625"/>
      <c r="BA22" s="625"/>
      <c r="BB22" s="625"/>
      <c r="BC22" s="625"/>
      <c r="BD22" s="625"/>
      <c r="BE22" s="625"/>
      <c r="BF22" s="625"/>
      <c r="BG22" s="625"/>
      <c r="BH22" s="625"/>
      <c r="BI22" s="625"/>
      <c r="BJ22" s="625"/>
      <c r="BK22" s="625"/>
      <c r="BL22" s="625"/>
      <c r="BM22" s="625"/>
      <c r="BN22" s="625"/>
      <c r="BO22" s="625"/>
      <c r="BP22" s="625"/>
      <c r="BQ22" s="625"/>
      <c r="BR22" s="625"/>
      <c r="BS22" s="625"/>
      <c r="BT22" s="625"/>
      <c r="BU22" s="625"/>
      <c r="BV22" s="625"/>
      <c r="BW22" s="625"/>
      <c r="BX22" s="625"/>
      <c r="BY22" s="625"/>
    </row>
    <row r="23" spans="1:119" ht="42" customHeight="1" x14ac:dyDescent="0.25">
      <c r="B23" s="406" t="s">
        <v>1508</v>
      </c>
      <c r="C23" s="413" t="s">
        <v>97</v>
      </c>
      <c r="D23" s="399" t="s">
        <v>93</v>
      </c>
      <c r="E23" s="625"/>
      <c r="F23" s="638"/>
      <c r="G23" s="625"/>
      <c r="H23" s="625"/>
      <c r="I23" s="625"/>
      <c r="J23" s="625"/>
      <c r="K23" s="625"/>
      <c r="L23" s="625"/>
      <c r="M23" s="625"/>
      <c r="N23" s="625"/>
      <c r="O23" s="625"/>
      <c r="P23" s="625"/>
      <c r="Q23" s="625"/>
      <c r="R23" s="624"/>
      <c r="S23" s="625"/>
      <c r="T23" s="625"/>
      <c r="U23" s="625"/>
      <c r="V23" s="625"/>
      <c r="W23" s="625"/>
      <c r="X23" s="625"/>
      <c r="Y23" s="625"/>
      <c r="Z23" s="625"/>
      <c r="AA23" s="625"/>
      <c r="AB23" s="625"/>
      <c r="AC23" s="625"/>
      <c r="AD23" s="624"/>
      <c r="AE23" s="625"/>
      <c r="AF23" s="625"/>
      <c r="AG23" s="625"/>
      <c r="AH23" s="625"/>
      <c r="AI23" s="625"/>
      <c r="AJ23" s="625"/>
      <c r="AK23" s="625"/>
      <c r="AL23" s="625"/>
      <c r="AM23" s="625"/>
      <c r="AN23" s="625"/>
      <c r="AO23" s="625"/>
      <c r="AP23" s="625"/>
      <c r="AQ23" s="625"/>
      <c r="AR23" s="625"/>
      <c r="AS23" s="625"/>
      <c r="AT23" s="625"/>
      <c r="AU23" s="625"/>
      <c r="AV23" s="625"/>
      <c r="AW23" s="625"/>
      <c r="AX23" s="625"/>
      <c r="AY23" s="625"/>
      <c r="AZ23" s="625"/>
      <c r="BA23" s="625"/>
      <c r="BB23" s="625"/>
      <c r="BC23" s="625"/>
      <c r="BD23" s="625"/>
      <c r="BE23" s="625"/>
      <c r="BF23" s="625"/>
      <c r="BG23" s="625"/>
      <c r="BH23" s="625"/>
      <c r="BI23" s="625"/>
      <c r="BJ23" s="625"/>
      <c r="BK23" s="625"/>
      <c r="BL23" s="625"/>
      <c r="BM23" s="625"/>
      <c r="BN23" s="625"/>
      <c r="BO23" s="625"/>
      <c r="BP23" s="625"/>
      <c r="BQ23" s="625"/>
      <c r="BR23" s="625"/>
      <c r="BS23" s="625"/>
      <c r="BT23" s="625"/>
      <c r="BU23" s="625"/>
      <c r="BV23" s="625"/>
      <c r="BW23" s="625"/>
      <c r="BX23" s="625"/>
      <c r="BY23" s="625"/>
    </row>
    <row r="24" spans="1:119" ht="42" customHeight="1" x14ac:dyDescent="0.25">
      <c r="B24" s="406" t="s">
        <v>1509</v>
      </c>
      <c r="C24" s="413" t="s">
        <v>99</v>
      </c>
      <c r="D24" s="399" t="s">
        <v>93</v>
      </c>
      <c r="E24" s="625"/>
      <c r="F24" s="638"/>
      <c r="G24" s="625"/>
      <c r="H24" s="625"/>
      <c r="I24" s="625"/>
      <c r="J24" s="625"/>
      <c r="K24" s="625"/>
      <c r="L24" s="625"/>
      <c r="M24" s="625"/>
      <c r="N24" s="625"/>
      <c r="O24" s="625"/>
      <c r="P24" s="625"/>
      <c r="Q24" s="625"/>
      <c r="R24" s="624"/>
      <c r="S24" s="625"/>
      <c r="T24" s="625"/>
      <c r="U24" s="625"/>
      <c r="V24" s="625"/>
      <c r="W24" s="625"/>
      <c r="X24" s="625"/>
      <c r="Y24" s="625"/>
      <c r="Z24" s="625"/>
      <c r="AA24" s="625"/>
      <c r="AB24" s="625"/>
      <c r="AC24" s="625"/>
      <c r="AD24" s="624"/>
      <c r="AE24" s="625"/>
      <c r="AF24" s="625"/>
      <c r="AG24" s="625"/>
      <c r="AH24" s="625"/>
      <c r="AI24" s="625"/>
      <c r="AJ24" s="625"/>
      <c r="AK24" s="625"/>
      <c r="AL24" s="625"/>
      <c r="AM24" s="625"/>
      <c r="AN24" s="625"/>
      <c r="AO24" s="625"/>
      <c r="AP24" s="625"/>
      <c r="AQ24" s="625"/>
      <c r="AR24" s="625"/>
      <c r="AS24" s="625"/>
      <c r="AT24" s="625"/>
      <c r="AU24" s="625"/>
      <c r="AV24" s="625"/>
      <c r="AW24" s="625"/>
      <c r="AX24" s="625"/>
      <c r="AY24" s="625"/>
      <c r="AZ24" s="625"/>
      <c r="BA24" s="625"/>
      <c r="BB24" s="625"/>
      <c r="BC24" s="625"/>
      <c r="BD24" s="625"/>
      <c r="BE24" s="625"/>
      <c r="BF24" s="625"/>
      <c r="BG24" s="625"/>
      <c r="BH24" s="625"/>
      <c r="BI24" s="625"/>
      <c r="BJ24" s="625"/>
      <c r="BK24" s="625"/>
      <c r="BL24" s="625"/>
      <c r="BM24" s="625"/>
      <c r="BN24" s="625"/>
      <c r="BO24" s="625"/>
      <c r="BP24" s="625"/>
      <c r="BQ24" s="625"/>
      <c r="BR24" s="625"/>
      <c r="BS24" s="625"/>
      <c r="BT24" s="625"/>
      <c r="BU24" s="625"/>
      <c r="BV24" s="625"/>
      <c r="BW24" s="625"/>
      <c r="BX24" s="625"/>
      <c r="BY24" s="625"/>
    </row>
    <row r="25" spans="1:119" ht="42" customHeight="1" x14ac:dyDescent="0.25">
      <c r="B25" s="406" t="s">
        <v>1510</v>
      </c>
      <c r="C25" s="413" t="s">
        <v>101</v>
      </c>
      <c r="D25" s="399" t="s">
        <v>93</v>
      </c>
      <c r="E25" s="625"/>
      <c r="F25" s="638"/>
      <c r="G25" s="625"/>
      <c r="H25" s="625"/>
      <c r="I25" s="625"/>
      <c r="J25" s="625"/>
      <c r="K25" s="625"/>
      <c r="L25" s="625"/>
      <c r="M25" s="625"/>
      <c r="N25" s="625"/>
      <c r="O25" s="625"/>
      <c r="P25" s="625"/>
      <c r="Q25" s="625"/>
      <c r="R25" s="624"/>
      <c r="S25" s="625"/>
      <c r="T25" s="625"/>
      <c r="U25" s="625"/>
      <c r="V25" s="625"/>
      <c r="W25" s="625"/>
      <c r="X25" s="625"/>
      <c r="Y25" s="625"/>
      <c r="Z25" s="625"/>
      <c r="AA25" s="625"/>
      <c r="AB25" s="625"/>
      <c r="AC25" s="625"/>
      <c r="AD25" s="624"/>
      <c r="AE25" s="625"/>
      <c r="AF25" s="625"/>
      <c r="AG25" s="625"/>
      <c r="AH25" s="625"/>
      <c r="AI25" s="625"/>
      <c r="AJ25" s="625"/>
      <c r="AK25" s="625"/>
      <c r="AL25" s="625"/>
      <c r="AM25" s="625"/>
      <c r="AN25" s="625"/>
      <c r="AO25" s="625"/>
      <c r="AP25" s="625"/>
      <c r="AQ25" s="625"/>
      <c r="AR25" s="625"/>
      <c r="AS25" s="625"/>
      <c r="AT25" s="625"/>
      <c r="AU25" s="625"/>
      <c r="AV25" s="625"/>
      <c r="AW25" s="625"/>
      <c r="AX25" s="625"/>
      <c r="AY25" s="625"/>
      <c r="AZ25" s="625"/>
      <c r="BA25" s="625"/>
      <c r="BB25" s="625"/>
      <c r="BC25" s="625"/>
      <c r="BD25" s="625"/>
      <c r="BE25" s="625"/>
      <c r="BF25" s="625"/>
      <c r="BG25" s="625"/>
      <c r="BH25" s="625"/>
      <c r="BI25" s="625"/>
      <c r="BJ25" s="625"/>
      <c r="BK25" s="625"/>
      <c r="BL25" s="625"/>
      <c r="BM25" s="625"/>
      <c r="BN25" s="625"/>
      <c r="BO25" s="625"/>
      <c r="BP25" s="625"/>
      <c r="BQ25" s="625"/>
      <c r="BR25" s="625"/>
      <c r="BS25" s="625"/>
      <c r="BT25" s="625"/>
      <c r="BU25" s="625"/>
      <c r="BV25" s="625"/>
      <c r="BW25" s="625"/>
      <c r="BX25" s="625"/>
      <c r="BY25" s="625"/>
    </row>
    <row r="26" spans="1:119" ht="42" customHeight="1" x14ac:dyDescent="0.25">
      <c r="B26" s="406" t="s">
        <v>1511</v>
      </c>
      <c r="C26" s="413" t="s">
        <v>103</v>
      </c>
      <c r="D26" s="399" t="s">
        <v>93</v>
      </c>
      <c r="E26" s="625"/>
      <c r="F26" s="638"/>
      <c r="G26" s="625"/>
      <c r="H26" s="625"/>
      <c r="I26" s="625"/>
      <c r="J26" s="625"/>
      <c r="K26" s="625"/>
      <c r="L26" s="625"/>
      <c r="M26" s="625"/>
      <c r="N26" s="625"/>
      <c r="O26" s="625"/>
      <c r="P26" s="625"/>
      <c r="Q26" s="625"/>
      <c r="R26" s="624"/>
      <c r="S26" s="625"/>
      <c r="T26" s="625"/>
      <c r="U26" s="625"/>
      <c r="V26" s="625"/>
      <c r="W26" s="625"/>
      <c r="X26" s="625"/>
      <c r="Y26" s="625"/>
      <c r="Z26" s="625"/>
      <c r="AA26" s="625"/>
      <c r="AB26" s="625"/>
      <c r="AC26" s="625"/>
      <c r="AD26" s="624"/>
      <c r="AE26" s="625"/>
      <c r="AF26" s="625"/>
      <c r="AG26" s="625"/>
      <c r="AH26" s="625"/>
      <c r="AI26" s="625"/>
      <c r="AJ26" s="625"/>
      <c r="AK26" s="625"/>
      <c r="AL26" s="625"/>
      <c r="AM26" s="625"/>
      <c r="AN26" s="625"/>
      <c r="AO26" s="625"/>
      <c r="AP26" s="625"/>
      <c r="AQ26" s="625"/>
      <c r="AR26" s="625"/>
      <c r="AS26" s="625"/>
      <c r="AT26" s="625"/>
      <c r="AU26" s="625"/>
      <c r="AV26" s="625"/>
      <c r="AW26" s="625"/>
      <c r="AX26" s="625"/>
      <c r="AY26" s="625"/>
      <c r="AZ26" s="625"/>
      <c r="BA26" s="625"/>
      <c r="BB26" s="625"/>
      <c r="BC26" s="625"/>
      <c r="BD26" s="625"/>
      <c r="BE26" s="625"/>
      <c r="BF26" s="625"/>
      <c r="BG26" s="625"/>
      <c r="BH26" s="625"/>
      <c r="BI26" s="625"/>
      <c r="BJ26" s="625"/>
      <c r="BK26" s="625"/>
      <c r="BL26" s="625"/>
      <c r="BM26" s="625"/>
      <c r="BN26" s="625"/>
      <c r="BO26" s="625"/>
      <c r="BP26" s="625"/>
      <c r="BQ26" s="625"/>
      <c r="BR26" s="625"/>
      <c r="BS26" s="625"/>
      <c r="BT26" s="625"/>
      <c r="BU26" s="625"/>
      <c r="BV26" s="625"/>
      <c r="BW26" s="625"/>
      <c r="BX26" s="625"/>
      <c r="BY26" s="625"/>
    </row>
    <row r="27" spans="1:119" ht="42" customHeight="1" x14ac:dyDescent="0.25">
      <c r="B27" s="406" t="s">
        <v>1512</v>
      </c>
      <c r="C27" s="413" t="s">
        <v>105</v>
      </c>
      <c r="D27" s="399" t="s">
        <v>93</v>
      </c>
      <c r="E27" s="627"/>
      <c r="F27" s="694"/>
      <c r="G27" s="627"/>
      <c r="H27" s="627"/>
      <c r="I27" s="627"/>
      <c r="J27" s="627"/>
      <c r="K27" s="627"/>
      <c r="L27" s="627"/>
      <c r="M27" s="627"/>
      <c r="N27" s="627"/>
      <c r="O27" s="627"/>
      <c r="P27" s="627"/>
      <c r="Q27" s="627"/>
      <c r="R27" s="626"/>
      <c r="S27" s="627"/>
      <c r="T27" s="627"/>
      <c r="U27" s="627"/>
      <c r="V27" s="627"/>
      <c r="W27" s="627"/>
      <c r="X27" s="627"/>
      <c r="Y27" s="627"/>
      <c r="Z27" s="627"/>
      <c r="AA27" s="627"/>
      <c r="AB27" s="627"/>
      <c r="AC27" s="627"/>
      <c r="AD27" s="626"/>
      <c r="AE27" s="627"/>
      <c r="AF27" s="627"/>
      <c r="AG27" s="627"/>
      <c r="AH27" s="627"/>
      <c r="AI27" s="627"/>
      <c r="AJ27" s="627"/>
      <c r="AK27" s="627"/>
      <c r="AL27" s="627"/>
      <c r="AM27" s="627"/>
      <c r="AN27" s="627"/>
      <c r="AO27" s="627"/>
      <c r="AP27" s="627"/>
      <c r="AQ27" s="627"/>
      <c r="AR27" s="627"/>
      <c r="AS27" s="627"/>
      <c r="AT27" s="627"/>
      <c r="AU27" s="627"/>
      <c r="AV27" s="627"/>
      <c r="AW27" s="627"/>
      <c r="AX27" s="627"/>
      <c r="AY27" s="627"/>
      <c r="AZ27" s="627"/>
      <c r="BA27" s="627"/>
      <c r="BB27" s="627"/>
      <c r="BC27" s="627"/>
      <c r="BD27" s="627"/>
      <c r="BE27" s="627"/>
      <c r="BF27" s="627"/>
      <c r="BG27" s="627"/>
      <c r="BH27" s="627"/>
      <c r="BI27" s="627"/>
      <c r="BJ27" s="627"/>
      <c r="BK27" s="627"/>
      <c r="BL27" s="627"/>
      <c r="BM27" s="627"/>
      <c r="BN27" s="627"/>
      <c r="BO27" s="627"/>
      <c r="BP27" s="627"/>
      <c r="BQ27" s="627"/>
      <c r="BR27" s="627"/>
      <c r="BS27" s="627"/>
      <c r="BT27" s="627"/>
      <c r="BU27" s="627"/>
      <c r="BV27" s="627"/>
      <c r="BW27" s="627"/>
      <c r="BX27" s="627"/>
      <c r="BY27" s="627"/>
    </row>
    <row r="28" spans="1:119" ht="42" customHeight="1" x14ac:dyDescent="0.25">
      <c r="B28" s="406" t="s">
        <v>96</v>
      </c>
      <c r="C28" s="413" t="s">
        <v>1513</v>
      </c>
      <c r="D28" s="399" t="s">
        <v>93</v>
      </c>
      <c r="E28" s="627"/>
      <c r="F28" s="694"/>
      <c r="G28" s="627"/>
      <c r="H28" s="627"/>
      <c r="I28" s="627"/>
      <c r="J28" s="627"/>
      <c r="K28" s="627"/>
      <c r="L28" s="627"/>
      <c r="M28" s="627"/>
      <c r="N28" s="627"/>
      <c r="O28" s="627"/>
      <c r="P28" s="627"/>
      <c r="Q28" s="627"/>
      <c r="R28" s="626"/>
      <c r="S28" s="627"/>
      <c r="T28" s="627"/>
      <c r="U28" s="627"/>
      <c r="V28" s="627"/>
      <c r="W28" s="627"/>
      <c r="X28" s="627"/>
      <c r="Y28" s="627"/>
      <c r="Z28" s="627"/>
      <c r="AA28" s="627"/>
      <c r="AB28" s="627"/>
      <c r="AC28" s="627"/>
      <c r="AD28" s="626"/>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7"/>
      <c r="BH28" s="627"/>
      <c r="BI28" s="627"/>
      <c r="BJ28" s="627"/>
      <c r="BK28" s="627"/>
      <c r="BL28" s="627"/>
      <c r="BM28" s="627"/>
      <c r="BN28" s="627"/>
      <c r="BO28" s="627"/>
      <c r="BP28" s="627"/>
      <c r="BQ28" s="627"/>
      <c r="BR28" s="627"/>
      <c r="BS28" s="627"/>
      <c r="BT28" s="627"/>
      <c r="BU28" s="627"/>
      <c r="BV28" s="627"/>
      <c r="BW28" s="627"/>
      <c r="BX28" s="627"/>
      <c r="BY28" s="627"/>
    </row>
    <row r="29" spans="1:119" ht="42" customHeight="1" x14ac:dyDescent="0.25">
      <c r="B29" s="406" t="s">
        <v>1514</v>
      </c>
      <c r="C29" s="413" t="s">
        <v>788</v>
      </c>
      <c r="D29" s="399" t="s">
        <v>93</v>
      </c>
      <c r="E29" s="625"/>
      <c r="F29" s="638"/>
      <c r="G29" s="625"/>
      <c r="H29" s="625"/>
      <c r="I29" s="625"/>
      <c r="J29" s="625"/>
      <c r="K29" s="625"/>
      <c r="L29" s="625"/>
      <c r="M29" s="625"/>
      <c r="N29" s="625"/>
      <c r="O29" s="625"/>
      <c r="P29" s="625"/>
      <c r="Q29" s="625"/>
      <c r="R29" s="624"/>
      <c r="S29" s="625"/>
      <c r="T29" s="625"/>
      <c r="U29" s="625"/>
      <c r="V29" s="625"/>
      <c r="W29" s="625"/>
      <c r="X29" s="625"/>
      <c r="Y29" s="625"/>
      <c r="Z29" s="625"/>
      <c r="AA29" s="625"/>
      <c r="AB29" s="625"/>
      <c r="AC29" s="625"/>
      <c r="AD29" s="624"/>
      <c r="AE29" s="625"/>
      <c r="AF29" s="625"/>
      <c r="AG29" s="625"/>
      <c r="AH29" s="625"/>
      <c r="AI29" s="625"/>
      <c r="AJ29" s="625"/>
      <c r="AK29" s="625"/>
      <c r="AL29" s="625"/>
      <c r="AM29" s="625"/>
      <c r="AN29" s="625"/>
      <c r="AO29" s="625"/>
      <c r="AP29" s="625"/>
      <c r="AQ29" s="625"/>
      <c r="AR29" s="625"/>
      <c r="AS29" s="625"/>
      <c r="AT29" s="625"/>
      <c r="AU29" s="625"/>
      <c r="AV29" s="625"/>
      <c r="AW29" s="625"/>
      <c r="AX29" s="625"/>
      <c r="AY29" s="625"/>
      <c r="AZ29" s="625"/>
      <c r="BA29" s="625"/>
      <c r="BB29" s="625"/>
      <c r="BC29" s="625"/>
      <c r="BD29" s="625"/>
      <c r="BE29" s="625"/>
      <c r="BF29" s="625"/>
      <c r="BG29" s="625"/>
      <c r="BH29" s="625"/>
      <c r="BI29" s="625"/>
      <c r="BJ29" s="625"/>
      <c r="BK29" s="625"/>
      <c r="BL29" s="625"/>
      <c r="BM29" s="625"/>
      <c r="BN29" s="625"/>
      <c r="BO29" s="625"/>
      <c r="BP29" s="625"/>
      <c r="BQ29" s="625"/>
      <c r="BR29" s="625"/>
      <c r="BS29" s="625"/>
      <c r="BT29" s="625"/>
      <c r="BU29" s="625"/>
      <c r="BV29" s="625"/>
      <c r="BW29" s="625"/>
      <c r="BX29" s="625"/>
      <c r="BY29" s="625"/>
    </row>
    <row r="30" spans="1:119" ht="42" customHeight="1" x14ac:dyDescent="0.25">
      <c r="B30" s="406" t="s">
        <v>1515</v>
      </c>
      <c r="C30" s="413" t="s">
        <v>789</v>
      </c>
      <c r="D30" s="399" t="s">
        <v>93</v>
      </c>
      <c r="E30" s="625"/>
      <c r="F30" s="614"/>
      <c r="G30" s="610"/>
      <c r="H30" s="610"/>
      <c r="I30" s="610"/>
      <c r="J30" s="610"/>
      <c r="K30" s="610"/>
      <c r="L30" s="610"/>
      <c r="M30" s="610"/>
      <c r="N30" s="610"/>
      <c r="O30" s="610"/>
      <c r="P30" s="610"/>
      <c r="Q30" s="625"/>
      <c r="R30" s="400"/>
      <c r="S30" s="610"/>
      <c r="T30" s="610"/>
      <c r="U30" s="610"/>
      <c r="V30" s="610"/>
      <c r="W30" s="625"/>
      <c r="X30" s="610"/>
      <c r="Y30" s="610"/>
      <c r="Z30" s="610"/>
      <c r="AA30" s="610"/>
      <c r="AB30" s="610"/>
      <c r="AC30" s="610"/>
      <c r="AD30" s="400"/>
      <c r="AE30" s="610"/>
      <c r="AF30" s="610"/>
      <c r="AG30" s="610"/>
      <c r="AH30" s="610"/>
      <c r="AI30" s="610"/>
      <c r="AJ30" s="610"/>
      <c r="AK30" s="610"/>
      <c r="AL30" s="610"/>
      <c r="AM30" s="610"/>
      <c r="AN30" s="610"/>
      <c r="AO30" s="610"/>
      <c r="AP30" s="610"/>
      <c r="AQ30" s="610"/>
      <c r="AR30" s="610"/>
      <c r="AS30" s="610"/>
      <c r="AT30" s="610"/>
      <c r="AU30" s="610"/>
      <c r="AV30" s="610"/>
      <c r="AW30" s="610"/>
      <c r="AX30" s="610"/>
      <c r="AY30" s="610"/>
      <c r="AZ30" s="610"/>
      <c r="BA30" s="610"/>
      <c r="BB30" s="610"/>
      <c r="BC30" s="610"/>
      <c r="BD30" s="610"/>
      <c r="BE30" s="610"/>
      <c r="BF30" s="610"/>
      <c r="BG30" s="610"/>
      <c r="BH30" s="610"/>
      <c r="BI30" s="610"/>
      <c r="BJ30" s="610"/>
      <c r="BK30" s="610"/>
      <c r="BL30" s="610"/>
      <c r="BM30" s="610"/>
      <c r="BN30" s="610"/>
      <c r="BO30" s="610"/>
      <c r="BP30" s="610"/>
      <c r="BQ30" s="610"/>
      <c r="BR30" s="610"/>
      <c r="BS30" s="610"/>
      <c r="BT30" s="610"/>
      <c r="BU30" s="610"/>
      <c r="BV30" s="610"/>
      <c r="BW30" s="610"/>
      <c r="BX30" s="610"/>
      <c r="BY30" s="625"/>
    </row>
    <row r="31" spans="1:119" ht="42" customHeight="1" x14ac:dyDescent="0.25">
      <c r="B31" s="406" t="s">
        <v>1516</v>
      </c>
      <c r="C31" s="413" t="s">
        <v>790</v>
      </c>
      <c r="D31" s="399" t="s">
        <v>93</v>
      </c>
      <c r="E31" s="610"/>
      <c r="F31" s="614"/>
      <c r="G31" s="610"/>
      <c r="H31" s="610"/>
      <c r="I31" s="610"/>
      <c r="J31" s="610"/>
      <c r="K31" s="610"/>
      <c r="L31" s="610"/>
      <c r="M31" s="610"/>
      <c r="N31" s="610"/>
      <c r="O31" s="610"/>
      <c r="P31" s="610"/>
      <c r="Q31" s="625"/>
      <c r="R31" s="400"/>
      <c r="S31" s="610"/>
      <c r="T31" s="610"/>
      <c r="U31" s="610"/>
      <c r="V31" s="610"/>
      <c r="W31" s="625"/>
      <c r="X31" s="610"/>
      <c r="Y31" s="610"/>
      <c r="Z31" s="610"/>
      <c r="AA31" s="610"/>
      <c r="AB31" s="610"/>
      <c r="AC31" s="610"/>
      <c r="AD31" s="400"/>
      <c r="AE31" s="610"/>
      <c r="AF31" s="610"/>
      <c r="AG31" s="610"/>
      <c r="AH31" s="610"/>
      <c r="AI31" s="610"/>
      <c r="AJ31" s="610"/>
      <c r="AK31" s="610"/>
      <c r="AL31" s="610"/>
      <c r="AM31" s="610"/>
      <c r="AN31" s="610"/>
      <c r="AO31" s="610"/>
      <c r="AP31" s="610"/>
      <c r="AQ31" s="610"/>
      <c r="AR31" s="610"/>
      <c r="AS31" s="610"/>
      <c r="AT31" s="610"/>
      <c r="AU31" s="610"/>
      <c r="AV31" s="610"/>
      <c r="AW31" s="610"/>
      <c r="AX31" s="610"/>
      <c r="AY31" s="610"/>
      <c r="AZ31" s="610"/>
      <c r="BA31" s="610"/>
      <c r="BB31" s="610"/>
      <c r="BC31" s="610"/>
      <c r="BD31" s="610"/>
      <c r="BE31" s="610"/>
      <c r="BF31" s="610"/>
      <c r="BG31" s="610"/>
      <c r="BH31" s="610"/>
      <c r="BI31" s="610"/>
      <c r="BJ31" s="610"/>
      <c r="BK31" s="610"/>
      <c r="BL31" s="610"/>
      <c r="BM31" s="610"/>
      <c r="BN31" s="610"/>
      <c r="BO31" s="610"/>
      <c r="BP31" s="610"/>
      <c r="BQ31" s="610"/>
      <c r="BR31" s="610"/>
      <c r="BS31" s="610"/>
      <c r="BT31" s="610"/>
      <c r="BU31" s="610"/>
      <c r="BV31" s="610"/>
      <c r="BW31" s="610"/>
      <c r="BX31" s="610"/>
      <c r="BY31" s="625"/>
    </row>
    <row r="32" spans="1:119" s="88" customFormat="1" ht="42" customHeight="1" x14ac:dyDescent="0.25">
      <c r="A32" s="34"/>
      <c r="B32" s="406" t="s">
        <v>1517</v>
      </c>
      <c r="C32" s="413" t="s">
        <v>791</v>
      </c>
      <c r="D32" s="399" t="s">
        <v>93</v>
      </c>
      <c r="E32" s="610"/>
      <c r="F32" s="614"/>
      <c r="G32" s="610"/>
      <c r="H32" s="610"/>
      <c r="I32" s="610"/>
      <c r="J32" s="610"/>
      <c r="K32" s="610"/>
      <c r="L32" s="610"/>
      <c r="M32" s="610"/>
      <c r="N32" s="610"/>
      <c r="O32" s="610"/>
      <c r="P32" s="610"/>
      <c r="Q32" s="625"/>
      <c r="R32" s="400"/>
      <c r="S32" s="610"/>
      <c r="T32" s="610"/>
      <c r="U32" s="610"/>
      <c r="V32" s="610"/>
      <c r="W32" s="625"/>
      <c r="X32" s="610"/>
      <c r="Y32" s="610"/>
      <c r="Z32" s="610"/>
      <c r="AA32" s="610"/>
      <c r="AB32" s="610"/>
      <c r="AC32" s="610"/>
      <c r="AD32" s="400"/>
      <c r="AE32" s="610"/>
      <c r="AF32" s="610"/>
      <c r="AG32" s="610"/>
      <c r="AH32" s="610"/>
      <c r="AI32" s="610"/>
      <c r="AJ32" s="610"/>
      <c r="AK32" s="610"/>
      <c r="AL32" s="610"/>
      <c r="AM32" s="610"/>
      <c r="AN32" s="610"/>
      <c r="AO32" s="610"/>
      <c r="AP32" s="610"/>
      <c r="AQ32" s="610"/>
      <c r="AR32" s="610"/>
      <c r="AS32" s="610"/>
      <c r="AT32" s="610"/>
      <c r="AU32" s="610"/>
      <c r="AV32" s="610"/>
      <c r="AW32" s="610"/>
      <c r="AX32" s="610"/>
      <c r="AY32" s="610"/>
      <c r="AZ32" s="610"/>
      <c r="BA32" s="610"/>
      <c r="BB32" s="610"/>
      <c r="BC32" s="610"/>
      <c r="BD32" s="610"/>
      <c r="BE32" s="610"/>
      <c r="BF32" s="610"/>
      <c r="BG32" s="610"/>
      <c r="BH32" s="610"/>
      <c r="BI32" s="610"/>
      <c r="BJ32" s="610"/>
      <c r="BK32" s="610"/>
      <c r="BL32" s="610"/>
      <c r="BM32" s="610"/>
      <c r="BN32" s="610"/>
      <c r="BO32" s="610"/>
      <c r="BP32" s="610"/>
      <c r="BQ32" s="610"/>
      <c r="BR32" s="610"/>
      <c r="BS32" s="610"/>
      <c r="BT32" s="610"/>
      <c r="BU32" s="610"/>
      <c r="BV32" s="610"/>
      <c r="BW32" s="610"/>
      <c r="BX32" s="610"/>
      <c r="BY32" s="625"/>
      <c r="BZ32" s="34"/>
    </row>
    <row r="33" spans="1:78" s="88" customFormat="1" ht="42" customHeight="1" x14ac:dyDescent="0.25">
      <c r="A33" s="34"/>
      <c r="B33" s="406" t="s">
        <v>1518</v>
      </c>
      <c r="C33" s="413" t="s">
        <v>792</v>
      </c>
      <c r="D33" s="399" t="s">
        <v>93</v>
      </c>
      <c r="E33" s="610"/>
      <c r="F33" s="614"/>
      <c r="G33" s="610"/>
      <c r="H33" s="610"/>
      <c r="I33" s="610"/>
      <c r="J33" s="610"/>
      <c r="K33" s="610"/>
      <c r="L33" s="610"/>
      <c r="M33" s="610"/>
      <c r="N33" s="610"/>
      <c r="O33" s="610"/>
      <c r="P33" s="610"/>
      <c r="Q33" s="610"/>
      <c r="R33" s="400"/>
      <c r="S33" s="610"/>
      <c r="T33" s="610"/>
      <c r="U33" s="610"/>
      <c r="V33" s="610"/>
      <c r="W33" s="610"/>
      <c r="X33" s="610"/>
      <c r="Y33" s="610"/>
      <c r="Z33" s="610"/>
      <c r="AA33" s="610"/>
      <c r="AB33" s="610"/>
      <c r="AC33" s="610"/>
      <c r="AD33" s="400"/>
      <c r="AE33" s="610"/>
      <c r="AF33" s="610"/>
      <c r="AG33" s="610"/>
      <c r="AH33" s="610"/>
      <c r="AI33" s="610"/>
      <c r="AJ33" s="610"/>
      <c r="AK33" s="610"/>
      <c r="AL33" s="610"/>
      <c r="AM33" s="610"/>
      <c r="AN33" s="610"/>
      <c r="AO33" s="610"/>
      <c r="AP33" s="610"/>
      <c r="AQ33" s="610"/>
      <c r="AR33" s="610"/>
      <c r="AS33" s="610"/>
      <c r="AT33" s="610"/>
      <c r="AU33" s="610"/>
      <c r="AV33" s="610"/>
      <c r="AW33" s="610"/>
      <c r="AX33" s="610"/>
      <c r="AY33" s="610"/>
      <c r="AZ33" s="610"/>
      <c r="BA33" s="610"/>
      <c r="BB33" s="610"/>
      <c r="BC33" s="610"/>
      <c r="BD33" s="610"/>
      <c r="BE33" s="610"/>
      <c r="BF33" s="610"/>
      <c r="BG33" s="610"/>
      <c r="BH33" s="610"/>
      <c r="BI33" s="610"/>
      <c r="BJ33" s="610"/>
      <c r="BK33" s="610"/>
      <c r="BL33" s="610"/>
      <c r="BM33" s="610"/>
      <c r="BN33" s="610"/>
      <c r="BO33" s="610"/>
      <c r="BP33" s="610"/>
      <c r="BQ33" s="610"/>
      <c r="BR33" s="610"/>
      <c r="BS33" s="610"/>
      <c r="BT33" s="610"/>
      <c r="BU33" s="610"/>
      <c r="BV33" s="610"/>
      <c r="BW33" s="610"/>
      <c r="BX33" s="610"/>
      <c r="BY33" s="610"/>
      <c r="BZ33" s="34"/>
    </row>
    <row r="34" spans="1:78" ht="42" customHeight="1" x14ac:dyDescent="0.25">
      <c r="B34" s="406" t="s">
        <v>1519</v>
      </c>
      <c r="C34" s="413" t="s">
        <v>103</v>
      </c>
      <c r="D34" s="399" t="s">
        <v>93</v>
      </c>
      <c r="E34" s="610"/>
      <c r="F34" s="614"/>
      <c r="G34" s="610"/>
      <c r="H34" s="610"/>
      <c r="I34" s="610"/>
      <c r="J34" s="610"/>
      <c r="K34" s="610"/>
      <c r="L34" s="610"/>
      <c r="M34" s="610"/>
      <c r="N34" s="610"/>
      <c r="O34" s="610"/>
      <c r="P34" s="610"/>
      <c r="Q34" s="610"/>
      <c r="R34" s="400"/>
      <c r="S34" s="610"/>
      <c r="T34" s="610"/>
      <c r="U34" s="610"/>
      <c r="V34" s="610"/>
      <c r="W34" s="610"/>
      <c r="X34" s="610"/>
      <c r="Y34" s="610"/>
      <c r="Z34" s="610"/>
      <c r="AA34" s="610"/>
      <c r="AB34" s="610"/>
      <c r="AC34" s="610"/>
      <c r="AD34" s="400"/>
      <c r="AE34" s="610"/>
      <c r="AF34" s="610"/>
      <c r="AG34" s="610"/>
      <c r="AH34" s="610"/>
      <c r="AI34" s="610"/>
      <c r="AJ34" s="610"/>
      <c r="AK34" s="610"/>
      <c r="AL34" s="610"/>
      <c r="AM34" s="610"/>
      <c r="AN34" s="610"/>
      <c r="AO34" s="610"/>
      <c r="AP34" s="610"/>
      <c r="AQ34" s="610"/>
      <c r="AR34" s="610"/>
      <c r="AS34" s="610"/>
      <c r="AT34" s="610"/>
      <c r="AU34" s="610"/>
      <c r="AV34" s="610"/>
      <c r="AW34" s="610"/>
      <c r="AX34" s="610"/>
      <c r="AY34" s="610"/>
      <c r="AZ34" s="610"/>
      <c r="BA34" s="610"/>
      <c r="BB34" s="610"/>
      <c r="BC34" s="610"/>
      <c r="BD34" s="610"/>
      <c r="BE34" s="610"/>
      <c r="BF34" s="610"/>
      <c r="BG34" s="610"/>
      <c r="BH34" s="610"/>
      <c r="BI34" s="610"/>
      <c r="BJ34" s="610"/>
      <c r="BK34" s="610"/>
      <c r="BL34" s="610"/>
      <c r="BM34" s="610"/>
      <c r="BN34" s="610"/>
      <c r="BO34" s="610"/>
      <c r="BP34" s="610"/>
      <c r="BQ34" s="610"/>
      <c r="BR34" s="610"/>
      <c r="BS34" s="610"/>
      <c r="BT34" s="610"/>
      <c r="BU34" s="610"/>
      <c r="BV34" s="610"/>
      <c r="BW34" s="610"/>
      <c r="BX34" s="610"/>
      <c r="BY34" s="610"/>
    </row>
    <row r="35" spans="1:78" ht="42" customHeight="1" x14ac:dyDescent="0.25">
      <c r="B35" s="406" t="s">
        <v>1520</v>
      </c>
      <c r="C35" s="413" t="s">
        <v>105</v>
      </c>
      <c r="D35" s="399" t="s">
        <v>93</v>
      </c>
      <c r="E35" s="610"/>
      <c r="F35" s="614"/>
      <c r="G35" s="610"/>
      <c r="H35" s="610"/>
      <c r="I35" s="610"/>
      <c r="J35" s="610"/>
      <c r="K35" s="610"/>
      <c r="L35" s="610"/>
      <c r="M35" s="610"/>
      <c r="N35" s="610"/>
      <c r="O35" s="610"/>
      <c r="P35" s="610"/>
      <c r="Q35" s="610"/>
      <c r="R35" s="400"/>
      <c r="S35" s="610"/>
      <c r="T35" s="610"/>
      <c r="U35" s="610"/>
      <c r="V35" s="610"/>
      <c r="W35" s="610"/>
      <c r="X35" s="610"/>
      <c r="Y35" s="610"/>
      <c r="Z35" s="610"/>
      <c r="AA35" s="610"/>
      <c r="AB35" s="610"/>
      <c r="AC35" s="610"/>
      <c r="AD35" s="400"/>
      <c r="AE35" s="610"/>
      <c r="AF35" s="610"/>
      <c r="AG35" s="610"/>
      <c r="AH35" s="610"/>
      <c r="AI35" s="610"/>
      <c r="AJ35" s="610"/>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0"/>
      <c r="BG35" s="610"/>
      <c r="BH35" s="610"/>
      <c r="BI35" s="610"/>
      <c r="BJ35" s="610"/>
      <c r="BK35" s="610"/>
      <c r="BL35" s="610"/>
      <c r="BM35" s="610"/>
      <c r="BN35" s="610"/>
      <c r="BO35" s="610"/>
      <c r="BP35" s="610"/>
      <c r="BQ35" s="610"/>
      <c r="BR35" s="610"/>
      <c r="BS35" s="610"/>
      <c r="BT35" s="610"/>
      <c r="BU35" s="610"/>
      <c r="BV35" s="610"/>
      <c r="BW35" s="610"/>
      <c r="BX35" s="610"/>
      <c r="BY35" s="610"/>
    </row>
    <row r="36" spans="1:78" ht="42" customHeight="1" x14ac:dyDescent="0.25">
      <c r="B36" s="406" t="s">
        <v>98</v>
      </c>
      <c r="C36" s="395" t="s">
        <v>1521</v>
      </c>
      <c r="D36" s="399" t="s">
        <v>93</v>
      </c>
      <c r="E36" s="396"/>
      <c r="F36" s="617"/>
      <c r="G36" s="396"/>
      <c r="H36" s="396"/>
      <c r="I36" s="396"/>
      <c r="J36" s="396"/>
      <c r="K36" s="396"/>
      <c r="L36" s="396"/>
      <c r="M36" s="396"/>
      <c r="N36" s="396"/>
      <c r="O36" s="396"/>
      <c r="P36" s="396"/>
      <c r="Q36" s="396"/>
      <c r="R36" s="408"/>
      <c r="S36" s="396"/>
      <c r="T36" s="396"/>
      <c r="U36" s="396"/>
      <c r="V36" s="396"/>
      <c r="W36" s="396"/>
      <c r="X36" s="396"/>
      <c r="Y36" s="396"/>
      <c r="Z36" s="396"/>
      <c r="AA36" s="396"/>
      <c r="AB36" s="396"/>
      <c r="AC36" s="396"/>
      <c r="AD36" s="408"/>
      <c r="AE36" s="396"/>
      <c r="AF36" s="396"/>
      <c r="AG36" s="396"/>
      <c r="AH36" s="396"/>
      <c r="AI36" s="396"/>
      <c r="AJ36" s="396"/>
      <c r="AK36" s="396"/>
      <c r="AL36" s="396"/>
      <c r="AM36" s="396"/>
      <c r="AN36" s="396"/>
      <c r="AO36" s="396"/>
      <c r="AP36" s="396"/>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c r="BM36" s="396"/>
      <c r="BN36" s="396"/>
      <c r="BO36" s="396"/>
      <c r="BP36" s="396"/>
      <c r="BQ36" s="396"/>
      <c r="BR36" s="396"/>
      <c r="BS36" s="396"/>
      <c r="BT36" s="396"/>
      <c r="BU36" s="396"/>
      <c r="BV36" s="396"/>
      <c r="BW36" s="396"/>
      <c r="BX36" s="396"/>
      <c r="BY36" s="396"/>
    </row>
    <row r="37" spans="1:78" ht="42" customHeight="1" x14ac:dyDescent="0.25">
      <c r="B37" s="406" t="s">
        <v>1522</v>
      </c>
      <c r="C37" s="395" t="s">
        <v>789</v>
      </c>
      <c r="D37" s="399" t="s">
        <v>93</v>
      </c>
      <c r="E37" s="396"/>
      <c r="F37" s="617"/>
      <c r="G37" s="396"/>
      <c r="H37" s="396"/>
      <c r="I37" s="396"/>
      <c r="J37" s="396"/>
      <c r="K37" s="396"/>
      <c r="L37" s="396"/>
      <c r="M37" s="396"/>
      <c r="N37" s="396"/>
      <c r="O37" s="396"/>
      <c r="P37" s="396"/>
      <c r="Q37" s="396"/>
      <c r="R37" s="408"/>
      <c r="S37" s="396"/>
      <c r="T37" s="396"/>
      <c r="U37" s="396"/>
      <c r="V37" s="396"/>
      <c r="W37" s="396"/>
      <c r="X37" s="396"/>
      <c r="Y37" s="396"/>
      <c r="Z37" s="396"/>
      <c r="AA37" s="396"/>
      <c r="AB37" s="396"/>
      <c r="AC37" s="396"/>
      <c r="AD37" s="408"/>
      <c r="AE37" s="396"/>
      <c r="AF37" s="396"/>
      <c r="AG37" s="396"/>
      <c r="AH37" s="396"/>
      <c r="AI37" s="396"/>
      <c r="AJ37" s="396"/>
      <c r="AK37" s="396"/>
      <c r="AL37" s="396"/>
      <c r="AM37" s="396"/>
      <c r="AN37" s="396"/>
      <c r="AO37" s="396"/>
      <c r="AP37" s="396"/>
      <c r="AQ37" s="396"/>
      <c r="AR37" s="396"/>
      <c r="AS37" s="396"/>
      <c r="AT37" s="396"/>
      <c r="AU37" s="396"/>
      <c r="AV37" s="396"/>
      <c r="AW37" s="396"/>
      <c r="AX37" s="396"/>
      <c r="AY37" s="396"/>
      <c r="AZ37" s="396"/>
      <c r="BA37" s="396"/>
      <c r="BB37" s="396"/>
      <c r="BC37" s="396"/>
      <c r="BD37" s="396"/>
      <c r="BE37" s="396"/>
      <c r="BF37" s="396"/>
      <c r="BG37" s="396"/>
      <c r="BH37" s="396"/>
      <c r="BI37" s="396"/>
      <c r="BJ37" s="396"/>
      <c r="BK37" s="396"/>
      <c r="BL37" s="396"/>
      <c r="BM37" s="396"/>
      <c r="BN37" s="396"/>
      <c r="BO37" s="396"/>
      <c r="BP37" s="396"/>
      <c r="BQ37" s="396"/>
      <c r="BR37" s="396"/>
      <c r="BS37" s="396"/>
      <c r="BT37" s="396"/>
      <c r="BU37" s="396"/>
      <c r="BV37" s="396"/>
      <c r="BW37" s="396"/>
      <c r="BX37" s="396"/>
      <c r="BY37" s="396"/>
    </row>
    <row r="38" spans="1:78" ht="42" customHeight="1" x14ac:dyDescent="0.25">
      <c r="B38" s="406" t="s">
        <v>1523</v>
      </c>
      <c r="C38" s="395" t="s">
        <v>1524</v>
      </c>
      <c r="D38" s="399" t="s">
        <v>93</v>
      </c>
      <c r="E38" s="624"/>
      <c r="F38" s="638"/>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624"/>
      <c r="AR38" s="624"/>
      <c r="AS38" s="624"/>
      <c r="AT38" s="624"/>
      <c r="AU38" s="624"/>
      <c r="AV38" s="624"/>
      <c r="AW38" s="624"/>
      <c r="AX38" s="624"/>
      <c r="AY38" s="624"/>
      <c r="AZ38" s="624"/>
      <c r="BA38" s="624"/>
      <c r="BB38" s="624"/>
      <c r="BC38" s="624"/>
      <c r="BD38" s="624"/>
      <c r="BE38" s="624"/>
      <c r="BF38" s="624"/>
      <c r="BG38" s="624"/>
      <c r="BH38" s="624"/>
      <c r="BI38" s="624"/>
      <c r="BJ38" s="624"/>
      <c r="BK38" s="624"/>
      <c r="BL38" s="624"/>
      <c r="BM38" s="624"/>
      <c r="BN38" s="624"/>
      <c r="BO38" s="624"/>
      <c r="BP38" s="624"/>
      <c r="BQ38" s="624"/>
      <c r="BR38" s="624"/>
      <c r="BS38" s="624"/>
      <c r="BT38" s="624"/>
      <c r="BU38" s="624"/>
      <c r="BV38" s="624"/>
      <c r="BW38" s="624"/>
      <c r="BX38" s="624"/>
      <c r="BY38" s="624"/>
    </row>
    <row r="39" spans="1:78" ht="42" customHeight="1" x14ac:dyDescent="0.25">
      <c r="B39" s="406" t="s">
        <v>1525</v>
      </c>
      <c r="C39" s="395" t="s">
        <v>1526</v>
      </c>
      <c r="D39" s="399" t="s">
        <v>93</v>
      </c>
      <c r="E39" s="610"/>
      <c r="F39" s="614"/>
      <c r="G39" s="610"/>
      <c r="H39" s="610"/>
      <c r="I39" s="610"/>
      <c r="J39" s="610"/>
      <c r="K39" s="610"/>
      <c r="L39" s="610"/>
      <c r="M39" s="610"/>
      <c r="N39" s="610"/>
      <c r="O39" s="610"/>
      <c r="P39" s="610"/>
      <c r="Q39" s="610"/>
      <c r="R39" s="400"/>
      <c r="S39" s="610"/>
      <c r="T39" s="610"/>
      <c r="U39" s="610"/>
      <c r="V39" s="610"/>
      <c r="W39" s="610"/>
      <c r="X39" s="610"/>
      <c r="Y39" s="610"/>
      <c r="Z39" s="610"/>
      <c r="AA39" s="610"/>
      <c r="AB39" s="610"/>
      <c r="AC39" s="610"/>
      <c r="AD39" s="400"/>
      <c r="AE39" s="610"/>
      <c r="AF39" s="610"/>
      <c r="AG39" s="610"/>
      <c r="AH39" s="610"/>
      <c r="AI39" s="610"/>
      <c r="AJ39" s="610"/>
      <c r="AK39" s="610"/>
      <c r="AL39" s="610"/>
      <c r="AM39" s="610"/>
      <c r="AN39" s="610"/>
      <c r="AO39" s="610"/>
      <c r="AP39" s="610"/>
      <c r="AQ39" s="610"/>
      <c r="AR39" s="610"/>
      <c r="AS39" s="610"/>
      <c r="AT39" s="610"/>
      <c r="AU39" s="610"/>
      <c r="AV39" s="610"/>
      <c r="AW39" s="610"/>
      <c r="AX39" s="610"/>
      <c r="AY39" s="610"/>
      <c r="AZ39" s="610"/>
      <c r="BA39" s="610"/>
      <c r="BB39" s="610"/>
      <c r="BC39" s="610"/>
      <c r="BD39" s="610"/>
      <c r="BE39" s="610"/>
      <c r="BF39" s="610"/>
      <c r="BG39" s="610"/>
      <c r="BH39" s="610"/>
      <c r="BI39" s="610"/>
      <c r="BJ39" s="610"/>
      <c r="BK39" s="610"/>
      <c r="BL39" s="610"/>
      <c r="BM39" s="610"/>
      <c r="BN39" s="610"/>
      <c r="BO39" s="610"/>
      <c r="BP39" s="610"/>
      <c r="BQ39" s="610"/>
      <c r="BR39" s="610"/>
      <c r="BS39" s="610"/>
      <c r="BT39" s="610"/>
      <c r="BU39" s="610"/>
      <c r="BV39" s="610"/>
      <c r="BW39" s="610"/>
      <c r="BX39" s="610"/>
      <c r="BY39" s="610"/>
    </row>
    <row r="40" spans="1:78" ht="42" customHeight="1" x14ac:dyDescent="0.25">
      <c r="B40" s="406" t="s">
        <v>1527</v>
      </c>
      <c r="C40" s="395" t="s">
        <v>103</v>
      </c>
      <c r="D40" s="399" t="s">
        <v>93</v>
      </c>
      <c r="E40" s="396"/>
      <c r="F40" s="617"/>
      <c r="G40" s="396"/>
      <c r="H40" s="396"/>
      <c r="I40" s="396"/>
      <c r="J40" s="396"/>
      <c r="K40" s="396"/>
      <c r="L40" s="396"/>
      <c r="M40" s="396"/>
      <c r="N40" s="396"/>
      <c r="O40" s="396"/>
      <c r="P40" s="396"/>
      <c r="Q40" s="396"/>
      <c r="R40" s="408"/>
      <c r="S40" s="396"/>
      <c r="T40" s="396"/>
      <c r="U40" s="396"/>
      <c r="V40" s="396"/>
      <c r="W40" s="396"/>
      <c r="X40" s="396"/>
      <c r="Y40" s="396"/>
      <c r="Z40" s="396"/>
      <c r="AA40" s="396"/>
      <c r="AB40" s="396"/>
      <c r="AC40" s="396"/>
      <c r="AD40" s="408"/>
      <c r="AE40" s="396"/>
      <c r="AF40" s="396"/>
      <c r="AG40" s="396"/>
      <c r="AH40" s="396"/>
      <c r="AI40" s="396"/>
      <c r="AJ40" s="396"/>
      <c r="AK40" s="396"/>
      <c r="AL40" s="396"/>
      <c r="AM40" s="396"/>
      <c r="AN40" s="396"/>
      <c r="AO40" s="396"/>
      <c r="AP40" s="396"/>
      <c r="AQ40" s="396"/>
      <c r="AR40" s="396"/>
      <c r="AS40" s="396"/>
      <c r="AT40" s="396"/>
      <c r="AU40" s="396"/>
      <c r="AV40" s="396"/>
      <c r="AW40" s="396"/>
      <c r="AX40" s="396"/>
      <c r="AY40" s="396"/>
      <c r="AZ40" s="396"/>
      <c r="BA40" s="396"/>
      <c r="BB40" s="396"/>
      <c r="BC40" s="396"/>
      <c r="BD40" s="396"/>
      <c r="BE40" s="396"/>
      <c r="BF40" s="396"/>
      <c r="BG40" s="396"/>
      <c r="BH40" s="396"/>
      <c r="BI40" s="396"/>
      <c r="BJ40" s="396"/>
      <c r="BK40" s="396"/>
      <c r="BL40" s="396"/>
      <c r="BM40" s="396"/>
      <c r="BN40" s="396"/>
      <c r="BO40" s="396"/>
      <c r="BP40" s="396"/>
      <c r="BQ40" s="396"/>
      <c r="BR40" s="396"/>
      <c r="BS40" s="396"/>
      <c r="BT40" s="396"/>
      <c r="BU40" s="396"/>
      <c r="BV40" s="396"/>
      <c r="BW40" s="396"/>
      <c r="BX40" s="396"/>
      <c r="BY40" s="396"/>
    </row>
    <row r="41" spans="1:78" ht="42" customHeight="1" x14ac:dyDescent="0.25">
      <c r="B41" s="406" t="s">
        <v>1528</v>
      </c>
      <c r="C41" s="395" t="s">
        <v>105</v>
      </c>
      <c r="D41" s="399" t="s">
        <v>93</v>
      </c>
      <c r="E41" s="396"/>
      <c r="F41" s="695"/>
      <c r="G41" s="396"/>
      <c r="H41" s="396"/>
      <c r="I41" s="396"/>
      <c r="J41" s="396"/>
      <c r="K41" s="396"/>
      <c r="L41" s="396"/>
      <c r="M41" s="396"/>
      <c r="N41" s="396"/>
      <c r="O41" s="396"/>
      <c r="P41" s="396"/>
      <c r="Q41" s="396"/>
      <c r="R41" s="408"/>
      <c r="S41" s="396"/>
      <c r="T41" s="396"/>
      <c r="U41" s="396"/>
      <c r="V41" s="396"/>
      <c r="W41" s="396"/>
      <c r="X41" s="396"/>
      <c r="Y41" s="396"/>
      <c r="Z41" s="396"/>
      <c r="AA41" s="396"/>
      <c r="AB41" s="396"/>
      <c r="AC41" s="396"/>
      <c r="AD41" s="408"/>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c r="BP41" s="396"/>
      <c r="BQ41" s="396"/>
      <c r="BR41" s="396"/>
      <c r="BS41" s="396"/>
      <c r="BT41" s="396"/>
      <c r="BU41" s="396"/>
      <c r="BV41" s="396"/>
      <c r="BW41" s="396"/>
      <c r="BX41" s="396"/>
      <c r="BY41" s="396"/>
    </row>
    <row r="42" spans="1:78" ht="42" customHeight="1" x14ac:dyDescent="0.25">
      <c r="B42" s="406" t="s">
        <v>100</v>
      </c>
      <c r="C42" s="395" t="s">
        <v>1529</v>
      </c>
      <c r="D42" s="399" t="s">
        <v>93</v>
      </c>
      <c r="E42" s="396"/>
      <c r="F42" s="617"/>
      <c r="G42" s="396"/>
      <c r="H42" s="396"/>
      <c r="I42" s="396"/>
      <c r="J42" s="396"/>
      <c r="K42" s="396"/>
      <c r="L42" s="396"/>
      <c r="M42" s="396"/>
      <c r="N42" s="396"/>
      <c r="O42" s="396"/>
      <c r="P42" s="396"/>
      <c r="Q42" s="396"/>
      <c r="R42" s="408"/>
      <c r="S42" s="396"/>
      <c r="T42" s="396"/>
      <c r="U42" s="396"/>
      <c r="V42" s="396"/>
      <c r="W42" s="396"/>
      <c r="X42" s="396"/>
      <c r="Y42" s="396"/>
      <c r="Z42" s="396"/>
      <c r="AA42" s="396"/>
      <c r="AB42" s="396"/>
      <c r="AC42" s="396"/>
      <c r="AD42" s="408"/>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c r="BM42" s="396"/>
      <c r="BN42" s="396"/>
      <c r="BO42" s="396"/>
      <c r="BP42" s="396"/>
      <c r="BQ42" s="396"/>
      <c r="BR42" s="396"/>
      <c r="BS42" s="396"/>
      <c r="BT42" s="396"/>
      <c r="BU42" s="396"/>
      <c r="BV42" s="396"/>
      <c r="BW42" s="396"/>
      <c r="BX42" s="396"/>
      <c r="BY42" s="396"/>
    </row>
    <row r="43" spans="1:78" ht="48" customHeight="1" x14ac:dyDescent="0.25">
      <c r="B43" s="402" t="s">
        <v>106</v>
      </c>
      <c r="C43" s="409" t="s">
        <v>107</v>
      </c>
      <c r="D43" s="403" t="s">
        <v>93</v>
      </c>
      <c r="E43" s="405">
        <f t="shared" ref="E43:BA43" si="2">SUBTOTAL(9,E44:E54)</f>
        <v>0</v>
      </c>
      <c r="F43" s="405">
        <f t="shared" si="2"/>
        <v>2.58</v>
      </c>
      <c r="G43" s="405">
        <f t="shared" si="2"/>
        <v>0</v>
      </c>
      <c r="H43" s="405">
        <f t="shared" si="2"/>
        <v>2.9319999999999999</v>
      </c>
      <c r="I43" s="405">
        <f t="shared" si="2"/>
        <v>0</v>
      </c>
      <c r="J43" s="405">
        <f t="shared" si="2"/>
        <v>0</v>
      </c>
      <c r="K43" s="405">
        <f t="shared" si="2"/>
        <v>0</v>
      </c>
      <c r="L43" s="405">
        <f t="shared" si="2"/>
        <v>0</v>
      </c>
      <c r="M43" s="405">
        <f t="shared" si="2"/>
        <v>0</v>
      </c>
      <c r="N43" s="405">
        <f t="shared" si="2"/>
        <v>0</v>
      </c>
      <c r="O43" s="405">
        <f t="shared" si="2"/>
        <v>0</v>
      </c>
      <c r="P43" s="405">
        <f t="shared" si="2"/>
        <v>0</v>
      </c>
      <c r="Q43" s="405">
        <f t="shared" si="2"/>
        <v>0</v>
      </c>
      <c r="R43" s="405">
        <f t="shared" si="2"/>
        <v>2.58</v>
      </c>
      <c r="S43" s="405">
        <f t="shared" si="2"/>
        <v>0</v>
      </c>
      <c r="T43" s="405">
        <f t="shared" si="2"/>
        <v>2.9319999999999999</v>
      </c>
      <c r="U43" s="405">
        <f t="shared" si="2"/>
        <v>0</v>
      </c>
      <c r="V43" s="405">
        <f t="shared" si="2"/>
        <v>0</v>
      </c>
      <c r="W43" s="405">
        <f t="shared" si="2"/>
        <v>0</v>
      </c>
      <c r="X43" s="405">
        <f t="shared" si="2"/>
        <v>0</v>
      </c>
      <c r="Y43" s="405">
        <f t="shared" si="2"/>
        <v>0</v>
      </c>
      <c r="Z43" s="405">
        <f t="shared" si="2"/>
        <v>0</v>
      </c>
      <c r="AA43" s="405">
        <f t="shared" si="2"/>
        <v>0</v>
      </c>
      <c r="AB43" s="405">
        <f t="shared" si="2"/>
        <v>0</v>
      </c>
      <c r="AC43" s="405">
        <f t="shared" si="2"/>
        <v>0</v>
      </c>
      <c r="AD43" s="405">
        <f t="shared" si="2"/>
        <v>1.2000000000000002</v>
      </c>
      <c r="AE43" s="405">
        <f t="shared" si="2"/>
        <v>0</v>
      </c>
      <c r="AF43" s="405">
        <f t="shared" si="2"/>
        <v>0</v>
      </c>
      <c r="AG43" s="405">
        <f t="shared" si="2"/>
        <v>0</v>
      </c>
      <c r="AH43" s="405">
        <f t="shared" si="2"/>
        <v>0</v>
      </c>
      <c r="AI43" s="405">
        <f t="shared" si="2"/>
        <v>0</v>
      </c>
      <c r="AJ43" s="405">
        <f t="shared" si="2"/>
        <v>0</v>
      </c>
      <c r="AK43" s="405">
        <f t="shared" si="2"/>
        <v>0</v>
      </c>
      <c r="AL43" s="405">
        <f t="shared" si="2"/>
        <v>0</v>
      </c>
      <c r="AM43" s="405">
        <f t="shared" si="2"/>
        <v>0</v>
      </c>
      <c r="AN43" s="405">
        <f t="shared" si="2"/>
        <v>0</v>
      </c>
      <c r="AO43" s="405">
        <f t="shared" si="2"/>
        <v>0</v>
      </c>
      <c r="AP43" s="405">
        <f t="shared" si="2"/>
        <v>0</v>
      </c>
      <c r="AQ43" s="405">
        <f t="shared" si="2"/>
        <v>0</v>
      </c>
      <c r="AR43" s="405">
        <f t="shared" si="2"/>
        <v>0</v>
      </c>
      <c r="AS43" s="405">
        <f t="shared" si="2"/>
        <v>0</v>
      </c>
      <c r="AT43" s="405">
        <f t="shared" si="2"/>
        <v>0</v>
      </c>
      <c r="AU43" s="405">
        <f t="shared" si="2"/>
        <v>0</v>
      </c>
      <c r="AV43" s="405">
        <f t="shared" si="2"/>
        <v>0</v>
      </c>
      <c r="AW43" s="405">
        <f t="shared" si="2"/>
        <v>0</v>
      </c>
      <c r="AX43" s="405">
        <f t="shared" si="2"/>
        <v>0</v>
      </c>
      <c r="AY43" s="405">
        <f t="shared" si="2"/>
        <v>0</v>
      </c>
      <c r="AZ43" s="405">
        <f t="shared" si="2"/>
        <v>0</v>
      </c>
      <c r="BA43" s="405">
        <f t="shared" si="2"/>
        <v>0</v>
      </c>
      <c r="BB43" s="405">
        <f>SUBTOTAL(9,BB44:BB54)</f>
        <v>0</v>
      </c>
      <c r="BC43" s="405">
        <f t="shared" ref="BC43:BX43" si="3">SUBTOTAL(9,BC44:BC54)</f>
        <v>0</v>
      </c>
      <c r="BD43" s="405">
        <f t="shared" si="3"/>
        <v>0</v>
      </c>
      <c r="BE43" s="405">
        <f t="shared" si="3"/>
        <v>0</v>
      </c>
      <c r="BF43" s="405">
        <f t="shared" si="3"/>
        <v>0</v>
      </c>
      <c r="BG43" s="405">
        <f t="shared" si="3"/>
        <v>0</v>
      </c>
      <c r="BH43" s="405">
        <f t="shared" si="3"/>
        <v>0</v>
      </c>
      <c r="BI43" s="405">
        <f t="shared" si="3"/>
        <v>0</v>
      </c>
      <c r="BJ43" s="405">
        <f t="shared" si="3"/>
        <v>0</v>
      </c>
      <c r="BK43" s="405">
        <f t="shared" si="3"/>
        <v>0</v>
      </c>
      <c r="BL43" s="405">
        <f t="shared" si="3"/>
        <v>0</v>
      </c>
      <c r="BM43" s="405">
        <f t="shared" si="3"/>
        <v>0</v>
      </c>
      <c r="BN43" s="405">
        <f t="shared" si="3"/>
        <v>0</v>
      </c>
      <c r="BO43" s="405">
        <f t="shared" si="3"/>
        <v>0</v>
      </c>
      <c r="BP43" s="405">
        <f t="shared" si="3"/>
        <v>0</v>
      </c>
      <c r="BQ43" s="405">
        <f t="shared" si="3"/>
        <v>0</v>
      </c>
      <c r="BR43" s="405">
        <f t="shared" si="3"/>
        <v>0</v>
      </c>
      <c r="BS43" s="405">
        <f t="shared" si="3"/>
        <v>0</v>
      </c>
      <c r="BT43" s="405">
        <f t="shared" si="3"/>
        <v>0</v>
      </c>
      <c r="BU43" s="405">
        <f t="shared" si="3"/>
        <v>0</v>
      </c>
      <c r="BV43" s="405">
        <f t="shared" si="3"/>
        <v>0</v>
      </c>
      <c r="BW43" s="405">
        <f t="shared" si="3"/>
        <v>0</v>
      </c>
      <c r="BX43" s="405">
        <f t="shared" si="3"/>
        <v>0</v>
      </c>
      <c r="BY43" s="414">
        <f>SUBTOTAL(9,BY44:BY52)</f>
        <v>0</v>
      </c>
      <c r="BZ43" s="34"/>
    </row>
    <row r="44" spans="1:78" ht="48" customHeight="1" x14ac:dyDescent="0.25">
      <c r="A44" s="35"/>
      <c r="B44" s="402" t="s">
        <v>108</v>
      </c>
      <c r="C44" s="409" t="s">
        <v>1530</v>
      </c>
      <c r="D44" s="403" t="s">
        <v>93</v>
      </c>
      <c r="E44" s="696" t="s">
        <v>180</v>
      </c>
      <c r="F44" s="697" t="s">
        <v>180</v>
      </c>
      <c r="G44" s="696" t="s">
        <v>180</v>
      </c>
      <c r="H44" s="696" t="s">
        <v>180</v>
      </c>
      <c r="I44" s="696" t="s">
        <v>180</v>
      </c>
      <c r="J44" s="696" t="s">
        <v>180</v>
      </c>
      <c r="K44" s="696" t="s">
        <v>180</v>
      </c>
      <c r="L44" s="696" t="s">
        <v>180</v>
      </c>
      <c r="M44" s="696" t="s">
        <v>180</v>
      </c>
      <c r="N44" s="696" t="s">
        <v>180</v>
      </c>
      <c r="O44" s="696" t="s">
        <v>180</v>
      </c>
      <c r="P44" s="696" t="s">
        <v>180</v>
      </c>
      <c r="Q44" s="612" t="s">
        <v>180</v>
      </c>
      <c r="R44" s="696" t="s">
        <v>180</v>
      </c>
      <c r="S44" s="696" t="s">
        <v>180</v>
      </c>
      <c r="T44" s="696" t="s">
        <v>180</v>
      </c>
      <c r="U44" s="696" t="s">
        <v>180</v>
      </c>
      <c r="V44" s="696" t="s">
        <v>180</v>
      </c>
      <c r="W44" s="696" t="s">
        <v>180</v>
      </c>
      <c r="X44" s="696" t="s">
        <v>180</v>
      </c>
      <c r="Y44" s="696" t="s">
        <v>180</v>
      </c>
      <c r="Z44" s="696" t="s">
        <v>180</v>
      </c>
      <c r="AA44" s="696" t="s">
        <v>180</v>
      </c>
      <c r="AB44" s="696" t="s">
        <v>180</v>
      </c>
      <c r="AC44" s="698" t="s">
        <v>475</v>
      </c>
      <c r="AD44" s="414">
        <v>0.8</v>
      </c>
      <c r="AE44" s="612" t="s">
        <v>180</v>
      </c>
      <c r="AF44" s="612" t="s">
        <v>180</v>
      </c>
      <c r="AG44" s="612" t="s">
        <v>180</v>
      </c>
      <c r="AH44" s="612" t="s">
        <v>180</v>
      </c>
      <c r="AI44" s="612" t="s">
        <v>180</v>
      </c>
      <c r="AJ44" s="612" t="s">
        <v>180</v>
      </c>
      <c r="AK44" s="612" t="s">
        <v>180</v>
      </c>
      <c r="AL44" s="612" t="s">
        <v>180</v>
      </c>
      <c r="AM44" s="612" t="s">
        <v>180</v>
      </c>
      <c r="AN44" s="612" t="s">
        <v>180</v>
      </c>
      <c r="AO44" s="612" t="s">
        <v>180</v>
      </c>
      <c r="AP44" s="612" t="s">
        <v>180</v>
      </c>
      <c r="AQ44" s="612" t="s">
        <v>180</v>
      </c>
      <c r="AR44" s="612" t="s">
        <v>180</v>
      </c>
      <c r="AS44" s="612" t="s">
        <v>180</v>
      </c>
      <c r="AT44" s="612" t="s">
        <v>180</v>
      </c>
      <c r="AU44" s="612" t="s">
        <v>180</v>
      </c>
      <c r="AV44" s="612" t="s">
        <v>180</v>
      </c>
      <c r="AW44" s="612" t="s">
        <v>180</v>
      </c>
      <c r="AX44" s="612" t="s">
        <v>180</v>
      </c>
      <c r="AY44" s="612" t="s">
        <v>180</v>
      </c>
      <c r="AZ44" s="612" t="s">
        <v>180</v>
      </c>
      <c r="BA44" s="612" t="s">
        <v>180</v>
      </c>
      <c r="BB44" s="612" t="s">
        <v>180</v>
      </c>
      <c r="BC44" s="612" t="s">
        <v>180</v>
      </c>
      <c r="BD44" s="612" t="s">
        <v>180</v>
      </c>
      <c r="BE44" s="612" t="s">
        <v>180</v>
      </c>
      <c r="BF44" s="612" t="s">
        <v>180</v>
      </c>
      <c r="BG44" s="612" t="s">
        <v>180</v>
      </c>
      <c r="BH44" s="612" t="s">
        <v>180</v>
      </c>
      <c r="BI44" s="612" t="s">
        <v>180</v>
      </c>
      <c r="BJ44" s="612" t="s">
        <v>180</v>
      </c>
      <c r="BK44" s="612" t="s">
        <v>180</v>
      </c>
      <c r="BL44" s="612" t="s">
        <v>180</v>
      </c>
      <c r="BM44" s="612" t="s">
        <v>180</v>
      </c>
      <c r="BN44" s="612" t="s">
        <v>180</v>
      </c>
      <c r="BO44" s="612" t="s">
        <v>180</v>
      </c>
      <c r="BP44" s="612" t="s">
        <v>180</v>
      </c>
      <c r="BQ44" s="612" t="s">
        <v>180</v>
      </c>
      <c r="BR44" s="612" t="s">
        <v>180</v>
      </c>
      <c r="BS44" s="612" t="s">
        <v>180</v>
      </c>
      <c r="BT44" s="612" t="s">
        <v>180</v>
      </c>
      <c r="BU44" s="612" t="s">
        <v>180</v>
      </c>
      <c r="BV44" s="612" t="s">
        <v>180</v>
      </c>
      <c r="BW44" s="612" t="s">
        <v>180</v>
      </c>
      <c r="BX44" s="612" t="s">
        <v>180</v>
      </c>
      <c r="BY44" s="612" t="s">
        <v>180</v>
      </c>
    </row>
    <row r="45" spans="1:78" ht="48" customHeight="1" x14ac:dyDescent="0.25">
      <c r="A45" s="35"/>
      <c r="B45" s="409" t="s">
        <v>110</v>
      </c>
      <c r="C45" s="409" t="s">
        <v>109</v>
      </c>
      <c r="D45" s="403" t="s">
        <v>93</v>
      </c>
      <c r="E45" s="696" t="s">
        <v>180</v>
      </c>
      <c r="F45" s="697" t="s">
        <v>180</v>
      </c>
      <c r="G45" s="696" t="s">
        <v>180</v>
      </c>
      <c r="H45" s="696" t="s">
        <v>180</v>
      </c>
      <c r="I45" s="696" t="s">
        <v>180</v>
      </c>
      <c r="J45" s="696" t="s">
        <v>180</v>
      </c>
      <c r="K45" s="696" t="s">
        <v>180</v>
      </c>
      <c r="L45" s="696" t="s">
        <v>180</v>
      </c>
      <c r="M45" s="696" t="s">
        <v>180</v>
      </c>
      <c r="N45" s="696" t="s">
        <v>180</v>
      </c>
      <c r="O45" s="696" t="s">
        <v>180</v>
      </c>
      <c r="P45" s="696" t="s">
        <v>180</v>
      </c>
      <c r="Q45" s="612" t="s">
        <v>180</v>
      </c>
      <c r="R45" s="696" t="s">
        <v>180</v>
      </c>
      <c r="S45" s="696" t="s">
        <v>180</v>
      </c>
      <c r="T45" s="696" t="s">
        <v>180</v>
      </c>
      <c r="U45" s="696" t="s">
        <v>180</v>
      </c>
      <c r="V45" s="696" t="s">
        <v>180</v>
      </c>
      <c r="W45" s="696" t="s">
        <v>180</v>
      </c>
      <c r="X45" s="696" t="s">
        <v>180</v>
      </c>
      <c r="Y45" s="696" t="s">
        <v>180</v>
      </c>
      <c r="Z45" s="696" t="s">
        <v>180</v>
      </c>
      <c r="AA45" s="696" t="s">
        <v>180</v>
      </c>
      <c r="AB45" s="696" t="s">
        <v>180</v>
      </c>
      <c r="AC45" s="698" t="s">
        <v>475</v>
      </c>
      <c r="AD45" s="414">
        <v>0.4</v>
      </c>
      <c r="AE45" s="612" t="s">
        <v>180</v>
      </c>
      <c r="AF45" s="612" t="s">
        <v>180</v>
      </c>
      <c r="AG45" s="612" t="s">
        <v>180</v>
      </c>
      <c r="AH45" s="612" t="s">
        <v>180</v>
      </c>
      <c r="AI45" s="612" t="s">
        <v>180</v>
      </c>
      <c r="AJ45" s="612" t="s">
        <v>180</v>
      </c>
      <c r="AK45" s="612" t="s">
        <v>180</v>
      </c>
      <c r="AL45" s="612" t="s">
        <v>180</v>
      </c>
      <c r="AM45" s="612" t="s">
        <v>180</v>
      </c>
      <c r="AN45" s="612" t="s">
        <v>180</v>
      </c>
      <c r="AO45" s="612" t="s">
        <v>180</v>
      </c>
      <c r="AP45" s="612" t="s">
        <v>180</v>
      </c>
      <c r="AQ45" s="612" t="s">
        <v>180</v>
      </c>
      <c r="AR45" s="612" t="s">
        <v>180</v>
      </c>
      <c r="AS45" s="612" t="s">
        <v>180</v>
      </c>
      <c r="AT45" s="612" t="s">
        <v>180</v>
      </c>
      <c r="AU45" s="612" t="s">
        <v>180</v>
      </c>
      <c r="AV45" s="612" t="s">
        <v>180</v>
      </c>
      <c r="AW45" s="612" t="s">
        <v>180</v>
      </c>
      <c r="AX45" s="612" t="s">
        <v>180</v>
      </c>
      <c r="AY45" s="612" t="s">
        <v>180</v>
      </c>
      <c r="AZ45" s="612" t="s">
        <v>180</v>
      </c>
      <c r="BA45" s="612" t="s">
        <v>180</v>
      </c>
      <c r="BB45" s="612" t="s">
        <v>180</v>
      </c>
      <c r="BC45" s="612" t="s">
        <v>180</v>
      </c>
      <c r="BD45" s="612" t="s">
        <v>180</v>
      </c>
      <c r="BE45" s="612" t="s">
        <v>180</v>
      </c>
      <c r="BF45" s="612" t="s">
        <v>180</v>
      </c>
      <c r="BG45" s="612" t="s">
        <v>180</v>
      </c>
      <c r="BH45" s="612" t="s">
        <v>180</v>
      </c>
      <c r="BI45" s="612" t="s">
        <v>180</v>
      </c>
      <c r="BJ45" s="612" t="s">
        <v>180</v>
      </c>
      <c r="BK45" s="612" t="s">
        <v>180</v>
      </c>
      <c r="BL45" s="612" t="s">
        <v>180</v>
      </c>
      <c r="BM45" s="612" t="s">
        <v>180</v>
      </c>
      <c r="BN45" s="612" t="s">
        <v>180</v>
      </c>
      <c r="BO45" s="612" t="s">
        <v>180</v>
      </c>
      <c r="BP45" s="612" t="s">
        <v>180</v>
      </c>
      <c r="BQ45" s="612" t="s">
        <v>180</v>
      </c>
      <c r="BR45" s="612" t="s">
        <v>180</v>
      </c>
      <c r="BS45" s="612" t="s">
        <v>180</v>
      </c>
      <c r="BT45" s="612" t="s">
        <v>180</v>
      </c>
      <c r="BU45" s="612" t="s">
        <v>180</v>
      </c>
      <c r="BV45" s="612" t="s">
        <v>180</v>
      </c>
      <c r="BW45" s="612" t="s">
        <v>180</v>
      </c>
      <c r="BX45" s="612" t="s">
        <v>180</v>
      </c>
      <c r="BY45" s="612" t="s">
        <v>180</v>
      </c>
    </row>
    <row r="46" spans="1:78" ht="48" customHeight="1" x14ac:dyDescent="0.25">
      <c r="A46" s="35"/>
      <c r="B46" s="409" t="s">
        <v>112</v>
      </c>
      <c r="C46" s="409" t="s">
        <v>111</v>
      </c>
      <c r="D46" s="403" t="s">
        <v>93</v>
      </c>
      <c r="E46" s="698" t="s">
        <v>475</v>
      </c>
      <c r="F46" s="699">
        <v>0.65</v>
      </c>
      <c r="G46" s="696" t="s">
        <v>180</v>
      </c>
      <c r="H46" s="696" t="s">
        <v>180</v>
      </c>
      <c r="I46" s="696" t="s">
        <v>180</v>
      </c>
      <c r="J46" s="696" t="s">
        <v>180</v>
      </c>
      <c r="K46" s="696" t="s">
        <v>180</v>
      </c>
      <c r="L46" s="696" t="s">
        <v>180</v>
      </c>
      <c r="M46" s="696" t="s">
        <v>180</v>
      </c>
      <c r="N46" s="696" t="s">
        <v>180</v>
      </c>
      <c r="O46" s="696" t="s">
        <v>180</v>
      </c>
      <c r="P46" s="696" t="s">
        <v>180</v>
      </c>
      <c r="Q46" s="414" t="str">
        <f>E46</f>
        <v>IV</v>
      </c>
      <c r="R46" s="698">
        <f>F46</f>
        <v>0.65</v>
      </c>
      <c r="S46" s="696" t="s">
        <v>180</v>
      </c>
      <c r="T46" s="696" t="s">
        <v>180</v>
      </c>
      <c r="U46" s="696" t="s">
        <v>180</v>
      </c>
      <c r="V46" s="696" t="s">
        <v>180</v>
      </c>
      <c r="W46" s="696" t="s">
        <v>180</v>
      </c>
      <c r="X46" s="696" t="s">
        <v>180</v>
      </c>
      <c r="Y46" s="696" t="s">
        <v>180</v>
      </c>
      <c r="Z46" s="696" t="s">
        <v>180</v>
      </c>
      <c r="AA46" s="696" t="s">
        <v>180</v>
      </c>
      <c r="AB46" s="696" t="s">
        <v>180</v>
      </c>
      <c r="AC46" s="696" t="s">
        <v>180</v>
      </c>
      <c r="AD46" s="696" t="s">
        <v>180</v>
      </c>
      <c r="AE46" s="696" t="s">
        <v>180</v>
      </c>
      <c r="AF46" s="696" t="s">
        <v>180</v>
      </c>
      <c r="AG46" s="696" t="s">
        <v>180</v>
      </c>
      <c r="AH46" s="696" t="s">
        <v>180</v>
      </c>
      <c r="AI46" s="696" t="s">
        <v>180</v>
      </c>
      <c r="AJ46" s="696" t="s">
        <v>180</v>
      </c>
      <c r="AK46" s="696" t="s">
        <v>180</v>
      </c>
      <c r="AL46" s="696" t="s">
        <v>180</v>
      </c>
      <c r="AM46" s="696" t="s">
        <v>180</v>
      </c>
      <c r="AN46" s="696" t="s">
        <v>180</v>
      </c>
      <c r="AO46" s="696" t="s">
        <v>180</v>
      </c>
      <c r="AP46" s="696" t="s">
        <v>180</v>
      </c>
      <c r="AQ46" s="696" t="s">
        <v>180</v>
      </c>
      <c r="AR46" s="696" t="s">
        <v>180</v>
      </c>
      <c r="AS46" s="696" t="s">
        <v>180</v>
      </c>
      <c r="AT46" s="696" t="s">
        <v>180</v>
      </c>
      <c r="AU46" s="696" t="s">
        <v>180</v>
      </c>
      <c r="AV46" s="696" t="s">
        <v>180</v>
      </c>
      <c r="AW46" s="696" t="s">
        <v>180</v>
      </c>
      <c r="AX46" s="696" t="s">
        <v>180</v>
      </c>
      <c r="AY46" s="696" t="s">
        <v>180</v>
      </c>
      <c r="AZ46" s="696" t="s">
        <v>180</v>
      </c>
      <c r="BA46" s="696" t="s">
        <v>180</v>
      </c>
      <c r="BB46" s="696" t="s">
        <v>180</v>
      </c>
      <c r="BC46" s="696" t="s">
        <v>180</v>
      </c>
      <c r="BD46" s="696" t="s">
        <v>180</v>
      </c>
      <c r="BE46" s="696" t="s">
        <v>180</v>
      </c>
      <c r="BF46" s="696" t="s">
        <v>180</v>
      </c>
      <c r="BG46" s="696" t="s">
        <v>180</v>
      </c>
      <c r="BH46" s="696" t="s">
        <v>180</v>
      </c>
      <c r="BI46" s="696" t="s">
        <v>180</v>
      </c>
      <c r="BJ46" s="696" t="s">
        <v>180</v>
      </c>
      <c r="BK46" s="696" t="s">
        <v>180</v>
      </c>
      <c r="BL46" s="696" t="s">
        <v>180</v>
      </c>
      <c r="BM46" s="612" t="s">
        <v>180</v>
      </c>
      <c r="BN46" s="612" t="s">
        <v>180</v>
      </c>
      <c r="BO46" s="612" t="s">
        <v>180</v>
      </c>
      <c r="BP46" s="612" t="s">
        <v>180</v>
      </c>
      <c r="BQ46" s="612" t="s">
        <v>180</v>
      </c>
      <c r="BR46" s="612" t="s">
        <v>180</v>
      </c>
      <c r="BS46" s="612" t="s">
        <v>180</v>
      </c>
      <c r="BT46" s="612" t="s">
        <v>180</v>
      </c>
      <c r="BU46" s="612" t="s">
        <v>180</v>
      </c>
      <c r="BV46" s="612" t="s">
        <v>180</v>
      </c>
      <c r="BW46" s="612" t="s">
        <v>180</v>
      </c>
      <c r="BX46" s="612" t="s">
        <v>180</v>
      </c>
      <c r="BY46" s="612" t="s">
        <v>180</v>
      </c>
    </row>
    <row r="47" spans="1:78" ht="42" customHeight="1" x14ac:dyDescent="0.25">
      <c r="A47" s="35"/>
      <c r="B47" s="410" t="s">
        <v>1405</v>
      </c>
      <c r="C47" s="411" t="s">
        <v>113</v>
      </c>
      <c r="D47" s="395" t="s">
        <v>93</v>
      </c>
      <c r="E47" s="700" t="s">
        <v>475</v>
      </c>
      <c r="F47" s="701">
        <v>0.63</v>
      </c>
      <c r="G47" s="702" t="s">
        <v>180</v>
      </c>
      <c r="H47" s="702" t="s">
        <v>180</v>
      </c>
      <c r="I47" s="702" t="s">
        <v>180</v>
      </c>
      <c r="J47" s="702" t="s">
        <v>180</v>
      </c>
      <c r="K47" s="702" t="s">
        <v>180</v>
      </c>
      <c r="L47" s="702" t="s">
        <v>180</v>
      </c>
      <c r="M47" s="702" t="s">
        <v>180</v>
      </c>
      <c r="N47" s="702" t="s">
        <v>180</v>
      </c>
      <c r="O47" s="702" t="s">
        <v>180</v>
      </c>
      <c r="P47" s="702" t="s">
        <v>180</v>
      </c>
      <c r="Q47" s="396" t="str">
        <f>E47</f>
        <v>IV</v>
      </c>
      <c r="R47" s="700">
        <f>F47</f>
        <v>0.63</v>
      </c>
      <c r="S47" s="702" t="s">
        <v>180</v>
      </c>
      <c r="T47" s="702" t="s">
        <v>180</v>
      </c>
      <c r="U47" s="702" t="s">
        <v>180</v>
      </c>
      <c r="V47" s="702" t="s">
        <v>180</v>
      </c>
      <c r="W47" s="702" t="s">
        <v>180</v>
      </c>
      <c r="X47" s="702" t="s">
        <v>180</v>
      </c>
      <c r="Y47" s="702" t="s">
        <v>180</v>
      </c>
      <c r="Z47" s="702" t="s">
        <v>180</v>
      </c>
      <c r="AA47" s="702" t="s">
        <v>180</v>
      </c>
      <c r="AB47" s="702" t="s">
        <v>180</v>
      </c>
      <c r="AC47" s="702" t="s">
        <v>180</v>
      </c>
      <c r="AD47" s="702" t="s">
        <v>180</v>
      </c>
      <c r="AE47" s="702" t="s">
        <v>180</v>
      </c>
      <c r="AF47" s="702" t="s">
        <v>180</v>
      </c>
      <c r="AG47" s="702" t="s">
        <v>180</v>
      </c>
      <c r="AH47" s="702" t="s">
        <v>180</v>
      </c>
      <c r="AI47" s="702" t="s">
        <v>180</v>
      </c>
      <c r="AJ47" s="702" t="s">
        <v>180</v>
      </c>
      <c r="AK47" s="702" t="s">
        <v>180</v>
      </c>
      <c r="AL47" s="702" t="s">
        <v>180</v>
      </c>
      <c r="AM47" s="702" t="s">
        <v>180</v>
      </c>
      <c r="AN47" s="702" t="s">
        <v>180</v>
      </c>
      <c r="AO47" s="702" t="s">
        <v>180</v>
      </c>
      <c r="AP47" s="702" t="s">
        <v>180</v>
      </c>
      <c r="AQ47" s="702" t="s">
        <v>180</v>
      </c>
      <c r="AR47" s="702" t="s">
        <v>180</v>
      </c>
      <c r="AS47" s="702" t="s">
        <v>180</v>
      </c>
      <c r="AT47" s="702" t="s">
        <v>180</v>
      </c>
      <c r="AU47" s="702" t="s">
        <v>180</v>
      </c>
      <c r="AV47" s="702" t="s">
        <v>180</v>
      </c>
      <c r="AW47" s="702" t="s">
        <v>180</v>
      </c>
      <c r="AX47" s="702" t="s">
        <v>180</v>
      </c>
      <c r="AY47" s="702" t="s">
        <v>180</v>
      </c>
      <c r="AZ47" s="702" t="s">
        <v>180</v>
      </c>
      <c r="BA47" s="702" t="s">
        <v>180</v>
      </c>
      <c r="BB47" s="702" t="s">
        <v>180</v>
      </c>
      <c r="BC47" s="702" t="s">
        <v>180</v>
      </c>
      <c r="BD47" s="702" t="s">
        <v>180</v>
      </c>
      <c r="BE47" s="702" t="s">
        <v>180</v>
      </c>
      <c r="BF47" s="702" t="s">
        <v>180</v>
      </c>
      <c r="BG47" s="702" t="s">
        <v>180</v>
      </c>
      <c r="BH47" s="702" t="s">
        <v>180</v>
      </c>
      <c r="BI47" s="702" t="s">
        <v>180</v>
      </c>
      <c r="BJ47" s="702" t="s">
        <v>180</v>
      </c>
      <c r="BK47" s="702" t="s">
        <v>180</v>
      </c>
      <c r="BL47" s="702" t="s">
        <v>180</v>
      </c>
      <c r="BM47" s="610" t="s">
        <v>180</v>
      </c>
      <c r="BN47" s="610" t="s">
        <v>180</v>
      </c>
      <c r="BO47" s="610" t="s">
        <v>180</v>
      </c>
      <c r="BP47" s="610" t="s">
        <v>180</v>
      </c>
      <c r="BQ47" s="610" t="s">
        <v>180</v>
      </c>
      <c r="BR47" s="610" t="s">
        <v>180</v>
      </c>
      <c r="BS47" s="610" t="s">
        <v>180</v>
      </c>
      <c r="BT47" s="610" t="s">
        <v>180</v>
      </c>
      <c r="BU47" s="610" t="s">
        <v>180</v>
      </c>
      <c r="BV47" s="610" t="s">
        <v>180</v>
      </c>
      <c r="BW47" s="610" t="s">
        <v>180</v>
      </c>
      <c r="BX47" s="610" t="s">
        <v>180</v>
      </c>
      <c r="BY47" s="610" t="s">
        <v>180</v>
      </c>
    </row>
    <row r="48" spans="1:78" ht="33" customHeight="1" x14ac:dyDescent="0.25">
      <c r="A48" s="35"/>
      <c r="B48" s="554" t="s">
        <v>1405</v>
      </c>
      <c r="C48" s="608" t="s">
        <v>1552</v>
      </c>
      <c r="D48" s="613" t="s">
        <v>1616</v>
      </c>
      <c r="E48" s="350" t="s">
        <v>475</v>
      </c>
      <c r="F48" s="779">
        <f>'4'!W49</f>
        <v>0.1</v>
      </c>
      <c r="G48" s="350" t="s">
        <v>180</v>
      </c>
      <c r="H48" s="350">
        <f>'4'!Y49</f>
        <v>1.0720000000000001</v>
      </c>
      <c r="I48" s="350" t="s">
        <v>180</v>
      </c>
      <c r="J48" s="350" t="s">
        <v>180</v>
      </c>
      <c r="K48" s="350" t="s">
        <v>180</v>
      </c>
      <c r="L48" s="350" t="s">
        <v>180</v>
      </c>
      <c r="M48" s="350" t="s">
        <v>180</v>
      </c>
      <c r="N48" s="350" t="s">
        <v>180</v>
      </c>
      <c r="O48" s="350" t="s">
        <v>180</v>
      </c>
      <c r="P48" s="350" t="s">
        <v>180</v>
      </c>
      <c r="Q48" s="350" t="s">
        <v>475</v>
      </c>
      <c r="R48" s="547">
        <f>'4'!W49</f>
        <v>0.1</v>
      </c>
      <c r="S48" s="547" t="s">
        <v>180</v>
      </c>
      <c r="T48" s="547">
        <f>'4'!Y49</f>
        <v>1.0720000000000001</v>
      </c>
      <c r="U48" s="350" t="s">
        <v>180</v>
      </c>
      <c r="V48" s="350" t="s">
        <v>180</v>
      </c>
      <c r="W48" s="350" t="s">
        <v>180</v>
      </c>
      <c r="X48" s="350" t="s">
        <v>180</v>
      </c>
      <c r="Y48" s="350" t="s">
        <v>180</v>
      </c>
      <c r="Z48" s="350" t="s">
        <v>180</v>
      </c>
      <c r="AA48" s="350" t="s">
        <v>180</v>
      </c>
      <c r="AB48" s="350" t="s">
        <v>180</v>
      </c>
      <c r="AC48" s="575"/>
      <c r="AD48" s="31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C48" s="350"/>
      <c r="BD48" s="350"/>
      <c r="BE48" s="350"/>
      <c r="BF48" s="350"/>
      <c r="BG48" s="350"/>
      <c r="BH48" s="350"/>
      <c r="BI48" s="350"/>
      <c r="BJ48" s="350"/>
      <c r="BK48" s="350"/>
      <c r="BL48" s="350"/>
      <c r="BM48" s="68"/>
      <c r="BN48" s="68"/>
      <c r="BO48" s="68"/>
      <c r="BP48" s="68"/>
      <c r="BQ48" s="68"/>
      <c r="BR48" s="68"/>
      <c r="BS48" s="68"/>
      <c r="BT48" s="68"/>
      <c r="BU48" s="68"/>
      <c r="BV48" s="68"/>
      <c r="BW48" s="68"/>
      <c r="BX48" s="68"/>
      <c r="BY48" s="68"/>
    </row>
    <row r="49" spans="1:101" ht="42" customHeight="1" x14ac:dyDescent="0.25">
      <c r="A49" s="35"/>
      <c r="B49" s="410" t="s">
        <v>1404</v>
      </c>
      <c r="C49" s="411" t="s">
        <v>1531</v>
      </c>
      <c r="D49" s="395" t="s">
        <v>93</v>
      </c>
      <c r="E49" s="702" t="s">
        <v>180</v>
      </c>
      <c r="F49" s="703" t="s">
        <v>180</v>
      </c>
      <c r="G49" s="702" t="s">
        <v>180</v>
      </c>
      <c r="H49" s="702" t="s">
        <v>180</v>
      </c>
      <c r="I49" s="702" t="s">
        <v>180</v>
      </c>
      <c r="J49" s="702" t="s">
        <v>180</v>
      </c>
      <c r="K49" s="702" t="s">
        <v>180</v>
      </c>
      <c r="L49" s="702" t="s">
        <v>180</v>
      </c>
      <c r="M49" s="702" t="s">
        <v>180</v>
      </c>
      <c r="N49" s="702" t="s">
        <v>180</v>
      </c>
      <c r="O49" s="702" t="s">
        <v>180</v>
      </c>
      <c r="P49" s="702" t="s">
        <v>180</v>
      </c>
      <c r="Q49" s="610" t="s">
        <v>180</v>
      </c>
      <c r="R49" s="702" t="s">
        <v>180</v>
      </c>
      <c r="S49" s="702" t="s">
        <v>180</v>
      </c>
      <c r="T49" s="702" t="s">
        <v>180</v>
      </c>
      <c r="U49" s="702" t="s">
        <v>180</v>
      </c>
      <c r="V49" s="702" t="s">
        <v>180</v>
      </c>
      <c r="W49" s="702" t="s">
        <v>180</v>
      </c>
      <c r="X49" s="702" t="s">
        <v>180</v>
      </c>
      <c r="Y49" s="702" t="s">
        <v>180</v>
      </c>
      <c r="Z49" s="702" t="s">
        <v>180</v>
      </c>
      <c r="AA49" s="702" t="s">
        <v>180</v>
      </c>
      <c r="AB49" s="702" t="s">
        <v>180</v>
      </c>
      <c r="AC49" s="700"/>
      <c r="AD49" s="396"/>
      <c r="AE49" s="610"/>
      <c r="AF49" s="610"/>
      <c r="AG49" s="610"/>
      <c r="AH49" s="610"/>
      <c r="AI49" s="610"/>
      <c r="AJ49" s="610"/>
      <c r="AK49" s="610"/>
      <c r="AL49" s="610"/>
      <c r="AM49" s="610"/>
      <c r="AN49" s="610"/>
      <c r="AO49" s="610"/>
      <c r="AP49" s="610"/>
      <c r="AQ49" s="610"/>
      <c r="AR49" s="610"/>
      <c r="AS49" s="610"/>
      <c r="AT49" s="610"/>
      <c r="AU49" s="610"/>
      <c r="AV49" s="610"/>
      <c r="AW49" s="610"/>
      <c r="AX49" s="610"/>
      <c r="AY49" s="610"/>
      <c r="AZ49" s="610"/>
      <c r="BA49" s="610"/>
      <c r="BB49" s="610"/>
      <c r="BC49" s="610"/>
      <c r="BD49" s="610"/>
      <c r="BE49" s="610"/>
      <c r="BF49" s="610"/>
      <c r="BG49" s="610"/>
      <c r="BH49" s="610"/>
      <c r="BI49" s="610"/>
      <c r="BJ49" s="610"/>
      <c r="BK49" s="610"/>
      <c r="BL49" s="610"/>
      <c r="BM49" s="610"/>
      <c r="BN49" s="610"/>
      <c r="BO49" s="610"/>
      <c r="BP49" s="610"/>
      <c r="BQ49" s="610"/>
      <c r="BR49" s="610"/>
      <c r="BS49" s="610"/>
      <c r="BT49" s="610"/>
      <c r="BU49" s="610"/>
      <c r="BV49" s="610"/>
      <c r="BW49" s="610"/>
      <c r="BX49" s="610"/>
      <c r="BY49" s="610"/>
    </row>
    <row r="50" spans="1:101" ht="33" customHeight="1" x14ac:dyDescent="0.25">
      <c r="A50" s="35"/>
      <c r="B50" s="554" t="s">
        <v>1404</v>
      </c>
      <c r="C50" s="608" t="s">
        <v>1553</v>
      </c>
      <c r="D50" s="613" t="s">
        <v>1617</v>
      </c>
      <c r="E50" s="350" t="s">
        <v>475</v>
      </c>
      <c r="F50" s="779">
        <f>'4'!W51</f>
        <v>0.8</v>
      </c>
      <c r="G50" s="350" t="s">
        <v>180</v>
      </c>
      <c r="H50" s="350">
        <f>'4'!Y51</f>
        <v>0.88</v>
      </c>
      <c r="I50" s="350" t="s">
        <v>180</v>
      </c>
      <c r="J50" s="350" t="s">
        <v>180</v>
      </c>
      <c r="K50" s="350" t="s">
        <v>180</v>
      </c>
      <c r="L50" s="350" t="s">
        <v>180</v>
      </c>
      <c r="M50" s="350" t="s">
        <v>180</v>
      </c>
      <c r="N50" s="350" t="s">
        <v>180</v>
      </c>
      <c r="O50" s="350" t="s">
        <v>180</v>
      </c>
      <c r="P50" s="350" t="s">
        <v>180</v>
      </c>
      <c r="Q50" s="68" t="s">
        <v>475</v>
      </c>
      <c r="R50" s="350">
        <f>'4'!W51</f>
        <v>0.8</v>
      </c>
      <c r="S50" s="350" t="s">
        <v>180</v>
      </c>
      <c r="T50" s="350">
        <f>'4'!Y51</f>
        <v>0.88</v>
      </c>
      <c r="U50" s="350" t="s">
        <v>180</v>
      </c>
      <c r="V50" s="350" t="s">
        <v>180</v>
      </c>
      <c r="W50" s="350" t="s">
        <v>180</v>
      </c>
      <c r="X50" s="350" t="s">
        <v>180</v>
      </c>
      <c r="Y50" s="350" t="s">
        <v>180</v>
      </c>
      <c r="Z50" s="350" t="s">
        <v>180</v>
      </c>
      <c r="AA50" s="350" t="s">
        <v>180</v>
      </c>
      <c r="AB50" s="350" t="s">
        <v>180</v>
      </c>
      <c r="AC50" s="350"/>
      <c r="AD50" s="68"/>
      <c r="AE50" s="68"/>
      <c r="AF50" s="68"/>
      <c r="AG50" s="68"/>
      <c r="AH50" s="68"/>
      <c r="AI50" s="68"/>
      <c r="AJ50" s="68"/>
      <c r="AK50" s="68"/>
      <c r="AL50" s="68"/>
      <c r="AM50" s="68"/>
      <c r="AN50" s="68"/>
      <c r="AO50" s="575"/>
      <c r="AP50" s="310"/>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row>
    <row r="51" spans="1:101" ht="33" customHeight="1" x14ac:dyDescent="0.25">
      <c r="A51" s="35"/>
      <c r="B51" s="554" t="s">
        <v>1404</v>
      </c>
      <c r="C51" s="608" t="s">
        <v>1551</v>
      </c>
      <c r="D51" s="613" t="s">
        <v>1618</v>
      </c>
      <c r="E51" s="350" t="s">
        <v>475</v>
      </c>
      <c r="F51" s="779">
        <f>'4'!W52</f>
        <v>0.4</v>
      </c>
      <c r="G51" s="350" t="s">
        <v>180</v>
      </c>
      <c r="H51" s="350">
        <f>'4'!Y52</f>
        <v>0.98</v>
      </c>
      <c r="I51" s="350" t="s">
        <v>180</v>
      </c>
      <c r="J51" s="350" t="s">
        <v>180</v>
      </c>
      <c r="K51" s="350" t="s">
        <v>180</v>
      </c>
      <c r="L51" s="350" t="s">
        <v>180</v>
      </c>
      <c r="M51" s="350" t="s">
        <v>180</v>
      </c>
      <c r="N51" s="350" t="s">
        <v>180</v>
      </c>
      <c r="O51" s="350" t="s">
        <v>180</v>
      </c>
      <c r="P51" s="350" t="s">
        <v>180</v>
      </c>
      <c r="Q51" s="68" t="s">
        <v>475</v>
      </c>
      <c r="R51" s="350">
        <f>'4'!W52</f>
        <v>0.4</v>
      </c>
      <c r="S51" s="350" t="s">
        <v>180</v>
      </c>
      <c r="T51" s="350">
        <f>'4'!Y52</f>
        <v>0.98</v>
      </c>
      <c r="U51" s="350" t="s">
        <v>180</v>
      </c>
      <c r="V51" s="350" t="s">
        <v>180</v>
      </c>
      <c r="W51" s="350" t="s">
        <v>180</v>
      </c>
      <c r="X51" s="350" t="s">
        <v>180</v>
      </c>
      <c r="Y51" s="350" t="s">
        <v>180</v>
      </c>
      <c r="Z51" s="350" t="s">
        <v>180</v>
      </c>
      <c r="AA51" s="350" t="s">
        <v>180</v>
      </c>
      <c r="AB51" s="350" t="s">
        <v>180</v>
      </c>
      <c r="AC51" s="350"/>
      <c r="AD51" s="68"/>
      <c r="AE51" s="68"/>
      <c r="AF51" s="68"/>
      <c r="AG51" s="68"/>
      <c r="AH51" s="68"/>
      <c r="AI51" s="68"/>
      <c r="AJ51" s="68"/>
      <c r="AK51" s="68"/>
      <c r="AL51" s="68"/>
      <c r="AM51" s="68"/>
      <c r="AN51" s="68"/>
      <c r="AO51" s="575"/>
      <c r="AP51" s="310"/>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row>
    <row r="52" spans="1:101" ht="42" customHeight="1" x14ac:dyDescent="0.25">
      <c r="A52" s="35"/>
      <c r="B52" s="410" t="s">
        <v>1403</v>
      </c>
      <c r="C52" s="411" t="s">
        <v>117</v>
      </c>
      <c r="D52" s="395" t="s">
        <v>93</v>
      </c>
      <c r="E52" s="702" t="s">
        <v>180</v>
      </c>
      <c r="F52" s="703" t="s">
        <v>180</v>
      </c>
      <c r="G52" s="702" t="s">
        <v>180</v>
      </c>
      <c r="H52" s="702" t="s">
        <v>180</v>
      </c>
      <c r="I52" s="702" t="s">
        <v>180</v>
      </c>
      <c r="J52" s="702" t="s">
        <v>180</v>
      </c>
      <c r="K52" s="702" t="s">
        <v>180</v>
      </c>
      <c r="L52" s="702" t="s">
        <v>180</v>
      </c>
      <c r="M52" s="702" t="s">
        <v>180</v>
      </c>
      <c r="N52" s="702" t="s">
        <v>180</v>
      </c>
      <c r="O52" s="702" t="s">
        <v>180</v>
      </c>
      <c r="P52" s="702" t="s">
        <v>180</v>
      </c>
      <c r="Q52" s="610" t="s">
        <v>180</v>
      </c>
      <c r="R52" s="702" t="s">
        <v>180</v>
      </c>
      <c r="S52" s="702" t="s">
        <v>180</v>
      </c>
      <c r="T52" s="702" t="s">
        <v>180</v>
      </c>
      <c r="U52" s="702" t="s">
        <v>180</v>
      </c>
      <c r="V52" s="702" t="s">
        <v>180</v>
      </c>
      <c r="W52" s="702" t="s">
        <v>180</v>
      </c>
      <c r="X52" s="702" t="s">
        <v>180</v>
      </c>
      <c r="Y52" s="702" t="s">
        <v>180</v>
      </c>
      <c r="Z52" s="702" t="s">
        <v>180</v>
      </c>
      <c r="AA52" s="702" t="s">
        <v>180</v>
      </c>
      <c r="AB52" s="702" t="s">
        <v>180</v>
      </c>
      <c r="AC52" s="702" t="s">
        <v>180</v>
      </c>
      <c r="AD52" s="610" t="s">
        <v>180</v>
      </c>
      <c r="AE52" s="610" t="s">
        <v>180</v>
      </c>
      <c r="AF52" s="610" t="s">
        <v>180</v>
      </c>
      <c r="AG52" s="610" t="s">
        <v>180</v>
      </c>
      <c r="AH52" s="610" t="s">
        <v>180</v>
      </c>
      <c r="AI52" s="610" t="s">
        <v>180</v>
      </c>
      <c r="AJ52" s="610" t="s">
        <v>180</v>
      </c>
      <c r="AK52" s="610" t="s">
        <v>180</v>
      </c>
      <c r="AL52" s="610" t="s">
        <v>180</v>
      </c>
      <c r="AM52" s="610" t="s">
        <v>180</v>
      </c>
      <c r="AN52" s="610" t="s">
        <v>180</v>
      </c>
      <c r="AO52" s="610" t="s">
        <v>180</v>
      </c>
      <c r="AP52" s="610" t="s">
        <v>180</v>
      </c>
      <c r="AQ52" s="610" t="s">
        <v>180</v>
      </c>
      <c r="AR52" s="610" t="s">
        <v>180</v>
      </c>
      <c r="AS52" s="610" t="s">
        <v>180</v>
      </c>
      <c r="AT52" s="610" t="s">
        <v>180</v>
      </c>
      <c r="AU52" s="610" t="s">
        <v>180</v>
      </c>
      <c r="AV52" s="610" t="s">
        <v>180</v>
      </c>
      <c r="AW52" s="610" t="s">
        <v>180</v>
      </c>
      <c r="AX52" s="610" t="s">
        <v>180</v>
      </c>
      <c r="AY52" s="610" t="s">
        <v>180</v>
      </c>
      <c r="AZ52" s="610" t="s">
        <v>180</v>
      </c>
      <c r="BA52" s="700" t="s">
        <v>180</v>
      </c>
      <c r="BB52" s="396" t="s">
        <v>180</v>
      </c>
      <c r="BC52" s="610" t="s">
        <v>180</v>
      </c>
      <c r="BD52" s="610" t="s">
        <v>180</v>
      </c>
      <c r="BE52" s="610" t="s">
        <v>180</v>
      </c>
      <c r="BF52" s="610" t="s">
        <v>180</v>
      </c>
      <c r="BG52" s="610" t="s">
        <v>180</v>
      </c>
      <c r="BH52" s="610" t="s">
        <v>180</v>
      </c>
      <c r="BI52" s="610" t="s">
        <v>180</v>
      </c>
      <c r="BJ52" s="610" t="s">
        <v>180</v>
      </c>
      <c r="BK52" s="610" t="s">
        <v>180</v>
      </c>
      <c r="BL52" s="610" t="s">
        <v>180</v>
      </c>
      <c r="BM52" s="610" t="s">
        <v>180</v>
      </c>
      <c r="BN52" s="610" t="s">
        <v>180</v>
      </c>
      <c r="BO52" s="610" t="s">
        <v>180</v>
      </c>
      <c r="BP52" s="610" t="s">
        <v>180</v>
      </c>
      <c r="BQ52" s="610" t="s">
        <v>180</v>
      </c>
      <c r="BR52" s="610" t="s">
        <v>180</v>
      </c>
      <c r="BS52" s="610" t="s">
        <v>180</v>
      </c>
      <c r="BT52" s="610" t="s">
        <v>180</v>
      </c>
      <c r="BU52" s="610" t="s">
        <v>180</v>
      </c>
      <c r="BV52" s="610" t="s">
        <v>180</v>
      </c>
      <c r="BW52" s="610" t="s">
        <v>180</v>
      </c>
      <c r="BX52" s="610" t="s">
        <v>180</v>
      </c>
      <c r="BY52" s="610" t="s">
        <v>180</v>
      </c>
    </row>
    <row r="53" spans="1:101" ht="48" customHeight="1" x14ac:dyDescent="0.25">
      <c r="A53" s="35"/>
      <c r="B53" s="402" t="s">
        <v>114</v>
      </c>
      <c r="C53" s="409" t="s">
        <v>119</v>
      </c>
      <c r="D53" s="402" t="s">
        <v>93</v>
      </c>
      <c r="E53" s="696" t="s">
        <v>180</v>
      </c>
      <c r="F53" s="697" t="s">
        <v>180</v>
      </c>
      <c r="G53" s="696" t="s">
        <v>180</v>
      </c>
      <c r="H53" s="696" t="s">
        <v>180</v>
      </c>
      <c r="I53" s="696" t="s">
        <v>180</v>
      </c>
      <c r="J53" s="696" t="s">
        <v>180</v>
      </c>
      <c r="K53" s="696" t="s">
        <v>180</v>
      </c>
      <c r="L53" s="696" t="s">
        <v>180</v>
      </c>
      <c r="M53" s="696" t="s">
        <v>180</v>
      </c>
      <c r="N53" s="696" t="s">
        <v>180</v>
      </c>
      <c r="O53" s="696" t="s">
        <v>180</v>
      </c>
      <c r="P53" s="696" t="s">
        <v>180</v>
      </c>
      <c r="Q53" s="612" t="s">
        <v>180</v>
      </c>
      <c r="R53" s="696" t="s">
        <v>180</v>
      </c>
      <c r="S53" s="696" t="s">
        <v>180</v>
      </c>
      <c r="T53" s="696" t="s">
        <v>180</v>
      </c>
      <c r="U53" s="696" t="s">
        <v>180</v>
      </c>
      <c r="V53" s="696" t="s">
        <v>180</v>
      </c>
      <c r="W53" s="696" t="s">
        <v>180</v>
      </c>
      <c r="X53" s="696" t="s">
        <v>180</v>
      </c>
      <c r="Y53" s="696" t="s">
        <v>180</v>
      </c>
      <c r="Z53" s="696" t="s">
        <v>180</v>
      </c>
      <c r="AA53" s="696" t="s">
        <v>180</v>
      </c>
      <c r="AB53" s="696" t="s">
        <v>180</v>
      </c>
      <c r="AC53" s="696" t="s">
        <v>180</v>
      </c>
      <c r="AD53" s="696" t="s">
        <v>180</v>
      </c>
      <c r="AE53" s="696" t="s">
        <v>180</v>
      </c>
      <c r="AF53" s="696" t="s">
        <v>180</v>
      </c>
      <c r="AG53" s="696" t="s">
        <v>180</v>
      </c>
      <c r="AH53" s="696" t="s">
        <v>180</v>
      </c>
      <c r="AI53" s="696" t="s">
        <v>180</v>
      </c>
      <c r="AJ53" s="696" t="s">
        <v>180</v>
      </c>
      <c r="AK53" s="696" t="s">
        <v>180</v>
      </c>
      <c r="AL53" s="696" t="s">
        <v>180</v>
      </c>
      <c r="AM53" s="696" t="s">
        <v>180</v>
      </c>
      <c r="AN53" s="696" t="s">
        <v>180</v>
      </c>
      <c r="AO53" s="696" t="s">
        <v>180</v>
      </c>
      <c r="AP53" s="696" t="s">
        <v>180</v>
      </c>
      <c r="AQ53" s="696" t="s">
        <v>180</v>
      </c>
      <c r="AR53" s="696" t="s">
        <v>180</v>
      </c>
      <c r="AS53" s="696" t="s">
        <v>180</v>
      </c>
      <c r="AT53" s="696" t="s">
        <v>180</v>
      </c>
      <c r="AU53" s="696" t="s">
        <v>180</v>
      </c>
      <c r="AV53" s="696" t="s">
        <v>180</v>
      </c>
      <c r="AW53" s="696" t="s">
        <v>180</v>
      </c>
      <c r="AX53" s="696" t="s">
        <v>180</v>
      </c>
      <c r="AY53" s="696" t="s">
        <v>180</v>
      </c>
      <c r="AZ53" s="696" t="s">
        <v>180</v>
      </c>
      <c r="BA53" s="698" t="s">
        <v>180</v>
      </c>
      <c r="BB53" s="698" t="s">
        <v>180</v>
      </c>
      <c r="BC53" s="612" t="s">
        <v>180</v>
      </c>
      <c r="BD53" s="612" t="s">
        <v>180</v>
      </c>
      <c r="BE53" s="612" t="s">
        <v>180</v>
      </c>
      <c r="BF53" s="612" t="s">
        <v>180</v>
      </c>
      <c r="BG53" s="612" t="s">
        <v>180</v>
      </c>
      <c r="BH53" s="612" t="s">
        <v>180</v>
      </c>
      <c r="BI53" s="612" t="s">
        <v>180</v>
      </c>
      <c r="BJ53" s="612" t="s">
        <v>180</v>
      </c>
      <c r="BK53" s="612" t="s">
        <v>180</v>
      </c>
      <c r="BL53" s="612" t="s">
        <v>180</v>
      </c>
      <c r="BM53" s="696" t="s">
        <v>180</v>
      </c>
      <c r="BN53" s="696" t="s">
        <v>180</v>
      </c>
      <c r="BO53" s="696" t="s">
        <v>180</v>
      </c>
      <c r="BP53" s="696" t="s">
        <v>180</v>
      </c>
      <c r="BQ53" s="696" t="s">
        <v>180</v>
      </c>
      <c r="BR53" s="696" t="s">
        <v>180</v>
      </c>
      <c r="BS53" s="696" t="s">
        <v>180</v>
      </c>
      <c r="BT53" s="696" t="s">
        <v>180</v>
      </c>
      <c r="BU53" s="696" t="s">
        <v>180</v>
      </c>
      <c r="BV53" s="696" t="s">
        <v>180</v>
      </c>
      <c r="BW53" s="696" t="s">
        <v>180</v>
      </c>
      <c r="BX53" s="696" t="s">
        <v>180</v>
      </c>
      <c r="BY53" s="696" t="s">
        <v>180</v>
      </c>
    </row>
    <row r="54" spans="1:101" ht="42" customHeight="1" x14ac:dyDescent="0.25">
      <c r="A54" s="35"/>
      <c r="B54" s="411" t="s">
        <v>1532</v>
      </c>
      <c r="C54" s="411" t="s">
        <v>1533</v>
      </c>
      <c r="D54" s="413" t="s">
        <v>93</v>
      </c>
      <c r="E54" s="702" t="s">
        <v>180</v>
      </c>
      <c r="F54" s="703" t="s">
        <v>180</v>
      </c>
      <c r="G54" s="702" t="s">
        <v>180</v>
      </c>
      <c r="H54" s="702" t="s">
        <v>180</v>
      </c>
      <c r="I54" s="702" t="s">
        <v>180</v>
      </c>
      <c r="J54" s="702" t="s">
        <v>180</v>
      </c>
      <c r="K54" s="702" t="s">
        <v>180</v>
      </c>
      <c r="L54" s="702" t="s">
        <v>180</v>
      </c>
      <c r="M54" s="702" t="s">
        <v>180</v>
      </c>
      <c r="N54" s="702" t="s">
        <v>180</v>
      </c>
      <c r="O54" s="702" t="s">
        <v>180</v>
      </c>
      <c r="P54" s="702" t="s">
        <v>180</v>
      </c>
      <c r="Q54" s="610" t="s">
        <v>180</v>
      </c>
      <c r="R54" s="702" t="s">
        <v>180</v>
      </c>
      <c r="S54" s="702" t="s">
        <v>180</v>
      </c>
      <c r="T54" s="702" t="s">
        <v>180</v>
      </c>
      <c r="U54" s="702" t="s">
        <v>180</v>
      </c>
      <c r="V54" s="702" t="s">
        <v>180</v>
      </c>
      <c r="W54" s="702" t="s">
        <v>180</v>
      </c>
      <c r="X54" s="702" t="s">
        <v>180</v>
      </c>
      <c r="Y54" s="702" t="s">
        <v>180</v>
      </c>
      <c r="Z54" s="702" t="s">
        <v>180</v>
      </c>
      <c r="AA54" s="702" t="s">
        <v>180</v>
      </c>
      <c r="AB54" s="702" t="s">
        <v>180</v>
      </c>
      <c r="AC54" s="702" t="s">
        <v>180</v>
      </c>
      <c r="AD54" s="702" t="s">
        <v>180</v>
      </c>
      <c r="AE54" s="702" t="s">
        <v>180</v>
      </c>
      <c r="AF54" s="702" t="s">
        <v>180</v>
      </c>
      <c r="AG54" s="702" t="s">
        <v>180</v>
      </c>
      <c r="AH54" s="702" t="s">
        <v>180</v>
      </c>
      <c r="AI54" s="702" t="s">
        <v>180</v>
      </c>
      <c r="AJ54" s="702" t="s">
        <v>180</v>
      </c>
      <c r="AK54" s="702" t="s">
        <v>180</v>
      </c>
      <c r="AL54" s="702" t="s">
        <v>180</v>
      </c>
      <c r="AM54" s="702" t="s">
        <v>180</v>
      </c>
      <c r="AN54" s="702" t="s">
        <v>180</v>
      </c>
      <c r="AO54" s="702" t="s">
        <v>180</v>
      </c>
      <c r="AP54" s="702" t="s">
        <v>180</v>
      </c>
      <c r="AQ54" s="702" t="s">
        <v>180</v>
      </c>
      <c r="AR54" s="702" t="s">
        <v>180</v>
      </c>
      <c r="AS54" s="702" t="s">
        <v>180</v>
      </c>
      <c r="AT54" s="702" t="s">
        <v>180</v>
      </c>
      <c r="AU54" s="702" t="s">
        <v>180</v>
      </c>
      <c r="AV54" s="702" t="s">
        <v>180</v>
      </c>
      <c r="AW54" s="702" t="s">
        <v>180</v>
      </c>
      <c r="AX54" s="702" t="s">
        <v>180</v>
      </c>
      <c r="AY54" s="702" t="s">
        <v>180</v>
      </c>
      <c r="AZ54" s="702" t="s">
        <v>180</v>
      </c>
      <c r="BA54" s="702" t="s">
        <v>180</v>
      </c>
      <c r="BB54" s="702" t="s">
        <v>180</v>
      </c>
      <c r="BC54" s="702" t="s">
        <v>180</v>
      </c>
      <c r="BD54" s="702" t="s">
        <v>180</v>
      </c>
      <c r="BE54" s="702" t="s">
        <v>180</v>
      </c>
      <c r="BF54" s="702" t="s">
        <v>180</v>
      </c>
      <c r="BG54" s="702" t="s">
        <v>180</v>
      </c>
      <c r="BH54" s="702" t="s">
        <v>180</v>
      </c>
      <c r="BI54" s="702" t="s">
        <v>180</v>
      </c>
      <c r="BJ54" s="702" t="s">
        <v>180</v>
      </c>
      <c r="BK54" s="702" t="s">
        <v>180</v>
      </c>
      <c r="BL54" s="702" t="s">
        <v>180</v>
      </c>
      <c r="BM54" s="700" t="s">
        <v>180</v>
      </c>
      <c r="BN54" s="700" t="s">
        <v>180</v>
      </c>
      <c r="BO54" s="702" t="s">
        <v>180</v>
      </c>
      <c r="BP54" s="702" t="s">
        <v>180</v>
      </c>
      <c r="BQ54" s="702" t="s">
        <v>180</v>
      </c>
      <c r="BR54" s="702" t="s">
        <v>180</v>
      </c>
      <c r="BS54" s="702" t="s">
        <v>180</v>
      </c>
      <c r="BT54" s="702" t="s">
        <v>180</v>
      </c>
      <c r="BU54" s="702" t="s">
        <v>180</v>
      </c>
      <c r="BV54" s="702" t="s">
        <v>180</v>
      </c>
      <c r="BW54" s="702" t="s">
        <v>180</v>
      </c>
      <c r="BX54" s="702" t="s">
        <v>180</v>
      </c>
      <c r="BY54" s="702" t="s">
        <v>180</v>
      </c>
    </row>
    <row r="55" spans="1:101" ht="42" customHeight="1" x14ac:dyDescent="0.25">
      <c r="B55" s="410" t="s">
        <v>1534</v>
      </c>
      <c r="C55" s="411" t="s">
        <v>123</v>
      </c>
      <c r="D55" s="413" t="s">
        <v>93</v>
      </c>
      <c r="E55" s="396" t="s">
        <v>180</v>
      </c>
      <c r="F55" s="617" t="s">
        <v>180</v>
      </c>
      <c r="G55" s="396" t="s">
        <v>180</v>
      </c>
      <c r="H55" s="396" t="s">
        <v>180</v>
      </c>
      <c r="I55" s="396" t="s">
        <v>180</v>
      </c>
      <c r="J55" s="396" t="s">
        <v>180</v>
      </c>
      <c r="K55" s="396" t="s">
        <v>180</v>
      </c>
      <c r="L55" s="396" t="s">
        <v>180</v>
      </c>
      <c r="M55" s="396" t="s">
        <v>180</v>
      </c>
      <c r="N55" s="396" t="s">
        <v>180</v>
      </c>
      <c r="O55" s="396" t="s">
        <v>180</v>
      </c>
      <c r="P55" s="396" t="s">
        <v>180</v>
      </c>
      <c r="Q55" s="396" t="s">
        <v>180</v>
      </c>
      <c r="R55" s="396" t="s">
        <v>180</v>
      </c>
      <c r="S55" s="396" t="s">
        <v>180</v>
      </c>
      <c r="T55" s="396" t="s">
        <v>180</v>
      </c>
      <c r="U55" s="396" t="s">
        <v>180</v>
      </c>
      <c r="V55" s="396" t="s">
        <v>180</v>
      </c>
      <c r="W55" s="396" t="s">
        <v>180</v>
      </c>
      <c r="X55" s="396" t="s">
        <v>180</v>
      </c>
      <c r="Y55" s="396" t="s">
        <v>180</v>
      </c>
      <c r="Z55" s="396" t="s">
        <v>180</v>
      </c>
      <c r="AA55" s="396" t="s">
        <v>180</v>
      </c>
      <c r="AB55" s="396" t="s">
        <v>180</v>
      </c>
      <c r="AC55" s="396" t="s">
        <v>180</v>
      </c>
      <c r="AD55" s="396" t="s">
        <v>180</v>
      </c>
      <c r="AE55" s="396" t="s">
        <v>180</v>
      </c>
      <c r="AF55" s="396" t="s">
        <v>180</v>
      </c>
      <c r="AG55" s="396" t="s">
        <v>180</v>
      </c>
      <c r="AH55" s="396" t="s">
        <v>180</v>
      </c>
      <c r="AI55" s="396" t="s">
        <v>180</v>
      </c>
      <c r="AJ55" s="396" t="s">
        <v>180</v>
      </c>
      <c r="AK55" s="396" t="s">
        <v>180</v>
      </c>
      <c r="AL55" s="396" t="s">
        <v>180</v>
      </c>
      <c r="AM55" s="396" t="s">
        <v>180</v>
      </c>
      <c r="AN55" s="396" t="s">
        <v>180</v>
      </c>
      <c r="AO55" s="396" t="s">
        <v>180</v>
      </c>
      <c r="AP55" s="396" t="s">
        <v>180</v>
      </c>
      <c r="AQ55" s="396" t="s">
        <v>180</v>
      </c>
      <c r="AR55" s="396" t="s">
        <v>180</v>
      </c>
      <c r="AS55" s="396" t="s">
        <v>180</v>
      </c>
      <c r="AT55" s="396" t="s">
        <v>180</v>
      </c>
      <c r="AU55" s="396" t="s">
        <v>180</v>
      </c>
      <c r="AV55" s="396" t="s">
        <v>180</v>
      </c>
      <c r="AW55" s="396" t="s">
        <v>180</v>
      </c>
      <c r="AX55" s="396" t="s">
        <v>180</v>
      </c>
      <c r="AY55" s="396" t="s">
        <v>180</v>
      </c>
      <c r="AZ55" s="396" t="s">
        <v>180</v>
      </c>
      <c r="BA55" s="396" t="s">
        <v>180</v>
      </c>
      <c r="BB55" s="396" t="s">
        <v>180</v>
      </c>
      <c r="BC55" s="396" t="s">
        <v>180</v>
      </c>
      <c r="BD55" s="396" t="s">
        <v>180</v>
      </c>
      <c r="BE55" s="396" t="s">
        <v>180</v>
      </c>
      <c r="BF55" s="396" t="s">
        <v>180</v>
      </c>
      <c r="BG55" s="396" t="s">
        <v>180</v>
      </c>
      <c r="BH55" s="396" t="s">
        <v>180</v>
      </c>
      <c r="BI55" s="396" t="s">
        <v>180</v>
      </c>
      <c r="BJ55" s="396" t="s">
        <v>180</v>
      </c>
      <c r="BK55" s="396" t="s">
        <v>180</v>
      </c>
      <c r="BL55" s="396" t="s">
        <v>180</v>
      </c>
      <c r="BM55" s="396" t="s">
        <v>180</v>
      </c>
      <c r="BN55" s="396" t="s">
        <v>180</v>
      </c>
      <c r="BO55" s="396" t="s">
        <v>180</v>
      </c>
      <c r="BP55" s="396" t="s">
        <v>180</v>
      </c>
      <c r="BQ55" s="396" t="s">
        <v>180</v>
      </c>
      <c r="BR55" s="396" t="s">
        <v>180</v>
      </c>
      <c r="BS55" s="396" t="s">
        <v>180</v>
      </c>
      <c r="BT55" s="396" t="s">
        <v>180</v>
      </c>
      <c r="BU55" s="396" t="s">
        <v>180</v>
      </c>
      <c r="BV55" s="396" t="s">
        <v>180</v>
      </c>
      <c r="BW55" s="396" t="s">
        <v>180</v>
      </c>
      <c r="BX55" s="396" t="s">
        <v>180</v>
      </c>
      <c r="BY55" s="396" t="s">
        <v>180</v>
      </c>
    </row>
    <row r="56" spans="1:101" ht="48" customHeight="1" x14ac:dyDescent="0.25">
      <c r="B56" s="402" t="s">
        <v>116</v>
      </c>
      <c r="C56" s="402" t="s">
        <v>1535</v>
      </c>
      <c r="D56" s="402" t="s">
        <v>93</v>
      </c>
      <c r="E56" s="414" t="s">
        <v>180</v>
      </c>
      <c r="F56" s="616" t="s">
        <v>180</v>
      </c>
      <c r="G56" s="414" t="s">
        <v>180</v>
      </c>
      <c r="H56" s="414" t="s">
        <v>180</v>
      </c>
      <c r="I56" s="414" t="s">
        <v>180</v>
      </c>
      <c r="J56" s="414" t="s">
        <v>180</v>
      </c>
      <c r="K56" s="414" t="s">
        <v>180</v>
      </c>
      <c r="L56" s="414" t="s">
        <v>180</v>
      </c>
      <c r="M56" s="414" t="s">
        <v>180</v>
      </c>
      <c r="N56" s="414" t="s">
        <v>180</v>
      </c>
      <c r="O56" s="414" t="s">
        <v>180</v>
      </c>
      <c r="P56" s="414" t="s">
        <v>180</v>
      </c>
      <c r="Q56" s="414" t="s">
        <v>180</v>
      </c>
      <c r="R56" s="414" t="s">
        <v>180</v>
      </c>
      <c r="S56" s="414" t="s">
        <v>180</v>
      </c>
      <c r="T56" s="414" t="s">
        <v>180</v>
      </c>
      <c r="U56" s="414" t="s">
        <v>180</v>
      </c>
      <c r="V56" s="414" t="s">
        <v>180</v>
      </c>
      <c r="W56" s="414" t="s">
        <v>180</v>
      </c>
      <c r="X56" s="414" t="s">
        <v>180</v>
      </c>
      <c r="Y56" s="414" t="s">
        <v>180</v>
      </c>
      <c r="Z56" s="414" t="s">
        <v>180</v>
      </c>
      <c r="AA56" s="414" t="s">
        <v>180</v>
      </c>
      <c r="AB56" s="414" t="s">
        <v>180</v>
      </c>
      <c r="AC56" s="414" t="s">
        <v>180</v>
      </c>
      <c r="AD56" s="414" t="s">
        <v>180</v>
      </c>
      <c r="AE56" s="414" t="s">
        <v>180</v>
      </c>
      <c r="AF56" s="414" t="s">
        <v>180</v>
      </c>
      <c r="AG56" s="414" t="s">
        <v>180</v>
      </c>
      <c r="AH56" s="414" t="s">
        <v>180</v>
      </c>
      <c r="AI56" s="414" t="s">
        <v>180</v>
      </c>
      <c r="AJ56" s="414" t="s">
        <v>180</v>
      </c>
      <c r="AK56" s="414" t="s">
        <v>180</v>
      </c>
      <c r="AL56" s="414" t="s">
        <v>180</v>
      </c>
      <c r="AM56" s="414" t="s">
        <v>180</v>
      </c>
      <c r="AN56" s="414" t="s">
        <v>180</v>
      </c>
      <c r="AO56" s="414" t="s">
        <v>180</v>
      </c>
      <c r="AP56" s="414" t="s">
        <v>180</v>
      </c>
      <c r="AQ56" s="414" t="s">
        <v>180</v>
      </c>
      <c r="AR56" s="414" t="s">
        <v>180</v>
      </c>
      <c r="AS56" s="414" t="s">
        <v>180</v>
      </c>
      <c r="AT56" s="414" t="s">
        <v>180</v>
      </c>
      <c r="AU56" s="414" t="s">
        <v>180</v>
      </c>
      <c r="AV56" s="414" t="s">
        <v>180</v>
      </c>
      <c r="AW56" s="414" t="s">
        <v>180</v>
      </c>
      <c r="AX56" s="414" t="s">
        <v>180</v>
      </c>
      <c r="AY56" s="414" t="s">
        <v>180</v>
      </c>
      <c r="AZ56" s="414" t="s">
        <v>180</v>
      </c>
      <c r="BA56" s="414" t="s">
        <v>180</v>
      </c>
      <c r="BB56" s="414" t="s">
        <v>180</v>
      </c>
      <c r="BC56" s="414" t="s">
        <v>180</v>
      </c>
      <c r="BD56" s="414" t="s">
        <v>180</v>
      </c>
      <c r="BE56" s="414" t="s">
        <v>180</v>
      </c>
      <c r="BF56" s="414" t="s">
        <v>180</v>
      </c>
      <c r="BG56" s="414" t="s">
        <v>180</v>
      </c>
      <c r="BH56" s="414" t="s">
        <v>180</v>
      </c>
      <c r="BI56" s="414" t="s">
        <v>180</v>
      </c>
      <c r="BJ56" s="414" t="s">
        <v>180</v>
      </c>
      <c r="BK56" s="414" t="s">
        <v>180</v>
      </c>
      <c r="BL56" s="414" t="s">
        <v>180</v>
      </c>
      <c r="BM56" s="414" t="s">
        <v>180</v>
      </c>
      <c r="BN56" s="414" t="s">
        <v>180</v>
      </c>
      <c r="BO56" s="414" t="s">
        <v>180</v>
      </c>
      <c r="BP56" s="414" t="s">
        <v>180</v>
      </c>
      <c r="BQ56" s="414" t="s">
        <v>180</v>
      </c>
      <c r="BR56" s="414" t="s">
        <v>180</v>
      </c>
      <c r="BS56" s="414" t="s">
        <v>180</v>
      </c>
      <c r="BT56" s="414" t="s">
        <v>180</v>
      </c>
      <c r="BU56" s="414" t="s">
        <v>180</v>
      </c>
      <c r="BV56" s="414" t="s">
        <v>180</v>
      </c>
      <c r="BW56" s="414" t="s">
        <v>180</v>
      </c>
      <c r="BX56" s="414" t="s">
        <v>180</v>
      </c>
      <c r="BY56" s="414" t="s">
        <v>180</v>
      </c>
    </row>
    <row r="57" spans="1:101" s="88" customFormat="1" ht="48" customHeight="1" x14ac:dyDescent="0.25">
      <c r="A57" s="34"/>
      <c r="B57" s="402" t="s">
        <v>1536</v>
      </c>
      <c r="C57" s="402" t="s">
        <v>795</v>
      </c>
      <c r="D57" s="402" t="s">
        <v>93</v>
      </c>
      <c r="E57" s="414" t="s">
        <v>180</v>
      </c>
      <c r="F57" s="616" t="s">
        <v>180</v>
      </c>
      <c r="G57" s="414" t="s">
        <v>180</v>
      </c>
      <c r="H57" s="414" t="s">
        <v>180</v>
      </c>
      <c r="I57" s="414" t="s">
        <v>180</v>
      </c>
      <c r="J57" s="414" t="s">
        <v>180</v>
      </c>
      <c r="K57" s="414" t="s">
        <v>180</v>
      </c>
      <c r="L57" s="414" t="s">
        <v>180</v>
      </c>
      <c r="M57" s="414" t="s">
        <v>180</v>
      </c>
      <c r="N57" s="414" t="s">
        <v>180</v>
      </c>
      <c r="O57" s="414" t="s">
        <v>180</v>
      </c>
      <c r="P57" s="414" t="s">
        <v>180</v>
      </c>
      <c r="Q57" s="414" t="s">
        <v>180</v>
      </c>
      <c r="R57" s="414" t="s">
        <v>180</v>
      </c>
      <c r="S57" s="414" t="s">
        <v>180</v>
      </c>
      <c r="T57" s="414" t="s">
        <v>180</v>
      </c>
      <c r="U57" s="414" t="s">
        <v>180</v>
      </c>
      <c r="V57" s="414" t="s">
        <v>180</v>
      </c>
      <c r="W57" s="414" t="s">
        <v>180</v>
      </c>
      <c r="X57" s="414" t="s">
        <v>180</v>
      </c>
      <c r="Y57" s="414" t="s">
        <v>180</v>
      </c>
      <c r="Z57" s="414" t="s">
        <v>180</v>
      </c>
      <c r="AA57" s="414" t="s">
        <v>180</v>
      </c>
      <c r="AB57" s="414" t="s">
        <v>180</v>
      </c>
      <c r="AC57" s="414" t="s">
        <v>180</v>
      </c>
      <c r="AD57" s="414" t="s">
        <v>180</v>
      </c>
      <c r="AE57" s="414" t="s">
        <v>180</v>
      </c>
      <c r="AF57" s="414" t="s">
        <v>180</v>
      </c>
      <c r="AG57" s="414" t="s">
        <v>180</v>
      </c>
      <c r="AH57" s="414" t="s">
        <v>180</v>
      </c>
      <c r="AI57" s="414" t="s">
        <v>180</v>
      </c>
      <c r="AJ57" s="414" t="s">
        <v>180</v>
      </c>
      <c r="AK57" s="414" t="s">
        <v>180</v>
      </c>
      <c r="AL57" s="414" t="s">
        <v>180</v>
      </c>
      <c r="AM57" s="414" t="s">
        <v>180</v>
      </c>
      <c r="AN57" s="414" t="s">
        <v>180</v>
      </c>
      <c r="AO57" s="414" t="s">
        <v>180</v>
      </c>
      <c r="AP57" s="414" t="s">
        <v>180</v>
      </c>
      <c r="AQ57" s="414" t="s">
        <v>180</v>
      </c>
      <c r="AR57" s="414" t="s">
        <v>180</v>
      </c>
      <c r="AS57" s="414" t="s">
        <v>180</v>
      </c>
      <c r="AT57" s="414" t="s">
        <v>180</v>
      </c>
      <c r="AU57" s="414" t="s">
        <v>180</v>
      </c>
      <c r="AV57" s="414" t="s">
        <v>180</v>
      </c>
      <c r="AW57" s="414" t="s">
        <v>180</v>
      </c>
      <c r="AX57" s="414" t="s">
        <v>180</v>
      </c>
      <c r="AY57" s="414" t="s">
        <v>180</v>
      </c>
      <c r="AZ57" s="414" t="s">
        <v>180</v>
      </c>
      <c r="BA57" s="414" t="s">
        <v>180</v>
      </c>
      <c r="BB57" s="414" t="s">
        <v>180</v>
      </c>
      <c r="BC57" s="414" t="s">
        <v>180</v>
      </c>
      <c r="BD57" s="414" t="s">
        <v>180</v>
      </c>
      <c r="BE57" s="414" t="s">
        <v>180</v>
      </c>
      <c r="BF57" s="414" t="s">
        <v>180</v>
      </c>
      <c r="BG57" s="414" t="s">
        <v>180</v>
      </c>
      <c r="BH57" s="414" t="s">
        <v>180</v>
      </c>
      <c r="BI57" s="414" t="s">
        <v>180</v>
      </c>
      <c r="BJ57" s="414" t="s">
        <v>180</v>
      </c>
      <c r="BK57" s="414" t="s">
        <v>180</v>
      </c>
      <c r="BL57" s="414" t="s">
        <v>180</v>
      </c>
      <c r="BM57" s="414" t="s">
        <v>180</v>
      </c>
      <c r="BN57" s="414" t="s">
        <v>180</v>
      </c>
      <c r="BO57" s="414" t="s">
        <v>180</v>
      </c>
      <c r="BP57" s="414" t="s">
        <v>180</v>
      </c>
      <c r="BQ57" s="414" t="s">
        <v>180</v>
      </c>
      <c r="BR57" s="414" t="s">
        <v>180</v>
      </c>
      <c r="BS57" s="414" t="s">
        <v>180</v>
      </c>
      <c r="BT57" s="414" t="s">
        <v>180</v>
      </c>
      <c r="BU57" s="414" t="s">
        <v>180</v>
      </c>
      <c r="BV57" s="414" t="s">
        <v>180</v>
      </c>
      <c r="BW57" s="414" t="s">
        <v>180</v>
      </c>
      <c r="BX57" s="414" t="s">
        <v>180</v>
      </c>
      <c r="BY57" s="414" t="s">
        <v>180</v>
      </c>
      <c r="BZ57" s="34"/>
    </row>
    <row r="58" spans="1:101" ht="42" customHeight="1" x14ac:dyDescent="0.25">
      <c r="B58" s="413" t="s">
        <v>1536</v>
      </c>
      <c r="C58" s="413" t="s">
        <v>1537</v>
      </c>
      <c r="D58" s="413" t="s">
        <v>93</v>
      </c>
      <c r="E58" s="396" t="s">
        <v>180</v>
      </c>
      <c r="F58" s="617" t="s">
        <v>180</v>
      </c>
      <c r="G58" s="396" t="s">
        <v>180</v>
      </c>
      <c r="H58" s="396" t="s">
        <v>180</v>
      </c>
      <c r="I58" s="396" t="s">
        <v>180</v>
      </c>
      <c r="J58" s="396" t="s">
        <v>180</v>
      </c>
      <c r="K58" s="396" t="s">
        <v>180</v>
      </c>
      <c r="L58" s="396" t="s">
        <v>180</v>
      </c>
      <c r="M58" s="396" t="s">
        <v>180</v>
      </c>
      <c r="N58" s="396" t="s">
        <v>180</v>
      </c>
      <c r="O58" s="396" t="s">
        <v>180</v>
      </c>
      <c r="P58" s="396" t="s">
        <v>180</v>
      </c>
      <c r="Q58" s="396" t="s">
        <v>180</v>
      </c>
      <c r="R58" s="396" t="s">
        <v>180</v>
      </c>
      <c r="S58" s="396" t="s">
        <v>180</v>
      </c>
      <c r="T58" s="396" t="s">
        <v>180</v>
      </c>
      <c r="U58" s="396" t="s">
        <v>180</v>
      </c>
      <c r="V58" s="396" t="s">
        <v>180</v>
      </c>
      <c r="W58" s="396" t="s">
        <v>180</v>
      </c>
      <c r="X58" s="396" t="s">
        <v>180</v>
      </c>
      <c r="Y58" s="396" t="s">
        <v>180</v>
      </c>
      <c r="Z58" s="396" t="s">
        <v>180</v>
      </c>
      <c r="AA58" s="396" t="s">
        <v>180</v>
      </c>
      <c r="AB58" s="396" t="s">
        <v>180</v>
      </c>
      <c r="AC58" s="396" t="s">
        <v>180</v>
      </c>
      <c r="AD58" s="396" t="s">
        <v>180</v>
      </c>
      <c r="AE58" s="396" t="s">
        <v>180</v>
      </c>
      <c r="AF58" s="396" t="s">
        <v>180</v>
      </c>
      <c r="AG58" s="396" t="s">
        <v>180</v>
      </c>
      <c r="AH58" s="396" t="s">
        <v>180</v>
      </c>
      <c r="AI58" s="396" t="s">
        <v>180</v>
      </c>
      <c r="AJ58" s="396" t="s">
        <v>180</v>
      </c>
      <c r="AK58" s="396" t="s">
        <v>180</v>
      </c>
      <c r="AL58" s="396" t="s">
        <v>180</v>
      </c>
      <c r="AM58" s="396" t="s">
        <v>180</v>
      </c>
      <c r="AN58" s="396" t="s">
        <v>180</v>
      </c>
      <c r="AO58" s="396" t="s">
        <v>180</v>
      </c>
      <c r="AP58" s="396" t="s">
        <v>180</v>
      </c>
      <c r="AQ58" s="396" t="s">
        <v>180</v>
      </c>
      <c r="AR58" s="396" t="s">
        <v>180</v>
      </c>
      <c r="AS58" s="396" t="s">
        <v>180</v>
      </c>
      <c r="AT58" s="396" t="s">
        <v>180</v>
      </c>
      <c r="AU58" s="396" t="s">
        <v>180</v>
      </c>
      <c r="AV58" s="396" t="s">
        <v>180</v>
      </c>
      <c r="AW58" s="396" t="s">
        <v>180</v>
      </c>
      <c r="AX58" s="396" t="s">
        <v>180</v>
      </c>
      <c r="AY58" s="396" t="s">
        <v>180</v>
      </c>
      <c r="AZ58" s="396" t="s">
        <v>180</v>
      </c>
      <c r="BA58" s="396" t="s">
        <v>180</v>
      </c>
      <c r="BB58" s="396" t="s">
        <v>180</v>
      </c>
      <c r="BC58" s="396" t="s">
        <v>180</v>
      </c>
      <c r="BD58" s="396" t="s">
        <v>180</v>
      </c>
      <c r="BE58" s="396" t="s">
        <v>180</v>
      </c>
      <c r="BF58" s="396" t="s">
        <v>180</v>
      </c>
      <c r="BG58" s="396" t="s">
        <v>180</v>
      </c>
      <c r="BH58" s="396" t="s">
        <v>180</v>
      </c>
      <c r="BI58" s="396" t="s">
        <v>180</v>
      </c>
      <c r="BJ58" s="396" t="s">
        <v>180</v>
      </c>
      <c r="BK58" s="396" t="s">
        <v>180</v>
      </c>
      <c r="BL58" s="396" t="s">
        <v>180</v>
      </c>
      <c r="BM58" s="396" t="s">
        <v>180</v>
      </c>
      <c r="BN58" s="396" t="s">
        <v>180</v>
      </c>
      <c r="BO58" s="396" t="s">
        <v>180</v>
      </c>
      <c r="BP58" s="396" t="s">
        <v>180</v>
      </c>
      <c r="BQ58" s="396" t="s">
        <v>180</v>
      </c>
      <c r="BR58" s="396" t="s">
        <v>180</v>
      </c>
      <c r="BS58" s="396" t="s">
        <v>180</v>
      </c>
      <c r="BT58" s="396" t="s">
        <v>180</v>
      </c>
      <c r="BU58" s="396" t="s">
        <v>180</v>
      </c>
      <c r="BV58" s="396" t="s">
        <v>180</v>
      </c>
      <c r="BW58" s="396" t="s">
        <v>180</v>
      </c>
      <c r="BX58" s="396" t="s">
        <v>180</v>
      </c>
      <c r="BY58" s="396" t="s">
        <v>180</v>
      </c>
      <c r="BZ58" s="34"/>
    </row>
    <row r="59" spans="1:101" ht="42" customHeight="1" x14ac:dyDescent="0.25">
      <c r="B59" s="413" t="s">
        <v>1536</v>
      </c>
      <c r="C59" s="413" t="s">
        <v>1539</v>
      </c>
      <c r="D59" s="413" t="s">
        <v>93</v>
      </c>
      <c r="E59" s="610" t="s">
        <v>180</v>
      </c>
      <c r="F59" s="614" t="s">
        <v>180</v>
      </c>
      <c r="G59" s="610" t="s">
        <v>180</v>
      </c>
      <c r="H59" s="610" t="s">
        <v>180</v>
      </c>
      <c r="I59" s="610" t="s">
        <v>180</v>
      </c>
      <c r="J59" s="610" t="s">
        <v>180</v>
      </c>
      <c r="K59" s="610" t="s">
        <v>180</v>
      </c>
      <c r="L59" s="610" t="s">
        <v>180</v>
      </c>
      <c r="M59" s="610" t="s">
        <v>180</v>
      </c>
      <c r="N59" s="610" t="s">
        <v>180</v>
      </c>
      <c r="O59" s="610" t="s">
        <v>180</v>
      </c>
      <c r="P59" s="610" t="s">
        <v>180</v>
      </c>
      <c r="Q59" s="610" t="s">
        <v>180</v>
      </c>
      <c r="R59" s="610" t="s">
        <v>180</v>
      </c>
      <c r="S59" s="610" t="s">
        <v>180</v>
      </c>
      <c r="T59" s="610" t="s">
        <v>180</v>
      </c>
      <c r="U59" s="610" t="s">
        <v>180</v>
      </c>
      <c r="V59" s="610" t="s">
        <v>180</v>
      </c>
      <c r="W59" s="610" t="s">
        <v>180</v>
      </c>
      <c r="X59" s="610" t="s">
        <v>180</v>
      </c>
      <c r="Y59" s="610" t="s">
        <v>180</v>
      </c>
      <c r="Z59" s="610" t="s">
        <v>180</v>
      </c>
      <c r="AA59" s="610" t="s">
        <v>180</v>
      </c>
      <c r="AB59" s="610" t="s">
        <v>180</v>
      </c>
      <c r="AC59" s="610" t="s">
        <v>180</v>
      </c>
      <c r="AD59" s="610" t="s">
        <v>180</v>
      </c>
      <c r="AE59" s="610" t="s">
        <v>180</v>
      </c>
      <c r="AF59" s="610" t="s">
        <v>180</v>
      </c>
      <c r="AG59" s="610" t="s">
        <v>180</v>
      </c>
      <c r="AH59" s="610" t="s">
        <v>180</v>
      </c>
      <c r="AI59" s="610" t="s">
        <v>180</v>
      </c>
      <c r="AJ59" s="610" t="s">
        <v>180</v>
      </c>
      <c r="AK59" s="610" t="s">
        <v>180</v>
      </c>
      <c r="AL59" s="610" t="s">
        <v>180</v>
      </c>
      <c r="AM59" s="610" t="s">
        <v>180</v>
      </c>
      <c r="AN59" s="610" t="s">
        <v>180</v>
      </c>
      <c r="AO59" s="610" t="s">
        <v>180</v>
      </c>
      <c r="AP59" s="610" t="s">
        <v>180</v>
      </c>
      <c r="AQ59" s="610" t="s">
        <v>180</v>
      </c>
      <c r="AR59" s="610" t="s">
        <v>180</v>
      </c>
      <c r="AS59" s="610" t="s">
        <v>180</v>
      </c>
      <c r="AT59" s="610" t="s">
        <v>180</v>
      </c>
      <c r="AU59" s="610" t="s">
        <v>180</v>
      </c>
      <c r="AV59" s="610" t="s">
        <v>180</v>
      </c>
      <c r="AW59" s="610" t="s">
        <v>180</v>
      </c>
      <c r="AX59" s="610" t="s">
        <v>180</v>
      </c>
      <c r="AY59" s="610" t="s">
        <v>180</v>
      </c>
      <c r="AZ59" s="610" t="s">
        <v>180</v>
      </c>
      <c r="BA59" s="610" t="s">
        <v>180</v>
      </c>
      <c r="BB59" s="610" t="s">
        <v>180</v>
      </c>
      <c r="BC59" s="610" t="s">
        <v>180</v>
      </c>
      <c r="BD59" s="610" t="s">
        <v>180</v>
      </c>
      <c r="BE59" s="610" t="s">
        <v>180</v>
      </c>
      <c r="BF59" s="610" t="s">
        <v>180</v>
      </c>
      <c r="BG59" s="610" t="s">
        <v>180</v>
      </c>
      <c r="BH59" s="610" t="s">
        <v>180</v>
      </c>
      <c r="BI59" s="610" t="s">
        <v>180</v>
      </c>
      <c r="BJ59" s="610" t="s">
        <v>180</v>
      </c>
      <c r="BK59" s="610" t="s">
        <v>180</v>
      </c>
      <c r="BL59" s="610" t="s">
        <v>180</v>
      </c>
      <c r="BM59" s="610" t="s">
        <v>180</v>
      </c>
      <c r="BN59" s="610" t="s">
        <v>180</v>
      </c>
      <c r="BO59" s="610" t="s">
        <v>180</v>
      </c>
      <c r="BP59" s="610" t="s">
        <v>180</v>
      </c>
      <c r="BQ59" s="610" t="s">
        <v>180</v>
      </c>
      <c r="BR59" s="610" t="s">
        <v>180</v>
      </c>
      <c r="BS59" s="610" t="s">
        <v>180</v>
      </c>
      <c r="BT59" s="610" t="s">
        <v>180</v>
      </c>
      <c r="BU59" s="610" t="s">
        <v>180</v>
      </c>
      <c r="BV59" s="610" t="s">
        <v>180</v>
      </c>
      <c r="BW59" s="610" t="s">
        <v>180</v>
      </c>
      <c r="BX59" s="610" t="s">
        <v>180</v>
      </c>
      <c r="BY59" s="610" t="s">
        <v>180</v>
      </c>
      <c r="BZ59" s="34"/>
    </row>
    <row r="60" spans="1:101" ht="42" customHeight="1" x14ac:dyDescent="0.25">
      <c r="B60" s="413" t="s">
        <v>1536</v>
      </c>
      <c r="C60" s="413" t="s">
        <v>1540</v>
      </c>
      <c r="D60" s="413" t="s">
        <v>93</v>
      </c>
      <c r="E60" s="610" t="s">
        <v>180</v>
      </c>
      <c r="F60" s="614" t="s">
        <v>180</v>
      </c>
      <c r="G60" s="610" t="s">
        <v>180</v>
      </c>
      <c r="H60" s="610" t="s">
        <v>180</v>
      </c>
      <c r="I60" s="610" t="s">
        <v>180</v>
      </c>
      <c r="J60" s="610" t="s">
        <v>180</v>
      </c>
      <c r="K60" s="610" t="s">
        <v>180</v>
      </c>
      <c r="L60" s="610" t="s">
        <v>180</v>
      </c>
      <c r="M60" s="610" t="s">
        <v>180</v>
      </c>
      <c r="N60" s="610" t="s">
        <v>180</v>
      </c>
      <c r="O60" s="610" t="s">
        <v>180</v>
      </c>
      <c r="P60" s="610" t="s">
        <v>180</v>
      </c>
      <c r="Q60" s="610" t="s">
        <v>180</v>
      </c>
      <c r="R60" s="610" t="s">
        <v>180</v>
      </c>
      <c r="S60" s="610" t="s">
        <v>180</v>
      </c>
      <c r="T60" s="610" t="s">
        <v>180</v>
      </c>
      <c r="U60" s="610" t="s">
        <v>180</v>
      </c>
      <c r="V60" s="610" t="s">
        <v>180</v>
      </c>
      <c r="W60" s="610" t="s">
        <v>180</v>
      </c>
      <c r="X60" s="610" t="s">
        <v>180</v>
      </c>
      <c r="Y60" s="610" t="s">
        <v>180</v>
      </c>
      <c r="Z60" s="610" t="s">
        <v>180</v>
      </c>
      <c r="AA60" s="610" t="s">
        <v>180</v>
      </c>
      <c r="AB60" s="610" t="s">
        <v>180</v>
      </c>
      <c r="AC60" s="610" t="s">
        <v>180</v>
      </c>
      <c r="AD60" s="610" t="s">
        <v>180</v>
      </c>
      <c r="AE60" s="610" t="s">
        <v>180</v>
      </c>
      <c r="AF60" s="610" t="s">
        <v>180</v>
      </c>
      <c r="AG60" s="610" t="s">
        <v>180</v>
      </c>
      <c r="AH60" s="610" t="s">
        <v>180</v>
      </c>
      <c r="AI60" s="610" t="s">
        <v>180</v>
      </c>
      <c r="AJ60" s="610" t="s">
        <v>180</v>
      </c>
      <c r="AK60" s="610" t="s">
        <v>180</v>
      </c>
      <c r="AL60" s="610" t="s">
        <v>180</v>
      </c>
      <c r="AM60" s="610" t="s">
        <v>180</v>
      </c>
      <c r="AN60" s="610" t="s">
        <v>180</v>
      </c>
      <c r="AO60" s="610" t="s">
        <v>180</v>
      </c>
      <c r="AP60" s="610" t="s">
        <v>180</v>
      </c>
      <c r="AQ60" s="610" t="s">
        <v>180</v>
      </c>
      <c r="AR60" s="610" t="s">
        <v>180</v>
      </c>
      <c r="AS60" s="610" t="s">
        <v>180</v>
      </c>
      <c r="AT60" s="610" t="s">
        <v>180</v>
      </c>
      <c r="AU60" s="610" t="s">
        <v>180</v>
      </c>
      <c r="AV60" s="610" t="s">
        <v>180</v>
      </c>
      <c r="AW60" s="610" t="s">
        <v>180</v>
      </c>
      <c r="AX60" s="610" t="s">
        <v>180</v>
      </c>
      <c r="AY60" s="610" t="s">
        <v>180</v>
      </c>
      <c r="AZ60" s="610" t="s">
        <v>180</v>
      </c>
      <c r="BA60" s="610" t="s">
        <v>180</v>
      </c>
      <c r="BB60" s="610" t="s">
        <v>180</v>
      </c>
      <c r="BC60" s="610" t="s">
        <v>180</v>
      </c>
      <c r="BD60" s="610" t="s">
        <v>180</v>
      </c>
      <c r="BE60" s="610" t="s">
        <v>180</v>
      </c>
      <c r="BF60" s="610" t="s">
        <v>180</v>
      </c>
      <c r="BG60" s="610" t="s">
        <v>180</v>
      </c>
      <c r="BH60" s="610" t="s">
        <v>180</v>
      </c>
      <c r="BI60" s="610" t="s">
        <v>180</v>
      </c>
      <c r="BJ60" s="610" t="s">
        <v>180</v>
      </c>
      <c r="BK60" s="610" t="s">
        <v>180</v>
      </c>
      <c r="BL60" s="610" t="s">
        <v>180</v>
      </c>
      <c r="BM60" s="610" t="s">
        <v>180</v>
      </c>
      <c r="BN60" s="610" t="s">
        <v>180</v>
      </c>
      <c r="BO60" s="610" t="s">
        <v>180</v>
      </c>
      <c r="BP60" s="610" t="s">
        <v>180</v>
      </c>
      <c r="BQ60" s="610" t="s">
        <v>180</v>
      </c>
      <c r="BR60" s="610" t="s">
        <v>180</v>
      </c>
      <c r="BS60" s="610" t="s">
        <v>180</v>
      </c>
      <c r="BT60" s="610" t="s">
        <v>180</v>
      </c>
      <c r="BU60" s="610" t="s">
        <v>180</v>
      </c>
      <c r="BV60" s="610" t="s">
        <v>180</v>
      </c>
      <c r="BW60" s="610" t="s">
        <v>180</v>
      </c>
      <c r="BX60" s="610" t="s">
        <v>180</v>
      </c>
      <c r="BY60" s="610" t="s">
        <v>180</v>
      </c>
    </row>
    <row r="61" spans="1:101" ht="48" customHeight="1" x14ac:dyDescent="0.25">
      <c r="B61" s="599" t="s">
        <v>1538</v>
      </c>
      <c r="C61" s="402" t="s">
        <v>795</v>
      </c>
      <c r="D61" s="402" t="s">
        <v>93</v>
      </c>
      <c r="E61" s="404" t="s">
        <v>180</v>
      </c>
      <c r="F61" s="615" t="s">
        <v>180</v>
      </c>
      <c r="G61" s="612" t="s">
        <v>180</v>
      </c>
      <c r="H61" s="612" t="s">
        <v>180</v>
      </c>
      <c r="I61" s="612" t="s">
        <v>180</v>
      </c>
      <c r="J61" s="612" t="s">
        <v>180</v>
      </c>
      <c r="K61" s="612" t="s">
        <v>180</v>
      </c>
      <c r="L61" s="612" t="s">
        <v>180</v>
      </c>
      <c r="M61" s="612" t="s">
        <v>180</v>
      </c>
      <c r="N61" s="612" t="s">
        <v>180</v>
      </c>
      <c r="O61" s="612" t="s">
        <v>180</v>
      </c>
      <c r="P61" s="612" t="s">
        <v>180</v>
      </c>
      <c r="Q61" s="612" t="s">
        <v>180</v>
      </c>
      <c r="R61" s="612" t="s">
        <v>180</v>
      </c>
      <c r="S61" s="612" t="s">
        <v>180</v>
      </c>
      <c r="T61" s="612" t="s">
        <v>180</v>
      </c>
      <c r="U61" s="612" t="s">
        <v>180</v>
      </c>
      <c r="V61" s="612" t="s">
        <v>180</v>
      </c>
      <c r="W61" s="612" t="s">
        <v>180</v>
      </c>
      <c r="X61" s="612" t="s">
        <v>180</v>
      </c>
      <c r="Y61" s="612" t="s">
        <v>180</v>
      </c>
      <c r="Z61" s="612" t="s">
        <v>180</v>
      </c>
      <c r="AA61" s="612" t="s">
        <v>180</v>
      </c>
      <c r="AB61" s="612" t="s">
        <v>180</v>
      </c>
      <c r="AC61" s="612" t="s">
        <v>180</v>
      </c>
      <c r="AD61" s="612" t="s">
        <v>180</v>
      </c>
      <c r="AE61" s="612" t="s">
        <v>180</v>
      </c>
      <c r="AF61" s="612" t="s">
        <v>180</v>
      </c>
      <c r="AG61" s="612" t="s">
        <v>180</v>
      </c>
      <c r="AH61" s="612" t="s">
        <v>180</v>
      </c>
      <c r="AI61" s="612" t="s">
        <v>180</v>
      </c>
      <c r="AJ61" s="612" t="s">
        <v>180</v>
      </c>
      <c r="AK61" s="612" t="s">
        <v>180</v>
      </c>
      <c r="AL61" s="612" t="s">
        <v>180</v>
      </c>
      <c r="AM61" s="612" t="s">
        <v>180</v>
      </c>
      <c r="AN61" s="612" t="s">
        <v>180</v>
      </c>
      <c r="AO61" s="612" t="s">
        <v>180</v>
      </c>
      <c r="AP61" s="612" t="s">
        <v>180</v>
      </c>
      <c r="AQ61" s="612" t="s">
        <v>180</v>
      </c>
      <c r="AR61" s="612" t="s">
        <v>180</v>
      </c>
      <c r="AS61" s="612" t="s">
        <v>180</v>
      </c>
      <c r="AT61" s="612" t="s">
        <v>180</v>
      </c>
      <c r="AU61" s="612" t="s">
        <v>180</v>
      </c>
      <c r="AV61" s="612" t="s">
        <v>180</v>
      </c>
      <c r="AW61" s="612" t="s">
        <v>180</v>
      </c>
      <c r="AX61" s="612" t="s">
        <v>180</v>
      </c>
      <c r="AY61" s="612" t="s">
        <v>180</v>
      </c>
      <c r="AZ61" s="612" t="s">
        <v>180</v>
      </c>
      <c r="BA61" s="612" t="s">
        <v>180</v>
      </c>
      <c r="BB61" s="612" t="s">
        <v>180</v>
      </c>
      <c r="BC61" s="612" t="s">
        <v>180</v>
      </c>
      <c r="BD61" s="612" t="s">
        <v>180</v>
      </c>
      <c r="BE61" s="612" t="s">
        <v>180</v>
      </c>
      <c r="BF61" s="612" t="s">
        <v>180</v>
      </c>
      <c r="BG61" s="612" t="s">
        <v>180</v>
      </c>
      <c r="BH61" s="612" t="s">
        <v>180</v>
      </c>
      <c r="BI61" s="612" t="s">
        <v>180</v>
      </c>
      <c r="BJ61" s="612" t="s">
        <v>180</v>
      </c>
      <c r="BK61" s="612" t="s">
        <v>180</v>
      </c>
      <c r="BL61" s="612" t="s">
        <v>180</v>
      </c>
      <c r="BM61" s="612" t="s">
        <v>180</v>
      </c>
      <c r="BN61" s="612" t="s">
        <v>180</v>
      </c>
      <c r="BO61" s="612" t="s">
        <v>180</v>
      </c>
      <c r="BP61" s="612" t="s">
        <v>180</v>
      </c>
      <c r="BQ61" s="612" t="s">
        <v>180</v>
      </c>
      <c r="BR61" s="612" t="s">
        <v>180</v>
      </c>
      <c r="BS61" s="612" t="s">
        <v>180</v>
      </c>
      <c r="BT61" s="612" t="s">
        <v>180</v>
      </c>
      <c r="BU61" s="612" t="s">
        <v>180</v>
      </c>
      <c r="BV61" s="612" t="s">
        <v>180</v>
      </c>
      <c r="BW61" s="612" t="s">
        <v>180</v>
      </c>
      <c r="BX61" s="612" t="s">
        <v>180</v>
      </c>
      <c r="BY61" s="404" t="s">
        <v>180</v>
      </c>
    </row>
    <row r="62" spans="1:101" ht="42" customHeight="1" x14ac:dyDescent="0.25">
      <c r="B62" s="413" t="s">
        <v>1538</v>
      </c>
      <c r="C62" s="413" t="s">
        <v>1537</v>
      </c>
      <c r="D62" s="413" t="s">
        <v>93</v>
      </c>
      <c r="E62" s="610" t="s">
        <v>180</v>
      </c>
      <c r="F62" s="614" t="s">
        <v>180</v>
      </c>
      <c r="G62" s="610" t="s">
        <v>180</v>
      </c>
      <c r="H62" s="610" t="s">
        <v>180</v>
      </c>
      <c r="I62" s="610" t="s">
        <v>180</v>
      </c>
      <c r="J62" s="610" t="s">
        <v>180</v>
      </c>
      <c r="K62" s="610" t="s">
        <v>180</v>
      </c>
      <c r="L62" s="610" t="s">
        <v>180</v>
      </c>
      <c r="M62" s="610" t="s">
        <v>180</v>
      </c>
      <c r="N62" s="610" t="s">
        <v>180</v>
      </c>
      <c r="O62" s="610" t="s">
        <v>180</v>
      </c>
      <c r="P62" s="610" t="s">
        <v>180</v>
      </c>
      <c r="Q62" s="610" t="s">
        <v>180</v>
      </c>
      <c r="R62" s="610" t="s">
        <v>180</v>
      </c>
      <c r="S62" s="610" t="s">
        <v>180</v>
      </c>
      <c r="T62" s="610" t="s">
        <v>180</v>
      </c>
      <c r="U62" s="610" t="s">
        <v>180</v>
      </c>
      <c r="V62" s="610" t="s">
        <v>180</v>
      </c>
      <c r="W62" s="610" t="s">
        <v>180</v>
      </c>
      <c r="X62" s="610" t="s">
        <v>180</v>
      </c>
      <c r="Y62" s="610" t="s">
        <v>180</v>
      </c>
      <c r="Z62" s="610" t="s">
        <v>180</v>
      </c>
      <c r="AA62" s="610" t="s">
        <v>180</v>
      </c>
      <c r="AB62" s="610" t="s">
        <v>180</v>
      </c>
      <c r="AC62" s="610" t="s">
        <v>180</v>
      </c>
      <c r="AD62" s="610" t="s">
        <v>180</v>
      </c>
      <c r="AE62" s="610" t="s">
        <v>180</v>
      </c>
      <c r="AF62" s="610" t="s">
        <v>180</v>
      </c>
      <c r="AG62" s="610" t="s">
        <v>180</v>
      </c>
      <c r="AH62" s="610" t="s">
        <v>180</v>
      </c>
      <c r="AI62" s="610" t="s">
        <v>180</v>
      </c>
      <c r="AJ62" s="610" t="s">
        <v>180</v>
      </c>
      <c r="AK62" s="610" t="s">
        <v>180</v>
      </c>
      <c r="AL62" s="610" t="s">
        <v>180</v>
      </c>
      <c r="AM62" s="610" t="s">
        <v>180</v>
      </c>
      <c r="AN62" s="610" t="s">
        <v>180</v>
      </c>
      <c r="AO62" s="610" t="s">
        <v>180</v>
      </c>
      <c r="AP62" s="610" t="s">
        <v>180</v>
      </c>
      <c r="AQ62" s="610" t="s">
        <v>180</v>
      </c>
      <c r="AR62" s="610" t="s">
        <v>180</v>
      </c>
      <c r="AS62" s="610" t="s">
        <v>180</v>
      </c>
      <c r="AT62" s="610" t="s">
        <v>180</v>
      </c>
      <c r="AU62" s="610" t="s">
        <v>180</v>
      </c>
      <c r="AV62" s="610" t="s">
        <v>180</v>
      </c>
      <c r="AW62" s="610" t="s">
        <v>180</v>
      </c>
      <c r="AX62" s="610" t="s">
        <v>180</v>
      </c>
      <c r="AY62" s="610" t="s">
        <v>180</v>
      </c>
      <c r="AZ62" s="610" t="s">
        <v>180</v>
      </c>
      <c r="BA62" s="610" t="s">
        <v>180</v>
      </c>
      <c r="BB62" s="610" t="s">
        <v>180</v>
      </c>
      <c r="BC62" s="610" t="s">
        <v>180</v>
      </c>
      <c r="BD62" s="610" t="s">
        <v>180</v>
      </c>
      <c r="BE62" s="610" t="s">
        <v>180</v>
      </c>
      <c r="BF62" s="610" t="s">
        <v>180</v>
      </c>
      <c r="BG62" s="610" t="s">
        <v>180</v>
      </c>
      <c r="BH62" s="610" t="s">
        <v>180</v>
      </c>
      <c r="BI62" s="610" t="s">
        <v>180</v>
      </c>
      <c r="BJ62" s="610" t="s">
        <v>180</v>
      </c>
      <c r="BK62" s="610" t="s">
        <v>180</v>
      </c>
      <c r="BL62" s="610" t="s">
        <v>180</v>
      </c>
      <c r="BM62" s="610" t="s">
        <v>180</v>
      </c>
      <c r="BN62" s="610" t="s">
        <v>180</v>
      </c>
      <c r="BO62" s="610" t="s">
        <v>180</v>
      </c>
      <c r="BP62" s="610" t="s">
        <v>180</v>
      </c>
      <c r="BQ62" s="610" t="s">
        <v>180</v>
      </c>
      <c r="BR62" s="610" t="s">
        <v>180</v>
      </c>
      <c r="BS62" s="610" t="s">
        <v>180</v>
      </c>
      <c r="BT62" s="610" t="s">
        <v>180</v>
      </c>
      <c r="BU62" s="610" t="s">
        <v>180</v>
      </c>
      <c r="BV62" s="610" t="s">
        <v>180</v>
      </c>
      <c r="BW62" s="610" t="s">
        <v>180</v>
      </c>
      <c r="BX62" s="610" t="s">
        <v>180</v>
      </c>
      <c r="BY62" s="610" t="s">
        <v>180</v>
      </c>
    </row>
    <row r="63" spans="1:101" ht="42" customHeight="1" x14ac:dyDescent="0.25">
      <c r="B63" s="413" t="s">
        <v>1538</v>
      </c>
      <c r="C63" s="413" t="s">
        <v>1539</v>
      </c>
      <c r="D63" s="413" t="s">
        <v>93</v>
      </c>
      <c r="E63" s="610" t="s">
        <v>180</v>
      </c>
      <c r="F63" s="614" t="s">
        <v>180</v>
      </c>
      <c r="G63" s="610" t="s">
        <v>180</v>
      </c>
      <c r="H63" s="610" t="s">
        <v>180</v>
      </c>
      <c r="I63" s="610" t="s">
        <v>180</v>
      </c>
      <c r="J63" s="610" t="s">
        <v>180</v>
      </c>
      <c r="K63" s="610" t="s">
        <v>180</v>
      </c>
      <c r="L63" s="610" t="s">
        <v>180</v>
      </c>
      <c r="M63" s="610" t="s">
        <v>180</v>
      </c>
      <c r="N63" s="610" t="s">
        <v>180</v>
      </c>
      <c r="O63" s="610" t="s">
        <v>180</v>
      </c>
      <c r="P63" s="610" t="s">
        <v>180</v>
      </c>
      <c r="Q63" s="610" t="s">
        <v>180</v>
      </c>
      <c r="R63" s="610" t="s">
        <v>180</v>
      </c>
      <c r="S63" s="610" t="s">
        <v>180</v>
      </c>
      <c r="T63" s="610" t="s">
        <v>180</v>
      </c>
      <c r="U63" s="610" t="s">
        <v>180</v>
      </c>
      <c r="V63" s="610" t="s">
        <v>180</v>
      </c>
      <c r="W63" s="610" t="s">
        <v>180</v>
      </c>
      <c r="X63" s="610" t="s">
        <v>180</v>
      </c>
      <c r="Y63" s="610" t="s">
        <v>180</v>
      </c>
      <c r="Z63" s="610" t="s">
        <v>180</v>
      </c>
      <c r="AA63" s="610" t="s">
        <v>180</v>
      </c>
      <c r="AB63" s="610" t="s">
        <v>180</v>
      </c>
      <c r="AC63" s="610" t="s">
        <v>180</v>
      </c>
      <c r="AD63" s="610" t="s">
        <v>180</v>
      </c>
      <c r="AE63" s="610" t="s">
        <v>180</v>
      </c>
      <c r="AF63" s="610" t="s">
        <v>180</v>
      </c>
      <c r="AG63" s="610" t="s">
        <v>180</v>
      </c>
      <c r="AH63" s="610" t="s">
        <v>180</v>
      </c>
      <c r="AI63" s="610" t="s">
        <v>180</v>
      </c>
      <c r="AJ63" s="610" t="s">
        <v>180</v>
      </c>
      <c r="AK63" s="610" t="s">
        <v>180</v>
      </c>
      <c r="AL63" s="610" t="s">
        <v>180</v>
      </c>
      <c r="AM63" s="610" t="s">
        <v>180</v>
      </c>
      <c r="AN63" s="610" t="s">
        <v>180</v>
      </c>
      <c r="AO63" s="610" t="s">
        <v>180</v>
      </c>
      <c r="AP63" s="610" t="s">
        <v>180</v>
      </c>
      <c r="AQ63" s="610" t="s">
        <v>180</v>
      </c>
      <c r="AR63" s="610" t="s">
        <v>180</v>
      </c>
      <c r="AS63" s="610" t="s">
        <v>180</v>
      </c>
      <c r="AT63" s="610" t="s">
        <v>180</v>
      </c>
      <c r="AU63" s="610" t="s">
        <v>180</v>
      </c>
      <c r="AV63" s="610" t="s">
        <v>180</v>
      </c>
      <c r="AW63" s="610" t="s">
        <v>180</v>
      </c>
      <c r="AX63" s="610" t="s">
        <v>180</v>
      </c>
      <c r="AY63" s="610" t="s">
        <v>180</v>
      </c>
      <c r="AZ63" s="610" t="s">
        <v>180</v>
      </c>
      <c r="BA63" s="610" t="s">
        <v>180</v>
      </c>
      <c r="BB63" s="610" t="s">
        <v>180</v>
      </c>
      <c r="BC63" s="610" t="s">
        <v>180</v>
      </c>
      <c r="BD63" s="610" t="s">
        <v>180</v>
      </c>
      <c r="BE63" s="610" t="s">
        <v>180</v>
      </c>
      <c r="BF63" s="610" t="s">
        <v>180</v>
      </c>
      <c r="BG63" s="610" t="s">
        <v>180</v>
      </c>
      <c r="BH63" s="610" t="s">
        <v>180</v>
      </c>
      <c r="BI63" s="610" t="s">
        <v>180</v>
      </c>
      <c r="BJ63" s="610" t="s">
        <v>180</v>
      </c>
      <c r="BK63" s="610" t="s">
        <v>180</v>
      </c>
      <c r="BL63" s="610" t="s">
        <v>180</v>
      </c>
      <c r="BM63" s="610" t="s">
        <v>180</v>
      </c>
      <c r="BN63" s="610" t="s">
        <v>180</v>
      </c>
      <c r="BO63" s="610" t="s">
        <v>180</v>
      </c>
      <c r="BP63" s="610" t="s">
        <v>180</v>
      </c>
      <c r="BQ63" s="610" t="s">
        <v>180</v>
      </c>
      <c r="BR63" s="610" t="s">
        <v>180</v>
      </c>
      <c r="BS63" s="610" t="s">
        <v>180</v>
      </c>
      <c r="BT63" s="610" t="s">
        <v>180</v>
      </c>
      <c r="BU63" s="610" t="s">
        <v>180</v>
      </c>
      <c r="BV63" s="610" t="s">
        <v>180</v>
      </c>
      <c r="BW63" s="610" t="s">
        <v>180</v>
      </c>
      <c r="BX63" s="610" t="s">
        <v>180</v>
      </c>
      <c r="BY63" s="610" t="s">
        <v>180</v>
      </c>
      <c r="BZ63" s="35" t="e">
        <f>#REF!</f>
        <v>#REF!</v>
      </c>
      <c r="CA63" s="35" t="e">
        <f>#REF!</f>
        <v>#REF!</v>
      </c>
      <c r="CB63" s="35" t="e">
        <f>#REF!</f>
        <v>#REF!</v>
      </c>
      <c r="CC63" s="35" t="e">
        <f>#REF!</f>
        <v>#REF!</v>
      </c>
      <c r="CD63" s="35" t="e">
        <f>#REF!</f>
        <v>#REF!</v>
      </c>
      <c r="CE63" s="35" t="s">
        <v>180</v>
      </c>
      <c r="CF63" s="35" t="e">
        <f>#REF!</f>
        <v>#REF!</v>
      </c>
      <c r="CG63" s="35" t="e">
        <f>#REF!</f>
        <v>#REF!</v>
      </c>
      <c r="CH63" s="35" t="e">
        <f>#REF!</f>
        <v>#REF!</v>
      </c>
      <c r="CI63" s="35" t="e">
        <f>#REF!</f>
        <v>#REF!</v>
      </c>
      <c r="CJ63" s="35" t="e">
        <f>#REF!</f>
        <v>#REF!</v>
      </c>
      <c r="CK63" s="35" t="s">
        <v>180</v>
      </c>
      <c r="CL63" s="35" t="e">
        <f>#REF!</f>
        <v>#REF!</v>
      </c>
      <c r="CM63" s="35" t="e">
        <f>#REF!</f>
        <v>#REF!</v>
      </c>
      <c r="CN63" s="35" t="e">
        <f>#REF!</f>
        <v>#REF!</v>
      </c>
      <c r="CO63" s="35" t="e">
        <f>#REF!</f>
        <v>#REF!</v>
      </c>
      <c r="CP63" s="35" t="e">
        <f>#REF!</f>
        <v>#REF!</v>
      </c>
      <c r="CQ63" s="35" t="s">
        <v>180</v>
      </c>
      <c r="CR63" s="35" t="e">
        <f>#REF!</f>
        <v>#REF!</v>
      </c>
      <c r="CS63" s="35" t="e">
        <f>#REF!</f>
        <v>#REF!</v>
      </c>
      <c r="CT63" s="35" t="e">
        <f>#REF!</f>
        <v>#REF!</v>
      </c>
      <c r="CU63" s="35" t="e">
        <f>#REF!</f>
        <v>#REF!</v>
      </c>
      <c r="CV63" s="35" t="e">
        <f>#REF!</f>
        <v>#REF!</v>
      </c>
      <c r="CW63" s="35" t="s">
        <v>180</v>
      </c>
    </row>
    <row r="64" spans="1:101" ht="42" customHeight="1" x14ac:dyDescent="0.25">
      <c r="B64" s="413" t="s">
        <v>1538</v>
      </c>
      <c r="C64" s="413" t="s">
        <v>1540</v>
      </c>
      <c r="D64" s="413" t="s">
        <v>93</v>
      </c>
      <c r="E64" s="610" t="s">
        <v>180</v>
      </c>
      <c r="F64" s="614" t="s">
        <v>180</v>
      </c>
      <c r="G64" s="610" t="s">
        <v>180</v>
      </c>
      <c r="H64" s="610" t="s">
        <v>180</v>
      </c>
      <c r="I64" s="610" t="s">
        <v>180</v>
      </c>
      <c r="J64" s="610" t="s">
        <v>180</v>
      </c>
      <c r="K64" s="610" t="s">
        <v>180</v>
      </c>
      <c r="L64" s="610" t="s">
        <v>180</v>
      </c>
      <c r="M64" s="610" t="s">
        <v>180</v>
      </c>
      <c r="N64" s="610" t="s">
        <v>180</v>
      </c>
      <c r="O64" s="610" t="s">
        <v>180</v>
      </c>
      <c r="P64" s="610" t="s">
        <v>180</v>
      </c>
      <c r="Q64" s="610" t="s">
        <v>180</v>
      </c>
      <c r="R64" s="610" t="s">
        <v>180</v>
      </c>
      <c r="S64" s="610" t="s">
        <v>180</v>
      </c>
      <c r="T64" s="610" t="s">
        <v>180</v>
      </c>
      <c r="U64" s="610" t="s">
        <v>180</v>
      </c>
      <c r="V64" s="610" t="s">
        <v>180</v>
      </c>
      <c r="W64" s="610" t="s">
        <v>180</v>
      </c>
      <c r="X64" s="610" t="s">
        <v>180</v>
      </c>
      <c r="Y64" s="610" t="s">
        <v>180</v>
      </c>
      <c r="Z64" s="610" t="s">
        <v>180</v>
      </c>
      <c r="AA64" s="610" t="s">
        <v>180</v>
      </c>
      <c r="AB64" s="610" t="s">
        <v>180</v>
      </c>
      <c r="AC64" s="610" t="s">
        <v>180</v>
      </c>
      <c r="AD64" s="610" t="s">
        <v>180</v>
      </c>
      <c r="AE64" s="610" t="s">
        <v>180</v>
      </c>
      <c r="AF64" s="610" t="s">
        <v>180</v>
      </c>
      <c r="AG64" s="610" t="s">
        <v>180</v>
      </c>
      <c r="AH64" s="610" t="s">
        <v>180</v>
      </c>
      <c r="AI64" s="610" t="s">
        <v>180</v>
      </c>
      <c r="AJ64" s="610" t="s">
        <v>180</v>
      </c>
      <c r="AK64" s="610" t="s">
        <v>180</v>
      </c>
      <c r="AL64" s="610" t="s">
        <v>180</v>
      </c>
      <c r="AM64" s="610" t="s">
        <v>180</v>
      </c>
      <c r="AN64" s="610" t="s">
        <v>180</v>
      </c>
      <c r="AO64" s="610" t="s">
        <v>180</v>
      </c>
      <c r="AP64" s="610" t="s">
        <v>180</v>
      </c>
      <c r="AQ64" s="610" t="s">
        <v>180</v>
      </c>
      <c r="AR64" s="610" t="s">
        <v>180</v>
      </c>
      <c r="AS64" s="610" t="s">
        <v>180</v>
      </c>
      <c r="AT64" s="610" t="s">
        <v>180</v>
      </c>
      <c r="AU64" s="610" t="s">
        <v>180</v>
      </c>
      <c r="AV64" s="610" t="s">
        <v>180</v>
      </c>
      <c r="AW64" s="610" t="s">
        <v>180</v>
      </c>
      <c r="AX64" s="610" t="s">
        <v>180</v>
      </c>
      <c r="AY64" s="610" t="s">
        <v>180</v>
      </c>
      <c r="AZ64" s="610" t="s">
        <v>180</v>
      </c>
      <c r="BA64" s="610" t="s">
        <v>180</v>
      </c>
      <c r="BB64" s="610" t="s">
        <v>180</v>
      </c>
      <c r="BC64" s="610" t="s">
        <v>180</v>
      </c>
      <c r="BD64" s="610" t="s">
        <v>180</v>
      </c>
      <c r="BE64" s="610" t="s">
        <v>180</v>
      </c>
      <c r="BF64" s="610" t="s">
        <v>180</v>
      </c>
      <c r="BG64" s="610" t="s">
        <v>180</v>
      </c>
      <c r="BH64" s="610" t="s">
        <v>180</v>
      </c>
      <c r="BI64" s="610" t="s">
        <v>180</v>
      </c>
      <c r="BJ64" s="610" t="s">
        <v>180</v>
      </c>
      <c r="BK64" s="610" t="s">
        <v>180</v>
      </c>
      <c r="BL64" s="610" t="s">
        <v>180</v>
      </c>
      <c r="BM64" s="610" t="s">
        <v>180</v>
      </c>
      <c r="BN64" s="610" t="s">
        <v>180</v>
      </c>
      <c r="BO64" s="610" t="s">
        <v>180</v>
      </c>
      <c r="BP64" s="610" t="s">
        <v>180</v>
      </c>
      <c r="BQ64" s="610" t="s">
        <v>180</v>
      </c>
      <c r="BR64" s="610" t="s">
        <v>180</v>
      </c>
      <c r="BS64" s="610" t="s">
        <v>180</v>
      </c>
      <c r="BT64" s="610" t="s">
        <v>180</v>
      </c>
      <c r="BU64" s="610" t="s">
        <v>180</v>
      </c>
      <c r="BV64" s="610" t="s">
        <v>180</v>
      </c>
      <c r="BW64" s="610" t="s">
        <v>180</v>
      </c>
      <c r="BX64" s="610" t="s">
        <v>180</v>
      </c>
      <c r="BY64" s="610" t="s">
        <v>180</v>
      </c>
    </row>
    <row r="65" spans="1:77" ht="42" customHeight="1" x14ac:dyDescent="0.25">
      <c r="B65" s="415" t="s">
        <v>706</v>
      </c>
      <c r="C65" s="402" t="s">
        <v>1541</v>
      </c>
      <c r="D65" s="402" t="s">
        <v>93</v>
      </c>
      <c r="E65" s="612" t="s">
        <v>180</v>
      </c>
      <c r="F65" s="615" t="s">
        <v>180</v>
      </c>
      <c r="G65" s="612" t="s">
        <v>180</v>
      </c>
      <c r="H65" s="612" t="s">
        <v>180</v>
      </c>
      <c r="I65" s="612" t="s">
        <v>180</v>
      </c>
      <c r="J65" s="612" t="s">
        <v>180</v>
      </c>
      <c r="K65" s="612" t="s">
        <v>180</v>
      </c>
      <c r="L65" s="612" t="s">
        <v>180</v>
      </c>
      <c r="M65" s="612" t="s">
        <v>180</v>
      </c>
      <c r="N65" s="612" t="s">
        <v>180</v>
      </c>
      <c r="O65" s="612" t="s">
        <v>180</v>
      </c>
      <c r="P65" s="612" t="s">
        <v>180</v>
      </c>
      <c r="Q65" s="612" t="s">
        <v>180</v>
      </c>
      <c r="R65" s="612" t="s">
        <v>180</v>
      </c>
      <c r="S65" s="612" t="s">
        <v>180</v>
      </c>
      <c r="T65" s="612" t="s">
        <v>180</v>
      </c>
      <c r="U65" s="612" t="s">
        <v>180</v>
      </c>
      <c r="V65" s="612" t="s">
        <v>180</v>
      </c>
      <c r="W65" s="612" t="s">
        <v>180</v>
      </c>
      <c r="X65" s="612" t="s">
        <v>180</v>
      </c>
      <c r="Y65" s="612" t="s">
        <v>180</v>
      </c>
      <c r="Z65" s="612" t="s">
        <v>180</v>
      </c>
      <c r="AA65" s="612" t="s">
        <v>180</v>
      </c>
      <c r="AB65" s="612" t="s">
        <v>180</v>
      </c>
      <c r="AC65" s="612" t="s">
        <v>180</v>
      </c>
      <c r="AD65" s="612" t="s">
        <v>180</v>
      </c>
      <c r="AE65" s="612" t="s">
        <v>180</v>
      </c>
      <c r="AF65" s="612" t="s">
        <v>180</v>
      </c>
      <c r="AG65" s="612" t="s">
        <v>180</v>
      </c>
      <c r="AH65" s="612" t="s">
        <v>180</v>
      </c>
      <c r="AI65" s="612" t="s">
        <v>180</v>
      </c>
      <c r="AJ65" s="612" t="s">
        <v>180</v>
      </c>
      <c r="AK65" s="612" t="s">
        <v>180</v>
      </c>
      <c r="AL65" s="612" t="s">
        <v>180</v>
      </c>
      <c r="AM65" s="612" t="s">
        <v>180</v>
      </c>
      <c r="AN65" s="612" t="s">
        <v>180</v>
      </c>
      <c r="AO65" s="612" t="s">
        <v>180</v>
      </c>
      <c r="AP65" s="612" t="s">
        <v>180</v>
      </c>
      <c r="AQ65" s="612" t="s">
        <v>180</v>
      </c>
      <c r="AR65" s="612" t="s">
        <v>180</v>
      </c>
      <c r="AS65" s="612" t="s">
        <v>180</v>
      </c>
      <c r="AT65" s="612" t="s">
        <v>180</v>
      </c>
      <c r="AU65" s="612" t="s">
        <v>180</v>
      </c>
      <c r="AV65" s="612" t="s">
        <v>180</v>
      </c>
      <c r="AW65" s="612" t="s">
        <v>180</v>
      </c>
      <c r="AX65" s="612" t="s">
        <v>180</v>
      </c>
      <c r="AY65" s="612" t="s">
        <v>180</v>
      </c>
      <c r="AZ65" s="612" t="s">
        <v>180</v>
      </c>
      <c r="BA65" s="612" t="s">
        <v>180</v>
      </c>
      <c r="BB65" s="612" t="s">
        <v>180</v>
      </c>
      <c r="BC65" s="612" t="s">
        <v>180</v>
      </c>
      <c r="BD65" s="612" t="s">
        <v>180</v>
      </c>
      <c r="BE65" s="612" t="s">
        <v>180</v>
      </c>
      <c r="BF65" s="612" t="s">
        <v>180</v>
      </c>
      <c r="BG65" s="612" t="s">
        <v>180</v>
      </c>
      <c r="BH65" s="612" t="s">
        <v>180</v>
      </c>
      <c r="BI65" s="612" t="s">
        <v>180</v>
      </c>
      <c r="BJ65" s="612" t="s">
        <v>180</v>
      </c>
      <c r="BK65" s="612" t="s">
        <v>180</v>
      </c>
      <c r="BL65" s="612" t="s">
        <v>180</v>
      </c>
      <c r="BM65" s="612" t="s">
        <v>180</v>
      </c>
      <c r="BN65" s="612" t="s">
        <v>180</v>
      </c>
      <c r="BO65" s="612" t="s">
        <v>180</v>
      </c>
      <c r="BP65" s="612" t="s">
        <v>180</v>
      </c>
      <c r="BQ65" s="612" t="s">
        <v>180</v>
      </c>
      <c r="BR65" s="612" t="s">
        <v>180</v>
      </c>
      <c r="BS65" s="612" t="s">
        <v>180</v>
      </c>
      <c r="BT65" s="612" t="s">
        <v>180</v>
      </c>
      <c r="BU65" s="612" t="s">
        <v>180</v>
      </c>
      <c r="BV65" s="612" t="s">
        <v>180</v>
      </c>
      <c r="BW65" s="612" t="s">
        <v>180</v>
      </c>
      <c r="BX65" s="612" t="s">
        <v>180</v>
      </c>
      <c r="BY65" s="612" t="s">
        <v>180</v>
      </c>
    </row>
    <row r="66" spans="1:77" ht="42" customHeight="1" x14ac:dyDescent="0.25">
      <c r="B66" s="600" t="s">
        <v>1542</v>
      </c>
      <c r="C66" s="395" t="s">
        <v>266</v>
      </c>
      <c r="D66" s="413" t="s">
        <v>93</v>
      </c>
      <c r="E66" s="396" t="s">
        <v>180</v>
      </c>
      <c r="F66" s="614" t="s">
        <v>180</v>
      </c>
      <c r="G66" s="610" t="s">
        <v>180</v>
      </c>
      <c r="H66" s="610" t="s">
        <v>180</v>
      </c>
      <c r="I66" s="610" t="s">
        <v>180</v>
      </c>
      <c r="J66" s="610" t="s">
        <v>180</v>
      </c>
      <c r="K66" s="610" t="s">
        <v>180</v>
      </c>
      <c r="L66" s="610" t="s">
        <v>180</v>
      </c>
      <c r="M66" s="610" t="s">
        <v>180</v>
      </c>
      <c r="N66" s="610" t="s">
        <v>180</v>
      </c>
      <c r="O66" s="610" t="s">
        <v>180</v>
      </c>
      <c r="P66" s="610" t="s">
        <v>180</v>
      </c>
      <c r="Q66" s="610" t="s">
        <v>180</v>
      </c>
      <c r="R66" s="610" t="s">
        <v>180</v>
      </c>
      <c r="S66" s="610" t="s">
        <v>180</v>
      </c>
      <c r="T66" s="610" t="s">
        <v>180</v>
      </c>
      <c r="U66" s="610" t="s">
        <v>180</v>
      </c>
      <c r="V66" s="610" t="s">
        <v>180</v>
      </c>
      <c r="W66" s="610" t="s">
        <v>180</v>
      </c>
      <c r="X66" s="610" t="s">
        <v>180</v>
      </c>
      <c r="Y66" s="610" t="s">
        <v>180</v>
      </c>
      <c r="Z66" s="610" t="s">
        <v>180</v>
      </c>
      <c r="AA66" s="610" t="s">
        <v>180</v>
      </c>
      <c r="AB66" s="610" t="s">
        <v>180</v>
      </c>
      <c r="AC66" s="610" t="s">
        <v>180</v>
      </c>
      <c r="AD66" s="610" t="s">
        <v>180</v>
      </c>
      <c r="AE66" s="610" t="s">
        <v>180</v>
      </c>
      <c r="AF66" s="610" t="s">
        <v>180</v>
      </c>
      <c r="AG66" s="610" t="s">
        <v>180</v>
      </c>
      <c r="AH66" s="610" t="s">
        <v>180</v>
      </c>
      <c r="AI66" s="610" t="s">
        <v>180</v>
      </c>
      <c r="AJ66" s="610" t="s">
        <v>180</v>
      </c>
      <c r="AK66" s="610" t="s">
        <v>180</v>
      </c>
      <c r="AL66" s="610" t="s">
        <v>180</v>
      </c>
      <c r="AM66" s="610" t="s">
        <v>180</v>
      </c>
      <c r="AN66" s="610" t="s">
        <v>180</v>
      </c>
      <c r="AO66" s="610" t="s">
        <v>180</v>
      </c>
      <c r="AP66" s="610" t="s">
        <v>180</v>
      </c>
      <c r="AQ66" s="610" t="s">
        <v>180</v>
      </c>
      <c r="AR66" s="610" t="s">
        <v>180</v>
      </c>
      <c r="AS66" s="610" t="s">
        <v>180</v>
      </c>
      <c r="AT66" s="610" t="s">
        <v>180</v>
      </c>
      <c r="AU66" s="610" t="s">
        <v>180</v>
      </c>
      <c r="AV66" s="610" t="s">
        <v>180</v>
      </c>
      <c r="AW66" s="610" t="s">
        <v>180</v>
      </c>
      <c r="AX66" s="610" t="s">
        <v>180</v>
      </c>
      <c r="AY66" s="610" t="s">
        <v>180</v>
      </c>
      <c r="AZ66" s="610" t="s">
        <v>180</v>
      </c>
      <c r="BA66" s="610" t="s">
        <v>180</v>
      </c>
      <c r="BB66" s="610" t="s">
        <v>180</v>
      </c>
      <c r="BC66" s="610" t="s">
        <v>180</v>
      </c>
      <c r="BD66" s="610" t="s">
        <v>180</v>
      </c>
      <c r="BE66" s="610" t="s">
        <v>180</v>
      </c>
      <c r="BF66" s="610" t="s">
        <v>180</v>
      </c>
      <c r="BG66" s="610" t="s">
        <v>180</v>
      </c>
      <c r="BH66" s="610" t="s">
        <v>180</v>
      </c>
      <c r="BI66" s="610" t="s">
        <v>180</v>
      </c>
      <c r="BJ66" s="610" t="s">
        <v>180</v>
      </c>
      <c r="BK66" s="610" t="s">
        <v>180</v>
      </c>
      <c r="BL66" s="610" t="s">
        <v>180</v>
      </c>
      <c r="BM66" s="610" t="s">
        <v>180</v>
      </c>
      <c r="BN66" s="610" t="s">
        <v>180</v>
      </c>
      <c r="BO66" s="610" t="s">
        <v>180</v>
      </c>
      <c r="BP66" s="610" t="s">
        <v>180</v>
      </c>
      <c r="BQ66" s="610" t="s">
        <v>180</v>
      </c>
      <c r="BR66" s="610" t="s">
        <v>180</v>
      </c>
      <c r="BS66" s="610" t="s">
        <v>180</v>
      </c>
      <c r="BT66" s="610" t="s">
        <v>180</v>
      </c>
      <c r="BU66" s="610" t="s">
        <v>180</v>
      </c>
      <c r="BV66" s="610" t="s">
        <v>180</v>
      </c>
      <c r="BW66" s="610" t="s">
        <v>180</v>
      </c>
      <c r="BX66" s="610" t="s">
        <v>180</v>
      </c>
      <c r="BY66" s="396" t="s">
        <v>180</v>
      </c>
    </row>
    <row r="67" spans="1:77" ht="33" customHeight="1" x14ac:dyDescent="0.25">
      <c r="B67" s="609" t="s">
        <v>1542</v>
      </c>
      <c r="C67" s="802" t="s">
        <v>1621</v>
      </c>
      <c r="D67" s="613" t="s">
        <v>1619</v>
      </c>
      <c r="E67" s="68" t="s">
        <v>180</v>
      </c>
      <c r="F67" s="68" t="s">
        <v>180</v>
      </c>
      <c r="G67" s="68" t="s">
        <v>180</v>
      </c>
      <c r="H67" s="68" t="s">
        <v>180</v>
      </c>
      <c r="I67" s="68" t="s">
        <v>180</v>
      </c>
      <c r="J67" s="68" t="s">
        <v>180</v>
      </c>
      <c r="K67" s="68" t="s">
        <v>180</v>
      </c>
      <c r="L67" s="68" t="s">
        <v>180</v>
      </c>
      <c r="M67" s="68" t="s">
        <v>180</v>
      </c>
      <c r="N67" s="68" t="s">
        <v>180</v>
      </c>
      <c r="O67" s="68" t="s">
        <v>180</v>
      </c>
      <c r="P67" s="68" t="s">
        <v>180</v>
      </c>
      <c r="Q67" s="68" t="s">
        <v>180</v>
      </c>
      <c r="R67" s="68" t="s">
        <v>180</v>
      </c>
      <c r="S67" s="68" t="s">
        <v>180</v>
      </c>
      <c r="T67" s="68" t="s">
        <v>180</v>
      </c>
      <c r="U67" s="68" t="s">
        <v>180</v>
      </c>
      <c r="V67" s="68" t="s">
        <v>180</v>
      </c>
      <c r="W67" s="68" t="s">
        <v>180</v>
      </c>
      <c r="X67" s="68" t="s">
        <v>180</v>
      </c>
      <c r="Y67" s="68" t="s">
        <v>180</v>
      </c>
      <c r="Z67" s="68" t="s">
        <v>180</v>
      </c>
      <c r="AA67" s="68" t="s">
        <v>180</v>
      </c>
      <c r="AB67" s="68" t="s">
        <v>180</v>
      </c>
      <c r="AC67" s="68" t="s">
        <v>180</v>
      </c>
      <c r="AD67" s="68" t="s">
        <v>180</v>
      </c>
      <c r="AE67" s="68" t="s">
        <v>180</v>
      </c>
      <c r="AF67" s="68" t="s">
        <v>180</v>
      </c>
      <c r="AG67" s="68" t="s">
        <v>180</v>
      </c>
      <c r="AH67" s="68" t="s">
        <v>180</v>
      </c>
      <c r="AI67" s="68" t="s">
        <v>180</v>
      </c>
      <c r="AJ67" s="68" t="s">
        <v>180</v>
      </c>
      <c r="AK67" s="68" t="s">
        <v>180</v>
      </c>
      <c r="AL67" s="68" t="s">
        <v>180</v>
      </c>
      <c r="AM67" s="68" t="s">
        <v>180</v>
      </c>
      <c r="AN67" s="68" t="s">
        <v>180</v>
      </c>
      <c r="AO67" s="68" t="s">
        <v>180</v>
      </c>
      <c r="AP67" s="68" t="s">
        <v>180</v>
      </c>
      <c r="AQ67" s="68" t="s">
        <v>180</v>
      </c>
      <c r="AR67" s="68" t="s">
        <v>180</v>
      </c>
      <c r="AS67" s="68" t="s">
        <v>180</v>
      </c>
      <c r="AT67" s="68" t="s">
        <v>180</v>
      </c>
      <c r="AU67" s="68" t="s">
        <v>180</v>
      </c>
      <c r="AV67" s="68" t="s">
        <v>180</v>
      </c>
      <c r="AW67" s="68" t="s">
        <v>180</v>
      </c>
      <c r="AX67" s="68" t="s">
        <v>180</v>
      </c>
      <c r="AY67" s="68" t="s">
        <v>180</v>
      </c>
      <c r="AZ67" s="68" t="s">
        <v>180</v>
      </c>
      <c r="BA67" s="68" t="s">
        <v>180</v>
      </c>
      <c r="BB67" s="68" t="s">
        <v>180</v>
      </c>
      <c r="BC67" s="68" t="s">
        <v>180</v>
      </c>
      <c r="BD67" s="68" t="s">
        <v>180</v>
      </c>
      <c r="BE67" s="68" t="s">
        <v>180</v>
      </c>
      <c r="BF67" s="68" t="s">
        <v>180</v>
      </c>
      <c r="BG67" s="68" t="s">
        <v>180</v>
      </c>
      <c r="BH67" s="68" t="s">
        <v>180</v>
      </c>
      <c r="BI67" s="68" t="s">
        <v>180</v>
      </c>
      <c r="BJ67" s="68" t="s">
        <v>180</v>
      </c>
      <c r="BK67" s="68" t="s">
        <v>180</v>
      </c>
      <c r="BL67" s="68" t="s">
        <v>180</v>
      </c>
      <c r="BM67" s="68" t="s">
        <v>180</v>
      </c>
      <c r="BN67" s="68" t="s">
        <v>180</v>
      </c>
      <c r="BO67" s="68" t="s">
        <v>180</v>
      </c>
      <c r="BP67" s="68" t="s">
        <v>180</v>
      </c>
      <c r="BQ67" s="68" t="s">
        <v>180</v>
      </c>
      <c r="BR67" s="68" t="s">
        <v>180</v>
      </c>
      <c r="BS67" s="68" t="s">
        <v>180</v>
      </c>
      <c r="BT67" s="68" t="s">
        <v>180</v>
      </c>
      <c r="BU67" s="68" t="s">
        <v>180</v>
      </c>
      <c r="BV67" s="68" t="s">
        <v>180</v>
      </c>
      <c r="BW67" s="68" t="s">
        <v>180</v>
      </c>
      <c r="BX67" s="68" t="s">
        <v>180</v>
      </c>
      <c r="BY67" s="68" t="s">
        <v>180</v>
      </c>
    </row>
    <row r="68" spans="1:77" ht="33" customHeight="1" x14ac:dyDescent="0.25">
      <c r="B68" s="609" t="s">
        <v>1542</v>
      </c>
      <c r="C68" s="802" t="s">
        <v>1678</v>
      </c>
      <c r="D68" s="613" t="s">
        <v>1686</v>
      </c>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547" t="s">
        <v>475</v>
      </c>
      <c r="AJ68" s="68">
        <f>'4'!AR69</f>
        <v>0.16</v>
      </c>
      <c r="AK68" s="68"/>
      <c r="AL68" s="68">
        <f>'4'!AT69</f>
        <v>1.383</v>
      </c>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row>
    <row r="69" spans="1:77" ht="42" customHeight="1" x14ac:dyDescent="0.25">
      <c r="B69" s="397" t="s">
        <v>1543</v>
      </c>
      <c r="C69" s="398" t="s">
        <v>129</v>
      </c>
      <c r="D69" s="399" t="s">
        <v>93</v>
      </c>
      <c r="E69" s="610"/>
      <c r="F69" s="614"/>
      <c r="G69" s="400"/>
      <c r="H69" s="400"/>
      <c r="I69" s="400"/>
      <c r="J69" s="400"/>
      <c r="K69" s="400"/>
      <c r="L69" s="400"/>
      <c r="M69" s="400"/>
      <c r="N69" s="400"/>
      <c r="O69" s="400"/>
      <c r="P69" s="400"/>
      <c r="Q69" s="400"/>
      <c r="R69" s="400"/>
      <c r="S69" s="400"/>
      <c r="T69" s="400"/>
      <c r="U69" s="400"/>
      <c r="V69" s="400"/>
      <c r="W69" s="400"/>
      <c r="X69" s="400"/>
      <c r="Y69" s="400"/>
      <c r="Z69" s="400"/>
      <c r="AA69" s="400"/>
      <c r="AB69" s="400"/>
      <c r="AC69" s="400"/>
      <c r="AD69" s="400"/>
      <c r="AE69" s="400"/>
      <c r="AF69" s="400"/>
      <c r="AG69" s="400"/>
      <c r="AH69" s="400"/>
      <c r="AI69" s="400"/>
      <c r="AJ69" s="400"/>
      <c r="AK69" s="400"/>
      <c r="AL69" s="400"/>
      <c r="AM69" s="400"/>
      <c r="AN69" s="400"/>
      <c r="AO69" s="400"/>
      <c r="AP69" s="400"/>
      <c r="AQ69" s="400"/>
      <c r="AR69" s="400"/>
      <c r="AS69" s="400"/>
      <c r="AT69" s="400"/>
      <c r="AU69" s="400"/>
      <c r="AV69" s="400"/>
      <c r="AW69" s="400"/>
      <c r="AX69" s="400"/>
      <c r="AY69" s="400"/>
      <c r="AZ69" s="400"/>
      <c r="BA69" s="400"/>
      <c r="BB69" s="400"/>
      <c r="BC69" s="400"/>
      <c r="BD69" s="400"/>
      <c r="BE69" s="400"/>
      <c r="BF69" s="400"/>
      <c r="BG69" s="400"/>
      <c r="BH69" s="400"/>
      <c r="BI69" s="400"/>
      <c r="BJ69" s="400"/>
      <c r="BK69" s="400"/>
      <c r="BL69" s="400"/>
      <c r="BM69" s="400"/>
      <c r="BN69" s="400"/>
      <c r="BO69" s="400"/>
      <c r="BP69" s="400"/>
      <c r="BQ69" s="400"/>
      <c r="BR69" s="400"/>
      <c r="BS69" s="400"/>
      <c r="BT69" s="400"/>
      <c r="BU69" s="400"/>
      <c r="BV69" s="400"/>
      <c r="BW69" s="400"/>
      <c r="BX69" s="400"/>
      <c r="BY69" s="610"/>
    </row>
    <row r="70" spans="1:77" ht="48" customHeight="1" x14ac:dyDescent="0.25">
      <c r="B70" s="416" t="s">
        <v>118</v>
      </c>
      <c r="C70" s="417" t="s">
        <v>131</v>
      </c>
      <c r="D70" s="403" t="s">
        <v>93</v>
      </c>
      <c r="E70" s="404"/>
      <c r="F70" s="615"/>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row>
    <row r="71" spans="1:77" ht="48" customHeight="1" x14ac:dyDescent="0.25">
      <c r="B71" s="416" t="s">
        <v>120</v>
      </c>
      <c r="C71" s="417" t="s">
        <v>133</v>
      </c>
      <c r="D71" s="416" t="s">
        <v>93</v>
      </c>
      <c r="E71" s="405">
        <f>SUBTOTAL(9,E72:E74)</f>
        <v>0</v>
      </c>
      <c r="F71" s="405">
        <f t="shared" ref="F71:AH71" si="4">SUBTOTAL(9,F72:F74)</f>
        <v>0</v>
      </c>
      <c r="G71" s="405">
        <f t="shared" si="4"/>
        <v>0</v>
      </c>
      <c r="H71" s="405">
        <f t="shared" si="4"/>
        <v>0</v>
      </c>
      <c r="I71" s="405">
        <f t="shared" si="4"/>
        <v>0</v>
      </c>
      <c r="J71" s="405">
        <f t="shared" si="4"/>
        <v>0</v>
      </c>
      <c r="K71" s="405">
        <f t="shared" si="4"/>
        <v>0</v>
      </c>
      <c r="L71" s="405">
        <f t="shared" si="4"/>
        <v>0</v>
      </c>
      <c r="M71" s="405">
        <f t="shared" si="4"/>
        <v>0</v>
      </c>
      <c r="N71" s="405">
        <f t="shared" si="4"/>
        <v>0</v>
      </c>
      <c r="O71" s="405">
        <f t="shared" si="4"/>
        <v>0</v>
      </c>
      <c r="P71" s="405">
        <f t="shared" si="4"/>
        <v>0</v>
      </c>
      <c r="Q71" s="405">
        <f t="shared" si="4"/>
        <v>0</v>
      </c>
      <c r="R71" s="405">
        <f t="shared" si="4"/>
        <v>0</v>
      </c>
      <c r="S71" s="405">
        <f t="shared" si="4"/>
        <v>0</v>
      </c>
      <c r="T71" s="405">
        <f t="shared" si="4"/>
        <v>0</v>
      </c>
      <c r="U71" s="405">
        <f t="shared" si="4"/>
        <v>0</v>
      </c>
      <c r="V71" s="405">
        <f t="shared" si="4"/>
        <v>0</v>
      </c>
      <c r="W71" s="405">
        <f t="shared" si="4"/>
        <v>0</v>
      </c>
      <c r="X71" s="405">
        <f t="shared" si="4"/>
        <v>0</v>
      </c>
      <c r="Y71" s="405">
        <f t="shared" si="4"/>
        <v>0</v>
      </c>
      <c r="Z71" s="405">
        <f t="shared" si="4"/>
        <v>0</v>
      </c>
      <c r="AA71" s="405">
        <f t="shared" si="4"/>
        <v>0</v>
      </c>
      <c r="AB71" s="405">
        <f t="shared" si="4"/>
        <v>0</v>
      </c>
      <c r="AC71" s="405">
        <f t="shared" si="4"/>
        <v>0</v>
      </c>
      <c r="AD71" s="405">
        <f t="shared" si="4"/>
        <v>0</v>
      </c>
      <c r="AE71" s="405">
        <f t="shared" si="4"/>
        <v>0</v>
      </c>
      <c r="AF71" s="405">
        <f t="shared" si="4"/>
        <v>0</v>
      </c>
      <c r="AG71" s="405">
        <f t="shared" si="4"/>
        <v>0</v>
      </c>
      <c r="AH71" s="405">
        <f t="shared" si="4"/>
        <v>0</v>
      </c>
      <c r="AI71" s="405">
        <f t="shared" ref="AI71:BX71" si="5">SUBTOTAL(9,AI72:AI74)</f>
        <v>0</v>
      </c>
      <c r="AJ71" s="405">
        <f t="shared" si="5"/>
        <v>0</v>
      </c>
      <c r="AK71" s="405">
        <f t="shared" si="5"/>
        <v>0</v>
      </c>
      <c r="AL71" s="405">
        <f t="shared" si="5"/>
        <v>0</v>
      </c>
      <c r="AM71" s="405">
        <f t="shared" si="5"/>
        <v>0</v>
      </c>
      <c r="AN71" s="405">
        <f t="shared" si="5"/>
        <v>0</v>
      </c>
      <c r="AO71" s="405">
        <f t="shared" si="5"/>
        <v>0</v>
      </c>
      <c r="AP71" s="405">
        <f t="shared" si="5"/>
        <v>0</v>
      </c>
      <c r="AQ71" s="405">
        <f t="shared" si="5"/>
        <v>0</v>
      </c>
      <c r="AR71" s="405">
        <f t="shared" si="5"/>
        <v>0</v>
      </c>
      <c r="AS71" s="405">
        <f t="shared" si="5"/>
        <v>0</v>
      </c>
      <c r="AT71" s="405">
        <f t="shared" si="5"/>
        <v>0</v>
      </c>
      <c r="AU71" s="405">
        <f t="shared" si="5"/>
        <v>0</v>
      </c>
      <c r="AV71" s="405">
        <f t="shared" si="5"/>
        <v>0</v>
      </c>
      <c r="AW71" s="405">
        <f t="shared" si="5"/>
        <v>0</v>
      </c>
      <c r="AX71" s="405">
        <f t="shared" si="5"/>
        <v>0</v>
      </c>
      <c r="AY71" s="405">
        <f t="shared" si="5"/>
        <v>0</v>
      </c>
      <c r="AZ71" s="405">
        <f t="shared" si="5"/>
        <v>0</v>
      </c>
      <c r="BA71" s="405">
        <f t="shared" si="5"/>
        <v>0</v>
      </c>
      <c r="BB71" s="405">
        <f t="shared" si="5"/>
        <v>0.25</v>
      </c>
      <c r="BC71" s="405">
        <f t="shared" si="5"/>
        <v>0</v>
      </c>
      <c r="BD71" s="405">
        <f t="shared" si="5"/>
        <v>0</v>
      </c>
      <c r="BE71" s="405">
        <f t="shared" si="5"/>
        <v>0</v>
      </c>
      <c r="BF71" s="405">
        <f t="shared" si="5"/>
        <v>0</v>
      </c>
      <c r="BG71" s="405">
        <f t="shared" si="5"/>
        <v>0</v>
      </c>
      <c r="BH71" s="405">
        <f t="shared" si="5"/>
        <v>0</v>
      </c>
      <c r="BI71" s="405">
        <f t="shared" si="5"/>
        <v>0</v>
      </c>
      <c r="BJ71" s="405">
        <f t="shared" si="5"/>
        <v>0</v>
      </c>
      <c r="BK71" s="405">
        <f t="shared" si="5"/>
        <v>0</v>
      </c>
      <c r="BL71" s="405">
        <f t="shared" si="5"/>
        <v>0</v>
      </c>
      <c r="BM71" s="405">
        <f t="shared" si="5"/>
        <v>0</v>
      </c>
      <c r="BN71" s="405">
        <f t="shared" si="5"/>
        <v>0</v>
      </c>
      <c r="BO71" s="405">
        <f t="shared" si="5"/>
        <v>0</v>
      </c>
      <c r="BP71" s="405">
        <f t="shared" si="5"/>
        <v>0</v>
      </c>
      <c r="BQ71" s="405">
        <f t="shared" si="5"/>
        <v>0</v>
      </c>
      <c r="BR71" s="405">
        <f t="shared" si="5"/>
        <v>0</v>
      </c>
      <c r="BS71" s="405">
        <f t="shared" si="5"/>
        <v>0</v>
      </c>
      <c r="BT71" s="405">
        <f t="shared" si="5"/>
        <v>0</v>
      </c>
      <c r="BU71" s="405">
        <f t="shared" si="5"/>
        <v>0</v>
      </c>
      <c r="BV71" s="405">
        <f t="shared" si="5"/>
        <v>0</v>
      </c>
      <c r="BW71" s="405">
        <f t="shared" si="5"/>
        <v>0</v>
      </c>
      <c r="BX71" s="405">
        <f t="shared" si="5"/>
        <v>0</v>
      </c>
      <c r="BY71" s="405">
        <f>SUBTOTAL(9,BY72:BY73)</f>
        <v>0</v>
      </c>
    </row>
    <row r="72" spans="1:77" ht="42" customHeight="1" x14ac:dyDescent="0.25">
      <c r="B72" s="397" t="s">
        <v>1544</v>
      </c>
      <c r="C72" s="398" t="s">
        <v>135</v>
      </c>
      <c r="D72" s="418" t="s">
        <v>93</v>
      </c>
      <c r="E72" s="400"/>
      <c r="F72" s="614"/>
      <c r="G72" s="400"/>
      <c r="H72" s="400"/>
      <c r="I72" s="400"/>
      <c r="J72" s="400"/>
      <c r="K72" s="400"/>
      <c r="L72" s="400"/>
      <c r="M72" s="400"/>
      <c r="N72" s="400"/>
      <c r="O72" s="400"/>
      <c r="P72" s="400"/>
      <c r="Q72" s="400"/>
      <c r="R72" s="400"/>
      <c r="S72" s="400"/>
      <c r="T72" s="400"/>
      <c r="U72" s="400"/>
      <c r="V72" s="400"/>
      <c r="W72" s="400"/>
      <c r="X72" s="400"/>
      <c r="Y72" s="400"/>
      <c r="Z72" s="400"/>
      <c r="AA72" s="400"/>
      <c r="AB72" s="400"/>
      <c r="AC72" s="400"/>
      <c r="AD72" s="400"/>
      <c r="AE72" s="400"/>
      <c r="AF72" s="400"/>
      <c r="AG72" s="400"/>
      <c r="AH72" s="400"/>
      <c r="AI72" s="400"/>
      <c r="AJ72" s="400"/>
      <c r="AK72" s="400"/>
      <c r="AL72" s="400"/>
      <c r="AM72" s="400"/>
      <c r="AN72" s="400"/>
      <c r="AO72" s="400"/>
      <c r="AP72" s="400"/>
      <c r="AQ72" s="400"/>
      <c r="AR72" s="400"/>
      <c r="AS72" s="400"/>
      <c r="AT72" s="400"/>
      <c r="AU72" s="400"/>
      <c r="AV72" s="400"/>
      <c r="AW72" s="400"/>
      <c r="AX72" s="400"/>
      <c r="AY72" s="400"/>
      <c r="AZ72" s="400"/>
      <c r="BA72" s="400"/>
      <c r="BB72" s="400"/>
      <c r="BC72" s="400"/>
      <c r="BD72" s="400"/>
      <c r="BE72" s="400"/>
      <c r="BF72" s="400"/>
      <c r="BG72" s="400"/>
      <c r="BH72" s="400"/>
      <c r="BI72" s="400"/>
      <c r="BJ72" s="400"/>
      <c r="BK72" s="400"/>
      <c r="BL72" s="400"/>
      <c r="BM72" s="400"/>
      <c r="BN72" s="400"/>
      <c r="BO72" s="400"/>
      <c r="BP72" s="400"/>
      <c r="BQ72" s="400"/>
      <c r="BR72" s="400"/>
      <c r="BS72" s="400"/>
      <c r="BT72" s="400"/>
      <c r="BU72" s="400"/>
      <c r="BV72" s="400"/>
      <c r="BW72" s="400"/>
      <c r="BX72" s="400"/>
      <c r="BY72" s="400"/>
    </row>
    <row r="73" spans="1:77" ht="42" customHeight="1" x14ac:dyDescent="0.25">
      <c r="B73" s="397" t="s">
        <v>1545</v>
      </c>
      <c r="C73" s="398" t="s">
        <v>138</v>
      </c>
      <c r="D73" s="418" t="s">
        <v>93</v>
      </c>
      <c r="E73" s="400"/>
      <c r="F73" s="614"/>
      <c r="G73" s="400"/>
      <c r="H73" s="400"/>
      <c r="I73" s="400"/>
      <c r="J73" s="400"/>
      <c r="K73" s="400"/>
      <c r="L73" s="400"/>
      <c r="M73" s="400"/>
      <c r="N73" s="400"/>
      <c r="O73" s="400"/>
      <c r="P73" s="400"/>
      <c r="Q73" s="400"/>
      <c r="R73" s="400"/>
      <c r="S73" s="400"/>
      <c r="T73" s="400"/>
      <c r="U73" s="400"/>
      <c r="V73" s="400"/>
      <c r="W73" s="400"/>
      <c r="X73" s="400"/>
      <c r="Y73" s="400"/>
      <c r="Z73" s="400"/>
      <c r="AA73" s="400"/>
      <c r="AB73" s="400"/>
      <c r="AC73" s="400">
        <f>SUBTOTAL(9,AC74:AC81)</f>
        <v>0</v>
      </c>
      <c r="AD73" s="408">
        <f t="shared" ref="AD73:BX73" si="6">SUBTOTAL(9,AD74)</f>
        <v>0</v>
      </c>
      <c r="AE73" s="400">
        <f t="shared" si="6"/>
        <v>0</v>
      </c>
      <c r="AF73" s="408">
        <f t="shared" si="6"/>
        <v>0</v>
      </c>
      <c r="AG73" s="408">
        <f t="shared" si="6"/>
        <v>0</v>
      </c>
      <c r="AH73" s="408">
        <f t="shared" si="6"/>
        <v>0</v>
      </c>
      <c r="AI73" s="408">
        <f t="shared" si="6"/>
        <v>0</v>
      </c>
      <c r="AJ73" s="408">
        <f t="shared" si="6"/>
        <v>0</v>
      </c>
      <c r="AK73" s="408">
        <f t="shared" si="6"/>
        <v>0</v>
      </c>
      <c r="AL73" s="408">
        <f t="shared" si="6"/>
        <v>0</v>
      </c>
      <c r="AM73" s="408">
        <f t="shared" si="6"/>
        <v>0</v>
      </c>
      <c r="AN73" s="408">
        <f t="shared" si="6"/>
        <v>0</v>
      </c>
      <c r="AO73" s="408">
        <f t="shared" si="6"/>
        <v>0</v>
      </c>
      <c r="AP73" s="408">
        <f t="shared" si="6"/>
        <v>0</v>
      </c>
      <c r="AQ73" s="408">
        <f t="shared" si="6"/>
        <v>0</v>
      </c>
      <c r="AR73" s="408">
        <f t="shared" si="6"/>
        <v>0</v>
      </c>
      <c r="AS73" s="408">
        <f t="shared" si="6"/>
        <v>0</v>
      </c>
      <c r="AT73" s="408">
        <f t="shared" si="6"/>
        <v>0</v>
      </c>
      <c r="AU73" s="408">
        <f t="shared" si="6"/>
        <v>0</v>
      </c>
      <c r="AV73" s="408">
        <f t="shared" si="6"/>
        <v>0</v>
      </c>
      <c r="AW73" s="408">
        <f t="shared" si="6"/>
        <v>0</v>
      </c>
      <c r="AX73" s="408">
        <f t="shared" si="6"/>
        <v>0</v>
      </c>
      <c r="AY73" s="408">
        <f t="shared" si="6"/>
        <v>0</v>
      </c>
      <c r="AZ73" s="408">
        <f t="shared" si="6"/>
        <v>0</v>
      </c>
      <c r="BA73" s="408">
        <f t="shared" si="6"/>
        <v>0</v>
      </c>
      <c r="BB73" s="408">
        <f t="shared" si="6"/>
        <v>0.25</v>
      </c>
      <c r="BC73" s="408">
        <f t="shared" si="6"/>
        <v>0</v>
      </c>
      <c r="BD73" s="408">
        <f t="shared" si="6"/>
        <v>0</v>
      </c>
      <c r="BE73" s="408">
        <f t="shared" si="6"/>
        <v>0</v>
      </c>
      <c r="BF73" s="408">
        <f t="shared" si="6"/>
        <v>0</v>
      </c>
      <c r="BG73" s="408">
        <f t="shared" si="6"/>
        <v>0</v>
      </c>
      <c r="BH73" s="408">
        <f t="shared" si="6"/>
        <v>0</v>
      </c>
      <c r="BI73" s="408">
        <f t="shared" si="6"/>
        <v>0</v>
      </c>
      <c r="BJ73" s="408">
        <f t="shared" si="6"/>
        <v>0</v>
      </c>
      <c r="BK73" s="408">
        <f t="shared" si="6"/>
        <v>0</v>
      </c>
      <c r="BL73" s="408">
        <f t="shared" si="6"/>
        <v>0</v>
      </c>
      <c r="BM73" s="408">
        <f t="shared" si="6"/>
        <v>0</v>
      </c>
      <c r="BN73" s="408">
        <f t="shared" si="6"/>
        <v>0</v>
      </c>
      <c r="BO73" s="408">
        <f t="shared" si="6"/>
        <v>0</v>
      </c>
      <c r="BP73" s="408">
        <f t="shared" si="6"/>
        <v>0</v>
      </c>
      <c r="BQ73" s="408">
        <f t="shared" si="6"/>
        <v>0</v>
      </c>
      <c r="BR73" s="408">
        <f t="shared" si="6"/>
        <v>0</v>
      </c>
      <c r="BS73" s="408">
        <f t="shared" si="6"/>
        <v>0</v>
      </c>
      <c r="BT73" s="408">
        <f t="shared" si="6"/>
        <v>0</v>
      </c>
      <c r="BU73" s="408">
        <f t="shared" si="6"/>
        <v>0</v>
      </c>
      <c r="BV73" s="408">
        <f t="shared" si="6"/>
        <v>0</v>
      </c>
      <c r="BW73" s="408">
        <f t="shared" si="6"/>
        <v>0</v>
      </c>
      <c r="BX73" s="408">
        <f t="shared" si="6"/>
        <v>0</v>
      </c>
      <c r="BY73" s="400"/>
    </row>
    <row r="74" spans="1:77" ht="33" customHeight="1" x14ac:dyDescent="0.25">
      <c r="A74" s="35"/>
      <c r="B74" s="67" t="s">
        <v>1545</v>
      </c>
      <c r="C74" s="313" t="s">
        <v>1416</v>
      </c>
      <c r="D74" s="421" t="s">
        <v>1622</v>
      </c>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0"/>
      <c r="AD74" s="315"/>
      <c r="AE74" s="316"/>
      <c r="AF74" s="315"/>
      <c r="AG74" s="316"/>
      <c r="AH74" s="316"/>
      <c r="AI74" s="316"/>
      <c r="AJ74" s="316"/>
      <c r="AK74" s="316"/>
      <c r="AL74" s="316"/>
      <c r="AM74" s="316"/>
      <c r="AN74" s="316"/>
      <c r="AO74" s="316"/>
      <c r="AP74" s="316"/>
      <c r="AQ74" s="316"/>
      <c r="AR74" s="316"/>
      <c r="AS74" s="316"/>
      <c r="AT74" s="316"/>
      <c r="AU74" s="316"/>
      <c r="AV74" s="316"/>
      <c r="AW74" s="316"/>
      <c r="AX74" s="316"/>
      <c r="AY74" s="316"/>
      <c r="AZ74" s="316"/>
      <c r="BA74" s="823" t="s">
        <v>475</v>
      </c>
      <c r="BB74" s="316">
        <f>'5-2026'!AB76</f>
        <v>0.25</v>
      </c>
      <c r="BC74" s="316"/>
      <c r="BD74" s="316"/>
      <c r="BE74" s="316"/>
      <c r="BF74" s="316"/>
      <c r="BG74" s="316"/>
      <c r="BH74" s="316"/>
      <c r="BI74" s="316"/>
      <c r="BJ74" s="316"/>
      <c r="BK74" s="316"/>
      <c r="BL74" s="316"/>
      <c r="BM74" s="316"/>
      <c r="BN74" s="316"/>
      <c r="BO74" s="316"/>
      <c r="BP74" s="316"/>
      <c r="BQ74" s="316"/>
      <c r="BR74" s="316"/>
      <c r="BS74" s="316"/>
      <c r="BT74" s="316"/>
      <c r="BU74" s="316"/>
      <c r="BV74" s="316"/>
      <c r="BW74" s="316"/>
      <c r="BX74" s="316"/>
      <c r="BY74" s="316"/>
    </row>
    <row r="75" spans="1:77" ht="33" customHeight="1" x14ac:dyDescent="0.25">
      <c r="B75" s="67" t="s">
        <v>1545</v>
      </c>
      <c r="C75" s="313" t="s">
        <v>1425</v>
      </c>
      <c r="D75" s="67" t="s">
        <v>1629</v>
      </c>
      <c r="E75" s="315"/>
      <c r="F75" s="618"/>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823" t="s">
        <v>475</v>
      </c>
      <c r="AP75" s="316">
        <f>'5-2025'!AB77</f>
        <v>0.63</v>
      </c>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row>
    <row r="76" spans="1:77" ht="33" customHeight="1" x14ac:dyDescent="0.25">
      <c r="A76" s="35"/>
      <c r="B76" s="67" t="s">
        <v>1545</v>
      </c>
      <c r="C76" s="313" t="s">
        <v>1646</v>
      </c>
      <c r="D76" s="67" t="s">
        <v>1630</v>
      </c>
      <c r="E76" s="316"/>
      <c r="F76" s="378"/>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316"/>
      <c r="AP76" s="316"/>
      <c r="AQ76" s="316"/>
      <c r="AR76" s="316"/>
      <c r="AS76" s="316"/>
      <c r="AT76" s="316"/>
      <c r="AU76" s="316"/>
      <c r="AV76" s="316"/>
      <c r="AW76" s="316"/>
      <c r="AX76" s="316"/>
      <c r="AY76" s="316"/>
      <c r="AZ76" s="316"/>
      <c r="BA76" s="316"/>
      <c r="BB76" s="316"/>
      <c r="BC76" s="316"/>
      <c r="BD76" s="316"/>
      <c r="BE76" s="316"/>
      <c r="BF76" s="316"/>
      <c r="BG76" s="316"/>
      <c r="BH76" s="316"/>
      <c r="BI76" s="316"/>
      <c r="BJ76" s="316"/>
      <c r="BK76" s="316"/>
      <c r="BL76" s="316"/>
      <c r="BM76" s="575"/>
      <c r="BN76" s="315"/>
      <c r="BO76" s="316"/>
      <c r="BP76" s="315"/>
      <c r="BQ76" s="316"/>
      <c r="BR76" s="316"/>
      <c r="BS76" s="316"/>
      <c r="BT76" s="316"/>
      <c r="BU76" s="316"/>
      <c r="BV76" s="316"/>
      <c r="BW76" s="316"/>
      <c r="BX76" s="316"/>
      <c r="BY76" s="316"/>
    </row>
    <row r="77" spans="1:77" ht="33" customHeight="1" x14ac:dyDescent="0.25">
      <c r="A77" s="35"/>
      <c r="B77" s="67" t="s">
        <v>1545</v>
      </c>
      <c r="C77" s="313" t="s">
        <v>1427</v>
      </c>
      <c r="D77" s="67" t="s">
        <v>1631</v>
      </c>
      <c r="E77" s="316"/>
      <c r="F77" s="378"/>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c r="AK77" s="316"/>
      <c r="AL77" s="316"/>
      <c r="AM77" s="316"/>
      <c r="AN77" s="316"/>
      <c r="AO77" s="316"/>
      <c r="AP77" s="316"/>
      <c r="AQ77" s="316"/>
      <c r="AR77" s="316"/>
      <c r="AS77" s="316"/>
      <c r="AT77" s="316"/>
      <c r="AU77" s="316"/>
      <c r="AV77" s="316"/>
      <c r="AW77" s="316"/>
      <c r="AX77" s="316"/>
      <c r="AY77" s="316"/>
      <c r="AZ77" s="316"/>
      <c r="BA77" s="575"/>
      <c r="BB77" s="316"/>
      <c r="BC77" s="316"/>
      <c r="BD77" s="315"/>
      <c r="BE77" s="316"/>
      <c r="BF77" s="316"/>
      <c r="BG77" s="316"/>
      <c r="BH77" s="316"/>
      <c r="BI77" s="316"/>
      <c r="BJ77" s="316"/>
      <c r="BK77" s="316"/>
      <c r="BL77" s="316"/>
      <c r="BM77" s="316"/>
      <c r="BN77" s="316"/>
      <c r="BO77" s="316"/>
      <c r="BP77" s="316"/>
      <c r="BQ77" s="316"/>
      <c r="BR77" s="316"/>
      <c r="BS77" s="316"/>
      <c r="BT77" s="316"/>
      <c r="BU77" s="316"/>
      <c r="BV77" s="316"/>
      <c r="BW77" s="316"/>
      <c r="BX77" s="316"/>
      <c r="BY77" s="316"/>
    </row>
    <row r="78" spans="1:77" ht="33" customHeight="1" x14ac:dyDescent="0.25">
      <c r="A78" s="35"/>
      <c r="B78" s="67" t="s">
        <v>1545</v>
      </c>
      <c r="C78" s="313" t="s">
        <v>1648</v>
      </c>
      <c r="D78" s="67" t="s">
        <v>1632</v>
      </c>
      <c r="E78" s="575"/>
      <c r="F78" s="378"/>
      <c r="G78" s="316"/>
      <c r="H78" s="315"/>
      <c r="I78" s="316"/>
      <c r="J78" s="316"/>
      <c r="K78" s="316"/>
      <c r="L78" s="316"/>
      <c r="M78" s="316"/>
      <c r="N78" s="316"/>
      <c r="O78" s="316"/>
      <c r="P78" s="316"/>
      <c r="Q78" s="315"/>
      <c r="R78" s="316"/>
      <c r="S78" s="316"/>
      <c r="T78" s="315"/>
      <c r="U78" s="316"/>
      <c r="V78" s="316"/>
      <c r="W78" s="316"/>
      <c r="X78" s="316"/>
      <c r="Y78" s="316"/>
      <c r="Z78" s="316"/>
      <c r="AA78" s="316"/>
      <c r="AB78" s="316"/>
      <c r="AC78" s="316"/>
      <c r="AD78" s="316"/>
      <c r="AE78" s="316"/>
      <c r="AF78" s="316"/>
      <c r="AG78" s="316"/>
      <c r="AH78" s="316"/>
      <c r="AI78" s="316"/>
      <c r="AJ78" s="316"/>
      <c r="AK78" s="316"/>
      <c r="AL78" s="316"/>
      <c r="AM78" s="316"/>
      <c r="AN78" s="316"/>
      <c r="AO78" s="316"/>
      <c r="AP78" s="316"/>
      <c r="AQ78" s="316"/>
      <c r="AR78" s="316"/>
      <c r="AS78" s="316"/>
      <c r="AT78" s="316"/>
      <c r="AU78" s="316"/>
      <c r="AV78" s="316"/>
      <c r="AW78" s="316"/>
      <c r="AX78" s="316"/>
      <c r="AY78" s="316"/>
      <c r="AZ78" s="316"/>
      <c r="BA78" s="316"/>
      <c r="BB78" s="316"/>
      <c r="BC78" s="316"/>
      <c r="BD78" s="316"/>
      <c r="BE78" s="316"/>
      <c r="BF78" s="316"/>
      <c r="BG78" s="316"/>
      <c r="BH78" s="316"/>
      <c r="BI78" s="316"/>
      <c r="BJ78" s="316"/>
      <c r="BK78" s="316"/>
      <c r="BL78" s="316"/>
      <c r="BM78" s="316"/>
      <c r="BN78" s="316"/>
      <c r="BO78" s="316"/>
      <c r="BP78" s="316"/>
      <c r="BQ78" s="316"/>
      <c r="BR78" s="316"/>
      <c r="BS78" s="316"/>
      <c r="BT78" s="316"/>
      <c r="BU78" s="316"/>
      <c r="BV78" s="316"/>
      <c r="BW78" s="316"/>
      <c r="BX78" s="316"/>
      <c r="BY78" s="316"/>
    </row>
    <row r="79" spans="1:77" ht="33" customHeight="1" x14ac:dyDescent="0.25">
      <c r="A79" s="35"/>
      <c r="B79" s="67" t="s">
        <v>1545</v>
      </c>
      <c r="C79" s="313" t="s">
        <v>1649</v>
      </c>
      <c r="D79" s="67" t="s">
        <v>1633</v>
      </c>
      <c r="E79" s="321"/>
      <c r="F79" s="322"/>
      <c r="G79" s="321"/>
      <c r="H79" s="321"/>
      <c r="I79" s="321"/>
      <c r="J79" s="321"/>
      <c r="K79" s="321"/>
      <c r="L79" s="321"/>
      <c r="M79" s="321"/>
      <c r="N79" s="321"/>
      <c r="O79" s="321"/>
      <c r="P79" s="321"/>
      <c r="Q79" s="316"/>
      <c r="R79" s="316"/>
      <c r="S79" s="68"/>
      <c r="T79" s="68"/>
      <c r="U79" s="68"/>
      <c r="V79" s="68"/>
      <c r="W79" s="68"/>
      <c r="X79" s="68"/>
      <c r="Y79" s="68"/>
      <c r="Z79" s="68"/>
      <c r="AA79" s="68"/>
      <c r="AB79" s="68"/>
      <c r="AC79" s="68"/>
      <c r="AD79" s="68"/>
      <c r="AE79" s="68"/>
      <c r="AF79" s="68"/>
      <c r="AG79" s="68"/>
      <c r="AH79" s="68"/>
      <c r="AI79" s="68"/>
      <c r="AJ79" s="68"/>
      <c r="AK79" s="68"/>
      <c r="AL79" s="68"/>
      <c r="AM79" s="68"/>
      <c r="AN79" s="68"/>
      <c r="AO79" s="575"/>
      <c r="AP79" s="310"/>
      <c r="AQ79" s="316"/>
      <c r="AR79" s="310"/>
      <c r="AS79" s="316"/>
      <c r="AT79" s="316"/>
      <c r="AU79" s="316"/>
      <c r="AV79" s="316"/>
      <c r="AW79" s="316"/>
      <c r="AX79" s="316"/>
      <c r="AY79" s="316"/>
      <c r="AZ79" s="316"/>
      <c r="BA79" s="316"/>
      <c r="BB79" s="316"/>
      <c r="BC79" s="316"/>
      <c r="BD79" s="316"/>
      <c r="BE79" s="316"/>
      <c r="BF79" s="316"/>
      <c r="BG79" s="316"/>
      <c r="BH79" s="316"/>
      <c r="BI79" s="316"/>
      <c r="BJ79" s="316"/>
      <c r="BK79" s="316"/>
      <c r="BL79" s="316"/>
      <c r="BM79" s="68"/>
      <c r="BN79" s="68"/>
      <c r="BO79" s="68"/>
      <c r="BP79" s="68"/>
      <c r="BQ79" s="68"/>
      <c r="BR79" s="68"/>
      <c r="BS79" s="68"/>
      <c r="BT79" s="68"/>
      <c r="BU79" s="68"/>
      <c r="BV79" s="68"/>
      <c r="BW79" s="68"/>
      <c r="BX79" s="68"/>
      <c r="BY79" s="68"/>
    </row>
    <row r="80" spans="1:77" ht="33" customHeight="1" x14ac:dyDescent="0.25">
      <c r="A80" s="35"/>
      <c r="B80" s="67" t="s">
        <v>1545</v>
      </c>
      <c r="C80" s="313" t="s">
        <v>1424</v>
      </c>
      <c r="D80" s="67" t="s">
        <v>1637</v>
      </c>
      <c r="E80" s="321"/>
      <c r="F80" s="322"/>
      <c r="G80" s="321"/>
      <c r="H80" s="321"/>
      <c r="I80" s="321"/>
      <c r="J80" s="321"/>
      <c r="K80" s="321"/>
      <c r="L80" s="321"/>
      <c r="M80" s="321"/>
      <c r="N80" s="321"/>
      <c r="O80" s="321"/>
      <c r="P80" s="321"/>
      <c r="Q80" s="316"/>
      <c r="R80" s="68"/>
      <c r="S80" s="68"/>
      <c r="T80" s="68"/>
      <c r="U80" s="68"/>
      <c r="V80" s="68"/>
      <c r="W80" s="68"/>
      <c r="X80" s="68"/>
      <c r="Y80" s="68"/>
      <c r="Z80" s="68"/>
      <c r="AA80" s="68"/>
      <c r="AB80" s="68"/>
      <c r="AC80" s="68"/>
      <c r="AD80" s="68"/>
      <c r="AE80" s="68"/>
      <c r="AF80" s="68"/>
      <c r="AG80" s="68"/>
      <c r="AH80" s="68"/>
      <c r="AI80" s="547" t="s">
        <v>475</v>
      </c>
      <c r="AJ80" s="68">
        <v>0.4</v>
      </c>
      <c r="AK80" s="68"/>
      <c r="AL80" s="68"/>
      <c r="AM80" s="68"/>
      <c r="AN80" s="68"/>
      <c r="AO80" s="68"/>
      <c r="AP80" s="68"/>
      <c r="AQ80" s="68"/>
      <c r="AR80" s="68"/>
      <c r="AS80" s="68"/>
      <c r="AT80" s="68"/>
      <c r="AU80" s="68"/>
      <c r="AV80" s="68"/>
      <c r="AW80" s="68"/>
      <c r="AX80" s="68"/>
      <c r="AY80" s="68"/>
      <c r="AZ80" s="68"/>
      <c r="BA80" s="575"/>
      <c r="BB80" s="316"/>
      <c r="BC80" s="316"/>
      <c r="BD80" s="310"/>
      <c r="BE80" s="316"/>
      <c r="BF80" s="316"/>
      <c r="BG80" s="316"/>
      <c r="BH80" s="316"/>
      <c r="BI80" s="316"/>
      <c r="BJ80" s="316"/>
      <c r="BK80" s="316"/>
      <c r="BL80" s="316"/>
      <c r="BM80" s="68"/>
      <c r="BN80" s="68"/>
      <c r="BO80" s="68"/>
      <c r="BP80" s="68"/>
      <c r="BQ80" s="68"/>
      <c r="BR80" s="68"/>
      <c r="BS80" s="68"/>
      <c r="BT80" s="68"/>
      <c r="BU80" s="68"/>
      <c r="BV80" s="68"/>
      <c r="BW80" s="68"/>
      <c r="BX80" s="68"/>
      <c r="BY80" s="68"/>
    </row>
    <row r="81" spans="1:77" ht="48" customHeight="1" x14ac:dyDescent="0.25">
      <c r="A81" s="35"/>
      <c r="B81" s="416" t="s">
        <v>122</v>
      </c>
      <c r="C81" s="417" t="s">
        <v>140</v>
      </c>
      <c r="D81" s="416" t="s">
        <v>93</v>
      </c>
      <c r="E81" s="404" t="s">
        <v>180</v>
      </c>
      <c r="F81" s="615" t="s">
        <v>180</v>
      </c>
      <c r="G81" s="404" t="s">
        <v>180</v>
      </c>
      <c r="H81" s="404" t="s">
        <v>180</v>
      </c>
      <c r="I81" s="404" t="s">
        <v>180</v>
      </c>
      <c r="J81" s="404" t="s">
        <v>180</v>
      </c>
      <c r="K81" s="404" t="s">
        <v>180</v>
      </c>
      <c r="L81" s="404" t="s">
        <v>180</v>
      </c>
      <c r="M81" s="404" t="s">
        <v>180</v>
      </c>
      <c r="N81" s="404" t="s">
        <v>180</v>
      </c>
      <c r="O81" s="404" t="s">
        <v>180</v>
      </c>
      <c r="P81" s="404" t="s">
        <v>180</v>
      </c>
      <c r="Q81" s="404" t="s">
        <v>180</v>
      </c>
      <c r="R81" s="404" t="s">
        <v>180</v>
      </c>
      <c r="S81" s="404" t="s">
        <v>180</v>
      </c>
      <c r="T81" s="404" t="s">
        <v>180</v>
      </c>
      <c r="U81" s="404" t="s">
        <v>180</v>
      </c>
      <c r="V81" s="404" t="s">
        <v>180</v>
      </c>
      <c r="W81" s="404" t="s">
        <v>180</v>
      </c>
      <c r="X81" s="404" t="s">
        <v>180</v>
      </c>
      <c r="Y81" s="404" t="s">
        <v>180</v>
      </c>
      <c r="Z81" s="404" t="s">
        <v>180</v>
      </c>
      <c r="AA81" s="404" t="s">
        <v>180</v>
      </c>
      <c r="AB81" s="404" t="s">
        <v>180</v>
      </c>
      <c r="AC81" s="612" t="s">
        <v>180</v>
      </c>
      <c r="AD81" s="612" t="s">
        <v>180</v>
      </c>
      <c r="AE81" s="612" t="s">
        <v>180</v>
      </c>
      <c r="AF81" s="612" t="s">
        <v>180</v>
      </c>
      <c r="AG81" s="612" t="s">
        <v>180</v>
      </c>
      <c r="AH81" s="612" t="s">
        <v>180</v>
      </c>
      <c r="AI81" s="612" t="s">
        <v>180</v>
      </c>
      <c r="AJ81" s="612" t="s">
        <v>180</v>
      </c>
      <c r="AK81" s="612" t="s">
        <v>180</v>
      </c>
      <c r="AL81" s="612" t="s">
        <v>180</v>
      </c>
      <c r="AM81" s="612" t="s">
        <v>180</v>
      </c>
      <c r="AN81" s="612" t="s">
        <v>180</v>
      </c>
      <c r="AO81" s="612" t="s">
        <v>180</v>
      </c>
      <c r="AP81" s="612" t="s">
        <v>180</v>
      </c>
      <c r="AQ81" s="612" t="s">
        <v>180</v>
      </c>
      <c r="AR81" s="612" t="s">
        <v>180</v>
      </c>
      <c r="AS81" s="612" t="s">
        <v>180</v>
      </c>
      <c r="AT81" s="612" t="s">
        <v>180</v>
      </c>
      <c r="AU81" s="612" t="s">
        <v>180</v>
      </c>
      <c r="AV81" s="612" t="s">
        <v>180</v>
      </c>
      <c r="AW81" s="612" t="s">
        <v>180</v>
      </c>
      <c r="AX81" s="612" t="s">
        <v>180</v>
      </c>
      <c r="AY81" s="612" t="s">
        <v>180</v>
      </c>
      <c r="AZ81" s="612" t="s">
        <v>180</v>
      </c>
      <c r="BA81" s="698" t="s">
        <v>475</v>
      </c>
      <c r="BB81" s="404" t="s">
        <v>180</v>
      </c>
      <c r="BC81" s="404" t="s">
        <v>180</v>
      </c>
      <c r="BD81" s="414">
        <v>0.37</v>
      </c>
      <c r="BE81" s="404" t="s">
        <v>180</v>
      </c>
      <c r="BF81" s="404" t="s">
        <v>180</v>
      </c>
      <c r="BG81" s="404" t="s">
        <v>180</v>
      </c>
      <c r="BH81" s="404" t="s">
        <v>180</v>
      </c>
      <c r="BI81" s="404" t="s">
        <v>180</v>
      </c>
      <c r="BJ81" s="404" t="s">
        <v>180</v>
      </c>
      <c r="BK81" s="404" t="s">
        <v>180</v>
      </c>
      <c r="BL81" s="404" t="s">
        <v>180</v>
      </c>
      <c r="BM81" s="404" t="s">
        <v>180</v>
      </c>
      <c r="BN81" s="404" t="s">
        <v>180</v>
      </c>
      <c r="BO81" s="404" t="s">
        <v>180</v>
      </c>
      <c r="BP81" s="404" t="s">
        <v>180</v>
      </c>
      <c r="BQ81" s="404" t="s">
        <v>180</v>
      </c>
      <c r="BR81" s="404" t="s">
        <v>180</v>
      </c>
      <c r="BS81" s="404" t="s">
        <v>180</v>
      </c>
      <c r="BT81" s="404" t="s">
        <v>180</v>
      </c>
      <c r="BU81" s="404" t="s">
        <v>180</v>
      </c>
      <c r="BV81" s="404" t="s">
        <v>180</v>
      </c>
      <c r="BW81" s="404" t="s">
        <v>180</v>
      </c>
      <c r="BX81" s="404" t="s">
        <v>180</v>
      </c>
      <c r="BY81" s="404" t="s">
        <v>180</v>
      </c>
    </row>
    <row r="82" spans="1:77" ht="42" customHeight="1" x14ac:dyDescent="0.25">
      <c r="A82" s="35"/>
      <c r="B82" s="397" t="s">
        <v>1546</v>
      </c>
      <c r="C82" s="398" t="s">
        <v>142</v>
      </c>
      <c r="D82" s="397" t="s">
        <v>93</v>
      </c>
      <c r="E82" s="400" t="s">
        <v>180</v>
      </c>
      <c r="F82" s="614" t="s">
        <v>180</v>
      </c>
      <c r="G82" s="400" t="s">
        <v>180</v>
      </c>
      <c r="H82" s="400" t="s">
        <v>180</v>
      </c>
      <c r="I82" s="400" t="s">
        <v>180</v>
      </c>
      <c r="J82" s="400" t="s">
        <v>180</v>
      </c>
      <c r="K82" s="400" t="s">
        <v>180</v>
      </c>
      <c r="L82" s="400" t="s">
        <v>180</v>
      </c>
      <c r="M82" s="400" t="s">
        <v>180</v>
      </c>
      <c r="N82" s="400" t="s">
        <v>180</v>
      </c>
      <c r="O82" s="400" t="s">
        <v>180</v>
      </c>
      <c r="P82" s="400" t="s">
        <v>180</v>
      </c>
      <c r="Q82" s="400" t="s">
        <v>180</v>
      </c>
      <c r="R82" s="400" t="s">
        <v>180</v>
      </c>
      <c r="S82" s="400" t="s">
        <v>180</v>
      </c>
      <c r="T82" s="400" t="s">
        <v>180</v>
      </c>
      <c r="U82" s="400" t="s">
        <v>180</v>
      </c>
      <c r="V82" s="400" t="s">
        <v>180</v>
      </c>
      <c r="W82" s="400" t="s">
        <v>180</v>
      </c>
      <c r="X82" s="400" t="s">
        <v>180</v>
      </c>
      <c r="Y82" s="400" t="s">
        <v>180</v>
      </c>
      <c r="Z82" s="400" t="s">
        <v>180</v>
      </c>
      <c r="AA82" s="400" t="s">
        <v>180</v>
      </c>
      <c r="AB82" s="400" t="s">
        <v>180</v>
      </c>
      <c r="AC82" s="610" t="s">
        <v>180</v>
      </c>
      <c r="AD82" s="610" t="s">
        <v>180</v>
      </c>
      <c r="AE82" s="610" t="s">
        <v>180</v>
      </c>
      <c r="AF82" s="610" t="s">
        <v>180</v>
      </c>
      <c r="AG82" s="610" t="s">
        <v>180</v>
      </c>
      <c r="AH82" s="610" t="s">
        <v>180</v>
      </c>
      <c r="AI82" s="610" t="s">
        <v>180</v>
      </c>
      <c r="AJ82" s="610" t="s">
        <v>180</v>
      </c>
      <c r="AK82" s="610" t="s">
        <v>180</v>
      </c>
      <c r="AL82" s="610" t="s">
        <v>180</v>
      </c>
      <c r="AM82" s="610" t="s">
        <v>180</v>
      </c>
      <c r="AN82" s="610" t="s">
        <v>180</v>
      </c>
      <c r="AO82" s="610" t="s">
        <v>180</v>
      </c>
      <c r="AP82" s="610" t="s">
        <v>180</v>
      </c>
      <c r="AQ82" s="610" t="s">
        <v>180</v>
      </c>
      <c r="AR82" s="610" t="s">
        <v>180</v>
      </c>
      <c r="AS82" s="610" t="s">
        <v>180</v>
      </c>
      <c r="AT82" s="610" t="s">
        <v>180</v>
      </c>
      <c r="AU82" s="610" t="s">
        <v>180</v>
      </c>
      <c r="AV82" s="610" t="s">
        <v>180</v>
      </c>
      <c r="AW82" s="610" t="s">
        <v>180</v>
      </c>
      <c r="AX82" s="610" t="s">
        <v>180</v>
      </c>
      <c r="AY82" s="610" t="s">
        <v>180</v>
      </c>
      <c r="AZ82" s="610" t="s">
        <v>180</v>
      </c>
      <c r="BA82" s="610" t="s">
        <v>180</v>
      </c>
      <c r="BB82" s="610" t="s">
        <v>180</v>
      </c>
      <c r="BC82" s="610" t="s">
        <v>180</v>
      </c>
      <c r="BD82" s="610" t="s">
        <v>180</v>
      </c>
      <c r="BE82" s="400" t="s">
        <v>180</v>
      </c>
      <c r="BF82" s="400" t="s">
        <v>180</v>
      </c>
      <c r="BG82" s="400" t="s">
        <v>180</v>
      </c>
      <c r="BH82" s="400" t="s">
        <v>180</v>
      </c>
      <c r="BI82" s="400" t="s">
        <v>180</v>
      </c>
      <c r="BJ82" s="400" t="s">
        <v>180</v>
      </c>
      <c r="BK82" s="400" t="s">
        <v>180</v>
      </c>
      <c r="BL82" s="400" t="s">
        <v>180</v>
      </c>
      <c r="BM82" s="700" t="s">
        <v>475</v>
      </c>
      <c r="BN82" s="400" t="s">
        <v>180</v>
      </c>
      <c r="BO82" s="400" t="s">
        <v>180</v>
      </c>
      <c r="BP82" s="408">
        <v>1.93</v>
      </c>
      <c r="BQ82" s="400" t="s">
        <v>180</v>
      </c>
      <c r="BR82" s="400" t="s">
        <v>180</v>
      </c>
      <c r="BS82" s="400" t="s">
        <v>180</v>
      </c>
      <c r="BT82" s="400" t="s">
        <v>180</v>
      </c>
      <c r="BU82" s="400" t="s">
        <v>180</v>
      </c>
      <c r="BV82" s="400" t="s">
        <v>180</v>
      </c>
      <c r="BW82" s="400" t="s">
        <v>180</v>
      </c>
      <c r="BX82" s="400" t="s">
        <v>180</v>
      </c>
      <c r="BY82" s="400" t="s">
        <v>180</v>
      </c>
    </row>
    <row r="83" spans="1:77" ht="42" customHeight="1" x14ac:dyDescent="0.25">
      <c r="A83" s="35"/>
      <c r="B83" s="397" t="s">
        <v>1547</v>
      </c>
      <c r="C83" s="398" t="s">
        <v>144</v>
      </c>
      <c r="D83" s="397" t="s">
        <v>93</v>
      </c>
      <c r="E83" s="400" t="s">
        <v>180</v>
      </c>
      <c r="F83" s="614" t="s">
        <v>180</v>
      </c>
      <c r="G83" s="400" t="s">
        <v>180</v>
      </c>
      <c r="H83" s="400" t="s">
        <v>180</v>
      </c>
      <c r="I83" s="400" t="s">
        <v>180</v>
      </c>
      <c r="J83" s="400" t="s">
        <v>180</v>
      </c>
      <c r="K83" s="400" t="s">
        <v>180</v>
      </c>
      <c r="L83" s="400" t="s">
        <v>180</v>
      </c>
      <c r="M83" s="400" t="s">
        <v>180</v>
      </c>
      <c r="N83" s="400" t="s">
        <v>180</v>
      </c>
      <c r="O83" s="400" t="s">
        <v>180</v>
      </c>
      <c r="P83" s="400" t="s">
        <v>180</v>
      </c>
      <c r="Q83" s="400" t="s">
        <v>180</v>
      </c>
      <c r="R83" s="400" t="s">
        <v>180</v>
      </c>
      <c r="S83" s="400" t="s">
        <v>180</v>
      </c>
      <c r="T83" s="400" t="s">
        <v>180</v>
      </c>
      <c r="U83" s="400" t="s">
        <v>180</v>
      </c>
      <c r="V83" s="400" t="s">
        <v>180</v>
      </c>
      <c r="W83" s="400" t="s">
        <v>180</v>
      </c>
      <c r="X83" s="400" t="s">
        <v>180</v>
      </c>
      <c r="Y83" s="400" t="s">
        <v>180</v>
      </c>
      <c r="Z83" s="400" t="s">
        <v>180</v>
      </c>
      <c r="AA83" s="400" t="s">
        <v>180</v>
      </c>
      <c r="AB83" s="400" t="s">
        <v>180</v>
      </c>
      <c r="AC83" s="610" t="s">
        <v>180</v>
      </c>
      <c r="AD83" s="610" t="s">
        <v>180</v>
      </c>
      <c r="AE83" s="610" t="s">
        <v>180</v>
      </c>
      <c r="AF83" s="610" t="s">
        <v>180</v>
      </c>
      <c r="AG83" s="610" t="s">
        <v>180</v>
      </c>
      <c r="AH83" s="610" t="s">
        <v>180</v>
      </c>
      <c r="AI83" s="610" t="s">
        <v>180</v>
      </c>
      <c r="AJ83" s="610" t="s">
        <v>180</v>
      </c>
      <c r="AK83" s="610" t="s">
        <v>180</v>
      </c>
      <c r="AL83" s="610" t="s">
        <v>180</v>
      </c>
      <c r="AM83" s="610" t="s">
        <v>180</v>
      </c>
      <c r="AN83" s="610" t="s">
        <v>180</v>
      </c>
      <c r="AO83" s="610" t="s">
        <v>180</v>
      </c>
      <c r="AP83" s="610" t="s">
        <v>180</v>
      </c>
      <c r="AQ83" s="610" t="s">
        <v>180</v>
      </c>
      <c r="AR83" s="610" t="s">
        <v>180</v>
      </c>
      <c r="AS83" s="610" t="s">
        <v>180</v>
      </c>
      <c r="AT83" s="610" t="s">
        <v>180</v>
      </c>
      <c r="AU83" s="610" t="s">
        <v>180</v>
      </c>
      <c r="AV83" s="610" t="s">
        <v>180</v>
      </c>
      <c r="AW83" s="610" t="s">
        <v>180</v>
      </c>
      <c r="AX83" s="610" t="s">
        <v>180</v>
      </c>
      <c r="AY83" s="610" t="s">
        <v>180</v>
      </c>
      <c r="AZ83" s="610" t="s">
        <v>180</v>
      </c>
      <c r="BA83" s="610" t="s">
        <v>180</v>
      </c>
      <c r="BB83" s="610" t="s">
        <v>180</v>
      </c>
      <c r="BC83" s="610" t="s">
        <v>180</v>
      </c>
      <c r="BD83" s="610" t="s">
        <v>180</v>
      </c>
      <c r="BE83" s="400" t="s">
        <v>180</v>
      </c>
      <c r="BF83" s="400" t="s">
        <v>180</v>
      </c>
      <c r="BG83" s="400" t="s">
        <v>180</v>
      </c>
      <c r="BH83" s="400" t="s">
        <v>180</v>
      </c>
      <c r="BI83" s="400" t="s">
        <v>180</v>
      </c>
      <c r="BJ83" s="400" t="s">
        <v>180</v>
      </c>
      <c r="BK83" s="400" t="s">
        <v>180</v>
      </c>
      <c r="BL83" s="400" t="s">
        <v>180</v>
      </c>
      <c r="BM83" s="700" t="s">
        <v>475</v>
      </c>
      <c r="BN83" s="400" t="s">
        <v>180</v>
      </c>
      <c r="BO83" s="400" t="s">
        <v>180</v>
      </c>
      <c r="BP83" s="408">
        <v>1.21</v>
      </c>
      <c r="BQ83" s="400" t="s">
        <v>180</v>
      </c>
      <c r="BR83" s="400" t="s">
        <v>180</v>
      </c>
      <c r="BS83" s="400" t="s">
        <v>180</v>
      </c>
      <c r="BT83" s="400" t="s">
        <v>180</v>
      </c>
      <c r="BU83" s="400" t="s">
        <v>180</v>
      </c>
      <c r="BV83" s="400" t="s">
        <v>180</v>
      </c>
      <c r="BW83" s="400" t="s">
        <v>180</v>
      </c>
      <c r="BX83" s="400" t="s">
        <v>180</v>
      </c>
      <c r="BY83" s="400" t="s">
        <v>180</v>
      </c>
    </row>
    <row r="84" spans="1:77" ht="48" customHeight="1" x14ac:dyDescent="0.25">
      <c r="B84" s="416" t="s">
        <v>709</v>
      </c>
      <c r="C84" s="417" t="s">
        <v>146</v>
      </c>
      <c r="D84" s="416" t="s">
        <v>93</v>
      </c>
      <c r="E84" s="405">
        <f>SUBTOTAL(9,E85)</f>
        <v>0</v>
      </c>
      <c r="F84" s="616">
        <f t="shared" ref="F84:BY84" si="7">SUBTOTAL(9,F85)</f>
        <v>0</v>
      </c>
      <c r="G84" s="405">
        <f t="shared" si="7"/>
        <v>0</v>
      </c>
      <c r="H84" s="405">
        <f t="shared" si="7"/>
        <v>0</v>
      </c>
      <c r="I84" s="405">
        <f t="shared" si="7"/>
        <v>0</v>
      </c>
      <c r="J84" s="405">
        <f t="shared" si="7"/>
        <v>0</v>
      </c>
      <c r="K84" s="405">
        <f t="shared" si="7"/>
        <v>0</v>
      </c>
      <c r="L84" s="405">
        <f t="shared" si="7"/>
        <v>0</v>
      </c>
      <c r="M84" s="405">
        <f t="shared" si="7"/>
        <v>0</v>
      </c>
      <c r="N84" s="405">
        <f t="shared" si="7"/>
        <v>0</v>
      </c>
      <c r="O84" s="405">
        <f t="shared" si="7"/>
        <v>0</v>
      </c>
      <c r="P84" s="405">
        <f t="shared" si="7"/>
        <v>0</v>
      </c>
      <c r="Q84" s="405">
        <f t="shared" si="7"/>
        <v>0</v>
      </c>
      <c r="R84" s="405">
        <f t="shared" si="7"/>
        <v>0</v>
      </c>
      <c r="S84" s="405">
        <f t="shared" si="7"/>
        <v>0</v>
      </c>
      <c r="T84" s="405">
        <f t="shared" si="7"/>
        <v>0</v>
      </c>
      <c r="U84" s="405">
        <f t="shared" si="7"/>
        <v>0</v>
      </c>
      <c r="V84" s="405">
        <f t="shared" si="7"/>
        <v>0</v>
      </c>
      <c r="W84" s="405">
        <f t="shared" si="7"/>
        <v>0</v>
      </c>
      <c r="X84" s="405">
        <f t="shared" si="7"/>
        <v>0</v>
      </c>
      <c r="Y84" s="405">
        <f t="shared" si="7"/>
        <v>0</v>
      </c>
      <c r="Z84" s="405">
        <f t="shared" si="7"/>
        <v>0</v>
      </c>
      <c r="AA84" s="405">
        <f t="shared" si="7"/>
        <v>0</v>
      </c>
      <c r="AB84" s="405">
        <f t="shared" si="7"/>
        <v>0</v>
      </c>
      <c r="AC84" s="405">
        <f t="shared" si="7"/>
        <v>0</v>
      </c>
      <c r="AD84" s="405">
        <f t="shared" si="7"/>
        <v>0</v>
      </c>
      <c r="AE84" s="405">
        <f t="shared" si="7"/>
        <v>0</v>
      </c>
      <c r="AF84" s="405">
        <f t="shared" si="7"/>
        <v>0</v>
      </c>
      <c r="AG84" s="405">
        <f t="shared" si="7"/>
        <v>0</v>
      </c>
      <c r="AH84" s="405">
        <f t="shared" si="7"/>
        <v>0</v>
      </c>
      <c r="AI84" s="405">
        <f t="shared" si="7"/>
        <v>0</v>
      </c>
      <c r="AJ84" s="405">
        <f t="shared" si="7"/>
        <v>0</v>
      </c>
      <c r="AK84" s="405">
        <f t="shared" si="7"/>
        <v>0</v>
      </c>
      <c r="AL84" s="405">
        <f t="shared" si="7"/>
        <v>0</v>
      </c>
      <c r="AM84" s="405">
        <f t="shared" si="7"/>
        <v>0</v>
      </c>
      <c r="AN84" s="405">
        <f t="shared" si="7"/>
        <v>0</v>
      </c>
      <c r="AO84" s="405">
        <f t="shared" si="7"/>
        <v>0</v>
      </c>
      <c r="AP84" s="405">
        <f t="shared" si="7"/>
        <v>0</v>
      </c>
      <c r="AQ84" s="405">
        <f t="shared" si="7"/>
        <v>0</v>
      </c>
      <c r="AR84" s="405">
        <f t="shared" si="7"/>
        <v>0</v>
      </c>
      <c r="AS84" s="405">
        <f t="shared" si="7"/>
        <v>0</v>
      </c>
      <c r="AT84" s="405">
        <f t="shared" si="7"/>
        <v>0</v>
      </c>
      <c r="AU84" s="405">
        <f t="shared" si="7"/>
        <v>0</v>
      </c>
      <c r="AV84" s="405">
        <f t="shared" si="7"/>
        <v>0</v>
      </c>
      <c r="AW84" s="405">
        <f t="shared" si="7"/>
        <v>0</v>
      </c>
      <c r="AX84" s="405">
        <f t="shared" si="7"/>
        <v>0</v>
      </c>
      <c r="AY84" s="405">
        <f t="shared" si="7"/>
        <v>0</v>
      </c>
      <c r="AZ84" s="405">
        <f t="shared" si="7"/>
        <v>0</v>
      </c>
      <c r="BA84" s="405">
        <f t="shared" si="7"/>
        <v>0</v>
      </c>
      <c r="BB84" s="405">
        <f t="shared" si="7"/>
        <v>0</v>
      </c>
      <c r="BC84" s="405">
        <f t="shared" si="7"/>
        <v>0</v>
      </c>
      <c r="BD84" s="405">
        <f t="shared" si="7"/>
        <v>0</v>
      </c>
      <c r="BE84" s="405">
        <f t="shared" si="7"/>
        <v>0</v>
      </c>
      <c r="BF84" s="405">
        <f t="shared" si="7"/>
        <v>0</v>
      </c>
      <c r="BG84" s="405">
        <f t="shared" si="7"/>
        <v>0</v>
      </c>
      <c r="BH84" s="405">
        <f t="shared" si="7"/>
        <v>0</v>
      </c>
      <c r="BI84" s="405">
        <f t="shared" si="7"/>
        <v>0</v>
      </c>
      <c r="BJ84" s="405">
        <f t="shared" si="7"/>
        <v>0</v>
      </c>
      <c r="BK84" s="405">
        <f t="shared" si="7"/>
        <v>0</v>
      </c>
      <c r="BL84" s="405">
        <f t="shared" si="7"/>
        <v>0</v>
      </c>
      <c r="BM84" s="405">
        <f t="shared" si="7"/>
        <v>0</v>
      </c>
      <c r="BN84" s="405">
        <f t="shared" si="7"/>
        <v>0</v>
      </c>
      <c r="BO84" s="405">
        <f t="shared" si="7"/>
        <v>0</v>
      </c>
      <c r="BP84" s="405">
        <f t="shared" si="7"/>
        <v>0</v>
      </c>
      <c r="BQ84" s="405">
        <f t="shared" si="7"/>
        <v>0</v>
      </c>
      <c r="BR84" s="405">
        <f t="shared" si="7"/>
        <v>0</v>
      </c>
      <c r="BS84" s="405">
        <f t="shared" si="7"/>
        <v>0</v>
      </c>
      <c r="BT84" s="405">
        <f t="shared" si="7"/>
        <v>0</v>
      </c>
      <c r="BU84" s="405">
        <f t="shared" si="7"/>
        <v>0</v>
      </c>
      <c r="BV84" s="405">
        <f t="shared" si="7"/>
        <v>0</v>
      </c>
      <c r="BW84" s="405">
        <f t="shared" si="7"/>
        <v>0</v>
      </c>
      <c r="BX84" s="405">
        <f t="shared" si="7"/>
        <v>0</v>
      </c>
      <c r="BY84" s="405">
        <f t="shared" si="7"/>
        <v>0</v>
      </c>
    </row>
    <row r="85" spans="1:77" ht="48" customHeight="1" x14ac:dyDescent="0.25">
      <c r="B85" s="415" t="s">
        <v>710</v>
      </c>
      <c r="C85" s="602" t="s">
        <v>164</v>
      </c>
      <c r="D85" s="601" t="s">
        <v>93</v>
      </c>
      <c r="E85" s="414">
        <f>SUBTOTAL(9,E86:E92)</f>
        <v>0</v>
      </c>
      <c r="F85" s="616">
        <f t="shared" ref="F85:BY85" si="8">SUBTOTAL(9,F86:F92)</f>
        <v>0</v>
      </c>
      <c r="G85" s="414">
        <f t="shared" si="8"/>
        <v>0</v>
      </c>
      <c r="H85" s="414">
        <f t="shared" si="8"/>
        <v>0</v>
      </c>
      <c r="I85" s="414">
        <f t="shared" si="8"/>
        <v>0</v>
      </c>
      <c r="J85" s="414">
        <f t="shared" si="8"/>
        <v>0</v>
      </c>
      <c r="K85" s="414">
        <f t="shared" si="8"/>
        <v>0</v>
      </c>
      <c r="L85" s="414">
        <f t="shared" si="8"/>
        <v>0</v>
      </c>
      <c r="M85" s="414">
        <f t="shared" si="8"/>
        <v>0</v>
      </c>
      <c r="N85" s="414">
        <f t="shared" si="8"/>
        <v>0</v>
      </c>
      <c r="O85" s="414">
        <f t="shared" si="8"/>
        <v>0</v>
      </c>
      <c r="P85" s="414">
        <f t="shared" si="8"/>
        <v>0</v>
      </c>
      <c r="Q85" s="414">
        <f t="shared" si="8"/>
        <v>0</v>
      </c>
      <c r="R85" s="414">
        <f t="shared" si="8"/>
        <v>0</v>
      </c>
      <c r="S85" s="414">
        <f t="shared" si="8"/>
        <v>0</v>
      </c>
      <c r="T85" s="414">
        <f t="shared" si="8"/>
        <v>0</v>
      </c>
      <c r="U85" s="414">
        <f t="shared" si="8"/>
        <v>0</v>
      </c>
      <c r="V85" s="414">
        <f t="shared" si="8"/>
        <v>0</v>
      </c>
      <c r="W85" s="414">
        <f t="shared" si="8"/>
        <v>0</v>
      </c>
      <c r="X85" s="414">
        <f t="shared" si="8"/>
        <v>0</v>
      </c>
      <c r="Y85" s="414">
        <f t="shared" si="8"/>
        <v>0</v>
      </c>
      <c r="Z85" s="414">
        <f t="shared" si="8"/>
        <v>0</v>
      </c>
      <c r="AA85" s="414">
        <f t="shared" si="8"/>
        <v>0</v>
      </c>
      <c r="AB85" s="414">
        <f t="shared" si="8"/>
        <v>0</v>
      </c>
      <c r="AC85" s="414">
        <f t="shared" si="8"/>
        <v>0</v>
      </c>
      <c r="AD85" s="414">
        <f t="shared" si="8"/>
        <v>0</v>
      </c>
      <c r="AE85" s="414">
        <f t="shared" si="8"/>
        <v>0</v>
      </c>
      <c r="AF85" s="414">
        <f t="shared" si="8"/>
        <v>0</v>
      </c>
      <c r="AG85" s="414">
        <f t="shared" si="8"/>
        <v>0</v>
      </c>
      <c r="AH85" s="414">
        <f t="shared" si="8"/>
        <v>0</v>
      </c>
      <c r="AI85" s="414">
        <f t="shared" si="8"/>
        <v>0</v>
      </c>
      <c r="AJ85" s="414">
        <f t="shared" si="8"/>
        <v>0</v>
      </c>
      <c r="AK85" s="414">
        <f t="shared" si="8"/>
        <v>0</v>
      </c>
      <c r="AL85" s="414">
        <f t="shared" si="8"/>
        <v>0</v>
      </c>
      <c r="AM85" s="414">
        <f t="shared" si="8"/>
        <v>0</v>
      </c>
      <c r="AN85" s="414">
        <f t="shared" si="8"/>
        <v>0</v>
      </c>
      <c r="AO85" s="414">
        <f t="shared" si="8"/>
        <v>0</v>
      </c>
      <c r="AP85" s="414">
        <f t="shared" si="8"/>
        <v>0</v>
      </c>
      <c r="AQ85" s="414">
        <f t="shared" si="8"/>
        <v>0</v>
      </c>
      <c r="AR85" s="414">
        <f t="shared" si="8"/>
        <v>0</v>
      </c>
      <c r="AS85" s="414">
        <f t="shared" si="8"/>
        <v>0</v>
      </c>
      <c r="AT85" s="414">
        <f t="shared" si="8"/>
        <v>0</v>
      </c>
      <c r="AU85" s="414">
        <f t="shared" si="8"/>
        <v>0</v>
      </c>
      <c r="AV85" s="414">
        <f t="shared" si="8"/>
        <v>0</v>
      </c>
      <c r="AW85" s="414">
        <f t="shared" si="8"/>
        <v>0</v>
      </c>
      <c r="AX85" s="414">
        <f t="shared" si="8"/>
        <v>0</v>
      </c>
      <c r="AY85" s="414">
        <f t="shared" si="8"/>
        <v>0</v>
      </c>
      <c r="AZ85" s="414">
        <f t="shared" si="8"/>
        <v>0</v>
      </c>
      <c r="BA85" s="414">
        <f t="shared" si="8"/>
        <v>0</v>
      </c>
      <c r="BB85" s="414">
        <f t="shared" si="8"/>
        <v>0</v>
      </c>
      <c r="BC85" s="414">
        <f t="shared" si="8"/>
        <v>0</v>
      </c>
      <c r="BD85" s="414">
        <f t="shared" si="8"/>
        <v>0</v>
      </c>
      <c r="BE85" s="414">
        <f t="shared" si="8"/>
        <v>0</v>
      </c>
      <c r="BF85" s="414">
        <f t="shared" si="8"/>
        <v>0</v>
      </c>
      <c r="BG85" s="414">
        <f t="shared" si="8"/>
        <v>0</v>
      </c>
      <c r="BH85" s="414">
        <f t="shared" si="8"/>
        <v>0</v>
      </c>
      <c r="BI85" s="414">
        <f t="shared" si="8"/>
        <v>0</v>
      </c>
      <c r="BJ85" s="414">
        <f t="shared" si="8"/>
        <v>0</v>
      </c>
      <c r="BK85" s="414">
        <f t="shared" si="8"/>
        <v>0</v>
      </c>
      <c r="BL85" s="414">
        <f t="shared" si="8"/>
        <v>0</v>
      </c>
      <c r="BM85" s="414">
        <f t="shared" si="8"/>
        <v>0</v>
      </c>
      <c r="BN85" s="414">
        <f t="shared" si="8"/>
        <v>0</v>
      </c>
      <c r="BO85" s="414">
        <f t="shared" si="8"/>
        <v>0</v>
      </c>
      <c r="BP85" s="414">
        <f t="shared" si="8"/>
        <v>0</v>
      </c>
      <c r="BQ85" s="414">
        <f t="shared" si="8"/>
        <v>0</v>
      </c>
      <c r="BR85" s="414">
        <f t="shared" si="8"/>
        <v>0</v>
      </c>
      <c r="BS85" s="414">
        <f t="shared" si="8"/>
        <v>0</v>
      </c>
      <c r="BT85" s="414">
        <f t="shared" si="8"/>
        <v>0</v>
      </c>
      <c r="BU85" s="414">
        <f t="shared" si="8"/>
        <v>0</v>
      </c>
      <c r="BV85" s="414">
        <f t="shared" si="8"/>
        <v>0</v>
      </c>
      <c r="BW85" s="414">
        <f t="shared" si="8"/>
        <v>0</v>
      </c>
      <c r="BX85" s="414">
        <f t="shared" si="8"/>
        <v>0</v>
      </c>
      <c r="BY85" s="414">
        <f t="shared" si="8"/>
        <v>0</v>
      </c>
    </row>
    <row r="86" spans="1:77" ht="42" customHeight="1" x14ac:dyDescent="0.25">
      <c r="A86" s="35"/>
      <c r="B86" s="600" t="s">
        <v>1548</v>
      </c>
      <c r="C86" s="420" t="s">
        <v>166</v>
      </c>
      <c r="D86" s="397" t="s">
        <v>93</v>
      </c>
      <c r="E86" s="610" t="s">
        <v>180</v>
      </c>
      <c r="F86" s="614" t="s">
        <v>180</v>
      </c>
      <c r="G86" s="610" t="s">
        <v>180</v>
      </c>
      <c r="H86" s="610" t="s">
        <v>180</v>
      </c>
      <c r="I86" s="610" t="s">
        <v>180</v>
      </c>
      <c r="J86" s="610" t="s">
        <v>180</v>
      </c>
      <c r="K86" s="610" t="s">
        <v>180</v>
      </c>
      <c r="L86" s="610" t="s">
        <v>180</v>
      </c>
      <c r="M86" s="610" t="s">
        <v>180</v>
      </c>
      <c r="N86" s="610" t="s">
        <v>180</v>
      </c>
      <c r="O86" s="610" t="s">
        <v>180</v>
      </c>
      <c r="P86" s="610" t="s">
        <v>180</v>
      </c>
      <c r="Q86" s="610" t="s">
        <v>180</v>
      </c>
      <c r="R86" s="610" t="s">
        <v>180</v>
      </c>
      <c r="S86" s="610" t="s">
        <v>180</v>
      </c>
      <c r="T86" s="610" t="s">
        <v>180</v>
      </c>
      <c r="U86" s="610" t="s">
        <v>180</v>
      </c>
      <c r="V86" s="610" t="s">
        <v>180</v>
      </c>
      <c r="W86" s="610" t="s">
        <v>180</v>
      </c>
      <c r="X86" s="610" t="s">
        <v>180</v>
      </c>
      <c r="Y86" s="610" t="s">
        <v>180</v>
      </c>
      <c r="Z86" s="610" t="s">
        <v>180</v>
      </c>
      <c r="AA86" s="610" t="s">
        <v>180</v>
      </c>
      <c r="AB86" s="610" t="s">
        <v>180</v>
      </c>
      <c r="AC86" s="610" t="s">
        <v>180</v>
      </c>
      <c r="AD86" s="610" t="s">
        <v>180</v>
      </c>
      <c r="AE86" s="610" t="s">
        <v>180</v>
      </c>
      <c r="AF86" s="610" t="s">
        <v>180</v>
      </c>
      <c r="AG86" s="610" t="s">
        <v>180</v>
      </c>
      <c r="AH86" s="610" t="s">
        <v>180</v>
      </c>
      <c r="AI86" s="610" t="s">
        <v>180</v>
      </c>
      <c r="AJ86" s="610" t="s">
        <v>180</v>
      </c>
      <c r="AK86" s="610" t="s">
        <v>180</v>
      </c>
      <c r="AL86" s="610" t="s">
        <v>180</v>
      </c>
      <c r="AM86" s="610" t="s">
        <v>180</v>
      </c>
      <c r="AN86" s="610" t="s">
        <v>180</v>
      </c>
      <c r="AO86" s="610" t="s">
        <v>180</v>
      </c>
      <c r="AP86" s="610" t="s">
        <v>180</v>
      </c>
      <c r="AQ86" s="610" t="s">
        <v>180</v>
      </c>
      <c r="AR86" s="610" t="s">
        <v>180</v>
      </c>
      <c r="AS86" s="610" t="s">
        <v>180</v>
      </c>
      <c r="AT86" s="610" t="s">
        <v>180</v>
      </c>
      <c r="AU86" s="610" t="s">
        <v>180</v>
      </c>
      <c r="AV86" s="610" t="s">
        <v>180</v>
      </c>
      <c r="AW86" s="610" t="s">
        <v>180</v>
      </c>
      <c r="AX86" s="610" t="s">
        <v>180</v>
      </c>
      <c r="AY86" s="610" t="s">
        <v>180</v>
      </c>
      <c r="AZ86" s="610" t="s">
        <v>180</v>
      </c>
      <c r="BA86" s="610" t="s">
        <v>180</v>
      </c>
      <c r="BB86" s="610" t="s">
        <v>180</v>
      </c>
      <c r="BC86" s="610" t="s">
        <v>180</v>
      </c>
      <c r="BD86" s="610" t="s">
        <v>180</v>
      </c>
      <c r="BE86" s="610" t="s">
        <v>180</v>
      </c>
      <c r="BF86" s="610" t="s">
        <v>180</v>
      </c>
      <c r="BG86" s="610" t="s">
        <v>180</v>
      </c>
      <c r="BH86" s="610" t="s">
        <v>180</v>
      </c>
      <c r="BI86" s="610" t="s">
        <v>180</v>
      </c>
      <c r="BJ86" s="610" t="s">
        <v>180</v>
      </c>
      <c r="BK86" s="610" t="s">
        <v>180</v>
      </c>
      <c r="BL86" s="610" t="s">
        <v>180</v>
      </c>
      <c r="BM86" s="610" t="s">
        <v>180</v>
      </c>
      <c r="BN86" s="610" t="s">
        <v>180</v>
      </c>
      <c r="BO86" s="610" t="s">
        <v>180</v>
      </c>
      <c r="BP86" s="610" t="s">
        <v>180</v>
      </c>
      <c r="BQ86" s="610" t="s">
        <v>180</v>
      </c>
      <c r="BR86" s="610" t="s">
        <v>180</v>
      </c>
      <c r="BS86" s="610" t="s">
        <v>180</v>
      </c>
      <c r="BT86" s="610" t="s">
        <v>180</v>
      </c>
      <c r="BU86" s="610" t="s">
        <v>180</v>
      </c>
      <c r="BV86" s="610" t="s">
        <v>180</v>
      </c>
      <c r="BW86" s="610" t="s">
        <v>180</v>
      </c>
      <c r="BX86" s="610" t="s">
        <v>180</v>
      </c>
      <c r="BY86" s="610" t="s">
        <v>180</v>
      </c>
    </row>
    <row r="87" spans="1:77" ht="42" customHeight="1" x14ac:dyDescent="0.25">
      <c r="A87" s="35"/>
      <c r="B87" s="397" t="s">
        <v>1549</v>
      </c>
      <c r="C87" s="398" t="s">
        <v>168</v>
      </c>
      <c r="D87" s="397" t="s">
        <v>93</v>
      </c>
      <c r="E87" s="610" t="s">
        <v>180</v>
      </c>
      <c r="F87" s="614" t="s">
        <v>180</v>
      </c>
      <c r="G87" s="610" t="s">
        <v>180</v>
      </c>
      <c r="H87" s="610" t="s">
        <v>180</v>
      </c>
      <c r="I87" s="610" t="s">
        <v>180</v>
      </c>
      <c r="J87" s="610" t="s">
        <v>180</v>
      </c>
      <c r="K87" s="610" t="s">
        <v>180</v>
      </c>
      <c r="L87" s="610" t="s">
        <v>180</v>
      </c>
      <c r="M87" s="610" t="s">
        <v>180</v>
      </c>
      <c r="N87" s="610" t="s">
        <v>180</v>
      </c>
      <c r="O87" s="610" t="s">
        <v>180</v>
      </c>
      <c r="P87" s="610" t="s">
        <v>180</v>
      </c>
      <c r="Q87" s="610" t="s">
        <v>180</v>
      </c>
      <c r="R87" s="610" t="s">
        <v>180</v>
      </c>
      <c r="S87" s="610" t="s">
        <v>180</v>
      </c>
      <c r="T87" s="610" t="s">
        <v>180</v>
      </c>
      <c r="U87" s="610" t="s">
        <v>180</v>
      </c>
      <c r="V87" s="610" t="s">
        <v>180</v>
      </c>
      <c r="W87" s="610" t="s">
        <v>180</v>
      </c>
      <c r="X87" s="610" t="s">
        <v>180</v>
      </c>
      <c r="Y87" s="610" t="s">
        <v>180</v>
      </c>
      <c r="Z87" s="610" t="s">
        <v>180</v>
      </c>
      <c r="AA87" s="610" t="s">
        <v>180</v>
      </c>
      <c r="AB87" s="610" t="s">
        <v>180</v>
      </c>
      <c r="AC87" s="610" t="s">
        <v>180</v>
      </c>
      <c r="AD87" s="610" t="s">
        <v>180</v>
      </c>
      <c r="AE87" s="610" t="s">
        <v>180</v>
      </c>
      <c r="AF87" s="610" t="s">
        <v>180</v>
      </c>
      <c r="AG87" s="610" t="s">
        <v>180</v>
      </c>
      <c r="AH87" s="610" t="s">
        <v>180</v>
      </c>
      <c r="AI87" s="610" t="s">
        <v>180</v>
      </c>
      <c r="AJ87" s="610" t="s">
        <v>180</v>
      </c>
      <c r="AK87" s="610" t="s">
        <v>180</v>
      </c>
      <c r="AL87" s="610" t="s">
        <v>180</v>
      </c>
      <c r="AM87" s="610" t="s">
        <v>180</v>
      </c>
      <c r="AN87" s="610" t="s">
        <v>180</v>
      </c>
      <c r="AO87" s="610" t="s">
        <v>180</v>
      </c>
      <c r="AP87" s="610" t="s">
        <v>180</v>
      </c>
      <c r="AQ87" s="610" t="s">
        <v>180</v>
      </c>
      <c r="AR87" s="610" t="s">
        <v>180</v>
      </c>
      <c r="AS87" s="610" t="s">
        <v>180</v>
      </c>
      <c r="AT87" s="610" t="s">
        <v>180</v>
      </c>
      <c r="AU87" s="610" t="s">
        <v>180</v>
      </c>
      <c r="AV87" s="610" t="s">
        <v>180</v>
      </c>
      <c r="AW87" s="610" t="s">
        <v>180</v>
      </c>
      <c r="AX87" s="610" t="s">
        <v>180</v>
      </c>
      <c r="AY87" s="610" t="s">
        <v>180</v>
      </c>
      <c r="AZ87" s="610" t="s">
        <v>180</v>
      </c>
      <c r="BA87" s="610" t="s">
        <v>180</v>
      </c>
      <c r="BB87" s="610" t="s">
        <v>180</v>
      </c>
      <c r="BC87" s="610" t="s">
        <v>180</v>
      </c>
      <c r="BD87" s="610" t="s">
        <v>180</v>
      </c>
      <c r="BE87" s="610" t="s">
        <v>180</v>
      </c>
      <c r="BF87" s="610" t="s">
        <v>180</v>
      </c>
      <c r="BG87" s="610" t="s">
        <v>180</v>
      </c>
      <c r="BH87" s="610" t="s">
        <v>180</v>
      </c>
      <c r="BI87" s="610" t="s">
        <v>180</v>
      </c>
      <c r="BJ87" s="610" t="s">
        <v>180</v>
      </c>
      <c r="BK87" s="610" t="s">
        <v>180</v>
      </c>
      <c r="BL87" s="610" t="s">
        <v>180</v>
      </c>
      <c r="BM87" s="610" t="s">
        <v>180</v>
      </c>
      <c r="BN87" s="610" t="s">
        <v>180</v>
      </c>
      <c r="BO87" s="610" t="s">
        <v>180</v>
      </c>
      <c r="BP87" s="610" t="s">
        <v>180</v>
      </c>
      <c r="BQ87" s="610" t="s">
        <v>180</v>
      </c>
      <c r="BR87" s="610" t="s">
        <v>180</v>
      </c>
      <c r="BS87" s="610" t="s">
        <v>180</v>
      </c>
      <c r="BT87" s="610" t="s">
        <v>180</v>
      </c>
      <c r="BU87" s="610" t="s">
        <v>180</v>
      </c>
      <c r="BV87" s="610" t="s">
        <v>180</v>
      </c>
      <c r="BW87" s="610" t="s">
        <v>180</v>
      </c>
      <c r="BX87" s="610" t="s">
        <v>180</v>
      </c>
      <c r="BY87" s="610" t="s">
        <v>180</v>
      </c>
    </row>
    <row r="88" spans="1:77" ht="48" customHeight="1" x14ac:dyDescent="0.25">
      <c r="A88" s="35"/>
      <c r="B88" s="416" t="s">
        <v>124</v>
      </c>
      <c r="C88" s="417" t="s">
        <v>170</v>
      </c>
      <c r="D88" s="601" t="s">
        <v>93</v>
      </c>
      <c r="E88" s="612" t="s">
        <v>180</v>
      </c>
      <c r="F88" s="615" t="s">
        <v>180</v>
      </c>
      <c r="G88" s="612" t="s">
        <v>180</v>
      </c>
      <c r="H88" s="612" t="s">
        <v>180</v>
      </c>
      <c r="I88" s="612" t="s">
        <v>180</v>
      </c>
      <c r="J88" s="612" t="s">
        <v>180</v>
      </c>
      <c r="K88" s="612" t="s">
        <v>180</v>
      </c>
      <c r="L88" s="612" t="s">
        <v>180</v>
      </c>
      <c r="M88" s="612" t="s">
        <v>180</v>
      </c>
      <c r="N88" s="612" t="s">
        <v>180</v>
      </c>
      <c r="O88" s="612" t="s">
        <v>180</v>
      </c>
      <c r="P88" s="612" t="s">
        <v>180</v>
      </c>
      <c r="Q88" s="612" t="s">
        <v>180</v>
      </c>
      <c r="R88" s="612" t="s">
        <v>180</v>
      </c>
      <c r="S88" s="612" t="s">
        <v>180</v>
      </c>
      <c r="T88" s="612" t="s">
        <v>180</v>
      </c>
      <c r="U88" s="612" t="s">
        <v>180</v>
      </c>
      <c r="V88" s="612" t="s">
        <v>180</v>
      </c>
      <c r="W88" s="612" t="s">
        <v>180</v>
      </c>
      <c r="X88" s="612" t="s">
        <v>180</v>
      </c>
      <c r="Y88" s="612" t="s">
        <v>180</v>
      </c>
      <c r="Z88" s="612" t="s">
        <v>180</v>
      </c>
      <c r="AA88" s="612" t="s">
        <v>180</v>
      </c>
      <c r="AB88" s="612" t="s">
        <v>180</v>
      </c>
      <c r="AC88" s="612" t="s">
        <v>180</v>
      </c>
      <c r="AD88" s="612" t="s">
        <v>180</v>
      </c>
      <c r="AE88" s="612" t="s">
        <v>180</v>
      </c>
      <c r="AF88" s="612" t="s">
        <v>180</v>
      </c>
      <c r="AG88" s="612" t="s">
        <v>180</v>
      </c>
      <c r="AH88" s="612" t="s">
        <v>180</v>
      </c>
      <c r="AI88" s="612" t="s">
        <v>180</v>
      </c>
      <c r="AJ88" s="612" t="s">
        <v>180</v>
      </c>
      <c r="AK88" s="612" t="s">
        <v>180</v>
      </c>
      <c r="AL88" s="612" t="s">
        <v>180</v>
      </c>
      <c r="AM88" s="612" t="s">
        <v>180</v>
      </c>
      <c r="AN88" s="612" t="s">
        <v>180</v>
      </c>
      <c r="AO88" s="612" t="s">
        <v>180</v>
      </c>
      <c r="AP88" s="612" t="s">
        <v>180</v>
      </c>
      <c r="AQ88" s="612" t="s">
        <v>180</v>
      </c>
      <c r="AR88" s="612" t="s">
        <v>180</v>
      </c>
      <c r="AS88" s="612" t="s">
        <v>180</v>
      </c>
      <c r="AT88" s="612" t="s">
        <v>180</v>
      </c>
      <c r="AU88" s="612" t="s">
        <v>180</v>
      </c>
      <c r="AV88" s="612" t="s">
        <v>180</v>
      </c>
      <c r="AW88" s="612" t="s">
        <v>180</v>
      </c>
      <c r="AX88" s="612" t="s">
        <v>180</v>
      </c>
      <c r="AY88" s="612" t="s">
        <v>180</v>
      </c>
      <c r="AZ88" s="612" t="s">
        <v>180</v>
      </c>
      <c r="BA88" s="612" t="s">
        <v>180</v>
      </c>
      <c r="BB88" s="612" t="s">
        <v>180</v>
      </c>
      <c r="BC88" s="612" t="s">
        <v>180</v>
      </c>
      <c r="BD88" s="612" t="s">
        <v>180</v>
      </c>
      <c r="BE88" s="612" t="s">
        <v>180</v>
      </c>
      <c r="BF88" s="612" t="s">
        <v>180</v>
      </c>
      <c r="BG88" s="612" t="s">
        <v>180</v>
      </c>
      <c r="BH88" s="612" t="s">
        <v>180</v>
      </c>
      <c r="BI88" s="612" t="s">
        <v>180</v>
      </c>
      <c r="BJ88" s="612" t="s">
        <v>180</v>
      </c>
      <c r="BK88" s="612" t="s">
        <v>180</v>
      </c>
      <c r="BL88" s="612" t="s">
        <v>180</v>
      </c>
      <c r="BM88" s="612" t="s">
        <v>180</v>
      </c>
      <c r="BN88" s="612" t="s">
        <v>180</v>
      </c>
      <c r="BO88" s="612" t="s">
        <v>180</v>
      </c>
      <c r="BP88" s="612" t="s">
        <v>180</v>
      </c>
      <c r="BQ88" s="612" t="s">
        <v>180</v>
      </c>
      <c r="BR88" s="612" t="s">
        <v>180</v>
      </c>
      <c r="BS88" s="612" t="s">
        <v>180</v>
      </c>
      <c r="BT88" s="612" t="s">
        <v>180</v>
      </c>
      <c r="BU88" s="612" t="s">
        <v>180</v>
      </c>
      <c r="BV88" s="612" t="s">
        <v>180</v>
      </c>
      <c r="BW88" s="612" t="s">
        <v>180</v>
      </c>
      <c r="BX88" s="612" t="s">
        <v>180</v>
      </c>
      <c r="BY88" s="612" t="s">
        <v>180</v>
      </c>
    </row>
    <row r="89" spans="1:77" ht="42" customHeight="1" x14ac:dyDescent="0.25">
      <c r="A89" s="35"/>
      <c r="B89" s="397" t="s">
        <v>712</v>
      </c>
      <c r="C89" s="398" t="s">
        <v>172</v>
      </c>
      <c r="D89" s="397" t="s">
        <v>93</v>
      </c>
      <c r="E89" s="610" t="s">
        <v>180</v>
      </c>
      <c r="F89" s="614" t="s">
        <v>180</v>
      </c>
      <c r="G89" s="610" t="s">
        <v>180</v>
      </c>
      <c r="H89" s="610" t="s">
        <v>180</v>
      </c>
      <c r="I89" s="610" t="s">
        <v>180</v>
      </c>
      <c r="J89" s="610" t="s">
        <v>180</v>
      </c>
      <c r="K89" s="610" t="s">
        <v>180</v>
      </c>
      <c r="L89" s="610" t="s">
        <v>180</v>
      </c>
      <c r="M89" s="610" t="s">
        <v>180</v>
      </c>
      <c r="N89" s="610" t="s">
        <v>180</v>
      </c>
      <c r="O89" s="610" t="s">
        <v>180</v>
      </c>
      <c r="P89" s="610" t="s">
        <v>180</v>
      </c>
      <c r="Q89" s="610" t="s">
        <v>180</v>
      </c>
      <c r="R89" s="610" t="s">
        <v>180</v>
      </c>
      <c r="S89" s="610" t="s">
        <v>180</v>
      </c>
      <c r="T89" s="610" t="s">
        <v>180</v>
      </c>
      <c r="U89" s="610" t="s">
        <v>180</v>
      </c>
      <c r="V89" s="610" t="s">
        <v>180</v>
      </c>
      <c r="W89" s="610" t="s">
        <v>180</v>
      </c>
      <c r="X89" s="610" t="s">
        <v>180</v>
      </c>
      <c r="Y89" s="610" t="s">
        <v>180</v>
      </c>
      <c r="Z89" s="610" t="s">
        <v>180</v>
      </c>
      <c r="AA89" s="610" t="s">
        <v>180</v>
      </c>
      <c r="AB89" s="610" t="s">
        <v>180</v>
      </c>
      <c r="AC89" s="610" t="s">
        <v>180</v>
      </c>
      <c r="AD89" s="610" t="s">
        <v>180</v>
      </c>
      <c r="AE89" s="610" t="s">
        <v>180</v>
      </c>
      <c r="AF89" s="610" t="s">
        <v>180</v>
      </c>
      <c r="AG89" s="610" t="s">
        <v>180</v>
      </c>
      <c r="AH89" s="610" t="s">
        <v>180</v>
      </c>
      <c r="AI89" s="610" t="s">
        <v>180</v>
      </c>
      <c r="AJ89" s="610" t="s">
        <v>180</v>
      </c>
      <c r="AK89" s="610" t="s">
        <v>180</v>
      </c>
      <c r="AL89" s="610" t="s">
        <v>180</v>
      </c>
      <c r="AM89" s="610" t="s">
        <v>180</v>
      </c>
      <c r="AN89" s="610" t="s">
        <v>180</v>
      </c>
      <c r="AO89" s="610" t="s">
        <v>180</v>
      </c>
      <c r="AP89" s="610" t="s">
        <v>180</v>
      </c>
      <c r="AQ89" s="610" t="s">
        <v>180</v>
      </c>
      <c r="AR89" s="610" t="s">
        <v>180</v>
      </c>
      <c r="AS89" s="610" t="s">
        <v>180</v>
      </c>
      <c r="AT89" s="610" t="s">
        <v>180</v>
      </c>
      <c r="AU89" s="610" t="s">
        <v>180</v>
      </c>
      <c r="AV89" s="610" t="s">
        <v>180</v>
      </c>
      <c r="AW89" s="610" t="s">
        <v>180</v>
      </c>
      <c r="AX89" s="610" t="s">
        <v>180</v>
      </c>
      <c r="AY89" s="610" t="s">
        <v>180</v>
      </c>
      <c r="AZ89" s="610" t="s">
        <v>180</v>
      </c>
      <c r="BA89" s="610" t="s">
        <v>180</v>
      </c>
      <c r="BB89" s="610" t="s">
        <v>180</v>
      </c>
      <c r="BC89" s="610" t="s">
        <v>180</v>
      </c>
      <c r="BD89" s="610" t="s">
        <v>180</v>
      </c>
      <c r="BE89" s="610" t="s">
        <v>180</v>
      </c>
      <c r="BF89" s="610" t="s">
        <v>180</v>
      </c>
      <c r="BG89" s="610" t="s">
        <v>180</v>
      </c>
      <c r="BH89" s="610" t="s">
        <v>180</v>
      </c>
      <c r="BI89" s="610" t="s">
        <v>180</v>
      </c>
      <c r="BJ89" s="610" t="s">
        <v>180</v>
      </c>
      <c r="BK89" s="610" t="s">
        <v>180</v>
      </c>
      <c r="BL89" s="610" t="s">
        <v>180</v>
      </c>
      <c r="BM89" s="610" t="s">
        <v>180</v>
      </c>
      <c r="BN89" s="610" t="s">
        <v>180</v>
      </c>
      <c r="BO89" s="610" t="s">
        <v>180</v>
      </c>
      <c r="BP89" s="610" t="s">
        <v>180</v>
      </c>
      <c r="BQ89" s="610" t="s">
        <v>180</v>
      </c>
      <c r="BR89" s="610" t="s">
        <v>180</v>
      </c>
      <c r="BS89" s="610" t="s">
        <v>180</v>
      </c>
      <c r="BT89" s="610" t="s">
        <v>180</v>
      </c>
      <c r="BU89" s="610" t="s">
        <v>180</v>
      </c>
      <c r="BV89" s="610" t="s">
        <v>180</v>
      </c>
      <c r="BW89" s="610" t="s">
        <v>180</v>
      </c>
      <c r="BX89" s="610" t="s">
        <v>180</v>
      </c>
      <c r="BY89" s="610" t="s">
        <v>180</v>
      </c>
    </row>
    <row r="90" spans="1:77" ht="42" customHeight="1" x14ac:dyDescent="0.25">
      <c r="A90" s="35"/>
      <c r="B90" s="397" t="s">
        <v>713</v>
      </c>
      <c r="C90" s="398" t="s">
        <v>645</v>
      </c>
      <c r="D90" s="397" t="s">
        <v>93</v>
      </c>
      <c r="E90" s="610" t="s">
        <v>180</v>
      </c>
      <c r="F90" s="614" t="s">
        <v>180</v>
      </c>
      <c r="G90" s="610" t="s">
        <v>180</v>
      </c>
      <c r="H90" s="610" t="s">
        <v>180</v>
      </c>
      <c r="I90" s="610" t="s">
        <v>180</v>
      </c>
      <c r="J90" s="610" t="s">
        <v>180</v>
      </c>
      <c r="K90" s="610" t="s">
        <v>180</v>
      </c>
      <c r="L90" s="610" t="s">
        <v>180</v>
      </c>
      <c r="M90" s="610" t="s">
        <v>180</v>
      </c>
      <c r="N90" s="610" t="s">
        <v>180</v>
      </c>
      <c r="O90" s="610" t="s">
        <v>180</v>
      </c>
      <c r="P90" s="610" t="s">
        <v>180</v>
      </c>
      <c r="Q90" s="610" t="s">
        <v>180</v>
      </c>
      <c r="R90" s="610" t="s">
        <v>180</v>
      </c>
      <c r="S90" s="610" t="s">
        <v>180</v>
      </c>
      <c r="T90" s="610" t="s">
        <v>180</v>
      </c>
      <c r="U90" s="610" t="s">
        <v>180</v>
      </c>
      <c r="V90" s="610" t="s">
        <v>180</v>
      </c>
      <c r="W90" s="610" t="s">
        <v>180</v>
      </c>
      <c r="X90" s="610" t="s">
        <v>180</v>
      </c>
      <c r="Y90" s="610" t="s">
        <v>180</v>
      </c>
      <c r="Z90" s="610" t="s">
        <v>180</v>
      </c>
      <c r="AA90" s="610" t="s">
        <v>180</v>
      </c>
      <c r="AB90" s="610" t="s">
        <v>180</v>
      </c>
      <c r="AC90" s="610" t="s">
        <v>180</v>
      </c>
      <c r="AD90" s="610" t="s">
        <v>180</v>
      </c>
      <c r="AE90" s="610" t="s">
        <v>180</v>
      </c>
      <c r="AF90" s="610" t="s">
        <v>180</v>
      </c>
      <c r="AG90" s="610" t="s">
        <v>180</v>
      </c>
      <c r="AH90" s="610" t="s">
        <v>180</v>
      </c>
      <c r="AI90" s="610" t="s">
        <v>180</v>
      </c>
      <c r="AJ90" s="610" t="s">
        <v>180</v>
      </c>
      <c r="AK90" s="610" t="s">
        <v>180</v>
      </c>
      <c r="AL90" s="610" t="s">
        <v>180</v>
      </c>
      <c r="AM90" s="610" t="s">
        <v>180</v>
      </c>
      <c r="AN90" s="610" t="s">
        <v>180</v>
      </c>
      <c r="AO90" s="610" t="s">
        <v>180</v>
      </c>
      <c r="AP90" s="610" t="s">
        <v>180</v>
      </c>
      <c r="AQ90" s="610" t="s">
        <v>180</v>
      </c>
      <c r="AR90" s="610" t="s">
        <v>180</v>
      </c>
      <c r="AS90" s="610" t="s">
        <v>180</v>
      </c>
      <c r="AT90" s="610" t="s">
        <v>180</v>
      </c>
      <c r="AU90" s="610" t="s">
        <v>180</v>
      </c>
      <c r="AV90" s="610" t="s">
        <v>180</v>
      </c>
      <c r="AW90" s="610" t="s">
        <v>180</v>
      </c>
      <c r="AX90" s="610" t="s">
        <v>180</v>
      </c>
      <c r="AY90" s="610" t="s">
        <v>180</v>
      </c>
      <c r="AZ90" s="610" t="s">
        <v>180</v>
      </c>
      <c r="BA90" s="610" t="s">
        <v>180</v>
      </c>
      <c r="BB90" s="610" t="s">
        <v>180</v>
      </c>
      <c r="BC90" s="610" t="s">
        <v>180</v>
      </c>
      <c r="BD90" s="610" t="s">
        <v>180</v>
      </c>
      <c r="BE90" s="610" t="s">
        <v>180</v>
      </c>
      <c r="BF90" s="610" t="s">
        <v>180</v>
      </c>
      <c r="BG90" s="610" t="s">
        <v>180</v>
      </c>
      <c r="BH90" s="610" t="s">
        <v>180</v>
      </c>
      <c r="BI90" s="610" t="s">
        <v>180</v>
      </c>
      <c r="BJ90" s="610" t="s">
        <v>180</v>
      </c>
      <c r="BK90" s="610" t="s">
        <v>180</v>
      </c>
      <c r="BL90" s="610" t="s">
        <v>180</v>
      </c>
      <c r="BM90" s="610" t="s">
        <v>180</v>
      </c>
      <c r="BN90" s="610" t="s">
        <v>180</v>
      </c>
      <c r="BO90" s="610" t="s">
        <v>180</v>
      </c>
      <c r="BP90" s="610" t="s">
        <v>180</v>
      </c>
      <c r="BQ90" s="610" t="s">
        <v>180</v>
      </c>
      <c r="BR90" s="610" t="s">
        <v>180</v>
      </c>
      <c r="BS90" s="610" t="s">
        <v>180</v>
      </c>
      <c r="BT90" s="610" t="s">
        <v>180</v>
      </c>
      <c r="BU90" s="610" t="s">
        <v>180</v>
      </c>
      <c r="BV90" s="610" t="s">
        <v>180</v>
      </c>
      <c r="BW90" s="610" t="s">
        <v>180</v>
      </c>
      <c r="BX90" s="610" t="s">
        <v>180</v>
      </c>
      <c r="BY90" s="610" t="s">
        <v>180</v>
      </c>
    </row>
    <row r="91" spans="1:77" ht="48" customHeight="1" x14ac:dyDescent="0.25">
      <c r="A91" s="35"/>
      <c r="B91" s="416" t="s">
        <v>126</v>
      </c>
      <c r="C91" s="602" t="s">
        <v>175</v>
      </c>
      <c r="D91" s="601" t="s">
        <v>93</v>
      </c>
      <c r="E91" s="612" t="s">
        <v>180</v>
      </c>
      <c r="F91" s="615" t="s">
        <v>180</v>
      </c>
      <c r="G91" s="612" t="s">
        <v>180</v>
      </c>
      <c r="H91" s="612" t="s">
        <v>180</v>
      </c>
      <c r="I91" s="612" t="s">
        <v>180</v>
      </c>
      <c r="J91" s="612" t="s">
        <v>180</v>
      </c>
      <c r="K91" s="612" t="s">
        <v>180</v>
      </c>
      <c r="L91" s="612" t="s">
        <v>180</v>
      </c>
      <c r="M91" s="612" t="s">
        <v>180</v>
      </c>
      <c r="N91" s="612" t="s">
        <v>180</v>
      </c>
      <c r="O91" s="612" t="s">
        <v>180</v>
      </c>
      <c r="P91" s="612" t="s">
        <v>180</v>
      </c>
      <c r="Q91" s="612" t="s">
        <v>180</v>
      </c>
      <c r="R91" s="612" t="s">
        <v>180</v>
      </c>
      <c r="S91" s="612" t="s">
        <v>180</v>
      </c>
      <c r="T91" s="612" t="s">
        <v>180</v>
      </c>
      <c r="U91" s="612" t="s">
        <v>180</v>
      </c>
      <c r="V91" s="612" t="s">
        <v>180</v>
      </c>
      <c r="W91" s="612" t="s">
        <v>180</v>
      </c>
      <c r="X91" s="612" t="s">
        <v>180</v>
      </c>
      <c r="Y91" s="612" t="s">
        <v>180</v>
      </c>
      <c r="Z91" s="612" t="s">
        <v>180</v>
      </c>
      <c r="AA91" s="612" t="s">
        <v>180</v>
      </c>
      <c r="AB91" s="612" t="s">
        <v>180</v>
      </c>
      <c r="AC91" s="612" t="s">
        <v>180</v>
      </c>
      <c r="AD91" s="612" t="s">
        <v>180</v>
      </c>
      <c r="AE91" s="612" t="s">
        <v>180</v>
      </c>
      <c r="AF91" s="612" t="s">
        <v>180</v>
      </c>
      <c r="AG91" s="612" t="s">
        <v>180</v>
      </c>
      <c r="AH91" s="612" t="s">
        <v>180</v>
      </c>
      <c r="AI91" s="612" t="s">
        <v>180</v>
      </c>
      <c r="AJ91" s="612" t="s">
        <v>180</v>
      </c>
      <c r="AK91" s="612" t="s">
        <v>180</v>
      </c>
      <c r="AL91" s="612" t="s">
        <v>180</v>
      </c>
      <c r="AM91" s="612" t="s">
        <v>180</v>
      </c>
      <c r="AN91" s="612" t="s">
        <v>180</v>
      </c>
      <c r="AO91" s="612" t="s">
        <v>180</v>
      </c>
      <c r="AP91" s="612" t="s">
        <v>180</v>
      </c>
      <c r="AQ91" s="612" t="s">
        <v>180</v>
      </c>
      <c r="AR91" s="612" t="s">
        <v>180</v>
      </c>
      <c r="AS91" s="612" t="s">
        <v>180</v>
      </c>
      <c r="AT91" s="612" t="s">
        <v>180</v>
      </c>
      <c r="AU91" s="612" t="s">
        <v>180</v>
      </c>
      <c r="AV91" s="612" t="s">
        <v>180</v>
      </c>
      <c r="AW91" s="612" t="s">
        <v>180</v>
      </c>
      <c r="AX91" s="612" t="s">
        <v>180</v>
      </c>
      <c r="AY91" s="612" t="s">
        <v>180</v>
      </c>
      <c r="AZ91" s="612" t="s">
        <v>180</v>
      </c>
      <c r="BA91" s="612" t="s">
        <v>180</v>
      </c>
      <c r="BB91" s="612" t="s">
        <v>180</v>
      </c>
      <c r="BC91" s="612" t="s">
        <v>180</v>
      </c>
      <c r="BD91" s="612" t="s">
        <v>180</v>
      </c>
      <c r="BE91" s="612" t="s">
        <v>180</v>
      </c>
      <c r="BF91" s="612" t="s">
        <v>180</v>
      </c>
      <c r="BG91" s="612" t="s">
        <v>180</v>
      </c>
      <c r="BH91" s="612" t="s">
        <v>180</v>
      </c>
      <c r="BI91" s="612" t="s">
        <v>180</v>
      </c>
      <c r="BJ91" s="612" t="s">
        <v>180</v>
      </c>
      <c r="BK91" s="612" t="s">
        <v>180</v>
      </c>
      <c r="BL91" s="612" t="s">
        <v>180</v>
      </c>
      <c r="BM91" s="612" t="s">
        <v>180</v>
      </c>
      <c r="BN91" s="612" t="s">
        <v>180</v>
      </c>
      <c r="BO91" s="612" t="s">
        <v>180</v>
      </c>
      <c r="BP91" s="612" t="s">
        <v>180</v>
      </c>
      <c r="BQ91" s="612" t="s">
        <v>180</v>
      </c>
      <c r="BR91" s="612" t="s">
        <v>180</v>
      </c>
      <c r="BS91" s="612" t="s">
        <v>180</v>
      </c>
      <c r="BT91" s="612" t="s">
        <v>180</v>
      </c>
      <c r="BU91" s="612" t="s">
        <v>180</v>
      </c>
      <c r="BV91" s="612" t="s">
        <v>180</v>
      </c>
      <c r="BW91" s="612" t="s">
        <v>180</v>
      </c>
      <c r="BX91" s="612" t="s">
        <v>180</v>
      </c>
      <c r="BY91" s="612" t="s">
        <v>180</v>
      </c>
    </row>
    <row r="92" spans="1:77" ht="33" customHeight="1" x14ac:dyDescent="0.25">
      <c r="A92" s="35"/>
      <c r="B92" s="67" t="s">
        <v>126</v>
      </c>
      <c r="C92" s="620" t="s">
        <v>1439</v>
      </c>
      <c r="D92" s="421" t="s">
        <v>1638</v>
      </c>
      <c r="E92" s="68"/>
      <c r="F92" s="37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row>
    <row r="93" spans="1:77" ht="33" customHeight="1" x14ac:dyDescent="0.25">
      <c r="A93" s="35"/>
      <c r="B93" s="421" t="s">
        <v>126</v>
      </c>
      <c r="C93" s="620" t="s">
        <v>1677</v>
      </c>
      <c r="D93" s="421" t="s">
        <v>1623</v>
      </c>
      <c r="E93" s="68"/>
      <c r="F93" s="37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547" t="s">
        <v>475</v>
      </c>
      <c r="AJ93" s="68"/>
      <c r="AK93" s="68"/>
      <c r="AL93" s="68">
        <f>'4'!AT94</f>
        <v>0.66</v>
      </c>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row>
    <row r="94" spans="1:77" ht="33" customHeight="1" x14ac:dyDescent="0.25">
      <c r="B94" s="67" t="s">
        <v>126</v>
      </c>
      <c r="C94" s="620" t="s">
        <v>1430</v>
      </c>
      <c r="D94" s="421" t="s">
        <v>1642</v>
      </c>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row>
    <row r="95" spans="1:77" ht="33" customHeight="1" x14ac:dyDescent="0.25">
      <c r="B95" s="67" t="s">
        <v>126</v>
      </c>
      <c r="C95" s="620" t="s">
        <v>1435</v>
      </c>
      <c r="D95" s="421" t="s">
        <v>1634</v>
      </c>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row>
    <row r="96" spans="1:77" ht="33" customHeight="1" x14ac:dyDescent="0.25">
      <c r="B96" s="67" t="s">
        <v>126</v>
      </c>
      <c r="C96" s="620" t="s">
        <v>1436</v>
      </c>
      <c r="D96" s="421" t="s">
        <v>1643</v>
      </c>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row>
    <row r="97" spans="2:77" ht="33" customHeight="1" x14ac:dyDescent="0.25">
      <c r="B97" s="67" t="s">
        <v>126</v>
      </c>
      <c r="C97" s="313" t="s">
        <v>1433</v>
      </c>
      <c r="D97" s="67" t="s">
        <v>1641</v>
      </c>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row>
    <row r="98" spans="2:77" ht="33" customHeight="1" x14ac:dyDescent="0.25">
      <c r="B98" s="67" t="s">
        <v>126</v>
      </c>
      <c r="C98" s="620" t="s">
        <v>1434</v>
      </c>
      <c r="D98" s="421" t="s">
        <v>1623</v>
      </c>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row>
    <row r="99" spans="2:77" ht="33" customHeight="1" x14ac:dyDescent="0.25">
      <c r="B99" s="67" t="s">
        <v>126</v>
      </c>
      <c r="C99" s="620" t="s">
        <v>1437</v>
      </c>
      <c r="D99" s="421" t="s">
        <v>1624</v>
      </c>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row>
    <row r="100" spans="2:77" ht="48" customHeight="1" x14ac:dyDescent="0.25">
      <c r="B100" s="416" t="s">
        <v>724</v>
      </c>
      <c r="C100" s="602" t="s">
        <v>177</v>
      </c>
      <c r="D100" s="601" t="s">
        <v>93</v>
      </c>
      <c r="E100" s="662"/>
      <c r="F100" s="662"/>
      <c r="G100" s="662"/>
      <c r="H100" s="662"/>
      <c r="I100" s="662"/>
      <c r="J100" s="662"/>
      <c r="K100" s="662"/>
      <c r="L100" s="662"/>
      <c r="M100" s="662"/>
      <c r="N100" s="662"/>
      <c r="O100" s="662"/>
      <c r="P100" s="662"/>
      <c r="Q100" s="662"/>
      <c r="R100" s="662"/>
      <c r="S100" s="662"/>
      <c r="T100" s="662"/>
      <c r="U100" s="662"/>
      <c r="V100" s="662"/>
      <c r="W100" s="662"/>
      <c r="X100" s="662"/>
      <c r="Y100" s="662"/>
      <c r="Z100" s="662"/>
      <c r="AA100" s="662"/>
      <c r="AB100" s="662"/>
      <c r="AC100" s="662"/>
      <c r="AD100" s="662"/>
      <c r="AE100" s="662"/>
      <c r="AF100" s="662"/>
      <c r="AG100" s="662"/>
      <c r="AH100" s="662"/>
      <c r="AI100" s="662"/>
      <c r="AJ100" s="662"/>
      <c r="AK100" s="662"/>
      <c r="AL100" s="662"/>
      <c r="AM100" s="662"/>
      <c r="AN100" s="662"/>
      <c r="AO100" s="662"/>
      <c r="AP100" s="662"/>
      <c r="AQ100" s="662"/>
      <c r="AR100" s="662"/>
      <c r="AS100" s="662"/>
      <c r="AT100" s="662"/>
      <c r="AU100" s="662"/>
      <c r="AV100" s="662"/>
      <c r="AW100" s="662"/>
      <c r="AX100" s="662"/>
      <c r="AY100" s="662"/>
      <c r="AZ100" s="662"/>
      <c r="BA100" s="662"/>
      <c r="BB100" s="662"/>
      <c r="BC100" s="662"/>
      <c r="BD100" s="662"/>
      <c r="BE100" s="662"/>
      <c r="BF100" s="662"/>
      <c r="BG100" s="662"/>
      <c r="BH100" s="662"/>
      <c r="BI100" s="662"/>
      <c r="BJ100" s="662"/>
      <c r="BK100" s="662"/>
      <c r="BL100" s="662"/>
      <c r="BM100" s="662"/>
      <c r="BN100" s="662"/>
      <c r="BO100" s="662"/>
      <c r="BP100" s="662"/>
      <c r="BQ100" s="662"/>
      <c r="BR100" s="662"/>
      <c r="BS100" s="662"/>
      <c r="BT100" s="662"/>
      <c r="BU100" s="662"/>
      <c r="BV100" s="662"/>
      <c r="BW100" s="662"/>
      <c r="BX100" s="662"/>
      <c r="BY100" s="662"/>
    </row>
    <row r="101" spans="2:77" ht="48" customHeight="1" x14ac:dyDescent="0.25">
      <c r="B101" s="416" t="s">
        <v>732</v>
      </c>
      <c r="C101" s="417" t="s">
        <v>179</v>
      </c>
      <c r="D101" s="416" t="s">
        <v>93</v>
      </c>
      <c r="E101" s="662"/>
      <c r="F101" s="662"/>
      <c r="G101" s="662"/>
      <c r="H101" s="662"/>
      <c r="I101" s="662"/>
      <c r="J101" s="662"/>
      <c r="K101" s="662"/>
      <c r="L101" s="662"/>
      <c r="M101" s="662"/>
      <c r="N101" s="662"/>
      <c r="O101" s="662"/>
      <c r="P101" s="662"/>
      <c r="Q101" s="662"/>
      <c r="R101" s="662"/>
      <c r="S101" s="662"/>
      <c r="T101" s="662"/>
      <c r="U101" s="662"/>
      <c r="V101" s="662"/>
      <c r="W101" s="662"/>
      <c r="X101" s="662"/>
      <c r="Y101" s="662"/>
      <c r="Z101" s="662"/>
      <c r="AA101" s="662"/>
      <c r="AB101" s="662"/>
      <c r="AC101" s="662"/>
      <c r="AD101" s="662"/>
      <c r="AE101" s="662"/>
      <c r="AF101" s="662"/>
      <c r="AG101" s="662"/>
      <c r="AH101" s="662"/>
      <c r="AI101" s="662"/>
      <c r="AJ101" s="662"/>
      <c r="AK101" s="662"/>
      <c r="AL101" s="662"/>
      <c r="AM101" s="662"/>
      <c r="AN101" s="662"/>
      <c r="AO101" s="662"/>
      <c r="AP101" s="662"/>
      <c r="AQ101" s="662"/>
      <c r="AR101" s="662"/>
      <c r="AS101" s="662"/>
      <c r="AT101" s="662"/>
      <c r="AU101" s="662"/>
      <c r="AV101" s="662"/>
      <c r="AW101" s="662"/>
      <c r="AX101" s="662"/>
      <c r="AY101" s="662"/>
      <c r="AZ101" s="662"/>
      <c r="BA101" s="662"/>
      <c r="BB101" s="662"/>
      <c r="BC101" s="662"/>
      <c r="BD101" s="662"/>
      <c r="BE101" s="662"/>
      <c r="BF101" s="662"/>
      <c r="BG101" s="662"/>
      <c r="BH101" s="662"/>
      <c r="BI101" s="662"/>
      <c r="BJ101" s="662"/>
      <c r="BK101" s="662"/>
      <c r="BL101" s="662"/>
      <c r="BM101" s="662"/>
      <c r="BN101" s="662"/>
      <c r="BO101" s="662"/>
      <c r="BP101" s="662"/>
      <c r="BQ101" s="662"/>
      <c r="BR101" s="662"/>
      <c r="BS101" s="662"/>
      <c r="BT101" s="662"/>
      <c r="BU101" s="662"/>
      <c r="BV101" s="662"/>
      <c r="BW101" s="662"/>
      <c r="BX101" s="662"/>
      <c r="BY101" s="662"/>
    </row>
    <row r="102" spans="2:77" ht="48" customHeight="1" x14ac:dyDescent="0.25">
      <c r="B102" s="416" t="s">
        <v>130</v>
      </c>
      <c r="C102" s="417" t="s">
        <v>1550</v>
      </c>
      <c r="D102" s="416" t="s">
        <v>93</v>
      </c>
      <c r="E102" s="662"/>
      <c r="F102" s="662"/>
      <c r="G102" s="662"/>
      <c r="H102" s="662"/>
      <c r="I102" s="662"/>
      <c r="J102" s="662"/>
      <c r="K102" s="662"/>
      <c r="L102" s="662"/>
      <c r="M102" s="662"/>
      <c r="N102" s="662"/>
      <c r="O102" s="662"/>
      <c r="P102" s="662"/>
      <c r="Q102" s="662"/>
      <c r="R102" s="662"/>
      <c r="S102" s="662"/>
      <c r="T102" s="662"/>
      <c r="U102" s="662"/>
      <c r="V102" s="662"/>
      <c r="W102" s="662"/>
      <c r="X102" s="662"/>
      <c r="Y102" s="662"/>
      <c r="Z102" s="662"/>
      <c r="AA102" s="662"/>
      <c r="AB102" s="662"/>
      <c r="AC102" s="662"/>
      <c r="AD102" s="662"/>
      <c r="AE102" s="662"/>
      <c r="AF102" s="662"/>
      <c r="AG102" s="662"/>
      <c r="AH102" s="662"/>
      <c r="AI102" s="662"/>
      <c r="AJ102" s="662"/>
      <c r="AK102" s="662"/>
      <c r="AL102" s="662"/>
      <c r="AM102" s="662"/>
      <c r="AN102" s="662"/>
      <c r="AO102" s="662"/>
      <c r="AP102" s="662"/>
      <c r="AQ102" s="662"/>
      <c r="AR102" s="662"/>
      <c r="AS102" s="662"/>
      <c r="AT102" s="662"/>
      <c r="AU102" s="662"/>
      <c r="AV102" s="662"/>
      <c r="AW102" s="662"/>
      <c r="AX102" s="662"/>
      <c r="AY102" s="662"/>
      <c r="AZ102" s="662"/>
      <c r="BA102" s="662"/>
      <c r="BB102" s="662"/>
      <c r="BC102" s="662"/>
      <c r="BD102" s="662"/>
      <c r="BE102" s="662"/>
      <c r="BF102" s="662"/>
      <c r="BG102" s="662"/>
      <c r="BH102" s="662"/>
      <c r="BI102" s="662"/>
      <c r="BJ102" s="662"/>
      <c r="BK102" s="662"/>
      <c r="BL102" s="662"/>
      <c r="BM102" s="662"/>
      <c r="BN102" s="662"/>
      <c r="BO102" s="662"/>
      <c r="BP102" s="662"/>
      <c r="BQ102" s="662"/>
      <c r="BR102" s="662"/>
      <c r="BS102" s="662"/>
      <c r="BT102" s="662"/>
      <c r="BU102" s="662"/>
      <c r="BV102" s="662"/>
      <c r="BW102" s="662"/>
      <c r="BX102" s="662"/>
      <c r="BY102" s="662"/>
    </row>
    <row r="103" spans="2:77" ht="48" customHeight="1" x14ac:dyDescent="0.25">
      <c r="B103" s="416" t="s">
        <v>132</v>
      </c>
      <c r="C103" s="417" t="s">
        <v>793</v>
      </c>
      <c r="D103" s="416" t="s">
        <v>93</v>
      </c>
      <c r="E103" s="662"/>
      <c r="F103" s="662"/>
      <c r="G103" s="662"/>
      <c r="H103" s="662"/>
      <c r="I103" s="662"/>
      <c r="J103" s="662"/>
      <c r="K103" s="662"/>
      <c r="L103" s="662"/>
      <c r="M103" s="662"/>
      <c r="N103" s="662"/>
      <c r="O103" s="662"/>
      <c r="P103" s="662"/>
      <c r="Q103" s="662"/>
      <c r="R103" s="662"/>
      <c r="S103" s="662"/>
      <c r="T103" s="662"/>
      <c r="U103" s="662"/>
      <c r="V103" s="662"/>
      <c r="W103" s="662"/>
      <c r="X103" s="662"/>
      <c r="Y103" s="662"/>
      <c r="Z103" s="662"/>
      <c r="AA103" s="662"/>
      <c r="AB103" s="662"/>
      <c r="AC103" s="662"/>
      <c r="AD103" s="662"/>
      <c r="AE103" s="662"/>
      <c r="AF103" s="662"/>
      <c r="AG103" s="662"/>
      <c r="AH103" s="662"/>
      <c r="AI103" s="662"/>
      <c r="AJ103" s="662"/>
      <c r="AK103" s="662"/>
      <c r="AL103" s="662"/>
      <c r="AM103" s="662"/>
      <c r="AN103" s="662"/>
      <c r="AO103" s="662"/>
      <c r="AP103" s="662"/>
      <c r="AQ103" s="662"/>
      <c r="AR103" s="662"/>
      <c r="AS103" s="662"/>
      <c r="AT103" s="662"/>
      <c r="AU103" s="662"/>
      <c r="AV103" s="662"/>
      <c r="AW103" s="662"/>
      <c r="AX103" s="662"/>
      <c r="AY103" s="662"/>
      <c r="AZ103" s="662"/>
      <c r="BA103" s="662"/>
      <c r="BB103" s="662"/>
      <c r="BC103" s="662"/>
      <c r="BD103" s="662"/>
      <c r="BE103" s="662"/>
      <c r="BF103" s="662"/>
      <c r="BG103" s="662"/>
      <c r="BH103" s="662"/>
      <c r="BI103" s="662"/>
      <c r="BJ103" s="662"/>
      <c r="BK103" s="662"/>
      <c r="BL103" s="662"/>
      <c r="BM103" s="662"/>
      <c r="BN103" s="662"/>
      <c r="BO103" s="662"/>
      <c r="BP103" s="662"/>
      <c r="BQ103" s="662"/>
      <c r="BR103" s="662"/>
      <c r="BS103" s="662"/>
      <c r="BT103" s="662"/>
      <c r="BU103" s="662"/>
      <c r="BV103" s="662"/>
      <c r="BW103" s="662"/>
      <c r="BX103" s="662"/>
      <c r="BY103" s="662"/>
    </row>
    <row r="104" spans="2:77" ht="48" customHeight="1" x14ac:dyDescent="0.25">
      <c r="B104" s="416" t="s">
        <v>134</v>
      </c>
      <c r="C104" s="417" t="s">
        <v>794</v>
      </c>
      <c r="D104" s="402" t="s">
        <v>93</v>
      </c>
      <c r="E104" s="662"/>
      <c r="F104" s="662"/>
      <c r="G104" s="662"/>
      <c r="H104" s="662"/>
      <c r="I104" s="662"/>
      <c r="J104" s="662"/>
      <c r="K104" s="662"/>
      <c r="L104" s="662"/>
      <c r="M104" s="662"/>
      <c r="N104" s="662"/>
      <c r="O104" s="662"/>
      <c r="P104" s="662"/>
      <c r="Q104" s="662"/>
      <c r="R104" s="662"/>
      <c r="S104" s="662"/>
      <c r="T104" s="662"/>
      <c r="U104" s="662"/>
      <c r="V104" s="662"/>
      <c r="W104" s="662"/>
      <c r="X104" s="662"/>
      <c r="Y104" s="662"/>
      <c r="Z104" s="662"/>
      <c r="AA104" s="662"/>
      <c r="AB104" s="662"/>
      <c r="AC104" s="662"/>
      <c r="AD104" s="662"/>
      <c r="AE104" s="662"/>
      <c r="AF104" s="662"/>
      <c r="AG104" s="662"/>
      <c r="AH104" s="662"/>
      <c r="AI104" s="662"/>
      <c r="AJ104" s="662"/>
      <c r="AK104" s="662"/>
      <c r="AL104" s="662"/>
      <c r="AM104" s="662"/>
      <c r="AN104" s="662"/>
      <c r="AO104" s="662"/>
      <c r="AP104" s="662"/>
      <c r="AQ104" s="662"/>
      <c r="AR104" s="662"/>
      <c r="AS104" s="662"/>
      <c r="AT104" s="662"/>
      <c r="AU104" s="662"/>
      <c r="AV104" s="662"/>
      <c r="AW104" s="662"/>
      <c r="AX104" s="662"/>
      <c r="AY104" s="662"/>
      <c r="AZ104" s="662"/>
      <c r="BA104" s="662"/>
      <c r="BB104" s="662"/>
      <c r="BC104" s="662"/>
      <c r="BD104" s="662"/>
      <c r="BE104" s="662"/>
      <c r="BF104" s="662"/>
      <c r="BG104" s="662"/>
      <c r="BH104" s="662"/>
      <c r="BI104" s="662"/>
      <c r="BJ104" s="662"/>
      <c r="BK104" s="662"/>
      <c r="BL104" s="662"/>
      <c r="BM104" s="662"/>
      <c r="BN104" s="662"/>
      <c r="BO104" s="662"/>
      <c r="BP104" s="662"/>
      <c r="BQ104" s="662"/>
      <c r="BR104" s="662"/>
      <c r="BS104" s="662"/>
      <c r="BT104" s="662"/>
      <c r="BU104" s="662"/>
      <c r="BV104" s="662"/>
      <c r="BW104" s="662"/>
      <c r="BX104" s="662"/>
      <c r="BY104" s="662"/>
    </row>
    <row r="105" spans="2:77" ht="42" customHeight="1" x14ac:dyDescent="0.25">
      <c r="B105" s="397" t="s">
        <v>136</v>
      </c>
      <c r="C105" s="398" t="s">
        <v>795</v>
      </c>
      <c r="D105" s="397" t="s">
        <v>93</v>
      </c>
      <c r="E105" s="663"/>
      <c r="F105" s="663"/>
      <c r="G105" s="663"/>
      <c r="H105" s="663"/>
      <c r="I105" s="663"/>
      <c r="J105" s="663"/>
      <c r="K105" s="663"/>
      <c r="L105" s="663"/>
      <c r="M105" s="663"/>
      <c r="N105" s="663"/>
      <c r="O105" s="663"/>
      <c r="P105" s="663"/>
      <c r="Q105" s="663"/>
      <c r="R105" s="663"/>
      <c r="S105" s="663"/>
      <c r="T105" s="663"/>
      <c r="U105" s="663"/>
      <c r="V105" s="663"/>
      <c r="W105" s="663"/>
      <c r="X105" s="663"/>
      <c r="Y105" s="663"/>
      <c r="Z105" s="663"/>
      <c r="AA105" s="663"/>
      <c r="AB105" s="663"/>
      <c r="AC105" s="663"/>
      <c r="AD105" s="663"/>
      <c r="AE105" s="663"/>
      <c r="AF105" s="663"/>
      <c r="AG105" s="663"/>
      <c r="AH105" s="663"/>
      <c r="AI105" s="663"/>
      <c r="AJ105" s="663"/>
      <c r="AK105" s="663"/>
      <c r="AL105" s="663"/>
      <c r="AM105" s="663"/>
      <c r="AN105" s="663"/>
      <c r="AO105" s="663"/>
      <c r="AP105" s="663"/>
      <c r="AQ105" s="663"/>
      <c r="AR105" s="663"/>
      <c r="AS105" s="663"/>
      <c r="AT105" s="663"/>
      <c r="AU105" s="663"/>
      <c r="AV105" s="663"/>
      <c r="AW105" s="663"/>
      <c r="AX105" s="663"/>
      <c r="AY105" s="663"/>
      <c r="AZ105" s="663"/>
      <c r="BA105" s="663"/>
      <c r="BB105" s="663"/>
      <c r="BC105" s="663"/>
      <c r="BD105" s="663"/>
      <c r="BE105" s="663"/>
      <c r="BF105" s="663"/>
      <c r="BG105" s="663"/>
      <c r="BH105" s="663"/>
      <c r="BI105" s="663"/>
      <c r="BJ105" s="663"/>
      <c r="BK105" s="663"/>
      <c r="BL105" s="663"/>
      <c r="BM105" s="663"/>
      <c r="BN105" s="663"/>
      <c r="BO105" s="663"/>
      <c r="BP105" s="663"/>
      <c r="BQ105" s="663"/>
      <c r="BR105" s="663"/>
      <c r="BS105" s="663"/>
      <c r="BT105" s="663"/>
      <c r="BU105" s="663"/>
      <c r="BV105" s="663"/>
      <c r="BW105" s="663"/>
      <c r="BX105" s="663"/>
      <c r="BY105" s="663"/>
    </row>
    <row r="106" spans="2:77" ht="42" customHeight="1" x14ac:dyDescent="0.25">
      <c r="B106" s="397" t="s">
        <v>181</v>
      </c>
      <c r="C106" s="398" t="s">
        <v>795</v>
      </c>
      <c r="D106" s="397" t="s">
        <v>93</v>
      </c>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c r="AA106" s="663"/>
      <c r="AB106" s="663"/>
      <c r="AC106" s="663"/>
      <c r="AD106" s="663"/>
      <c r="AE106" s="663"/>
      <c r="AF106" s="663"/>
      <c r="AG106" s="663"/>
      <c r="AH106" s="663"/>
      <c r="AI106" s="663"/>
      <c r="AJ106" s="663"/>
      <c r="AK106" s="663"/>
      <c r="AL106" s="663"/>
      <c r="AM106" s="663"/>
      <c r="AN106" s="663"/>
      <c r="AO106" s="663"/>
      <c r="AP106" s="663"/>
      <c r="AQ106" s="663"/>
      <c r="AR106" s="663"/>
      <c r="AS106" s="663"/>
      <c r="AT106" s="663"/>
      <c r="AU106" s="663"/>
      <c r="AV106" s="663"/>
      <c r="AW106" s="663"/>
      <c r="AX106" s="663"/>
      <c r="AY106" s="663"/>
      <c r="AZ106" s="663"/>
      <c r="BA106" s="663"/>
      <c r="BB106" s="663"/>
      <c r="BC106" s="663"/>
      <c r="BD106" s="663"/>
      <c r="BE106" s="663"/>
      <c r="BF106" s="663"/>
      <c r="BG106" s="663"/>
      <c r="BH106" s="663"/>
      <c r="BI106" s="663"/>
      <c r="BJ106" s="663"/>
      <c r="BK106" s="663"/>
      <c r="BL106" s="663"/>
      <c r="BM106" s="663"/>
      <c r="BN106" s="663"/>
      <c r="BO106" s="663"/>
      <c r="BP106" s="663"/>
      <c r="BQ106" s="663"/>
      <c r="BR106" s="663"/>
      <c r="BS106" s="663"/>
      <c r="BT106" s="663"/>
      <c r="BU106" s="663"/>
      <c r="BV106" s="663"/>
      <c r="BW106" s="663"/>
      <c r="BX106" s="663"/>
      <c r="BY106" s="663"/>
    </row>
    <row r="107" spans="2:77" ht="48" customHeight="1" x14ac:dyDescent="0.25">
      <c r="B107" s="416" t="s">
        <v>137</v>
      </c>
      <c r="C107" s="417" t="s">
        <v>796</v>
      </c>
      <c r="D107" s="416" t="s">
        <v>93</v>
      </c>
      <c r="E107" s="662"/>
      <c r="F107" s="662"/>
      <c r="G107" s="662"/>
      <c r="H107" s="662"/>
      <c r="I107" s="662"/>
      <c r="J107" s="662"/>
      <c r="K107" s="662"/>
      <c r="L107" s="662"/>
      <c r="M107" s="662"/>
      <c r="N107" s="662"/>
      <c r="O107" s="662"/>
      <c r="P107" s="662"/>
      <c r="Q107" s="662"/>
      <c r="R107" s="662"/>
      <c r="S107" s="662"/>
      <c r="T107" s="662"/>
      <c r="U107" s="662"/>
      <c r="V107" s="662"/>
      <c r="W107" s="662"/>
      <c r="X107" s="662"/>
      <c r="Y107" s="662"/>
      <c r="Z107" s="662"/>
      <c r="AA107" s="662"/>
      <c r="AB107" s="662"/>
      <c r="AC107" s="662"/>
      <c r="AD107" s="662"/>
      <c r="AE107" s="662"/>
      <c r="AF107" s="662"/>
      <c r="AG107" s="662"/>
      <c r="AH107" s="662"/>
      <c r="AI107" s="662"/>
      <c r="AJ107" s="662"/>
      <c r="AK107" s="662"/>
      <c r="AL107" s="662"/>
      <c r="AM107" s="662"/>
      <c r="AN107" s="662"/>
      <c r="AO107" s="662"/>
      <c r="AP107" s="662"/>
      <c r="AQ107" s="662"/>
      <c r="AR107" s="662"/>
      <c r="AS107" s="662"/>
      <c r="AT107" s="662"/>
      <c r="AU107" s="662"/>
      <c r="AV107" s="662"/>
      <c r="AW107" s="662"/>
      <c r="AX107" s="662"/>
      <c r="AY107" s="662"/>
      <c r="AZ107" s="662"/>
      <c r="BA107" s="662"/>
      <c r="BB107" s="662"/>
      <c r="BC107" s="662"/>
      <c r="BD107" s="662"/>
      <c r="BE107" s="662"/>
      <c r="BF107" s="662"/>
      <c r="BG107" s="662"/>
      <c r="BH107" s="662"/>
      <c r="BI107" s="662"/>
      <c r="BJ107" s="662"/>
      <c r="BK107" s="662"/>
      <c r="BL107" s="662"/>
      <c r="BM107" s="662"/>
      <c r="BN107" s="662"/>
      <c r="BO107" s="662"/>
      <c r="BP107" s="662"/>
      <c r="BQ107" s="662"/>
      <c r="BR107" s="662"/>
      <c r="BS107" s="662"/>
      <c r="BT107" s="662"/>
      <c r="BU107" s="662"/>
      <c r="BV107" s="662"/>
      <c r="BW107" s="662"/>
      <c r="BX107" s="662"/>
      <c r="BY107" s="662"/>
    </row>
    <row r="108" spans="2:77" ht="42" customHeight="1" x14ac:dyDescent="0.25">
      <c r="B108" s="397" t="s">
        <v>1554</v>
      </c>
      <c r="C108" s="398" t="s">
        <v>795</v>
      </c>
      <c r="D108" s="397" t="s">
        <v>93</v>
      </c>
      <c r="E108" s="663"/>
      <c r="F108" s="663"/>
      <c r="G108" s="663"/>
      <c r="H108" s="663"/>
      <c r="I108" s="663"/>
      <c r="J108" s="663"/>
      <c r="K108" s="663"/>
      <c r="L108" s="663"/>
      <c r="M108" s="663"/>
      <c r="N108" s="663"/>
      <c r="O108" s="663"/>
      <c r="P108" s="663"/>
      <c r="Q108" s="663"/>
      <c r="R108" s="663"/>
      <c r="S108" s="663"/>
      <c r="T108" s="663"/>
      <c r="U108" s="663"/>
      <c r="V108" s="663"/>
      <c r="W108" s="663"/>
      <c r="X108" s="663"/>
      <c r="Y108" s="663"/>
      <c r="Z108" s="663"/>
      <c r="AA108" s="663"/>
      <c r="AB108" s="663"/>
      <c r="AC108" s="663"/>
      <c r="AD108" s="663"/>
      <c r="AE108" s="663"/>
      <c r="AF108" s="663"/>
      <c r="AG108" s="663"/>
      <c r="AH108" s="663"/>
      <c r="AI108" s="663"/>
      <c r="AJ108" s="663"/>
      <c r="AK108" s="663"/>
      <c r="AL108" s="663"/>
      <c r="AM108" s="663"/>
      <c r="AN108" s="663"/>
      <c r="AO108" s="663"/>
      <c r="AP108" s="663"/>
      <c r="AQ108" s="663"/>
      <c r="AR108" s="663"/>
      <c r="AS108" s="663"/>
      <c r="AT108" s="663"/>
      <c r="AU108" s="663"/>
      <c r="AV108" s="663"/>
      <c r="AW108" s="663"/>
      <c r="AX108" s="663"/>
      <c r="AY108" s="663"/>
      <c r="AZ108" s="663"/>
      <c r="BA108" s="663"/>
      <c r="BB108" s="663"/>
      <c r="BC108" s="663"/>
      <c r="BD108" s="663"/>
      <c r="BE108" s="663"/>
      <c r="BF108" s="663"/>
      <c r="BG108" s="663"/>
      <c r="BH108" s="663"/>
      <c r="BI108" s="663"/>
      <c r="BJ108" s="663"/>
      <c r="BK108" s="663"/>
      <c r="BL108" s="663"/>
      <c r="BM108" s="663"/>
      <c r="BN108" s="663"/>
      <c r="BO108" s="663"/>
      <c r="BP108" s="663"/>
      <c r="BQ108" s="663"/>
      <c r="BR108" s="663"/>
      <c r="BS108" s="663"/>
      <c r="BT108" s="663"/>
      <c r="BU108" s="663"/>
      <c r="BV108" s="663"/>
      <c r="BW108" s="663"/>
      <c r="BX108" s="663"/>
      <c r="BY108" s="663"/>
    </row>
    <row r="109" spans="2:77" ht="42" customHeight="1" x14ac:dyDescent="0.25">
      <c r="B109" s="397" t="s">
        <v>1555</v>
      </c>
      <c r="C109" s="398" t="s">
        <v>795</v>
      </c>
      <c r="D109" s="397" t="s">
        <v>93</v>
      </c>
      <c r="E109" s="663"/>
      <c r="F109" s="663"/>
      <c r="G109" s="663"/>
      <c r="H109" s="663"/>
      <c r="I109" s="663"/>
      <c r="J109" s="663"/>
      <c r="K109" s="663"/>
      <c r="L109" s="663"/>
      <c r="M109" s="663"/>
      <c r="N109" s="663"/>
      <c r="O109" s="663"/>
      <c r="P109" s="663"/>
      <c r="Q109" s="663"/>
      <c r="R109" s="663"/>
      <c r="S109" s="663"/>
      <c r="T109" s="663"/>
      <c r="U109" s="663"/>
      <c r="V109" s="663"/>
      <c r="W109" s="663"/>
      <c r="X109" s="663"/>
      <c r="Y109" s="663"/>
      <c r="Z109" s="663"/>
      <c r="AA109" s="663"/>
      <c r="AB109" s="663"/>
      <c r="AC109" s="663"/>
      <c r="AD109" s="663"/>
      <c r="AE109" s="663"/>
      <c r="AF109" s="663"/>
      <c r="AG109" s="663"/>
      <c r="AH109" s="663"/>
      <c r="AI109" s="663"/>
      <c r="AJ109" s="663"/>
      <c r="AK109" s="663"/>
      <c r="AL109" s="663"/>
      <c r="AM109" s="663"/>
      <c r="AN109" s="663"/>
      <c r="AO109" s="663"/>
      <c r="AP109" s="663"/>
      <c r="AQ109" s="663"/>
      <c r="AR109" s="663"/>
      <c r="AS109" s="663"/>
      <c r="AT109" s="663"/>
      <c r="AU109" s="663"/>
      <c r="AV109" s="663"/>
      <c r="AW109" s="663"/>
      <c r="AX109" s="663"/>
      <c r="AY109" s="663"/>
      <c r="AZ109" s="663"/>
      <c r="BA109" s="663"/>
      <c r="BB109" s="663"/>
      <c r="BC109" s="663"/>
      <c r="BD109" s="663"/>
      <c r="BE109" s="663"/>
      <c r="BF109" s="663"/>
      <c r="BG109" s="663"/>
      <c r="BH109" s="663"/>
      <c r="BI109" s="663"/>
      <c r="BJ109" s="663"/>
      <c r="BK109" s="663"/>
      <c r="BL109" s="663"/>
      <c r="BM109" s="663"/>
      <c r="BN109" s="663"/>
      <c r="BO109" s="663"/>
      <c r="BP109" s="663"/>
      <c r="BQ109" s="663"/>
      <c r="BR109" s="663"/>
      <c r="BS109" s="663"/>
      <c r="BT109" s="663"/>
      <c r="BU109" s="663"/>
      <c r="BV109" s="663"/>
      <c r="BW109" s="663"/>
      <c r="BX109" s="663"/>
      <c r="BY109" s="663"/>
    </row>
    <row r="110" spans="2:77" ht="48" customHeight="1" x14ac:dyDescent="0.25">
      <c r="B110" s="416" t="s">
        <v>738</v>
      </c>
      <c r="C110" s="417" t="s">
        <v>1556</v>
      </c>
      <c r="D110" s="416" t="s">
        <v>93</v>
      </c>
      <c r="E110" s="662"/>
      <c r="F110" s="662"/>
      <c r="G110" s="662"/>
      <c r="H110" s="662"/>
      <c r="I110" s="662"/>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2"/>
      <c r="AL110" s="662"/>
      <c r="AM110" s="662"/>
      <c r="AN110" s="662"/>
      <c r="AO110" s="662"/>
      <c r="AP110" s="662"/>
      <c r="AQ110" s="662"/>
      <c r="AR110" s="662"/>
      <c r="AS110" s="662"/>
      <c r="AT110" s="662"/>
      <c r="AU110" s="662"/>
      <c r="AV110" s="662"/>
      <c r="AW110" s="662"/>
      <c r="AX110" s="662"/>
      <c r="AY110" s="662"/>
      <c r="AZ110" s="662"/>
      <c r="BA110" s="662"/>
      <c r="BB110" s="662"/>
      <c r="BC110" s="662"/>
      <c r="BD110" s="662"/>
      <c r="BE110" s="662"/>
      <c r="BF110" s="662"/>
      <c r="BG110" s="662"/>
      <c r="BH110" s="662"/>
      <c r="BI110" s="662"/>
      <c r="BJ110" s="662"/>
      <c r="BK110" s="662"/>
      <c r="BL110" s="662"/>
      <c r="BM110" s="662"/>
      <c r="BN110" s="662"/>
      <c r="BO110" s="662"/>
      <c r="BP110" s="662"/>
      <c r="BQ110" s="662"/>
      <c r="BR110" s="662"/>
      <c r="BS110" s="662"/>
      <c r="BT110" s="662"/>
      <c r="BU110" s="662"/>
      <c r="BV110" s="662"/>
      <c r="BW110" s="662"/>
      <c r="BX110" s="662"/>
      <c r="BY110" s="662"/>
    </row>
    <row r="111" spans="2:77" ht="42" customHeight="1" x14ac:dyDescent="0.25">
      <c r="B111" s="397" t="s">
        <v>1557</v>
      </c>
      <c r="C111" s="398" t="s">
        <v>1559</v>
      </c>
      <c r="D111" s="397" t="s">
        <v>93</v>
      </c>
      <c r="E111" s="663"/>
      <c r="F111" s="663"/>
      <c r="G111" s="663"/>
      <c r="H111" s="663"/>
      <c r="I111" s="663"/>
      <c r="J111" s="663"/>
      <c r="K111" s="663"/>
      <c r="L111" s="663"/>
      <c r="M111" s="663"/>
      <c r="N111" s="663"/>
      <c r="O111" s="663"/>
      <c r="P111" s="663"/>
      <c r="Q111" s="663"/>
      <c r="R111" s="663"/>
      <c r="S111" s="663"/>
      <c r="T111" s="663"/>
      <c r="U111" s="663"/>
      <c r="V111" s="663"/>
      <c r="W111" s="663"/>
      <c r="X111" s="663"/>
      <c r="Y111" s="663"/>
      <c r="Z111" s="663"/>
      <c r="AA111" s="663"/>
      <c r="AB111" s="663"/>
      <c r="AC111" s="663"/>
      <c r="AD111" s="663"/>
      <c r="AE111" s="663"/>
      <c r="AF111" s="663"/>
      <c r="AG111" s="663"/>
      <c r="AH111" s="663"/>
      <c r="AI111" s="663"/>
      <c r="AJ111" s="663"/>
      <c r="AK111" s="663"/>
      <c r="AL111" s="663"/>
      <c r="AM111" s="663"/>
      <c r="AN111" s="663"/>
      <c r="AO111" s="663"/>
      <c r="AP111" s="663"/>
      <c r="AQ111" s="663"/>
      <c r="AR111" s="663"/>
      <c r="AS111" s="663"/>
      <c r="AT111" s="663"/>
      <c r="AU111" s="663"/>
      <c r="AV111" s="663"/>
      <c r="AW111" s="663"/>
      <c r="AX111" s="663"/>
      <c r="AY111" s="663"/>
      <c r="AZ111" s="663"/>
      <c r="BA111" s="663"/>
      <c r="BB111" s="663"/>
      <c r="BC111" s="663"/>
      <c r="BD111" s="663"/>
      <c r="BE111" s="663"/>
      <c r="BF111" s="663"/>
      <c r="BG111" s="663"/>
      <c r="BH111" s="663"/>
      <c r="BI111" s="663"/>
      <c r="BJ111" s="663"/>
      <c r="BK111" s="663"/>
      <c r="BL111" s="663"/>
      <c r="BM111" s="663"/>
      <c r="BN111" s="663"/>
      <c r="BO111" s="663"/>
      <c r="BP111" s="663"/>
      <c r="BQ111" s="663"/>
      <c r="BR111" s="663"/>
      <c r="BS111" s="663"/>
      <c r="BT111" s="663"/>
      <c r="BU111" s="663"/>
      <c r="BV111" s="663"/>
      <c r="BW111" s="663"/>
      <c r="BX111" s="663"/>
      <c r="BY111" s="663"/>
    </row>
    <row r="112" spans="2:77" ht="42" customHeight="1" x14ac:dyDescent="0.25">
      <c r="B112" s="397" t="s">
        <v>1558</v>
      </c>
      <c r="C112" s="398" t="s">
        <v>797</v>
      </c>
      <c r="D112" s="397" t="s">
        <v>93</v>
      </c>
      <c r="E112" s="663"/>
      <c r="F112" s="663"/>
      <c r="G112" s="663"/>
      <c r="H112" s="663"/>
      <c r="I112" s="663"/>
      <c r="J112" s="663"/>
      <c r="K112" s="663"/>
      <c r="L112" s="663"/>
      <c r="M112" s="663"/>
      <c r="N112" s="663"/>
      <c r="O112" s="663"/>
      <c r="P112" s="663"/>
      <c r="Q112" s="663"/>
      <c r="R112" s="663"/>
      <c r="S112" s="663"/>
      <c r="T112" s="663"/>
      <c r="U112" s="663"/>
      <c r="V112" s="663"/>
      <c r="W112" s="663"/>
      <c r="X112" s="663"/>
      <c r="Y112" s="663"/>
      <c r="Z112" s="663"/>
      <c r="AA112" s="663"/>
      <c r="AB112" s="663"/>
      <c r="AC112" s="663"/>
      <c r="AD112" s="663"/>
      <c r="AE112" s="663"/>
      <c r="AF112" s="663"/>
      <c r="AG112" s="663"/>
      <c r="AH112" s="663"/>
      <c r="AI112" s="663"/>
      <c r="AJ112" s="663"/>
      <c r="AK112" s="663"/>
      <c r="AL112" s="663"/>
      <c r="AM112" s="663"/>
      <c r="AN112" s="663"/>
      <c r="AO112" s="663"/>
      <c r="AP112" s="663"/>
      <c r="AQ112" s="663"/>
      <c r="AR112" s="663"/>
      <c r="AS112" s="663"/>
      <c r="AT112" s="663"/>
      <c r="AU112" s="663"/>
      <c r="AV112" s="663"/>
      <c r="AW112" s="663"/>
      <c r="AX112" s="663"/>
      <c r="AY112" s="663"/>
      <c r="AZ112" s="663"/>
      <c r="BA112" s="663"/>
      <c r="BB112" s="663"/>
      <c r="BC112" s="663"/>
      <c r="BD112" s="663"/>
      <c r="BE112" s="663"/>
      <c r="BF112" s="663"/>
      <c r="BG112" s="663"/>
      <c r="BH112" s="663"/>
      <c r="BI112" s="663"/>
      <c r="BJ112" s="663"/>
      <c r="BK112" s="663"/>
      <c r="BL112" s="663"/>
      <c r="BM112" s="663"/>
      <c r="BN112" s="663"/>
      <c r="BO112" s="663"/>
      <c r="BP112" s="663"/>
      <c r="BQ112" s="663"/>
      <c r="BR112" s="663"/>
      <c r="BS112" s="663"/>
      <c r="BT112" s="663"/>
      <c r="BU112" s="663"/>
      <c r="BV112" s="663"/>
      <c r="BW112" s="663"/>
      <c r="BX112" s="663"/>
      <c r="BY112" s="663"/>
    </row>
    <row r="113" spans="2:77" ht="42" customHeight="1" x14ac:dyDescent="0.25">
      <c r="B113" s="397" t="s">
        <v>1560</v>
      </c>
      <c r="C113" s="398" t="s">
        <v>1561</v>
      </c>
      <c r="D113" s="397" t="s">
        <v>93</v>
      </c>
      <c r="E113" s="663"/>
      <c r="F113" s="663"/>
      <c r="G113" s="663"/>
      <c r="H113" s="663"/>
      <c r="I113" s="663"/>
      <c r="J113" s="663"/>
      <c r="K113" s="663"/>
      <c r="L113" s="663"/>
      <c r="M113" s="663"/>
      <c r="N113" s="663"/>
      <c r="O113" s="663"/>
      <c r="P113" s="663"/>
      <c r="Q113" s="663"/>
      <c r="R113" s="663"/>
      <c r="S113" s="663"/>
      <c r="T113" s="663"/>
      <c r="U113" s="663"/>
      <c r="V113" s="663"/>
      <c r="W113" s="663"/>
      <c r="X113" s="663"/>
      <c r="Y113" s="663"/>
      <c r="Z113" s="663"/>
      <c r="AA113" s="663"/>
      <c r="AB113" s="663"/>
      <c r="AC113" s="663"/>
      <c r="AD113" s="663"/>
      <c r="AE113" s="663"/>
      <c r="AF113" s="663"/>
      <c r="AG113" s="663"/>
      <c r="AH113" s="663"/>
      <c r="AI113" s="663"/>
      <c r="AJ113" s="663"/>
      <c r="AK113" s="663"/>
      <c r="AL113" s="663"/>
      <c r="AM113" s="663"/>
      <c r="AN113" s="663"/>
      <c r="AO113" s="663"/>
      <c r="AP113" s="663"/>
      <c r="AQ113" s="663"/>
      <c r="AR113" s="663"/>
      <c r="AS113" s="663"/>
      <c r="AT113" s="663"/>
      <c r="AU113" s="663"/>
      <c r="AV113" s="663"/>
      <c r="AW113" s="663"/>
      <c r="AX113" s="663"/>
      <c r="AY113" s="663"/>
      <c r="AZ113" s="663"/>
      <c r="BA113" s="663"/>
      <c r="BB113" s="663"/>
      <c r="BC113" s="663"/>
      <c r="BD113" s="663"/>
      <c r="BE113" s="663"/>
      <c r="BF113" s="663"/>
      <c r="BG113" s="663"/>
      <c r="BH113" s="663"/>
      <c r="BI113" s="663"/>
      <c r="BJ113" s="663"/>
      <c r="BK113" s="663"/>
      <c r="BL113" s="663"/>
      <c r="BM113" s="663"/>
      <c r="BN113" s="663"/>
      <c r="BO113" s="663"/>
      <c r="BP113" s="663"/>
      <c r="BQ113" s="663"/>
      <c r="BR113" s="663"/>
      <c r="BS113" s="663"/>
      <c r="BT113" s="663"/>
      <c r="BU113" s="663"/>
      <c r="BV113" s="663"/>
      <c r="BW113" s="663"/>
      <c r="BX113" s="663"/>
      <c r="BY113" s="663"/>
    </row>
    <row r="114" spans="2:77" ht="42" customHeight="1" x14ac:dyDescent="0.25">
      <c r="B114" s="397" t="s">
        <v>1562</v>
      </c>
      <c r="C114" s="398" t="s">
        <v>798</v>
      </c>
      <c r="D114" s="397" t="s">
        <v>93</v>
      </c>
      <c r="E114" s="663"/>
      <c r="F114" s="663"/>
      <c r="G114" s="663"/>
      <c r="H114" s="663"/>
      <c r="I114" s="663"/>
      <c r="J114" s="663"/>
      <c r="K114" s="663"/>
      <c r="L114" s="663"/>
      <c r="M114" s="663"/>
      <c r="N114" s="663"/>
      <c r="O114" s="663"/>
      <c r="P114" s="663"/>
      <c r="Q114" s="663"/>
      <c r="R114" s="663"/>
      <c r="S114" s="663"/>
      <c r="T114" s="663"/>
      <c r="U114" s="663"/>
      <c r="V114" s="663"/>
      <c r="W114" s="663"/>
      <c r="X114" s="663"/>
      <c r="Y114" s="663"/>
      <c r="Z114" s="663"/>
      <c r="AA114" s="663"/>
      <c r="AB114" s="663"/>
      <c r="AC114" s="663"/>
      <c r="AD114" s="663"/>
      <c r="AE114" s="663"/>
      <c r="AF114" s="663"/>
      <c r="AG114" s="663"/>
      <c r="AH114" s="663"/>
      <c r="AI114" s="663"/>
      <c r="AJ114" s="663"/>
      <c r="AK114" s="663"/>
      <c r="AL114" s="663"/>
      <c r="AM114" s="663"/>
      <c r="AN114" s="663"/>
      <c r="AO114" s="663"/>
      <c r="AP114" s="663"/>
      <c r="AQ114" s="663"/>
      <c r="AR114" s="663"/>
      <c r="AS114" s="663"/>
      <c r="AT114" s="663"/>
      <c r="AU114" s="663"/>
      <c r="AV114" s="663"/>
      <c r="AW114" s="663"/>
      <c r="AX114" s="663"/>
      <c r="AY114" s="663"/>
      <c r="AZ114" s="663"/>
      <c r="BA114" s="663"/>
      <c r="BB114" s="663"/>
      <c r="BC114" s="663"/>
      <c r="BD114" s="663"/>
      <c r="BE114" s="663"/>
      <c r="BF114" s="663"/>
      <c r="BG114" s="663"/>
      <c r="BH114" s="663"/>
      <c r="BI114" s="663"/>
      <c r="BJ114" s="663"/>
      <c r="BK114" s="663"/>
      <c r="BL114" s="663"/>
      <c r="BM114" s="663"/>
      <c r="BN114" s="663"/>
      <c r="BO114" s="663"/>
      <c r="BP114" s="663"/>
      <c r="BQ114" s="663"/>
      <c r="BR114" s="663"/>
      <c r="BS114" s="663"/>
      <c r="BT114" s="663"/>
      <c r="BU114" s="663"/>
      <c r="BV114" s="663"/>
      <c r="BW114" s="663"/>
      <c r="BX114" s="663"/>
      <c r="BY114" s="663"/>
    </row>
    <row r="115" spans="2:77" ht="42" customHeight="1" x14ac:dyDescent="0.25">
      <c r="B115" s="397" t="s">
        <v>1563</v>
      </c>
      <c r="C115" s="398" t="s">
        <v>799</v>
      </c>
      <c r="D115" s="397" t="s">
        <v>93</v>
      </c>
      <c r="E115" s="663"/>
      <c r="F115" s="663"/>
      <c r="G115" s="663"/>
      <c r="H115" s="663"/>
      <c r="I115" s="663"/>
      <c r="J115" s="663"/>
      <c r="K115" s="663"/>
      <c r="L115" s="663"/>
      <c r="M115" s="663"/>
      <c r="N115" s="663"/>
      <c r="O115" s="663"/>
      <c r="P115" s="663"/>
      <c r="Q115" s="663"/>
      <c r="R115" s="663"/>
      <c r="S115" s="663"/>
      <c r="T115" s="663"/>
      <c r="U115" s="663"/>
      <c r="V115" s="663"/>
      <c r="W115" s="663"/>
      <c r="X115" s="663"/>
      <c r="Y115" s="663"/>
      <c r="Z115" s="663"/>
      <c r="AA115" s="663"/>
      <c r="AB115" s="663"/>
      <c r="AC115" s="663"/>
      <c r="AD115" s="663"/>
      <c r="AE115" s="663"/>
      <c r="AF115" s="663"/>
      <c r="AG115" s="663"/>
      <c r="AH115" s="663"/>
      <c r="AI115" s="663"/>
      <c r="AJ115" s="663"/>
      <c r="AK115" s="663"/>
      <c r="AL115" s="663"/>
      <c r="AM115" s="663"/>
      <c r="AN115" s="663"/>
      <c r="AO115" s="663"/>
      <c r="AP115" s="663"/>
      <c r="AQ115" s="663"/>
      <c r="AR115" s="663"/>
      <c r="AS115" s="663"/>
      <c r="AT115" s="663"/>
      <c r="AU115" s="663"/>
      <c r="AV115" s="663"/>
      <c r="AW115" s="663"/>
      <c r="AX115" s="663"/>
      <c r="AY115" s="663"/>
      <c r="AZ115" s="663"/>
      <c r="BA115" s="663"/>
      <c r="BB115" s="663"/>
      <c r="BC115" s="663"/>
      <c r="BD115" s="663"/>
      <c r="BE115" s="663"/>
      <c r="BF115" s="663"/>
      <c r="BG115" s="663"/>
      <c r="BH115" s="663"/>
      <c r="BI115" s="663"/>
      <c r="BJ115" s="663"/>
      <c r="BK115" s="663"/>
      <c r="BL115" s="663"/>
      <c r="BM115" s="663"/>
      <c r="BN115" s="663"/>
      <c r="BO115" s="663"/>
      <c r="BP115" s="663"/>
      <c r="BQ115" s="663"/>
      <c r="BR115" s="663"/>
      <c r="BS115" s="663"/>
      <c r="BT115" s="663"/>
      <c r="BU115" s="663"/>
      <c r="BV115" s="663"/>
      <c r="BW115" s="663"/>
      <c r="BX115" s="663"/>
      <c r="BY115" s="663"/>
    </row>
    <row r="116" spans="2:77" ht="48" customHeight="1" x14ac:dyDescent="0.25">
      <c r="B116" s="416" t="s">
        <v>739</v>
      </c>
      <c r="C116" s="417" t="s">
        <v>800</v>
      </c>
      <c r="D116" s="416" t="s">
        <v>93</v>
      </c>
      <c r="E116" s="662"/>
      <c r="F116" s="662"/>
      <c r="G116" s="662"/>
      <c r="H116" s="662"/>
      <c r="I116" s="662"/>
      <c r="J116" s="662"/>
      <c r="K116" s="662"/>
      <c r="L116" s="662"/>
      <c r="M116" s="662"/>
      <c r="N116" s="662"/>
      <c r="O116" s="662"/>
      <c r="P116" s="662"/>
      <c r="Q116" s="662"/>
      <c r="R116" s="662"/>
      <c r="S116" s="662"/>
      <c r="T116" s="662"/>
      <c r="U116" s="662"/>
      <c r="V116" s="662"/>
      <c r="W116" s="662"/>
      <c r="X116" s="662"/>
      <c r="Y116" s="662"/>
      <c r="Z116" s="662"/>
      <c r="AA116" s="662"/>
      <c r="AB116" s="662"/>
      <c r="AC116" s="662"/>
      <c r="AD116" s="662"/>
      <c r="AE116" s="662"/>
      <c r="AF116" s="662"/>
      <c r="AG116" s="662"/>
      <c r="AH116" s="662"/>
      <c r="AI116" s="662"/>
      <c r="AJ116" s="662"/>
      <c r="AK116" s="662"/>
      <c r="AL116" s="662"/>
      <c r="AM116" s="662"/>
      <c r="AN116" s="662"/>
      <c r="AO116" s="662"/>
      <c r="AP116" s="662"/>
      <c r="AQ116" s="662"/>
      <c r="AR116" s="662"/>
      <c r="AS116" s="662"/>
      <c r="AT116" s="662"/>
      <c r="AU116" s="662"/>
      <c r="AV116" s="662"/>
      <c r="AW116" s="662"/>
      <c r="AX116" s="662"/>
      <c r="AY116" s="662"/>
      <c r="AZ116" s="662"/>
      <c r="BA116" s="662"/>
      <c r="BB116" s="662"/>
      <c r="BC116" s="662"/>
      <c r="BD116" s="662"/>
      <c r="BE116" s="662"/>
      <c r="BF116" s="662"/>
      <c r="BG116" s="662"/>
      <c r="BH116" s="662"/>
      <c r="BI116" s="662"/>
      <c r="BJ116" s="662"/>
      <c r="BK116" s="662"/>
      <c r="BL116" s="662"/>
      <c r="BM116" s="662"/>
      <c r="BN116" s="662"/>
      <c r="BO116" s="662"/>
      <c r="BP116" s="662"/>
      <c r="BQ116" s="662"/>
      <c r="BR116" s="662"/>
      <c r="BS116" s="662"/>
      <c r="BT116" s="662"/>
      <c r="BU116" s="662"/>
      <c r="BV116" s="662"/>
      <c r="BW116" s="662"/>
      <c r="BX116" s="662"/>
      <c r="BY116" s="662"/>
    </row>
    <row r="117" spans="2:77" ht="48" customHeight="1" x14ac:dyDescent="0.25">
      <c r="B117" s="416" t="s">
        <v>139</v>
      </c>
      <c r="C117" s="417" t="s">
        <v>801</v>
      </c>
      <c r="D117" s="416" t="s">
        <v>93</v>
      </c>
      <c r="E117" s="662"/>
      <c r="F117" s="662"/>
      <c r="G117" s="662"/>
      <c r="H117" s="662"/>
      <c r="I117" s="662"/>
      <c r="J117" s="662"/>
      <c r="K117" s="662"/>
      <c r="L117" s="662"/>
      <c r="M117" s="662"/>
      <c r="N117" s="662"/>
      <c r="O117" s="662"/>
      <c r="P117" s="662"/>
      <c r="Q117" s="662"/>
      <c r="R117" s="662"/>
      <c r="S117" s="662"/>
      <c r="T117" s="662"/>
      <c r="U117" s="662"/>
      <c r="V117" s="662"/>
      <c r="W117" s="662"/>
      <c r="X117" s="662"/>
      <c r="Y117" s="662"/>
      <c r="Z117" s="662"/>
      <c r="AA117" s="662"/>
      <c r="AB117" s="662"/>
      <c r="AC117" s="662"/>
      <c r="AD117" s="662"/>
      <c r="AE117" s="662"/>
      <c r="AF117" s="662"/>
      <c r="AG117" s="662"/>
      <c r="AH117" s="662"/>
      <c r="AI117" s="662"/>
      <c r="AJ117" s="662"/>
      <c r="AK117" s="662"/>
      <c r="AL117" s="662"/>
      <c r="AM117" s="662"/>
      <c r="AN117" s="662"/>
      <c r="AO117" s="662"/>
      <c r="AP117" s="662"/>
      <c r="AQ117" s="662"/>
      <c r="AR117" s="662"/>
      <c r="AS117" s="662"/>
      <c r="AT117" s="662"/>
      <c r="AU117" s="662"/>
      <c r="AV117" s="662"/>
      <c r="AW117" s="662"/>
      <c r="AX117" s="662"/>
      <c r="AY117" s="662"/>
      <c r="AZ117" s="662"/>
      <c r="BA117" s="662"/>
      <c r="BB117" s="662"/>
      <c r="BC117" s="662"/>
      <c r="BD117" s="662"/>
      <c r="BE117" s="662"/>
      <c r="BF117" s="662"/>
      <c r="BG117" s="662"/>
      <c r="BH117" s="662"/>
      <c r="BI117" s="662"/>
      <c r="BJ117" s="662"/>
      <c r="BK117" s="662"/>
      <c r="BL117" s="662"/>
      <c r="BM117" s="662"/>
      <c r="BN117" s="662"/>
      <c r="BO117" s="662"/>
      <c r="BP117" s="662"/>
      <c r="BQ117" s="662"/>
      <c r="BR117" s="662"/>
      <c r="BS117" s="662"/>
      <c r="BT117" s="662"/>
      <c r="BU117" s="662"/>
      <c r="BV117" s="662"/>
      <c r="BW117" s="662"/>
      <c r="BX117" s="662"/>
      <c r="BY117" s="662"/>
    </row>
    <row r="118" spans="2:77" ht="42" customHeight="1" x14ac:dyDescent="0.25">
      <c r="B118" s="397" t="s">
        <v>141</v>
      </c>
      <c r="C118" s="398" t="s">
        <v>802</v>
      </c>
      <c r="D118" s="397" t="s">
        <v>93</v>
      </c>
      <c r="E118" s="663"/>
      <c r="F118" s="663"/>
      <c r="G118" s="663"/>
      <c r="H118" s="663"/>
      <c r="I118" s="663"/>
      <c r="J118" s="663"/>
      <c r="K118" s="663"/>
      <c r="L118" s="663"/>
      <c r="M118" s="663"/>
      <c r="N118" s="663"/>
      <c r="O118" s="663"/>
      <c r="P118" s="663"/>
      <c r="Q118" s="663"/>
      <c r="R118" s="663"/>
      <c r="S118" s="663"/>
      <c r="T118" s="663"/>
      <c r="U118" s="663"/>
      <c r="V118" s="663"/>
      <c r="W118" s="663"/>
      <c r="X118" s="663"/>
      <c r="Y118" s="663"/>
      <c r="Z118" s="663"/>
      <c r="AA118" s="663"/>
      <c r="AB118" s="663"/>
      <c r="AC118" s="663"/>
      <c r="AD118" s="663"/>
      <c r="AE118" s="663"/>
      <c r="AF118" s="663"/>
      <c r="AG118" s="663"/>
      <c r="AH118" s="663"/>
      <c r="AI118" s="663"/>
      <c r="AJ118" s="663"/>
      <c r="AK118" s="663"/>
      <c r="AL118" s="663"/>
      <c r="AM118" s="663"/>
      <c r="AN118" s="663"/>
      <c r="AO118" s="663"/>
      <c r="AP118" s="663"/>
      <c r="AQ118" s="663"/>
      <c r="AR118" s="663"/>
      <c r="AS118" s="663"/>
      <c r="AT118" s="663"/>
      <c r="AU118" s="663"/>
      <c r="AV118" s="663"/>
      <c r="AW118" s="663"/>
      <c r="AX118" s="663"/>
      <c r="AY118" s="663"/>
      <c r="AZ118" s="663"/>
      <c r="BA118" s="663"/>
      <c r="BB118" s="663"/>
      <c r="BC118" s="663"/>
      <c r="BD118" s="663"/>
      <c r="BE118" s="663"/>
      <c r="BF118" s="663"/>
      <c r="BG118" s="663"/>
      <c r="BH118" s="663"/>
      <c r="BI118" s="663"/>
      <c r="BJ118" s="663"/>
      <c r="BK118" s="663"/>
      <c r="BL118" s="663"/>
      <c r="BM118" s="663"/>
      <c r="BN118" s="663"/>
      <c r="BO118" s="663"/>
      <c r="BP118" s="663"/>
      <c r="BQ118" s="663"/>
      <c r="BR118" s="663"/>
      <c r="BS118" s="663"/>
      <c r="BT118" s="663"/>
      <c r="BU118" s="663"/>
      <c r="BV118" s="663"/>
      <c r="BW118" s="663"/>
      <c r="BX118" s="663"/>
      <c r="BY118" s="663"/>
    </row>
    <row r="119" spans="2:77" ht="42" customHeight="1" x14ac:dyDescent="0.25">
      <c r="B119" s="397" t="s">
        <v>143</v>
      </c>
      <c r="C119" s="398" t="s">
        <v>1564</v>
      </c>
      <c r="D119" s="397" t="s">
        <v>93</v>
      </c>
      <c r="E119" s="663"/>
      <c r="F119" s="663"/>
      <c r="G119" s="663"/>
      <c r="H119" s="663"/>
      <c r="I119" s="663"/>
      <c r="J119" s="663"/>
      <c r="K119" s="663"/>
      <c r="L119" s="663"/>
      <c r="M119" s="663"/>
      <c r="N119" s="663"/>
      <c r="O119" s="663"/>
      <c r="P119" s="663"/>
      <c r="Q119" s="663"/>
      <c r="R119" s="663"/>
      <c r="S119" s="663"/>
      <c r="T119" s="663"/>
      <c r="U119" s="663"/>
      <c r="V119" s="663"/>
      <c r="W119" s="663"/>
      <c r="X119" s="663"/>
      <c r="Y119" s="663"/>
      <c r="Z119" s="663"/>
      <c r="AA119" s="663"/>
      <c r="AB119" s="663"/>
      <c r="AC119" s="663"/>
      <c r="AD119" s="663"/>
      <c r="AE119" s="663"/>
      <c r="AF119" s="663"/>
      <c r="AG119" s="663"/>
      <c r="AH119" s="663"/>
      <c r="AI119" s="663"/>
      <c r="AJ119" s="663"/>
      <c r="AK119" s="663"/>
      <c r="AL119" s="663"/>
      <c r="AM119" s="663"/>
      <c r="AN119" s="663"/>
      <c r="AO119" s="663"/>
      <c r="AP119" s="663"/>
      <c r="AQ119" s="663"/>
      <c r="AR119" s="663"/>
      <c r="AS119" s="663"/>
      <c r="AT119" s="663"/>
      <c r="AU119" s="663"/>
      <c r="AV119" s="663"/>
      <c r="AW119" s="663"/>
      <c r="AX119" s="663"/>
      <c r="AY119" s="663"/>
      <c r="AZ119" s="663"/>
      <c r="BA119" s="663"/>
      <c r="BB119" s="663"/>
      <c r="BC119" s="663"/>
      <c r="BD119" s="663"/>
      <c r="BE119" s="663"/>
      <c r="BF119" s="663"/>
      <c r="BG119" s="663"/>
      <c r="BH119" s="663"/>
      <c r="BI119" s="663"/>
      <c r="BJ119" s="663"/>
      <c r="BK119" s="663"/>
      <c r="BL119" s="663"/>
      <c r="BM119" s="663"/>
      <c r="BN119" s="663"/>
      <c r="BO119" s="663"/>
      <c r="BP119" s="663"/>
      <c r="BQ119" s="663"/>
      <c r="BR119" s="663"/>
      <c r="BS119" s="663"/>
      <c r="BT119" s="663"/>
      <c r="BU119" s="663"/>
      <c r="BV119" s="663"/>
      <c r="BW119" s="663"/>
      <c r="BX119" s="663"/>
      <c r="BY119" s="663"/>
    </row>
    <row r="120" spans="2:77" ht="33" customHeight="1" x14ac:dyDescent="0.25">
      <c r="B120" s="67" t="s">
        <v>143</v>
      </c>
      <c r="C120" s="313" t="s">
        <v>1418</v>
      </c>
      <c r="D120" s="67" t="s">
        <v>1635</v>
      </c>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row>
    <row r="121" spans="2:77" ht="42" customHeight="1" x14ac:dyDescent="0.25">
      <c r="B121" s="397" t="s">
        <v>740</v>
      </c>
      <c r="C121" s="398" t="s">
        <v>1565</v>
      </c>
      <c r="D121" s="397" t="s">
        <v>93</v>
      </c>
      <c r="E121" s="663"/>
      <c r="F121" s="663"/>
      <c r="G121" s="663"/>
      <c r="H121" s="663"/>
      <c r="I121" s="663"/>
      <c r="J121" s="663"/>
      <c r="K121" s="663"/>
      <c r="L121" s="663"/>
      <c r="M121" s="663"/>
      <c r="N121" s="663"/>
      <c r="O121" s="663"/>
      <c r="P121" s="663"/>
      <c r="Q121" s="663"/>
      <c r="R121" s="663"/>
      <c r="S121" s="663"/>
      <c r="T121" s="663"/>
      <c r="U121" s="663"/>
      <c r="V121" s="663"/>
      <c r="W121" s="663"/>
      <c r="X121" s="663"/>
      <c r="Y121" s="663"/>
      <c r="Z121" s="663"/>
      <c r="AA121" s="663"/>
      <c r="AB121" s="663"/>
      <c r="AC121" s="663"/>
      <c r="AD121" s="663"/>
      <c r="AE121" s="663"/>
      <c r="AF121" s="663"/>
      <c r="AG121" s="663"/>
      <c r="AH121" s="663"/>
      <c r="AI121" s="663"/>
      <c r="AJ121" s="663"/>
      <c r="AK121" s="663"/>
      <c r="AL121" s="663"/>
      <c r="AM121" s="663"/>
      <c r="AN121" s="663"/>
      <c r="AO121" s="663"/>
      <c r="AP121" s="663"/>
      <c r="AQ121" s="663"/>
      <c r="AR121" s="663"/>
      <c r="AS121" s="663"/>
      <c r="AT121" s="663"/>
      <c r="AU121" s="663"/>
      <c r="AV121" s="663"/>
      <c r="AW121" s="663"/>
      <c r="AX121" s="663"/>
      <c r="AY121" s="663"/>
      <c r="AZ121" s="663"/>
      <c r="BA121" s="663"/>
      <c r="BB121" s="663"/>
      <c r="BC121" s="663"/>
      <c r="BD121" s="663"/>
      <c r="BE121" s="663"/>
      <c r="BF121" s="663"/>
      <c r="BG121" s="663"/>
      <c r="BH121" s="663"/>
      <c r="BI121" s="663"/>
      <c r="BJ121" s="663"/>
      <c r="BK121" s="663"/>
      <c r="BL121" s="663"/>
      <c r="BM121" s="663"/>
      <c r="BN121" s="663"/>
      <c r="BO121" s="663"/>
      <c r="BP121" s="663"/>
      <c r="BQ121" s="663"/>
      <c r="BR121" s="663"/>
      <c r="BS121" s="663"/>
      <c r="BT121" s="663"/>
      <c r="BU121" s="663"/>
      <c r="BV121" s="663"/>
      <c r="BW121" s="663"/>
      <c r="BX121" s="663"/>
      <c r="BY121" s="663"/>
    </row>
    <row r="122" spans="2:77" ht="42" customHeight="1" x14ac:dyDescent="0.25">
      <c r="B122" s="397" t="s">
        <v>741</v>
      </c>
      <c r="C122" s="398" t="s">
        <v>1566</v>
      </c>
      <c r="D122" s="397" t="s">
        <v>93</v>
      </c>
      <c r="E122" s="663"/>
      <c r="F122" s="663"/>
      <c r="G122" s="663"/>
      <c r="H122" s="663"/>
      <c r="I122" s="663"/>
      <c r="J122" s="663"/>
      <c r="K122" s="663"/>
      <c r="L122" s="663"/>
      <c r="M122" s="663"/>
      <c r="N122" s="663"/>
      <c r="O122" s="663"/>
      <c r="P122" s="663"/>
      <c r="Q122" s="663"/>
      <c r="R122" s="663"/>
      <c r="S122" s="663"/>
      <c r="T122" s="663"/>
      <c r="U122" s="663"/>
      <c r="V122" s="663"/>
      <c r="W122" s="663"/>
      <c r="X122" s="663"/>
      <c r="Y122" s="663"/>
      <c r="Z122" s="663"/>
      <c r="AA122" s="663"/>
      <c r="AB122" s="663"/>
      <c r="AC122" s="663"/>
      <c r="AD122" s="663"/>
      <c r="AE122" s="663"/>
      <c r="AF122" s="663"/>
      <c r="AG122" s="663"/>
      <c r="AH122" s="663"/>
      <c r="AI122" s="663"/>
      <c r="AJ122" s="663"/>
      <c r="AK122" s="663"/>
      <c r="AL122" s="663"/>
      <c r="AM122" s="663"/>
      <c r="AN122" s="663"/>
      <c r="AO122" s="663"/>
      <c r="AP122" s="663"/>
      <c r="AQ122" s="663"/>
      <c r="AR122" s="663"/>
      <c r="AS122" s="663"/>
      <c r="AT122" s="663"/>
      <c r="AU122" s="663"/>
      <c r="AV122" s="663"/>
      <c r="AW122" s="663"/>
      <c r="AX122" s="663"/>
      <c r="AY122" s="663"/>
      <c r="AZ122" s="663"/>
      <c r="BA122" s="663"/>
      <c r="BB122" s="663"/>
      <c r="BC122" s="663"/>
      <c r="BD122" s="663"/>
      <c r="BE122" s="663"/>
      <c r="BF122" s="663"/>
      <c r="BG122" s="663"/>
      <c r="BH122" s="663"/>
      <c r="BI122" s="663"/>
      <c r="BJ122" s="663"/>
      <c r="BK122" s="663"/>
      <c r="BL122" s="663"/>
      <c r="BM122" s="663"/>
      <c r="BN122" s="663"/>
      <c r="BO122" s="663"/>
      <c r="BP122" s="663"/>
      <c r="BQ122" s="663"/>
      <c r="BR122" s="663"/>
      <c r="BS122" s="663"/>
      <c r="BT122" s="663"/>
      <c r="BU122" s="663"/>
      <c r="BV122" s="663"/>
      <c r="BW122" s="663"/>
      <c r="BX122" s="663"/>
      <c r="BY122" s="663"/>
    </row>
    <row r="123" spans="2:77" ht="33" customHeight="1" x14ac:dyDescent="0.25">
      <c r="B123" s="67" t="s">
        <v>741</v>
      </c>
      <c r="C123" s="313" t="s">
        <v>1492</v>
      </c>
      <c r="D123" s="67" t="s">
        <v>1639</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row>
    <row r="124" spans="2:77" ht="33" customHeight="1" x14ac:dyDescent="0.25">
      <c r="B124" s="67" t="s">
        <v>741</v>
      </c>
      <c r="C124" s="313" t="s">
        <v>1502</v>
      </c>
      <c r="D124" s="67" t="s">
        <v>1644</v>
      </c>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row>
    <row r="125" spans="2:77" ht="33" customHeight="1" x14ac:dyDescent="0.25">
      <c r="B125" s="67" t="s">
        <v>741</v>
      </c>
      <c r="C125" s="313" t="s">
        <v>1500</v>
      </c>
      <c r="D125" s="67" t="s">
        <v>1645</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row>
    <row r="126" spans="2:77" ht="48" customHeight="1" x14ac:dyDescent="0.25">
      <c r="B126" s="646" t="s">
        <v>145</v>
      </c>
      <c r="C126" s="417" t="s">
        <v>803</v>
      </c>
      <c r="D126" s="416" t="s">
        <v>93</v>
      </c>
      <c r="E126" s="662"/>
      <c r="F126" s="662"/>
      <c r="G126" s="662"/>
      <c r="H126" s="662"/>
      <c r="I126" s="662"/>
      <c r="J126" s="662"/>
      <c r="K126" s="662"/>
      <c r="L126" s="662"/>
      <c r="M126" s="662"/>
      <c r="N126" s="662"/>
      <c r="O126" s="662"/>
      <c r="P126" s="662"/>
      <c r="Q126" s="662"/>
      <c r="R126" s="662"/>
      <c r="S126" s="662"/>
      <c r="T126" s="662"/>
      <c r="U126" s="662"/>
      <c r="V126" s="662"/>
      <c r="W126" s="662"/>
      <c r="X126" s="662"/>
      <c r="Y126" s="662"/>
      <c r="Z126" s="662"/>
      <c r="AA126" s="662"/>
      <c r="AB126" s="662"/>
      <c r="AC126" s="662"/>
      <c r="AD126" s="662"/>
      <c r="AE126" s="662"/>
      <c r="AF126" s="662"/>
      <c r="AG126" s="662"/>
      <c r="AH126" s="662"/>
      <c r="AI126" s="662"/>
      <c r="AJ126" s="662"/>
      <c r="AK126" s="662"/>
      <c r="AL126" s="662"/>
      <c r="AM126" s="662"/>
      <c r="AN126" s="662"/>
      <c r="AO126" s="662"/>
      <c r="AP126" s="662"/>
      <c r="AQ126" s="662"/>
      <c r="AR126" s="662"/>
      <c r="AS126" s="662"/>
      <c r="AT126" s="662"/>
      <c r="AU126" s="662"/>
      <c r="AV126" s="662"/>
      <c r="AW126" s="662"/>
      <c r="AX126" s="662"/>
      <c r="AY126" s="662"/>
      <c r="AZ126" s="662"/>
      <c r="BA126" s="662"/>
      <c r="BB126" s="662"/>
      <c r="BC126" s="662"/>
      <c r="BD126" s="662"/>
      <c r="BE126" s="662"/>
      <c r="BF126" s="662"/>
      <c r="BG126" s="662"/>
      <c r="BH126" s="662"/>
      <c r="BI126" s="662"/>
      <c r="BJ126" s="662"/>
      <c r="BK126" s="662"/>
      <c r="BL126" s="662"/>
      <c r="BM126" s="662"/>
      <c r="BN126" s="662"/>
      <c r="BO126" s="662"/>
      <c r="BP126" s="662"/>
      <c r="BQ126" s="662"/>
      <c r="BR126" s="662"/>
      <c r="BS126" s="662"/>
      <c r="BT126" s="662"/>
      <c r="BU126" s="662"/>
      <c r="BV126" s="662"/>
      <c r="BW126" s="662"/>
      <c r="BX126" s="662"/>
      <c r="BY126" s="662"/>
    </row>
    <row r="127" spans="2:77" ht="42" customHeight="1" x14ac:dyDescent="0.25">
      <c r="B127" s="397" t="s">
        <v>147</v>
      </c>
      <c r="C127" s="704" t="s">
        <v>1567</v>
      </c>
      <c r="D127" s="705" t="s">
        <v>93</v>
      </c>
      <c r="E127" s="706"/>
      <c r="F127" s="706"/>
      <c r="G127" s="706"/>
      <c r="H127" s="706"/>
      <c r="I127" s="706"/>
      <c r="J127" s="706"/>
      <c r="K127" s="706"/>
      <c r="L127" s="706"/>
      <c r="M127" s="706"/>
      <c r="N127" s="706"/>
      <c r="O127" s="706"/>
      <c r="P127" s="706"/>
      <c r="Q127" s="706"/>
      <c r="R127" s="706"/>
      <c r="S127" s="706"/>
      <c r="T127" s="706"/>
      <c r="U127" s="706"/>
      <c r="V127" s="706"/>
      <c r="W127" s="706"/>
      <c r="X127" s="706"/>
      <c r="Y127" s="706"/>
      <c r="Z127" s="706"/>
      <c r="AA127" s="706"/>
      <c r="AB127" s="706"/>
      <c r="AC127" s="706"/>
      <c r="AD127" s="706"/>
      <c r="AE127" s="706"/>
      <c r="AF127" s="706"/>
      <c r="AG127" s="706"/>
      <c r="AH127" s="706"/>
      <c r="AI127" s="706"/>
      <c r="AJ127" s="706"/>
      <c r="AK127" s="706"/>
      <c r="AL127" s="706"/>
      <c r="AM127" s="706"/>
      <c r="AN127" s="706"/>
      <c r="AO127" s="706"/>
      <c r="AP127" s="706"/>
      <c r="AQ127" s="706"/>
      <c r="AR127" s="706"/>
      <c r="AS127" s="706"/>
      <c r="AT127" s="706"/>
      <c r="AU127" s="706"/>
      <c r="AV127" s="706"/>
      <c r="AW127" s="706"/>
      <c r="AX127" s="706"/>
      <c r="AY127" s="706"/>
      <c r="AZ127" s="706"/>
      <c r="BA127" s="706"/>
      <c r="BB127" s="706"/>
      <c r="BC127" s="706"/>
      <c r="BD127" s="706"/>
      <c r="BE127" s="706"/>
      <c r="BF127" s="706"/>
      <c r="BG127" s="706"/>
      <c r="BH127" s="706"/>
      <c r="BI127" s="706"/>
      <c r="BJ127" s="706"/>
      <c r="BK127" s="706"/>
      <c r="BL127" s="706"/>
      <c r="BM127" s="706"/>
      <c r="BN127" s="706"/>
      <c r="BO127" s="706"/>
      <c r="BP127" s="706"/>
      <c r="BQ127" s="706"/>
      <c r="BR127" s="706"/>
      <c r="BS127" s="706"/>
      <c r="BT127" s="706"/>
      <c r="BU127" s="706"/>
      <c r="BV127" s="706"/>
      <c r="BW127" s="706"/>
      <c r="BX127" s="706"/>
      <c r="BY127" s="706"/>
    </row>
    <row r="128" spans="2:77" ht="33" customHeight="1" x14ac:dyDescent="0.25">
      <c r="B128" s="67" t="s">
        <v>147</v>
      </c>
      <c r="C128" s="679" t="s">
        <v>1431</v>
      </c>
      <c r="D128" s="680" t="s">
        <v>1625</v>
      </c>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row>
    <row r="129" spans="2:77" ht="33" customHeight="1" x14ac:dyDescent="0.25">
      <c r="B129" s="67" t="s">
        <v>147</v>
      </c>
      <c r="C129" s="394" t="s">
        <v>1432</v>
      </c>
      <c r="D129" s="67" t="s">
        <v>1626</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row>
    <row r="130" spans="2:77" ht="33" customHeight="1" x14ac:dyDescent="0.25">
      <c r="B130" s="67" t="s">
        <v>147</v>
      </c>
      <c r="C130" s="707" t="s">
        <v>1503</v>
      </c>
      <c r="D130" s="708" t="s">
        <v>1620</v>
      </c>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row>
    <row r="131" spans="2:77" ht="42" customHeight="1" x14ac:dyDescent="0.25">
      <c r="B131" s="397" t="s">
        <v>149</v>
      </c>
      <c r="C131" s="398" t="s">
        <v>1568</v>
      </c>
      <c r="D131" s="397" t="s">
        <v>93</v>
      </c>
      <c r="E131" s="663"/>
      <c r="F131" s="663"/>
      <c r="G131" s="663"/>
      <c r="H131" s="663"/>
      <c r="I131" s="663"/>
      <c r="J131" s="663"/>
      <c r="K131" s="663"/>
      <c r="L131" s="663"/>
      <c r="M131" s="663"/>
      <c r="N131" s="663"/>
      <c r="O131" s="663"/>
      <c r="P131" s="663"/>
      <c r="Q131" s="663"/>
      <c r="R131" s="663"/>
      <c r="S131" s="663"/>
      <c r="T131" s="663"/>
      <c r="U131" s="663"/>
      <c r="V131" s="663"/>
      <c r="W131" s="663"/>
      <c r="X131" s="663"/>
      <c r="Y131" s="663"/>
      <c r="Z131" s="663"/>
      <c r="AA131" s="663"/>
      <c r="AB131" s="663"/>
      <c r="AC131" s="663"/>
      <c r="AD131" s="663"/>
      <c r="AE131" s="663"/>
      <c r="AF131" s="663"/>
      <c r="AG131" s="663"/>
      <c r="AH131" s="663"/>
      <c r="AI131" s="663"/>
      <c r="AJ131" s="663"/>
      <c r="AK131" s="663"/>
      <c r="AL131" s="663"/>
      <c r="AM131" s="663"/>
      <c r="AN131" s="663"/>
      <c r="AO131" s="663"/>
      <c r="AP131" s="663"/>
      <c r="AQ131" s="663"/>
      <c r="AR131" s="663"/>
      <c r="AS131" s="663"/>
      <c r="AT131" s="663"/>
      <c r="AU131" s="663"/>
      <c r="AV131" s="663"/>
      <c r="AW131" s="663"/>
      <c r="AX131" s="663"/>
      <c r="AY131" s="663"/>
      <c r="AZ131" s="663"/>
      <c r="BA131" s="663"/>
      <c r="BB131" s="663"/>
      <c r="BC131" s="663"/>
      <c r="BD131" s="663"/>
      <c r="BE131" s="663"/>
      <c r="BF131" s="663"/>
      <c r="BG131" s="663"/>
      <c r="BH131" s="663"/>
      <c r="BI131" s="663"/>
      <c r="BJ131" s="663"/>
      <c r="BK131" s="663"/>
      <c r="BL131" s="663"/>
      <c r="BM131" s="663"/>
      <c r="BN131" s="663"/>
      <c r="BO131" s="663"/>
      <c r="BP131" s="663"/>
      <c r="BQ131" s="663"/>
      <c r="BR131" s="663"/>
      <c r="BS131" s="663"/>
      <c r="BT131" s="663"/>
      <c r="BU131" s="663"/>
      <c r="BV131" s="663"/>
      <c r="BW131" s="663"/>
      <c r="BX131" s="663"/>
      <c r="BY131" s="663"/>
    </row>
    <row r="132" spans="2:77" ht="42" customHeight="1" x14ac:dyDescent="0.25">
      <c r="B132" s="397" t="s">
        <v>151</v>
      </c>
      <c r="C132" s="398" t="s">
        <v>1569</v>
      </c>
      <c r="D132" s="397" t="s">
        <v>93</v>
      </c>
      <c r="E132" s="663"/>
      <c r="F132" s="663"/>
      <c r="G132" s="663"/>
      <c r="H132" s="663"/>
      <c r="I132" s="663"/>
      <c r="J132" s="663"/>
      <c r="K132" s="663"/>
      <c r="L132" s="663"/>
      <c r="M132" s="663"/>
      <c r="N132" s="663"/>
      <c r="O132" s="663"/>
      <c r="P132" s="663"/>
      <c r="Q132" s="663"/>
      <c r="R132" s="663"/>
      <c r="S132" s="663"/>
      <c r="T132" s="663"/>
      <c r="U132" s="663"/>
      <c r="V132" s="663"/>
      <c r="W132" s="663"/>
      <c r="X132" s="663"/>
      <c r="Y132" s="663"/>
      <c r="Z132" s="663"/>
      <c r="AA132" s="663"/>
      <c r="AB132" s="663"/>
      <c r="AC132" s="663"/>
      <c r="AD132" s="663"/>
      <c r="AE132" s="663"/>
      <c r="AF132" s="663"/>
      <c r="AG132" s="663"/>
      <c r="AH132" s="663"/>
      <c r="AI132" s="663"/>
      <c r="AJ132" s="663"/>
      <c r="AK132" s="663"/>
      <c r="AL132" s="663"/>
      <c r="AM132" s="663"/>
      <c r="AN132" s="663"/>
      <c r="AO132" s="663"/>
      <c r="AP132" s="663"/>
      <c r="AQ132" s="663"/>
      <c r="AR132" s="663"/>
      <c r="AS132" s="663"/>
      <c r="AT132" s="663"/>
      <c r="AU132" s="663"/>
      <c r="AV132" s="663"/>
      <c r="AW132" s="663"/>
      <c r="AX132" s="663"/>
      <c r="AY132" s="663"/>
      <c r="AZ132" s="663"/>
      <c r="BA132" s="663"/>
      <c r="BB132" s="663"/>
      <c r="BC132" s="663"/>
      <c r="BD132" s="663"/>
      <c r="BE132" s="663"/>
      <c r="BF132" s="663"/>
      <c r="BG132" s="663"/>
      <c r="BH132" s="663"/>
      <c r="BI132" s="663"/>
      <c r="BJ132" s="663"/>
      <c r="BK132" s="663"/>
      <c r="BL132" s="663"/>
      <c r="BM132" s="663"/>
      <c r="BN132" s="663"/>
      <c r="BO132" s="663"/>
      <c r="BP132" s="663"/>
      <c r="BQ132" s="663"/>
      <c r="BR132" s="663"/>
      <c r="BS132" s="663"/>
      <c r="BT132" s="663"/>
      <c r="BU132" s="663"/>
      <c r="BV132" s="663"/>
      <c r="BW132" s="663"/>
      <c r="BX132" s="663"/>
      <c r="BY132" s="663"/>
    </row>
    <row r="133" spans="2:77" ht="42" customHeight="1" x14ac:dyDescent="0.25">
      <c r="B133" s="397" t="s">
        <v>153</v>
      </c>
      <c r="C133" s="398" t="s">
        <v>1570</v>
      </c>
      <c r="D133" s="397" t="s">
        <v>93</v>
      </c>
      <c r="E133" s="663"/>
      <c r="F133" s="663"/>
      <c r="G133" s="663"/>
      <c r="H133" s="663"/>
      <c r="I133" s="663"/>
      <c r="J133" s="663"/>
      <c r="K133" s="663"/>
      <c r="L133" s="663"/>
      <c r="M133" s="663"/>
      <c r="N133" s="663"/>
      <c r="O133" s="663"/>
      <c r="P133" s="663"/>
      <c r="Q133" s="663"/>
      <c r="R133" s="663"/>
      <c r="S133" s="663"/>
      <c r="T133" s="663"/>
      <c r="U133" s="663"/>
      <c r="V133" s="663"/>
      <c r="W133" s="663"/>
      <c r="X133" s="663"/>
      <c r="Y133" s="663"/>
      <c r="Z133" s="663"/>
      <c r="AA133" s="663"/>
      <c r="AB133" s="663"/>
      <c r="AC133" s="663"/>
      <c r="AD133" s="663"/>
      <c r="AE133" s="663"/>
      <c r="AF133" s="663"/>
      <c r="AG133" s="663"/>
      <c r="AH133" s="663"/>
      <c r="AI133" s="663"/>
      <c r="AJ133" s="663"/>
      <c r="AK133" s="663"/>
      <c r="AL133" s="663"/>
      <c r="AM133" s="663"/>
      <c r="AN133" s="663"/>
      <c r="AO133" s="663"/>
      <c r="AP133" s="663"/>
      <c r="AQ133" s="663"/>
      <c r="AR133" s="663"/>
      <c r="AS133" s="663"/>
      <c r="AT133" s="663"/>
      <c r="AU133" s="663"/>
      <c r="AV133" s="663"/>
      <c r="AW133" s="663"/>
      <c r="AX133" s="663"/>
      <c r="AY133" s="663"/>
      <c r="AZ133" s="663"/>
      <c r="BA133" s="663"/>
      <c r="BB133" s="663"/>
      <c r="BC133" s="663"/>
      <c r="BD133" s="663"/>
      <c r="BE133" s="663"/>
      <c r="BF133" s="663"/>
      <c r="BG133" s="663"/>
      <c r="BH133" s="663"/>
      <c r="BI133" s="663"/>
      <c r="BJ133" s="663"/>
      <c r="BK133" s="663"/>
      <c r="BL133" s="663"/>
      <c r="BM133" s="663"/>
      <c r="BN133" s="663"/>
      <c r="BO133" s="663"/>
      <c r="BP133" s="663"/>
      <c r="BQ133" s="663"/>
      <c r="BR133" s="663"/>
      <c r="BS133" s="663"/>
      <c r="BT133" s="663"/>
      <c r="BU133" s="663"/>
      <c r="BV133" s="663"/>
      <c r="BW133" s="663"/>
      <c r="BX133" s="663"/>
      <c r="BY133" s="663"/>
    </row>
    <row r="134" spans="2:77" ht="48" customHeight="1" x14ac:dyDescent="0.25">
      <c r="B134" s="416" t="s">
        <v>163</v>
      </c>
      <c r="C134" s="417" t="s">
        <v>806</v>
      </c>
      <c r="D134" s="416" t="s">
        <v>93</v>
      </c>
      <c r="E134" s="662"/>
      <c r="F134" s="662"/>
      <c r="G134" s="662"/>
      <c r="H134" s="662"/>
      <c r="I134" s="662"/>
      <c r="J134" s="662"/>
      <c r="K134" s="662"/>
      <c r="L134" s="662"/>
      <c r="M134" s="662"/>
      <c r="N134" s="662"/>
      <c r="O134" s="662"/>
      <c r="P134" s="662"/>
      <c r="Q134" s="662"/>
      <c r="R134" s="662"/>
      <c r="S134" s="662"/>
      <c r="T134" s="662"/>
      <c r="U134" s="662"/>
      <c r="V134" s="662"/>
      <c r="W134" s="662"/>
      <c r="X134" s="662"/>
      <c r="Y134" s="662"/>
      <c r="Z134" s="662"/>
      <c r="AA134" s="662"/>
      <c r="AB134" s="662"/>
      <c r="AC134" s="662"/>
      <c r="AD134" s="662"/>
      <c r="AE134" s="662"/>
      <c r="AF134" s="662"/>
      <c r="AG134" s="662"/>
      <c r="AH134" s="662"/>
      <c r="AI134" s="662"/>
      <c r="AJ134" s="662"/>
      <c r="AK134" s="662"/>
      <c r="AL134" s="662"/>
      <c r="AM134" s="662"/>
      <c r="AN134" s="662"/>
      <c r="AO134" s="662"/>
      <c r="AP134" s="662"/>
      <c r="AQ134" s="662"/>
      <c r="AR134" s="662"/>
      <c r="AS134" s="662"/>
      <c r="AT134" s="662"/>
      <c r="AU134" s="662"/>
      <c r="AV134" s="662"/>
      <c r="AW134" s="662"/>
      <c r="AX134" s="662"/>
      <c r="AY134" s="662"/>
      <c r="AZ134" s="662"/>
      <c r="BA134" s="662"/>
      <c r="BB134" s="662"/>
      <c r="BC134" s="662"/>
      <c r="BD134" s="662"/>
      <c r="BE134" s="662"/>
      <c r="BF134" s="662"/>
      <c r="BG134" s="662"/>
      <c r="BH134" s="662"/>
      <c r="BI134" s="662"/>
      <c r="BJ134" s="662"/>
      <c r="BK134" s="662"/>
      <c r="BL134" s="662"/>
      <c r="BM134" s="662"/>
      <c r="BN134" s="662"/>
      <c r="BO134" s="662"/>
      <c r="BP134" s="662"/>
      <c r="BQ134" s="662"/>
      <c r="BR134" s="662"/>
      <c r="BS134" s="662"/>
      <c r="BT134" s="662"/>
      <c r="BU134" s="662"/>
      <c r="BV134" s="662"/>
      <c r="BW134" s="662"/>
      <c r="BX134" s="662"/>
      <c r="BY134" s="662"/>
    </row>
    <row r="135" spans="2:77" ht="48" customHeight="1" x14ac:dyDescent="0.25">
      <c r="B135" s="416" t="s">
        <v>165</v>
      </c>
      <c r="C135" s="417" t="s">
        <v>808</v>
      </c>
      <c r="D135" s="416" t="s">
        <v>93</v>
      </c>
      <c r="E135" s="662"/>
      <c r="F135" s="662"/>
      <c r="G135" s="662"/>
      <c r="H135" s="662"/>
      <c r="I135" s="662"/>
      <c r="J135" s="662"/>
      <c r="K135" s="662"/>
      <c r="L135" s="662"/>
      <c r="M135" s="662"/>
      <c r="N135" s="662"/>
      <c r="O135" s="662"/>
      <c r="P135" s="662"/>
      <c r="Q135" s="662"/>
      <c r="R135" s="662"/>
      <c r="S135" s="662"/>
      <c r="T135" s="662"/>
      <c r="U135" s="662"/>
      <c r="V135" s="662"/>
      <c r="W135" s="662"/>
      <c r="X135" s="662"/>
      <c r="Y135" s="662"/>
      <c r="Z135" s="662"/>
      <c r="AA135" s="662"/>
      <c r="AB135" s="662"/>
      <c r="AC135" s="662"/>
      <c r="AD135" s="662"/>
      <c r="AE135" s="662"/>
      <c r="AF135" s="662"/>
      <c r="AG135" s="662"/>
      <c r="AH135" s="662"/>
      <c r="AI135" s="662"/>
      <c r="AJ135" s="662"/>
      <c r="AK135" s="662"/>
      <c r="AL135" s="662"/>
      <c r="AM135" s="662"/>
      <c r="AN135" s="662"/>
      <c r="AO135" s="662"/>
      <c r="AP135" s="662"/>
      <c r="AQ135" s="662"/>
      <c r="AR135" s="662"/>
      <c r="AS135" s="662"/>
      <c r="AT135" s="662"/>
      <c r="AU135" s="662"/>
      <c r="AV135" s="662"/>
      <c r="AW135" s="662"/>
      <c r="AX135" s="662"/>
      <c r="AY135" s="662"/>
      <c r="AZ135" s="662"/>
      <c r="BA135" s="662"/>
      <c r="BB135" s="662"/>
      <c r="BC135" s="662"/>
      <c r="BD135" s="662"/>
      <c r="BE135" s="662"/>
      <c r="BF135" s="662"/>
      <c r="BG135" s="662"/>
      <c r="BH135" s="662"/>
      <c r="BI135" s="662"/>
      <c r="BJ135" s="662"/>
      <c r="BK135" s="662"/>
      <c r="BL135" s="662"/>
      <c r="BM135" s="662"/>
      <c r="BN135" s="662"/>
      <c r="BO135" s="662"/>
      <c r="BP135" s="662"/>
      <c r="BQ135" s="662"/>
      <c r="BR135" s="662"/>
      <c r="BS135" s="662"/>
      <c r="BT135" s="662"/>
      <c r="BU135" s="662"/>
      <c r="BV135" s="662"/>
      <c r="BW135" s="662"/>
      <c r="BX135" s="662"/>
      <c r="BY135" s="662"/>
    </row>
    <row r="136" spans="2:77" ht="42" customHeight="1" x14ac:dyDescent="0.25">
      <c r="B136" s="397" t="s">
        <v>1571</v>
      </c>
      <c r="C136" s="398" t="s">
        <v>809</v>
      </c>
      <c r="D136" s="397" t="s">
        <v>93</v>
      </c>
      <c r="E136" s="663"/>
      <c r="F136" s="663"/>
      <c r="G136" s="663"/>
      <c r="H136" s="663"/>
      <c r="I136" s="663"/>
      <c r="J136" s="663"/>
      <c r="K136" s="663"/>
      <c r="L136" s="663"/>
      <c r="M136" s="663"/>
      <c r="N136" s="663"/>
      <c r="O136" s="663"/>
      <c r="P136" s="663"/>
      <c r="Q136" s="663"/>
      <c r="R136" s="663"/>
      <c r="S136" s="663"/>
      <c r="T136" s="663"/>
      <c r="U136" s="663"/>
      <c r="V136" s="663"/>
      <c r="W136" s="663"/>
      <c r="X136" s="663"/>
      <c r="Y136" s="663"/>
      <c r="Z136" s="663"/>
      <c r="AA136" s="663"/>
      <c r="AB136" s="663"/>
      <c r="AC136" s="663"/>
      <c r="AD136" s="663"/>
      <c r="AE136" s="663"/>
      <c r="AF136" s="663"/>
      <c r="AG136" s="663"/>
      <c r="AH136" s="663"/>
      <c r="AI136" s="663"/>
      <c r="AJ136" s="663"/>
      <c r="AK136" s="663"/>
      <c r="AL136" s="663"/>
      <c r="AM136" s="663"/>
      <c r="AN136" s="663"/>
      <c r="AO136" s="663"/>
      <c r="AP136" s="663"/>
      <c r="AQ136" s="663"/>
      <c r="AR136" s="663"/>
      <c r="AS136" s="663"/>
      <c r="AT136" s="663"/>
      <c r="AU136" s="663"/>
      <c r="AV136" s="663"/>
      <c r="AW136" s="663"/>
      <c r="AX136" s="663"/>
      <c r="AY136" s="663"/>
      <c r="AZ136" s="663"/>
      <c r="BA136" s="663"/>
      <c r="BB136" s="663"/>
      <c r="BC136" s="663"/>
      <c r="BD136" s="663"/>
      <c r="BE136" s="663"/>
      <c r="BF136" s="663"/>
      <c r="BG136" s="663"/>
      <c r="BH136" s="663"/>
      <c r="BI136" s="663"/>
      <c r="BJ136" s="663"/>
      <c r="BK136" s="663"/>
      <c r="BL136" s="663"/>
      <c r="BM136" s="663"/>
      <c r="BN136" s="663"/>
      <c r="BO136" s="663"/>
      <c r="BP136" s="663"/>
      <c r="BQ136" s="663"/>
      <c r="BR136" s="663"/>
      <c r="BS136" s="663"/>
      <c r="BT136" s="663"/>
      <c r="BU136" s="663"/>
      <c r="BV136" s="663"/>
      <c r="BW136" s="663"/>
      <c r="BX136" s="663"/>
      <c r="BY136" s="663"/>
    </row>
    <row r="137" spans="2:77" ht="42" customHeight="1" x14ac:dyDescent="0.25">
      <c r="B137" s="397" t="s">
        <v>1572</v>
      </c>
      <c r="C137" s="398" t="s">
        <v>810</v>
      </c>
      <c r="D137" s="397" t="s">
        <v>93</v>
      </c>
      <c r="E137" s="663"/>
      <c r="F137" s="663"/>
      <c r="G137" s="663"/>
      <c r="H137" s="663"/>
      <c r="I137" s="663"/>
      <c r="J137" s="663"/>
      <c r="K137" s="663"/>
      <c r="L137" s="663"/>
      <c r="M137" s="663"/>
      <c r="N137" s="663"/>
      <c r="O137" s="663"/>
      <c r="P137" s="663"/>
      <c r="Q137" s="663"/>
      <c r="R137" s="663"/>
      <c r="S137" s="663"/>
      <c r="T137" s="663"/>
      <c r="U137" s="663"/>
      <c r="V137" s="663"/>
      <c r="W137" s="663"/>
      <c r="X137" s="663"/>
      <c r="Y137" s="663"/>
      <c r="Z137" s="663"/>
      <c r="AA137" s="663"/>
      <c r="AB137" s="663"/>
      <c r="AC137" s="663"/>
      <c r="AD137" s="663"/>
      <c r="AE137" s="663"/>
      <c r="AF137" s="663"/>
      <c r="AG137" s="663"/>
      <c r="AH137" s="663"/>
      <c r="AI137" s="663"/>
      <c r="AJ137" s="663"/>
      <c r="AK137" s="663"/>
      <c r="AL137" s="663"/>
      <c r="AM137" s="663"/>
      <c r="AN137" s="663"/>
      <c r="AO137" s="663"/>
      <c r="AP137" s="663"/>
      <c r="AQ137" s="663"/>
      <c r="AR137" s="663"/>
      <c r="AS137" s="663"/>
      <c r="AT137" s="663"/>
      <c r="AU137" s="663"/>
      <c r="AV137" s="663"/>
      <c r="AW137" s="663"/>
      <c r="AX137" s="663"/>
      <c r="AY137" s="663"/>
      <c r="AZ137" s="663"/>
      <c r="BA137" s="663"/>
      <c r="BB137" s="663"/>
      <c r="BC137" s="663"/>
      <c r="BD137" s="663"/>
      <c r="BE137" s="663"/>
      <c r="BF137" s="663"/>
      <c r="BG137" s="663"/>
      <c r="BH137" s="663"/>
      <c r="BI137" s="663"/>
      <c r="BJ137" s="663"/>
      <c r="BK137" s="663"/>
      <c r="BL137" s="663"/>
      <c r="BM137" s="663"/>
      <c r="BN137" s="663"/>
      <c r="BO137" s="663"/>
      <c r="BP137" s="663"/>
      <c r="BQ137" s="663"/>
      <c r="BR137" s="663"/>
      <c r="BS137" s="663"/>
      <c r="BT137" s="663"/>
      <c r="BU137" s="663"/>
      <c r="BV137" s="663"/>
      <c r="BW137" s="663"/>
      <c r="BX137" s="663"/>
      <c r="BY137" s="663"/>
    </row>
    <row r="138" spans="2:77" ht="48" customHeight="1" x14ac:dyDescent="0.25">
      <c r="B138" s="416" t="s">
        <v>167</v>
      </c>
      <c r="C138" s="417" t="s">
        <v>808</v>
      </c>
      <c r="D138" s="416" t="s">
        <v>93</v>
      </c>
      <c r="E138" s="662"/>
      <c r="F138" s="662"/>
      <c r="G138" s="662"/>
      <c r="H138" s="662"/>
      <c r="I138" s="662"/>
      <c r="J138" s="662"/>
      <c r="K138" s="662"/>
      <c r="L138" s="662"/>
      <c r="M138" s="662"/>
      <c r="N138" s="662"/>
      <c r="O138" s="662"/>
      <c r="P138" s="662"/>
      <c r="Q138" s="662"/>
      <c r="R138" s="662"/>
      <c r="S138" s="662"/>
      <c r="T138" s="662"/>
      <c r="U138" s="662"/>
      <c r="V138" s="662"/>
      <c r="W138" s="662"/>
      <c r="X138" s="662"/>
      <c r="Y138" s="662"/>
      <c r="Z138" s="662"/>
      <c r="AA138" s="662"/>
      <c r="AB138" s="662"/>
      <c r="AC138" s="662"/>
      <c r="AD138" s="662"/>
      <c r="AE138" s="662"/>
      <c r="AF138" s="662"/>
      <c r="AG138" s="662"/>
      <c r="AH138" s="662"/>
      <c r="AI138" s="662"/>
      <c r="AJ138" s="662"/>
      <c r="AK138" s="662"/>
      <c r="AL138" s="662"/>
      <c r="AM138" s="662"/>
      <c r="AN138" s="662"/>
      <c r="AO138" s="662"/>
      <c r="AP138" s="662"/>
      <c r="AQ138" s="662"/>
      <c r="AR138" s="662"/>
      <c r="AS138" s="662"/>
      <c r="AT138" s="662"/>
      <c r="AU138" s="662"/>
      <c r="AV138" s="662"/>
      <c r="AW138" s="662"/>
      <c r="AX138" s="662"/>
      <c r="AY138" s="662"/>
      <c r="AZ138" s="662"/>
      <c r="BA138" s="662"/>
      <c r="BB138" s="662"/>
      <c r="BC138" s="662"/>
      <c r="BD138" s="662"/>
      <c r="BE138" s="662"/>
      <c r="BF138" s="662"/>
      <c r="BG138" s="662"/>
      <c r="BH138" s="662"/>
      <c r="BI138" s="662"/>
      <c r="BJ138" s="662"/>
      <c r="BK138" s="662"/>
      <c r="BL138" s="662"/>
      <c r="BM138" s="662"/>
      <c r="BN138" s="662"/>
      <c r="BO138" s="662"/>
      <c r="BP138" s="662"/>
      <c r="BQ138" s="662"/>
      <c r="BR138" s="662"/>
      <c r="BS138" s="662"/>
      <c r="BT138" s="662"/>
      <c r="BU138" s="662"/>
      <c r="BV138" s="662"/>
      <c r="BW138" s="662"/>
      <c r="BX138" s="662"/>
      <c r="BY138" s="662"/>
    </row>
    <row r="139" spans="2:77" ht="42" customHeight="1" x14ac:dyDescent="0.25">
      <c r="B139" s="397" t="s">
        <v>1573</v>
      </c>
      <c r="C139" s="398" t="s">
        <v>809</v>
      </c>
      <c r="D139" s="397" t="s">
        <v>93</v>
      </c>
      <c r="E139" s="663"/>
      <c r="F139" s="663"/>
      <c r="G139" s="663"/>
      <c r="H139" s="663"/>
      <c r="I139" s="663"/>
      <c r="J139" s="663"/>
      <c r="K139" s="663"/>
      <c r="L139" s="663"/>
      <c r="M139" s="663"/>
      <c r="N139" s="663"/>
      <c r="O139" s="663"/>
      <c r="P139" s="663"/>
      <c r="Q139" s="663"/>
      <c r="R139" s="663"/>
      <c r="S139" s="663"/>
      <c r="T139" s="663"/>
      <c r="U139" s="663"/>
      <c r="V139" s="663"/>
      <c r="W139" s="663"/>
      <c r="X139" s="663"/>
      <c r="Y139" s="663"/>
      <c r="Z139" s="663"/>
      <c r="AA139" s="663"/>
      <c r="AB139" s="663"/>
      <c r="AC139" s="663"/>
      <c r="AD139" s="663"/>
      <c r="AE139" s="663"/>
      <c r="AF139" s="663"/>
      <c r="AG139" s="663"/>
      <c r="AH139" s="663"/>
      <c r="AI139" s="663"/>
      <c r="AJ139" s="663"/>
      <c r="AK139" s="663"/>
      <c r="AL139" s="663"/>
      <c r="AM139" s="663"/>
      <c r="AN139" s="663"/>
      <c r="AO139" s="663"/>
      <c r="AP139" s="663"/>
      <c r="AQ139" s="663"/>
      <c r="AR139" s="663"/>
      <c r="AS139" s="663"/>
      <c r="AT139" s="663"/>
      <c r="AU139" s="663"/>
      <c r="AV139" s="663"/>
      <c r="AW139" s="663"/>
      <c r="AX139" s="663"/>
      <c r="AY139" s="663"/>
      <c r="AZ139" s="663"/>
      <c r="BA139" s="663"/>
      <c r="BB139" s="663"/>
      <c r="BC139" s="663"/>
      <c r="BD139" s="663"/>
      <c r="BE139" s="663"/>
      <c r="BF139" s="663"/>
      <c r="BG139" s="663"/>
      <c r="BH139" s="663"/>
      <c r="BI139" s="663"/>
      <c r="BJ139" s="663"/>
      <c r="BK139" s="663"/>
      <c r="BL139" s="663"/>
      <c r="BM139" s="663"/>
      <c r="BN139" s="663"/>
      <c r="BO139" s="663"/>
      <c r="BP139" s="663"/>
      <c r="BQ139" s="663"/>
      <c r="BR139" s="663"/>
      <c r="BS139" s="663"/>
      <c r="BT139" s="663"/>
      <c r="BU139" s="663"/>
      <c r="BV139" s="663"/>
      <c r="BW139" s="663"/>
      <c r="BX139" s="663"/>
      <c r="BY139" s="663"/>
    </row>
    <row r="140" spans="2:77" ht="42" customHeight="1" x14ac:dyDescent="0.25">
      <c r="B140" s="397" t="s">
        <v>1574</v>
      </c>
      <c r="C140" s="398" t="s">
        <v>810</v>
      </c>
      <c r="D140" s="397" t="s">
        <v>93</v>
      </c>
      <c r="E140" s="663"/>
      <c r="F140" s="663"/>
      <c r="G140" s="663"/>
      <c r="H140" s="663"/>
      <c r="I140" s="663"/>
      <c r="J140" s="663"/>
      <c r="K140" s="663"/>
      <c r="L140" s="663"/>
      <c r="M140" s="663"/>
      <c r="N140" s="663"/>
      <c r="O140" s="663"/>
      <c r="P140" s="663"/>
      <c r="Q140" s="663"/>
      <c r="R140" s="663"/>
      <c r="S140" s="663"/>
      <c r="T140" s="663"/>
      <c r="U140" s="663"/>
      <c r="V140" s="663"/>
      <c r="W140" s="663"/>
      <c r="X140" s="663"/>
      <c r="Y140" s="663"/>
      <c r="Z140" s="663"/>
      <c r="AA140" s="663"/>
      <c r="AB140" s="663"/>
      <c r="AC140" s="663"/>
      <c r="AD140" s="663"/>
      <c r="AE140" s="663"/>
      <c r="AF140" s="663"/>
      <c r="AG140" s="663"/>
      <c r="AH140" s="663"/>
      <c r="AI140" s="663"/>
      <c r="AJ140" s="663"/>
      <c r="AK140" s="663"/>
      <c r="AL140" s="663"/>
      <c r="AM140" s="663"/>
      <c r="AN140" s="663"/>
      <c r="AO140" s="663"/>
      <c r="AP140" s="663"/>
      <c r="AQ140" s="663"/>
      <c r="AR140" s="663"/>
      <c r="AS140" s="663"/>
      <c r="AT140" s="663"/>
      <c r="AU140" s="663"/>
      <c r="AV140" s="663"/>
      <c r="AW140" s="663"/>
      <c r="AX140" s="663"/>
      <c r="AY140" s="663"/>
      <c r="AZ140" s="663"/>
      <c r="BA140" s="663"/>
      <c r="BB140" s="663"/>
      <c r="BC140" s="663"/>
      <c r="BD140" s="663"/>
      <c r="BE140" s="663"/>
      <c r="BF140" s="663"/>
      <c r="BG140" s="663"/>
      <c r="BH140" s="663"/>
      <c r="BI140" s="663"/>
      <c r="BJ140" s="663"/>
      <c r="BK140" s="663"/>
      <c r="BL140" s="663"/>
      <c r="BM140" s="663"/>
      <c r="BN140" s="663"/>
      <c r="BO140" s="663"/>
      <c r="BP140" s="663"/>
      <c r="BQ140" s="663"/>
      <c r="BR140" s="663"/>
      <c r="BS140" s="663"/>
      <c r="BT140" s="663"/>
      <c r="BU140" s="663"/>
      <c r="BV140" s="663"/>
      <c r="BW140" s="663"/>
      <c r="BX140" s="663"/>
      <c r="BY140" s="663"/>
    </row>
    <row r="141" spans="2:77" ht="48" customHeight="1" x14ac:dyDescent="0.25">
      <c r="B141" s="416" t="s">
        <v>744</v>
      </c>
      <c r="C141" s="417" t="s">
        <v>812</v>
      </c>
      <c r="D141" s="416" t="s">
        <v>93</v>
      </c>
      <c r="E141" s="662"/>
      <c r="F141" s="662"/>
      <c r="G141" s="662"/>
      <c r="H141" s="662"/>
      <c r="I141" s="662"/>
      <c r="J141" s="662"/>
      <c r="K141" s="662"/>
      <c r="L141" s="662"/>
      <c r="M141" s="662"/>
      <c r="N141" s="662"/>
      <c r="O141" s="662"/>
      <c r="P141" s="662"/>
      <c r="Q141" s="662"/>
      <c r="R141" s="662"/>
      <c r="S141" s="662"/>
      <c r="T141" s="662"/>
      <c r="U141" s="662"/>
      <c r="V141" s="662"/>
      <c r="W141" s="662"/>
      <c r="X141" s="662"/>
      <c r="Y141" s="662"/>
      <c r="Z141" s="662"/>
      <c r="AA141" s="662"/>
      <c r="AB141" s="662"/>
      <c r="AC141" s="662"/>
      <c r="AD141" s="662"/>
      <c r="AE141" s="662"/>
      <c r="AF141" s="662"/>
      <c r="AG141" s="662"/>
      <c r="AH141" s="662"/>
      <c r="AI141" s="662"/>
      <c r="AJ141" s="662"/>
      <c r="AK141" s="662"/>
      <c r="AL141" s="662"/>
      <c r="AM141" s="662"/>
      <c r="AN141" s="662"/>
      <c r="AO141" s="662"/>
      <c r="AP141" s="662"/>
      <c r="AQ141" s="662"/>
      <c r="AR141" s="662"/>
      <c r="AS141" s="662"/>
      <c r="AT141" s="662"/>
      <c r="AU141" s="662"/>
      <c r="AV141" s="662"/>
      <c r="AW141" s="662"/>
      <c r="AX141" s="662"/>
      <c r="AY141" s="662"/>
      <c r="AZ141" s="662"/>
      <c r="BA141" s="662"/>
      <c r="BB141" s="662"/>
      <c r="BC141" s="662"/>
      <c r="BD141" s="662"/>
      <c r="BE141" s="662"/>
      <c r="BF141" s="662"/>
      <c r="BG141" s="662"/>
      <c r="BH141" s="662"/>
      <c r="BI141" s="662"/>
      <c r="BJ141" s="662"/>
      <c r="BK141" s="662"/>
      <c r="BL141" s="662"/>
      <c r="BM141" s="662"/>
      <c r="BN141" s="662"/>
      <c r="BO141" s="662"/>
      <c r="BP141" s="662"/>
      <c r="BQ141" s="662"/>
      <c r="BR141" s="662"/>
      <c r="BS141" s="662"/>
      <c r="BT141" s="662"/>
      <c r="BU141" s="662"/>
      <c r="BV141" s="662"/>
      <c r="BW141" s="662"/>
      <c r="BX141" s="662"/>
      <c r="BY141" s="662"/>
    </row>
    <row r="142" spans="2:77" ht="42" customHeight="1" x14ac:dyDescent="0.25">
      <c r="B142" s="397" t="s">
        <v>745</v>
      </c>
      <c r="C142" s="398" t="s">
        <v>813</v>
      </c>
      <c r="D142" s="397" t="s">
        <v>93</v>
      </c>
      <c r="E142" s="663"/>
      <c r="F142" s="663"/>
      <c r="G142" s="663"/>
      <c r="H142" s="663"/>
      <c r="I142" s="663"/>
      <c r="J142" s="663"/>
      <c r="K142" s="663"/>
      <c r="L142" s="663"/>
      <c r="M142" s="663"/>
      <c r="N142" s="663"/>
      <c r="O142" s="663"/>
      <c r="P142" s="663"/>
      <c r="Q142" s="663"/>
      <c r="R142" s="663"/>
      <c r="S142" s="663"/>
      <c r="T142" s="663"/>
      <c r="U142" s="663"/>
      <c r="V142" s="663"/>
      <c r="W142" s="663"/>
      <c r="X142" s="663"/>
      <c r="Y142" s="663"/>
      <c r="Z142" s="663"/>
      <c r="AA142" s="663"/>
      <c r="AB142" s="663"/>
      <c r="AC142" s="663"/>
      <c r="AD142" s="663"/>
      <c r="AE142" s="663"/>
      <c r="AF142" s="663"/>
      <c r="AG142" s="663"/>
      <c r="AH142" s="663"/>
      <c r="AI142" s="663"/>
      <c r="AJ142" s="663"/>
      <c r="AK142" s="663"/>
      <c r="AL142" s="663"/>
      <c r="AM142" s="663"/>
      <c r="AN142" s="663"/>
      <c r="AO142" s="663"/>
      <c r="AP142" s="663"/>
      <c r="AQ142" s="663"/>
      <c r="AR142" s="663"/>
      <c r="AS142" s="663"/>
      <c r="AT142" s="663"/>
      <c r="AU142" s="663"/>
      <c r="AV142" s="663"/>
      <c r="AW142" s="663"/>
      <c r="AX142" s="663"/>
      <c r="AY142" s="663"/>
      <c r="AZ142" s="663"/>
      <c r="BA142" s="663"/>
      <c r="BB142" s="663"/>
      <c r="BC142" s="663"/>
      <c r="BD142" s="663"/>
      <c r="BE142" s="663"/>
      <c r="BF142" s="663"/>
      <c r="BG142" s="663"/>
      <c r="BH142" s="663"/>
      <c r="BI142" s="663"/>
      <c r="BJ142" s="663"/>
      <c r="BK142" s="663"/>
      <c r="BL142" s="663"/>
      <c r="BM142" s="663"/>
      <c r="BN142" s="663"/>
      <c r="BO142" s="663"/>
      <c r="BP142" s="663"/>
      <c r="BQ142" s="663"/>
      <c r="BR142" s="663"/>
      <c r="BS142" s="663"/>
      <c r="BT142" s="663"/>
      <c r="BU142" s="663"/>
      <c r="BV142" s="663"/>
      <c r="BW142" s="663"/>
      <c r="BX142" s="663"/>
      <c r="BY142" s="663"/>
    </row>
    <row r="143" spans="2:77" ht="42" customHeight="1" x14ac:dyDescent="0.25">
      <c r="B143" s="397" t="s">
        <v>746</v>
      </c>
      <c r="C143" s="398" t="s">
        <v>814</v>
      </c>
      <c r="D143" s="397" t="s">
        <v>93</v>
      </c>
      <c r="E143" s="663"/>
      <c r="F143" s="663"/>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c r="AJ143" s="663"/>
      <c r="AK143" s="663"/>
      <c r="AL143" s="663"/>
      <c r="AM143" s="663"/>
      <c r="AN143" s="663"/>
      <c r="AO143" s="663"/>
      <c r="AP143" s="663"/>
      <c r="AQ143" s="663"/>
      <c r="AR143" s="663"/>
      <c r="AS143" s="663"/>
      <c r="AT143" s="663"/>
      <c r="AU143" s="663"/>
      <c r="AV143" s="663"/>
      <c r="AW143" s="663"/>
      <c r="AX143" s="663"/>
      <c r="AY143" s="663"/>
      <c r="AZ143" s="663"/>
      <c r="BA143" s="663"/>
      <c r="BB143" s="663"/>
      <c r="BC143" s="663"/>
      <c r="BD143" s="663"/>
      <c r="BE143" s="663"/>
      <c r="BF143" s="663"/>
      <c r="BG143" s="663"/>
      <c r="BH143" s="663"/>
      <c r="BI143" s="663"/>
      <c r="BJ143" s="663"/>
      <c r="BK143" s="663"/>
      <c r="BL143" s="663"/>
      <c r="BM143" s="663"/>
      <c r="BN143" s="663"/>
      <c r="BO143" s="663"/>
      <c r="BP143" s="663"/>
      <c r="BQ143" s="663"/>
      <c r="BR143" s="663"/>
      <c r="BS143" s="663"/>
      <c r="BT143" s="663"/>
      <c r="BU143" s="663"/>
      <c r="BV143" s="663"/>
      <c r="BW143" s="663"/>
      <c r="BX143" s="663"/>
      <c r="BY143" s="663"/>
    </row>
    <row r="144" spans="2:77" ht="42" customHeight="1" x14ac:dyDescent="0.25">
      <c r="B144" s="397" t="s">
        <v>747</v>
      </c>
      <c r="C144" s="398" t="s">
        <v>815</v>
      </c>
      <c r="D144" s="397" t="s">
        <v>93</v>
      </c>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c r="AJ144" s="663"/>
      <c r="AK144" s="663"/>
      <c r="AL144" s="663"/>
      <c r="AM144" s="663"/>
      <c r="AN144" s="663"/>
      <c r="AO144" s="663"/>
      <c r="AP144" s="663"/>
      <c r="AQ144" s="663"/>
      <c r="AR144" s="663"/>
      <c r="AS144" s="663"/>
      <c r="AT144" s="663"/>
      <c r="AU144" s="663"/>
      <c r="AV144" s="663"/>
      <c r="AW144" s="663"/>
      <c r="AX144" s="663"/>
      <c r="AY144" s="663"/>
      <c r="AZ144" s="663"/>
      <c r="BA144" s="663"/>
      <c r="BB144" s="663"/>
      <c r="BC144" s="663"/>
      <c r="BD144" s="663"/>
      <c r="BE144" s="663"/>
      <c r="BF144" s="663"/>
      <c r="BG144" s="663"/>
      <c r="BH144" s="663"/>
      <c r="BI144" s="663"/>
      <c r="BJ144" s="663"/>
      <c r="BK144" s="663"/>
      <c r="BL144" s="663"/>
      <c r="BM144" s="663"/>
      <c r="BN144" s="663"/>
      <c r="BO144" s="663"/>
      <c r="BP144" s="663"/>
      <c r="BQ144" s="663"/>
      <c r="BR144" s="663"/>
      <c r="BS144" s="663"/>
      <c r="BT144" s="663"/>
      <c r="BU144" s="663"/>
      <c r="BV144" s="663"/>
      <c r="BW144" s="663"/>
      <c r="BX144" s="663"/>
      <c r="BY144" s="663"/>
    </row>
    <row r="145" spans="2:77" ht="42" customHeight="1" x14ac:dyDescent="0.25">
      <c r="B145" s="397" t="s">
        <v>1575</v>
      </c>
      <c r="C145" s="398" t="s">
        <v>816</v>
      </c>
      <c r="D145" s="397" t="s">
        <v>93</v>
      </c>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c r="AJ145" s="663"/>
      <c r="AK145" s="663"/>
      <c r="AL145" s="663"/>
      <c r="AM145" s="663"/>
      <c r="AN145" s="663"/>
      <c r="AO145" s="663"/>
      <c r="AP145" s="663"/>
      <c r="AQ145" s="663"/>
      <c r="AR145" s="663"/>
      <c r="AS145" s="663"/>
      <c r="AT145" s="663"/>
      <c r="AU145" s="663"/>
      <c r="AV145" s="663"/>
      <c r="AW145" s="663"/>
      <c r="AX145" s="663"/>
      <c r="AY145" s="663"/>
      <c r="AZ145" s="663"/>
      <c r="BA145" s="663"/>
      <c r="BB145" s="663"/>
      <c r="BC145" s="663"/>
      <c r="BD145" s="663"/>
      <c r="BE145" s="663"/>
      <c r="BF145" s="663"/>
      <c r="BG145" s="663"/>
      <c r="BH145" s="663"/>
      <c r="BI145" s="663"/>
      <c r="BJ145" s="663"/>
      <c r="BK145" s="663"/>
      <c r="BL145" s="663"/>
      <c r="BM145" s="663"/>
      <c r="BN145" s="663"/>
      <c r="BO145" s="663"/>
      <c r="BP145" s="663"/>
      <c r="BQ145" s="663"/>
      <c r="BR145" s="663"/>
      <c r="BS145" s="663"/>
      <c r="BT145" s="663"/>
      <c r="BU145" s="663"/>
      <c r="BV145" s="663"/>
      <c r="BW145" s="663"/>
      <c r="BX145" s="663"/>
      <c r="BY145" s="663"/>
    </row>
    <row r="146" spans="2:77" s="35" customFormat="1" ht="33" customHeight="1" x14ac:dyDescent="0.25">
      <c r="B146" s="67" t="s">
        <v>1575</v>
      </c>
      <c r="C146" s="313" t="s">
        <v>1681</v>
      </c>
      <c r="D146" s="67" t="s">
        <v>1683</v>
      </c>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row>
    <row r="147" spans="2:77" s="35" customFormat="1" ht="33" customHeight="1" x14ac:dyDescent="0.25">
      <c r="B147" s="67" t="s">
        <v>1575</v>
      </c>
      <c r="C147" s="313" t="s">
        <v>1679</v>
      </c>
      <c r="D147" s="67" t="s">
        <v>1684</v>
      </c>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row>
    <row r="148" spans="2:77" s="35" customFormat="1" ht="33" customHeight="1" x14ac:dyDescent="0.25">
      <c r="B148" s="67" t="s">
        <v>1575</v>
      </c>
      <c r="C148" s="313" t="s">
        <v>1680</v>
      </c>
      <c r="D148" s="67" t="s">
        <v>1685</v>
      </c>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row>
    <row r="149" spans="2:77" ht="48" customHeight="1" x14ac:dyDescent="0.25">
      <c r="B149" s="416" t="s">
        <v>748</v>
      </c>
      <c r="C149" s="417" t="s">
        <v>177</v>
      </c>
      <c r="D149" s="416" t="s">
        <v>93</v>
      </c>
      <c r="E149" s="662"/>
      <c r="F149" s="662"/>
      <c r="G149" s="662"/>
      <c r="H149" s="662"/>
      <c r="I149" s="662"/>
      <c r="J149" s="662"/>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c r="BF149" s="662"/>
      <c r="BG149" s="662"/>
      <c r="BH149" s="662"/>
      <c r="BI149" s="662"/>
      <c r="BJ149" s="662"/>
      <c r="BK149" s="662"/>
      <c r="BL149" s="662"/>
      <c r="BM149" s="662"/>
      <c r="BN149" s="662"/>
      <c r="BO149" s="662"/>
      <c r="BP149" s="662"/>
      <c r="BQ149" s="662"/>
      <c r="BR149" s="662"/>
      <c r="BS149" s="662"/>
      <c r="BT149" s="662"/>
      <c r="BU149" s="662"/>
      <c r="BV149" s="662"/>
      <c r="BW149" s="662"/>
      <c r="BX149" s="662"/>
      <c r="BY149" s="662"/>
    </row>
    <row r="150" spans="2:77" ht="48" customHeight="1" x14ac:dyDescent="0.25">
      <c r="B150" s="416" t="s">
        <v>1576</v>
      </c>
      <c r="C150" s="417" t="s">
        <v>1577</v>
      </c>
      <c r="D150" s="416" t="s">
        <v>93</v>
      </c>
      <c r="E150" s="662"/>
      <c r="F150" s="662"/>
      <c r="G150" s="662"/>
      <c r="H150" s="662"/>
      <c r="I150" s="662"/>
      <c r="J150" s="662"/>
      <c r="K150" s="662"/>
      <c r="L150" s="662"/>
      <c r="M150" s="662"/>
      <c r="N150" s="662"/>
      <c r="O150" s="662"/>
      <c r="P150" s="662"/>
      <c r="Q150" s="662"/>
      <c r="R150" s="662"/>
      <c r="S150" s="662"/>
      <c r="T150" s="662"/>
      <c r="U150" s="662"/>
      <c r="V150" s="662"/>
      <c r="W150" s="662"/>
      <c r="X150" s="662"/>
      <c r="Y150" s="662"/>
      <c r="Z150" s="662"/>
      <c r="AA150" s="662"/>
      <c r="AB150" s="662"/>
      <c r="AC150" s="662"/>
      <c r="AD150" s="662"/>
      <c r="AE150" s="662"/>
      <c r="AF150" s="662"/>
      <c r="AG150" s="662"/>
      <c r="AH150" s="662"/>
      <c r="AI150" s="662"/>
      <c r="AJ150" s="662"/>
      <c r="AK150" s="662"/>
      <c r="AL150" s="662"/>
      <c r="AM150" s="662"/>
      <c r="AN150" s="662"/>
      <c r="AO150" s="662"/>
      <c r="AP150" s="662"/>
      <c r="AQ150" s="662"/>
      <c r="AR150" s="662"/>
      <c r="AS150" s="662"/>
      <c r="AT150" s="662"/>
      <c r="AU150" s="662"/>
      <c r="AV150" s="662"/>
      <c r="AW150" s="662"/>
      <c r="AX150" s="662"/>
      <c r="AY150" s="662"/>
      <c r="AZ150" s="662"/>
      <c r="BA150" s="662"/>
      <c r="BB150" s="662"/>
      <c r="BC150" s="662"/>
      <c r="BD150" s="662"/>
      <c r="BE150" s="662"/>
      <c r="BF150" s="662"/>
      <c r="BG150" s="662"/>
      <c r="BH150" s="662"/>
      <c r="BI150" s="662"/>
      <c r="BJ150" s="662"/>
      <c r="BK150" s="662"/>
      <c r="BL150" s="662"/>
      <c r="BM150" s="662"/>
      <c r="BN150" s="662"/>
      <c r="BO150" s="662"/>
      <c r="BP150" s="662"/>
      <c r="BQ150" s="662"/>
      <c r="BR150" s="662"/>
      <c r="BS150" s="662"/>
      <c r="BT150" s="662"/>
      <c r="BU150" s="662"/>
      <c r="BV150" s="662"/>
      <c r="BW150" s="662"/>
      <c r="BX150" s="662"/>
      <c r="BY150" s="662"/>
    </row>
    <row r="151" spans="2:77" ht="48" customHeight="1" x14ac:dyDescent="0.25">
      <c r="B151" s="416" t="s">
        <v>169</v>
      </c>
      <c r="C151" s="417" t="s">
        <v>1578</v>
      </c>
      <c r="D151" s="416" t="s">
        <v>93</v>
      </c>
      <c r="E151" s="662"/>
      <c r="F151" s="662"/>
      <c r="G151" s="662"/>
      <c r="H151" s="662"/>
      <c r="I151" s="662"/>
      <c r="J151" s="662"/>
      <c r="K151" s="662"/>
      <c r="L151" s="662"/>
      <c r="M151" s="662"/>
      <c r="N151" s="662"/>
      <c r="O151" s="662"/>
      <c r="P151" s="662"/>
      <c r="Q151" s="662"/>
      <c r="R151" s="662"/>
      <c r="S151" s="662"/>
      <c r="T151" s="662"/>
      <c r="U151" s="662"/>
      <c r="V151" s="662"/>
      <c r="W151" s="662"/>
      <c r="X151" s="662"/>
      <c r="Y151" s="662"/>
      <c r="Z151" s="662"/>
      <c r="AA151" s="662"/>
      <c r="AB151" s="662"/>
      <c r="AC151" s="662"/>
      <c r="AD151" s="662"/>
      <c r="AE151" s="662"/>
      <c r="AF151" s="662"/>
      <c r="AG151" s="662"/>
      <c r="AH151" s="662"/>
      <c r="AI151" s="662"/>
      <c r="AJ151" s="662"/>
      <c r="AK151" s="662"/>
      <c r="AL151" s="662"/>
      <c r="AM151" s="662"/>
      <c r="AN151" s="662"/>
      <c r="AO151" s="662"/>
      <c r="AP151" s="662"/>
      <c r="AQ151" s="662"/>
      <c r="AR151" s="662"/>
      <c r="AS151" s="662"/>
      <c r="AT151" s="662"/>
      <c r="AU151" s="662"/>
      <c r="AV151" s="662"/>
      <c r="AW151" s="662"/>
      <c r="AX151" s="662"/>
      <c r="AY151" s="662"/>
      <c r="AZ151" s="662"/>
      <c r="BA151" s="662"/>
      <c r="BB151" s="662"/>
      <c r="BC151" s="662"/>
      <c r="BD151" s="662"/>
      <c r="BE151" s="662"/>
      <c r="BF151" s="662"/>
      <c r="BG151" s="662"/>
      <c r="BH151" s="662"/>
      <c r="BI151" s="662"/>
      <c r="BJ151" s="662"/>
      <c r="BK151" s="662"/>
      <c r="BL151" s="662"/>
      <c r="BM151" s="662"/>
      <c r="BN151" s="662"/>
      <c r="BO151" s="662"/>
      <c r="BP151" s="662"/>
      <c r="BQ151" s="662"/>
      <c r="BR151" s="662"/>
      <c r="BS151" s="662"/>
      <c r="BT151" s="662"/>
      <c r="BU151" s="662"/>
      <c r="BV151" s="662"/>
      <c r="BW151" s="662"/>
      <c r="BX151" s="662"/>
      <c r="BY151" s="662"/>
    </row>
    <row r="152" spans="2:77" ht="48" customHeight="1" x14ac:dyDescent="0.25">
      <c r="B152" s="416" t="s">
        <v>171</v>
      </c>
      <c r="C152" s="417" t="s">
        <v>1579</v>
      </c>
      <c r="D152" s="416" t="s">
        <v>93</v>
      </c>
      <c r="E152" s="662"/>
      <c r="F152" s="662"/>
      <c r="G152" s="662"/>
      <c r="H152" s="662"/>
      <c r="I152" s="662"/>
      <c r="J152" s="662"/>
      <c r="K152" s="662"/>
      <c r="L152" s="662"/>
      <c r="M152" s="662"/>
      <c r="N152" s="662"/>
      <c r="O152" s="662"/>
      <c r="P152" s="662"/>
      <c r="Q152" s="662"/>
      <c r="R152" s="662"/>
      <c r="S152" s="662"/>
      <c r="T152" s="662"/>
      <c r="U152" s="662"/>
      <c r="V152" s="662"/>
      <c r="W152" s="662"/>
      <c r="X152" s="662"/>
      <c r="Y152" s="662"/>
      <c r="Z152" s="662"/>
      <c r="AA152" s="662"/>
      <c r="AB152" s="662"/>
      <c r="AC152" s="662"/>
      <c r="AD152" s="662"/>
      <c r="AE152" s="662"/>
      <c r="AF152" s="662"/>
      <c r="AG152" s="662"/>
      <c r="AH152" s="662"/>
      <c r="AI152" s="662"/>
      <c r="AJ152" s="662"/>
      <c r="AK152" s="662"/>
      <c r="AL152" s="662"/>
      <c r="AM152" s="662"/>
      <c r="AN152" s="662"/>
      <c r="AO152" s="662"/>
      <c r="AP152" s="662"/>
      <c r="AQ152" s="662"/>
      <c r="AR152" s="662"/>
      <c r="AS152" s="662"/>
      <c r="AT152" s="662"/>
      <c r="AU152" s="662"/>
      <c r="AV152" s="662"/>
      <c r="AW152" s="662"/>
      <c r="AX152" s="662"/>
      <c r="AY152" s="662"/>
      <c r="AZ152" s="662"/>
      <c r="BA152" s="662"/>
      <c r="BB152" s="662"/>
      <c r="BC152" s="662"/>
      <c r="BD152" s="662"/>
      <c r="BE152" s="662"/>
      <c r="BF152" s="662"/>
      <c r="BG152" s="662"/>
      <c r="BH152" s="662"/>
      <c r="BI152" s="662"/>
      <c r="BJ152" s="662"/>
      <c r="BK152" s="662"/>
      <c r="BL152" s="662"/>
      <c r="BM152" s="662"/>
      <c r="BN152" s="662"/>
      <c r="BO152" s="662"/>
      <c r="BP152" s="662"/>
      <c r="BQ152" s="662"/>
      <c r="BR152" s="662"/>
      <c r="BS152" s="662"/>
      <c r="BT152" s="662"/>
      <c r="BU152" s="662"/>
      <c r="BV152" s="662"/>
      <c r="BW152" s="662"/>
      <c r="BX152" s="662"/>
      <c r="BY152" s="662"/>
    </row>
    <row r="153" spans="2:77" ht="48" customHeight="1" x14ac:dyDescent="0.25">
      <c r="B153" s="416" t="s">
        <v>1580</v>
      </c>
      <c r="C153" s="417" t="s">
        <v>1581</v>
      </c>
      <c r="D153" s="416" t="s">
        <v>93</v>
      </c>
      <c r="E153" s="662"/>
      <c r="F153" s="662"/>
      <c r="G153" s="662"/>
      <c r="H153" s="662"/>
      <c r="I153" s="662"/>
      <c r="J153" s="662"/>
      <c r="K153" s="662"/>
      <c r="L153" s="662"/>
      <c r="M153" s="662"/>
      <c r="N153" s="662"/>
      <c r="O153" s="662"/>
      <c r="P153" s="662"/>
      <c r="Q153" s="662"/>
      <c r="R153" s="662"/>
      <c r="S153" s="662"/>
      <c r="T153" s="662"/>
      <c r="U153" s="662"/>
      <c r="V153" s="662"/>
      <c r="W153" s="662"/>
      <c r="X153" s="662"/>
      <c r="Y153" s="662"/>
      <c r="Z153" s="662"/>
      <c r="AA153" s="662"/>
      <c r="AB153" s="662"/>
      <c r="AC153" s="662"/>
      <c r="AD153" s="662"/>
      <c r="AE153" s="662"/>
      <c r="AF153" s="662"/>
      <c r="AG153" s="662"/>
      <c r="AH153" s="662"/>
      <c r="AI153" s="662"/>
      <c r="AJ153" s="662"/>
      <c r="AK153" s="662"/>
      <c r="AL153" s="662"/>
      <c r="AM153" s="662"/>
      <c r="AN153" s="662"/>
      <c r="AO153" s="662"/>
      <c r="AP153" s="662"/>
      <c r="AQ153" s="662"/>
      <c r="AR153" s="662"/>
      <c r="AS153" s="662"/>
      <c r="AT153" s="662"/>
      <c r="AU153" s="662"/>
      <c r="AV153" s="662"/>
      <c r="AW153" s="662"/>
      <c r="AX153" s="662"/>
      <c r="AY153" s="662"/>
      <c r="AZ153" s="662"/>
      <c r="BA153" s="662"/>
      <c r="BB153" s="662"/>
      <c r="BC153" s="662"/>
      <c r="BD153" s="662"/>
      <c r="BE153" s="662"/>
      <c r="BF153" s="662"/>
      <c r="BG153" s="662"/>
      <c r="BH153" s="662"/>
      <c r="BI153" s="662"/>
      <c r="BJ153" s="662"/>
      <c r="BK153" s="662"/>
      <c r="BL153" s="662"/>
      <c r="BM153" s="662"/>
      <c r="BN153" s="662"/>
      <c r="BO153" s="662"/>
      <c r="BP153" s="662"/>
      <c r="BQ153" s="662"/>
      <c r="BR153" s="662"/>
      <c r="BS153" s="662"/>
      <c r="BT153" s="662"/>
      <c r="BU153" s="662"/>
      <c r="BV153" s="662"/>
      <c r="BW153" s="662"/>
      <c r="BX153" s="662"/>
      <c r="BY153" s="662"/>
    </row>
    <row r="154" spans="2:77" ht="42" customHeight="1" x14ac:dyDescent="0.25">
      <c r="B154" s="397" t="s">
        <v>1582</v>
      </c>
      <c r="C154" s="398" t="s">
        <v>1583</v>
      </c>
      <c r="D154" s="397" t="s">
        <v>93</v>
      </c>
      <c r="E154" s="663"/>
      <c r="F154" s="663"/>
      <c r="G154" s="663"/>
      <c r="H154" s="663"/>
      <c r="I154" s="663"/>
      <c r="J154" s="663"/>
      <c r="K154" s="663"/>
      <c r="L154" s="663"/>
      <c r="M154" s="663"/>
      <c r="N154" s="663"/>
      <c r="O154" s="663"/>
      <c r="P154" s="663"/>
      <c r="Q154" s="663"/>
      <c r="R154" s="663"/>
      <c r="S154" s="663"/>
      <c r="T154" s="663"/>
      <c r="U154" s="663"/>
      <c r="V154" s="663"/>
      <c r="W154" s="663"/>
      <c r="X154" s="663"/>
      <c r="Y154" s="663"/>
      <c r="Z154" s="663"/>
      <c r="AA154" s="663"/>
      <c r="AB154" s="663"/>
      <c r="AC154" s="663"/>
      <c r="AD154" s="663"/>
      <c r="AE154" s="663"/>
      <c r="AF154" s="663"/>
      <c r="AG154" s="663"/>
      <c r="AH154" s="663"/>
      <c r="AI154" s="663"/>
      <c r="AJ154" s="663"/>
      <c r="AK154" s="663"/>
      <c r="AL154" s="663"/>
      <c r="AM154" s="663"/>
      <c r="AN154" s="663"/>
      <c r="AO154" s="663"/>
      <c r="AP154" s="663"/>
      <c r="AQ154" s="663"/>
      <c r="AR154" s="663"/>
      <c r="AS154" s="663"/>
      <c r="AT154" s="663"/>
      <c r="AU154" s="663"/>
      <c r="AV154" s="663"/>
      <c r="AW154" s="663"/>
      <c r="AX154" s="663"/>
      <c r="AY154" s="663"/>
      <c r="AZ154" s="663"/>
      <c r="BA154" s="663"/>
      <c r="BB154" s="663"/>
      <c r="BC154" s="663"/>
      <c r="BD154" s="663"/>
      <c r="BE154" s="663"/>
      <c r="BF154" s="663"/>
      <c r="BG154" s="663"/>
      <c r="BH154" s="663"/>
      <c r="BI154" s="663"/>
      <c r="BJ154" s="663"/>
      <c r="BK154" s="663"/>
      <c r="BL154" s="663"/>
      <c r="BM154" s="663"/>
      <c r="BN154" s="663"/>
      <c r="BO154" s="663"/>
      <c r="BP154" s="663"/>
      <c r="BQ154" s="663"/>
      <c r="BR154" s="663"/>
      <c r="BS154" s="663"/>
      <c r="BT154" s="663"/>
      <c r="BU154" s="663"/>
      <c r="BV154" s="663"/>
      <c r="BW154" s="663"/>
      <c r="BX154" s="663"/>
      <c r="BY154" s="663"/>
    </row>
    <row r="155" spans="2:77" ht="42" customHeight="1" x14ac:dyDescent="0.25">
      <c r="B155" s="397" t="s">
        <v>1584</v>
      </c>
      <c r="C155" s="398" t="s">
        <v>1566</v>
      </c>
      <c r="D155" s="397" t="s">
        <v>93</v>
      </c>
      <c r="E155" s="663"/>
      <c r="F155" s="663"/>
      <c r="G155" s="663"/>
      <c r="H155" s="663"/>
      <c r="I155" s="663"/>
      <c r="J155" s="663"/>
      <c r="K155" s="663"/>
      <c r="L155" s="663"/>
      <c r="M155" s="663"/>
      <c r="N155" s="663"/>
      <c r="O155" s="663"/>
      <c r="P155" s="663"/>
      <c r="Q155" s="663"/>
      <c r="R155" s="663"/>
      <c r="S155" s="663"/>
      <c r="T155" s="663"/>
      <c r="U155" s="663"/>
      <c r="V155" s="663"/>
      <c r="W155" s="663"/>
      <c r="X155" s="663"/>
      <c r="Y155" s="663"/>
      <c r="Z155" s="663"/>
      <c r="AA155" s="663"/>
      <c r="AB155" s="663"/>
      <c r="AC155" s="663"/>
      <c r="AD155" s="663"/>
      <c r="AE155" s="663"/>
      <c r="AF155" s="663"/>
      <c r="AG155" s="663"/>
      <c r="AH155" s="663"/>
      <c r="AI155" s="663"/>
      <c r="AJ155" s="663"/>
      <c r="AK155" s="663"/>
      <c r="AL155" s="663"/>
      <c r="AM155" s="663"/>
      <c r="AN155" s="663"/>
      <c r="AO155" s="663"/>
      <c r="AP155" s="663"/>
      <c r="AQ155" s="663"/>
      <c r="AR155" s="663"/>
      <c r="AS155" s="663"/>
      <c r="AT155" s="663"/>
      <c r="AU155" s="663"/>
      <c r="AV155" s="663"/>
      <c r="AW155" s="663"/>
      <c r="AX155" s="663"/>
      <c r="AY155" s="663"/>
      <c r="AZ155" s="663"/>
      <c r="BA155" s="663"/>
      <c r="BB155" s="663"/>
      <c r="BC155" s="663"/>
      <c r="BD155" s="663"/>
      <c r="BE155" s="663"/>
      <c r="BF155" s="663"/>
      <c r="BG155" s="663"/>
      <c r="BH155" s="663"/>
      <c r="BI155" s="663"/>
      <c r="BJ155" s="663"/>
      <c r="BK155" s="663"/>
      <c r="BL155" s="663"/>
      <c r="BM155" s="663"/>
      <c r="BN155" s="663"/>
      <c r="BO155" s="663"/>
      <c r="BP155" s="663"/>
      <c r="BQ155" s="663"/>
      <c r="BR155" s="663"/>
      <c r="BS155" s="663"/>
      <c r="BT155" s="663"/>
      <c r="BU155" s="663"/>
      <c r="BV155" s="663"/>
      <c r="BW155" s="663"/>
      <c r="BX155" s="663"/>
      <c r="BY155" s="663"/>
    </row>
    <row r="156" spans="2:77" ht="42" customHeight="1" x14ac:dyDescent="0.25">
      <c r="B156" s="397" t="s">
        <v>1585</v>
      </c>
      <c r="C156" s="398" t="s">
        <v>1586</v>
      </c>
      <c r="D156" s="397" t="s">
        <v>93</v>
      </c>
      <c r="E156" s="663"/>
      <c r="F156" s="663"/>
      <c r="G156" s="663"/>
      <c r="H156" s="663"/>
      <c r="I156" s="663"/>
      <c r="J156" s="663"/>
      <c r="K156" s="663"/>
      <c r="L156" s="663"/>
      <c r="M156" s="663"/>
      <c r="N156" s="663"/>
      <c r="O156" s="663"/>
      <c r="P156" s="663"/>
      <c r="Q156" s="663"/>
      <c r="R156" s="663"/>
      <c r="S156" s="663"/>
      <c r="T156" s="663"/>
      <c r="U156" s="663"/>
      <c r="V156" s="663"/>
      <c r="W156" s="663"/>
      <c r="X156" s="663"/>
      <c r="Y156" s="663"/>
      <c r="Z156" s="663"/>
      <c r="AA156" s="663"/>
      <c r="AB156" s="663"/>
      <c r="AC156" s="663"/>
      <c r="AD156" s="663"/>
      <c r="AE156" s="663"/>
      <c r="AF156" s="663"/>
      <c r="AG156" s="663"/>
      <c r="AH156" s="663"/>
      <c r="AI156" s="663"/>
      <c r="AJ156" s="663"/>
      <c r="AK156" s="663"/>
      <c r="AL156" s="663"/>
      <c r="AM156" s="663"/>
      <c r="AN156" s="663"/>
      <c r="AO156" s="663"/>
      <c r="AP156" s="663"/>
      <c r="AQ156" s="663"/>
      <c r="AR156" s="663"/>
      <c r="AS156" s="663"/>
      <c r="AT156" s="663"/>
      <c r="AU156" s="663"/>
      <c r="AV156" s="663"/>
      <c r="AW156" s="663"/>
      <c r="AX156" s="663"/>
      <c r="AY156" s="663"/>
      <c r="AZ156" s="663"/>
      <c r="BA156" s="663"/>
      <c r="BB156" s="663"/>
      <c r="BC156" s="663"/>
      <c r="BD156" s="663"/>
      <c r="BE156" s="663"/>
      <c r="BF156" s="663"/>
      <c r="BG156" s="663"/>
      <c r="BH156" s="663"/>
      <c r="BI156" s="663"/>
      <c r="BJ156" s="663"/>
      <c r="BK156" s="663"/>
      <c r="BL156" s="663"/>
      <c r="BM156" s="663"/>
      <c r="BN156" s="663"/>
      <c r="BO156" s="663"/>
      <c r="BP156" s="663"/>
      <c r="BQ156" s="663"/>
      <c r="BR156" s="663"/>
      <c r="BS156" s="663"/>
      <c r="BT156" s="663"/>
      <c r="BU156" s="663"/>
      <c r="BV156" s="663"/>
      <c r="BW156" s="663"/>
      <c r="BX156" s="663"/>
      <c r="BY156" s="663"/>
    </row>
    <row r="157" spans="2:77" ht="42" customHeight="1" x14ac:dyDescent="0.25">
      <c r="B157" s="397" t="s">
        <v>1587</v>
      </c>
      <c r="C157" s="398" t="s">
        <v>1588</v>
      </c>
      <c r="D157" s="397" t="s">
        <v>93</v>
      </c>
      <c r="E157" s="663"/>
      <c r="F157" s="663"/>
      <c r="G157" s="663"/>
      <c r="H157" s="663"/>
      <c r="I157" s="663"/>
      <c r="J157" s="663"/>
      <c r="K157" s="663"/>
      <c r="L157" s="663"/>
      <c r="M157" s="663"/>
      <c r="N157" s="663"/>
      <c r="O157" s="663"/>
      <c r="P157" s="663"/>
      <c r="Q157" s="663"/>
      <c r="R157" s="663"/>
      <c r="S157" s="663"/>
      <c r="T157" s="663"/>
      <c r="U157" s="663"/>
      <c r="V157" s="663"/>
      <c r="W157" s="663"/>
      <c r="X157" s="663"/>
      <c r="Y157" s="663"/>
      <c r="Z157" s="663"/>
      <c r="AA157" s="663"/>
      <c r="AB157" s="663"/>
      <c r="AC157" s="663"/>
      <c r="AD157" s="663"/>
      <c r="AE157" s="663"/>
      <c r="AF157" s="663"/>
      <c r="AG157" s="663"/>
      <c r="AH157" s="663"/>
      <c r="AI157" s="663"/>
      <c r="AJ157" s="663"/>
      <c r="AK157" s="663"/>
      <c r="AL157" s="663"/>
      <c r="AM157" s="663"/>
      <c r="AN157" s="663"/>
      <c r="AO157" s="663"/>
      <c r="AP157" s="663"/>
      <c r="AQ157" s="663"/>
      <c r="AR157" s="663"/>
      <c r="AS157" s="663"/>
      <c r="AT157" s="663"/>
      <c r="AU157" s="663"/>
      <c r="AV157" s="663"/>
      <c r="AW157" s="663"/>
      <c r="AX157" s="663"/>
      <c r="AY157" s="663"/>
      <c r="AZ157" s="663"/>
      <c r="BA157" s="663"/>
      <c r="BB157" s="663"/>
      <c r="BC157" s="663"/>
      <c r="BD157" s="663"/>
      <c r="BE157" s="663"/>
      <c r="BF157" s="663"/>
      <c r="BG157" s="663"/>
      <c r="BH157" s="663"/>
      <c r="BI157" s="663"/>
      <c r="BJ157" s="663"/>
      <c r="BK157" s="663"/>
      <c r="BL157" s="663"/>
      <c r="BM157" s="663"/>
      <c r="BN157" s="663"/>
      <c r="BO157" s="663"/>
      <c r="BP157" s="663"/>
      <c r="BQ157" s="663"/>
      <c r="BR157" s="663"/>
      <c r="BS157" s="663"/>
      <c r="BT157" s="663"/>
      <c r="BU157" s="663"/>
      <c r="BV157" s="663"/>
      <c r="BW157" s="663"/>
      <c r="BX157" s="663"/>
      <c r="BY157" s="663"/>
    </row>
    <row r="158" spans="2:77" ht="48" customHeight="1" x14ac:dyDescent="0.25">
      <c r="B158" s="416" t="s">
        <v>173</v>
      </c>
      <c r="C158" s="417" t="s">
        <v>1589</v>
      </c>
      <c r="D158" s="416" t="s">
        <v>93</v>
      </c>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662"/>
      <c r="AL158" s="662"/>
      <c r="AM158" s="662"/>
      <c r="AN158" s="662"/>
      <c r="AO158" s="662"/>
      <c r="AP158" s="662"/>
      <c r="AQ158" s="662"/>
      <c r="AR158" s="662"/>
      <c r="AS158" s="662"/>
      <c r="AT158" s="662"/>
      <c r="AU158" s="662"/>
      <c r="AV158" s="662"/>
      <c r="AW158" s="662"/>
      <c r="AX158" s="662"/>
      <c r="AY158" s="662"/>
      <c r="AZ158" s="662"/>
      <c r="BA158" s="662"/>
      <c r="BB158" s="662"/>
      <c r="BC158" s="662"/>
      <c r="BD158" s="662"/>
      <c r="BE158" s="662"/>
      <c r="BF158" s="662"/>
      <c r="BG158" s="662"/>
      <c r="BH158" s="662"/>
      <c r="BI158" s="662"/>
      <c r="BJ158" s="662"/>
      <c r="BK158" s="662"/>
      <c r="BL158" s="662"/>
      <c r="BM158" s="662"/>
      <c r="BN158" s="662"/>
      <c r="BO158" s="662"/>
      <c r="BP158" s="662"/>
      <c r="BQ158" s="662"/>
      <c r="BR158" s="662"/>
      <c r="BS158" s="662"/>
      <c r="BT158" s="662"/>
      <c r="BU158" s="662"/>
      <c r="BV158" s="662"/>
      <c r="BW158" s="662"/>
      <c r="BX158" s="662"/>
      <c r="BY158" s="662"/>
    </row>
    <row r="159" spans="2:77" ht="48" customHeight="1" x14ac:dyDescent="0.25">
      <c r="B159" s="416" t="s">
        <v>1590</v>
      </c>
      <c r="C159" s="417" t="s">
        <v>1591</v>
      </c>
      <c r="D159" s="416" t="s">
        <v>93</v>
      </c>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62"/>
      <c r="AL159" s="662"/>
      <c r="AM159" s="662"/>
      <c r="AN159" s="662"/>
      <c r="AO159" s="662"/>
      <c r="AP159" s="662"/>
      <c r="AQ159" s="662"/>
      <c r="AR159" s="662"/>
      <c r="AS159" s="662"/>
      <c r="AT159" s="662"/>
      <c r="AU159" s="662"/>
      <c r="AV159" s="662"/>
      <c r="AW159" s="662"/>
      <c r="AX159" s="662"/>
      <c r="AY159" s="662"/>
      <c r="AZ159" s="662"/>
      <c r="BA159" s="662"/>
      <c r="BB159" s="662"/>
      <c r="BC159" s="662"/>
      <c r="BD159" s="662"/>
      <c r="BE159" s="662"/>
      <c r="BF159" s="662"/>
      <c r="BG159" s="662"/>
      <c r="BH159" s="662"/>
      <c r="BI159" s="662"/>
      <c r="BJ159" s="662"/>
      <c r="BK159" s="662"/>
      <c r="BL159" s="662"/>
      <c r="BM159" s="662"/>
      <c r="BN159" s="662"/>
      <c r="BO159" s="662"/>
      <c r="BP159" s="662"/>
      <c r="BQ159" s="662"/>
      <c r="BR159" s="662"/>
      <c r="BS159" s="662"/>
      <c r="BT159" s="662"/>
      <c r="BU159" s="662"/>
      <c r="BV159" s="662"/>
      <c r="BW159" s="662"/>
      <c r="BX159" s="662"/>
      <c r="BY159" s="662"/>
    </row>
    <row r="160" spans="2:77" ht="42" customHeight="1" x14ac:dyDescent="0.25">
      <c r="B160" s="397" t="s">
        <v>1592</v>
      </c>
      <c r="C160" s="398" t="s">
        <v>1593</v>
      </c>
      <c r="D160" s="397" t="s">
        <v>93</v>
      </c>
      <c r="E160" s="663"/>
      <c r="F160" s="663"/>
      <c r="G160" s="663"/>
      <c r="H160" s="663"/>
      <c r="I160" s="663"/>
      <c r="J160" s="663"/>
      <c r="K160" s="663"/>
      <c r="L160" s="663"/>
      <c r="M160" s="663"/>
      <c r="N160" s="663"/>
      <c r="O160" s="663"/>
      <c r="P160" s="663"/>
      <c r="Q160" s="663"/>
      <c r="R160" s="663"/>
      <c r="S160" s="663"/>
      <c r="T160" s="663"/>
      <c r="U160" s="663"/>
      <c r="V160" s="663"/>
      <c r="W160" s="663"/>
      <c r="X160" s="663"/>
      <c r="Y160" s="663"/>
      <c r="Z160" s="663"/>
      <c r="AA160" s="663"/>
      <c r="AB160" s="663"/>
      <c r="AC160" s="663"/>
      <c r="AD160" s="663"/>
      <c r="AE160" s="663"/>
      <c r="AF160" s="663"/>
      <c r="AG160" s="663"/>
      <c r="AH160" s="663"/>
      <c r="AI160" s="663"/>
      <c r="AJ160" s="663"/>
      <c r="AK160" s="663"/>
      <c r="AL160" s="663"/>
      <c r="AM160" s="663"/>
      <c r="AN160" s="663"/>
      <c r="AO160" s="663"/>
      <c r="AP160" s="663"/>
      <c r="AQ160" s="663"/>
      <c r="AR160" s="663"/>
      <c r="AS160" s="663"/>
      <c r="AT160" s="663"/>
      <c r="AU160" s="663"/>
      <c r="AV160" s="663"/>
      <c r="AW160" s="663"/>
      <c r="AX160" s="663"/>
      <c r="AY160" s="663"/>
      <c r="AZ160" s="663"/>
      <c r="BA160" s="663"/>
      <c r="BB160" s="663"/>
      <c r="BC160" s="663"/>
      <c r="BD160" s="663"/>
      <c r="BE160" s="663"/>
      <c r="BF160" s="663"/>
      <c r="BG160" s="663"/>
      <c r="BH160" s="663"/>
      <c r="BI160" s="663"/>
      <c r="BJ160" s="663"/>
      <c r="BK160" s="663"/>
      <c r="BL160" s="663"/>
      <c r="BM160" s="663"/>
      <c r="BN160" s="663"/>
      <c r="BO160" s="663"/>
      <c r="BP160" s="663"/>
      <c r="BQ160" s="663"/>
      <c r="BR160" s="663"/>
      <c r="BS160" s="663"/>
      <c r="BT160" s="663"/>
      <c r="BU160" s="663"/>
      <c r="BV160" s="663"/>
      <c r="BW160" s="663"/>
      <c r="BX160" s="663"/>
      <c r="BY160" s="663"/>
    </row>
    <row r="161" spans="2:77" ht="42" customHeight="1" x14ac:dyDescent="0.25">
      <c r="B161" s="397" t="s">
        <v>1594</v>
      </c>
      <c r="C161" s="398" t="s">
        <v>1570</v>
      </c>
      <c r="D161" s="397" t="s">
        <v>93</v>
      </c>
      <c r="E161" s="663"/>
      <c r="F161" s="663"/>
      <c r="G161" s="663"/>
      <c r="H161" s="663"/>
      <c r="I161" s="663"/>
      <c r="J161" s="663"/>
      <c r="K161" s="663"/>
      <c r="L161" s="663"/>
      <c r="M161" s="663"/>
      <c r="N161" s="663"/>
      <c r="O161" s="663"/>
      <c r="P161" s="663"/>
      <c r="Q161" s="663"/>
      <c r="R161" s="663"/>
      <c r="S161" s="663"/>
      <c r="T161" s="663"/>
      <c r="U161" s="663"/>
      <c r="V161" s="663"/>
      <c r="W161" s="663"/>
      <c r="X161" s="663"/>
      <c r="Y161" s="663"/>
      <c r="Z161" s="663"/>
      <c r="AA161" s="663"/>
      <c r="AB161" s="663"/>
      <c r="AC161" s="663"/>
      <c r="AD161" s="663"/>
      <c r="AE161" s="663"/>
      <c r="AF161" s="663"/>
      <c r="AG161" s="663"/>
      <c r="AH161" s="663"/>
      <c r="AI161" s="663"/>
      <c r="AJ161" s="663"/>
      <c r="AK161" s="663"/>
      <c r="AL161" s="663"/>
      <c r="AM161" s="663"/>
      <c r="AN161" s="663"/>
      <c r="AO161" s="663"/>
      <c r="AP161" s="663"/>
      <c r="AQ161" s="663"/>
      <c r="AR161" s="663"/>
      <c r="AS161" s="663"/>
      <c r="AT161" s="663"/>
      <c r="AU161" s="663"/>
      <c r="AV161" s="663"/>
      <c r="AW161" s="663"/>
      <c r="AX161" s="663"/>
      <c r="AY161" s="663"/>
      <c r="AZ161" s="663"/>
      <c r="BA161" s="663"/>
      <c r="BB161" s="663"/>
      <c r="BC161" s="663"/>
      <c r="BD161" s="663"/>
      <c r="BE161" s="663"/>
      <c r="BF161" s="663"/>
      <c r="BG161" s="663"/>
      <c r="BH161" s="663"/>
      <c r="BI161" s="663"/>
      <c r="BJ161" s="663"/>
      <c r="BK161" s="663"/>
      <c r="BL161" s="663"/>
      <c r="BM161" s="663"/>
      <c r="BN161" s="663"/>
      <c r="BO161" s="663"/>
      <c r="BP161" s="663"/>
      <c r="BQ161" s="663"/>
      <c r="BR161" s="663"/>
      <c r="BS161" s="663"/>
      <c r="BT161" s="663"/>
      <c r="BU161" s="663"/>
      <c r="BV161" s="663"/>
      <c r="BW161" s="663"/>
      <c r="BX161" s="663"/>
      <c r="BY161" s="663"/>
    </row>
    <row r="162" spans="2:77" ht="42" customHeight="1" x14ac:dyDescent="0.25">
      <c r="B162" s="397" t="s">
        <v>1595</v>
      </c>
      <c r="C162" s="398" t="s">
        <v>1596</v>
      </c>
      <c r="D162" s="397" t="s">
        <v>93</v>
      </c>
      <c r="E162" s="663"/>
      <c r="F162" s="663"/>
      <c r="G162" s="663"/>
      <c r="H162" s="663"/>
      <c r="I162" s="663"/>
      <c r="J162" s="663"/>
      <c r="K162" s="663"/>
      <c r="L162" s="663"/>
      <c r="M162" s="663"/>
      <c r="N162" s="663"/>
      <c r="O162" s="663"/>
      <c r="P162" s="663"/>
      <c r="Q162" s="663"/>
      <c r="R162" s="663"/>
      <c r="S162" s="663"/>
      <c r="T162" s="663"/>
      <c r="U162" s="663"/>
      <c r="V162" s="663"/>
      <c r="W162" s="663"/>
      <c r="X162" s="663"/>
      <c r="Y162" s="663"/>
      <c r="Z162" s="663"/>
      <c r="AA162" s="663"/>
      <c r="AB162" s="663"/>
      <c r="AC162" s="663"/>
      <c r="AD162" s="663"/>
      <c r="AE162" s="663"/>
      <c r="AF162" s="663"/>
      <c r="AG162" s="663"/>
      <c r="AH162" s="663"/>
      <c r="AI162" s="663"/>
      <c r="AJ162" s="663"/>
      <c r="AK162" s="663"/>
      <c r="AL162" s="663"/>
      <c r="AM162" s="663"/>
      <c r="AN162" s="663"/>
      <c r="AO162" s="663"/>
      <c r="AP162" s="663"/>
      <c r="AQ162" s="663"/>
      <c r="AR162" s="663"/>
      <c r="AS162" s="663"/>
      <c r="AT162" s="663"/>
      <c r="AU162" s="663"/>
      <c r="AV162" s="663"/>
      <c r="AW162" s="663"/>
      <c r="AX162" s="663"/>
      <c r="AY162" s="663"/>
      <c r="AZ162" s="663"/>
      <c r="BA162" s="663"/>
      <c r="BB162" s="663"/>
      <c r="BC162" s="663"/>
      <c r="BD162" s="663"/>
      <c r="BE162" s="663"/>
      <c r="BF162" s="663"/>
      <c r="BG162" s="663"/>
      <c r="BH162" s="663"/>
      <c r="BI162" s="663"/>
      <c r="BJ162" s="663"/>
      <c r="BK162" s="663"/>
      <c r="BL162" s="663"/>
      <c r="BM162" s="663"/>
      <c r="BN162" s="663"/>
      <c r="BO162" s="663"/>
      <c r="BP162" s="663"/>
      <c r="BQ162" s="663"/>
      <c r="BR162" s="663"/>
      <c r="BS162" s="663"/>
      <c r="BT162" s="663"/>
      <c r="BU162" s="663"/>
      <c r="BV162" s="663"/>
      <c r="BW162" s="663"/>
      <c r="BX162" s="663"/>
      <c r="BY162" s="663"/>
    </row>
    <row r="163" spans="2:77" ht="42" customHeight="1" x14ac:dyDescent="0.25">
      <c r="B163" s="397" t="s">
        <v>1597</v>
      </c>
      <c r="C163" s="398" t="s">
        <v>1598</v>
      </c>
      <c r="D163" s="397" t="s">
        <v>93</v>
      </c>
      <c r="E163" s="663"/>
      <c r="F163" s="663"/>
      <c r="G163" s="663"/>
      <c r="H163" s="663"/>
      <c r="I163" s="663"/>
      <c r="J163" s="663"/>
      <c r="K163" s="663"/>
      <c r="L163" s="663"/>
      <c r="M163" s="663"/>
      <c r="N163" s="663"/>
      <c r="O163" s="663"/>
      <c r="P163" s="663"/>
      <c r="Q163" s="663"/>
      <c r="R163" s="663"/>
      <c r="S163" s="663"/>
      <c r="T163" s="663"/>
      <c r="U163" s="663"/>
      <c r="V163" s="663"/>
      <c r="W163" s="663"/>
      <c r="X163" s="663"/>
      <c r="Y163" s="663"/>
      <c r="Z163" s="663"/>
      <c r="AA163" s="663"/>
      <c r="AB163" s="663"/>
      <c r="AC163" s="663"/>
      <c r="AD163" s="663"/>
      <c r="AE163" s="663"/>
      <c r="AF163" s="663"/>
      <c r="AG163" s="663"/>
      <c r="AH163" s="663"/>
      <c r="AI163" s="663"/>
      <c r="AJ163" s="663"/>
      <c r="AK163" s="663"/>
      <c r="AL163" s="663"/>
      <c r="AM163" s="663"/>
      <c r="AN163" s="663"/>
      <c r="AO163" s="663"/>
      <c r="AP163" s="663"/>
      <c r="AQ163" s="663"/>
      <c r="AR163" s="663"/>
      <c r="AS163" s="663"/>
      <c r="AT163" s="663"/>
      <c r="AU163" s="663"/>
      <c r="AV163" s="663"/>
      <c r="AW163" s="663"/>
      <c r="AX163" s="663"/>
      <c r="AY163" s="663"/>
      <c r="AZ163" s="663"/>
      <c r="BA163" s="663"/>
      <c r="BB163" s="663"/>
      <c r="BC163" s="663"/>
      <c r="BD163" s="663"/>
      <c r="BE163" s="663"/>
      <c r="BF163" s="663"/>
      <c r="BG163" s="663"/>
      <c r="BH163" s="663"/>
      <c r="BI163" s="663"/>
      <c r="BJ163" s="663"/>
      <c r="BK163" s="663"/>
      <c r="BL163" s="663"/>
      <c r="BM163" s="663"/>
      <c r="BN163" s="663"/>
      <c r="BO163" s="663"/>
      <c r="BP163" s="663"/>
      <c r="BQ163" s="663"/>
      <c r="BR163" s="663"/>
      <c r="BS163" s="663"/>
      <c r="BT163" s="663"/>
      <c r="BU163" s="663"/>
      <c r="BV163" s="663"/>
      <c r="BW163" s="663"/>
      <c r="BX163" s="663"/>
      <c r="BY163" s="663"/>
    </row>
    <row r="164" spans="2:77" ht="42" customHeight="1" x14ac:dyDescent="0.25">
      <c r="B164" s="397" t="s">
        <v>1599</v>
      </c>
      <c r="C164" s="398" t="s">
        <v>1600</v>
      </c>
      <c r="D164" s="397" t="s">
        <v>93</v>
      </c>
      <c r="E164" s="663"/>
      <c r="F164" s="663"/>
      <c r="G164" s="663"/>
      <c r="H164" s="663"/>
      <c r="I164" s="663"/>
      <c r="J164" s="663"/>
      <c r="K164" s="663"/>
      <c r="L164" s="663"/>
      <c r="M164" s="663"/>
      <c r="N164" s="663"/>
      <c r="O164" s="663"/>
      <c r="P164" s="663"/>
      <c r="Q164" s="663"/>
      <c r="R164" s="663"/>
      <c r="S164" s="663"/>
      <c r="T164" s="663"/>
      <c r="U164" s="663"/>
      <c r="V164" s="663"/>
      <c r="W164" s="663"/>
      <c r="X164" s="663"/>
      <c r="Y164" s="663"/>
      <c r="Z164" s="663"/>
      <c r="AA164" s="663"/>
      <c r="AB164" s="663"/>
      <c r="AC164" s="663"/>
      <c r="AD164" s="663"/>
      <c r="AE164" s="663"/>
      <c r="AF164" s="663"/>
      <c r="AG164" s="663"/>
      <c r="AH164" s="663"/>
      <c r="AI164" s="663"/>
      <c r="AJ164" s="663"/>
      <c r="AK164" s="663"/>
      <c r="AL164" s="663"/>
      <c r="AM164" s="663"/>
      <c r="AN164" s="663"/>
      <c r="AO164" s="663"/>
      <c r="AP164" s="663"/>
      <c r="AQ164" s="663"/>
      <c r="AR164" s="663"/>
      <c r="AS164" s="663"/>
      <c r="AT164" s="663"/>
      <c r="AU164" s="663"/>
      <c r="AV164" s="663"/>
      <c r="AW164" s="663"/>
      <c r="AX164" s="663"/>
      <c r="AY164" s="663"/>
      <c r="AZ164" s="663"/>
      <c r="BA164" s="663"/>
      <c r="BB164" s="663"/>
      <c r="BC164" s="663"/>
      <c r="BD164" s="663"/>
      <c r="BE164" s="663"/>
      <c r="BF164" s="663"/>
      <c r="BG164" s="663"/>
      <c r="BH164" s="663"/>
      <c r="BI164" s="663"/>
      <c r="BJ164" s="663"/>
      <c r="BK164" s="663"/>
      <c r="BL164" s="663"/>
      <c r="BM164" s="663"/>
      <c r="BN164" s="663"/>
      <c r="BO164" s="663"/>
      <c r="BP164" s="663"/>
      <c r="BQ164" s="663"/>
      <c r="BR164" s="663"/>
      <c r="BS164" s="663"/>
      <c r="BT164" s="663"/>
      <c r="BU164" s="663"/>
      <c r="BV164" s="663"/>
      <c r="BW164" s="663"/>
      <c r="BX164" s="663"/>
      <c r="BY164" s="663"/>
    </row>
    <row r="165" spans="2:77" ht="48" customHeight="1" x14ac:dyDescent="0.25">
      <c r="B165" s="416" t="s">
        <v>804</v>
      </c>
      <c r="C165" s="417" t="s">
        <v>1601</v>
      </c>
      <c r="D165" s="416" t="s">
        <v>93</v>
      </c>
      <c r="E165" s="662"/>
      <c r="F165" s="662"/>
      <c r="G165" s="662"/>
      <c r="H165" s="662"/>
      <c r="I165" s="662"/>
      <c r="J165" s="662"/>
      <c r="K165" s="662"/>
      <c r="L165" s="662"/>
      <c r="M165" s="662"/>
      <c r="N165" s="662"/>
      <c r="O165" s="662"/>
      <c r="P165" s="662"/>
      <c r="Q165" s="662"/>
      <c r="R165" s="662"/>
      <c r="S165" s="662"/>
      <c r="T165" s="662"/>
      <c r="U165" s="662"/>
      <c r="V165" s="662"/>
      <c r="W165" s="662"/>
      <c r="X165" s="662"/>
      <c r="Y165" s="662"/>
      <c r="Z165" s="662"/>
      <c r="AA165" s="662"/>
      <c r="AB165" s="662"/>
      <c r="AC165" s="662"/>
      <c r="AD165" s="662"/>
      <c r="AE165" s="662"/>
      <c r="AF165" s="662"/>
      <c r="AG165" s="662"/>
      <c r="AH165" s="662"/>
      <c r="AI165" s="662"/>
      <c r="AJ165" s="662"/>
      <c r="AK165" s="662"/>
      <c r="AL165" s="662"/>
      <c r="AM165" s="662"/>
      <c r="AN165" s="662"/>
      <c r="AO165" s="662"/>
      <c r="AP165" s="662"/>
      <c r="AQ165" s="662"/>
      <c r="AR165" s="662"/>
      <c r="AS165" s="662"/>
      <c r="AT165" s="662"/>
      <c r="AU165" s="662"/>
      <c r="AV165" s="662"/>
      <c r="AW165" s="662"/>
      <c r="AX165" s="662"/>
      <c r="AY165" s="662"/>
      <c r="AZ165" s="662"/>
      <c r="BA165" s="662"/>
      <c r="BB165" s="662"/>
      <c r="BC165" s="662"/>
      <c r="BD165" s="662"/>
      <c r="BE165" s="662"/>
      <c r="BF165" s="662"/>
      <c r="BG165" s="662"/>
      <c r="BH165" s="662"/>
      <c r="BI165" s="662"/>
      <c r="BJ165" s="662"/>
      <c r="BK165" s="662"/>
      <c r="BL165" s="662"/>
      <c r="BM165" s="662"/>
      <c r="BN165" s="662"/>
      <c r="BO165" s="662"/>
      <c r="BP165" s="662"/>
      <c r="BQ165" s="662"/>
      <c r="BR165" s="662"/>
      <c r="BS165" s="662"/>
      <c r="BT165" s="662"/>
      <c r="BU165" s="662"/>
      <c r="BV165" s="662"/>
      <c r="BW165" s="662"/>
      <c r="BX165" s="662"/>
      <c r="BY165" s="662"/>
    </row>
    <row r="166" spans="2:77" ht="42" customHeight="1" x14ac:dyDescent="0.25">
      <c r="B166" s="397" t="s">
        <v>1602</v>
      </c>
      <c r="C166" s="398" t="s">
        <v>1603</v>
      </c>
      <c r="D166" s="397" t="s">
        <v>93</v>
      </c>
      <c r="E166" s="663"/>
      <c r="F166" s="663"/>
      <c r="G166" s="663"/>
      <c r="H166" s="663"/>
      <c r="I166" s="663"/>
      <c r="J166" s="663"/>
      <c r="K166" s="663"/>
      <c r="L166" s="663"/>
      <c r="M166" s="663"/>
      <c r="N166" s="663"/>
      <c r="O166" s="663"/>
      <c r="P166" s="663"/>
      <c r="Q166" s="663"/>
      <c r="R166" s="663"/>
      <c r="S166" s="663"/>
      <c r="T166" s="663"/>
      <c r="U166" s="663"/>
      <c r="V166" s="663"/>
      <c r="W166" s="663"/>
      <c r="X166" s="663"/>
      <c r="Y166" s="663"/>
      <c r="Z166" s="663"/>
      <c r="AA166" s="663"/>
      <c r="AB166" s="663"/>
      <c r="AC166" s="663"/>
      <c r="AD166" s="663"/>
      <c r="AE166" s="663"/>
      <c r="AF166" s="663"/>
      <c r="AG166" s="663"/>
      <c r="AH166" s="663"/>
      <c r="AI166" s="663"/>
      <c r="AJ166" s="663"/>
      <c r="AK166" s="663"/>
      <c r="AL166" s="663"/>
      <c r="AM166" s="663"/>
      <c r="AN166" s="663"/>
      <c r="AO166" s="663"/>
      <c r="AP166" s="663"/>
      <c r="AQ166" s="663"/>
      <c r="AR166" s="663"/>
      <c r="AS166" s="663"/>
      <c r="AT166" s="663"/>
      <c r="AU166" s="663"/>
      <c r="AV166" s="663"/>
      <c r="AW166" s="663"/>
      <c r="AX166" s="663"/>
      <c r="AY166" s="663"/>
      <c r="AZ166" s="663"/>
      <c r="BA166" s="663"/>
      <c r="BB166" s="663"/>
      <c r="BC166" s="663"/>
      <c r="BD166" s="663"/>
      <c r="BE166" s="663"/>
      <c r="BF166" s="663"/>
      <c r="BG166" s="663"/>
      <c r="BH166" s="663"/>
      <c r="BI166" s="663"/>
      <c r="BJ166" s="663"/>
      <c r="BK166" s="663"/>
      <c r="BL166" s="663"/>
      <c r="BM166" s="663"/>
      <c r="BN166" s="663"/>
      <c r="BO166" s="663"/>
      <c r="BP166" s="663"/>
      <c r="BQ166" s="663"/>
      <c r="BR166" s="663"/>
      <c r="BS166" s="663"/>
      <c r="BT166" s="663"/>
      <c r="BU166" s="663"/>
      <c r="BV166" s="663"/>
      <c r="BW166" s="663"/>
      <c r="BX166" s="663"/>
      <c r="BY166" s="663"/>
    </row>
    <row r="167" spans="2:77" ht="42" customHeight="1" x14ac:dyDescent="0.25">
      <c r="B167" s="397" t="s">
        <v>1604</v>
      </c>
      <c r="C167" s="398" t="s">
        <v>1605</v>
      </c>
      <c r="D167" s="397" t="s">
        <v>93</v>
      </c>
      <c r="E167" s="663"/>
      <c r="F167" s="663"/>
      <c r="G167" s="663"/>
      <c r="H167" s="663"/>
      <c r="I167" s="663"/>
      <c r="J167" s="663"/>
      <c r="K167" s="663"/>
      <c r="L167" s="663"/>
      <c r="M167" s="663"/>
      <c r="N167" s="663"/>
      <c r="O167" s="663"/>
      <c r="P167" s="663"/>
      <c r="Q167" s="663"/>
      <c r="R167" s="663"/>
      <c r="S167" s="663"/>
      <c r="T167" s="663"/>
      <c r="U167" s="663"/>
      <c r="V167" s="663"/>
      <c r="W167" s="663"/>
      <c r="X167" s="663"/>
      <c r="Y167" s="663"/>
      <c r="Z167" s="663"/>
      <c r="AA167" s="663"/>
      <c r="AB167" s="663"/>
      <c r="AC167" s="663"/>
      <c r="AD167" s="663"/>
      <c r="AE167" s="663"/>
      <c r="AF167" s="663"/>
      <c r="AG167" s="663"/>
      <c r="AH167" s="663"/>
      <c r="AI167" s="663"/>
      <c r="AJ167" s="663"/>
      <c r="AK167" s="663"/>
      <c r="AL167" s="663"/>
      <c r="AM167" s="663"/>
      <c r="AN167" s="663"/>
      <c r="AO167" s="663"/>
      <c r="AP167" s="663"/>
      <c r="AQ167" s="663"/>
      <c r="AR167" s="663"/>
      <c r="AS167" s="663"/>
      <c r="AT167" s="663"/>
      <c r="AU167" s="663"/>
      <c r="AV167" s="663"/>
      <c r="AW167" s="663"/>
      <c r="AX167" s="663"/>
      <c r="AY167" s="663"/>
      <c r="AZ167" s="663"/>
      <c r="BA167" s="663"/>
      <c r="BB167" s="663"/>
      <c r="BC167" s="663"/>
      <c r="BD167" s="663"/>
      <c r="BE167" s="663"/>
      <c r="BF167" s="663"/>
      <c r="BG167" s="663"/>
      <c r="BH167" s="663"/>
      <c r="BI167" s="663"/>
      <c r="BJ167" s="663"/>
      <c r="BK167" s="663"/>
      <c r="BL167" s="663"/>
      <c r="BM167" s="663"/>
      <c r="BN167" s="663"/>
      <c r="BO167" s="663"/>
      <c r="BP167" s="663"/>
      <c r="BQ167" s="663"/>
      <c r="BR167" s="663"/>
      <c r="BS167" s="663"/>
      <c r="BT167" s="663"/>
      <c r="BU167" s="663"/>
      <c r="BV167" s="663"/>
      <c r="BW167" s="663"/>
      <c r="BX167" s="663"/>
      <c r="BY167" s="663"/>
    </row>
    <row r="168" spans="2:77" ht="42" customHeight="1" x14ac:dyDescent="0.25">
      <c r="B168" s="397" t="s">
        <v>1606</v>
      </c>
      <c r="C168" s="398" t="s">
        <v>1607</v>
      </c>
      <c r="D168" s="397" t="s">
        <v>93</v>
      </c>
      <c r="E168" s="663"/>
      <c r="F168" s="663"/>
      <c r="G168" s="663"/>
      <c r="H168" s="663"/>
      <c r="I168" s="663"/>
      <c r="J168" s="663"/>
      <c r="K168" s="663"/>
      <c r="L168" s="663"/>
      <c r="M168" s="663"/>
      <c r="N168" s="663"/>
      <c r="O168" s="663"/>
      <c r="P168" s="663"/>
      <c r="Q168" s="663"/>
      <c r="R168" s="663"/>
      <c r="S168" s="663"/>
      <c r="T168" s="663"/>
      <c r="U168" s="663"/>
      <c r="V168" s="663"/>
      <c r="W168" s="663"/>
      <c r="X168" s="663"/>
      <c r="Y168" s="663"/>
      <c r="Z168" s="663"/>
      <c r="AA168" s="663"/>
      <c r="AB168" s="663"/>
      <c r="AC168" s="663"/>
      <c r="AD168" s="663"/>
      <c r="AE168" s="663"/>
      <c r="AF168" s="663"/>
      <c r="AG168" s="663"/>
      <c r="AH168" s="663"/>
      <c r="AI168" s="663"/>
      <c r="AJ168" s="663"/>
      <c r="AK168" s="663"/>
      <c r="AL168" s="663"/>
      <c r="AM168" s="663"/>
      <c r="AN168" s="663"/>
      <c r="AO168" s="663"/>
      <c r="AP168" s="663"/>
      <c r="AQ168" s="663"/>
      <c r="AR168" s="663"/>
      <c r="AS168" s="663"/>
      <c r="AT168" s="663"/>
      <c r="AU168" s="663"/>
      <c r="AV168" s="663"/>
      <c r="AW168" s="663"/>
      <c r="AX168" s="663"/>
      <c r="AY168" s="663"/>
      <c r="AZ168" s="663"/>
      <c r="BA168" s="663"/>
      <c r="BB168" s="663"/>
      <c r="BC168" s="663"/>
      <c r="BD168" s="663"/>
      <c r="BE168" s="663"/>
      <c r="BF168" s="663"/>
      <c r="BG168" s="663"/>
      <c r="BH168" s="663"/>
      <c r="BI168" s="663"/>
      <c r="BJ168" s="663"/>
      <c r="BK168" s="663"/>
      <c r="BL168" s="663"/>
      <c r="BM168" s="663"/>
      <c r="BN168" s="663"/>
      <c r="BO168" s="663"/>
      <c r="BP168" s="663"/>
      <c r="BQ168" s="663"/>
      <c r="BR168" s="663"/>
      <c r="BS168" s="663"/>
      <c r="BT168" s="663"/>
      <c r="BU168" s="663"/>
      <c r="BV168" s="663"/>
      <c r="BW168" s="663"/>
      <c r="BX168" s="663"/>
      <c r="BY168" s="663"/>
    </row>
    <row r="169" spans="2:77" ht="42" customHeight="1" x14ac:dyDescent="0.25">
      <c r="B169" s="397" t="s">
        <v>1608</v>
      </c>
      <c r="C169" s="398" t="s">
        <v>1609</v>
      </c>
      <c r="D169" s="397" t="s">
        <v>93</v>
      </c>
      <c r="E169" s="663"/>
      <c r="F169" s="663"/>
      <c r="G169" s="663"/>
      <c r="H169" s="663"/>
      <c r="I169" s="663"/>
      <c r="J169" s="663"/>
      <c r="K169" s="663"/>
      <c r="L169" s="663"/>
      <c r="M169" s="663"/>
      <c r="N169" s="663"/>
      <c r="O169" s="663"/>
      <c r="P169" s="663"/>
      <c r="Q169" s="663"/>
      <c r="R169" s="663"/>
      <c r="S169" s="663"/>
      <c r="T169" s="663"/>
      <c r="U169" s="663"/>
      <c r="V169" s="663"/>
      <c r="W169" s="663"/>
      <c r="X169" s="663"/>
      <c r="Y169" s="663"/>
      <c r="Z169" s="663"/>
      <c r="AA169" s="663"/>
      <c r="AB169" s="663"/>
      <c r="AC169" s="663"/>
      <c r="AD169" s="663"/>
      <c r="AE169" s="663"/>
      <c r="AF169" s="663"/>
      <c r="AG169" s="663"/>
      <c r="AH169" s="663"/>
      <c r="AI169" s="663"/>
      <c r="AJ169" s="663"/>
      <c r="AK169" s="663"/>
      <c r="AL169" s="663"/>
      <c r="AM169" s="663"/>
      <c r="AN169" s="663"/>
      <c r="AO169" s="663"/>
      <c r="AP169" s="663"/>
      <c r="AQ169" s="663"/>
      <c r="AR169" s="663"/>
      <c r="AS169" s="663"/>
      <c r="AT169" s="663"/>
      <c r="AU169" s="663"/>
      <c r="AV169" s="663"/>
      <c r="AW169" s="663"/>
      <c r="AX169" s="663"/>
      <c r="AY169" s="663"/>
      <c r="AZ169" s="663"/>
      <c r="BA169" s="663"/>
      <c r="BB169" s="663"/>
      <c r="BC169" s="663"/>
      <c r="BD169" s="663"/>
      <c r="BE169" s="663"/>
      <c r="BF169" s="663"/>
      <c r="BG169" s="663"/>
      <c r="BH169" s="663"/>
      <c r="BI169" s="663"/>
      <c r="BJ169" s="663"/>
      <c r="BK169" s="663"/>
      <c r="BL169" s="663"/>
      <c r="BM169" s="663"/>
      <c r="BN169" s="663"/>
      <c r="BO169" s="663"/>
      <c r="BP169" s="663"/>
      <c r="BQ169" s="663"/>
      <c r="BR169" s="663"/>
      <c r="BS169" s="663"/>
      <c r="BT169" s="663"/>
      <c r="BU169" s="663"/>
      <c r="BV169" s="663"/>
      <c r="BW169" s="663"/>
      <c r="BX169" s="663"/>
      <c r="BY169" s="663"/>
    </row>
    <row r="170" spans="2:77" ht="42" customHeight="1" x14ac:dyDescent="0.25">
      <c r="B170" s="397" t="s">
        <v>1610</v>
      </c>
      <c r="C170" s="398" t="s">
        <v>1612</v>
      </c>
      <c r="D170" s="397" t="s">
        <v>93</v>
      </c>
      <c r="E170" s="663"/>
      <c r="F170" s="663"/>
      <c r="G170" s="663"/>
      <c r="H170" s="663"/>
      <c r="I170" s="663"/>
      <c r="J170" s="663"/>
      <c r="K170" s="663"/>
      <c r="L170" s="663"/>
      <c r="M170" s="663"/>
      <c r="N170" s="663"/>
      <c r="O170" s="663"/>
      <c r="P170" s="663"/>
      <c r="Q170" s="663"/>
      <c r="R170" s="663"/>
      <c r="S170" s="663"/>
      <c r="T170" s="663"/>
      <c r="U170" s="663"/>
      <c r="V170" s="663"/>
      <c r="W170" s="663"/>
      <c r="X170" s="663"/>
      <c r="Y170" s="663"/>
      <c r="Z170" s="663"/>
      <c r="AA170" s="663"/>
      <c r="AB170" s="663"/>
      <c r="AC170" s="663"/>
      <c r="AD170" s="663"/>
      <c r="AE170" s="663"/>
      <c r="AF170" s="663"/>
      <c r="AG170" s="663"/>
      <c r="AH170" s="663"/>
      <c r="AI170" s="663"/>
      <c r="AJ170" s="663"/>
      <c r="AK170" s="663"/>
      <c r="AL170" s="663"/>
      <c r="AM170" s="663"/>
      <c r="AN170" s="663"/>
      <c r="AO170" s="663"/>
      <c r="AP170" s="663"/>
      <c r="AQ170" s="663"/>
      <c r="AR170" s="663"/>
      <c r="AS170" s="663"/>
      <c r="AT170" s="663"/>
      <c r="AU170" s="663"/>
      <c r="AV170" s="663"/>
      <c r="AW170" s="663"/>
      <c r="AX170" s="663"/>
      <c r="AY170" s="663"/>
      <c r="AZ170" s="663"/>
      <c r="BA170" s="663"/>
      <c r="BB170" s="663"/>
      <c r="BC170" s="663"/>
      <c r="BD170" s="663"/>
      <c r="BE170" s="663"/>
      <c r="BF170" s="663"/>
      <c r="BG170" s="663"/>
      <c r="BH170" s="663"/>
      <c r="BI170" s="663"/>
      <c r="BJ170" s="663"/>
      <c r="BK170" s="663"/>
      <c r="BL170" s="663"/>
      <c r="BM170" s="663"/>
      <c r="BN170" s="663"/>
      <c r="BO170" s="663"/>
      <c r="BP170" s="663"/>
      <c r="BQ170" s="663"/>
      <c r="BR170" s="663"/>
      <c r="BS170" s="663"/>
      <c r="BT170" s="663"/>
      <c r="BU170" s="663"/>
      <c r="BV170" s="663"/>
      <c r="BW170" s="663"/>
      <c r="BX170" s="663"/>
      <c r="BY170" s="663"/>
    </row>
    <row r="171" spans="2:77" ht="42" customHeight="1" x14ac:dyDescent="0.25">
      <c r="B171" s="397" t="s">
        <v>1611</v>
      </c>
      <c r="C171" s="398" t="s">
        <v>1613</v>
      </c>
      <c r="D171" s="397" t="s">
        <v>93</v>
      </c>
      <c r="E171" s="663"/>
      <c r="F171" s="663"/>
      <c r="G171" s="663"/>
      <c r="H171" s="663"/>
      <c r="I171" s="663"/>
      <c r="J171" s="663"/>
      <c r="K171" s="663"/>
      <c r="L171" s="663"/>
      <c r="M171" s="663"/>
      <c r="N171" s="663"/>
      <c r="O171" s="663"/>
      <c r="P171" s="663"/>
      <c r="Q171" s="663"/>
      <c r="R171" s="663"/>
      <c r="S171" s="663"/>
      <c r="T171" s="663"/>
      <c r="U171" s="663"/>
      <c r="V171" s="663"/>
      <c r="W171" s="663"/>
      <c r="X171" s="663"/>
      <c r="Y171" s="663"/>
      <c r="Z171" s="663"/>
      <c r="AA171" s="663"/>
      <c r="AB171" s="663"/>
      <c r="AC171" s="663"/>
      <c r="AD171" s="663"/>
      <c r="AE171" s="663"/>
      <c r="AF171" s="663"/>
      <c r="AG171" s="663"/>
      <c r="AH171" s="663"/>
      <c r="AI171" s="663"/>
      <c r="AJ171" s="663"/>
      <c r="AK171" s="663"/>
      <c r="AL171" s="663"/>
      <c r="AM171" s="663"/>
      <c r="AN171" s="663"/>
      <c r="AO171" s="663"/>
      <c r="AP171" s="663"/>
      <c r="AQ171" s="663"/>
      <c r="AR171" s="663"/>
      <c r="AS171" s="663"/>
      <c r="AT171" s="663"/>
      <c r="AU171" s="663"/>
      <c r="AV171" s="663"/>
      <c r="AW171" s="663"/>
      <c r="AX171" s="663"/>
      <c r="AY171" s="663"/>
      <c r="AZ171" s="663"/>
      <c r="BA171" s="663"/>
      <c r="BB171" s="663"/>
      <c r="BC171" s="663"/>
      <c r="BD171" s="663"/>
      <c r="BE171" s="663"/>
      <c r="BF171" s="663"/>
      <c r="BG171" s="663"/>
      <c r="BH171" s="663"/>
      <c r="BI171" s="663"/>
      <c r="BJ171" s="663"/>
      <c r="BK171" s="663"/>
      <c r="BL171" s="663"/>
      <c r="BM171" s="663"/>
      <c r="BN171" s="663"/>
      <c r="BO171" s="663"/>
      <c r="BP171" s="663"/>
      <c r="BQ171" s="663"/>
      <c r="BR171" s="663"/>
      <c r="BS171" s="663"/>
      <c r="BT171" s="663"/>
      <c r="BU171" s="663"/>
      <c r="BV171" s="663"/>
      <c r="BW171" s="663"/>
      <c r="BX171" s="663"/>
      <c r="BY171" s="663"/>
    </row>
    <row r="172" spans="2:77" ht="48" customHeight="1" x14ac:dyDescent="0.25">
      <c r="B172" s="416" t="s">
        <v>805</v>
      </c>
      <c r="C172" s="417" t="s">
        <v>177</v>
      </c>
      <c r="D172" s="416" t="s">
        <v>93</v>
      </c>
      <c r="E172" s="662"/>
      <c r="F172" s="662"/>
      <c r="G172" s="662"/>
      <c r="H172" s="662"/>
      <c r="I172" s="662"/>
      <c r="J172" s="662"/>
      <c r="K172" s="662"/>
      <c r="L172" s="662"/>
      <c r="M172" s="662"/>
      <c r="N172" s="662"/>
      <c r="O172" s="662"/>
      <c r="P172" s="662"/>
      <c r="Q172" s="662"/>
      <c r="R172" s="662"/>
      <c r="S172" s="662"/>
      <c r="T172" s="662"/>
      <c r="U172" s="662"/>
      <c r="V172" s="662"/>
      <c r="W172" s="662"/>
      <c r="X172" s="662"/>
      <c r="Y172" s="662"/>
      <c r="Z172" s="662"/>
      <c r="AA172" s="662"/>
      <c r="AB172" s="662"/>
      <c r="AC172" s="662"/>
      <c r="AD172" s="662"/>
      <c r="AE172" s="662"/>
      <c r="AF172" s="662"/>
      <c r="AG172" s="662"/>
      <c r="AH172" s="662"/>
      <c r="AI172" s="662"/>
      <c r="AJ172" s="662"/>
      <c r="AK172" s="662"/>
      <c r="AL172" s="662"/>
      <c r="AM172" s="662"/>
      <c r="AN172" s="662"/>
      <c r="AO172" s="662"/>
      <c r="AP172" s="662"/>
      <c r="AQ172" s="662"/>
      <c r="AR172" s="662"/>
      <c r="AS172" s="662"/>
      <c r="AT172" s="662"/>
      <c r="AU172" s="662"/>
      <c r="AV172" s="662"/>
      <c r="AW172" s="662"/>
      <c r="AX172" s="662"/>
      <c r="AY172" s="662"/>
      <c r="AZ172" s="662"/>
      <c r="BA172" s="662"/>
      <c r="BB172" s="662"/>
      <c r="BC172" s="662"/>
      <c r="BD172" s="662"/>
      <c r="BE172" s="662"/>
      <c r="BF172" s="662"/>
      <c r="BG172" s="662"/>
      <c r="BH172" s="662"/>
      <c r="BI172" s="662"/>
      <c r="BJ172" s="662"/>
      <c r="BK172" s="662"/>
      <c r="BL172" s="662"/>
      <c r="BM172" s="662"/>
      <c r="BN172" s="662"/>
      <c r="BO172" s="662"/>
      <c r="BP172" s="662"/>
      <c r="BQ172" s="662"/>
      <c r="BR172" s="662"/>
      <c r="BS172" s="662"/>
      <c r="BT172" s="662"/>
      <c r="BU172" s="662"/>
      <c r="BV172" s="662"/>
      <c r="BW172" s="662"/>
      <c r="BX172" s="662"/>
      <c r="BY172" s="662"/>
    </row>
    <row r="173" spans="2:77" ht="48" customHeight="1" x14ac:dyDescent="0.25">
      <c r="B173" s="416" t="s">
        <v>1614</v>
      </c>
      <c r="C173" s="417" t="s">
        <v>179</v>
      </c>
      <c r="D173" s="416" t="s">
        <v>93</v>
      </c>
      <c r="E173" s="662"/>
      <c r="F173" s="662"/>
      <c r="G173" s="662"/>
      <c r="H173" s="662"/>
      <c r="I173" s="662"/>
      <c r="J173" s="662"/>
      <c r="K173" s="662"/>
      <c r="L173" s="662"/>
      <c r="M173" s="662"/>
      <c r="N173" s="662"/>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2"/>
      <c r="AO173" s="662"/>
      <c r="AP173" s="662"/>
      <c r="AQ173" s="662"/>
      <c r="AR173" s="662"/>
      <c r="AS173" s="662"/>
      <c r="AT173" s="662"/>
      <c r="AU173" s="662"/>
      <c r="AV173" s="662"/>
      <c r="AW173" s="662"/>
      <c r="AX173" s="662"/>
      <c r="AY173" s="662"/>
      <c r="AZ173" s="662"/>
      <c r="BA173" s="662"/>
      <c r="BB173" s="662"/>
      <c r="BC173" s="662"/>
      <c r="BD173" s="662"/>
      <c r="BE173" s="662"/>
      <c r="BF173" s="662"/>
      <c r="BG173" s="662"/>
      <c r="BH173" s="662"/>
      <c r="BI173" s="662"/>
      <c r="BJ173" s="662"/>
      <c r="BK173" s="662"/>
      <c r="BL173" s="662"/>
      <c r="BM173" s="662"/>
      <c r="BN173" s="662"/>
      <c r="BO173" s="662"/>
      <c r="BP173" s="662"/>
      <c r="BQ173" s="662"/>
      <c r="BR173" s="662"/>
      <c r="BS173" s="662"/>
      <c r="BT173" s="662"/>
      <c r="BU173" s="662"/>
      <c r="BV173" s="662"/>
      <c r="BW173" s="662"/>
      <c r="BX173" s="662"/>
      <c r="BY173" s="662"/>
    </row>
    <row r="174" spans="2:77" ht="48" customHeight="1" x14ac:dyDescent="0.25">
      <c r="B174" s="416" t="s">
        <v>174</v>
      </c>
      <c r="C174" s="417" t="s">
        <v>1615</v>
      </c>
      <c r="D174" s="416" t="s">
        <v>93</v>
      </c>
      <c r="E174" s="662"/>
      <c r="F174" s="662"/>
      <c r="G174" s="662"/>
      <c r="H174" s="662"/>
      <c r="I174" s="662"/>
      <c r="J174" s="662"/>
      <c r="K174" s="662"/>
      <c r="L174" s="662"/>
      <c r="M174" s="662"/>
      <c r="N174" s="662"/>
      <c r="O174" s="662"/>
      <c r="P174" s="662"/>
      <c r="Q174" s="662"/>
      <c r="R174" s="662"/>
      <c r="S174" s="662"/>
      <c r="T174" s="662"/>
      <c r="U174" s="662"/>
      <c r="V174" s="662"/>
      <c r="W174" s="662"/>
      <c r="X174" s="662"/>
      <c r="Y174" s="662"/>
      <c r="Z174" s="662"/>
      <c r="AA174" s="662"/>
      <c r="AB174" s="662"/>
      <c r="AC174" s="662"/>
      <c r="AD174" s="662"/>
      <c r="AE174" s="662"/>
      <c r="AF174" s="662"/>
      <c r="AG174" s="662"/>
      <c r="AH174" s="662"/>
      <c r="AI174" s="662"/>
      <c r="AJ174" s="662"/>
      <c r="AK174" s="662"/>
      <c r="AL174" s="662"/>
      <c r="AM174" s="662"/>
      <c r="AN174" s="662"/>
      <c r="AO174" s="662"/>
      <c r="AP174" s="662"/>
      <c r="AQ174" s="662"/>
      <c r="AR174" s="662"/>
      <c r="AS174" s="662"/>
      <c r="AT174" s="662"/>
      <c r="AU174" s="662"/>
      <c r="AV174" s="662"/>
      <c r="AW174" s="662"/>
      <c r="AX174" s="662"/>
      <c r="AY174" s="662"/>
      <c r="AZ174" s="662"/>
      <c r="BA174" s="662"/>
      <c r="BB174" s="662"/>
      <c r="BC174" s="662"/>
      <c r="BD174" s="662"/>
      <c r="BE174" s="662"/>
      <c r="BF174" s="662"/>
      <c r="BG174" s="662"/>
      <c r="BH174" s="662"/>
      <c r="BI174" s="662"/>
      <c r="BJ174" s="662"/>
      <c r="BK174" s="662"/>
      <c r="BL174" s="662"/>
      <c r="BM174" s="662"/>
      <c r="BN174" s="662"/>
      <c r="BO174" s="662"/>
      <c r="BP174" s="662"/>
      <c r="BQ174" s="662"/>
      <c r="BR174" s="662"/>
      <c r="BS174" s="662"/>
      <c r="BT174" s="662"/>
      <c r="BU174" s="662"/>
      <c r="BV174" s="662"/>
      <c r="BW174" s="662"/>
      <c r="BX174" s="662"/>
      <c r="BY174" s="662"/>
    </row>
    <row r="175" spans="2:77" ht="33" customHeight="1" x14ac:dyDescent="0.25">
      <c r="B175" s="67" t="s">
        <v>174</v>
      </c>
      <c r="C175" s="313" t="s">
        <v>1499</v>
      </c>
      <c r="D175" s="67" t="s">
        <v>1627</v>
      </c>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row>
    <row r="176" spans="2:77" ht="33" customHeight="1" x14ac:dyDescent="0.25">
      <c r="B176" s="67" t="s">
        <v>174</v>
      </c>
      <c r="C176" s="313" t="s">
        <v>1498</v>
      </c>
      <c r="D176" s="67" t="s">
        <v>1628</v>
      </c>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row>
    <row r="177" spans="2:77" ht="33" customHeight="1" x14ac:dyDescent="0.25">
      <c r="B177" s="67" t="s">
        <v>174</v>
      </c>
      <c r="C177" s="313" t="s">
        <v>1438</v>
      </c>
      <c r="D177" s="67" t="s">
        <v>1636</v>
      </c>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row>
    <row r="178" spans="2:77" ht="33" customHeight="1" x14ac:dyDescent="0.25">
      <c r="B178" s="67" t="s">
        <v>174</v>
      </c>
      <c r="C178" s="313" t="s">
        <v>1505</v>
      </c>
      <c r="D178" s="67" t="s">
        <v>1640</v>
      </c>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row>
  </sheetData>
  <sheetProtection formatCells="0" formatColumns="0" formatRows="0" insertColumns="0" insertRows="0" insertHyperlinks="0" deleteColumns="0" deleteRows="0" sort="0" autoFilter="0" pivotTables="0"/>
  <autoFilter ref="B19:DO92" xr:uid="{00000000-0009-0000-0000-000009000000}"/>
  <mergeCells count="38">
    <mergeCell ref="B12:BY12"/>
    <mergeCell ref="B4:BY4"/>
    <mergeCell ref="B6:BY6"/>
    <mergeCell ref="B7:BY7"/>
    <mergeCell ref="B9:BY9"/>
    <mergeCell ref="B11:BY11"/>
    <mergeCell ref="CN15:CT16"/>
    <mergeCell ref="CU15:DA16"/>
    <mergeCell ref="CN17:CT17"/>
    <mergeCell ref="CU17:DA17"/>
    <mergeCell ref="B13:BX13"/>
    <mergeCell ref="B14:B18"/>
    <mergeCell ref="C14:C18"/>
    <mergeCell ref="D14:D18"/>
    <mergeCell ref="E14:P16"/>
    <mergeCell ref="Q14:BX14"/>
    <mergeCell ref="AO15:AZ16"/>
    <mergeCell ref="AO17:AT17"/>
    <mergeCell ref="AU17:AZ17"/>
    <mergeCell ref="BA15:BL16"/>
    <mergeCell ref="BA17:BF17"/>
    <mergeCell ref="BG17:BL17"/>
    <mergeCell ref="DB17:DH17"/>
    <mergeCell ref="DI17:DO17"/>
    <mergeCell ref="DB15:DH16"/>
    <mergeCell ref="DI15:DO16"/>
    <mergeCell ref="E17:J17"/>
    <mergeCell ref="K17:P17"/>
    <mergeCell ref="Q17:V17"/>
    <mergeCell ref="W17:AB17"/>
    <mergeCell ref="AC17:AH17"/>
    <mergeCell ref="AI17:AN17"/>
    <mergeCell ref="BM17:BR17"/>
    <mergeCell ref="BS17:BX17"/>
    <mergeCell ref="BY14:BY18"/>
    <mergeCell ref="Q15:AB16"/>
    <mergeCell ref="AC15:AN16"/>
    <mergeCell ref="BM15:BX16"/>
  </mergeCells>
  <phoneticPr fontId="68" type="noConversion"/>
  <conditionalFormatting sqref="AC31:BL31 E70:P71 E69 AC39:AH42 BN76:BY78 E38:BY38 AD53:BY54 E60:J66 K58:AB66 BM58:BX66 R78:R79 AC33:BL37 AC55:BL66 E79:BY93 BN74:BY74 BY31:BY78 F71:BY71 R70:BX78 E43:BX54 E67:BY68">
    <cfRule type="containsText" dxfId="1003" priority="531" operator="containsText" text="Наименование инвестиционного проекта">
      <formula>NOT(ISERROR(SEARCH("Наименование инвестиционного проекта",E31)))</formula>
    </cfRule>
  </conditionalFormatting>
  <conditionalFormatting sqref="BY20 E31:Q31 W31 AC31:BX31 Q33 E32 E70:P71 E69 AC39:AH42 BN76:BY78 E38:BY38 AD53:BY54 E60:J66 K58:AB66 BM58:BX66 R78:R79 AC33:BL37 AC55:BL66 E79:BY93 BN74:BY74 BY27:BY78 F71:BY71 R70:BX78 E43:BX54 E67:BY68">
    <cfRule type="cellIs" dxfId="1002" priority="545" operator="equal">
      <formula>0</formula>
    </cfRule>
  </conditionalFormatting>
  <conditionalFormatting sqref="E58:J59 F38:BY38 F79:P80 F85:BY85 E40:BY42 E36:BY37 E33:BY33 E29:BY29 E55:BY56 F58:BY58 F42:BY43 E43:BA43">
    <cfRule type="cellIs" dxfId="1001" priority="525" operator="equal">
      <formula>0</formula>
    </cfRule>
  </conditionalFormatting>
  <conditionalFormatting sqref="E58:J59 F38:BY38 F79:P80 F85:BY85 E40:BY42 E36:BY37 E33:BY33 E55:BY56 F58:BY58 F42:BY43 E43:BA43">
    <cfRule type="containsText" dxfId="1000" priority="524" operator="containsText" text="Наименование инвестиционного проекта">
      <formula>NOT(ISERROR(SEARCH("Наименование инвестиционного проекта",E33)))</formula>
    </cfRule>
  </conditionalFormatting>
  <conditionalFormatting sqref="E27:BY28">
    <cfRule type="cellIs" dxfId="999" priority="523" operator="equal">
      <formula>0</formula>
    </cfRule>
  </conditionalFormatting>
  <conditionalFormatting sqref="BY20 BY27:BY30 Q31 W31 BY79:BY80 E38:BY38 E79:P80 E27:BY29">
    <cfRule type="cellIs" dxfId="998" priority="521" operator="equal">
      <formula>0</formula>
    </cfRule>
    <cfRule type="cellIs" dxfId="997" priority="522" operator="equal">
      <formula>0</formula>
    </cfRule>
  </conditionalFormatting>
  <conditionalFormatting sqref="AC33:BL37 BY20 E31:Q31 W31 AC31:BX31 E32 AC39:AH42 E92:BX93 BN76:BY78 F58:BY58 E69:P71 F42:BY43 E55:BY56 AD53:BY54 E58:AB66 BM58:BX66 E91:J93 R78:R79 K86:BY93 E40:BY42 E36:BY38 E33:BY33 E27:BY29 AC55:BL66 E79:BY90 BN74:BY74 BY27:BY78 F71:BY71 R70:BX78 E43:BX54 E67:BY68">
    <cfRule type="cellIs" dxfId="996" priority="520" operator="equal">
      <formula>0</formula>
    </cfRule>
  </conditionalFormatting>
  <conditionalFormatting sqref="AC33:BL37 BY20 E31:Q31 W31 AC31:BX31 E32 AC39:AH42 E92:BX93 BN76:BY78 F58:BY58 E69:P71 F42:BY43 E55:BY56 AD53:BY54 E58:AB66 BM58:BX66 E91:J93 R78:R79 K86:BY93 E40:BY42 E36:BY38 E33:BY33 E27:BY29 AC55:BL66 E79:BY90 BN74:BY74 BY27:BY78 F71:BY71 R70:BX78 E43:BX54 E67:BY68">
    <cfRule type="cellIs" dxfId="995" priority="519" operator="equal">
      <formula>0</formula>
    </cfRule>
  </conditionalFormatting>
  <conditionalFormatting sqref="E21:BY26">
    <cfRule type="cellIs" dxfId="994" priority="518" operator="equal">
      <formula>0</formula>
    </cfRule>
  </conditionalFormatting>
  <conditionalFormatting sqref="E21:BY26">
    <cfRule type="cellIs" dxfId="993" priority="516" operator="equal">
      <formula>0</formula>
    </cfRule>
    <cfRule type="cellIs" dxfId="992" priority="517" operator="equal">
      <formula>0</formula>
    </cfRule>
  </conditionalFormatting>
  <conditionalFormatting sqref="E21:BY26">
    <cfRule type="cellIs" dxfId="991" priority="515" operator="equal">
      <formula>0</formula>
    </cfRule>
  </conditionalFormatting>
  <conditionalFormatting sqref="E21:BY26">
    <cfRule type="cellIs" dxfId="990" priority="514" operator="equal">
      <formula>0</formula>
    </cfRule>
  </conditionalFormatting>
  <conditionalFormatting sqref="E20:BY20">
    <cfRule type="cellIs" dxfId="989" priority="513" operator="equal">
      <formula>0</formula>
    </cfRule>
  </conditionalFormatting>
  <conditionalFormatting sqref="E20:BY20">
    <cfRule type="cellIs" dxfId="988" priority="511" operator="equal">
      <formula>0</formula>
    </cfRule>
    <cfRule type="cellIs" dxfId="987" priority="512" operator="equal">
      <formula>0</formula>
    </cfRule>
  </conditionalFormatting>
  <conditionalFormatting sqref="E20:BY20">
    <cfRule type="cellIs" dxfId="986" priority="510" operator="equal">
      <formula>0</formula>
    </cfRule>
  </conditionalFormatting>
  <conditionalFormatting sqref="E20:BY20">
    <cfRule type="cellIs" dxfId="985" priority="509" operator="equal">
      <formula>0</formula>
    </cfRule>
  </conditionalFormatting>
  <conditionalFormatting sqref="E31:J31 E32">
    <cfRule type="containsText" dxfId="984" priority="508" operator="containsText" text="Наименование инвестиционного проекта">
      <formula>NOT(ISERROR(SEARCH("Наименование инвестиционного проекта",E31)))</formula>
    </cfRule>
  </conditionalFormatting>
  <conditionalFormatting sqref="E30">
    <cfRule type="cellIs" dxfId="983" priority="507" operator="equal">
      <formula>0</formula>
    </cfRule>
  </conditionalFormatting>
  <conditionalFormatting sqref="E30">
    <cfRule type="cellIs" dxfId="982" priority="505" operator="equal">
      <formula>0</formula>
    </cfRule>
    <cfRule type="cellIs" dxfId="981" priority="506" operator="equal">
      <formula>0</formula>
    </cfRule>
  </conditionalFormatting>
  <conditionalFormatting sqref="E30">
    <cfRule type="cellIs" dxfId="980" priority="504" operator="equal">
      <formula>0</formula>
    </cfRule>
  </conditionalFormatting>
  <conditionalFormatting sqref="E30">
    <cfRule type="cellIs" dxfId="979" priority="503" operator="equal">
      <formula>0</formula>
    </cfRule>
  </conditionalFormatting>
  <conditionalFormatting sqref="E34:J35">
    <cfRule type="containsText" dxfId="978" priority="502" operator="containsText" text="Наименование инвестиционного проекта">
      <formula>NOT(ISERROR(SEARCH("Наименование инвестиционного проекта",E34)))</formula>
    </cfRule>
  </conditionalFormatting>
  <conditionalFormatting sqref="E34:J35">
    <cfRule type="cellIs" dxfId="977" priority="501" operator="equal">
      <formula>0</formula>
    </cfRule>
  </conditionalFormatting>
  <conditionalFormatting sqref="E34:J35">
    <cfRule type="cellIs" dxfId="976" priority="500" operator="equal">
      <formula>0</formula>
    </cfRule>
  </conditionalFormatting>
  <conditionalFormatting sqref="E34:J35">
    <cfRule type="cellIs" dxfId="975" priority="499" operator="equal">
      <formula>0</formula>
    </cfRule>
  </conditionalFormatting>
  <conditionalFormatting sqref="E57:BY57">
    <cfRule type="containsText" dxfId="974" priority="494" operator="containsText" text="Наименование инвестиционного проекта">
      <formula>NOT(ISERROR(SEARCH("Наименование инвестиционного проекта",E57)))</formula>
    </cfRule>
  </conditionalFormatting>
  <conditionalFormatting sqref="E57:BY57">
    <cfRule type="cellIs" dxfId="973" priority="493" operator="equal">
      <formula>0</formula>
    </cfRule>
  </conditionalFormatting>
  <conditionalFormatting sqref="E57:BY57">
    <cfRule type="cellIs" dxfId="972" priority="492" operator="equal">
      <formula>0</formula>
    </cfRule>
  </conditionalFormatting>
  <conditionalFormatting sqref="E57:BY57">
    <cfRule type="cellIs" dxfId="971" priority="491" operator="equal">
      <formula>0</formula>
    </cfRule>
  </conditionalFormatting>
  <conditionalFormatting sqref="E75:J78 R77:S78 K76:P78 F77:P78 F81:P83 F76:S76 Q77 R78:R79 T76:T77 U76:AB78 R81:AB83 F75:BY75 F84:BY84">
    <cfRule type="containsText" dxfId="970" priority="486" operator="containsText" text="Наименование инвестиционного проекта">
      <formula>NOT(ISERROR(SEARCH("Наименование инвестиционного проекта",E75)))</formula>
    </cfRule>
  </conditionalFormatting>
  <conditionalFormatting sqref="E75:J78 R77:S78 K76:P78 F77:P78 F81:P83 F76:S76 Q77 R78:R79 T76:T77 U76:AB78 R81:AB83 F75:BY75 F84:BY84">
    <cfRule type="cellIs" dxfId="969" priority="485" operator="equal">
      <formula>0</formula>
    </cfRule>
  </conditionalFormatting>
  <conditionalFormatting sqref="E75:J78 R77:S78 K76:P78 F77:P78 F81:P83 F76:S76 Q77 R78:R79 T76:T77 U76:AB78 R81:AB83 F75:BY75 F84:BY84">
    <cfRule type="cellIs" dxfId="968" priority="484" operator="equal">
      <formula>0</formula>
    </cfRule>
  </conditionalFormatting>
  <conditionalFormatting sqref="E75:J78 R77:S78 K76:P78 F77:P78 F81:P83 F76:S76 Q77 R78:R79 T76:T77 U76:AB78 R81:AB83 F75:BY75 F84:BY84">
    <cfRule type="cellIs" dxfId="967" priority="483" operator="equal">
      <formula>0</formula>
    </cfRule>
  </conditionalFormatting>
  <conditionalFormatting sqref="E72:J74 F74:AB74">
    <cfRule type="containsText" dxfId="966" priority="490" operator="containsText" text="Наименование инвестиционного проекта">
      <formula>NOT(ISERROR(SEARCH("Наименование инвестиционного проекта",E72)))</formula>
    </cfRule>
  </conditionalFormatting>
  <conditionalFormatting sqref="E72:J74 F74:AB74">
    <cfRule type="cellIs" dxfId="965" priority="489" operator="equal">
      <formula>0</formula>
    </cfRule>
  </conditionalFormatting>
  <conditionalFormatting sqref="E72:J74 F74:AB74">
    <cfRule type="cellIs" dxfId="964" priority="488" operator="equal">
      <formula>0</formula>
    </cfRule>
  </conditionalFormatting>
  <conditionalFormatting sqref="E72:J74 F74:AB74">
    <cfRule type="cellIs" dxfId="963" priority="487" operator="equal">
      <formula>0</formula>
    </cfRule>
  </conditionalFormatting>
  <conditionalFormatting sqref="E39:J39">
    <cfRule type="containsText" dxfId="962" priority="482" operator="containsText" text="Наименование инвестиционного проекта">
      <formula>NOT(ISERROR(SEARCH("Наименование инвестиционного проекта",E39)))</formula>
    </cfRule>
  </conditionalFormatting>
  <conditionalFormatting sqref="E39:J39">
    <cfRule type="cellIs" dxfId="961" priority="481" operator="equal">
      <formula>0</formula>
    </cfRule>
  </conditionalFormatting>
  <conditionalFormatting sqref="E39:J39">
    <cfRule type="cellIs" dxfId="960" priority="480" operator="equal">
      <formula>0</formula>
    </cfRule>
  </conditionalFormatting>
  <conditionalFormatting sqref="E39:J39">
    <cfRule type="cellIs" dxfId="959" priority="479" operator="equal">
      <formula>0</formula>
    </cfRule>
  </conditionalFormatting>
  <conditionalFormatting sqref="K36:P37 K29:P29 K33:P33 K40:P42 K55:P56">
    <cfRule type="cellIs" dxfId="958" priority="478" operator="equal">
      <formula>0</formula>
    </cfRule>
  </conditionalFormatting>
  <conditionalFormatting sqref="K36:P37 K33:P33 K40:P42 K55:P56">
    <cfRule type="containsText" dxfId="957" priority="477" operator="containsText" text="Наименование инвестиционного проекта">
      <formula>NOT(ISERROR(SEARCH("Наименование инвестиционного проекта",K33)))</formula>
    </cfRule>
  </conditionalFormatting>
  <conditionalFormatting sqref="K27:P28">
    <cfRule type="cellIs" dxfId="956" priority="476" operator="equal">
      <formula>0</formula>
    </cfRule>
  </conditionalFormatting>
  <conditionalFormatting sqref="K27:P29">
    <cfRule type="cellIs" dxfId="955" priority="474" operator="equal">
      <formula>0</formula>
    </cfRule>
    <cfRule type="cellIs" dxfId="954" priority="475" operator="equal">
      <formula>0</formula>
    </cfRule>
  </conditionalFormatting>
  <conditionalFormatting sqref="K36:P37 K27:P29 K33:P33 K40:P42 K55:P56">
    <cfRule type="cellIs" dxfId="953" priority="473" operator="equal">
      <formula>0</formula>
    </cfRule>
  </conditionalFormatting>
  <conditionalFormatting sqref="K36:P37 K27:P29 K33:P33 K40:P42 K55:P56">
    <cfRule type="cellIs" dxfId="952" priority="472" operator="equal">
      <formula>0</formula>
    </cfRule>
  </conditionalFormatting>
  <conditionalFormatting sqref="K21:P26">
    <cfRule type="cellIs" dxfId="951" priority="471" operator="equal">
      <formula>0</formula>
    </cfRule>
  </conditionalFormatting>
  <conditionalFormatting sqref="K21:P26">
    <cfRule type="cellIs" dxfId="950" priority="469" operator="equal">
      <formula>0</formula>
    </cfRule>
    <cfRule type="cellIs" dxfId="949" priority="470" operator="equal">
      <formula>0</formula>
    </cfRule>
  </conditionalFormatting>
  <conditionalFormatting sqref="K21:P26">
    <cfRule type="cellIs" dxfId="948" priority="468" operator="equal">
      <formula>0</formula>
    </cfRule>
  </conditionalFormatting>
  <conditionalFormatting sqref="K21:P26">
    <cfRule type="cellIs" dxfId="947" priority="467" operator="equal">
      <formula>0</formula>
    </cfRule>
  </conditionalFormatting>
  <conditionalFormatting sqref="K20:P20">
    <cfRule type="cellIs" dxfId="946" priority="466" operator="equal">
      <formula>0</formula>
    </cfRule>
  </conditionalFormatting>
  <conditionalFormatting sqref="K20:P20">
    <cfRule type="cellIs" dxfId="945" priority="464" operator="equal">
      <formula>0</formula>
    </cfRule>
    <cfRule type="cellIs" dxfId="944" priority="465" operator="equal">
      <formula>0</formula>
    </cfRule>
  </conditionalFormatting>
  <conditionalFormatting sqref="K20:P20">
    <cfRule type="cellIs" dxfId="943" priority="463" operator="equal">
      <formula>0</formula>
    </cfRule>
  </conditionalFormatting>
  <conditionalFormatting sqref="K20:P20">
    <cfRule type="cellIs" dxfId="942" priority="462" operator="equal">
      <formula>0</formula>
    </cfRule>
  </conditionalFormatting>
  <conditionalFormatting sqref="K31:P31">
    <cfRule type="containsText" dxfId="941" priority="461" operator="containsText" text="Наименование инвестиционного проекта">
      <formula>NOT(ISERROR(SEARCH("Наименование инвестиционного проекта",K31)))</formula>
    </cfRule>
  </conditionalFormatting>
  <conditionalFormatting sqref="K34:P35">
    <cfRule type="containsText" dxfId="940" priority="460" operator="containsText" text="Наименование инвестиционного проекта">
      <formula>NOT(ISERROR(SEARCH("Наименование инвестиционного проекта",K34)))</formula>
    </cfRule>
  </conditionalFormatting>
  <conditionalFormatting sqref="K34:P35">
    <cfRule type="cellIs" dxfId="939" priority="459" operator="equal">
      <formula>0</formula>
    </cfRule>
  </conditionalFormatting>
  <conditionalFormatting sqref="K34:P35">
    <cfRule type="cellIs" dxfId="938" priority="458" operator="equal">
      <formula>0</formula>
    </cfRule>
  </conditionalFormatting>
  <conditionalFormatting sqref="K34:P35">
    <cfRule type="cellIs" dxfId="937" priority="457" operator="equal">
      <formula>0</formula>
    </cfRule>
  </conditionalFormatting>
  <conditionalFormatting sqref="K57:P57">
    <cfRule type="containsText" dxfId="936" priority="452" operator="containsText" text="Наименование инвестиционного проекта">
      <formula>NOT(ISERROR(SEARCH("Наименование инвестиционного проекта",K57)))</formula>
    </cfRule>
  </conditionalFormatting>
  <conditionalFormatting sqref="K57:P57">
    <cfRule type="cellIs" dxfId="935" priority="451" operator="equal">
      <formula>0</formula>
    </cfRule>
  </conditionalFormatting>
  <conditionalFormatting sqref="K57:P57">
    <cfRule type="cellIs" dxfId="934" priority="450" operator="equal">
      <formula>0</formula>
    </cfRule>
  </conditionalFormatting>
  <conditionalFormatting sqref="K57:P57">
    <cfRule type="cellIs" dxfId="933" priority="449" operator="equal">
      <formula>0</formula>
    </cfRule>
  </conditionalFormatting>
  <conditionalFormatting sqref="K75:P78 Q76:Q77">
    <cfRule type="containsText" dxfId="932" priority="444" operator="containsText" text="Наименование инвестиционного проекта">
      <formula>NOT(ISERROR(SEARCH("Наименование инвестиционного проекта",K75)))</formula>
    </cfRule>
  </conditionalFormatting>
  <conditionalFormatting sqref="K75:P78 Q76:Q77">
    <cfRule type="cellIs" dxfId="931" priority="443" operator="equal">
      <formula>0</formula>
    </cfRule>
  </conditionalFormatting>
  <conditionalFormatting sqref="K75:P78 Q76:Q77">
    <cfRule type="cellIs" dxfId="930" priority="442" operator="equal">
      <formula>0</formula>
    </cfRule>
  </conditionalFormatting>
  <conditionalFormatting sqref="K75:P78 Q76:Q77">
    <cfRule type="cellIs" dxfId="929" priority="441" operator="equal">
      <formula>0</formula>
    </cfRule>
  </conditionalFormatting>
  <conditionalFormatting sqref="K72:P74">
    <cfRule type="containsText" dxfId="928" priority="448" operator="containsText" text="Наименование инвестиционного проекта">
      <formula>NOT(ISERROR(SEARCH("Наименование инвестиционного проекта",K72)))</formula>
    </cfRule>
  </conditionalFormatting>
  <conditionalFormatting sqref="K72:P74">
    <cfRule type="cellIs" dxfId="927" priority="447" operator="equal">
      <formula>0</formula>
    </cfRule>
  </conditionalFormatting>
  <conditionalFormatting sqref="K72:P74">
    <cfRule type="cellIs" dxfId="926" priority="446" operator="equal">
      <formula>0</formula>
    </cfRule>
  </conditionalFormatting>
  <conditionalFormatting sqref="K72:P74">
    <cfRule type="cellIs" dxfId="925" priority="445" operator="equal">
      <formula>0</formula>
    </cfRule>
  </conditionalFormatting>
  <conditionalFormatting sqref="K39:P39">
    <cfRule type="containsText" dxfId="924" priority="440" operator="containsText" text="Наименование инвестиционного проекта">
      <formula>NOT(ISERROR(SEARCH("Наименование инвестиционного проекта",K39)))</formula>
    </cfRule>
  </conditionalFormatting>
  <conditionalFormatting sqref="K39:P39">
    <cfRule type="cellIs" dxfId="923" priority="439" operator="equal">
      <formula>0</formula>
    </cfRule>
  </conditionalFormatting>
  <conditionalFormatting sqref="K39:P39">
    <cfRule type="cellIs" dxfId="922" priority="438" operator="equal">
      <formula>0</formula>
    </cfRule>
  </conditionalFormatting>
  <conditionalFormatting sqref="K39:P39">
    <cfRule type="cellIs" dxfId="921" priority="437" operator="equal">
      <formula>0</formula>
    </cfRule>
  </conditionalFormatting>
  <conditionalFormatting sqref="Q36:Q37 Q40:Q42 Q55:Q56 Q20:Q26 R20:BX20 Q70:Q78 AT71 BW71">
    <cfRule type="cellIs" dxfId="920" priority="436" operator="equal">
      <formula>0</formula>
    </cfRule>
  </conditionalFormatting>
  <conditionalFormatting sqref="Q36:Q37 Q33 Q40:Q42 Q55:Q56 Q70:Q78 AT71 BW71">
    <cfRule type="containsText" dxfId="919" priority="435" operator="containsText" text="Наименование инвестиционного проекта">
      <formula>NOT(ISERROR(SEARCH("Наименование инвестиционного проекта",Q33)))</formula>
    </cfRule>
  </conditionalFormatting>
  <conditionalFormatting sqref="Q20:Q26 R20:BX20">
    <cfRule type="cellIs" dxfId="918" priority="433" operator="equal">
      <formula>0</formula>
    </cfRule>
    <cfRule type="cellIs" dxfId="917" priority="434" operator="equal">
      <formula>0</formula>
    </cfRule>
  </conditionalFormatting>
  <conditionalFormatting sqref="Q36:Q37 Q40:Q42 Q55:Q56 Q20:Q26 R20:BX20 Q70:Q78 AT71 BW71">
    <cfRule type="cellIs" dxfId="916" priority="432" operator="equal">
      <formula>0</formula>
    </cfRule>
  </conditionalFormatting>
  <conditionalFormatting sqref="Q36:Q37 Q40:Q42 Q55:Q56 Q20:Q26 R20:BX20 Q70:Q78 AT71 BW71">
    <cfRule type="cellIs" dxfId="915" priority="431" operator="equal">
      <formula>0</formula>
    </cfRule>
  </conditionalFormatting>
  <conditionalFormatting sqref="Q34:Q35">
    <cfRule type="containsText" dxfId="914" priority="430" operator="containsText" text="Наименование инвестиционного проекта">
      <formula>NOT(ISERROR(SEARCH("Наименование инвестиционного проекта",Q34)))</formula>
    </cfRule>
  </conditionalFormatting>
  <conditionalFormatting sqref="Q34:Q35">
    <cfRule type="cellIs" dxfId="913" priority="429" operator="equal">
      <formula>0</formula>
    </cfRule>
  </conditionalFormatting>
  <conditionalFormatting sqref="Q34:Q35">
    <cfRule type="cellIs" dxfId="912" priority="428" operator="equal">
      <formula>0</formula>
    </cfRule>
  </conditionalFormatting>
  <conditionalFormatting sqref="Q34:Q35">
    <cfRule type="cellIs" dxfId="911" priority="427" operator="equal">
      <formula>0</formula>
    </cfRule>
  </conditionalFormatting>
  <conditionalFormatting sqref="Q57">
    <cfRule type="containsText" dxfId="910" priority="426" operator="containsText" text="Наименование инвестиционного проекта">
      <formula>NOT(ISERROR(SEARCH("Наименование инвестиционного проекта",Q57)))</formula>
    </cfRule>
  </conditionalFormatting>
  <conditionalFormatting sqref="Q57">
    <cfRule type="cellIs" dxfId="909" priority="425" operator="equal">
      <formula>0</formula>
    </cfRule>
  </conditionalFormatting>
  <conditionalFormatting sqref="Q57">
    <cfRule type="cellIs" dxfId="908" priority="424" operator="equal">
      <formula>0</formula>
    </cfRule>
  </conditionalFormatting>
  <conditionalFormatting sqref="Q57">
    <cfRule type="cellIs" dxfId="907" priority="423" operator="equal">
      <formula>0</formula>
    </cfRule>
  </conditionalFormatting>
  <conditionalFormatting sqref="Q39">
    <cfRule type="containsText" dxfId="906" priority="422" operator="containsText" text="Наименование инвестиционного проекта">
      <formula>NOT(ISERROR(SEARCH("Наименование инвестиционного проекта",Q39)))</formula>
    </cfRule>
  </conditionalFormatting>
  <conditionalFormatting sqref="Q39">
    <cfRule type="cellIs" dxfId="905" priority="421" operator="equal">
      <formula>0</formula>
    </cfRule>
  </conditionalFormatting>
  <conditionalFormatting sqref="Q39">
    <cfRule type="cellIs" dxfId="904" priority="420" operator="equal">
      <formula>0</formula>
    </cfRule>
  </conditionalFormatting>
  <conditionalFormatting sqref="Q39">
    <cfRule type="cellIs" dxfId="903" priority="419" operator="equal">
      <formula>0</formula>
    </cfRule>
  </conditionalFormatting>
  <conditionalFormatting sqref="R36:V37 R20:V26 R29:V29 R33:V33 R55:V56 R40:V42 S20:BX20">
    <cfRule type="cellIs" dxfId="902" priority="418" operator="equal">
      <formula>0</formula>
    </cfRule>
  </conditionalFormatting>
  <conditionalFormatting sqref="R36:V37 R33:V33 R55:V56 R40:V42">
    <cfRule type="containsText" dxfId="901" priority="417" operator="containsText" text="Наименование инвестиционного проекта">
      <formula>NOT(ISERROR(SEARCH("Наименование инвестиционного проекта",R33)))</formula>
    </cfRule>
  </conditionalFormatting>
  <conditionalFormatting sqref="R27:V28">
    <cfRule type="cellIs" dxfId="900" priority="416" operator="equal">
      <formula>0</formula>
    </cfRule>
  </conditionalFormatting>
  <conditionalFormatting sqref="R20:V29 S20:BX20">
    <cfRule type="cellIs" dxfId="899" priority="414" operator="equal">
      <formula>0</formula>
    </cfRule>
    <cfRule type="cellIs" dxfId="898" priority="415" operator="equal">
      <formula>0</formula>
    </cfRule>
  </conditionalFormatting>
  <conditionalFormatting sqref="R36:V37 R20:V29 R33:V33 R55:V56 R40:V42 S20:BX20">
    <cfRule type="cellIs" dxfId="897" priority="413" operator="equal">
      <formula>0</formula>
    </cfRule>
  </conditionalFormatting>
  <conditionalFormatting sqref="R36:V37 R20:V29 R33:V33 R55:V56 R40:V42 S20:BX20">
    <cfRule type="cellIs" dxfId="896" priority="412" operator="equal">
      <formula>0</formula>
    </cfRule>
  </conditionalFormatting>
  <conditionalFormatting sqref="R31:V31">
    <cfRule type="containsText" dxfId="895" priority="411" operator="containsText" text="Наименование инвестиционного проекта">
      <formula>NOT(ISERROR(SEARCH("Наименование инвестиционного проекта",R31)))</formula>
    </cfRule>
  </conditionalFormatting>
  <conditionalFormatting sqref="R31:V31">
    <cfRule type="cellIs" dxfId="894" priority="410" operator="equal">
      <formula>0</formula>
    </cfRule>
  </conditionalFormatting>
  <conditionalFormatting sqref="R31:V31">
    <cfRule type="cellIs" dxfId="893" priority="409" operator="equal">
      <formula>0</formula>
    </cfRule>
  </conditionalFormatting>
  <conditionalFormatting sqref="R31:V31">
    <cfRule type="cellIs" dxfId="892" priority="408" operator="equal">
      <formula>0</formula>
    </cfRule>
  </conditionalFormatting>
  <conditionalFormatting sqref="R34:V35">
    <cfRule type="containsText" dxfId="891" priority="407" operator="containsText" text="Наименование инвестиционного проекта">
      <formula>NOT(ISERROR(SEARCH("Наименование инвестиционного проекта",R34)))</formula>
    </cfRule>
  </conditionalFormatting>
  <conditionalFormatting sqref="R34:V35">
    <cfRule type="cellIs" dxfId="890" priority="406" operator="equal">
      <formula>0</formula>
    </cfRule>
  </conditionalFormatting>
  <conditionalFormatting sqref="R34:V35">
    <cfRule type="cellIs" dxfId="889" priority="405" operator="equal">
      <formula>0</formula>
    </cfRule>
  </conditionalFormatting>
  <conditionalFormatting sqref="R34:V35">
    <cfRule type="cellIs" dxfId="888" priority="404" operator="equal">
      <formula>0</formula>
    </cfRule>
  </conditionalFormatting>
  <conditionalFormatting sqref="R57:V57">
    <cfRule type="containsText" dxfId="887" priority="403" operator="containsText" text="Наименование инвестиционного проекта">
      <formula>NOT(ISERROR(SEARCH("Наименование инвестиционного проекта",R57)))</formula>
    </cfRule>
  </conditionalFormatting>
  <conditionalFormatting sqref="R57:V57">
    <cfRule type="cellIs" dxfId="886" priority="402" operator="equal">
      <formula>0</formula>
    </cfRule>
  </conditionalFormatting>
  <conditionalFormatting sqref="R57:V57">
    <cfRule type="cellIs" dxfId="885" priority="401" operator="equal">
      <formula>0</formula>
    </cfRule>
  </conditionalFormatting>
  <conditionalFormatting sqref="R57:V57">
    <cfRule type="cellIs" dxfId="884" priority="400" operator="equal">
      <formula>0</formula>
    </cfRule>
  </conditionalFormatting>
  <conditionalFormatting sqref="R39:V39">
    <cfRule type="containsText" dxfId="883" priority="399" operator="containsText" text="Наименование инвестиционного проекта">
      <formula>NOT(ISERROR(SEARCH("Наименование инвестиционного проекта",R39)))</formula>
    </cfRule>
  </conditionalFormatting>
  <conditionalFormatting sqref="R39:V39">
    <cfRule type="cellIs" dxfId="882" priority="398" operator="equal">
      <formula>0</formula>
    </cfRule>
  </conditionalFormatting>
  <conditionalFormatting sqref="R39:V39">
    <cfRule type="cellIs" dxfId="881" priority="397" operator="equal">
      <formula>0</formula>
    </cfRule>
  </conditionalFormatting>
  <conditionalFormatting sqref="R39:V39">
    <cfRule type="cellIs" dxfId="880" priority="396" operator="equal">
      <formula>0</formula>
    </cfRule>
  </conditionalFormatting>
  <conditionalFormatting sqref="AC20:AH29">
    <cfRule type="cellIs" dxfId="879" priority="395" operator="equal">
      <formula>0</formula>
    </cfRule>
  </conditionalFormatting>
  <conditionalFormatting sqref="AC20:AH29">
    <cfRule type="cellIs" dxfId="878" priority="393" operator="equal">
      <formula>0</formula>
    </cfRule>
    <cfRule type="cellIs" dxfId="877" priority="394" operator="equal">
      <formula>0</formula>
    </cfRule>
  </conditionalFormatting>
  <conditionalFormatting sqref="AC20:AH29">
    <cfRule type="cellIs" dxfId="876" priority="392" operator="equal">
      <formula>0</formula>
    </cfRule>
  </conditionalFormatting>
  <conditionalFormatting sqref="AC20:AH29">
    <cfRule type="cellIs" dxfId="875" priority="391" operator="equal">
      <formula>0</formula>
    </cfRule>
  </conditionalFormatting>
  <conditionalFormatting sqref="AI39:BL42 AI20:BL29">
    <cfRule type="cellIs" dxfId="874" priority="390" operator="equal">
      <formula>0</formula>
    </cfRule>
  </conditionalFormatting>
  <conditionalFormatting sqref="AI39:BL42">
    <cfRule type="containsText" dxfId="873" priority="389" operator="containsText" text="Наименование инвестиционного проекта">
      <formula>NOT(ISERROR(SEARCH("Наименование инвестиционного проекта",AI39)))</formula>
    </cfRule>
  </conditionalFormatting>
  <conditionalFormatting sqref="AI20:BL29">
    <cfRule type="cellIs" dxfId="872" priority="387" operator="equal">
      <formula>0</formula>
    </cfRule>
    <cfRule type="cellIs" dxfId="871" priority="388" operator="equal">
      <formula>0</formula>
    </cfRule>
  </conditionalFormatting>
  <conditionalFormatting sqref="AI39:BL42 AI20:BL29">
    <cfRule type="cellIs" dxfId="870" priority="386" operator="equal">
      <formula>0</formula>
    </cfRule>
  </conditionalFormatting>
  <conditionalFormatting sqref="AI39:BL42 AI20:BL29">
    <cfRule type="cellIs" dxfId="869" priority="385" operator="equal">
      <formula>0</formula>
    </cfRule>
  </conditionalFormatting>
  <conditionalFormatting sqref="W36:AB37 W20:AB22 X33:AB33 W40:AB42 W55:AB56 X23:AB29 W23:W26">
    <cfRule type="cellIs" dxfId="868" priority="380" operator="equal">
      <formula>0</formula>
    </cfRule>
  </conditionalFormatting>
  <conditionalFormatting sqref="W36:AB37 X33:AB33 W40:AB42 W55:AB56">
    <cfRule type="containsText" dxfId="867" priority="379" operator="containsText" text="Наименование инвестиционного проекта">
      <formula>NOT(ISERROR(SEARCH("Наименование инвестиционного проекта",W33)))</formula>
    </cfRule>
  </conditionalFormatting>
  <conditionalFormatting sqref="W20:AB22 X23:AB29 W23:W26">
    <cfRule type="cellIs" dxfId="866" priority="377" operator="equal">
      <formula>0</formula>
    </cfRule>
    <cfRule type="cellIs" dxfId="865" priority="378" operator="equal">
      <formula>0</formula>
    </cfRule>
  </conditionalFormatting>
  <conditionalFormatting sqref="W36:AB37 W20:AB22 X33:AB33 W40:AB42 W55:AB56 X23:AB29 W23:W26">
    <cfRule type="cellIs" dxfId="864" priority="376" operator="equal">
      <formula>0</formula>
    </cfRule>
  </conditionalFormatting>
  <conditionalFormatting sqref="W36:AB37 W20:AB22 X33:AB33 W40:AB42 W55:AB56 X23:AB29 W23:W26">
    <cfRule type="cellIs" dxfId="863" priority="375" operator="equal">
      <formula>0</formula>
    </cfRule>
  </conditionalFormatting>
  <conditionalFormatting sqref="X31:AB31">
    <cfRule type="containsText" dxfId="862" priority="374" operator="containsText" text="Наименование инвестиционного проекта">
      <formula>NOT(ISERROR(SEARCH("Наименование инвестиционного проекта",X31)))</formula>
    </cfRule>
  </conditionalFormatting>
  <conditionalFormatting sqref="X31:AB31">
    <cfRule type="cellIs" dxfId="861" priority="373" operator="equal">
      <formula>0</formula>
    </cfRule>
  </conditionalFormatting>
  <conditionalFormatting sqref="X31:AB31">
    <cfRule type="cellIs" dxfId="860" priority="372" operator="equal">
      <formula>0</formula>
    </cfRule>
  </conditionalFormatting>
  <conditionalFormatting sqref="X31:AB31">
    <cfRule type="cellIs" dxfId="859" priority="371" operator="equal">
      <formula>0</formula>
    </cfRule>
  </conditionalFormatting>
  <conditionalFormatting sqref="W34:AB35">
    <cfRule type="containsText" dxfId="858" priority="370" operator="containsText" text="Наименование инвестиционного проекта">
      <formula>NOT(ISERROR(SEARCH("Наименование инвестиционного проекта",W34)))</formula>
    </cfRule>
  </conditionalFormatting>
  <conditionalFormatting sqref="W34:AB35">
    <cfRule type="cellIs" dxfId="857" priority="369" operator="equal">
      <formula>0</formula>
    </cfRule>
  </conditionalFormatting>
  <conditionalFormatting sqref="W34:AB35">
    <cfRule type="cellIs" dxfId="856" priority="368" operator="equal">
      <formula>0</formula>
    </cfRule>
  </conditionalFormatting>
  <conditionalFormatting sqref="W34:AB35">
    <cfRule type="cellIs" dxfId="855" priority="367" operator="equal">
      <formula>0</formula>
    </cfRule>
  </conditionalFormatting>
  <conditionalFormatting sqref="W57:AB57">
    <cfRule type="containsText" dxfId="854" priority="366" operator="containsText" text="Наименование инвестиционного проекта">
      <formula>NOT(ISERROR(SEARCH("Наименование инвестиционного проекта",W57)))</formula>
    </cfRule>
  </conditionalFormatting>
  <conditionalFormatting sqref="W57:AB57">
    <cfRule type="cellIs" dxfId="853" priority="365" operator="equal">
      <formula>0</formula>
    </cfRule>
  </conditionalFormatting>
  <conditionalFormatting sqref="W57:AB57">
    <cfRule type="cellIs" dxfId="852" priority="364" operator="equal">
      <formula>0</formula>
    </cfRule>
  </conditionalFormatting>
  <conditionalFormatting sqref="W57:AB57">
    <cfRule type="cellIs" dxfId="851" priority="363" operator="equal">
      <formula>0</formula>
    </cfRule>
  </conditionalFormatting>
  <conditionalFormatting sqref="X39:AB39">
    <cfRule type="containsText" dxfId="850" priority="362" operator="containsText" text="Наименование инвестиционного проекта">
      <formula>NOT(ISERROR(SEARCH("Наименование инвестиционного проекта",X39)))</formula>
    </cfRule>
  </conditionalFormatting>
  <conditionalFormatting sqref="X39:AB39">
    <cfRule type="cellIs" dxfId="849" priority="361" operator="equal">
      <formula>0</formula>
    </cfRule>
  </conditionalFormatting>
  <conditionalFormatting sqref="X39:AB39">
    <cfRule type="cellIs" dxfId="848" priority="360" operator="equal">
      <formula>0</formula>
    </cfRule>
  </conditionalFormatting>
  <conditionalFormatting sqref="X39:AB39">
    <cfRule type="cellIs" dxfId="847" priority="359" operator="equal">
      <formula>0</formula>
    </cfRule>
  </conditionalFormatting>
  <conditionalFormatting sqref="BM36:BR37 BM20:BR29 BM33:BR33 BM40:BR42 BM55:BR56">
    <cfRule type="cellIs" dxfId="846" priority="354" operator="equal">
      <formula>0</formula>
    </cfRule>
  </conditionalFormatting>
  <conditionalFormatting sqref="BM36:BR37 BM33:BR33 BM40:BR42 BM55:BR56">
    <cfRule type="containsText" dxfId="845" priority="353" operator="containsText" text="Наименование инвестиционного проекта">
      <formula>NOT(ISERROR(SEARCH("Наименование инвестиционного проекта",BM33)))</formula>
    </cfRule>
  </conditionalFormatting>
  <conditionalFormatting sqref="BM20:BR29">
    <cfRule type="cellIs" dxfId="844" priority="351" operator="equal">
      <formula>0</formula>
    </cfRule>
    <cfRule type="cellIs" dxfId="843" priority="352" operator="equal">
      <formula>0</formula>
    </cfRule>
  </conditionalFormatting>
  <conditionalFormatting sqref="BM36:BR37 BM20:BR29 BM33:BR33 BM40:BR42 BM55:BR56">
    <cfRule type="cellIs" dxfId="842" priority="350" operator="equal">
      <formula>0</formula>
    </cfRule>
  </conditionalFormatting>
  <conditionalFormatting sqref="BM36:BR37 BM20:BR29 BM33:BR33 BM40:BR42 BM55:BR56">
    <cfRule type="cellIs" dxfId="841" priority="349" operator="equal">
      <formula>0</formula>
    </cfRule>
  </conditionalFormatting>
  <conditionalFormatting sqref="BM31:BR31">
    <cfRule type="containsText" dxfId="840" priority="348" operator="containsText" text="Наименование инвестиционного проекта">
      <formula>NOT(ISERROR(SEARCH("Наименование инвестиционного проекта",BM31)))</formula>
    </cfRule>
  </conditionalFormatting>
  <conditionalFormatting sqref="BM34:BR35">
    <cfRule type="containsText" dxfId="839" priority="347" operator="containsText" text="Наименование инвестиционного проекта">
      <formula>NOT(ISERROR(SEARCH("Наименование инвестиционного проекта",BM34)))</formula>
    </cfRule>
  </conditionalFormatting>
  <conditionalFormatting sqref="BM34:BR35">
    <cfRule type="cellIs" dxfId="838" priority="346" operator="equal">
      <formula>0</formula>
    </cfRule>
  </conditionalFormatting>
  <conditionalFormatting sqref="BM34:BR35">
    <cfRule type="cellIs" dxfId="837" priority="345" operator="equal">
      <formula>0</formula>
    </cfRule>
  </conditionalFormatting>
  <conditionalFormatting sqref="BM34:BR35">
    <cfRule type="cellIs" dxfId="836" priority="344" operator="equal">
      <formula>0</formula>
    </cfRule>
  </conditionalFormatting>
  <conditionalFormatting sqref="BM57:BR57">
    <cfRule type="containsText" dxfId="835" priority="339" operator="containsText" text="Наименование инвестиционного проекта">
      <formula>NOT(ISERROR(SEARCH("Наименование инвестиционного проекта",BM57)))</formula>
    </cfRule>
  </conditionalFormatting>
  <conditionalFormatting sqref="BM57:BR57">
    <cfRule type="cellIs" dxfId="834" priority="338" operator="equal">
      <formula>0</formula>
    </cfRule>
  </conditionalFormatting>
  <conditionalFormatting sqref="BM57:BR57">
    <cfRule type="cellIs" dxfId="833" priority="337" operator="equal">
      <formula>0</formula>
    </cfRule>
  </conditionalFormatting>
  <conditionalFormatting sqref="BM57:BR57">
    <cfRule type="cellIs" dxfId="832" priority="336" operator="equal">
      <formula>0</formula>
    </cfRule>
  </conditionalFormatting>
  <conditionalFormatting sqref="BM39:BR39">
    <cfRule type="containsText" dxfId="831" priority="335" operator="containsText" text="Наименование инвестиционного проекта">
      <formula>NOT(ISERROR(SEARCH("Наименование инвестиционного проекта",BM39)))</formula>
    </cfRule>
  </conditionalFormatting>
  <conditionalFormatting sqref="BM39:BR39">
    <cfRule type="cellIs" dxfId="830" priority="334" operator="equal">
      <formula>0</formula>
    </cfRule>
  </conditionalFormatting>
  <conditionalFormatting sqref="BM39:BR39">
    <cfRule type="cellIs" dxfId="829" priority="333" operator="equal">
      <formula>0</formula>
    </cfRule>
  </conditionalFormatting>
  <conditionalFormatting sqref="BM39:BR39">
    <cfRule type="cellIs" dxfId="828" priority="332" operator="equal">
      <formula>0</formula>
    </cfRule>
  </conditionalFormatting>
  <conditionalFormatting sqref="BS36:BX37 BS20:BX29 BS33:BX33 BS40:BX42 BS55:BX56">
    <cfRule type="cellIs" dxfId="827" priority="331" operator="equal">
      <formula>0</formula>
    </cfRule>
  </conditionalFormatting>
  <conditionalFormatting sqref="BS36:BX37 BS33:BX33 BS40:BX42 BS55:BX56">
    <cfRule type="containsText" dxfId="826" priority="330" operator="containsText" text="Наименование инвестиционного проекта">
      <formula>NOT(ISERROR(SEARCH("Наименование инвестиционного проекта",BS33)))</formula>
    </cfRule>
  </conditionalFormatting>
  <conditionalFormatting sqref="BS20:BX29">
    <cfRule type="cellIs" dxfId="825" priority="328" operator="equal">
      <formula>0</formula>
    </cfRule>
    <cfRule type="cellIs" dxfId="824" priority="329" operator="equal">
      <formula>0</formula>
    </cfRule>
  </conditionalFormatting>
  <conditionalFormatting sqref="BS36:BX37 BS20:BX29 BS33:BX33 BS40:BX42 BS55:BX56">
    <cfRule type="cellIs" dxfId="823" priority="327" operator="equal">
      <formula>0</formula>
    </cfRule>
  </conditionalFormatting>
  <conditionalFormatting sqref="BS36:BX37 BS20:BX29 BS33:BX33 BS40:BX42 BS55:BX56">
    <cfRule type="cellIs" dxfId="822" priority="326" operator="equal">
      <formula>0</formula>
    </cfRule>
  </conditionalFormatting>
  <conditionalFormatting sqref="BS31:BX31">
    <cfRule type="containsText" dxfId="821" priority="325" operator="containsText" text="Наименование инвестиционного проекта">
      <formula>NOT(ISERROR(SEARCH("Наименование инвестиционного проекта",BS31)))</formula>
    </cfRule>
  </conditionalFormatting>
  <conditionalFormatting sqref="BS34:BX35">
    <cfRule type="containsText" dxfId="820" priority="324" operator="containsText" text="Наименование инвестиционного проекта">
      <formula>NOT(ISERROR(SEARCH("Наименование инвестиционного проекта",BS34)))</formula>
    </cfRule>
  </conditionalFormatting>
  <conditionalFormatting sqref="BS34:BX35">
    <cfRule type="cellIs" dxfId="819" priority="323" operator="equal">
      <formula>0</formula>
    </cfRule>
  </conditionalFormatting>
  <conditionalFormatting sqref="BS34:BX35">
    <cfRule type="cellIs" dxfId="818" priority="322" operator="equal">
      <formula>0</formula>
    </cfRule>
  </conditionalFormatting>
  <conditionalFormatting sqref="BS34:BX35">
    <cfRule type="cellIs" dxfId="817" priority="321" operator="equal">
      <formula>0</formula>
    </cfRule>
  </conditionalFormatting>
  <conditionalFormatting sqref="BS57:BX57">
    <cfRule type="containsText" dxfId="816" priority="320" operator="containsText" text="Наименование инвестиционного проекта">
      <formula>NOT(ISERROR(SEARCH("Наименование инвестиционного проекта",BS57)))</formula>
    </cfRule>
  </conditionalFormatting>
  <conditionalFormatting sqref="BS57:BX57">
    <cfRule type="cellIs" dxfId="815" priority="319" operator="equal">
      <formula>0</formula>
    </cfRule>
  </conditionalFormatting>
  <conditionalFormatting sqref="BS57:BX57">
    <cfRule type="cellIs" dxfId="814" priority="318" operator="equal">
      <formula>0</formula>
    </cfRule>
  </conditionalFormatting>
  <conditionalFormatting sqref="BS57:BX57">
    <cfRule type="cellIs" dxfId="813" priority="317" operator="equal">
      <formula>0</formula>
    </cfRule>
  </conditionalFormatting>
  <conditionalFormatting sqref="BS39:BX39">
    <cfRule type="containsText" dxfId="812" priority="316" operator="containsText" text="Наименование инвестиционного проекта">
      <formula>NOT(ISERROR(SEARCH("Наименование инвестиционного проекта",BS39)))</formula>
    </cfRule>
  </conditionalFormatting>
  <conditionalFormatting sqref="BS39:BX39">
    <cfRule type="cellIs" dxfId="811" priority="315" operator="equal">
      <formula>0</formula>
    </cfRule>
  </conditionalFormatting>
  <conditionalFormatting sqref="BS39:BX39">
    <cfRule type="cellIs" dxfId="810" priority="314" operator="equal">
      <formula>0</formula>
    </cfRule>
  </conditionalFormatting>
  <conditionalFormatting sqref="BS39:BX39">
    <cfRule type="cellIs" dxfId="809" priority="313" operator="equal">
      <formula>0</formula>
    </cfRule>
  </conditionalFormatting>
  <conditionalFormatting sqref="BY28:BY29">
    <cfRule type="cellIs" dxfId="808" priority="308" operator="equal">
      <formula>0</formula>
    </cfRule>
  </conditionalFormatting>
  <conditionalFormatting sqref="BY21:BY26">
    <cfRule type="cellIs" dxfId="807" priority="307" operator="equal">
      <formula>0</formula>
    </cfRule>
  </conditionalFormatting>
  <conditionalFormatting sqref="BY21:BY26">
    <cfRule type="cellIs" dxfId="806" priority="305" operator="equal">
      <formula>0</formula>
    </cfRule>
    <cfRule type="cellIs" dxfId="805" priority="306" operator="equal">
      <formula>0</formula>
    </cfRule>
  </conditionalFormatting>
  <conditionalFormatting sqref="BY21:BY26">
    <cfRule type="cellIs" dxfId="804" priority="304" operator="equal">
      <formula>0</formula>
    </cfRule>
  </conditionalFormatting>
  <conditionalFormatting sqref="BY21:BY26">
    <cfRule type="cellIs" dxfId="803" priority="303" operator="equal">
      <formula>0</formula>
    </cfRule>
  </conditionalFormatting>
  <conditionalFormatting sqref="BY31:BY32">
    <cfRule type="cellIs" dxfId="802" priority="301" operator="equal">
      <formula>0</formula>
    </cfRule>
    <cfRule type="cellIs" dxfId="801" priority="302" operator="equal">
      <formula>0</formula>
    </cfRule>
  </conditionalFormatting>
  <conditionalFormatting sqref="K31">
    <cfRule type="containsText" dxfId="800" priority="300" operator="containsText" text="Наименование инвестиционного проекта">
      <formula>NOT(ISERROR(SEARCH("Наименование инвестиционного проекта",K31)))</formula>
    </cfRule>
  </conditionalFormatting>
  <conditionalFormatting sqref="Q27:Q29">
    <cfRule type="containsText" dxfId="799" priority="299" operator="containsText" text="Наименование инвестиционного проекта">
      <formula>NOT(ISERROR(SEARCH("Наименование инвестиционного проекта",Q27)))</formula>
    </cfRule>
  </conditionalFormatting>
  <conditionalFormatting sqref="Q27:Q29">
    <cfRule type="cellIs" dxfId="798" priority="298" operator="equal">
      <formula>0</formula>
    </cfRule>
  </conditionalFormatting>
  <conditionalFormatting sqref="W27:W29">
    <cfRule type="cellIs" dxfId="797" priority="297" operator="equal">
      <formula>0</formula>
    </cfRule>
  </conditionalFormatting>
  <conditionalFormatting sqref="W27:W29">
    <cfRule type="cellIs" dxfId="796" priority="295" operator="equal">
      <formula>0</formula>
    </cfRule>
    <cfRule type="cellIs" dxfId="795" priority="296" operator="equal">
      <formula>0</formula>
    </cfRule>
  </conditionalFormatting>
  <conditionalFormatting sqref="W27:W29">
    <cfRule type="cellIs" dxfId="794" priority="294" operator="equal">
      <formula>0</formula>
    </cfRule>
  </conditionalFormatting>
  <conditionalFormatting sqref="W27:W29">
    <cfRule type="cellIs" dxfId="793" priority="293" operator="equal">
      <formula>0</formula>
    </cfRule>
  </conditionalFormatting>
  <conditionalFormatting sqref="W33">
    <cfRule type="cellIs" dxfId="792" priority="292" operator="equal">
      <formula>0</formula>
    </cfRule>
  </conditionalFormatting>
  <conditionalFormatting sqref="W33">
    <cfRule type="containsText" dxfId="791" priority="291" operator="containsText" text="Наименование инвестиционного проекта">
      <formula>NOT(ISERROR(SEARCH("Наименование инвестиционного проекта",W33)))</formula>
    </cfRule>
  </conditionalFormatting>
  <conditionalFormatting sqref="W33">
    <cfRule type="cellIs" dxfId="790" priority="290" operator="equal">
      <formula>0</formula>
    </cfRule>
  </conditionalFormatting>
  <conditionalFormatting sqref="W33">
    <cfRule type="cellIs" dxfId="789" priority="289" operator="equal">
      <formula>0</formula>
    </cfRule>
  </conditionalFormatting>
  <conditionalFormatting sqref="W39">
    <cfRule type="containsText" dxfId="788" priority="288" operator="containsText" text="Наименование инвестиционного проекта">
      <formula>NOT(ISERROR(SEARCH("Наименование инвестиционного проекта",W39)))</formula>
    </cfRule>
  </conditionalFormatting>
  <conditionalFormatting sqref="W39">
    <cfRule type="cellIs" dxfId="787" priority="287" operator="equal">
      <formula>0</formula>
    </cfRule>
  </conditionalFormatting>
  <conditionalFormatting sqref="W39">
    <cfRule type="cellIs" dxfId="786" priority="286" operator="equal">
      <formula>0</formula>
    </cfRule>
  </conditionalFormatting>
  <conditionalFormatting sqref="W39">
    <cfRule type="cellIs" dxfId="785" priority="285" operator="equal">
      <formula>0</formula>
    </cfRule>
  </conditionalFormatting>
  <conditionalFormatting sqref="Q67:Q68">
    <cfRule type="containsText" dxfId="784" priority="284" operator="containsText" text="Наименование инвестиционного проекта">
      <formula>NOT(ISERROR(SEARCH("Наименование инвестиционного проекта",Q67)))</formula>
    </cfRule>
  </conditionalFormatting>
  <conditionalFormatting sqref="Q67:Q68">
    <cfRule type="cellIs" dxfId="783" priority="283" operator="equal">
      <formula>0</formula>
    </cfRule>
  </conditionalFormatting>
  <conditionalFormatting sqref="F30:Q30 W30 AC30:BX30">
    <cfRule type="cellIs" dxfId="782" priority="274" operator="equal">
      <formula>0</formula>
    </cfRule>
  </conditionalFormatting>
  <conditionalFormatting sqref="AC30:BL30">
    <cfRule type="containsText" dxfId="781" priority="273" operator="containsText" text="Наименование инвестиционного проекта">
      <formula>NOT(ISERROR(SEARCH("Наименование инвестиционного проекта",AC30)))</formula>
    </cfRule>
  </conditionalFormatting>
  <conditionalFormatting sqref="Q30 W30">
    <cfRule type="cellIs" dxfId="780" priority="271" operator="equal">
      <formula>0</formula>
    </cfRule>
    <cfRule type="cellIs" dxfId="779" priority="272" operator="equal">
      <formula>0</formula>
    </cfRule>
  </conditionalFormatting>
  <conditionalFormatting sqref="F30:Q30 W30 AC30:BX30">
    <cfRule type="cellIs" dxfId="778" priority="270" operator="equal">
      <formula>0</formula>
    </cfRule>
  </conditionalFormatting>
  <conditionalFormatting sqref="F30:Q30 W30 AC30:BX30">
    <cfRule type="cellIs" dxfId="777" priority="269" operator="equal">
      <formula>0</formula>
    </cfRule>
  </conditionalFormatting>
  <conditionalFormatting sqref="F30:J30">
    <cfRule type="containsText" dxfId="776" priority="268" operator="containsText" text="Наименование инвестиционного проекта">
      <formula>NOT(ISERROR(SEARCH("Наименование инвестиционного проекта",F30)))</formula>
    </cfRule>
  </conditionalFormatting>
  <conditionalFormatting sqref="K30:P30">
    <cfRule type="containsText" dxfId="775" priority="267" operator="containsText" text="Наименование инвестиционного проекта">
      <formula>NOT(ISERROR(SEARCH("Наименование инвестиционного проекта",K30)))</formula>
    </cfRule>
  </conditionalFormatting>
  <conditionalFormatting sqref="R30:V30">
    <cfRule type="containsText" dxfId="774" priority="266" operator="containsText" text="Наименование инвестиционного проекта">
      <formula>NOT(ISERROR(SEARCH("Наименование инвестиционного проекта",R30)))</formula>
    </cfRule>
  </conditionalFormatting>
  <conditionalFormatting sqref="R30:V30">
    <cfRule type="cellIs" dxfId="773" priority="265" operator="equal">
      <formula>0</formula>
    </cfRule>
  </conditionalFormatting>
  <conditionalFormatting sqref="R30:V30">
    <cfRule type="cellIs" dxfId="772" priority="264" operator="equal">
      <formula>0</formula>
    </cfRule>
  </conditionalFormatting>
  <conditionalFormatting sqref="R30:V30">
    <cfRule type="cellIs" dxfId="771" priority="263" operator="equal">
      <formula>0</formula>
    </cfRule>
  </conditionalFormatting>
  <conditionalFormatting sqref="X30:AB30">
    <cfRule type="containsText" dxfId="770" priority="262" operator="containsText" text="Наименование инвестиционного проекта">
      <formula>NOT(ISERROR(SEARCH("Наименование инвестиционного проекта",X30)))</formula>
    </cfRule>
  </conditionalFormatting>
  <conditionalFormatting sqref="X30:AB30">
    <cfRule type="cellIs" dxfId="769" priority="261" operator="equal">
      <formula>0</formula>
    </cfRule>
  </conditionalFormatting>
  <conditionalFormatting sqref="X30:AB30">
    <cfRule type="cellIs" dxfId="768" priority="260" operator="equal">
      <formula>0</formula>
    </cfRule>
  </conditionalFormatting>
  <conditionalFormatting sqref="X30:AB30">
    <cfRule type="cellIs" dxfId="767" priority="259" operator="equal">
      <formula>0</formula>
    </cfRule>
  </conditionalFormatting>
  <conditionalFormatting sqref="BM30:BR30">
    <cfRule type="containsText" dxfId="766" priority="258" operator="containsText" text="Наименование инвестиционного проекта">
      <formula>NOT(ISERROR(SEARCH("Наименование инвестиционного проекта",BM30)))</formula>
    </cfRule>
  </conditionalFormatting>
  <conditionalFormatting sqref="BS30:BX30">
    <cfRule type="containsText" dxfId="765" priority="257" operator="containsText" text="Наименование инвестиционного проекта">
      <formula>NOT(ISERROR(SEARCH("Наименование инвестиционного проекта",BS30)))</formula>
    </cfRule>
  </conditionalFormatting>
  <conditionalFormatting sqref="K30">
    <cfRule type="containsText" dxfId="764" priority="256" operator="containsText" text="Наименование инвестиционного проекта">
      <formula>NOT(ISERROR(SEARCH("Наименование инвестиционного проекта",K30)))</formula>
    </cfRule>
  </conditionalFormatting>
  <conditionalFormatting sqref="AC32:BL32">
    <cfRule type="containsText" dxfId="763" priority="254" operator="containsText" text="Наименование инвестиционного проекта">
      <formula>NOT(ISERROR(SEARCH("Наименование инвестиционного проекта",AC32)))</formula>
    </cfRule>
  </conditionalFormatting>
  <conditionalFormatting sqref="F32:Q32 W32 AC32:BX32">
    <cfRule type="cellIs" dxfId="762" priority="255" operator="equal">
      <formula>0</formula>
    </cfRule>
  </conditionalFormatting>
  <conditionalFormatting sqref="Q32 W32">
    <cfRule type="cellIs" dxfId="761" priority="252" operator="equal">
      <formula>0</formula>
    </cfRule>
    <cfRule type="cellIs" dxfId="760" priority="253" operator="equal">
      <formula>0</formula>
    </cfRule>
  </conditionalFormatting>
  <conditionalFormatting sqref="F32:Q32 W32 AC32:BX32">
    <cfRule type="cellIs" dxfId="759" priority="251" operator="equal">
      <formula>0</formula>
    </cfRule>
  </conditionalFormatting>
  <conditionalFormatting sqref="F32:Q32 W32 AC32:BX32">
    <cfRule type="cellIs" dxfId="758" priority="250" operator="equal">
      <formula>0</formula>
    </cfRule>
  </conditionalFormatting>
  <conditionalFormatting sqref="F32:J32">
    <cfRule type="containsText" dxfId="757" priority="249" operator="containsText" text="Наименование инвестиционного проекта">
      <formula>NOT(ISERROR(SEARCH("Наименование инвестиционного проекта",F32)))</formula>
    </cfRule>
  </conditionalFormatting>
  <conditionalFormatting sqref="K32:P32">
    <cfRule type="containsText" dxfId="756" priority="248" operator="containsText" text="Наименование инвестиционного проекта">
      <formula>NOT(ISERROR(SEARCH("Наименование инвестиционного проекта",K32)))</formula>
    </cfRule>
  </conditionalFormatting>
  <conditionalFormatting sqref="R32:V32">
    <cfRule type="containsText" dxfId="755" priority="247" operator="containsText" text="Наименование инвестиционного проекта">
      <formula>NOT(ISERROR(SEARCH("Наименование инвестиционного проекта",R32)))</formula>
    </cfRule>
  </conditionalFormatting>
  <conditionalFormatting sqref="R32:V32">
    <cfRule type="cellIs" dxfId="754" priority="246" operator="equal">
      <formula>0</formula>
    </cfRule>
  </conditionalFormatting>
  <conditionalFormatting sqref="R32:V32">
    <cfRule type="cellIs" dxfId="753" priority="245" operator="equal">
      <formula>0</formula>
    </cfRule>
  </conditionalFormatting>
  <conditionalFormatting sqref="R32:V32">
    <cfRule type="cellIs" dxfId="752" priority="244" operator="equal">
      <formula>0</formula>
    </cfRule>
  </conditionalFormatting>
  <conditionalFormatting sqref="X32:AB32">
    <cfRule type="containsText" dxfId="751" priority="243" operator="containsText" text="Наименование инвестиционного проекта">
      <formula>NOT(ISERROR(SEARCH("Наименование инвестиционного проекта",X32)))</formula>
    </cfRule>
  </conditionalFormatting>
  <conditionalFormatting sqref="X32:AB32">
    <cfRule type="cellIs" dxfId="750" priority="242" operator="equal">
      <formula>0</formula>
    </cfRule>
  </conditionalFormatting>
  <conditionalFormatting sqref="X32:AB32">
    <cfRule type="cellIs" dxfId="749" priority="241" operator="equal">
      <formula>0</formula>
    </cfRule>
  </conditionalFormatting>
  <conditionalFormatting sqref="X32:AB32">
    <cfRule type="cellIs" dxfId="748" priority="240" operator="equal">
      <formula>0</formula>
    </cfRule>
  </conditionalFormatting>
  <conditionalFormatting sqref="BM32:BR32">
    <cfRule type="containsText" dxfId="747" priority="239" operator="containsText" text="Наименование инвестиционного проекта">
      <formula>NOT(ISERROR(SEARCH("Наименование инвестиционного проекта",BM32)))</formula>
    </cfRule>
  </conditionalFormatting>
  <conditionalFormatting sqref="BS32:BX32">
    <cfRule type="containsText" dxfId="746" priority="238" operator="containsText" text="Наименование инвестиционного проекта">
      <formula>NOT(ISERROR(SEARCH("Наименование инвестиционного проекта",BS32)))</formula>
    </cfRule>
  </conditionalFormatting>
  <conditionalFormatting sqref="K32">
    <cfRule type="containsText" dxfId="745" priority="237" operator="containsText" text="Наименование инвестиционного проекта">
      <formula>NOT(ISERROR(SEARCH("Наименование инвестиционного проекта",K32)))</formula>
    </cfRule>
  </conditionalFormatting>
  <conditionalFormatting sqref="AF80:AZ83 AI81:BL81 AF79:BY80 BE80:BL83 BA82:BD83 BB80:BC81">
    <cfRule type="containsText" dxfId="744" priority="235" operator="containsText" text="Наименование инвестиционного проекта">
      <formula>NOT(ISERROR(SEARCH("Наименование инвестиционного проекта",AF79)))</formula>
    </cfRule>
  </conditionalFormatting>
  <conditionalFormatting sqref="AF80:AZ83 AI81:BL81 AF79:BY80 BE80:BL83 BA82:BD83 BB80:BC81">
    <cfRule type="cellIs" dxfId="743" priority="236" operator="equal">
      <formula>0</formula>
    </cfRule>
  </conditionalFormatting>
  <conditionalFormatting sqref="AF80:AZ83 AI81:BL81 AF79:BY80 BE80:BL83 BA82:BD83 BB80:BC81">
    <cfRule type="cellIs" dxfId="742" priority="234" operator="equal">
      <formula>0</formula>
    </cfRule>
  </conditionalFormatting>
  <conditionalFormatting sqref="AF80:AZ83 AI81:BL81 AF79:BY80 BE80:BL83 BA82:BD83 BB80:BC81">
    <cfRule type="cellIs" dxfId="741" priority="233" operator="equal">
      <formula>0</formula>
    </cfRule>
  </conditionalFormatting>
  <conditionalFormatting sqref="R80:AB80 S79:AB79">
    <cfRule type="containsText" dxfId="740" priority="224" operator="containsText" text="Наименование инвестиционного проекта">
      <formula>NOT(ISERROR(SEARCH("Наименование инвестиционного проекта",R79)))</formula>
    </cfRule>
  </conditionalFormatting>
  <conditionalFormatting sqref="R80:AB80 S79:AB79">
    <cfRule type="cellIs" dxfId="739" priority="223" operator="equal">
      <formula>0</formula>
    </cfRule>
  </conditionalFormatting>
  <conditionalFormatting sqref="R80:AB80 S79:AB79">
    <cfRule type="cellIs" dxfId="738" priority="222" operator="equal">
      <formula>0</formula>
    </cfRule>
  </conditionalFormatting>
  <conditionalFormatting sqref="R80:AB80 S79:AB79">
    <cfRule type="cellIs" dxfId="737" priority="221" operator="equal">
      <formula>0</formula>
    </cfRule>
  </conditionalFormatting>
  <conditionalFormatting sqref="T79:AB80">
    <cfRule type="containsText" dxfId="736" priority="220" operator="containsText" text="Наименование инвестиционного проекта">
      <formula>NOT(ISERROR(SEARCH("Наименование инвестиционного проекта",T79)))</formula>
    </cfRule>
  </conditionalFormatting>
  <conditionalFormatting sqref="T79:AB80">
    <cfRule type="cellIs" dxfId="735" priority="219" operator="equal">
      <formula>0</formula>
    </cfRule>
  </conditionalFormatting>
  <conditionalFormatting sqref="T79:AB80">
    <cfRule type="cellIs" dxfId="734" priority="218" operator="equal">
      <formula>0</formula>
    </cfRule>
  </conditionalFormatting>
  <conditionalFormatting sqref="T79:AB80">
    <cfRule type="cellIs" dxfId="733" priority="217" operator="equal">
      <formula>0</formula>
    </cfRule>
  </conditionalFormatting>
  <conditionalFormatting sqref="BW79:BY80">
    <cfRule type="cellIs" dxfId="732" priority="216" operator="equal">
      <formula>0</formula>
    </cfRule>
  </conditionalFormatting>
  <conditionalFormatting sqref="BW79:BY80">
    <cfRule type="containsText" dxfId="731" priority="215" operator="containsText" text="Наименование инвестиционного проекта">
      <formula>NOT(ISERROR(SEARCH("Наименование инвестиционного проекта",BW79)))</formula>
    </cfRule>
  </conditionalFormatting>
  <conditionalFormatting sqref="BW79:BY80">
    <cfRule type="cellIs" dxfId="730" priority="214" operator="equal">
      <formula>0</formula>
    </cfRule>
  </conditionalFormatting>
  <conditionalFormatting sqref="BW79:BY80">
    <cfRule type="cellIs" dxfId="729" priority="213" operator="equal">
      <formula>0</formula>
    </cfRule>
  </conditionalFormatting>
  <conditionalFormatting sqref="R69:BX69 F69:P69">
    <cfRule type="containsText" dxfId="728" priority="161" operator="containsText" text="Наименование инвестиционного проекта">
      <formula>NOT(ISERROR(SEARCH("Наименование инвестиционного проекта",F69)))</formula>
    </cfRule>
  </conditionalFormatting>
  <conditionalFormatting sqref="R69:BX69 F69:P69">
    <cfRule type="cellIs" dxfId="727" priority="162" operator="equal">
      <formula>0</formula>
    </cfRule>
  </conditionalFormatting>
  <conditionalFormatting sqref="R69:BX69 F69:P69">
    <cfRule type="cellIs" dxfId="726" priority="160" operator="equal">
      <formula>0</formula>
    </cfRule>
  </conditionalFormatting>
  <conditionalFormatting sqref="R69:BX69 F69:P69">
    <cfRule type="cellIs" dxfId="725" priority="159" operator="equal">
      <formula>0</formula>
    </cfRule>
  </conditionalFormatting>
  <conditionalFormatting sqref="Q69">
    <cfRule type="cellIs" dxfId="724" priority="158" operator="equal">
      <formula>0</formula>
    </cfRule>
  </conditionalFormatting>
  <conditionalFormatting sqref="Q69">
    <cfRule type="containsText" dxfId="723" priority="157" operator="containsText" text="Наименование инвестиционного проекта">
      <formula>NOT(ISERROR(SEARCH("Наименование инвестиционного проекта",Q69)))</formula>
    </cfRule>
  </conditionalFormatting>
  <conditionalFormatting sqref="Q69">
    <cfRule type="cellIs" dxfId="722" priority="156" operator="equal">
      <formula>0</formula>
    </cfRule>
  </conditionalFormatting>
  <conditionalFormatting sqref="Q69">
    <cfRule type="cellIs" dxfId="721" priority="155" operator="equal">
      <formula>0</formula>
    </cfRule>
  </conditionalFormatting>
  <conditionalFormatting sqref="B14:BY14 B15:AO15 B16:AN16 B17:AO17 AU17 BM15:BY17 B18:BY19 E20:BY93">
    <cfRule type="cellIs" dxfId="720" priority="138" operator="equal">
      <formula>0</formula>
    </cfRule>
    <cfRule type="cellIs" dxfId="719" priority="139" operator="equal">
      <formula>0</formula>
    </cfRule>
    <cfRule type="cellIs" dxfId="718" priority="140" operator="equal">
      <formula>0</formula>
    </cfRule>
  </conditionalFormatting>
  <conditionalFormatting sqref="BA15">
    <cfRule type="cellIs" dxfId="717" priority="85" operator="equal">
      <formula>0</formula>
    </cfRule>
    <cfRule type="cellIs" dxfId="716" priority="86" operator="equal">
      <formula>0</formula>
    </cfRule>
    <cfRule type="cellIs" dxfId="715" priority="87" operator="equal">
      <formula>0</formula>
    </cfRule>
  </conditionalFormatting>
  <conditionalFormatting sqref="BA17">
    <cfRule type="cellIs" dxfId="714" priority="82" operator="equal">
      <formula>0</formula>
    </cfRule>
    <cfRule type="cellIs" dxfId="713" priority="83" operator="equal">
      <formula>0</formula>
    </cfRule>
    <cfRule type="cellIs" dxfId="712" priority="84" operator="equal">
      <formula>0</formula>
    </cfRule>
  </conditionalFormatting>
  <conditionalFormatting sqref="BG17">
    <cfRule type="cellIs" dxfId="711" priority="79" operator="equal">
      <formula>0</formula>
    </cfRule>
    <cfRule type="cellIs" dxfId="710" priority="80" operator="equal">
      <formula>0</formula>
    </cfRule>
    <cfRule type="cellIs" dxfId="709" priority="81" operator="equal">
      <formula>0</formula>
    </cfRule>
  </conditionalFormatting>
  <conditionalFormatting sqref="E74:AB74">
    <cfRule type="containsText" dxfId="708" priority="78" operator="containsText" text="Наименование инвестиционного проекта">
      <formula>NOT(ISERROR(SEARCH("Наименование инвестиционного проекта",E74)))</formula>
    </cfRule>
  </conditionalFormatting>
  <conditionalFormatting sqref="E74:AB74">
    <cfRule type="cellIs" dxfId="707" priority="77" operator="equal">
      <formula>0</formula>
    </cfRule>
  </conditionalFormatting>
  <conditionalFormatting sqref="E74:AB74">
    <cfRule type="cellIs" dxfId="706" priority="76" operator="equal">
      <formula>0</formula>
    </cfRule>
  </conditionalFormatting>
  <conditionalFormatting sqref="E74:AB74">
    <cfRule type="cellIs" dxfId="705" priority="75" operator="equal">
      <formula>0</formula>
    </cfRule>
  </conditionalFormatting>
  <conditionalFormatting sqref="E78">
    <cfRule type="containsText" dxfId="704" priority="73" operator="containsText" text="Наименование инвестиционного проекта">
      <formula>NOT(ISERROR(SEARCH("Наименование инвестиционного проекта",E78)))</formula>
    </cfRule>
  </conditionalFormatting>
  <conditionalFormatting sqref="E78">
    <cfRule type="cellIs" dxfId="703" priority="74" operator="equal">
      <formula>0</formula>
    </cfRule>
  </conditionalFormatting>
  <conditionalFormatting sqref="E78">
    <cfRule type="cellIs" dxfId="702" priority="72" operator="equal">
      <formula>0</formula>
    </cfRule>
  </conditionalFormatting>
  <conditionalFormatting sqref="E78">
    <cfRule type="cellIs" dxfId="701" priority="71" operator="equal">
      <formula>0</formula>
    </cfRule>
  </conditionalFormatting>
  <conditionalFormatting sqref="AE74:BY74">
    <cfRule type="containsText" dxfId="700" priority="70" operator="containsText" text="Наименование инвестиционного проекта">
      <formula>NOT(ISERROR(SEARCH("Наименование инвестиционного проекта",AE74)))</formula>
    </cfRule>
  </conditionalFormatting>
  <conditionalFormatting sqref="AE74:BY74">
    <cfRule type="cellIs" dxfId="699" priority="69" operator="equal">
      <formula>0</formula>
    </cfRule>
  </conditionalFormatting>
  <conditionalFormatting sqref="AE74:BY74">
    <cfRule type="cellIs" dxfId="698" priority="68" operator="equal">
      <formula>0</formula>
    </cfRule>
  </conditionalFormatting>
  <conditionalFormatting sqref="AE74:BY74">
    <cfRule type="cellIs" dxfId="697" priority="67" operator="equal">
      <formula>0</formula>
    </cfRule>
  </conditionalFormatting>
  <conditionalFormatting sqref="AE74:BY74">
    <cfRule type="containsText" dxfId="696" priority="66" operator="containsText" text="Наименование инвестиционного проекта">
      <formula>NOT(ISERROR(SEARCH("Наименование инвестиционного проекта",AE74)))</formula>
    </cfRule>
  </conditionalFormatting>
  <conditionalFormatting sqref="AE74:BY74">
    <cfRule type="cellIs" dxfId="695" priority="65" operator="equal">
      <formula>0</formula>
    </cfRule>
  </conditionalFormatting>
  <conditionalFormatting sqref="AE74:BY74">
    <cfRule type="cellIs" dxfId="694" priority="64" operator="equal">
      <formula>0</formula>
    </cfRule>
  </conditionalFormatting>
  <conditionalFormatting sqref="AE74:BY74">
    <cfRule type="cellIs" dxfId="693" priority="63" operator="equal">
      <formula>0</formula>
    </cfRule>
  </conditionalFormatting>
  <conditionalFormatting sqref="BA77">
    <cfRule type="containsText" dxfId="692" priority="61" operator="containsText" text="Наименование инвестиционного проекта">
      <formula>NOT(ISERROR(SEARCH("Наименование инвестиционного проекта",BA77)))</formula>
    </cfRule>
  </conditionalFormatting>
  <conditionalFormatting sqref="BA77">
    <cfRule type="cellIs" dxfId="691" priority="62" operator="equal">
      <formula>0</formula>
    </cfRule>
  </conditionalFormatting>
  <conditionalFormatting sqref="BA77">
    <cfRule type="cellIs" dxfId="690" priority="60" operator="equal">
      <formula>0</formula>
    </cfRule>
  </conditionalFormatting>
  <conditionalFormatting sqref="BA77">
    <cfRule type="cellIs" dxfId="689" priority="59" operator="equal">
      <formula>0</formula>
    </cfRule>
  </conditionalFormatting>
  <conditionalFormatting sqref="BA79:BA81">
    <cfRule type="containsText" dxfId="688" priority="57" operator="containsText" text="Наименование инвестиционного проекта">
      <formula>NOT(ISERROR(SEARCH("Наименование инвестиционного проекта",BA79)))</formula>
    </cfRule>
  </conditionalFormatting>
  <conditionalFormatting sqref="BA79:BA81">
    <cfRule type="cellIs" dxfId="687" priority="58" operator="equal">
      <formula>0</formula>
    </cfRule>
  </conditionalFormatting>
  <conditionalFormatting sqref="BA79:BA81">
    <cfRule type="cellIs" dxfId="686" priority="56" operator="equal">
      <formula>0</formula>
    </cfRule>
  </conditionalFormatting>
  <conditionalFormatting sqref="BA79:BA81">
    <cfRule type="cellIs" dxfId="685" priority="55" operator="equal">
      <formula>0</formula>
    </cfRule>
  </conditionalFormatting>
  <conditionalFormatting sqref="BM76">
    <cfRule type="containsText" dxfId="684" priority="53" operator="containsText" text="Наименование инвестиционного проекта">
      <formula>NOT(ISERROR(SEARCH("Наименование инвестиционного проекта",BM76)))</formula>
    </cfRule>
  </conditionalFormatting>
  <conditionalFormatting sqref="BM76">
    <cfRule type="cellIs" dxfId="683" priority="54" operator="equal">
      <formula>0</formula>
    </cfRule>
  </conditionalFormatting>
  <conditionalFormatting sqref="BM76">
    <cfRule type="cellIs" dxfId="682" priority="52" operator="equal">
      <formula>0</formula>
    </cfRule>
  </conditionalFormatting>
  <conditionalFormatting sqref="BM76">
    <cfRule type="cellIs" dxfId="681" priority="51" operator="equal">
      <formula>0</formula>
    </cfRule>
  </conditionalFormatting>
  <conditionalFormatting sqref="BM82:BM83">
    <cfRule type="containsText" dxfId="680" priority="49" operator="containsText" text="Наименование инвестиционного проекта">
      <formula>NOT(ISERROR(SEARCH("Наименование инвестиционного проекта",BM82)))</formula>
    </cfRule>
  </conditionalFormatting>
  <conditionalFormatting sqref="BM82:BM83">
    <cfRule type="cellIs" dxfId="679" priority="50" operator="equal">
      <formula>0</formula>
    </cfRule>
  </conditionalFormatting>
  <conditionalFormatting sqref="BM82:BM83">
    <cfRule type="cellIs" dxfId="678" priority="48" operator="equal">
      <formula>0</formula>
    </cfRule>
  </conditionalFormatting>
  <conditionalFormatting sqref="BM82:BM83">
    <cfRule type="cellIs" dxfId="677" priority="47" operator="equal">
      <formula>0</formula>
    </cfRule>
  </conditionalFormatting>
  <conditionalFormatting sqref="B91:B97 D91:D97 B74:D74">
    <cfRule type="containsText" dxfId="676" priority="46" operator="containsText" text="Наименование инвестиционного проекта">
      <formula>NOT(ISERROR(SEARCH("Наименование инвестиционного проекта",B74)))</formula>
    </cfRule>
  </conditionalFormatting>
  <conditionalFormatting sqref="B81:D84 B77:D77 B91:D97 B74:D74">
    <cfRule type="cellIs" dxfId="675" priority="45" operator="equal">
      <formula>0</formula>
    </cfRule>
  </conditionalFormatting>
  <conditionalFormatting sqref="D81:D82 B83:D84 D20:D46 B105:D119 B69:D73 C97 B131:D174 B77:D77 D99:D100 B99:B100 B121:D122 B124:D127">
    <cfRule type="containsText" dxfId="674" priority="44" operator="containsText" text="Наименование инвестиционного проекта">
      <formula>NOT(ISERROR(SEARCH("Наименование инвестиционного проекта",B20)))</formula>
    </cfRule>
  </conditionalFormatting>
  <conditionalFormatting sqref="B47:D47 D20:D46 B105:D119 B54:D66 C97 B49:D49 B52:D52 B69:D73 B131:D174 D99:D100 B99:B100 B121:D122 B124:D127">
    <cfRule type="cellIs" dxfId="673" priority="43" operator="equal">
      <formula>0</formula>
    </cfRule>
  </conditionalFormatting>
  <conditionalFormatting sqref="D104">
    <cfRule type="cellIs" dxfId="672" priority="34" operator="equal">
      <formula>0</formula>
    </cfRule>
  </conditionalFormatting>
  <conditionalFormatting sqref="C99">
    <cfRule type="cellIs" dxfId="671" priority="36" operator="equal">
      <formula>0</formula>
    </cfRule>
  </conditionalFormatting>
  <conditionalFormatting sqref="C100">
    <cfRule type="cellIs" dxfId="670" priority="35" operator="equal">
      <formula>0</formula>
    </cfRule>
  </conditionalFormatting>
  <conditionalFormatting sqref="C43:C44">
    <cfRule type="cellIs" dxfId="669" priority="32" operator="equal">
      <formula>0</formula>
    </cfRule>
  </conditionalFormatting>
  <conditionalFormatting sqref="B81:C82 D85:D86 B104:C104 B101:D103 B87:D90">
    <cfRule type="containsText" dxfId="668" priority="42" operator="containsText" text="Наименование инвестиционного проекта">
      <formula>NOT(ISERROR(SEARCH("Наименование инвестиционного проекта",B81)))</formula>
    </cfRule>
  </conditionalFormatting>
  <conditionalFormatting sqref="D85:D86 B104:C104 B101:D103 B87:D90">
    <cfRule type="cellIs" dxfId="667" priority="41" operator="equal">
      <formula>0</formula>
    </cfRule>
  </conditionalFormatting>
  <conditionalFormatting sqref="B20:C20 B45:C46 B44">
    <cfRule type="cellIs" dxfId="666" priority="40" operator="equal">
      <formula>0</formula>
    </cfRule>
  </conditionalFormatting>
  <conditionalFormatting sqref="B53 D53">
    <cfRule type="cellIs" dxfId="665" priority="39" operator="equal">
      <formula>0</formula>
    </cfRule>
  </conditionalFormatting>
  <conditionalFormatting sqref="B85:C85">
    <cfRule type="cellIs" dxfId="664" priority="38" operator="equal">
      <formula>0</formula>
    </cfRule>
  </conditionalFormatting>
  <conditionalFormatting sqref="B86:C86">
    <cfRule type="cellIs" dxfId="663" priority="37" operator="equal">
      <formula>0</formula>
    </cfRule>
  </conditionalFormatting>
  <conditionalFormatting sqref="C53">
    <cfRule type="cellIs" dxfId="662" priority="33" operator="equal">
      <formula>0</formula>
    </cfRule>
  </conditionalFormatting>
  <conditionalFormatting sqref="C48">
    <cfRule type="cellIs" dxfId="661" priority="30" operator="equal">
      <formula>0</formula>
    </cfRule>
  </conditionalFormatting>
  <conditionalFormatting sqref="D48 B48">
    <cfRule type="cellIs" dxfId="660" priority="31" operator="equal">
      <formula>0</formula>
    </cfRule>
  </conditionalFormatting>
  <conditionalFormatting sqref="C50:C51">
    <cfRule type="cellIs" dxfId="659" priority="28" operator="equal">
      <formula>0</formula>
    </cfRule>
  </conditionalFormatting>
  <conditionalFormatting sqref="D50:D51 B50:B51">
    <cfRule type="cellIs" dxfId="658" priority="29" operator="equal">
      <formula>0</formula>
    </cfRule>
  </conditionalFormatting>
  <conditionalFormatting sqref="B67:D68">
    <cfRule type="cellIs" dxfId="657" priority="27" operator="equal">
      <formula>0</formula>
    </cfRule>
  </conditionalFormatting>
  <conditionalFormatting sqref="B130:D130">
    <cfRule type="containsText" dxfId="656" priority="26" operator="containsText" text="Наименование инвестиционного проекта">
      <formula>NOT(ISERROR(SEARCH("Наименование инвестиционного проекта",B130)))</formula>
    </cfRule>
  </conditionalFormatting>
  <conditionalFormatting sqref="B130:D130">
    <cfRule type="cellIs" dxfId="655" priority="25" operator="equal">
      <formula>0</formula>
    </cfRule>
  </conditionalFormatting>
  <conditionalFormatting sqref="B77:D77">
    <cfRule type="containsText" dxfId="654" priority="24" operator="containsText" text="Наименование инвестиционного проекта">
      <formula>NOT(ISERROR(SEARCH("Наименование инвестиционного проекта",B77)))</formula>
    </cfRule>
  </conditionalFormatting>
  <conditionalFormatting sqref="B77:D77">
    <cfRule type="cellIs" dxfId="653" priority="23" operator="equal">
      <formula>0</formula>
    </cfRule>
  </conditionalFormatting>
  <conditionalFormatting sqref="C77">
    <cfRule type="containsText" dxfId="652" priority="22" operator="containsText" text="Наименование инвестиционного проекта">
      <formula>NOT(ISERROR(SEARCH("Наименование инвестиционного проекта",C77)))</formula>
    </cfRule>
  </conditionalFormatting>
  <conditionalFormatting sqref="C98">
    <cfRule type="cellIs" dxfId="651" priority="19" operator="equal">
      <formula>0</formula>
    </cfRule>
  </conditionalFormatting>
  <conditionalFormatting sqref="D98 B98">
    <cfRule type="containsText" dxfId="650" priority="21" operator="containsText" text="Наименование инвестиционного проекта">
      <formula>NOT(ISERROR(SEARCH("Наименование инвестиционного проекта",B98)))</formula>
    </cfRule>
  </conditionalFormatting>
  <conditionalFormatting sqref="D98 B98">
    <cfRule type="cellIs" dxfId="649" priority="20" operator="equal">
      <formula>0</formula>
    </cfRule>
  </conditionalFormatting>
  <conditionalFormatting sqref="B128:D129">
    <cfRule type="containsText" dxfId="648" priority="18" operator="containsText" text="Наименование инвестиционного проекта">
      <formula>NOT(ISERROR(SEARCH("Наименование инвестиционного проекта",B128)))</formula>
    </cfRule>
  </conditionalFormatting>
  <conditionalFormatting sqref="B128:D129">
    <cfRule type="cellIs" dxfId="647" priority="17" operator="equal">
      <formula>0</formula>
    </cfRule>
  </conditionalFormatting>
  <conditionalFormatting sqref="B175:D177">
    <cfRule type="containsText" dxfId="646" priority="16" operator="containsText" text="Наименование инвестиционного проекта">
      <formula>NOT(ISERROR(SEARCH("Наименование инвестиционного проекта",B175)))</formula>
    </cfRule>
  </conditionalFormatting>
  <conditionalFormatting sqref="B175:D177">
    <cfRule type="cellIs" dxfId="645" priority="15" operator="equal">
      <formula>0</formula>
    </cfRule>
  </conditionalFormatting>
  <conditionalFormatting sqref="B75:D76">
    <cfRule type="containsText" dxfId="644" priority="14" operator="containsText" text="Наименование инвестиционного проекта">
      <formula>NOT(ISERROR(SEARCH("Наименование инвестиционного проекта",B75)))</formula>
    </cfRule>
  </conditionalFormatting>
  <conditionalFormatting sqref="B75:D76">
    <cfRule type="cellIs" dxfId="643" priority="13" operator="equal">
      <formula>0</formula>
    </cfRule>
  </conditionalFormatting>
  <conditionalFormatting sqref="C75:C76">
    <cfRule type="containsText" dxfId="642" priority="12" operator="containsText" text="Наименование инвестиционного проекта">
      <formula>NOT(ISERROR(SEARCH("Наименование инвестиционного проекта",C75)))</formula>
    </cfRule>
  </conditionalFormatting>
  <conditionalFormatting sqref="B78:D79">
    <cfRule type="containsText" dxfId="641" priority="11" operator="containsText" text="Наименование инвестиционного проекта">
      <formula>NOT(ISERROR(SEARCH("Наименование инвестиционного проекта",B78)))</formula>
    </cfRule>
  </conditionalFormatting>
  <conditionalFormatting sqref="B78:D79">
    <cfRule type="cellIs" dxfId="640" priority="10" operator="equal">
      <formula>0</formula>
    </cfRule>
  </conditionalFormatting>
  <conditionalFormatting sqref="C78:C79">
    <cfRule type="containsText" dxfId="639" priority="9" operator="containsText" text="Наименование инвестиционного проекта">
      <formula>NOT(ISERROR(SEARCH("Наименование инвестиционного проекта",C78)))</formula>
    </cfRule>
  </conditionalFormatting>
  <conditionalFormatting sqref="B120:D120">
    <cfRule type="containsText" dxfId="638" priority="8" operator="containsText" text="Наименование инвестиционного проекта">
      <formula>NOT(ISERROR(SEARCH("Наименование инвестиционного проекта",B120)))</formula>
    </cfRule>
  </conditionalFormatting>
  <conditionalFormatting sqref="B120:D120">
    <cfRule type="cellIs" dxfId="637" priority="7" operator="equal">
      <formula>0</formula>
    </cfRule>
  </conditionalFormatting>
  <conditionalFormatting sqref="B80:D80">
    <cfRule type="containsText" dxfId="636" priority="6" operator="containsText" text="Наименование инвестиционного проекта">
      <formula>NOT(ISERROR(SEARCH("Наименование инвестиционного проекта",B80)))</formula>
    </cfRule>
  </conditionalFormatting>
  <conditionalFormatting sqref="B80:D80">
    <cfRule type="cellIs" dxfId="635" priority="5" operator="equal">
      <formula>0</formula>
    </cfRule>
  </conditionalFormatting>
  <conditionalFormatting sqref="B123:D123">
    <cfRule type="containsText" dxfId="634" priority="4" operator="containsText" text="Наименование инвестиционного проекта">
      <formula>NOT(ISERROR(SEARCH("Наименование инвестиционного проекта",B123)))</formula>
    </cfRule>
  </conditionalFormatting>
  <conditionalFormatting sqref="B123:D123">
    <cfRule type="cellIs" dxfId="633" priority="3" operator="equal">
      <formula>0</formula>
    </cfRule>
  </conditionalFormatting>
  <conditionalFormatting sqref="B178:D178">
    <cfRule type="containsText" dxfId="632" priority="2" operator="containsText" text="Наименование инвестиционного проекта">
      <formula>NOT(ISERROR(SEARCH("Наименование инвестиционного проекта",B178)))</formula>
    </cfRule>
  </conditionalFormatting>
  <conditionalFormatting sqref="B178:D178">
    <cfRule type="cellIs" dxfId="631" priority="1" operator="equal">
      <formula>0</formula>
    </cfRule>
  </conditionalFormatting>
  <pageMargins left="0.70866141732283472" right="0.70866141732283472" top="0.74803149606299213" bottom="0.74803149606299213" header="0.31496062992125984" footer="0.31496062992125984"/>
  <pageSetup paperSize="8"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O177"/>
  <sheetViews>
    <sheetView view="pageBreakPreview" zoomScale="70" zoomScaleNormal="100" zoomScaleSheetLayoutView="70" workbookViewId="0">
      <pane xSplit="3" ySplit="19" topLeftCell="AT166" activePane="bottomRight" state="frozen"/>
      <selection pane="topRight" activeCell="D1" sqref="D1"/>
      <selection pane="bottomLeft" activeCell="A20" sqref="A20"/>
      <selection pane="bottomRight" activeCell="BD92" sqref="BD92"/>
    </sheetView>
  </sheetViews>
  <sheetFormatPr defaultRowHeight="15.75" x14ac:dyDescent="0.25"/>
  <cols>
    <col min="1" max="1" width="6.42578125" style="35" customWidth="1"/>
    <col min="2" max="2" width="13.7109375" style="35" customWidth="1"/>
    <col min="3" max="3" width="124.85546875" style="35" customWidth="1"/>
    <col min="4" max="4" width="31.85546875" style="35" customWidth="1"/>
    <col min="5" max="6" width="12.85546875" style="35" customWidth="1"/>
    <col min="7" max="7" width="10.28515625" style="35" customWidth="1"/>
    <col min="8" max="8" width="10.7109375" style="35" customWidth="1"/>
    <col min="9" max="9" width="10.5703125" style="35" customWidth="1"/>
    <col min="10" max="10" width="9.28515625" style="35" customWidth="1"/>
    <col min="11" max="11" width="11.5703125" style="35" customWidth="1"/>
    <col min="12" max="12" width="12.140625" style="35" customWidth="1"/>
    <col min="13" max="13" width="11.140625" style="35" customWidth="1"/>
    <col min="14" max="14" width="10.7109375" style="35" customWidth="1"/>
    <col min="15" max="15" width="12" style="35" customWidth="1"/>
    <col min="16" max="16" width="11.5703125" style="35" customWidth="1"/>
    <col min="17" max="17" width="9" style="35" customWidth="1"/>
    <col min="18" max="18" width="8.7109375" style="35" customWidth="1"/>
    <col min="19" max="19" width="8.42578125" style="35" customWidth="1"/>
    <col min="20" max="20" width="7" style="35" customWidth="1"/>
    <col min="21" max="23" width="8.28515625" style="35" customWidth="1"/>
    <col min="24" max="24" width="8.85546875" style="35" customWidth="1"/>
    <col min="25" max="25" width="8.7109375" style="35" customWidth="1"/>
    <col min="26" max="26" width="8.42578125" style="35" customWidth="1"/>
    <col min="27" max="27" width="7" style="35" customWidth="1"/>
    <col min="28" max="30" width="8.28515625" style="35" customWidth="1"/>
    <col min="31" max="31" width="7.140625" style="35" customWidth="1"/>
    <col min="32" max="32" width="8.7109375" style="35" customWidth="1"/>
    <col min="33" max="33" width="8.42578125" style="35" customWidth="1"/>
    <col min="34" max="34" width="7" style="35" customWidth="1"/>
    <col min="35" max="37" width="8.28515625" style="35" customWidth="1"/>
    <col min="38" max="38" width="6.5703125" style="35" customWidth="1"/>
    <col min="39" max="39" width="8.7109375" style="35" customWidth="1"/>
    <col min="40" max="40" width="8.42578125" style="35" customWidth="1"/>
    <col min="41" max="41" width="7" style="35" customWidth="1"/>
    <col min="42" max="44" width="8.28515625" style="35" customWidth="1"/>
    <col min="45" max="45" width="6.5703125" style="35" customWidth="1"/>
    <col min="46" max="46" width="12" style="35" customWidth="1"/>
    <col min="47" max="47" width="12.140625" style="35" customWidth="1"/>
    <col min="48" max="48" width="9.85546875" style="35" customWidth="1"/>
    <col min="49" max="49" width="8.28515625" style="35" customWidth="1"/>
    <col min="50" max="50" width="9.28515625" style="35" customWidth="1"/>
    <col min="51" max="51" width="8.28515625" style="35" customWidth="1"/>
    <col min="52" max="52" width="9.5703125" style="35" customWidth="1"/>
    <col min="53" max="53" width="12.42578125" style="35" customWidth="1"/>
    <col min="54" max="54" width="13.85546875" style="35" customWidth="1"/>
    <col min="55" max="55" width="7" style="35" customWidth="1"/>
    <col min="56" max="58" width="8.28515625" style="35" customWidth="1"/>
    <col min="59" max="59" width="6.5703125" style="35" customWidth="1"/>
    <col min="60" max="60" width="12.85546875" style="35" customWidth="1"/>
    <col min="61" max="102" width="11.42578125" style="35" customWidth="1"/>
    <col min="103" max="103" width="11.28515625" style="35" customWidth="1"/>
    <col min="104" max="104" width="9.85546875" style="35" customWidth="1"/>
    <col min="105" max="105" width="11" style="35" customWidth="1"/>
    <col min="106" max="107" width="8.28515625" style="35" customWidth="1"/>
    <col min="108" max="108" width="10.42578125" style="35" customWidth="1"/>
    <col min="109" max="109" width="8.7109375" style="35" customWidth="1"/>
    <col min="110" max="110" width="12.5703125" style="35" customWidth="1"/>
    <col min="111" max="111" width="10.85546875" style="35" customWidth="1"/>
    <col min="112" max="113" width="8.28515625" style="35" customWidth="1"/>
    <col min="114" max="114" width="12.5703125" style="35" customWidth="1"/>
    <col min="115" max="115" width="11.28515625" style="35" customWidth="1"/>
    <col min="116" max="116" width="8.7109375" style="35" customWidth="1"/>
    <col min="117" max="117" width="26" style="35" customWidth="1"/>
    <col min="118" max="118" width="6.42578125" style="35" customWidth="1"/>
    <col min="119" max="119" width="5.7109375" style="35" customWidth="1"/>
    <col min="120" max="120" width="2.28515625" style="35" customWidth="1"/>
    <col min="121" max="122" width="5.7109375" style="35" hidden="1" customWidth="1"/>
    <col min="123" max="124" width="5.7109375" style="35" customWidth="1"/>
    <col min="125" max="16384" width="9.140625" style="35"/>
  </cols>
  <sheetData>
    <row r="1" spans="1:118" ht="18.75" x14ac:dyDescent="0.25">
      <c r="DM1" s="89" t="s">
        <v>476</v>
      </c>
    </row>
    <row r="2" spans="1:118" ht="18.75" x14ac:dyDescent="0.25">
      <c r="DM2" s="89" t="s">
        <v>1</v>
      </c>
    </row>
    <row r="3" spans="1:118" ht="18.75" x14ac:dyDescent="0.25">
      <c r="DM3" s="89" t="s">
        <v>305</v>
      </c>
    </row>
    <row r="4" spans="1:118" x14ac:dyDescent="0.25">
      <c r="B4" s="982" t="s">
        <v>477</v>
      </c>
      <c r="C4" s="982"/>
      <c r="D4" s="982"/>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c r="AT4" s="982"/>
      <c r="AU4" s="982"/>
      <c r="AV4" s="982"/>
      <c r="AW4" s="982"/>
      <c r="AX4" s="982"/>
      <c r="AY4" s="982"/>
      <c r="AZ4" s="982"/>
      <c r="BA4" s="982"/>
      <c r="BB4" s="982"/>
      <c r="BC4" s="982"/>
      <c r="BD4" s="982"/>
      <c r="BE4" s="982"/>
      <c r="BF4" s="982"/>
      <c r="BG4" s="982"/>
      <c r="BH4" s="982"/>
      <c r="BI4" s="982"/>
      <c r="BJ4" s="982"/>
      <c r="BK4" s="982"/>
      <c r="BL4" s="982"/>
      <c r="BM4" s="982"/>
      <c r="BN4" s="982"/>
      <c r="BO4" s="982"/>
      <c r="BP4" s="982"/>
      <c r="BQ4" s="982"/>
      <c r="BR4" s="982"/>
      <c r="BS4" s="982"/>
      <c r="BT4" s="982"/>
      <c r="BU4" s="982"/>
      <c r="BV4" s="982"/>
      <c r="BW4" s="982"/>
      <c r="BX4" s="982"/>
      <c r="BY4" s="982"/>
      <c r="BZ4" s="982"/>
      <c r="CA4" s="982"/>
      <c r="CB4" s="982"/>
      <c r="CC4" s="982"/>
      <c r="CD4" s="982"/>
      <c r="CE4" s="982"/>
      <c r="CF4" s="982"/>
      <c r="CG4" s="982"/>
      <c r="CH4" s="982"/>
      <c r="CI4" s="982"/>
      <c r="CJ4" s="982"/>
      <c r="CK4" s="982"/>
      <c r="CL4" s="982"/>
      <c r="CM4" s="982"/>
      <c r="CN4" s="982"/>
      <c r="CO4" s="982"/>
      <c r="CP4" s="982"/>
      <c r="CQ4" s="982"/>
      <c r="CR4" s="982"/>
      <c r="CS4" s="982"/>
      <c r="CT4" s="982"/>
      <c r="CU4" s="982"/>
      <c r="CV4" s="982"/>
      <c r="CW4" s="982"/>
      <c r="CX4" s="982"/>
      <c r="CY4" s="982"/>
      <c r="CZ4" s="982"/>
      <c r="DA4" s="982"/>
      <c r="DB4" s="982"/>
      <c r="DC4" s="982"/>
      <c r="DD4" s="982"/>
      <c r="DE4" s="982"/>
      <c r="DF4" s="982"/>
      <c r="DG4" s="982"/>
      <c r="DH4" s="982"/>
      <c r="DI4" s="982"/>
      <c r="DJ4" s="982"/>
      <c r="DK4" s="982"/>
      <c r="DL4" s="982"/>
      <c r="DM4" s="982"/>
    </row>
    <row r="5" spans="1:118" x14ac:dyDescent="0.25">
      <c r="B5" s="948"/>
      <c r="C5" s="948"/>
      <c r="D5" s="948"/>
      <c r="E5" s="948"/>
      <c r="F5" s="948"/>
      <c r="G5" s="948"/>
      <c r="H5" s="948"/>
      <c r="I5" s="948"/>
      <c r="J5" s="948"/>
      <c r="K5" s="948"/>
      <c r="L5" s="948"/>
      <c r="M5" s="948"/>
      <c r="N5" s="948"/>
      <c r="O5" s="948"/>
      <c r="P5" s="948"/>
      <c r="Q5" s="948"/>
      <c r="R5" s="948"/>
      <c r="S5" s="948"/>
      <c r="T5" s="948"/>
      <c r="U5" s="948"/>
      <c r="V5" s="948"/>
      <c r="W5" s="948"/>
      <c r="X5" s="948"/>
      <c r="Y5" s="948"/>
      <c r="Z5" s="948"/>
      <c r="AA5" s="948"/>
      <c r="AB5" s="948"/>
      <c r="AC5" s="948"/>
      <c r="AD5" s="948"/>
      <c r="AE5" s="948"/>
      <c r="AF5" s="948"/>
      <c r="AG5" s="948"/>
      <c r="AH5" s="948"/>
      <c r="AI5" s="948"/>
      <c r="AJ5" s="948"/>
      <c r="AK5" s="948"/>
      <c r="AL5" s="948"/>
      <c r="AM5" s="948"/>
      <c r="AN5" s="948"/>
      <c r="AO5" s="948"/>
      <c r="AP5" s="948"/>
      <c r="AQ5" s="948"/>
      <c r="AR5" s="948"/>
      <c r="AS5" s="948"/>
      <c r="AT5" s="948"/>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row>
    <row r="6" spans="1:118" ht="18.75" x14ac:dyDescent="0.25">
      <c r="B6" s="907" t="str">
        <f>'1-2023'!B7:AY7</f>
        <v>Инвестиционная программа  ГУП НАО "Нарьян-Марская электростанция"</v>
      </c>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907"/>
      <c r="AV6" s="907"/>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c r="BZ6" s="907"/>
      <c r="CA6" s="907"/>
      <c r="CB6" s="907"/>
      <c r="CC6" s="907"/>
      <c r="CD6" s="907"/>
      <c r="CE6" s="907"/>
      <c r="CF6" s="907"/>
      <c r="CG6" s="907"/>
      <c r="CH6" s="907"/>
      <c r="CI6" s="907"/>
      <c r="CJ6" s="907"/>
      <c r="CK6" s="907"/>
      <c r="CL6" s="907"/>
      <c r="CM6" s="907"/>
      <c r="CN6" s="907"/>
      <c r="CO6" s="907"/>
      <c r="CP6" s="907"/>
      <c r="CQ6" s="907"/>
      <c r="CR6" s="907"/>
      <c r="CS6" s="907"/>
      <c r="CT6" s="907"/>
      <c r="CU6" s="907"/>
      <c r="CV6" s="907"/>
      <c r="CW6" s="907"/>
      <c r="CX6" s="907"/>
      <c r="CY6" s="907"/>
      <c r="CZ6" s="907"/>
      <c r="DA6" s="907"/>
      <c r="DB6" s="907"/>
      <c r="DC6" s="907"/>
      <c r="DD6" s="907"/>
      <c r="DE6" s="907"/>
      <c r="DF6" s="907"/>
      <c r="DG6" s="907"/>
      <c r="DH6" s="907"/>
      <c r="DI6" s="907"/>
      <c r="DJ6" s="907"/>
      <c r="DK6" s="907"/>
      <c r="DL6" s="907"/>
      <c r="DM6" s="907"/>
      <c r="DN6" s="157"/>
    </row>
    <row r="7" spans="1:118" x14ac:dyDescent="0.25">
      <c r="B7" s="836" t="s">
        <v>4</v>
      </c>
      <c r="C7" s="836"/>
      <c r="D7" s="836"/>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6"/>
      <c r="AV7" s="836"/>
      <c r="AW7" s="836"/>
      <c r="AX7" s="836"/>
      <c r="AY7" s="836"/>
      <c r="AZ7" s="836"/>
      <c r="BA7" s="836"/>
      <c r="BB7" s="836"/>
      <c r="BC7" s="836"/>
      <c r="BD7" s="836"/>
      <c r="BE7" s="836"/>
      <c r="BF7" s="836"/>
      <c r="BG7" s="836"/>
      <c r="BH7" s="836"/>
      <c r="BI7" s="836"/>
      <c r="BJ7" s="836"/>
      <c r="BK7" s="836"/>
      <c r="BL7" s="836"/>
      <c r="BM7" s="836"/>
      <c r="BN7" s="836"/>
      <c r="BO7" s="836"/>
      <c r="BP7" s="836"/>
      <c r="BQ7" s="836"/>
      <c r="BR7" s="836"/>
      <c r="BS7" s="836"/>
      <c r="BT7" s="836"/>
      <c r="BU7" s="836"/>
      <c r="BV7" s="836"/>
      <c r="BW7" s="836"/>
      <c r="BX7" s="836"/>
      <c r="BY7" s="836"/>
      <c r="BZ7" s="836"/>
      <c r="CA7" s="836"/>
      <c r="CB7" s="836"/>
      <c r="CC7" s="836"/>
      <c r="CD7" s="836"/>
      <c r="CE7" s="836"/>
      <c r="CF7" s="836"/>
      <c r="CG7" s="836"/>
      <c r="CH7" s="836"/>
      <c r="CI7" s="836"/>
      <c r="CJ7" s="836"/>
      <c r="CK7" s="836"/>
      <c r="CL7" s="836"/>
      <c r="CM7" s="836"/>
      <c r="CN7" s="836"/>
      <c r="CO7" s="836"/>
      <c r="CP7" s="836"/>
      <c r="CQ7" s="836"/>
      <c r="CR7" s="836"/>
      <c r="CS7" s="836"/>
      <c r="CT7" s="836"/>
      <c r="CU7" s="836"/>
      <c r="CV7" s="836"/>
      <c r="CW7" s="836"/>
      <c r="CX7" s="836"/>
      <c r="CY7" s="836"/>
      <c r="CZ7" s="836"/>
      <c r="DA7" s="836"/>
      <c r="DB7" s="836"/>
      <c r="DC7" s="836"/>
      <c r="DD7" s="836"/>
      <c r="DE7" s="836"/>
      <c r="DF7" s="836"/>
      <c r="DG7" s="836"/>
      <c r="DH7" s="836"/>
      <c r="DI7" s="836"/>
      <c r="DJ7" s="836"/>
      <c r="DK7" s="836"/>
      <c r="DL7" s="836"/>
      <c r="DM7" s="836"/>
      <c r="DN7" s="1"/>
    </row>
    <row r="8" spans="1:118" ht="16.5" x14ac:dyDescent="0.25">
      <c r="B8" s="874"/>
      <c r="C8" s="874"/>
      <c r="D8" s="874"/>
      <c r="E8" s="874"/>
      <c r="F8" s="874"/>
      <c r="G8" s="874"/>
      <c r="H8" s="874"/>
      <c r="I8" s="874"/>
      <c r="J8" s="874"/>
      <c r="K8" s="874"/>
      <c r="L8" s="874"/>
      <c r="M8" s="874"/>
      <c r="N8" s="874"/>
      <c r="O8" s="874"/>
      <c r="P8" s="874"/>
      <c r="Q8" s="874"/>
      <c r="R8" s="874"/>
      <c r="S8" s="874"/>
      <c r="T8" s="874"/>
      <c r="U8" s="874"/>
      <c r="V8" s="874"/>
      <c r="W8" s="874"/>
      <c r="X8" s="874"/>
      <c r="Y8" s="874"/>
      <c r="Z8" s="874"/>
      <c r="AA8" s="874"/>
      <c r="AB8" s="874"/>
      <c r="AC8" s="874"/>
      <c r="AD8" s="874"/>
      <c r="AE8" s="874"/>
      <c r="AF8" s="874"/>
      <c r="AG8" s="874"/>
      <c r="AH8" s="874"/>
      <c r="AI8" s="874"/>
      <c r="AJ8" s="874"/>
      <c r="AK8" s="874"/>
      <c r="AL8" s="874"/>
      <c r="AM8" s="874"/>
      <c r="AN8" s="874"/>
      <c r="AO8" s="874"/>
      <c r="AP8" s="874"/>
      <c r="AQ8" s="874"/>
      <c r="AR8" s="874"/>
      <c r="AS8" s="874"/>
      <c r="AT8" s="874"/>
      <c r="DL8" s="158"/>
    </row>
    <row r="9" spans="1:118" x14ac:dyDescent="0.25">
      <c r="B9" s="948" t="s">
        <v>1682</v>
      </c>
      <c r="C9" s="948"/>
      <c r="D9" s="948"/>
      <c r="E9" s="948"/>
      <c r="F9" s="948"/>
      <c r="G9" s="948"/>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8"/>
      <c r="AY9" s="948"/>
      <c r="AZ9" s="948"/>
      <c r="BA9" s="948"/>
      <c r="BB9" s="948"/>
      <c r="BC9" s="948"/>
      <c r="BD9" s="948"/>
      <c r="BE9" s="948"/>
      <c r="BF9" s="948"/>
      <c r="BG9" s="948"/>
      <c r="BH9" s="948"/>
      <c r="BI9" s="948"/>
      <c r="BJ9" s="948"/>
      <c r="BK9" s="948"/>
      <c r="BL9" s="948"/>
      <c r="BM9" s="948"/>
      <c r="BN9" s="948"/>
      <c r="BO9" s="948"/>
      <c r="BP9" s="948"/>
      <c r="BQ9" s="948"/>
      <c r="BR9" s="948"/>
      <c r="BS9" s="948"/>
      <c r="BT9" s="948"/>
      <c r="BU9" s="948"/>
      <c r="BV9" s="948"/>
      <c r="BW9" s="948"/>
      <c r="BX9" s="948"/>
      <c r="BY9" s="948"/>
      <c r="BZ9" s="948"/>
      <c r="CA9" s="948"/>
      <c r="CB9" s="948"/>
      <c r="CC9" s="948"/>
      <c r="CD9" s="948"/>
      <c r="CE9" s="948"/>
      <c r="CF9" s="948"/>
      <c r="CG9" s="948"/>
      <c r="CH9" s="948"/>
      <c r="CI9" s="948"/>
      <c r="CJ9" s="948"/>
      <c r="CK9" s="948"/>
      <c r="CL9" s="948"/>
      <c r="CM9" s="948"/>
      <c r="CN9" s="948"/>
      <c r="CO9" s="948"/>
      <c r="CP9" s="948"/>
      <c r="CQ9" s="948"/>
      <c r="CR9" s="948"/>
      <c r="CS9" s="948"/>
      <c r="CT9" s="948"/>
      <c r="CU9" s="948"/>
      <c r="CV9" s="948"/>
      <c r="CW9" s="948"/>
      <c r="CX9" s="948"/>
      <c r="CY9" s="948"/>
      <c r="CZ9" s="948"/>
      <c r="DA9" s="948"/>
      <c r="DB9" s="948"/>
      <c r="DC9" s="948"/>
      <c r="DD9" s="948"/>
      <c r="DE9" s="948"/>
      <c r="DF9" s="948"/>
      <c r="DG9" s="948"/>
      <c r="DH9" s="948"/>
      <c r="DI9" s="948"/>
      <c r="DJ9" s="948"/>
      <c r="DK9" s="948"/>
      <c r="DL9" s="948"/>
      <c r="DM9" s="948"/>
    </row>
    <row r="10" spans="1:118" x14ac:dyDescent="0.25">
      <c r="B10" s="948"/>
      <c r="C10" s="948"/>
      <c r="D10" s="948"/>
      <c r="E10" s="948"/>
      <c r="F10" s="948"/>
      <c r="G10" s="948"/>
      <c r="H10" s="948"/>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c r="AG10" s="948"/>
      <c r="AH10" s="948"/>
      <c r="AI10" s="948"/>
      <c r="AJ10" s="948"/>
      <c r="AK10" s="948"/>
      <c r="AL10" s="948"/>
      <c r="AM10" s="948"/>
      <c r="AN10" s="948"/>
      <c r="AO10" s="948"/>
      <c r="AP10" s="948"/>
      <c r="AQ10" s="948"/>
      <c r="AR10" s="948"/>
      <c r="AS10" s="948"/>
      <c r="AT10" s="948"/>
    </row>
    <row r="11" spans="1:118" ht="18.75" x14ac:dyDescent="0.25">
      <c r="B11" s="873" t="str">
        <f>'1-2023'!B12:AY12</f>
        <v>Утвержденные плановые значения показателей приведены в соответствии с:  "решение об утверждении инвестиционной программы отсутствует"</v>
      </c>
      <c r="C11" s="873"/>
      <c r="D11" s="873"/>
      <c r="E11" s="873"/>
      <c r="F11" s="873"/>
      <c r="G11" s="873"/>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c r="AS11" s="873"/>
      <c r="AT11" s="873"/>
      <c r="AU11" s="874"/>
      <c r="AV11" s="874"/>
      <c r="AW11" s="874"/>
      <c r="AX11" s="874"/>
      <c r="AY11" s="874"/>
      <c r="AZ11" s="874"/>
      <c r="BA11" s="874"/>
      <c r="BB11" s="874"/>
      <c r="BC11" s="874"/>
      <c r="BD11" s="874"/>
      <c r="BE11" s="874"/>
      <c r="BF11" s="874"/>
      <c r="BG11" s="874"/>
      <c r="BH11" s="874"/>
      <c r="BI11" s="874"/>
      <c r="BJ11" s="874"/>
      <c r="BK11" s="874"/>
      <c r="BL11" s="874"/>
      <c r="BM11" s="874"/>
      <c r="BN11" s="874"/>
      <c r="BO11" s="874"/>
      <c r="BP11" s="874"/>
      <c r="BQ11" s="874"/>
      <c r="BR11" s="874"/>
      <c r="BS11" s="874"/>
      <c r="BT11" s="874"/>
      <c r="BU11" s="874"/>
      <c r="BV11" s="874"/>
      <c r="BW11" s="874"/>
      <c r="BX11" s="874"/>
      <c r="BY11" s="874"/>
      <c r="BZ11" s="874"/>
      <c r="CA11" s="874"/>
      <c r="CB11" s="874"/>
      <c r="CC11" s="874"/>
      <c r="CD11" s="874"/>
      <c r="CE11" s="874"/>
      <c r="CF11" s="874"/>
      <c r="CG11" s="874"/>
      <c r="CH11" s="874"/>
      <c r="CI11" s="874"/>
      <c r="CJ11" s="874"/>
      <c r="CK11" s="874"/>
      <c r="CL11" s="874"/>
      <c r="CM11" s="874"/>
      <c r="CN11" s="874"/>
      <c r="CO11" s="874"/>
      <c r="CP11" s="874"/>
      <c r="CQ11" s="874"/>
      <c r="CR11" s="874"/>
      <c r="CS11" s="874"/>
      <c r="CT11" s="874"/>
      <c r="CU11" s="874"/>
      <c r="CV11" s="874"/>
      <c r="CW11" s="874"/>
      <c r="CX11" s="874"/>
      <c r="CY11" s="874"/>
      <c r="CZ11" s="874"/>
      <c r="DA11" s="874"/>
      <c r="DB11" s="874"/>
      <c r="DC11" s="874"/>
      <c r="DD11" s="874"/>
      <c r="DE11" s="874"/>
      <c r="DF11" s="874"/>
      <c r="DG11" s="874"/>
      <c r="DH11" s="874"/>
      <c r="DI11" s="874"/>
      <c r="DJ11" s="874"/>
      <c r="DK11" s="874"/>
      <c r="DL11" s="874"/>
      <c r="DM11" s="874"/>
    </row>
    <row r="12" spans="1:118" x14ac:dyDescent="0.25">
      <c r="B12" s="986" t="s">
        <v>6</v>
      </c>
      <c r="C12" s="874"/>
      <c r="D12" s="874"/>
      <c r="E12" s="874"/>
      <c r="F12" s="874"/>
      <c r="G12" s="874"/>
      <c r="H12" s="874"/>
      <c r="I12" s="874"/>
      <c r="J12" s="874"/>
      <c r="K12" s="874"/>
      <c r="L12" s="874"/>
      <c r="M12" s="874"/>
      <c r="N12" s="874"/>
      <c r="O12" s="874"/>
      <c r="P12" s="874"/>
      <c r="Q12" s="874"/>
      <c r="R12" s="874"/>
      <c r="S12" s="874"/>
      <c r="T12" s="874"/>
      <c r="U12" s="874"/>
      <c r="V12" s="874"/>
      <c r="W12" s="874"/>
      <c r="X12" s="874"/>
      <c r="Y12" s="874"/>
      <c r="Z12" s="874"/>
      <c r="AA12" s="874"/>
      <c r="AB12" s="874"/>
      <c r="AC12" s="874"/>
      <c r="AD12" s="874"/>
      <c r="AE12" s="874"/>
      <c r="AF12" s="874"/>
      <c r="AG12" s="874"/>
      <c r="AH12" s="874"/>
      <c r="AI12" s="874"/>
      <c r="AJ12" s="874"/>
      <c r="AK12" s="874"/>
      <c r="AL12" s="874"/>
      <c r="AM12" s="874"/>
      <c r="AN12" s="874"/>
      <c r="AO12" s="874"/>
      <c r="AP12" s="874"/>
      <c r="AQ12" s="874"/>
      <c r="AR12" s="874"/>
      <c r="AS12" s="874"/>
      <c r="AT12" s="874"/>
      <c r="AU12" s="874"/>
      <c r="AV12" s="874"/>
      <c r="AW12" s="874"/>
      <c r="AX12" s="874"/>
      <c r="AY12" s="874"/>
      <c r="AZ12" s="874"/>
      <c r="BA12" s="874"/>
      <c r="BB12" s="874"/>
      <c r="BC12" s="874"/>
      <c r="BD12" s="874"/>
      <c r="BE12" s="874"/>
      <c r="BF12" s="874"/>
      <c r="BG12" s="874"/>
      <c r="BH12" s="874"/>
      <c r="BI12" s="874"/>
      <c r="BJ12" s="874"/>
      <c r="BK12" s="874"/>
      <c r="BL12" s="874"/>
      <c r="BM12" s="874"/>
      <c r="BN12" s="874"/>
      <c r="BO12" s="874"/>
      <c r="BP12" s="874"/>
      <c r="BQ12" s="874"/>
      <c r="BR12" s="874"/>
      <c r="BS12" s="874"/>
      <c r="BT12" s="874"/>
      <c r="BU12" s="874"/>
      <c r="BV12" s="874"/>
      <c r="BW12" s="874"/>
      <c r="BX12" s="874"/>
      <c r="BY12" s="874"/>
      <c r="BZ12" s="874"/>
      <c r="CA12" s="874"/>
      <c r="CB12" s="874"/>
      <c r="CC12" s="874"/>
      <c r="CD12" s="874"/>
      <c r="CE12" s="874"/>
      <c r="CF12" s="874"/>
      <c r="CG12" s="874"/>
      <c r="CH12" s="874"/>
      <c r="CI12" s="874"/>
      <c r="CJ12" s="874"/>
      <c r="CK12" s="874"/>
      <c r="CL12" s="874"/>
      <c r="CM12" s="874"/>
      <c r="CN12" s="874"/>
      <c r="CO12" s="874"/>
      <c r="CP12" s="874"/>
      <c r="CQ12" s="874"/>
      <c r="CR12" s="874"/>
      <c r="CS12" s="874"/>
      <c r="CT12" s="874"/>
      <c r="CU12" s="874"/>
      <c r="CV12" s="874"/>
      <c r="CW12" s="874"/>
      <c r="CX12" s="874"/>
      <c r="CY12" s="874"/>
      <c r="CZ12" s="874"/>
      <c r="DA12" s="874"/>
      <c r="DB12" s="874"/>
      <c r="DC12" s="874"/>
      <c r="DD12" s="874"/>
      <c r="DE12" s="874"/>
      <c r="DF12" s="874"/>
      <c r="DG12" s="874"/>
      <c r="DH12" s="874"/>
      <c r="DI12" s="874"/>
      <c r="DJ12" s="874"/>
      <c r="DK12" s="874"/>
      <c r="DL12" s="874"/>
      <c r="DM12" s="874"/>
    </row>
    <row r="13" spans="1:118" ht="16.5" thickBot="1" x14ac:dyDescent="0.3">
      <c r="B13" s="947"/>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c r="BP13" s="947"/>
      <c r="BQ13" s="947"/>
      <c r="BR13" s="947"/>
      <c r="BS13" s="947"/>
      <c r="BT13" s="947"/>
      <c r="BU13" s="947"/>
      <c r="BV13" s="947"/>
      <c r="BW13" s="947"/>
      <c r="BX13" s="947"/>
      <c r="BY13" s="947"/>
      <c r="BZ13" s="947"/>
      <c r="CA13" s="947"/>
      <c r="CB13" s="947"/>
      <c r="CC13" s="947"/>
      <c r="CD13" s="947"/>
      <c r="CE13" s="947"/>
      <c r="CF13" s="947"/>
      <c r="CG13" s="947"/>
      <c r="CH13" s="947"/>
      <c r="CI13" s="947"/>
      <c r="CJ13" s="947"/>
      <c r="CK13" s="947"/>
      <c r="CL13" s="947"/>
      <c r="CM13" s="947"/>
      <c r="CN13" s="947"/>
      <c r="CO13" s="947"/>
      <c r="CP13" s="947"/>
      <c r="CQ13" s="947"/>
      <c r="CR13" s="947"/>
      <c r="CS13" s="947"/>
      <c r="CT13" s="947"/>
      <c r="CU13" s="947"/>
      <c r="CV13" s="947"/>
      <c r="CW13" s="947"/>
      <c r="CX13" s="947"/>
      <c r="CY13" s="947"/>
      <c r="CZ13" s="947"/>
      <c r="DA13" s="947"/>
      <c r="DB13" s="947"/>
      <c r="DC13" s="947"/>
      <c r="DD13" s="947"/>
      <c r="DE13" s="947"/>
      <c r="DF13" s="947"/>
      <c r="DG13" s="947"/>
      <c r="DH13" s="947"/>
      <c r="DI13" s="947"/>
      <c r="DJ13" s="947"/>
      <c r="DK13" s="947"/>
      <c r="DL13" s="947"/>
    </row>
    <row r="14" spans="1:118" ht="24.75" customHeight="1" thickBot="1" x14ac:dyDescent="0.3">
      <c r="A14" s="34"/>
      <c r="B14" s="931" t="s">
        <v>7</v>
      </c>
      <c r="C14" s="931" t="s">
        <v>8</v>
      </c>
      <c r="D14" s="931" t="s">
        <v>9</v>
      </c>
      <c r="E14" s="891" t="s">
        <v>478</v>
      </c>
      <c r="F14" s="984"/>
      <c r="G14" s="984"/>
      <c r="H14" s="984"/>
      <c r="I14" s="984"/>
      <c r="J14" s="984"/>
      <c r="K14" s="984"/>
      <c r="L14" s="984"/>
      <c r="M14" s="984"/>
      <c r="N14" s="984"/>
      <c r="O14" s="984"/>
      <c r="P14" s="984"/>
      <c r="Q14" s="984"/>
      <c r="R14" s="892"/>
      <c r="S14" s="891" t="s">
        <v>1676</v>
      </c>
      <c r="T14" s="984"/>
      <c r="U14" s="984"/>
      <c r="V14" s="984"/>
      <c r="W14" s="984"/>
      <c r="X14" s="984"/>
      <c r="Y14" s="984"/>
      <c r="Z14" s="984"/>
      <c r="AA14" s="984"/>
      <c r="AB14" s="984"/>
      <c r="AC14" s="984"/>
      <c r="AD14" s="984"/>
      <c r="AE14" s="984"/>
      <c r="AF14" s="892"/>
      <c r="AG14" s="987" t="s">
        <v>479</v>
      </c>
      <c r="AH14" s="988"/>
      <c r="AI14" s="988"/>
      <c r="AJ14" s="988"/>
      <c r="AK14" s="988"/>
      <c r="AL14" s="988"/>
      <c r="AM14" s="988"/>
      <c r="AN14" s="988"/>
      <c r="AO14" s="988"/>
      <c r="AP14" s="988"/>
      <c r="AQ14" s="988"/>
      <c r="AR14" s="988"/>
      <c r="AS14" s="988"/>
      <c r="AT14" s="988"/>
      <c r="AU14" s="988"/>
      <c r="AV14" s="988"/>
      <c r="AW14" s="988"/>
      <c r="AX14" s="988"/>
      <c r="AY14" s="988"/>
      <c r="AZ14" s="988"/>
      <c r="BA14" s="988"/>
      <c r="BB14" s="988"/>
      <c r="BC14" s="988"/>
      <c r="BD14" s="988"/>
      <c r="BE14" s="988"/>
      <c r="BF14" s="988"/>
      <c r="BG14" s="988"/>
      <c r="BH14" s="988"/>
      <c r="BI14" s="988"/>
      <c r="BJ14" s="988"/>
      <c r="BK14" s="988"/>
      <c r="BL14" s="988"/>
      <c r="BM14" s="988"/>
      <c r="BN14" s="988"/>
      <c r="BO14" s="988"/>
      <c r="BP14" s="988"/>
      <c r="BQ14" s="988"/>
      <c r="BR14" s="988"/>
      <c r="BS14" s="988"/>
      <c r="BT14" s="988"/>
      <c r="BU14" s="988"/>
      <c r="BV14" s="988"/>
      <c r="BW14" s="988"/>
      <c r="BX14" s="988"/>
      <c r="BY14" s="988"/>
      <c r="BZ14" s="988"/>
      <c r="CA14" s="988"/>
      <c r="CB14" s="988"/>
      <c r="CC14" s="988"/>
      <c r="CD14" s="988"/>
      <c r="CE14" s="988"/>
      <c r="CF14" s="988"/>
      <c r="CG14" s="988"/>
      <c r="CH14" s="988"/>
      <c r="CI14" s="988"/>
      <c r="CJ14" s="988"/>
      <c r="CK14" s="988"/>
      <c r="CL14" s="988"/>
      <c r="CM14" s="988"/>
      <c r="CN14" s="988"/>
      <c r="CO14" s="988"/>
      <c r="CP14" s="988"/>
      <c r="CQ14" s="988"/>
      <c r="CR14" s="988"/>
      <c r="CS14" s="988"/>
      <c r="CT14" s="988"/>
      <c r="CU14" s="988"/>
      <c r="CV14" s="988"/>
      <c r="CW14" s="988"/>
      <c r="CX14" s="988"/>
      <c r="CY14" s="988"/>
      <c r="CZ14" s="988"/>
      <c r="DA14" s="988"/>
      <c r="DB14" s="988"/>
      <c r="DC14" s="988"/>
      <c r="DD14" s="988"/>
      <c r="DE14" s="988"/>
      <c r="DF14" s="988"/>
      <c r="DG14" s="988"/>
      <c r="DH14" s="988"/>
      <c r="DI14" s="988"/>
      <c r="DJ14" s="988"/>
      <c r="DK14" s="988"/>
      <c r="DL14" s="989"/>
      <c r="DM14" s="897" t="s">
        <v>194</v>
      </c>
      <c r="DN14" s="34"/>
    </row>
    <row r="15" spans="1:118" ht="29.25" customHeight="1" thickBot="1" x14ac:dyDescent="0.3">
      <c r="A15" s="34"/>
      <c r="B15" s="932"/>
      <c r="C15" s="932"/>
      <c r="D15" s="932"/>
      <c r="E15" s="893"/>
      <c r="F15" s="985"/>
      <c r="G15" s="985"/>
      <c r="H15" s="985"/>
      <c r="I15" s="985"/>
      <c r="J15" s="985"/>
      <c r="K15" s="985"/>
      <c r="L15" s="985"/>
      <c r="M15" s="985"/>
      <c r="N15" s="985"/>
      <c r="O15" s="985"/>
      <c r="P15" s="985"/>
      <c r="Q15" s="985"/>
      <c r="R15" s="894"/>
      <c r="S15" s="893"/>
      <c r="T15" s="985"/>
      <c r="U15" s="985"/>
      <c r="V15" s="985"/>
      <c r="W15" s="985"/>
      <c r="X15" s="985"/>
      <c r="Y15" s="985"/>
      <c r="Z15" s="985"/>
      <c r="AA15" s="985"/>
      <c r="AB15" s="985"/>
      <c r="AC15" s="985"/>
      <c r="AD15" s="985"/>
      <c r="AE15" s="985"/>
      <c r="AF15" s="894"/>
      <c r="AG15" s="923" t="s">
        <v>1484</v>
      </c>
      <c r="AH15" s="924"/>
      <c r="AI15" s="924"/>
      <c r="AJ15" s="924"/>
      <c r="AK15" s="924"/>
      <c r="AL15" s="924"/>
      <c r="AM15" s="924"/>
      <c r="AN15" s="924"/>
      <c r="AO15" s="924"/>
      <c r="AP15" s="924"/>
      <c r="AQ15" s="924"/>
      <c r="AR15" s="924"/>
      <c r="AS15" s="924"/>
      <c r="AT15" s="925"/>
      <c r="AU15" s="923" t="s">
        <v>1485</v>
      </c>
      <c r="AV15" s="924"/>
      <c r="AW15" s="924"/>
      <c r="AX15" s="924"/>
      <c r="AY15" s="924"/>
      <c r="AZ15" s="924"/>
      <c r="BA15" s="924"/>
      <c r="BB15" s="924"/>
      <c r="BC15" s="924"/>
      <c r="BD15" s="924"/>
      <c r="BE15" s="924"/>
      <c r="BF15" s="924"/>
      <c r="BG15" s="924"/>
      <c r="BH15" s="925"/>
      <c r="BI15" s="923" t="s">
        <v>1465</v>
      </c>
      <c r="BJ15" s="924"/>
      <c r="BK15" s="924"/>
      <c r="BL15" s="924"/>
      <c r="BM15" s="924"/>
      <c r="BN15" s="924"/>
      <c r="BO15" s="924"/>
      <c r="BP15" s="924"/>
      <c r="BQ15" s="924"/>
      <c r="BR15" s="924"/>
      <c r="BS15" s="924"/>
      <c r="BT15" s="924"/>
      <c r="BU15" s="924"/>
      <c r="BV15" s="925"/>
      <c r="BW15" s="923" t="s">
        <v>1466</v>
      </c>
      <c r="BX15" s="924"/>
      <c r="BY15" s="924"/>
      <c r="BZ15" s="924"/>
      <c r="CA15" s="924"/>
      <c r="CB15" s="924"/>
      <c r="CC15" s="924"/>
      <c r="CD15" s="924"/>
      <c r="CE15" s="924"/>
      <c r="CF15" s="924"/>
      <c r="CG15" s="924"/>
      <c r="CH15" s="924"/>
      <c r="CI15" s="924"/>
      <c r="CJ15" s="925"/>
      <c r="CK15" s="923" t="s">
        <v>1467</v>
      </c>
      <c r="CL15" s="924"/>
      <c r="CM15" s="924"/>
      <c r="CN15" s="924"/>
      <c r="CO15" s="924"/>
      <c r="CP15" s="924"/>
      <c r="CQ15" s="924"/>
      <c r="CR15" s="924"/>
      <c r="CS15" s="924"/>
      <c r="CT15" s="924"/>
      <c r="CU15" s="924"/>
      <c r="CV15" s="924"/>
      <c r="CW15" s="924"/>
      <c r="CX15" s="925"/>
      <c r="CY15" s="990" t="s">
        <v>480</v>
      </c>
      <c r="CZ15" s="991"/>
      <c r="DA15" s="991"/>
      <c r="DB15" s="991"/>
      <c r="DC15" s="991"/>
      <c r="DD15" s="991"/>
      <c r="DE15" s="991"/>
      <c r="DF15" s="991"/>
      <c r="DG15" s="991"/>
      <c r="DH15" s="991"/>
      <c r="DI15" s="991"/>
      <c r="DJ15" s="991"/>
      <c r="DK15" s="991"/>
      <c r="DL15" s="992"/>
      <c r="DM15" s="910"/>
      <c r="DN15" s="34"/>
    </row>
    <row r="16" spans="1:118" ht="45" customHeight="1" thickBot="1" x14ac:dyDescent="0.3">
      <c r="A16" s="34"/>
      <c r="B16" s="932"/>
      <c r="C16" s="932"/>
      <c r="D16" s="932"/>
      <c r="E16" s="923" t="s">
        <v>195</v>
      </c>
      <c r="F16" s="924"/>
      <c r="G16" s="924"/>
      <c r="H16" s="924"/>
      <c r="I16" s="924"/>
      <c r="J16" s="924"/>
      <c r="K16" s="925"/>
      <c r="L16" s="916" t="s">
        <v>43</v>
      </c>
      <c r="M16" s="917"/>
      <c r="N16" s="917"/>
      <c r="O16" s="917"/>
      <c r="P16" s="917"/>
      <c r="Q16" s="917"/>
      <c r="R16" s="918"/>
      <c r="S16" s="923" t="s">
        <v>196</v>
      </c>
      <c r="T16" s="924"/>
      <c r="U16" s="924"/>
      <c r="V16" s="924"/>
      <c r="W16" s="924"/>
      <c r="X16" s="924"/>
      <c r="Y16" s="925"/>
      <c r="Z16" s="916" t="s">
        <v>43</v>
      </c>
      <c r="AA16" s="917"/>
      <c r="AB16" s="917"/>
      <c r="AC16" s="917"/>
      <c r="AD16" s="917"/>
      <c r="AE16" s="917"/>
      <c r="AF16" s="918"/>
      <c r="AG16" s="923" t="s">
        <v>196</v>
      </c>
      <c r="AH16" s="924"/>
      <c r="AI16" s="924"/>
      <c r="AJ16" s="924"/>
      <c r="AK16" s="924"/>
      <c r="AL16" s="924"/>
      <c r="AM16" s="925"/>
      <c r="AN16" s="916" t="s">
        <v>43</v>
      </c>
      <c r="AO16" s="917"/>
      <c r="AP16" s="917"/>
      <c r="AQ16" s="917"/>
      <c r="AR16" s="917"/>
      <c r="AS16" s="917"/>
      <c r="AT16" s="918"/>
      <c r="AU16" s="923" t="s">
        <v>195</v>
      </c>
      <c r="AV16" s="924"/>
      <c r="AW16" s="924"/>
      <c r="AX16" s="924"/>
      <c r="AY16" s="924"/>
      <c r="AZ16" s="924"/>
      <c r="BA16" s="925"/>
      <c r="BB16" s="916" t="s">
        <v>43</v>
      </c>
      <c r="BC16" s="917"/>
      <c r="BD16" s="917"/>
      <c r="BE16" s="917"/>
      <c r="BF16" s="917"/>
      <c r="BG16" s="917"/>
      <c r="BH16" s="918"/>
      <c r="BI16" s="923" t="s">
        <v>195</v>
      </c>
      <c r="BJ16" s="924"/>
      <c r="BK16" s="924"/>
      <c r="BL16" s="924"/>
      <c r="BM16" s="924"/>
      <c r="BN16" s="924"/>
      <c r="BO16" s="925"/>
      <c r="BP16" s="916" t="s">
        <v>43</v>
      </c>
      <c r="BQ16" s="917"/>
      <c r="BR16" s="917"/>
      <c r="BS16" s="917"/>
      <c r="BT16" s="917"/>
      <c r="BU16" s="917"/>
      <c r="BV16" s="918"/>
      <c r="BW16" s="923" t="s">
        <v>195</v>
      </c>
      <c r="BX16" s="924"/>
      <c r="BY16" s="924"/>
      <c r="BZ16" s="924"/>
      <c r="CA16" s="924"/>
      <c r="CB16" s="924"/>
      <c r="CC16" s="925"/>
      <c r="CD16" s="916" t="s">
        <v>43</v>
      </c>
      <c r="CE16" s="917"/>
      <c r="CF16" s="917"/>
      <c r="CG16" s="917"/>
      <c r="CH16" s="917"/>
      <c r="CI16" s="917"/>
      <c r="CJ16" s="918"/>
      <c r="CK16" s="923" t="s">
        <v>195</v>
      </c>
      <c r="CL16" s="924"/>
      <c r="CM16" s="924"/>
      <c r="CN16" s="924"/>
      <c r="CO16" s="924"/>
      <c r="CP16" s="924"/>
      <c r="CQ16" s="925"/>
      <c r="CR16" s="916" t="s">
        <v>43</v>
      </c>
      <c r="CS16" s="917"/>
      <c r="CT16" s="917"/>
      <c r="CU16" s="917"/>
      <c r="CV16" s="917"/>
      <c r="CW16" s="917"/>
      <c r="CX16" s="918"/>
      <c r="CY16" s="923" t="s">
        <v>195</v>
      </c>
      <c r="CZ16" s="924"/>
      <c r="DA16" s="924"/>
      <c r="DB16" s="924"/>
      <c r="DC16" s="924"/>
      <c r="DD16" s="924"/>
      <c r="DE16" s="925"/>
      <c r="DF16" s="916" t="s">
        <v>43</v>
      </c>
      <c r="DG16" s="917"/>
      <c r="DH16" s="917"/>
      <c r="DI16" s="917"/>
      <c r="DJ16" s="917"/>
      <c r="DK16" s="917"/>
      <c r="DL16" s="918"/>
      <c r="DM16" s="910"/>
      <c r="DN16" s="34"/>
    </row>
    <row r="17" spans="1:118" ht="32.25" thickBot="1" x14ac:dyDescent="0.3">
      <c r="A17" s="34"/>
      <c r="B17" s="933"/>
      <c r="C17" s="933"/>
      <c r="D17" s="957"/>
      <c r="E17" s="84" t="s">
        <v>314</v>
      </c>
      <c r="F17" s="86" t="s">
        <v>315</v>
      </c>
      <c r="G17" s="86" t="s">
        <v>481</v>
      </c>
      <c r="H17" s="86" t="s">
        <v>482</v>
      </c>
      <c r="I17" s="86" t="s">
        <v>483</v>
      </c>
      <c r="J17" s="86" t="s">
        <v>317</v>
      </c>
      <c r="K17" s="159" t="s">
        <v>318</v>
      </c>
      <c r="L17" s="160" t="s">
        <v>314</v>
      </c>
      <c r="M17" s="161" t="s">
        <v>315</v>
      </c>
      <c r="N17" s="161" t="s">
        <v>481</v>
      </c>
      <c r="O17" s="161" t="s">
        <v>482</v>
      </c>
      <c r="P17" s="161" t="s">
        <v>483</v>
      </c>
      <c r="Q17" s="161" t="s">
        <v>317</v>
      </c>
      <c r="R17" s="162" t="s">
        <v>318</v>
      </c>
      <c r="S17" s="84" t="s">
        <v>314</v>
      </c>
      <c r="T17" s="86" t="s">
        <v>315</v>
      </c>
      <c r="U17" s="86" t="s">
        <v>481</v>
      </c>
      <c r="V17" s="86" t="s">
        <v>482</v>
      </c>
      <c r="W17" s="86" t="s">
        <v>483</v>
      </c>
      <c r="X17" s="86" t="s">
        <v>317</v>
      </c>
      <c r="Y17" s="159" t="s">
        <v>318</v>
      </c>
      <c r="Z17" s="160" t="s">
        <v>314</v>
      </c>
      <c r="AA17" s="161" t="s">
        <v>315</v>
      </c>
      <c r="AB17" s="161" t="s">
        <v>481</v>
      </c>
      <c r="AC17" s="161" t="s">
        <v>482</v>
      </c>
      <c r="AD17" s="161" t="s">
        <v>483</v>
      </c>
      <c r="AE17" s="161" t="s">
        <v>317</v>
      </c>
      <c r="AF17" s="162" t="s">
        <v>318</v>
      </c>
      <c r="AG17" s="84" t="s">
        <v>314</v>
      </c>
      <c r="AH17" s="86" t="s">
        <v>315</v>
      </c>
      <c r="AI17" s="86" t="s">
        <v>481</v>
      </c>
      <c r="AJ17" s="86" t="s">
        <v>482</v>
      </c>
      <c r="AK17" s="86" t="s">
        <v>483</v>
      </c>
      <c r="AL17" s="86" t="s">
        <v>317</v>
      </c>
      <c r="AM17" s="159" t="s">
        <v>318</v>
      </c>
      <c r="AN17" s="163" t="s">
        <v>314</v>
      </c>
      <c r="AO17" s="164" t="s">
        <v>315</v>
      </c>
      <c r="AP17" s="164" t="s">
        <v>481</v>
      </c>
      <c r="AQ17" s="164" t="s">
        <v>482</v>
      </c>
      <c r="AR17" s="164" t="s">
        <v>483</v>
      </c>
      <c r="AS17" s="164" t="s">
        <v>317</v>
      </c>
      <c r="AT17" s="165" t="s">
        <v>318</v>
      </c>
      <c r="AU17" s="84" t="s">
        <v>314</v>
      </c>
      <c r="AV17" s="86" t="s">
        <v>315</v>
      </c>
      <c r="AW17" s="86" t="s">
        <v>481</v>
      </c>
      <c r="AX17" s="86" t="s">
        <v>482</v>
      </c>
      <c r="AY17" s="86" t="s">
        <v>483</v>
      </c>
      <c r="AZ17" s="86" t="s">
        <v>317</v>
      </c>
      <c r="BA17" s="159" t="s">
        <v>318</v>
      </c>
      <c r="BB17" s="160" t="s">
        <v>314</v>
      </c>
      <c r="BC17" s="161" t="s">
        <v>315</v>
      </c>
      <c r="BD17" s="161" t="s">
        <v>481</v>
      </c>
      <c r="BE17" s="161" t="s">
        <v>482</v>
      </c>
      <c r="BF17" s="161" t="s">
        <v>483</v>
      </c>
      <c r="BG17" s="161" t="s">
        <v>317</v>
      </c>
      <c r="BH17" s="162" t="s">
        <v>318</v>
      </c>
      <c r="BI17" s="84" t="s">
        <v>314</v>
      </c>
      <c r="BJ17" s="86" t="s">
        <v>315</v>
      </c>
      <c r="BK17" s="86" t="s">
        <v>481</v>
      </c>
      <c r="BL17" s="86" t="s">
        <v>482</v>
      </c>
      <c r="BM17" s="86" t="s">
        <v>483</v>
      </c>
      <c r="BN17" s="86" t="s">
        <v>317</v>
      </c>
      <c r="BO17" s="159" t="s">
        <v>318</v>
      </c>
      <c r="BP17" s="166" t="s">
        <v>314</v>
      </c>
      <c r="BQ17" s="86" t="s">
        <v>315</v>
      </c>
      <c r="BR17" s="86" t="s">
        <v>481</v>
      </c>
      <c r="BS17" s="86" t="s">
        <v>482</v>
      </c>
      <c r="BT17" s="86" t="s">
        <v>483</v>
      </c>
      <c r="BU17" s="86" t="s">
        <v>317</v>
      </c>
      <c r="BV17" s="159" t="s">
        <v>318</v>
      </c>
      <c r="BW17" s="84" t="s">
        <v>314</v>
      </c>
      <c r="BX17" s="86" t="s">
        <v>315</v>
      </c>
      <c r="BY17" s="86" t="s">
        <v>481</v>
      </c>
      <c r="BZ17" s="86" t="s">
        <v>482</v>
      </c>
      <c r="CA17" s="86" t="s">
        <v>483</v>
      </c>
      <c r="CB17" s="86" t="s">
        <v>317</v>
      </c>
      <c r="CC17" s="159" t="s">
        <v>318</v>
      </c>
      <c r="CD17" s="166" t="s">
        <v>314</v>
      </c>
      <c r="CE17" s="86" t="s">
        <v>315</v>
      </c>
      <c r="CF17" s="86" t="s">
        <v>481</v>
      </c>
      <c r="CG17" s="86" t="s">
        <v>482</v>
      </c>
      <c r="CH17" s="86" t="s">
        <v>483</v>
      </c>
      <c r="CI17" s="86" t="s">
        <v>317</v>
      </c>
      <c r="CJ17" s="159" t="s">
        <v>318</v>
      </c>
      <c r="CK17" s="84" t="s">
        <v>314</v>
      </c>
      <c r="CL17" s="86" t="s">
        <v>315</v>
      </c>
      <c r="CM17" s="86" t="s">
        <v>481</v>
      </c>
      <c r="CN17" s="86" t="s">
        <v>482</v>
      </c>
      <c r="CO17" s="86" t="s">
        <v>483</v>
      </c>
      <c r="CP17" s="86" t="s">
        <v>317</v>
      </c>
      <c r="CQ17" s="159" t="s">
        <v>318</v>
      </c>
      <c r="CR17" s="166" t="s">
        <v>314</v>
      </c>
      <c r="CS17" s="86" t="s">
        <v>315</v>
      </c>
      <c r="CT17" s="86" t="s">
        <v>481</v>
      </c>
      <c r="CU17" s="86" t="s">
        <v>482</v>
      </c>
      <c r="CV17" s="86" t="s">
        <v>483</v>
      </c>
      <c r="CW17" s="86" t="s">
        <v>317</v>
      </c>
      <c r="CX17" s="159" t="s">
        <v>318</v>
      </c>
      <c r="CY17" s="84" t="s">
        <v>314</v>
      </c>
      <c r="CZ17" s="86" t="s">
        <v>315</v>
      </c>
      <c r="DA17" s="86" t="s">
        <v>481</v>
      </c>
      <c r="DB17" s="86" t="s">
        <v>482</v>
      </c>
      <c r="DC17" s="86" t="s">
        <v>483</v>
      </c>
      <c r="DD17" s="86" t="s">
        <v>317</v>
      </c>
      <c r="DE17" s="159" t="s">
        <v>318</v>
      </c>
      <c r="DF17" s="84" t="s">
        <v>314</v>
      </c>
      <c r="DG17" s="86" t="s">
        <v>315</v>
      </c>
      <c r="DH17" s="86" t="s">
        <v>481</v>
      </c>
      <c r="DI17" s="86" t="s">
        <v>482</v>
      </c>
      <c r="DJ17" s="86" t="s">
        <v>483</v>
      </c>
      <c r="DK17" s="86" t="s">
        <v>317</v>
      </c>
      <c r="DL17" s="159" t="s">
        <v>318</v>
      </c>
      <c r="DM17" s="983"/>
      <c r="DN17" s="34"/>
    </row>
    <row r="18" spans="1:118" x14ac:dyDescent="0.25">
      <c r="A18" s="34"/>
      <c r="B18" s="352">
        <v>1</v>
      </c>
      <c r="C18" s="353">
        <v>2</v>
      </c>
      <c r="D18" s="353">
        <v>3</v>
      </c>
      <c r="E18" s="115" t="s">
        <v>398</v>
      </c>
      <c r="F18" s="115" t="s">
        <v>399</v>
      </c>
      <c r="G18" s="115" t="s">
        <v>400</v>
      </c>
      <c r="H18" s="115" t="s">
        <v>401</v>
      </c>
      <c r="I18" s="115" t="s">
        <v>402</v>
      </c>
      <c r="J18" s="115" t="s">
        <v>403</v>
      </c>
      <c r="K18" s="115" t="s">
        <v>404</v>
      </c>
      <c r="L18" s="151" t="s">
        <v>405</v>
      </c>
      <c r="M18" s="151" t="s">
        <v>406</v>
      </c>
      <c r="N18" s="151" t="s">
        <v>407</v>
      </c>
      <c r="O18" s="151" t="s">
        <v>408</v>
      </c>
      <c r="P18" s="151" t="s">
        <v>409</v>
      </c>
      <c r="Q18" s="151" t="s">
        <v>410</v>
      </c>
      <c r="R18" s="151" t="s">
        <v>411</v>
      </c>
      <c r="S18" s="115" t="s">
        <v>439</v>
      </c>
      <c r="T18" s="115" t="s">
        <v>440</v>
      </c>
      <c r="U18" s="115" t="s">
        <v>441</v>
      </c>
      <c r="V18" s="115" t="s">
        <v>442</v>
      </c>
      <c r="W18" s="115" t="s">
        <v>443</v>
      </c>
      <c r="X18" s="115" t="s">
        <v>444</v>
      </c>
      <c r="Y18" s="115" t="s">
        <v>484</v>
      </c>
      <c r="Z18" s="151" t="s">
        <v>445</v>
      </c>
      <c r="AA18" s="151" t="s">
        <v>446</v>
      </c>
      <c r="AB18" s="151" t="s">
        <v>447</v>
      </c>
      <c r="AC18" s="151" t="s">
        <v>448</v>
      </c>
      <c r="AD18" s="151" t="s">
        <v>449</v>
      </c>
      <c r="AE18" s="151" t="s">
        <v>450</v>
      </c>
      <c r="AF18" s="151" t="s">
        <v>485</v>
      </c>
      <c r="AG18" s="115" t="s">
        <v>320</v>
      </c>
      <c r="AH18" s="115" t="s">
        <v>321</v>
      </c>
      <c r="AI18" s="115" t="s">
        <v>322</v>
      </c>
      <c r="AJ18" s="115" t="s">
        <v>323</v>
      </c>
      <c r="AK18" s="115" t="s">
        <v>324</v>
      </c>
      <c r="AL18" s="115" t="s">
        <v>325</v>
      </c>
      <c r="AM18" s="113" t="s">
        <v>326</v>
      </c>
      <c r="AN18" s="150" t="s">
        <v>327</v>
      </c>
      <c r="AO18" s="110" t="s">
        <v>328</v>
      </c>
      <c r="AP18" s="110" t="s">
        <v>329</v>
      </c>
      <c r="AQ18" s="110" t="s">
        <v>330</v>
      </c>
      <c r="AR18" s="110" t="s">
        <v>331</v>
      </c>
      <c r="AS18" s="110" t="s">
        <v>332</v>
      </c>
      <c r="AT18" s="111" t="s">
        <v>333</v>
      </c>
      <c r="AU18" s="114" t="s">
        <v>486</v>
      </c>
      <c r="AV18" s="115" t="s">
        <v>487</v>
      </c>
      <c r="AW18" s="115" t="s">
        <v>488</v>
      </c>
      <c r="AX18" s="115" t="s">
        <v>489</v>
      </c>
      <c r="AY18" s="115" t="s">
        <v>490</v>
      </c>
      <c r="AZ18" s="115" t="s">
        <v>491</v>
      </c>
      <c r="BA18" s="115" t="s">
        <v>492</v>
      </c>
      <c r="BB18" s="151" t="s">
        <v>493</v>
      </c>
      <c r="BC18" s="151" t="s">
        <v>494</v>
      </c>
      <c r="BD18" s="151" t="s">
        <v>495</v>
      </c>
      <c r="BE18" s="151" t="s">
        <v>496</v>
      </c>
      <c r="BF18" s="151" t="s">
        <v>497</v>
      </c>
      <c r="BG18" s="151" t="s">
        <v>498</v>
      </c>
      <c r="BH18" s="151" t="s">
        <v>499</v>
      </c>
      <c r="BI18" s="115" t="s">
        <v>486</v>
      </c>
      <c r="BJ18" s="115" t="s">
        <v>487</v>
      </c>
      <c r="BK18" s="115" t="s">
        <v>488</v>
      </c>
      <c r="BL18" s="115" t="s">
        <v>489</v>
      </c>
      <c r="BM18" s="115" t="s">
        <v>490</v>
      </c>
      <c r="BN18" s="115" t="s">
        <v>491</v>
      </c>
      <c r="BO18" s="113" t="s">
        <v>492</v>
      </c>
      <c r="BP18" s="150" t="s">
        <v>493</v>
      </c>
      <c r="BQ18" s="110" t="s">
        <v>494</v>
      </c>
      <c r="BR18" s="110" t="s">
        <v>495</v>
      </c>
      <c r="BS18" s="110" t="s">
        <v>496</v>
      </c>
      <c r="BT18" s="110" t="s">
        <v>497</v>
      </c>
      <c r="BU18" s="110" t="s">
        <v>498</v>
      </c>
      <c r="BV18" s="110" t="s">
        <v>499</v>
      </c>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t="s">
        <v>334</v>
      </c>
      <c r="CZ18" s="110" t="s">
        <v>335</v>
      </c>
      <c r="DA18" s="110" t="s">
        <v>336</v>
      </c>
      <c r="DB18" s="110" t="s">
        <v>337</v>
      </c>
      <c r="DC18" s="110" t="s">
        <v>338</v>
      </c>
      <c r="DD18" s="110" t="s">
        <v>339</v>
      </c>
      <c r="DE18" s="110" t="s">
        <v>340</v>
      </c>
      <c r="DF18" s="110" t="s">
        <v>341</v>
      </c>
      <c r="DG18" s="110" t="s">
        <v>342</v>
      </c>
      <c r="DH18" s="110" t="s">
        <v>343</v>
      </c>
      <c r="DI18" s="110" t="s">
        <v>344</v>
      </c>
      <c r="DJ18" s="110" t="s">
        <v>345</v>
      </c>
      <c r="DK18" s="110" t="s">
        <v>346</v>
      </c>
      <c r="DL18" s="111" t="s">
        <v>347</v>
      </c>
      <c r="DM18" s="167">
        <v>8</v>
      </c>
      <c r="DN18" s="34"/>
    </row>
    <row r="19" spans="1:118" ht="48" customHeight="1" x14ac:dyDescent="0.25">
      <c r="A19" s="34"/>
      <c r="B19" s="402">
        <v>0</v>
      </c>
      <c r="C19" s="402" t="s">
        <v>92</v>
      </c>
      <c r="D19" s="403" t="s">
        <v>93</v>
      </c>
      <c r="E19" s="623">
        <f>E20+E27+E35+E41</f>
        <v>6.9</v>
      </c>
      <c r="F19" s="623">
        <f>F20+F27+F35+F41</f>
        <v>0</v>
      </c>
      <c r="G19" s="623">
        <f>G20+G27+G35+G41</f>
        <v>23.838000000000001</v>
      </c>
      <c r="H19" s="623">
        <f>H20+H27+H35+H41</f>
        <v>0</v>
      </c>
      <c r="I19" s="623">
        <f t="shared" ref="I19:BQ19" si="0">I20+I21+I22+I23+I24+I25</f>
        <v>0</v>
      </c>
      <c r="J19" s="623">
        <f t="shared" si="0"/>
        <v>0</v>
      </c>
      <c r="K19" s="623">
        <f t="shared" si="0"/>
        <v>0</v>
      </c>
      <c r="L19" s="623">
        <f t="shared" si="0"/>
        <v>8.0000000000000007E-5</v>
      </c>
      <c r="M19" s="623">
        <f t="shared" si="0"/>
        <v>0</v>
      </c>
      <c r="N19" s="623">
        <f t="shared" si="0"/>
        <v>0</v>
      </c>
      <c r="O19" s="623">
        <f t="shared" si="0"/>
        <v>0</v>
      </c>
      <c r="P19" s="623">
        <f t="shared" si="0"/>
        <v>0</v>
      </c>
      <c r="Q19" s="623">
        <f t="shared" si="0"/>
        <v>0</v>
      </c>
      <c r="R19" s="623">
        <f t="shared" si="0"/>
        <v>0</v>
      </c>
      <c r="S19" s="623">
        <f t="shared" si="0"/>
        <v>0</v>
      </c>
      <c r="T19" s="623">
        <f t="shared" si="0"/>
        <v>0</v>
      </c>
      <c r="U19" s="623">
        <f t="shared" si="0"/>
        <v>0</v>
      </c>
      <c r="V19" s="623">
        <f t="shared" si="0"/>
        <v>0</v>
      </c>
      <c r="W19" s="623">
        <f t="shared" si="0"/>
        <v>0</v>
      </c>
      <c r="X19" s="623">
        <f t="shared" si="0"/>
        <v>0</v>
      </c>
      <c r="Y19" s="623">
        <f t="shared" si="0"/>
        <v>0</v>
      </c>
      <c r="Z19" s="623">
        <f t="shared" si="0"/>
        <v>0</v>
      </c>
      <c r="AA19" s="623">
        <f t="shared" si="0"/>
        <v>0</v>
      </c>
      <c r="AB19" s="623">
        <f t="shared" si="0"/>
        <v>0</v>
      </c>
      <c r="AC19" s="623">
        <f t="shared" si="0"/>
        <v>0</v>
      </c>
      <c r="AD19" s="623">
        <f t="shared" si="0"/>
        <v>0</v>
      </c>
      <c r="AE19" s="623">
        <f t="shared" si="0"/>
        <v>0</v>
      </c>
      <c r="AF19" s="623">
        <f t="shared" si="0"/>
        <v>0</v>
      </c>
      <c r="AG19" s="623">
        <f>AG20+AG27+AG35+AG41</f>
        <v>1.3</v>
      </c>
      <c r="AH19" s="623">
        <f>AH20+AH27+AH35+AH41</f>
        <v>0</v>
      </c>
      <c r="AI19" s="623">
        <f>AI20+AI27+AI35+AI41</f>
        <v>2.9319999999999999</v>
      </c>
      <c r="AJ19" s="623">
        <f>AJ20+AJ27+AJ35+AJ41</f>
        <v>0</v>
      </c>
      <c r="AK19" s="623">
        <f t="shared" si="0"/>
        <v>0</v>
      </c>
      <c r="AL19" s="623">
        <f t="shared" si="0"/>
        <v>0</v>
      </c>
      <c r="AM19" s="623">
        <f t="shared" si="0"/>
        <v>0</v>
      </c>
      <c r="AN19" s="623">
        <f t="shared" si="0"/>
        <v>0</v>
      </c>
      <c r="AO19" s="623">
        <f t="shared" si="0"/>
        <v>0</v>
      </c>
      <c r="AP19" s="623">
        <f t="shared" si="0"/>
        <v>0</v>
      </c>
      <c r="AQ19" s="623">
        <f t="shared" si="0"/>
        <v>0</v>
      </c>
      <c r="AR19" s="623">
        <f t="shared" si="0"/>
        <v>0</v>
      </c>
      <c r="AS19" s="623">
        <f t="shared" si="0"/>
        <v>0</v>
      </c>
      <c r="AT19" s="623">
        <f t="shared" si="0"/>
        <v>0</v>
      </c>
      <c r="AU19" s="623">
        <f>AU20+AU27+AU35+AU41</f>
        <v>3.6000800000000006</v>
      </c>
      <c r="AV19" s="623">
        <f>AV20+AV27+AV35+AV41</f>
        <v>0</v>
      </c>
      <c r="AW19" s="623">
        <f>AW20+AW27+AW35+AW41</f>
        <v>11.78702</v>
      </c>
      <c r="AX19" s="623">
        <f>AX20+AX27+AX35+AX41</f>
        <v>0</v>
      </c>
      <c r="AY19" s="623">
        <f t="shared" si="0"/>
        <v>0</v>
      </c>
      <c r="AZ19" s="623">
        <f t="shared" si="0"/>
        <v>0</v>
      </c>
      <c r="BA19" s="623">
        <f t="shared" si="0"/>
        <v>0</v>
      </c>
      <c r="BB19" s="623">
        <f t="shared" si="0"/>
        <v>9.5201100000000007</v>
      </c>
      <c r="BC19" s="623">
        <f t="shared" si="0"/>
        <v>0</v>
      </c>
      <c r="BD19" s="623">
        <f t="shared" si="0"/>
        <v>11.001110000000001</v>
      </c>
      <c r="BE19" s="623">
        <f t="shared" si="0"/>
        <v>0</v>
      </c>
      <c r="BF19" s="623">
        <f t="shared" si="0"/>
        <v>0</v>
      </c>
      <c r="BG19" s="623">
        <f t="shared" si="0"/>
        <v>0</v>
      </c>
      <c r="BH19" s="623">
        <f t="shared" si="0"/>
        <v>0</v>
      </c>
      <c r="BI19" s="623">
        <f>BI20+BI27+BI35+BI41</f>
        <v>0</v>
      </c>
      <c r="BJ19" s="623">
        <f>BJ20+BJ27+BJ35+BJ41</f>
        <v>0</v>
      </c>
      <c r="BK19" s="623">
        <f>BK20+BK27+BK35+BK41</f>
        <v>0.35</v>
      </c>
      <c r="BL19" s="623">
        <f>BL20+BL27+BL35+BL41</f>
        <v>0</v>
      </c>
      <c r="BM19" s="623">
        <f t="shared" si="0"/>
        <v>0</v>
      </c>
      <c r="BN19" s="623">
        <f t="shared" si="0"/>
        <v>0</v>
      </c>
      <c r="BO19" s="623">
        <f t="shared" si="0"/>
        <v>0</v>
      </c>
      <c r="BP19" s="623">
        <f t="shared" si="0"/>
        <v>0</v>
      </c>
      <c r="BQ19" s="623">
        <f t="shared" si="0"/>
        <v>0</v>
      </c>
      <c r="BR19" s="623">
        <f t="shared" ref="BR19:DL19" si="1">BR20+BR21+BR22+BR23+BR24+BR25</f>
        <v>0</v>
      </c>
      <c r="BS19" s="623">
        <f t="shared" si="1"/>
        <v>0</v>
      </c>
      <c r="BT19" s="623">
        <f t="shared" si="1"/>
        <v>0</v>
      </c>
      <c r="BU19" s="623">
        <f t="shared" si="1"/>
        <v>0</v>
      </c>
      <c r="BV19" s="623">
        <f t="shared" si="1"/>
        <v>0</v>
      </c>
      <c r="BW19" s="623">
        <f>BW20+BW27+BW35+BW41</f>
        <v>0</v>
      </c>
      <c r="BX19" s="623">
        <f>BX20+BX27+BX35+BX41</f>
        <v>0</v>
      </c>
      <c r="BY19" s="623">
        <f>BY20+BY27+BY35+BY41</f>
        <v>0</v>
      </c>
      <c r="BZ19" s="623">
        <f>BZ20+BZ27+BZ35+BZ41</f>
        <v>0</v>
      </c>
      <c r="CA19" s="623">
        <f t="shared" si="1"/>
        <v>0</v>
      </c>
      <c r="CB19" s="623">
        <f t="shared" si="1"/>
        <v>0</v>
      </c>
      <c r="CC19" s="623">
        <f t="shared" si="1"/>
        <v>0</v>
      </c>
      <c r="CD19" s="623">
        <f t="shared" si="1"/>
        <v>0</v>
      </c>
      <c r="CE19" s="623">
        <f t="shared" si="1"/>
        <v>0</v>
      </c>
      <c r="CF19" s="623">
        <f t="shared" si="1"/>
        <v>0</v>
      </c>
      <c r="CG19" s="623">
        <f t="shared" si="1"/>
        <v>0</v>
      </c>
      <c r="CH19" s="623">
        <f t="shared" si="1"/>
        <v>0</v>
      </c>
      <c r="CI19" s="623">
        <f t="shared" si="1"/>
        <v>0</v>
      </c>
      <c r="CJ19" s="623">
        <f t="shared" si="1"/>
        <v>0</v>
      </c>
      <c r="CK19" s="623">
        <f>CK20+CK27+CK35+CK41</f>
        <v>2</v>
      </c>
      <c r="CL19" s="623">
        <f>CL20+CL27+CL35+CL41</f>
        <v>0</v>
      </c>
      <c r="CM19" s="623">
        <f>CM20+CM27+CM35+CM41</f>
        <v>8.7690000000000001</v>
      </c>
      <c r="CN19" s="623">
        <f>CN20+CN27+CN35+CN41</f>
        <v>2.4</v>
      </c>
      <c r="CO19" s="623">
        <f t="shared" si="1"/>
        <v>0</v>
      </c>
      <c r="CP19" s="623">
        <f t="shared" si="1"/>
        <v>0</v>
      </c>
      <c r="CQ19" s="623">
        <f t="shared" si="1"/>
        <v>0</v>
      </c>
      <c r="CR19" s="623">
        <f t="shared" si="1"/>
        <v>0</v>
      </c>
      <c r="CS19" s="623">
        <f t="shared" si="1"/>
        <v>0</v>
      </c>
      <c r="CT19" s="623">
        <f t="shared" si="1"/>
        <v>0</v>
      </c>
      <c r="CU19" s="623">
        <f t="shared" si="1"/>
        <v>0</v>
      </c>
      <c r="CV19" s="623">
        <f t="shared" si="1"/>
        <v>0</v>
      </c>
      <c r="CW19" s="623">
        <f t="shared" si="1"/>
        <v>0</v>
      </c>
      <c r="CX19" s="623">
        <f t="shared" si="1"/>
        <v>0</v>
      </c>
      <c r="CY19" s="623" t="e">
        <f>CY20+CY27+CY35+CY41</f>
        <v>#VALUE!</v>
      </c>
      <c r="CZ19" s="623">
        <f t="shared" si="1"/>
        <v>0</v>
      </c>
      <c r="DA19" s="623">
        <f>DA20+DA27+DA35+DA41</f>
        <v>16.420000000000002</v>
      </c>
      <c r="DB19" s="623">
        <f t="shared" si="1"/>
        <v>0</v>
      </c>
      <c r="DC19" s="623">
        <f t="shared" si="1"/>
        <v>0</v>
      </c>
      <c r="DD19" s="623">
        <f t="shared" si="1"/>
        <v>0</v>
      </c>
      <c r="DE19" s="623">
        <f t="shared" si="1"/>
        <v>0</v>
      </c>
      <c r="DF19" s="623">
        <f t="shared" si="1"/>
        <v>5.8400600000000003</v>
      </c>
      <c r="DG19" s="623">
        <f t="shared" si="1"/>
        <v>0</v>
      </c>
      <c r="DH19" s="623">
        <f t="shared" si="1"/>
        <v>6.8520600000000007</v>
      </c>
      <c r="DI19" s="623">
        <f t="shared" si="1"/>
        <v>0</v>
      </c>
      <c r="DJ19" s="623">
        <f t="shared" si="1"/>
        <v>0</v>
      </c>
      <c r="DK19" s="623">
        <f t="shared" si="1"/>
        <v>0</v>
      </c>
      <c r="DL19" s="623">
        <f t="shared" si="1"/>
        <v>0</v>
      </c>
      <c r="DM19" s="623">
        <f>SUBTOTAL(9,DM20:DM96)</f>
        <v>0</v>
      </c>
      <c r="DN19" s="168"/>
    </row>
    <row r="20" spans="1:118" ht="42" customHeight="1" x14ac:dyDescent="0.25">
      <c r="A20" s="34"/>
      <c r="B20" s="406" t="s">
        <v>94</v>
      </c>
      <c r="C20" s="413" t="s">
        <v>1506</v>
      </c>
      <c r="D20" s="399" t="s">
        <v>93</v>
      </c>
      <c r="E20" s="627">
        <f>E21+E22+E23+E24+E25+E26</f>
        <v>6.9</v>
      </c>
      <c r="F20" s="627">
        <f>F21+F22+F23+F24+F25+F26</f>
        <v>0</v>
      </c>
      <c r="G20" s="627">
        <f>G21+G22+G23+G24+G25+G26</f>
        <v>23.838000000000001</v>
      </c>
      <c r="H20" s="627">
        <f>H21+H22+H23+H24+H25+H26</f>
        <v>0</v>
      </c>
      <c r="I20" s="625">
        <v>0</v>
      </c>
      <c r="J20" s="625">
        <v>0</v>
      </c>
      <c r="K20" s="625">
        <v>0</v>
      </c>
      <c r="L20" s="625">
        <f>L27</f>
        <v>0</v>
      </c>
      <c r="M20" s="625">
        <v>0</v>
      </c>
      <c r="N20" s="625">
        <v>0</v>
      </c>
      <c r="O20" s="625">
        <v>0</v>
      </c>
      <c r="P20" s="625">
        <v>0</v>
      </c>
      <c r="Q20" s="625">
        <v>0</v>
      </c>
      <c r="R20" s="625">
        <v>0</v>
      </c>
      <c r="S20" s="625">
        <f t="shared" ref="S20:DF20" si="2">S27</f>
        <v>0</v>
      </c>
      <c r="T20" s="625">
        <f t="shared" si="2"/>
        <v>0</v>
      </c>
      <c r="U20" s="625">
        <f t="shared" si="2"/>
        <v>0</v>
      </c>
      <c r="V20" s="625">
        <f t="shared" si="2"/>
        <v>0</v>
      </c>
      <c r="W20" s="625">
        <f t="shared" si="2"/>
        <v>0</v>
      </c>
      <c r="X20" s="625">
        <f t="shared" si="2"/>
        <v>0</v>
      </c>
      <c r="Y20" s="625">
        <f t="shared" si="2"/>
        <v>0</v>
      </c>
      <c r="Z20" s="625">
        <f t="shared" si="2"/>
        <v>0</v>
      </c>
      <c r="AA20" s="625">
        <f t="shared" si="2"/>
        <v>0</v>
      </c>
      <c r="AB20" s="625">
        <f t="shared" si="2"/>
        <v>0</v>
      </c>
      <c r="AC20" s="625">
        <f t="shared" si="2"/>
        <v>0</v>
      </c>
      <c r="AD20" s="625">
        <f t="shared" si="2"/>
        <v>0</v>
      </c>
      <c r="AE20" s="625">
        <f t="shared" si="2"/>
        <v>0</v>
      </c>
      <c r="AF20" s="625">
        <f t="shared" si="2"/>
        <v>0</v>
      </c>
      <c r="AG20" s="627">
        <f>AG21+AG22+AG23+AG24+AG25+AG26</f>
        <v>1.3</v>
      </c>
      <c r="AH20" s="627">
        <f>AH21+AH22+AH23+AH24+AH25+AH26</f>
        <v>0</v>
      </c>
      <c r="AI20" s="627">
        <f>AI21+AI22+AI23+AI24+AI25+AI26</f>
        <v>2.9319999999999999</v>
      </c>
      <c r="AJ20" s="627">
        <f>AJ21+AJ22+AJ23+AJ24+AJ25+AJ26</f>
        <v>0</v>
      </c>
      <c r="AK20" s="627">
        <f t="shared" si="2"/>
        <v>0</v>
      </c>
      <c r="AL20" s="625">
        <f t="shared" si="2"/>
        <v>0</v>
      </c>
      <c r="AM20" s="625">
        <f t="shared" si="2"/>
        <v>0</v>
      </c>
      <c r="AN20" s="625">
        <f t="shared" si="2"/>
        <v>0</v>
      </c>
      <c r="AO20" s="625">
        <f t="shared" si="2"/>
        <v>0</v>
      </c>
      <c r="AP20" s="625">
        <f t="shared" si="2"/>
        <v>0</v>
      </c>
      <c r="AQ20" s="625">
        <f t="shared" si="2"/>
        <v>0</v>
      </c>
      <c r="AR20" s="625">
        <f t="shared" si="2"/>
        <v>0</v>
      </c>
      <c r="AS20" s="625">
        <f t="shared" si="2"/>
        <v>0</v>
      </c>
      <c r="AT20" s="625">
        <f t="shared" si="2"/>
        <v>0</v>
      </c>
      <c r="AU20" s="627">
        <f>AU21+AU22+AU23+AU24+AU25+AU26</f>
        <v>3.6000800000000006</v>
      </c>
      <c r="AV20" s="627">
        <f>AV21+AV22+AV23+AV24+AV25+AV26</f>
        <v>0</v>
      </c>
      <c r="AW20" s="627">
        <f>AW21+AW22+AW23+AW24+AW25+AW26</f>
        <v>11.78702</v>
      </c>
      <c r="AX20" s="627">
        <f>AX21+AX22+AX23+AX24+AX25+AX26</f>
        <v>0</v>
      </c>
      <c r="AY20" s="627">
        <f t="shared" si="2"/>
        <v>0</v>
      </c>
      <c r="AZ20" s="625">
        <f t="shared" si="2"/>
        <v>0</v>
      </c>
      <c r="BA20" s="625">
        <f t="shared" si="2"/>
        <v>0</v>
      </c>
      <c r="BB20" s="625">
        <f t="shared" si="2"/>
        <v>0</v>
      </c>
      <c r="BC20" s="625">
        <f t="shared" si="2"/>
        <v>0</v>
      </c>
      <c r="BD20" s="625">
        <f t="shared" si="2"/>
        <v>0</v>
      </c>
      <c r="BE20" s="625">
        <f t="shared" si="2"/>
        <v>0</v>
      </c>
      <c r="BF20" s="625">
        <f t="shared" si="2"/>
        <v>0</v>
      </c>
      <c r="BG20" s="625">
        <f t="shared" si="2"/>
        <v>0</v>
      </c>
      <c r="BH20" s="625">
        <f t="shared" si="2"/>
        <v>0</v>
      </c>
      <c r="BI20" s="625">
        <f>BI21+BI22+BI23+BI24+BI25+BI26</f>
        <v>0</v>
      </c>
      <c r="BJ20" s="627">
        <f>BJ21+BJ22+BJ23+BJ24+BJ25+BJ26</f>
        <v>0</v>
      </c>
      <c r="BK20" s="627">
        <f>BK21+BK22+BK23+BK24+BK25+BK26</f>
        <v>0.35</v>
      </c>
      <c r="BL20" s="627">
        <f>BL21+BL22+BL23+BL24+BL25+BL26</f>
        <v>0</v>
      </c>
      <c r="BM20" s="627">
        <f t="shared" si="2"/>
        <v>0</v>
      </c>
      <c r="BN20" s="627">
        <f t="shared" si="2"/>
        <v>0</v>
      </c>
      <c r="BO20" s="625">
        <f t="shared" si="2"/>
        <v>0</v>
      </c>
      <c r="BP20" s="625">
        <f t="shared" si="2"/>
        <v>0</v>
      </c>
      <c r="BQ20" s="625">
        <f t="shared" si="2"/>
        <v>0</v>
      </c>
      <c r="BR20" s="625">
        <f t="shared" si="2"/>
        <v>0</v>
      </c>
      <c r="BS20" s="625">
        <f t="shared" si="2"/>
        <v>0</v>
      </c>
      <c r="BT20" s="625">
        <f t="shared" si="2"/>
        <v>0</v>
      </c>
      <c r="BU20" s="625">
        <f t="shared" si="2"/>
        <v>0</v>
      </c>
      <c r="BV20" s="625">
        <f t="shared" si="2"/>
        <v>0</v>
      </c>
      <c r="BW20" s="625">
        <f>BW21+BW22+BW23+BW24+BW25+BW26</f>
        <v>0</v>
      </c>
      <c r="BX20" s="625">
        <f>BX21+BX22+BX23+BX24+BX25+BX26</f>
        <v>0</v>
      </c>
      <c r="BY20" s="625">
        <f>BY21+BY22+BY23+BY24+BY25+BY26</f>
        <v>0</v>
      </c>
      <c r="BZ20" s="625">
        <f>BZ21+BZ22+BZ23+BZ24+BZ25+BZ26</f>
        <v>0</v>
      </c>
      <c r="CA20" s="625">
        <f t="shared" ref="CA20:CX20" si="3">CA27</f>
        <v>0</v>
      </c>
      <c r="CB20" s="625">
        <f t="shared" si="3"/>
        <v>0</v>
      </c>
      <c r="CC20" s="625">
        <f t="shared" si="3"/>
        <v>0</v>
      </c>
      <c r="CD20" s="625">
        <f t="shared" si="3"/>
        <v>0</v>
      </c>
      <c r="CE20" s="625">
        <f t="shared" si="3"/>
        <v>0</v>
      </c>
      <c r="CF20" s="625">
        <f t="shared" si="3"/>
        <v>0</v>
      </c>
      <c r="CG20" s="625">
        <f t="shared" si="3"/>
        <v>0</v>
      </c>
      <c r="CH20" s="625">
        <f t="shared" si="3"/>
        <v>0</v>
      </c>
      <c r="CI20" s="625">
        <f t="shared" si="3"/>
        <v>0</v>
      </c>
      <c r="CJ20" s="625">
        <f t="shared" si="3"/>
        <v>0</v>
      </c>
      <c r="CK20" s="627">
        <f>CK21+CK22+CK23+CK24+CK25+CK26</f>
        <v>2</v>
      </c>
      <c r="CL20" s="627">
        <f>CL21+CL22+CL23+CL24+CL25+CL26</f>
        <v>0</v>
      </c>
      <c r="CM20" s="627">
        <f>CM21+CM22+CM23+CM24+CM25+CM26</f>
        <v>8.7690000000000001</v>
      </c>
      <c r="CN20" s="627">
        <f>CN21+CN22+CN23+CN24+CN25+CN26</f>
        <v>2.4</v>
      </c>
      <c r="CO20" s="625">
        <f t="shared" si="3"/>
        <v>0</v>
      </c>
      <c r="CP20" s="625">
        <f t="shared" si="3"/>
        <v>0</v>
      </c>
      <c r="CQ20" s="625">
        <f t="shared" si="3"/>
        <v>0</v>
      </c>
      <c r="CR20" s="625">
        <f t="shared" si="3"/>
        <v>0</v>
      </c>
      <c r="CS20" s="625">
        <f t="shared" si="3"/>
        <v>0</v>
      </c>
      <c r="CT20" s="625">
        <f t="shared" si="3"/>
        <v>0</v>
      </c>
      <c r="CU20" s="625">
        <f t="shared" si="3"/>
        <v>0</v>
      </c>
      <c r="CV20" s="625">
        <f t="shared" si="3"/>
        <v>0</v>
      </c>
      <c r="CW20" s="625">
        <f t="shared" si="3"/>
        <v>0</v>
      </c>
      <c r="CX20" s="625">
        <f t="shared" si="3"/>
        <v>0</v>
      </c>
      <c r="CY20" s="627" t="e">
        <f>CY21+CY22+CY23+CY24+CY25+CY26</f>
        <v>#VALUE!</v>
      </c>
      <c r="CZ20" s="625">
        <f t="shared" si="2"/>
        <v>0</v>
      </c>
      <c r="DA20" s="627">
        <f>DA21+DA22+DA23+DA24+DA25+DA26</f>
        <v>16.420000000000002</v>
      </c>
      <c r="DB20" s="625">
        <f t="shared" si="2"/>
        <v>0</v>
      </c>
      <c r="DC20" s="625">
        <f>DC27</f>
        <v>0</v>
      </c>
      <c r="DD20" s="625">
        <f t="shared" si="2"/>
        <v>0</v>
      </c>
      <c r="DE20" s="625">
        <f t="shared" si="2"/>
        <v>0</v>
      </c>
      <c r="DF20" s="625">
        <f t="shared" si="2"/>
        <v>0</v>
      </c>
      <c r="DG20" s="625">
        <f t="shared" ref="DG20:DL20" si="4">DG27</f>
        <v>0</v>
      </c>
      <c r="DH20" s="625">
        <f t="shared" si="4"/>
        <v>0</v>
      </c>
      <c r="DI20" s="625">
        <f t="shared" si="4"/>
        <v>0</v>
      </c>
      <c r="DJ20" s="625">
        <f t="shared" si="4"/>
        <v>0</v>
      </c>
      <c r="DK20" s="625">
        <f t="shared" si="4"/>
        <v>0</v>
      </c>
      <c r="DL20" s="625">
        <f t="shared" si="4"/>
        <v>0</v>
      </c>
      <c r="DM20" s="625" t="s">
        <v>180</v>
      </c>
      <c r="DN20" s="34"/>
    </row>
    <row r="21" spans="1:118" ht="42" customHeight="1" x14ac:dyDescent="0.25">
      <c r="A21" s="34"/>
      <c r="B21" s="406" t="s">
        <v>1507</v>
      </c>
      <c r="C21" s="413" t="s">
        <v>95</v>
      </c>
      <c r="D21" s="399" t="s">
        <v>93</v>
      </c>
      <c r="E21" s="627">
        <f>E44</f>
        <v>4.9000000000000004</v>
      </c>
      <c r="F21" s="627">
        <f>F44</f>
        <v>0</v>
      </c>
      <c r="G21" s="627">
        <f>G44</f>
        <v>14.058999999999999</v>
      </c>
      <c r="H21" s="627">
        <f>H44</f>
        <v>0</v>
      </c>
      <c r="I21" s="625">
        <f>I39</f>
        <v>0</v>
      </c>
      <c r="J21" s="625">
        <f>J39</f>
        <v>0</v>
      </c>
      <c r="K21" s="625">
        <f>K39</f>
        <v>0</v>
      </c>
      <c r="L21" s="625">
        <f>L39</f>
        <v>8.0000000000000007E-5</v>
      </c>
      <c r="M21" s="625">
        <v>0</v>
      </c>
      <c r="N21" s="625">
        <v>0</v>
      </c>
      <c r="O21" s="625">
        <v>0</v>
      </c>
      <c r="P21" s="625">
        <f>P39</f>
        <v>0</v>
      </c>
      <c r="Q21" s="625">
        <v>0</v>
      </c>
      <c r="R21" s="625">
        <v>0</v>
      </c>
      <c r="S21" s="625">
        <f t="shared" ref="S21:DE21" si="5">S39</f>
        <v>0</v>
      </c>
      <c r="T21" s="625">
        <f t="shared" si="5"/>
        <v>0</v>
      </c>
      <c r="U21" s="625">
        <f t="shared" si="5"/>
        <v>0</v>
      </c>
      <c r="V21" s="625">
        <f t="shared" si="5"/>
        <v>0</v>
      </c>
      <c r="W21" s="625">
        <f t="shared" si="5"/>
        <v>0</v>
      </c>
      <c r="X21" s="625">
        <f t="shared" si="5"/>
        <v>0</v>
      </c>
      <c r="Y21" s="625">
        <f t="shared" si="5"/>
        <v>0</v>
      </c>
      <c r="Z21" s="625">
        <f t="shared" si="5"/>
        <v>0</v>
      </c>
      <c r="AA21" s="625">
        <f t="shared" si="5"/>
        <v>0</v>
      </c>
      <c r="AB21" s="625">
        <f t="shared" si="5"/>
        <v>0</v>
      </c>
      <c r="AC21" s="625">
        <f t="shared" si="5"/>
        <v>0</v>
      </c>
      <c r="AD21" s="625">
        <f t="shared" si="5"/>
        <v>0</v>
      </c>
      <c r="AE21" s="625">
        <f t="shared" si="5"/>
        <v>0</v>
      </c>
      <c r="AF21" s="625">
        <f t="shared" si="5"/>
        <v>0</v>
      </c>
      <c r="AG21" s="627">
        <f>AG44</f>
        <v>1.3</v>
      </c>
      <c r="AH21" s="627">
        <f>AH44</f>
        <v>0</v>
      </c>
      <c r="AI21" s="627">
        <f>AI44</f>
        <v>2.9319999999999999</v>
      </c>
      <c r="AJ21" s="627">
        <f>AJ44</f>
        <v>0</v>
      </c>
      <c r="AK21" s="627">
        <f t="shared" si="5"/>
        <v>0</v>
      </c>
      <c r="AL21" s="625">
        <f t="shared" si="5"/>
        <v>0</v>
      </c>
      <c r="AM21" s="625">
        <f t="shared" si="5"/>
        <v>0</v>
      </c>
      <c r="AN21" s="625">
        <f t="shared" si="5"/>
        <v>0</v>
      </c>
      <c r="AO21" s="625">
        <f t="shared" si="5"/>
        <v>0</v>
      </c>
      <c r="AP21" s="625">
        <f t="shared" si="5"/>
        <v>0</v>
      </c>
      <c r="AQ21" s="625">
        <f t="shared" si="5"/>
        <v>0</v>
      </c>
      <c r="AR21" s="625">
        <f t="shared" si="5"/>
        <v>0</v>
      </c>
      <c r="AS21" s="625">
        <f t="shared" si="5"/>
        <v>0</v>
      </c>
      <c r="AT21" s="625">
        <f t="shared" si="5"/>
        <v>0</v>
      </c>
      <c r="AU21" s="627">
        <f>AU44</f>
        <v>3.6000600000000005</v>
      </c>
      <c r="AV21" s="627">
        <f>AV44</f>
        <v>0</v>
      </c>
      <c r="AW21" s="627">
        <f>AW44</f>
        <v>11.12702</v>
      </c>
      <c r="AX21" s="627">
        <f>AX44</f>
        <v>0</v>
      </c>
      <c r="AY21" s="627">
        <f t="shared" si="5"/>
        <v>0</v>
      </c>
      <c r="AZ21" s="625">
        <f t="shared" si="5"/>
        <v>0</v>
      </c>
      <c r="BA21" s="625">
        <f t="shared" si="5"/>
        <v>0</v>
      </c>
      <c r="BB21" s="625">
        <f t="shared" si="5"/>
        <v>9.5201100000000007</v>
      </c>
      <c r="BC21" s="625">
        <f t="shared" si="5"/>
        <v>0</v>
      </c>
      <c r="BD21" s="625">
        <f t="shared" si="5"/>
        <v>11.001110000000001</v>
      </c>
      <c r="BE21" s="625">
        <f t="shared" si="5"/>
        <v>0</v>
      </c>
      <c r="BF21" s="625">
        <f t="shared" si="5"/>
        <v>0</v>
      </c>
      <c r="BG21" s="625">
        <f t="shared" si="5"/>
        <v>0</v>
      </c>
      <c r="BH21" s="625">
        <f t="shared" si="5"/>
        <v>0</v>
      </c>
      <c r="BI21" s="625">
        <f>BI44</f>
        <v>0</v>
      </c>
      <c r="BJ21" s="627">
        <f>BJ44</f>
        <v>0</v>
      </c>
      <c r="BK21" s="627">
        <f>BK44</f>
        <v>0</v>
      </c>
      <c r="BL21" s="627">
        <f>BL44</f>
        <v>0</v>
      </c>
      <c r="BM21" s="627">
        <f t="shared" si="5"/>
        <v>0</v>
      </c>
      <c r="BN21" s="627">
        <f t="shared" si="5"/>
        <v>0</v>
      </c>
      <c r="BO21" s="625">
        <f t="shared" si="5"/>
        <v>0</v>
      </c>
      <c r="BP21" s="625">
        <f t="shared" si="5"/>
        <v>0</v>
      </c>
      <c r="BQ21" s="625">
        <f t="shared" si="5"/>
        <v>0</v>
      </c>
      <c r="BR21" s="625">
        <f t="shared" si="5"/>
        <v>0</v>
      </c>
      <c r="BS21" s="625">
        <f t="shared" si="5"/>
        <v>0</v>
      </c>
      <c r="BT21" s="625">
        <f t="shared" si="5"/>
        <v>0</v>
      </c>
      <c r="BU21" s="625">
        <f t="shared" si="5"/>
        <v>0</v>
      </c>
      <c r="BV21" s="625">
        <f t="shared" si="5"/>
        <v>0</v>
      </c>
      <c r="BW21" s="625">
        <f>BW44</f>
        <v>0</v>
      </c>
      <c r="BX21" s="625">
        <f>BX44</f>
        <v>0</v>
      </c>
      <c r="BY21" s="625">
        <f>BY44</f>
        <v>0</v>
      </c>
      <c r="BZ21" s="625">
        <f>BZ44</f>
        <v>0</v>
      </c>
      <c r="CA21" s="625">
        <f t="shared" ref="CA21:CX21" si="6">CA39</f>
        <v>0</v>
      </c>
      <c r="CB21" s="625">
        <f t="shared" si="6"/>
        <v>0</v>
      </c>
      <c r="CC21" s="625">
        <f t="shared" si="6"/>
        <v>0</v>
      </c>
      <c r="CD21" s="625">
        <f t="shared" si="6"/>
        <v>0</v>
      </c>
      <c r="CE21" s="625">
        <f t="shared" si="6"/>
        <v>0</v>
      </c>
      <c r="CF21" s="625">
        <f t="shared" si="6"/>
        <v>0</v>
      </c>
      <c r="CG21" s="625">
        <f t="shared" si="6"/>
        <v>0</v>
      </c>
      <c r="CH21" s="625">
        <f t="shared" si="6"/>
        <v>0</v>
      </c>
      <c r="CI21" s="625">
        <f t="shared" si="6"/>
        <v>0</v>
      </c>
      <c r="CJ21" s="625">
        <f t="shared" si="6"/>
        <v>0</v>
      </c>
      <c r="CK21" s="627">
        <f>CK44</f>
        <v>0</v>
      </c>
      <c r="CL21" s="627">
        <f>CL44</f>
        <v>0</v>
      </c>
      <c r="CM21" s="627">
        <f>CM44</f>
        <v>0</v>
      </c>
      <c r="CN21" s="627">
        <f>CN44</f>
        <v>0</v>
      </c>
      <c r="CO21" s="625">
        <f t="shared" si="6"/>
        <v>0</v>
      </c>
      <c r="CP21" s="625">
        <f t="shared" si="6"/>
        <v>0</v>
      </c>
      <c r="CQ21" s="625">
        <f t="shared" si="6"/>
        <v>0</v>
      </c>
      <c r="CR21" s="625">
        <f t="shared" si="6"/>
        <v>0</v>
      </c>
      <c r="CS21" s="625">
        <f t="shared" si="6"/>
        <v>0</v>
      </c>
      <c r="CT21" s="625">
        <f t="shared" si="6"/>
        <v>0</v>
      </c>
      <c r="CU21" s="625">
        <f t="shared" si="6"/>
        <v>0</v>
      </c>
      <c r="CV21" s="625">
        <f t="shared" si="6"/>
        <v>0</v>
      </c>
      <c r="CW21" s="625">
        <f t="shared" si="6"/>
        <v>0</v>
      </c>
      <c r="CX21" s="625">
        <f t="shared" si="6"/>
        <v>0</v>
      </c>
      <c r="CY21" s="627" t="e">
        <f>CY44</f>
        <v>#VALUE!</v>
      </c>
      <c r="CZ21" s="625">
        <f t="shared" si="5"/>
        <v>0</v>
      </c>
      <c r="DA21" s="627">
        <f>DA44</f>
        <v>6.641</v>
      </c>
      <c r="DB21" s="625">
        <f>DB39</f>
        <v>0</v>
      </c>
      <c r="DC21" s="625">
        <f>DC39</f>
        <v>0</v>
      </c>
      <c r="DD21" s="625">
        <f t="shared" si="5"/>
        <v>0</v>
      </c>
      <c r="DE21" s="625">
        <f t="shared" si="5"/>
        <v>0</v>
      </c>
      <c r="DF21" s="625">
        <f t="shared" ref="DF21:DL21" si="7">DF39</f>
        <v>5.4400599999999999</v>
      </c>
      <c r="DG21" s="625">
        <f t="shared" si="7"/>
        <v>0</v>
      </c>
      <c r="DH21" s="625">
        <f t="shared" si="7"/>
        <v>6.8520600000000007</v>
      </c>
      <c r="DI21" s="625">
        <f t="shared" si="7"/>
        <v>0</v>
      </c>
      <c r="DJ21" s="625">
        <f t="shared" si="7"/>
        <v>0</v>
      </c>
      <c r="DK21" s="625">
        <f t="shared" si="7"/>
        <v>0</v>
      </c>
      <c r="DL21" s="625">
        <f t="shared" si="7"/>
        <v>0</v>
      </c>
      <c r="DM21" s="625" t="s">
        <v>180</v>
      </c>
      <c r="DN21" s="34"/>
    </row>
    <row r="22" spans="1:118" ht="42" customHeight="1" x14ac:dyDescent="0.25">
      <c r="A22" s="34"/>
      <c r="B22" s="406" t="s">
        <v>1508</v>
      </c>
      <c r="C22" s="413" t="s">
        <v>97</v>
      </c>
      <c r="D22" s="399" t="s">
        <v>93</v>
      </c>
      <c r="E22" s="627">
        <f>E69</f>
        <v>0</v>
      </c>
      <c r="F22" s="627">
        <f>F69</f>
        <v>0</v>
      </c>
      <c r="G22" s="627">
        <f>G69</f>
        <v>0</v>
      </c>
      <c r="H22" s="627">
        <f>H69</f>
        <v>0</v>
      </c>
      <c r="I22" s="625">
        <v>0</v>
      </c>
      <c r="J22" s="625">
        <v>0</v>
      </c>
      <c r="K22" s="625">
        <v>0</v>
      </c>
      <c r="L22" s="625">
        <f>L74</f>
        <v>0</v>
      </c>
      <c r="M22" s="625">
        <v>0</v>
      </c>
      <c r="N22" s="625">
        <v>0</v>
      </c>
      <c r="O22" s="625">
        <v>0</v>
      </c>
      <c r="P22" s="625">
        <v>0</v>
      </c>
      <c r="Q22" s="625">
        <v>0</v>
      </c>
      <c r="R22" s="625">
        <v>0</v>
      </c>
      <c r="S22" s="625">
        <f t="shared" ref="S22:DF22" si="8">S74</f>
        <v>0</v>
      </c>
      <c r="T22" s="625">
        <f t="shared" si="8"/>
        <v>0</v>
      </c>
      <c r="U22" s="625">
        <f t="shared" si="8"/>
        <v>0</v>
      </c>
      <c r="V22" s="625">
        <f t="shared" si="8"/>
        <v>0</v>
      </c>
      <c r="W22" s="625">
        <f t="shared" si="8"/>
        <v>0</v>
      </c>
      <c r="X22" s="625">
        <f t="shared" si="8"/>
        <v>0</v>
      </c>
      <c r="Y22" s="625">
        <f t="shared" si="8"/>
        <v>0</v>
      </c>
      <c r="Z22" s="625">
        <f t="shared" si="8"/>
        <v>0</v>
      </c>
      <c r="AA22" s="625">
        <f t="shared" si="8"/>
        <v>0</v>
      </c>
      <c r="AB22" s="625">
        <f t="shared" si="8"/>
        <v>0</v>
      </c>
      <c r="AC22" s="625">
        <f t="shared" si="8"/>
        <v>0</v>
      </c>
      <c r="AD22" s="625">
        <f t="shared" si="8"/>
        <v>0</v>
      </c>
      <c r="AE22" s="625">
        <f t="shared" si="8"/>
        <v>0</v>
      </c>
      <c r="AF22" s="625">
        <f t="shared" si="8"/>
        <v>0</v>
      </c>
      <c r="AG22" s="627">
        <f>AG69</f>
        <v>0</v>
      </c>
      <c r="AH22" s="627">
        <f>AH69</f>
        <v>0</v>
      </c>
      <c r="AI22" s="627">
        <f>AI69</f>
        <v>0</v>
      </c>
      <c r="AJ22" s="627">
        <f>AJ69</f>
        <v>0</v>
      </c>
      <c r="AK22" s="627">
        <f t="shared" si="8"/>
        <v>0</v>
      </c>
      <c r="AL22" s="625">
        <f t="shared" si="8"/>
        <v>0</v>
      </c>
      <c r="AM22" s="625">
        <f t="shared" si="8"/>
        <v>0</v>
      </c>
      <c r="AN22" s="625">
        <f t="shared" si="8"/>
        <v>0</v>
      </c>
      <c r="AO22" s="625">
        <f t="shared" si="8"/>
        <v>0</v>
      </c>
      <c r="AP22" s="625">
        <f t="shared" si="8"/>
        <v>0</v>
      </c>
      <c r="AQ22" s="625">
        <f t="shared" si="8"/>
        <v>0</v>
      </c>
      <c r="AR22" s="625">
        <f t="shared" si="8"/>
        <v>0</v>
      </c>
      <c r="AS22" s="625">
        <f t="shared" si="8"/>
        <v>0</v>
      </c>
      <c r="AT22" s="625">
        <f t="shared" si="8"/>
        <v>0</v>
      </c>
      <c r="AU22" s="627">
        <f>AU69</f>
        <v>2.0000000000000002E-5</v>
      </c>
      <c r="AV22" s="627">
        <f>AV69</f>
        <v>0</v>
      </c>
      <c r="AW22" s="627">
        <f>AW69</f>
        <v>0</v>
      </c>
      <c r="AX22" s="627">
        <f>AX69</f>
        <v>0</v>
      </c>
      <c r="AY22" s="627">
        <f t="shared" si="8"/>
        <v>0</v>
      </c>
      <c r="AZ22" s="625">
        <f t="shared" si="8"/>
        <v>0</v>
      </c>
      <c r="BA22" s="625">
        <f t="shared" si="8"/>
        <v>0</v>
      </c>
      <c r="BB22" s="625">
        <f t="shared" si="8"/>
        <v>0</v>
      </c>
      <c r="BC22" s="625">
        <f t="shared" si="8"/>
        <v>0</v>
      </c>
      <c r="BD22" s="625">
        <f t="shared" si="8"/>
        <v>0</v>
      </c>
      <c r="BE22" s="625">
        <f t="shared" si="8"/>
        <v>0</v>
      </c>
      <c r="BF22" s="625">
        <f t="shared" si="8"/>
        <v>0</v>
      </c>
      <c r="BG22" s="625">
        <f t="shared" si="8"/>
        <v>0</v>
      </c>
      <c r="BH22" s="625">
        <f t="shared" si="8"/>
        <v>0</v>
      </c>
      <c r="BI22" s="625">
        <f>BI69</f>
        <v>0</v>
      </c>
      <c r="BJ22" s="627">
        <f>BJ69</f>
        <v>0</v>
      </c>
      <c r="BK22" s="627">
        <f>BK69</f>
        <v>0</v>
      </c>
      <c r="BL22" s="627">
        <f>BL69</f>
        <v>0</v>
      </c>
      <c r="BM22" s="627">
        <f t="shared" si="8"/>
        <v>0</v>
      </c>
      <c r="BN22" s="627">
        <f t="shared" si="8"/>
        <v>0</v>
      </c>
      <c r="BO22" s="625">
        <f t="shared" si="8"/>
        <v>0</v>
      </c>
      <c r="BP22" s="625">
        <f t="shared" si="8"/>
        <v>0</v>
      </c>
      <c r="BQ22" s="625">
        <f t="shared" si="8"/>
        <v>0</v>
      </c>
      <c r="BR22" s="625">
        <f t="shared" si="8"/>
        <v>0</v>
      </c>
      <c r="BS22" s="625">
        <f t="shared" si="8"/>
        <v>0</v>
      </c>
      <c r="BT22" s="625">
        <f t="shared" si="8"/>
        <v>0</v>
      </c>
      <c r="BU22" s="625">
        <f t="shared" si="8"/>
        <v>0</v>
      </c>
      <c r="BV22" s="625">
        <f t="shared" si="8"/>
        <v>0</v>
      </c>
      <c r="BW22" s="625">
        <f>BW69</f>
        <v>0</v>
      </c>
      <c r="BX22" s="625">
        <f>BX69</f>
        <v>0</v>
      </c>
      <c r="BY22" s="625">
        <f>BY69</f>
        <v>0</v>
      </c>
      <c r="BZ22" s="625">
        <f>BZ69</f>
        <v>0</v>
      </c>
      <c r="CA22" s="625">
        <f t="shared" ref="CA22:CX22" si="9">CA74</f>
        <v>0</v>
      </c>
      <c r="CB22" s="625">
        <f t="shared" si="9"/>
        <v>0</v>
      </c>
      <c r="CC22" s="625">
        <f t="shared" si="9"/>
        <v>0</v>
      </c>
      <c r="CD22" s="625">
        <f t="shared" si="9"/>
        <v>0</v>
      </c>
      <c r="CE22" s="625">
        <f t="shared" si="9"/>
        <v>0</v>
      </c>
      <c r="CF22" s="625">
        <f t="shared" si="9"/>
        <v>0</v>
      </c>
      <c r="CG22" s="625">
        <f t="shared" si="9"/>
        <v>0</v>
      </c>
      <c r="CH22" s="625">
        <f t="shared" si="9"/>
        <v>0</v>
      </c>
      <c r="CI22" s="625">
        <f t="shared" si="9"/>
        <v>0</v>
      </c>
      <c r="CJ22" s="625">
        <f t="shared" si="9"/>
        <v>0</v>
      </c>
      <c r="CK22" s="627">
        <f>CK69</f>
        <v>0</v>
      </c>
      <c r="CL22" s="627">
        <f>CL69</f>
        <v>0</v>
      </c>
      <c r="CM22" s="627">
        <f>CM69</f>
        <v>0</v>
      </c>
      <c r="CN22" s="627">
        <f>CN69</f>
        <v>0</v>
      </c>
      <c r="CO22" s="625">
        <f t="shared" si="9"/>
        <v>0</v>
      </c>
      <c r="CP22" s="625">
        <f t="shared" si="9"/>
        <v>0</v>
      </c>
      <c r="CQ22" s="625">
        <f t="shared" si="9"/>
        <v>0</v>
      </c>
      <c r="CR22" s="625">
        <f t="shared" si="9"/>
        <v>0</v>
      </c>
      <c r="CS22" s="625">
        <f t="shared" si="9"/>
        <v>0</v>
      </c>
      <c r="CT22" s="625">
        <f t="shared" si="9"/>
        <v>0</v>
      </c>
      <c r="CU22" s="625">
        <f t="shared" si="9"/>
        <v>0</v>
      </c>
      <c r="CV22" s="625">
        <f t="shared" si="9"/>
        <v>0</v>
      </c>
      <c r="CW22" s="625">
        <f t="shared" si="9"/>
        <v>0</v>
      </c>
      <c r="CX22" s="625">
        <f t="shared" si="9"/>
        <v>0</v>
      </c>
      <c r="CY22" s="627">
        <f>CY69</f>
        <v>0</v>
      </c>
      <c r="CZ22" s="625">
        <f t="shared" si="8"/>
        <v>0</v>
      </c>
      <c r="DA22" s="627">
        <f>DA69</f>
        <v>0</v>
      </c>
      <c r="DB22" s="625">
        <f t="shared" si="8"/>
        <v>0</v>
      </c>
      <c r="DC22" s="625">
        <f t="shared" si="8"/>
        <v>0</v>
      </c>
      <c r="DD22" s="625">
        <f t="shared" si="8"/>
        <v>0</v>
      </c>
      <c r="DE22" s="625">
        <f t="shared" si="8"/>
        <v>0</v>
      </c>
      <c r="DF22" s="625">
        <f t="shared" si="8"/>
        <v>0</v>
      </c>
      <c r="DG22" s="625">
        <f t="shared" ref="DG22:DL22" si="10">DG74</f>
        <v>0</v>
      </c>
      <c r="DH22" s="625">
        <f t="shared" si="10"/>
        <v>0</v>
      </c>
      <c r="DI22" s="625">
        <f t="shared" si="10"/>
        <v>0</v>
      </c>
      <c r="DJ22" s="625">
        <f t="shared" si="10"/>
        <v>0</v>
      </c>
      <c r="DK22" s="625">
        <f t="shared" si="10"/>
        <v>0</v>
      </c>
      <c r="DL22" s="625">
        <f t="shared" si="10"/>
        <v>0</v>
      </c>
      <c r="DM22" s="625" t="s">
        <v>180</v>
      </c>
      <c r="DN22" s="34"/>
    </row>
    <row r="23" spans="1:118" ht="42" customHeight="1" x14ac:dyDescent="0.25">
      <c r="A23" s="34"/>
      <c r="B23" s="406" t="s">
        <v>1509</v>
      </c>
      <c r="C23" s="413" t="s">
        <v>99</v>
      </c>
      <c r="D23" s="399" t="s">
        <v>93</v>
      </c>
      <c r="E23" s="627">
        <f>E87</f>
        <v>0</v>
      </c>
      <c r="F23" s="627">
        <f>F87</f>
        <v>0</v>
      </c>
      <c r="G23" s="627">
        <f>G87</f>
        <v>0</v>
      </c>
      <c r="H23" s="627">
        <f>H87</f>
        <v>0</v>
      </c>
      <c r="I23" s="625">
        <f>I78</f>
        <v>0</v>
      </c>
      <c r="J23" s="625">
        <f>J78</f>
        <v>0</v>
      </c>
      <c r="K23" s="625">
        <f>K78</f>
        <v>0</v>
      </c>
      <c r="L23" s="625">
        <f>L78</f>
        <v>0</v>
      </c>
      <c r="M23" s="625">
        <f t="shared" ref="M23:R23" si="11">M78</f>
        <v>0</v>
      </c>
      <c r="N23" s="625">
        <f t="shared" si="11"/>
        <v>0</v>
      </c>
      <c r="O23" s="625">
        <f t="shared" si="11"/>
        <v>0</v>
      </c>
      <c r="P23" s="625">
        <f t="shared" si="11"/>
        <v>0</v>
      </c>
      <c r="Q23" s="625">
        <f t="shared" si="11"/>
        <v>0</v>
      </c>
      <c r="R23" s="625">
        <f t="shared" si="11"/>
        <v>0</v>
      </c>
      <c r="S23" s="625">
        <f t="shared" ref="S23:DF23" si="12">S78</f>
        <v>0</v>
      </c>
      <c r="T23" s="625">
        <f t="shared" si="12"/>
        <v>0</v>
      </c>
      <c r="U23" s="625">
        <f t="shared" si="12"/>
        <v>0</v>
      </c>
      <c r="V23" s="625">
        <f t="shared" si="12"/>
        <v>0</v>
      </c>
      <c r="W23" s="625">
        <f t="shared" si="12"/>
        <v>0</v>
      </c>
      <c r="X23" s="625">
        <f t="shared" si="12"/>
        <v>0</v>
      </c>
      <c r="Y23" s="625">
        <f t="shared" si="12"/>
        <v>0</v>
      </c>
      <c r="Z23" s="625">
        <f t="shared" si="12"/>
        <v>0</v>
      </c>
      <c r="AA23" s="625">
        <f t="shared" si="12"/>
        <v>0</v>
      </c>
      <c r="AB23" s="625">
        <f t="shared" si="12"/>
        <v>0</v>
      </c>
      <c r="AC23" s="625">
        <f t="shared" si="12"/>
        <v>0</v>
      </c>
      <c r="AD23" s="625">
        <f t="shared" si="12"/>
        <v>0</v>
      </c>
      <c r="AE23" s="625">
        <f t="shared" si="12"/>
        <v>0</v>
      </c>
      <c r="AF23" s="625">
        <f t="shared" si="12"/>
        <v>0</v>
      </c>
      <c r="AG23" s="627">
        <f>AG87</f>
        <v>0</v>
      </c>
      <c r="AH23" s="627">
        <f>AH87</f>
        <v>0</v>
      </c>
      <c r="AI23" s="627">
        <f>AI87</f>
        <v>0</v>
      </c>
      <c r="AJ23" s="627">
        <f>AJ87</f>
        <v>0</v>
      </c>
      <c r="AK23" s="627">
        <f t="shared" si="12"/>
        <v>0</v>
      </c>
      <c r="AL23" s="625">
        <f t="shared" si="12"/>
        <v>0</v>
      </c>
      <c r="AM23" s="625">
        <f t="shared" si="12"/>
        <v>0</v>
      </c>
      <c r="AN23" s="625">
        <f t="shared" si="12"/>
        <v>0</v>
      </c>
      <c r="AO23" s="625">
        <f t="shared" si="12"/>
        <v>0</v>
      </c>
      <c r="AP23" s="625">
        <f t="shared" si="12"/>
        <v>0</v>
      </c>
      <c r="AQ23" s="625">
        <f t="shared" si="12"/>
        <v>0</v>
      </c>
      <c r="AR23" s="625">
        <f t="shared" si="12"/>
        <v>0</v>
      </c>
      <c r="AS23" s="625">
        <f t="shared" si="12"/>
        <v>0</v>
      </c>
      <c r="AT23" s="625">
        <f t="shared" si="12"/>
        <v>0</v>
      </c>
      <c r="AU23" s="627">
        <f>AU87</f>
        <v>0</v>
      </c>
      <c r="AV23" s="627">
        <f>AV87</f>
        <v>0</v>
      </c>
      <c r="AW23" s="627">
        <f>AW87</f>
        <v>0</v>
      </c>
      <c r="AX23" s="627">
        <f>AX87</f>
        <v>0</v>
      </c>
      <c r="AY23" s="627">
        <f t="shared" si="12"/>
        <v>0</v>
      </c>
      <c r="AZ23" s="625">
        <f t="shared" si="12"/>
        <v>0</v>
      </c>
      <c r="BA23" s="625">
        <f t="shared" si="12"/>
        <v>0</v>
      </c>
      <c r="BB23" s="625">
        <f t="shared" si="12"/>
        <v>0</v>
      </c>
      <c r="BC23" s="625">
        <f t="shared" si="12"/>
        <v>0</v>
      </c>
      <c r="BD23" s="625">
        <f t="shared" si="12"/>
        <v>0</v>
      </c>
      <c r="BE23" s="625">
        <f t="shared" si="12"/>
        <v>0</v>
      </c>
      <c r="BF23" s="625">
        <f t="shared" si="12"/>
        <v>0</v>
      </c>
      <c r="BG23" s="625">
        <f t="shared" si="12"/>
        <v>0</v>
      </c>
      <c r="BH23" s="625">
        <f t="shared" si="12"/>
        <v>0</v>
      </c>
      <c r="BI23" s="625">
        <f>BI87</f>
        <v>0</v>
      </c>
      <c r="BJ23" s="627">
        <f>BJ87</f>
        <v>0</v>
      </c>
      <c r="BK23" s="627">
        <f>BK87</f>
        <v>0</v>
      </c>
      <c r="BL23" s="627">
        <f>BL87</f>
        <v>0</v>
      </c>
      <c r="BM23" s="627">
        <f t="shared" si="12"/>
        <v>0</v>
      </c>
      <c r="BN23" s="627">
        <f t="shared" si="12"/>
        <v>0</v>
      </c>
      <c r="BO23" s="625">
        <f t="shared" si="12"/>
        <v>0</v>
      </c>
      <c r="BP23" s="625">
        <f t="shared" si="12"/>
        <v>0</v>
      </c>
      <c r="BQ23" s="625">
        <f t="shared" si="12"/>
        <v>0</v>
      </c>
      <c r="BR23" s="625">
        <f t="shared" si="12"/>
        <v>0</v>
      </c>
      <c r="BS23" s="625">
        <f t="shared" si="12"/>
        <v>0</v>
      </c>
      <c r="BT23" s="625">
        <f t="shared" si="12"/>
        <v>0</v>
      </c>
      <c r="BU23" s="625">
        <f t="shared" si="12"/>
        <v>0</v>
      </c>
      <c r="BV23" s="625">
        <f t="shared" si="12"/>
        <v>0</v>
      </c>
      <c r="BW23" s="625">
        <f>BW87</f>
        <v>0</v>
      </c>
      <c r="BX23" s="625">
        <f>BX87</f>
        <v>0</v>
      </c>
      <c r="BY23" s="625">
        <f>BY87</f>
        <v>0</v>
      </c>
      <c r="BZ23" s="625">
        <f>BZ87</f>
        <v>0</v>
      </c>
      <c r="CA23" s="625">
        <f t="shared" ref="CA23:CX23" si="13">CA78</f>
        <v>0</v>
      </c>
      <c r="CB23" s="625">
        <f t="shared" si="13"/>
        <v>0</v>
      </c>
      <c r="CC23" s="625">
        <f t="shared" si="13"/>
        <v>0</v>
      </c>
      <c r="CD23" s="625">
        <f t="shared" si="13"/>
        <v>0</v>
      </c>
      <c r="CE23" s="625">
        <f t="shared" si="13"/>
        <v>0</v>
      </c>
      <c r="CF23" s="625">
        <f t="shared" si="13"/>
        <v>0</v>
      </c>
      <c r="CG23" s="625">
        <f t="shared" si="13"/>
        <v>0</v>
      </c>
      <c r="CH23" s="625">
        <f t="shared" si="13"/>
        <v>0</v>
      </c>
      <c r="CI23" s="625">
        <f t="shared" si="13"/>
        <v>0</v>
      </c>
      <c r="CJ23" s="625">
        <f t="shared" si="13"/>
        <v>0</v>
      </c>
      <c r="CK23" s="627">
        <f>CK87</f>
        <v>0</v>
      </c>
      <c r="CL23" s="627">
        <f>CL87</f>
        <v>0</v>
      </c>
      <c r="CM23" s="627">
        <f>CM87</f>
        <v>0</v>
      </c>
      <c r="CN23" s="627">
        <f>CN87</f>
        <v>0</v>
      </c>
      <c r="CO23" s="625">
        <f t="shared" si="13"/>
        <v>0</v>
      </c>
      <c r="CP23" s="625">
        <f t="shared" si="13"/>
        <v>0</v>
      </c>
      <c r="CQ23" s="625">
        <f t="shared" si="13"/>
        <v>0</v>
      </c>
      <c r="CR23" s="625">
        <f t="shared" si="13"/>
        <v>0</v>
      </c>
      <c r="CS23" s="625">
        <f t="shared" si="13"/>
        <v>0</v>
      </c>
      <c r="CT23" s="625">
        <f t="shared" si="13"/>
        <v>0</v>
      </c>
      <c r="CU23" s="625">
        <f t="shared" si="13"/>
        <v>0</v>
      </c>
      <c r="CV23" s="625">
        <f t="shared" si="13"/>
        <v>0</v>
      </c>
      <c r="CW23" s="625">
        <f t="shared" si="13"/>
        <v>0</v>
      </c>
      <c r="CX23" s="625">
        <f t="shared" si="13"/>
        <v>0</v>
      </c>
      <c r="CY23" s="627">
        <f>CY87</f>
        <v>0</v>
      </c>
      <c r="CZ23" s="625">
        <f t="shared" si="12"/>
        <v>0</v>
      </c>
      <c r="DA23" s="627">
        <f>DA87</f>
        <v>0</v>
      </c>
      <c r="DB23" s="625">
        <f t="shared" si="12"/>
        <v>0</v>
      </c>
      <c r="DC23" s="625">
        <f t="shared" si="12"/>
        <v>0</v>
      </c>
      <c r="DD23" s="625">
        <f t="shared" si="12"/>
        <v>0</v>
      </c>
      <c r="DE23" s="625">
        <f t="shared" si="12"/>
        <v>0</v>
      </c>
      <c r="DF23" s="625">
        <f t="shared" si="12"/>
        <v>0.4</v>
      </c>
      <c r="DG23" s="625">
        <f t="shared" ref="DG23:DL23" si="14">DG78</f>
        <v>0</v>
      </c>
      <c r="DH23" s="625">
        <f t="shared" si="14"/>
        <v>0</v>
      </c>
      <c r="DI23" s="625">
        <f t="shared" si="14"/>
        <v>0</v>
      </c>
      <c r="DJ23" s="625">
        <f t="shared" si="14"/>
        <v>0</v>
      </c>
      <c r="DK23" s="625">
        <f t="shared" si="14"/>
        <v>0</v>
      </c>
      <c r="DL23" s="625">
        <f t="shared" si="14"/>
        <v>0</v>
      </c>
      <c r="DM23" s="625" t="s">
        <v>180</v>
      </c>
      <c r="DN23" s="34"/>
    </row>
    <row r="24" spans="1:118" ht="42" customHeight="1" x14ac:dyDescent="0.25">
      <c r="A24" s="34"/>
      <c r="B24" s="406" t="s">
        <v>1510</v>
      </c>
      <c r="C24" s="413" t="s">
        <v>101</v>
      </c>
      <c r="D24" s="399" t="s">
        <v>93</v>
      </c>
      <c r="E24" s="627">
        <f>E90</f>
        <v>2</v>
      </c>
      <c r="F24" s="627">
        <f>F90</f>
        <v>0</v>
      </c>
      <c r="G24" s="627">
        <f>G90</f>
        <v>9.7789999999999999</v>
      </c>
      <c r="H24" s="627">
        <f>H90</f>
        <v>0</v>
      </c>
      <c r="I24" s="625">
        <v>0</v>
      </c>
      <c r="J24" s="625">
        <v>0</v>
      </c>
      <c r="K24" s="625">
        <v>0</v>
      </c>
      <c r="L24" s="625">
        <f>L87</f>
        <v>0</v>
      </c>
      <c r="M24" s="625">
        <v>0</v>
      </c>
      <c r="N24" s="625">
        <v>0</v>
      </c>
      <c r="O24" s="625">
        <v>0</v>
      </c>
      <c r="P24" s="625">
        <v>0</v>
      </c>
      <c r="Q24" s="625">
        <v>0</v>
      </c>
      <c r="R24" s="625">
        <v>0</v>
      </c>
      <c r="S24" s="625">
        <f t="shared" ref="S24:AT24" si="15">S87</f>
        <v>0</v>
      </c>
      <c r="T24" s="625">
        <f t="shared" si="15"/>
        <v>0</v>
      </c>
      <c r="U24" s="625">
        <f t="shared" si="15"/>
        <v>0</v>
      </c>
      <c r="V24" s="625">
        <f t="shared" si="15"/>
        <v>0</v>
      </c>
      <c r="W24" s="625">
        <f t="shared" si="15"/>
        <v>0</v>
      </c>
      <c r="X24" s="625">
        <f t="shared" si="15"/>
        <v>0</v>
      </c>
      <c r="Y24" s="625">
        <f t="shared" si="15"/>
        <v>0</v>
      </c>
      <c r="Z24" s="625">
        <f t="shared" si="15"/>
        <v>0</v>
      </c>
      <c r="AA24" s="625">
        <f t="shared" si="15"/>
        <v>0</v>
      </c>
      <c r="AB24" s="625">
        <f t="shared" si="15"/>
        <v>0</v>
      </c>
      <c r="AC24" s="625">
        <f t="shared" si="15"/>
        <v>0</v>
      </c>
      <c r="AD24" s="625">
        <f t="shared" si="15"/>
        <v>0</v>
      </c>
      <c r="AE24" s="625">
        <f t="shared" si="15"/>
        <v>0</v>
      </c>
      <c r="AF24" s="625">
        <f t="shared" si="15"/>
        <v>0</v>
      </c>
      <c r="AG24" s="625">
        <f>AG90</f>
        <v>0</v>
      </c>
      <c r="AH24" s="625">
        <f>AH90</f>
        <v>0</v>
      </c>
      <c r="AI24" s="625">
        <f>AI90</f>
        <v>0</v>
      </c>
      <c r="AJ24" s="625">
        <f>AJ90</f>
        <v>0</v>
      </c>
      <c r="AK24" s="625">
        <f t="shared" si="15"/>
        <v>0</v>
      </c>
      <c r="AL24" s="625">
        <f t="shared" si="15"/>
        <v>0</v>
      </c>
      <c r="AM24" s="625">
        <f t="shared" si="15"/>
        <v>0</v>
      </c>
      <c r="AN24" s="625">
        <f t="shared" si="15"/>
        <v>0</v>
      </c>
      <c r="AO24" s="625">
        <f t="shared" si="15"/>
        <v>0</v>
      </c>
      <c r="AP24" s="625">
        <f t="shared" si="15"/>
        <v>0</v>
      </c>
      <c r="AQ24" s="625">
        <f t="shared" si="15"/>
        <v>0</v>
      </c>
      <c r="AR24" s="625">
        <f t="shared" si="15"/>
        <v>0</v>
      </c>
      <c r="AS24" s="625">
        <f t="shared" si="15"/>
        <v>0</v>
      </c>
      <c r="AT24" s="625">
        <f t="shared" si="15"/>
        <v>0</v>
      </c>
      <c r="AU24" s="627">
        <f>AU90</f>
        <v>0</v>
      </c>
      <c r="AV24" s="627">
        <f>AV90</f>
        <v>0</v>
      </c>
      <c r="AW24" s="627">
        <f>AW90</f>
        <v>0.66</v>
      </c>
      <c r="AX24" s="627">
        <f>AX90</f>
        <v>0</v>
      </c>
      <c r="AY24" s="627">
        <f t="shared" ref="AY24:BH24" si="16">AY87</f>
        <v>0</v>
      </c>
      <c r="AZ24" s="625">
        <f t="shared" si="16"/>
        <v>0</v>
      </c>
      <c r="BA24" s="625">
        <f t="shared" si="16"/>
        <v>0</v>
      </c>
      <c r="BB24" s="625">
        <f t="shared" si="16"/>
        <v>0</v>
      </c>
      <c r="BC24" s="625">
        <f t="shared" si="16"/>
        <v>0</v>
      </c>
      <c r="BD24" s="625">
        <f t="shared" si="16"/>
        <v>0</v>
      </c>
      <c r="BE24" s="625">
        <f t="shared" si="16"/>
        <v>0</v>
      </c>
      <c r="BF24" s="625">
        <f t="shared" si="16"/>
        <v>0</v>
      </c>
      <c r="BG24" s="625">
        <f t="shared" si="16"/>
        <v>0</v>
      </c>
      <c r="BH24" s="625">
        <f t="shared" si="16"/>
        <v>0</v>
      </c>
      <c r="BI24" s="625">
        <f>BI90</f>
        <v>0</v>
      </c>
      <c r="BJ24" s="627">
        <f>BJ90</f>
        <v>0</v>
      </c>
      <c r="BK24" s="627">
        <f>BK90</f>
        <v>0.35</v>
      </c>
      <c r="BL24" s="627">
        <f>BL90</f>
        <v>0</v>
      </c>
      <c r="BM24" s="627">
        <f t="shared" ref="BM24:BV24" si="17">BM87</f>
        <v>0</v>
      </c>
      <c r="BN24" s="627">
        <f t="shared" si="17"/>
        <v>0</v>
      </c>
      <c r="BO24" s="625">
        <f t="shared" si="17"/>
        <v>0</v>
      </c>
      <c r="BP24" s="625">
        <f t="shared" si="17"/>
        <v>0</v>
      </c>
      <c r="BQ24" s="625">
        <f t="shared" si="17"/>
        <v>0</v>
      </c>
      <c r="BR24" s="625">
        <f t="shared" si="17"/>
        <v>0</v>
      </c>
      <c r="BS24" s="625">
        <f t="shared" si="17"/>
        <v>0</v>
      </c>
      <c r="BT24" s="625">
        <f t="shared" si="17"/>
        <v>0</v>
      </c>
      <c r="BU24" s="625">
        <f t="shared" si="17"/>
        <v>0</v>
      </c>
      <c r="BV24" s="625">
        <f t="shared" si="17"/>
        <v>0</v>
      </c>
      <c r="BW24" s="625">
        <f>BW90</f>
        <v>0</v>
      </c>
      <c r="BX24" s="625">
        <f>BX90</f>
        <v>0</v>
      </c>
      <c r="BY24" s="625">
        <f>BY90</f>
        <v>0</v>
      </c>
      <c r="BZ24" s="625">
        <f>BZ90</f>
        <v>0</v>
      </c>
      <c r="CA24" s="625">
        <f t="shared" ref="CA24:CX24" si="18">CA87</f>
        <v>0</v>
      </c>
      <c r="CB24" s="625">
        <f t="shared" si="18"/>
        <v>0</v>
      </c>
      <c r="CC24" s="625">
        <f t="shared" si="18"/>
        <v>0</v>
      </c>
      <c r="CD24" s="625">
        <f t="shared" si="18"/>
        <v>0</v>
      </c>
      <c r="CE24" s="625">
        <f t="shared" si="18"/>
        <v>0</v>
      </c>
      <c r="CF24" s="625">
        <f t="shared" si="18"/>
        <v>0</v>
      </c>
      <c r="CG24" s="625">
        <f t="shared" si="18"/>
        <v>0</v>
      </c>
      <c r="CH24" s="625">
        <f t="shared" si="18"/>
        <v>0</v>
      </c>
      <c r="CI24" s="625">
        <f t="shared" si="18"/>
        <v>0</v>
      </c>
      <c r="CJ24" s="625">
        <f t="shared" si="18"/>
        <v>0</v>
      </c>
      <c r="CK24" s="627">
        <f>CK90</f>
        <v>2</v>
      </c>
      <c r="CL24" s="627">
        <f>CL90</f>
        <v>0</v>
      </c>
      <c r="CM24" s="627">
        <f>CM90</f>
        <v>8.7690000000000001</v>
      </c>
      <c r="CN24" s="627">
        <f>CN90</f>
        <v>2.4</v>
      </c>
      <c r="CO24" s="625">
        <f t="shared" si="18"/>
        <v>0</v>
      </c>
      <c r="CP24" s="625">
        <f t="shared" si="18"/>
        <v>0</v>
      </c>
      <c r="CQ24" s="625">
        <f t="shared" si="18"/>
        <v>0</v>
      </c>
      <c r="CR24" s="625">
        <f t="shared" si="18"/>
        <v>0</v>
      </c>
      <c r="CS24" s="625">
        <f t="shared" si="18"/>
        <v>0</v>
      </c>
      <c r="CT24" s="625">
        <f t="shared" si="18"/>
        <v>0</v>
      </c>
      <c r="CU24" s="625">
        <f t="shared" si="18"/>
        <v>0</v>
      </c>
      <c r="CV24" s="625">
        <f t="shared" si="18"/>
        <v>0</v>
      </c>
      <c r="CW24" s="625">
        <f t="shared" si="18"/>
        <v>0</v>
      </c>
      <c r="CX24" s="625">
        <f t="shared" si="18"/>
        <v>0</v>
      </c>
      <c r="CY24" s="627">
        <f>CY90</f>
        <v>2</v>
      </c>
      <c r="CZ24" s="625">
        <f>CZ87</f>
        <v>0</v>
      </c>
      <c r="DA24" s="627">
        <f>DA90</f>
        <v>9.7789999999999999</v>
      </c>
      <c r="DB24" s="625">
        <f t="shared" ref="DB24:DF25" si="19">DB87</f>
        <v>0</v>
      </c>
      <c r="DC24" s="625">
        <f t="shared" si="19"/>
        <v>0</v>
      </c>
      <c r="DD24" s="625">
        <f t="shared" si="19"/>
        <v>0</v>
      </c>
      <c r="DE24" s="625">
        <f t="shared" si="19"/>
        <v>0</v>
      </c>
      <c r="DF24" s="625">
        <f t="shared" si="19"/>
        <v>0</v>
      </c>
      <c r="DG24" s="625">
        <f t="shared" ref="DG24:DL24" si="20">DG87</f>
        <v>0</v>
      </c>
      <c r="DH24" s="625">
        <f t="shared" si="20"/>
        <v>0</v>
      </c>
      <c r="DI24" s="625">
        <f t="shared" si="20"/>
        <v>0</v>
      </c>
      <c r="DJ24" s="625">
        <f t="shared" si="20"/>
        <v>0</v>
      </c>
      <c r="DK24" s="625">
        <f t="shared" si="20"/>
        <v>0</v>
      </c>
      <c r="DL24" s="625">
        <f t="shared" si="20"/>
        <v>0</v>
      </c>
      <c r="DM24" s="625" t="s">
        <v>180</v>
      </c>
      <c r="DN24" s="34"/>
    </row>
    <row r="25" spans="1:118" ht="42" customHeight="1" x14ac:dyDescent="0.25">
      <c r="A25" s="34"/>
      <c r="B25" s="406" t="s">
        <v>1511</v>
      </c>
      <c r="C25" s="413" t="s">
        <v>103</v>
      </c>
      <c r="D25" s="399" t="s">
        <v>93</v>
      </c>
      <c r="E25" s="627">
        <f t="shared" ref="E25:H28" si="21">E99</f>
        <v>0</v>
      </c>
      <c r="F25" s="627">
        <f t="shared" si="21"/>
        <v>0</v>
      </c>
      <c r="G25" s="627">
        <f t="shared" si="21"/>
        <v>0</v>
      </c>
      <c r="H25" s="627">
        <f t="shared" si="21"/>
        <v>0</v>
      </c>
      <c r="I25" s="625">
        <v>0</v>
      </c>
      <c r="J25" s="625">
        <v>0</v>
      </c>
      <c r="K25" s="625">
        <v>0</v>
      </c>
      <c r="L25" s="625">
        <f>L88</f>
        <v>0</v>
      </c>
      <c r="M25" s="625">
        <v>0</v>
      </c>
      <c r="N25" s="625">
        <v>0</v>
      </c>
      <c r="O25" s="625">
        <v>0</v>
      </c>
      <c r="P25" s="625">
        <v>0</v>
      </c>
      <c r="Q25" s="625">
        <v>0</v>
      </c>
      <c r="R25" s="625">
        <v>0</v>
      </c>
      <c r="S25" s="625">
        <f t="shared" ref="S25:AT25" si="22">S88</f>
        <v>0</v>
      </c>
      <c r="T25" s="625">
        <f t="shared" si="22"/>
        <v>0</v>
      </c>
      <c r="U25" s="625">
        <f t="shared" si="22"/>
        <v>0</v>
      </c>
      <c r="V25" s="625">
        <f t="shared" si="22"/>
        <v>0</v>
      </c>
      <c r="W25" s="625">
        <f t="shared" si="22"/>
        <v>0</v>
      </c>
      <c r="X25" s="625">
        <f t="shared" si="22"/>
        <v>0</v>
      </c>
      <c r="Y25" s="625">
        <f t="shared" si="22"/>
        <v>0</v>
      </c>
      <c r="Z25" s="625">
        <f t="shared" si="22"/>
        <v>0</v>
      </c>
      <c r="AA25" s="625">
        <f t="shared" si="22"/>
        <v>0</v>
      </c>
      <c r="AB25" s="625">
        <f t="shared" si="22"/>
        <v>0</v>
      </c>
      <c r="AC25" s="625">
        <f t="shared" si="22"/>
        <v>0</v>
      </c>
      <c r="AD25" s="625">
        <f t="shared" si="22"/>
        <v>0</v>
      </c>
      <c r="AE25" s="625">
        <f t="shared" si="22"/>
        <v>0</v>
      </c>
      <c r="AF25" s="625">
        <f t="shared" si="22"/>
        <v>0</v>
      </c>
      <c r="AG25" s="625">
        <f t="shared" ref="AG25:AJ28" si="23">AG99</f>
        <v>0</v>
      </c>
      <c r="AH25" s="625">
        <f t="shared" si="23"/>
        <v>0</v>
      </c>
      <c r="AI25" s="625">
        <f t="shared" si="23"/>
        <v>0</v>
      </c>
      <c r="AJ25" s="625">
        <f t="shared" si="23"/>
        <v>0</v>
      </c>
      <c r="AK25" s="625">
        <f t="shared" si="22"/>
        <v>0</v>
      </c>
      <c r="AL25" s="625">
        <f t="shared" si="22"/>
        <v>0</v>
      </c>
      <c r="AM25" s="625">
        <f t="shared" si="22"/>
        <v>0</v>
      </c>
      <c r="AN25" s="625">
        <f t="shared" si="22"/>
        <v>0</v>
      </c>
      <c r="AO25" s="625">
        <f t="shared" si="22"/>
        <v>0</v>
      </c>
      <c r="AP25" s="625">
        <f t="shared" si="22"/>
        <v>0</v>
      </c>
      <c r="AQ25" s="625">
        <f t="shared" si="22"/>
        <v>0</v>
      </c>
      <c r="AR25" s="625">
        <f t="shared" si="22"/>
        <v>0</v>
      </c>
      <c r="AS25" s="625">
        <f t="shared" si="22"/>
        <v>0</v>
      </c>
      <c r="AT25" s="625">
        <f t="shared" si="22"/>
        <v>0</v>
      </c>
      <c r="AU25" s="627">
        <f t="shared" ref="AU25:AX28" si="24">AU99</f>
        <v>0</v>
      </c>
      <c r="AV25" s="627">
        <f t="shared" si="24"/>
        <v>0</v>
      </c>
      <c r="AW25" s="627">
        <f t="shared" si="24"/>
        <v>0</v>
      </c>
      <c r="AX25" s="627">
        <f t="shared" si="24"/>
        <v>0</v>
      </c>
      <c r="AY25" s="627">
        <f t="shared" ref="AY25:BH25" si="25">AY88</f>
        <v>0</v>
      </c>
      <c r="AZ25" s="625">
        <f t="shared" si="25"/>
        <v>0</v>
      </c>
      <c r="BA25" s="625">
        <f t="shared" si="25"/>
        <v>0</v>
      </c>
      <c r="BB25" s="625">
        <f t="shared" si="25"/>
        <v>0</v>
      </c>
      <c r="BC25" s="625">
        <f t="shared" si="25"/>
        <v>0</v>
      </c>
      <c r="BD25" s="625">
        <f t="shared" si="25"/>
        <v>0</v>
      </c>
      <c r="BE25" s="625">
        <f t="shared" si="25"/>
        <v>0</v>
      </c>
      <c r="BF25" s="625">
        <f t="shared" si="25"/>
        <v>0</v>
      </c>
      <c r="BG25" s="625">
        <f t="shared" si="25"/>
        <v>0</v>
      </c>
      <c r="BH25" s="625">
        <f t="shared" si="25"/>
        <v>0</v>
      </c>
      <c r="BI25" s="625">
        <f t="shared" ref="BI25:BL28" si="26">BI99</f>
        <v>0</v>
      </c>
      <c r="BJ25" s="627">
        <f t="shared" si="26"/>
        <v>0</v>
      </c>
      <c r="BK25" s="627">
        <f t="shared" si="26"/>
        <v>0</v>
      </c>
      <c r="BL25" s="627">
        <f t="shared" si="26"/>
        <v>0</v>
      </c>
      <c r="BM25" s="627">
        <f t="shared" ref="BM25:BV25" si="27">BM88</f>
        <v>0</v>
      </c>
      <c r="BN25" s="627">
        <f t="shared" si="27"/>
        <v>0</v>
      </c>
      <c r="BO25" s="625">
        <f t="shared" si="27"/>
        <v>0</v>
      </c>
      <c r="BP25" s="625">
        <f t="shared" si="27"/>
        <v>0</v>
      </c>
      <c r="BQ25" s="625">
        <f t="shared" si="27"/>
        <v>0</v>
      </c>
      <c r="BR25" s="625">
        <f t="shared" si="27"/>
        <v>0</v>
      </c>
      <c r="BS25" s="625">
        <f t="shared" si="27"/>
        <v>0</v>
      </c>
      <c r="BT25" s="625">
        <f t="shared" si="27"/>
        <v>0</v>
      </c>
      <c r="BU25" s="625">
        <f t="shared" si="27"/>
        <v>0</v>
      </c>
      <c r="BV25" s="625">
        <f t="shared" si="27"/>
        <v>0</v>
      </c>
      <c r="BW25" s="625">
        <f t="shared" ref="BW25:BZ28" si="28">BW99</f>
        <v>0</v>
      </c>
      <c r="BX25" s="625">
        <f t="shared" si="28"/>
        <v>0</v>
      </c>
      <c r="BY25" s="625">
        <f t="shared" si="28"/>
        <v>0</v>
      </c>
      <c r="BZ25" s="625">
        <f t="shared" si="28"/>
        <v>0</v>
      </c>
      <c r="CA25" s="625">
        <f t="shared" ref="CA25:CX25" si="29">CA88</f>
        <v>0</v>
      </c>
      <c r="CB25" s="625">
        <f t="shared" si="29"/>
        <v>0</v>
      </c>
      <c r="CC25" s="625">
        <f t="shared" si="29"/>
        <v>0</v>
      </c>
      <c r="CD25" s="625">
        <f t="shared" si="29"/>
        <v>0</v>
      </c>
      <c r="CE25" s="625">
        <f t="shared" si="29"/>
        <v>0</v>
      </c>
      <c r="CF25" s="625">
        <f t="shared" si="29"/>
        <v>0</v>
      </c>
      <c r="CG25" s="625">
        <f t="shared" si="29"/>
        <v>0</v>
      </c>
      <c r="CH25" s="625">
        <f t="shared" si="29"/>
        <v>0</v>
      </c>
      <c r="CI25" s="625">
        <f t="shared" si="29"/>
        <v>0</v>
      </c>
      <c r="CJ25" s="625">
        <f t="shared" si="29"/>
        <v>0</v>
      </c>
      <c r="CK25" s="627">
        <f t="shared" ref="CK25:CN28" si="30">CK99</f>
        <v>0</v>
      </c>
      <c r="CL25" s="627">
        <f t="shared" si="30"/>
        <v>0</v>
      </c>
      <c r="CM25" s="627">
        <f t="shared" si="30"/>
        <v>0</v>
      </c>
      <c r="CN25" s="627">
        <f t="shared" si="30"/>
        <v>0</v>
      </c>
      <c r="CO25" s="625">
        <f t="shared" si="29"/>
        <v>0</v>
      </c>
      <c r="CP25" s="625">
        <f t="shared" si="29"/>
        <v>0</v>
      </c>
      <c r="CQ25" s="625">
        <f t="shared" si="29"/>
        <v>0</v>
      </c>
      <c r="CR25" s="625">
        <f t="shared" si="29"/>
        <v>0</v>
      </c>
      <c r="CS25" s="625">
        <f t="shared" si="29"/>
        <v>0</v>
      </c>
      <c r="CT25" s="625">
        <f t="shared" si="29"/>
        <v>0</v>
      </c>
      <c r="CU25" s="625">
        <f t="shared" si="29"/>
        <v>0</v>
      </c>
      <c r="CV25" s="625">
        <f t="shared" si="29"/>
        <v>0</v>
      </c>
      <c r="CW25" s="625">
        <f t="shared" si="29"/>
        <v>0</v>
      </c>
      <c r="CX25" s="625">
        <f t="shared" si="29"/>
        <v>0</v>
      </c>
      <c r="CY25" s="627">
        <f t="shared" ref="CY25:DA28" si="31">CY99</f>
        <v>0</v>
      </c>
      <c r="CZ25" s="625">
        <f>CZ88</f>
        <v>0</v>
      </c>
      <c r="DA25" s="627">
        <f t="shared" si="31"/>
        <v>0</v>
      </c>
      <c r="DB25" s="625">
        <f t="shared" si="19"/>
        <v>0</v>
      </c>
      <c r="DC25" s="625">
        <f t="shared" si="19"/>
        <v>0</v>
      </c>
      <c r="DD25" s="625">
        <f t="shared" si="19"/>
        <v>0</v>
      </c>
      <c r="DE25" s="625">
        <f t="shared" si="19"/>
        <v>0</v>
      </c>
      <c r="DF25" s="625">
        <f t="shared" si="19"/>
        <v>0</v>
      </c>
      <c r="DG25" s="625">
        <f t="shared" ref="DG25:DL25" si="32">DG88</f>
        <v>0</v>
      </c>
      <c r="DH25" s="625">
        <f t="shared" si="32"/>
        <v>0</v>
      </c>
      <c r="DI25" s="625">
        <f t="shared" si="32"/>
        <v>0</v>
      </c>
      <c r="DJ25" s="625">
        <f t="shared" si="32"/>
        <v>0</v>
      </c>
      <c r="DK25" s="625">
        <f t="shared" si="32"/>
        <v>0</v>
      </c>
      <c r="DL25" s="625">
        <f t="shared" si="32"/>
        <v>0</v>
      </c>
      <c r="DM25" s="625" t="s">
        <v>180</v>
      </c>
      <c r="DN25" s="34"/>
    </row>
    <row r="26" spans="1:118" ht="42" customHeight="1" x14ac:dyDescent="0.25">
      <c r="A26" s="34"/>
      <c r="B26" s="406" t="s">
        <v>1512</v>
      </c>
      <c r="C26" s="413" t="s">
        <v>105</v>
      </c>
      <c r="D26" s="399" t="s">
        <v>93</v>
      </c>
      <c r="E26" s="627">
        <f t="shared" si="21"/>
        <v>0</v>
      </c>
      <c r="F26" s="627">
        <f t="shared" si="21"/>
        <v>0</v>
      </c>
      <c r="G26" s="627">
        <f t="shared" si="21"/>
        <v>0</v>
      </c>
      <c r="H26" s="627">
        <f t="shared" si="21"/>
        <v>0</v>
      </c>
      <c r="I26" s="627">
        <f t="shared" ref="I26:AT26" si="33">I27+I74+I78+I87+I88</f>
        <v>0</v>
      </c>
      <c r="J26" s="627">
        <f t="shared" si="33"/>
        <v>0</v>
      </c>
      <c r="K26" s="627">
        <f t="shared" si="33"/>
        <v>0</v>
      </c>
      <c r="L26" s="627">
        <f t="shared" si="33"/>
        <v>0</v>
      </c>
      <c r="M26" s="627">
        <f t="shared" si="33"/>
        <v>0</v>
      </c>
      <c r="N26" s="627">
        <f t="shared" si="33"/>
        <v>0</v>
      </c>
      <c r="O26" s="627">
        <f t="shared" si="33"/>
        <v>0</v>
      </c>
      <c r="P26" s="627">
        <f t="shared" si="33"/>
        <v>0</v>
      </c>
      <c r="Q26" s="627">
        <f t="shared" si="33"/>
        <v>0</v>
      </c>
      <c r="R26" s="627">
        <f t="shared" si="33"/>
        <v>0</v>
      </c>
      <c r="S26" s="627">
        <f t="shared" si="33"/>
        <v>0</v>
      </c>
      <c r="T26" s="627">
        <f t="shared" si="33"/>
        <v>0</v>
      </c>
      <c r="U26" s="627">
        <f t="shared" si="33"/>
        <v>0</v>
      </c>
      <c r="V26" s="627">
        <f t="shared" si="33"/>
        <v>0</v>
      </c>
      <c r="W26" s="627">
        <f t="shared" si="33"/>
        <v>0</v>
      </c>
      <c r="X26" s="627">
        <f t="shared" si="33"/>
        <v>0</v>
      </c>
      <c r="Y26" s="627">
        <f t="shared" si="33"/>
        <v>0</v>
      </c>
      <c r="Z26" s="627">
        <f t="shared" si="33"/>
        <v>0</v>
      </c>
      <c r="AA26" s="627">
        <f t="shared" si="33"/>
        <v>0</v>
      </c>
      <c r="AB26" s="627">
        <f t="shared" si="33"/>
        <v>0</v>
      </c>
      <c r="AC26" s="627">
        <f t="shared" si="33"/>
        <v>0</v>
      </c>
      <c r="AD26" s="627">
        <f t="shared" si="33"/>
        <v>0</v>
      </c>
      <c r="AE26" s="627">
        <f t="shared" si="33"/>
        <v>0</v>
      </c>
      <c r="AF26" s="627">
        <f t="shared" si="33"/>
        <v>0</v>
      </c>
      <c r="AG26" s="627">
        <f t="shared" si="23"/>
        <v>0</v>
      </c>
      <c r="AH26" s="627">
        <f t="shared" si="23"/>
        <v>0</v>
      </c>
      <c r="AI26" s="627">
        <f t="shared" si="23"/>
        <v>0</v>
      </c>
      <c r="AJ26" s="627">
        <f t="shared" si="23"/>
        <v>0</v>
      </c>
      <c r="AK26" s="627">
        <f t="shared" si="33"/>
        <v>0</v>
      </c>
      <c r="AL26" s="627">
        <f t="shared" si="33"/>
        <v>0</v>
      </c>
      <c r="AM26" s="627">
        <f t="shared" si="33"/>
        <v>0</v>
      </c>
      <c r="AN26" s="627">
        <f t="shared" si="33"/>
        <v>0</v>
      </c>
      <c r="AO26" s="627">
        <f t="shared" si="33"/>
        <v>0</v>
      </c>
      <c r="AP26" s="627">
        <f t="shared" si="33"/>
        <v>0</v>
      </c>
      <c r="AQ26" s="627">
        <f t="shared" si="33"/>
        <v>0</v>
      </c>
      <c r="AR26" s="627">
        <f t="shared" si="33"/>
        <v>0</v>
      </c>
      <c r="AS26" s="627">
        <f t="shared" si="33"/>
        <v>0</v>
      </c>
      <c r="AT26" s="627">
        <f t="shared" si="33"/>
        <v>0</v>
      </c>
      <c r="AU26" s="627">
        <f t="shared" si="24"/>
        <v>0</v>
      </c>
      <c r="AV26" s="627">
        <f t="shared" si="24"/>
        <v>0</v>
      </c>
      <c r="AW26" s="627">
        <f t="shared" si="24"/>
        <v>0</v>
      </c>
      <c r="AX26" s="627">
        <f t="shared" si="24"/>
        <v>0</v>
      </c>
      <c r="AY26" s="627">
        <f t="shared" ref="AY26:CA26" si="34">AY27+AY74+AY78+AY87+AY88</f>
        <v>0</v>
      </c>
      <c r="AZ26" s="627">
        <f t="shared" si="34"/>
        <v>0</v>
      </c>
      <c r="BA26" s="627">
        <f t="shared" si="34"/>
        <v>0</v>
      </c>
      <c r="BB26" s="627">
        <f t="shared" si="34"/>
        <v>0</v>
      </c>
      <c r="BC26" s="627">
        <f t="shared" si="34"/>
        <v>0</v>
      </c>
      <c r="BD26" s="627">
        <f t="shared" si="34"/>
        <v>0</v>
      </c>
      <c r="BE26" s="627">
        <f t="shared" si="34"/>
        <v>0</v>
      </c>
      <c r="BF26" s="627">
        <f t="shared" si="34"/>
        <v>0</v>
      </c>
      <c r="BG26" s="627">
        <f t="shared" si="34"/>
        <v>0</v>
      </c>
      <c r="BH26" s="627">
        <f t="shared" si="34"/>
        <v>0</v>
      </c>
      <c r="BI26" s="627">
        <f t="shared" si="26"/>
        <v>0</v>
      </c>
      <c r="BJ26" s="627">
        <f t="shared" si="26"/>
        <v>0</v>
      </c>
      <c r="BK26" s="627">
        <f t="shared" si="26"/>
        <v>0</v>
      </c>
      <c r="BL26" s="627">
        <f t="shared" si="26"/>
        <v>0</v>
      </c>
      <c r="BM26" s="627">
        <f t="shared" si="34"/>
        <v>0</v>
      </c>
      <c r="BN26" s="627">
        <f t="shared" si="34"/>
        <v>0</v>
      </c>
      <c r="BO26" s="627">
        <f t="shared" si="34"/>
        <v>0</v>
      </c>
      <c r="BP26" s="627">
        <f t="shared" si="34"/>
        <v>0</v>
      </c>
      <c r="BQ26" s="627">
        <f t="shared" si="34"/>
        <v>0</v>
      </c>
      <c r="BR26" s="627">
        <f t="shared" si="34"/>
        <v>0</v>
      </c>
      <c r="BS26" s="627">
        <f t="shared" si="34"/>
        <v>0</v>
      </c>
      <c r="BT26" s="627">
        <f t="shared" si="34"/>
        <v>0</v>
      </c>
      <c r="BU26" s="627">
        <f t="shared" si="34"/>
        <v>0</v>
      </c>
      <c r="BV26" s="627">
        <f t="shared" si="34"/>
        <v>0</v>
      </c>
      <c r="BW26" s="627">
        <f t="shared" si="28"/>
        <v>0</v>
      </c>
      <c r="BX26" s="627">
        <f t="shared" si="28"/>
        <v>0</v>
      </c>
      <c r="BY26" s="627">
        <f t="shared" si="28"/>
        <v>0</v>
      </c>
      <c r="BZ26" s="627">
        <f t="shared" si="28"/>
        <v>0</v>
      </c>
      <c r="CA26" s="627">
        <f t="shared" si="34"/>
        <v>0</v>
      </c>
      <c r="CB26" s="627">
        <f t="shared" ref="CB26:CX26" si="35">CB27+CB74+CB78+CB87+CB88</f>
        <v>0</v>
      </c>
      <c r="CC26" s="627">
        <f t="shared" si="35"/>
        <v>0</v>
      </c>
      <c r="CD26" s="627">
        <f t="shared" si="35"/>
        <v>0</v>
      </c>
      <c r="CE26" s="627">
        <f t="shared" si="35"/>
        <v>0</v>
      </c>
      <c r="CF26" s="627">
        <f t="shared" si="35"/>
        <v>0</v>
      </c>
      <c r="CG26" s="627">
        <f t="shared" si="35"/>
        <v>0</v>
      </c>
      <c r="CH26" s="627">
        <f t="shared" si="35"/>
        <v>0</v>
      </c>
      <c r="CI26" s="627">
        <f t="shared" si="35"/>
        <v>0</v>
      </c>
      <c r="CJ26" s="627">
        <f t="shared" si="35"/>
        <v>0</v>
      </c>
      <c r="CK26" s="627">
        <f t="shared" si="30"/>
        <v>0</v>
      </c>
      <c r="CL26" s="627">
        <f t="shared" si="30"/>
        <v>0</v>
      </c>
      <c r="CM26" s="627">
        <f t="shared" si="30"/>
        <v>0</v>
      </c>
      <c r="CN26" s="627">
        <f t="shared" si="30"/>
        <v>0</v>
      </c>
      <c r="CO26" s="627">
        <f t="shared" si="35"/>
        <v>0</v>
      </c>
      <c r="CP26" s="627">
        <f t="shared" si="35"/>
        <v>0</v>
      </c>
      <c r="CQ26" s="627">
        <f t="shared" si="35"/>
        <v>0</v>
      </c>
      <c r="CR26" s="627">
        <f t="shared" si="35"/>
        <v>0</v>
      </c>
      <c r="CS26" s="627">
        <f t="shared" si="35"/>
        <v>0</v>
      </c>
      <c r="CT26" s="627">
        <f t="shared" si="35"/>
        <v>0</v>
      </c>
      <c r="CU26" s="627">
        <f t="shared" si="35"/>
        <v>0</v>
      </c>
      <c r="CV26" s="627">
        <f t="shared" si="35"/>
        <v>0</v>
      </c>
      <c r="CW26" s="627">
        <f t="shared" si="35"/>
        <v>0</v>
      </c>
      <c r="CX26" s="627">
        <f t="shared" si="35"/>
        <v>0</v>
      </c>
      <c r="CY26" s="627">
        <f t="shared" si="31"/>
        <v>0</v>
      </c>
      <c r="CZ26" s="627">
        <f t="shared" ref="CZ26:DL26" si="36">CZ27+CZ39+CZ74+CZ78+CZ87+CZ88</f>
        <v>0</v>
      </c>
      <c r="DA26" s="627">
        <f t="shared" si="31"/>
        <v>0</v>
      </c>
      <c r="DB26" s="627">
        <f t="shared" si="36"/>
        <v>0</v>
      </c>
      <c r="DC26" s="627">
        <f t="shared" si="36"/>
        <v>0</v>
      </c>
      <c r="DD26" s="627">
        <f t="shared" si="36"/>
        <v>0</v>
      </c>
      <c r="DE26" s="627">
        <f t="shared" si="36"/>
        <v>0</v>
      </c>
      <c r="DF26" s="627">
        <f t="shared" si="36"/>
        <v>5.8400600000000003</v>
      </c>
      <c r="DG26" s="627">
        <f t="shared" si="36"/>
        <v>0</v>
      </c>
      <c r="DH26" s="627">
        <f t="shared" si="36"/>
        <v>6.8520600000000007</v>
      </c>
      <c r="DI26" s="627">
        <f t="shared" si="36"/>
        <v>0</v>
      </c>
      <c r="DJ26" s="627">
        <f t="shared" si="36"/>
        <v>0</v>
      </c>
      <c r="DK26" s="627">
        <f t="shared" si="36"/>
        <v>0</v>
      </c>
      <c r="DL26" s="627">
        <f t="shared" si="36"/>
        <v>0</v>
      </c>
      <c r="DM26" s="627" t="s">
        <v>180</v>
      </c>
      <c r="DN26" s="34"/>
    </row>
    <row r="27" spans="1:118" ht="42" customHeight="1" x14ac:dyDescent="0.25">
      <c r="A27" s="34"/>
      <c r="B27" s="406" t="s">
        <v>96</v>
      </c>
      <c r="C27" s="413" t="s">
        <v>1513</v>
      </c>
      <c r="D27" s="399" t="s">
        <v>93</v>
      </c>
      <c r="E27" s="627">
        <f t="shared" si="21"/>
        <v>0</v>
      </c>
      <c r="F27" s="627">
        <f t="shared" si="21"/>
        <v>0</v>
      </c>
      <c r="G27" s="627">
        <f t="shared" si="21"/>
        <v>0</v>
      </c>
      <c r="H27" s="627">
        <f t="shared" si="21"/>
        <v>0</v>
      </c>
      <c r="I27" s="627">
        <f t="shared" ref="I27:AF27" si="37">I28+I32+I35+I36</f>
        <v>0</v>
      </c>
      <c r="J27" s="627">
        <f t="shared" si="37"/>
        <v>0</v>
      </c>
      <c r="K27" s="627">
        <f t="shared" si="37"/>
        <v>0</v>
      </c>
      <c r="L27" s="627">
        <f t="shared" si="37"/>
        <v>0</v>
      </c>
      <c r="M27" s="627">
        <f t="shared" si="37"/>
        <v>0</v>
      </c>
      <c r="N27" s="627">
        <f t="shared" si="37"/>
        <v>0</v>
      </c>
      <c r="O27" s="627">
        <f t="shared" si="37"/>
        <v>0</v>
      </c>
      <c r="P27" s="627">
        <f t="shared" si="37"/>
        <v>0</v>
      </c>
      <c r="Q27" s="627">
        <f t="shared" si="37"/>
        <v>0</v>
      </c>
      <c r="R27" s="627">
        <f t="shared" si="37"/>
        <v>0</v>
      </c>
      <c r="S27" s="627">
        <f t="shared" si="37"/>
        <v>0</v>
      </c>
      <c r="T27" s="627">
        <f t="shared" si="37"/>
        <v>0</v>
      </c>
      <c r="U27" s="627">
        <f t="shared" si="37"/>
        <v>0</v>
      </c>
      <c r="V27" s="627">
        <f t="shared" si="37"/>
        <v>0</v>
      </c>
      <c r="W27" s="627">
        <f t="shared" si="37"/>
        <v>0</v>
      </c>
      <c r="X27" s="627">
        <f t="shared" si="37"/>
        <v>0</v>
      </c>
      <c r="Y27" s="627">
        <f t="shared" si="37"/>
        <v>0</v>
      </c>
      <c r="Z27" s="627">
        <f t="shared" si="37"/>
        <v>0</v>
      </c>
      <c r="AA27" s="627">
        <f t="shared" si="37"/>
        <v>0</v>
      </c>
      <c r="AB27" s="627">
        <f t="shared" si="37"/>
        <v>0</v>
      </c>
      <c r="AC27" s="627">
        <f t="shared" si="37"/>
        <v>0</v>
      </c>
      <c r="AD27" s="627">
        <f t="shared" si="37"/>
        <v>0</v>
      </c>
      <c r="AE27" s="627">
        <f t="shared" si="37"/>
        <v>0</v>
      </c>
      <c r="AF27" s="627">
        <f t="shared" si="37"/>
        <v>0</v>
      </c>
      <c r="AG27" s="627">
        <f t="shared" si="23"/>
        <v>0</v>
      </c>
      <c r="AH27" s="627">
        <f t="shared" si="23"/>
        <v>0</v>
      </c>
      <c r="AI27" s="627">
        <f t="shared" si="23"/>
        <v>0</v>
      </c>
      <c r="AJ27" s="627">
        <f t="shared" si="23"/>
        <v>0</v>
      </c>
      <c r="AK27" s="627">
        <f t="shared" ref="AK27:BP27" si="38">AK28+AK32+AK35+AK36</f>
        <v>0</v>
      </c>
      <c r="AL27" s="627">
        <f t="shared" si="38"/>
        <v>0</v>
      </c>
      <c r="AM27" s="627">
        <f t="shared" si="38"/>
        <v>0</v>
      </c>
      <c r="AN27" s="627">
        <f t="shared" si="38"/>
        <v>0</v>
      </c>
      <c r="AO27" s="627">
        <f t="shared" si="38"/>
        <v>0</v>
      </c>
      <c r="AP27" s="627">
        <f t="shared" si="38"/>
        <v>0</v>
      </c>
      <c r="AQ27" s="627">
        <f t="shared" si="38"/>
        <v>0</v>
      </c>
      <c r="AR27" s="627">
        <f t="shared" si="38"/>
        <v>0</v>
      </c>
      <c r="AS27" s="627">
        <f t="shared" si="38"/>
        <v>0</v>
      </c>
      <c r="AT27" s="627">
        <f t="shared" si="38"/>
        <v>0</v>
      </c>
      <c r="AU27" s="627">
        <f t="shared" si="24"/>
        <v>0</v>
      </c>
      <c r="AV27" s="627">
        <f t="shared" si="24"/>
        <v>0</v>
      </c>
      <c r="AW27" s="627">
        <f t="shared" si="24"/>
        <v>0</v>
      </c>
      <c r="AX27" s="627">
        <f t="shared" si="24"/>
        <v>0</v>
      </c>
      <c r="AY27" s="627">
        <f t="shared" si="38"/>
        <v>0</v>
      </c>
      <c r="AZ27" s="627">
        <f t="shared" si="38"/>
        <v>0</v>
      </c>
      <c r="BA27" s="627">
        <f t="shared" si="38"/>
        <v>0</v>
      </c>
      <c r="BB27" s="627">
        <f t="shared" si="38"/>
        <v>0</v>
      </c>
      <c r="BC27" s="627">
        <f t="shared" si="38"/>
        <v>0</v>
      </c>
      <c r="BD27" s="627">
        <f t="shared" si="38"/>
        <v>0</v>
      </c>
      <c r="BE27" s="627">
        <f t="shared" si="38"/>
        <v>0</v>
      </c>
      <c r="BF27" s="627">
        <f t="shared" si="38"/>
        <v>0</v>
      </c>
      <c r="BG27" s="627">
        <f t="shared" si="38"/>
        <v>0</v>
      </c>
      <c r="BH27" s="627">
        <f t="shared" si="38"/>
        <v>0</v>
      </c>
      <c r="BI27" s="627">
        <f t="shared" si="26"/>
        <v>0</v>
      </c>
      <c r="BJ27" s="627">
        <f t="shared" si="26"/>
        <v>0</v>
      </c>
      <c r="BK27" s="627">
        <f t="shared" si="26"/>
        <v>0</v>
      </c>
      <c r="BL27" s="627">
        <f t="shared" si="26"/>
        <v>0</v>
      </c>
      <c r="BM27" s="627">
        <f t="shared" si="38"/>
        <v>0</v>
      </c>
      <c r="BN27" s="627">
        <f t="shared" si="38"/>
        <v>0</v>
      </c>
      <c r="BO27" s="627">
        <f t="shared" si="38"/>
        <v>0</v>
      </c>
      <c r="BP27" s="627">
        <f t="shared" si="38"/>
        <v>0</v>
      </c>
      <c r="BQ27" s="627">
        <f t="shared" ref="BQ27:CV27" si="39">BQ28+BQ32+BQ35+BQ36</f>
        <v>0</v>
      </c>
      <c r="BR27" s="627">
        <f t="shared" si="39"/>
        <v>0</v>
      </c>
      <c r="BS27" s="627">
        <f t="shared" si="39"/>
        <v>0</v>
      </c>
      <c r="BT27" s="627">
        <f t="shared" si="39"/>
        <v>0</v>
      </c>
      <c r="BU27" s="627">
        <f t="shared" si="39"/>
        <v>0</v>
      </c>
      <c r="BV27" s="627">
        <f t="shared" si="39"/>
        <v>0</v>
      </c>
      <c r="BW27" s="627">
        <f t="shared" si="28"/>
        <v>0</v>
      </c>
      <c r="BX27" s="627">
        <f t="shared" si="28"/>
        <v>0</v>
      </c>
      <c r="BY27" s="627">
        <f t="shared" si="28"/>
        <v>0</v>
      </c>
      <c r="BZ27" s="627">
        <f t="shared" si="28"/>
        <v>0</v>
      </c>
      <c r="CA27" s="627">
        <f t="shared" si="39"/>
        <v>0</v>
      </c>
      <c r="CB27" s="627">
        <f t="shared" si="39"/>
        <v>0</v>
      </c>
      <c r="CC27" s="627">
        <f t="shared" si="39"/>
        <v>0</v>
      </c>
      <c r="CD27" s="627">
        <f t="shared" si="39"/>
        <v>0</v>
      </c>
      <c r="CE27" s="627">
        <f t="shared" si="39"/>
        <v>0</v>
      </c>
      <c r="CF27" s="627">
        <f t="shared" si="39"/>
        <v>0</v>
      </c>
      <c r="CG27" s="627">
        <f t="shared" si="39"/>
        <v>0</v>
      </c>
      <c r="CH27" s="627">
        <f t="shared" si="39"/>
        <v>0</v>
      </c>
      <c r="CI27" s="627">
        <f t="shared" si="39"/>
        <v>0</v>
      </c>
      <c r="CJ27" s="627">
        <f t="shared" si="39"/>
        <v>0</v>
      </c>
      <c r="CK27" s="627">
        <f t="shared" si="30"/>
        <v>0</v>
      </c>
      <c r="CL27" s="627">
        <f t="shared" si="30"/>
        <v>0</v>
      </c>
      <c r="CM27" s="627">
        <f t="shared" si="30"/>
        <v>0</v>
      </c>
      <c r="CN27" s="627">
        <f t="shared" si="30"/>
        <v>0</v>
      </c>
      <c r="CO27" s="627">
        <f t="shared" si="39"/>
        <v>0</v>
      </c>
      <c r="CP27" s="627">
        <f t="shared" si="39"/>
        <v>0</v>
      </c>
      <c r="CQ27" s="627">
        <f t="shared" si="39"/>
        <v>0</v>
      </c>
      <c r="CR27" s="627">
        <f t="shared" si="39"/>
        <v>0</v>
      </c>
      <c r="CS27" s="627">
        <f t="shared" si="39"/>
        <v>0</v>
      </c>
      <c r="CT27" s="627">
        <f t="shared" si="39"/>
        <v>0</v>
      </c>
      <c r="CU27" s="627">
        <f t="shared" si="39"/>
        <v>0</v>
      </c>
      <c r="CV27" s="627">
        <f t="shared" si="39"/>
        <v>0</v>
      </c>
      <c r="CW27" s="627">
        <f t="shared" ref="CW27:DL27" si="40">CW28+CW32+CW35+CW36</f>
        <v>0</v>
      </c>
      <c r="CX27" s="627">
        <f t="shared" si="40"/>
        <v>0</v>
      </c>
      <c r="CY27" s="627">
        <f t="shared" si="31"/>
        <v>0</v>
      </c>
      <c r="CZ27" s="627">
        <f t="shared" si="40"/>
        <v>0</v>
      </c>
      <c r="DA27" s="627">
        <f t="shared" si="31"/>
        <v>0</v>
      </c>
      <c r="DB27" s="627">
        <f t="shared" si="40"/>
        <v>0</v>
      </c>
      <c r="DC27" s="627">
        <f t="shared" si="40"/>
        <v>0</v>
      </c>
      <c r="DD27" s="627">
        <f t="shared" si="40"/>
        <v>0</v>
      </c>
      <c r="DE27" s="627">
        <f t="shared" si="40"/>
        <v>0</v>
      </c>
      <c r="DF27" s="627">
        <f t="shared" si="40"/>
        <v>0</v>
      </c>
      <c r="DG27" s="627">
        <f t="shared" si="40"/>
        <v>0</v>
      </c>
      <c r="DH27" s="627">
        <f t="shared" si="40"/>
        <v>0</v>
      </c>
      <c r="DI27" s="627">
        <f t="shared" si="40"/>
        <v>0</v>
      </c>
      <c r="DJ27" s="627">
        <f t="shared" si="40"/>
        <v>0</v>
      </c>
      <c r="DK27" s="627">
        <f t="shared" si="40"/>
        <v>0</v>
      </c>
      <c r="DL27" s="627">
        <f t="shared" si="40"/>
        <v>0</v>
      </c>
      <c r="DM27" s="627" t="s">
        <v>180</v>
      </c>
      <c r="DN27" s="34"/>
    </row>
    <row r="28" spans="1:118" ht="42" customHeight="1" x14ac:dyDescent="0.25">
      <c r="A28" s="34"/>
      <c r="B28" s="406" t="s">
        <v>1514</v>
      </c>
      <c r="C28" s="413" t="s">
        <v>788</v>
      </c>
      <c r="D28" s="399" t="s">
        <v>93</v>
      </c>
      <c r="E28" s="627">
        <f t="shared" si="21"/>
        <v>0</v>
      </c>
      <c r="F28" s="627">
        <f t="shared" si="21"/>
        <v>0</v>
      </c>
      <c r="G28" s="627">
        <f t="shared" si="21"/>
        <v>0</v>
      </c>
      <c r="H28" s="627">
        <f t="shared" si="21"/>
        <v>0</v>
      </c>
      <c r="I28" s="627">
        <f t="shared" ref="I28:BP28" si="41">I29+I30+I31</f>
        <v>0</v>
      </c>
      <c r="J28" s="627">
        <f t="shared" si="41"/>
        <v>0</v>
      </c>
      <c r="K28" s="627">
        <f t="shared" si="41"/>
        <v>0</v>
      </c>
      <c r="L28" s="627">
        <f t="shared" si="41"/>
        <v>0</v>
      </c>
      <c r="M28" s="627">
        <f t="shared" si="41"/>
        <v>0</v>
      </c>
      <c r="N28" s="627">
        <f t="shared" si="41"/>
        <v>0</v>
      </c>
      <c r="O28" s="627">
        <f t="shared" si="41"/>
        <v>0</v>
      </c>
      <c r="P28" s="627">
        <f t="shared" si="41"/>
        <v>0</v>
      </c>
      <c r="Q28" s="627">
        <f t="shared" si="41"/>
        <v>0</v>
      </c>
      <c r="R28" s="627">
        <f t="shared" si="41"/>
        <v>0</v>
      </c>
      <c r="S28" s="627">
        <f t="shared" si="41"/>
        <v>0</v>
      </c>
      <c r="T28" s="627">
        <f t="shared" si="41"/>
        <v>0</v>
      </c>
      <c r="U28" s="627">
        <f t="shared" si="41"/>
        <v>0</v>
      </c>
      <c r="V28" s="627">
        <f t="shared" si="41"/>
        <v>0</v>
      </c>
      <c r="W28" s="627">
        <f t="shared" si="41"/>
        <v>0</v>
      </c>
      <c r="X28" s="627">
        <f t="shared" si="41"/>
        <v>0</v>
      </c>
      <c r="Y28" s="627">
        <f t="shared" si="41"/>
        <v>0</v>
      </c>
      <c r="Z28" s="627">
        <f t="shared" si="41"/>
        <v>0</v>
      </c>
      <c r="AA28" s="627">
        <f t="shared" si="41"/>
        <v>0</v>
      </c>
      <c r="AB28" s="627">
        <f t="shared" si="41"/>
        <v>0</v>
      </c>
      <c r="AC28" s="627">
        <f t="shared" si="41"/>
        <v>0</v>
      </c>
      <c r="AD28" s="627">
        <f t="shared" si="41"/>
        <v>0</v>
      </c>
      <c r="AE28" s="627">
        <f t="shared" si="41"/>
        <v>0</v>
      </c>
      <c r="AF28" s="627">
        <f t="shared" si="41"/>
        <v>0</v>
      </c>
      <c r="AG28" s="627">
        <f t="shared" si="23"/>
        <v>0</v>
      </c>
      <c r="AH28" s="627">
        <f t="shared" si="23"/>
        <v>0</v>
      </c>
      <c r="AI28" s="627">
        <f t="shared" si="23"/>
        <v>0</v>
      </c>
      <c r="AJ28" s="627">
        <f t="shared" si="23"/>
        <v>0</v>
      </c>
      <c r="AK28" s="627">
        <f t="shared" si="41"/>
        <v>0</v>
      </c>
      <c r="AL28" s="627">
        <f t="shared" si="41"/>
        <v>0</v>
      </c>
      <c r="AM28" s="627">
        <f t="shared" si="41"/>
        <v>0</v>
      </c>
      <c r="AN28" s="627">
        <f t="shared" si="41"/>
        <v>0</v>
      </c>
      <c r="AO28" s="627">
        <f t="shared" si="41"/>
        <v>0</v>
      </c>
      <c r="AP28" s="627">
        <f t="shared" si="41"/>
        <v>0</v>
      </c>
      <c r="AQ28" s="627">
        <f t="shared" si="41"/>
        <v>0</v>
      </c>
      <c r="AR28" s="627">
        <f t="shared" si="41"/>
        <v>0</v>
      </c>
      <c r="AS28" s="627">
        <f t="shared" si="41"/>
        <v>0</v>
      </c>
      <c r="AT28" s="627">
        <f t="shared" si="41"/>
        <v>0</v>
      </c>
      <c r="AU28" s="627">
        <f t="shared" si="24"/>
        <v>0</v>
      </c>
      <c r="AV28" s="627">
        <f t="shared" si="24"/>
        <v>0</v>
      </c>
      <c r="AW28" s="627">
        <f t="shared" si="24"/>
        <v>0</v>
      </c>
      <c r="AX28" s="627">
        <f t="shared" si="24"/>
        <v>0</v>
      </c>
      <c r="AY28" s="627">
        <f t="shared" si="41"/>
        <v>0</v>
      </c>
      <c r="AZ28" s="627">
        <f t="shared" si="41"/>
        <v>0</v>
      </c>
      <c r="BA28" s="627">
        <f t="shared" si="41"/>
        <v>0</v>
      </c>
      <c r="BB28" s="627">
        <f t="shared" si="41"/>
        <v>0</v>
      </c>
      <c r="BC28" s="627">
        <f t="shared" si="41"/>
        <v>0</v>
      </c>
      <c r="BD28" s="627">
        <f t="shared" si="41"/>
        <v>0</v>
      </c>
      <c r="BE28" s="627">
        <f t="shared" si="41"/>
        <v>0</v>
      </c>
      <c r="BF28" s="627">
        <f t="shared" si="41"/>
        <v>0</v>
      </c>
      <c r="BG28" s="627">
        <f t="shared" si="41"/>
        <v>0</v>
      </c>
      <c r="BH28" s="627">
        <f t="shared" si="41"/>
        <v>0</v>
      </c>
      <c r="BI28" s="627">
        <f t="shared" si="26"/>
        <v>0</v>
      </c>
      <c r="BJ28" s="627">
        <f t="shared" si="26"/>
        <v>0</v>
      </c>
      <c r="BK28" s="627">
        <f t="shared" si="26"/>
        <v>0</v>
      </c>
      <c r="BL28" s="627">
        <f t="shared" si="26"/>
        <v>0</v>
      </c>
      <c r="BM28" s="627">
        <f t="shared" si="41"/>
        <v>0</v>
      </c>
      <c r="BN28" s="627">
        <f t="shared" si="41"/>
        <v>0</v>
      </c>
      <c r="BO28" s="627">
        <f t="shared" si="41"/>
        <v>0</v>
      </c>
      <c r="BP28" s="627">
        <f t="shared" si="41"/>
        <v>0</v>
      </c>
      <c r="BQ28" s="627">
        <f t="shared" ref="BQ28:BV28" si="42">BQ29+BQ30+BQ31</f>
        <v>0</v>
      </c>
      <c r="BR28" s="627">
        <f t="shared" si="42"/>
        <v>0</v>
      </c>
      <c r="BS28" s="627">
        <f t="shared" si="42"/>
        <v>0</v>
      </c>
      <c r="BT28" s="627">
        <f t="shared" si="42"/>
        <v>0</v>
      </c>
      <c r="BU28" s="627">
        <f t="shared" si="42"/>
        <v>0</v>
      </c>
      <c r="BV28" s="627">
        <f t="shared" si="42"/>
        <v>0</v>
      </c>
      <c r="BW28" s="627">
        <f t="shared" si="28"/>
        <v>0</v>
      </c>
      <c r="BX28" s="627">
        <f t="shared" si="28"/>
        <v>0</v>
      </c>
      <c r="BY28" s="627">
        <f t="shared" si="28"/>
        <v>0</v>
      </c>
      <c r="BZ28" s="627">
        <f t="shared" si="28"/>
        <v>0</v>
      </c>
      <c r="CA28" s="627">
        <f>CA29+CA30+CA31</f>
        <v>0</v>
      </c>
      <c r="CB28" s="627">
        <f>CB29+CB30+CB31</f>
        <v>0</v>
      </c>
      <c r="CC28" s="627">
        <f>CC29+CC30+CC31</f>
        <v>0</v>
      </c>
      <c r="CD28" s="627">
        <f>CD29+CD30+CD31</f>
        <v>0</v>
      </c>
      <c r="CE28" s="627">
        <f t="shared" ref="CE28:CX28" si="43">CE29+CE30+CE31</f>
        <v>0</v>
      </c>
      <c r="CF28" s="627">
        <f t="shared" si="43"/>
        <v>0</v>
      </c>
      <c r="CG28" s="627">
        <f t="shared" si="43"/>
        <v>0</v>
      </c>
      <c r="CH28" s="627">
        <f t="shared" si="43"/>
        <v>0</v>
      </c>
      <c r="CI28" s="627">
        <f t="shared" si="43"/>
        <v>0</v>
      </c>
      <c r="CJ28" s="627">
        <f t="shared" si="43"/>
        <v>0</v>
      </c>
      <c r="CK28" s="627">
        <f t="shared" si="30"/>
        <v>0</v>
      </c>
      <c r="CL28" s="627">
        <f t="shared" si="30"/>
        <v>0</v>
      </c>
      <c r="CM28" s="627">
        <f t="shared" si="30"/>
        <v>0</v>
      </c>
      <c r="CN28" s="627">
        <f t="shared" si="30"/>
        <v>0</v>
      </c>
      <c r="CO28" s="627">
        <f t="shared" si="43"/>
        <v>0</v>
      </c>
      <c r="CP28" s="627">
        <f t="shared" si="43"/>
        <v>0</v>
      </c>
      <c r="CQ28" s="627">
        <f t="shared" si="43"/>
        <v>0</v>
      </c>
      <c r="CR28" s="627">
        <f t="shared" si="43"/>
        <v>0</v>
      </c>
      <c r="CS28" s="627">
        <f t="shared" si="43"/>
        <v>0</v>
      </c>
      <c r="CT28" s="627">
        <f t="shared" si="43"/>
        <v>0</v>
      </c>
      <c r="CU28" s="627">
        <f t="shared" si="43"/>
        <v>0</v>
      </c>
      <c r="CV28" s="627">
        <f t="shared" si="43"/>
        <v>0</v>
      </c>
      <c r="CW28" s="627">
        <f t="shared" si="43"/>
        <v>0</v>
      </c>
      <c r="CX28" s="627">
        <f t="shared" si="43"/>
        <v>0</v>
      </c>
      <c r="CY28" s="627">
        <f t="shared" si="31"/>
        <v>0</v>
      </c>
      <c r="CZ28" s="627">
        <f>CZ29+CZ30+CZ31</f>
        <v>0</v>
      </c>
      <c r="DA28" s="627">
        <f t="shared" si="31"/>
        <v>0</v>
      </c>
      <c r="DB28" s="627">
        <f t="shared" ref="DB28:DL28" si="44">DB29+DB30+DB31</f>
        <v>0</v>
      </c>
      <c r="DC28" s="627">
        <f t="shared" si="44"/>
        <v>0</v>
      </c>
      <c r="DD28" s="627">
        <f t="shared" si="44"/>
        <v>0</v>
      </c>
      <c r="DE28" s="627">
        <f t="shared" si="44"/>
        <v>0</v>
      </c>
      <c r="DF28" s="627">
        <f t="shared" si="44"/>
        <v>0</v>
      </c>
      <c r="DG28" s="627">
        <f t="shared" si="44"/>
        <v>0</v>
      </c>
      <c r="DH28" s="627">
        <f t="shared" si="44"/>
        <v>0</v>
      </c>
      <c r="DI28" s="627">
        <f t="shared" si="44"/>
        <v>0</v>
      </c>
      <c r="DJ28" s="627">
        <f t="shared" si="44"/>
        <v>0</v>
      </c>
      <c r="DK28" s="627">
        <f t="shared" si="44"/>
        <v>0</v>
      </c>
      <c r="DL28" s="627">
        <f t="shared" si="44"/>
        <v>0</v>
      </c>
      <c r="DM28" s="627" t="s">
        <v>180</v>
      </c>
      <c r="DN28" s="34"/>
    </row>
    <row r="29" spans="1:118" ht="42" customHeight="1" x14ac:dyDescent="0.25">
      <c r="A29" s="34"/>
      <c r="B29" s="406" t="s">
        <v>1515</v>
      </c>
      <c r="C29" s="413" t="s">
        <v>789</v>
      </c>
      <c r="D29" s="399" t="s">
        <v>93</v>
      </c>
      <c r="E29" s="610">
        <f>E116</f>
        <v>0</v>
      </c>
      <c r="F29" s="610">
        <f>F116</f>
        <v>0</v>
      </c>
      <c r="G29" s="610">
        <f>G116</f>
        <v>0</v>
      </c>
      <c r="H29" s="610">
        <f>H116</f>
        <v>0</v>
      </c>
      <c r="I29" s="610">
        <v>0</v>
      </c>
      <c r="J29" s="610">
        <v>0</v>
      </c>
      <c r="K29" s="610">
        <v>0</v>
      </c>
      <c r="L29" s="610">
        <v>0</v>
      </c>
      <c r="M29" s="610">
        <v>0</v>
      </c>
      <c r="N29" s="610">
        <v>0</v>
      </c>
      <c r="O29" s="610">
        <v>0</v>
      </c>
      <c r="P29" s="610">
        <v>0</v>
      </c>
      <c r="Q29" s="610">
        <v>0</v>
      </c>
      <c r="R29" s="610">
        <v>0</v>
      </c>
      <c r="S29" s="610">
        <v>0</v>
      </c>
      <c r="T29" s="610">
        <v>0</v>
      </c>
      <c r="U29" s="610">
        <v>0</v>
      </c>
      <c r="V29" s="610">
        <v>0</v>
      </c>
      <c r="W29" s="610">
        <v>0</v>
      </c>
      <c r="X29" s="610">
        <v>0</v>
      </c>
      <c r="Y29" s="610">
        <v>0</v>
      </c>
      <c r="Z29" s="610">
        <v>0</v>
      </c>
      <c r="AA29" s="610">
        <v>0</v>
      </c>
      <c r="AB29" s="610">
        <v>0</v>
      </c>
      <c r="AC29" s="610">
        <v>0</v>
      </c>
      <c r="AD29" s="610">
        <v>0</v>
      </c>
      <c r="AE29" s="610">
        <v>0</v>
      </c>
      <c r="AF29" s="610">
        <v>0</v>
      </c>
      <c r="AG29" s="610">
        <f>AG116</f>
        <v>0</v>
      </c>
      <c r="AH29" s="610">
        <f>AH116</f>
        <v>0</v>
      </c>
      <c r="AI29" s="610">
        <f>AI116</f>
        <v>0</v>
      </c>
      <c r="AJ29" s="610">
        <f>AJ116</f>
        <v>0</v>
      </c>
      <c r="AK29" s="610">
        <v>0</v>
      </c>
      <c r="AL29" s="610">
        <v>0</v>
      </c>
      <c r="AM29" s="610">
        <v>0</v>
      </c>
      <c r="AN29" s="610">
        <v>0</v>
      </c>
      <c r="AO29" s="610">
        <v>0</v>
      </c>
      <c r="AP29" s="610">
        <v>0</v>
      </c>
      <c r="AQ29" s="610">
        <v>0</v>
      </c>
      <c r="AR29" s="610">
        <v>0</v>
      </c>
      <c r="AS29" s="610">
        <v>0</v>
      </c>
      <c r="AT29" s="610">
        <v>0</v>
      </c>
      <c r="AU29" s="610">
        <f>AU116</f>
        <v>0</v>
      </c>
      <c r="AV29" s="610">
        <f>AV116</f>
        <v>0</v>
      </c>
      <c r="AW29" s="610">
        <f>AW116</f>
        <v>0</v>
      </c>
      <c r="AX29" s="610">
        <f>AX116</f>
        <v>0</v>
      </c>
      <c r="AY29" s="610">
        <v>0</v>
      </c>
      <c r="AZ29" s="610">
        <v>0</v>
      </c>
      <c r="BA29" s="610">
        <v>0</v>
      </c>
      <c r="BB29" s="610">
        <v>0</v>
      </c>
      <c r="BC29" s="610">
        <v>0</v>
      </c>
      <c r="BD29" s="610">
        <v>0</v>
      </c>
      <c r="BE29" s="610">
        <v>0</v>
      </c>
      <c r="BF29" s="610">
        <v>0</v>
      </c>
      <c r="BG29" s="610">
        <v>0</v>
      </c>
      <c r="BH29" s="610">
        <v>0</v>
      </c>
      <c r="BI29" s="610">
        <f>BI116</f>
        <v>0</v>
      </c>
      <c r="BJ29" s="610">
        <f>BJ116</f>
        <v>0</v>
      </c>
      <c r="BK29" s="610">
        <f>BK116</f>
        <v>0</v>
      </c>
      <c r="BL29" s="610">
        <f>BL116</f>
        <v>0</v>
      </c>
      <c r="BM29" s="610">
        <v>0</v>
      </c>
      <c r="BN29" s="610">
        <v>0</v>
      </c>
      <c r="BO29" s="610">
        <v>0</v>
      </c>
      <c r="BP29" s="610">
        <v>0</v>
      </c>
      <c r="BQ29" s="610">
        <v>0</v>
      </c>
      <c r="BR29" s="610">
        <v>0</v>
      </c>
      <c r="BS29" s="610">
        <v>0</v>
      </c>
      <c r="BT29" s="610">
        <v>0</v>
      </c>
      <c r="BU29" s="610">
        <v>0</v>
      </c>
      <c r="BV29" s="610">
        <v>0</v>
      </c>
      <c r="BW29" s="610">
        <f>BW116</f>
        <v>0</v>
      </c>
      <c r="BX29" s="610">
        <f>BX116</f>
        <v>0</v>
      </c>
      <c r="BY29" s="610">
        <f>BY116</f>
        <v>0</v>
      </c>
      <c r="BZ29" s="610">
        <f>BZ116</f>
        <v>0</v>
      </c>
      <c r="CA29" s="610"/>
      <c r="CB29" s="610"/>
      <c r="CC29" s="610"/>
      <c r="CD29" s="610"/>
      <c r="CE29" s="610"/>
      <c r="CF29" s="610"/>
      <c r="CG29" s="610"/>
      <c r="CH29" s="610"/>
      <c r="CI29" s="610"/>
      <c r="CJ29" s="610"/>
      <c r="CK29" s="610">
        <f>CK116</f>
        <v>0</v>
      </c>
      <c r="CL29" s="610">
        <f>CL116</f>
        <v>0</v>
      </c>
      <c r="CM29" s="610">
        <f>CM116</f>
        <v>0</v>
      </c>
      <c r="CN29" s="610">
        <f>CN116</f>
        <v>0</v>
      </c>
      <c r="CO29" s="610"/>
      <c r="CP29" s="610"/>
      <c r="CQ29" s="610"/>
      <c r="CR29" s="610"/>
      <c r="CS29" s="610"/>
      <c r="CT29" s="610"/>
      <c r="CU29" s="610"/>
      <c r="CV29" s="610"/>
      <c r="CW29" s="610"/>
      <c r="CX29" s="610"/>
      <c r="CY29" s="610">
        <f>CY116</f>
        <v>0</v>
      </c>
      <c r="CZ29" s="610">
        <v>0</v>
      </c>
      <c r="DA29" s="396">
        <f>DA116</f>
        <v>0</v>
      </c>
      <c r="DB29" s="610">
        <v>0</v>
      </c>
      <c r="DC29" s="610">
        <v>0</v>
      </c>
      <c r="DD29" s="610">
        <v>0</v>
      </c>
      <c r="DE29" s="610">
        <v>0</v>
      </c>
      <c r="DF29" s="610">
        <v>0</v>
      </c>
      <c r="DG29" s="610">
        <v>0</v>
      </c>
      <c r="DH29" s="610">
        <v>0</v>
      </c>
      <c r="DI29" s="610">
        <v>0</v>
      </c>
      <c r="DJ29" s="610">
        <v>0</v>
      </c>
      <c r="DK29" s="610">
        <v>0</v>
      </c>
      <c r="DL29" s="610">
        <v>0</v>
      </c>
      <c r="DM29" s="625" t="s">
        <v>180</v>
      </c>
      <c r="DN29" s="34"/>
    </row>
    <row r="30" spans="1:118" ht="42" customHeight="1" x14ac:dyDescent="0.25">
      <c r="A30" s="34"/>
      <c r="B30" s="406" t="s">
        <v>1516</v>
      </c>
      <c r="C30" s="413" t="s">
        <v>790</v>
      </c>
      <c r="D30" s="399" t="s">
        <v>93</v>
      </c>
      <c r="E30" s="610">
        <f>E125</f>
        <v>0</v>
      </c>
      <c r="F30" s="610">
        <f>F125</f>
        <v>0</v>
      </c>
      <c r="G30" s="610">
        <f>G125</f>
        <v>0</v>
      </c>
      <c r="H30" s="610">
        <f>H125</f>
        <v>0</v>
      </c>
      <c r="I30" s="610">
        <v>0</v>
      </c>
      <c r="J30" s="610">
        <v>0</v>
      </c>
      <c r="K30" s="610">
        <v>0</v>
      </c>
      <c r="L30" s="610">
        <v>0</v>
      </c>
      <c r="M30" s="610">
        <v>0</v>
      </c>
      <c r="N30" s="610">
        <v>0</v>
      </c>
      <c r="O30" s="610">
        <v>0</v>
      </c>
      <c r="P30" s="610">
        <v>0</v>
      </c>
      <c r="Q30" s="610">
        <v>0</v>
      </c>
      <c r="R30" s="610">
        <v>0</v>
      </c>
      <c r="S30" s="610">
        <v>0</v>
      </c>
      <c r="T30" s="610">
        <v>0</v>
      </c>
      <c r="U30" s="610">
        <v>0</v>
      </c>
      <c r="V30" s="610">
        <v>0</v>
      </c>
      <c r="W30" s="610">
        <v>0</v>
      </c>
      <c r="X30" s="610">
        <v>0</v>
      </c>
      <c r="Y30" s="610">
        <v>0</v>
      </c>
      <c r="Z30" s="610">
        <v>0</v>
      </c>
      <c r="AA30" s="610">
        <v>0</v>
      </c>
      <c r="AB30" s="610">
        <v>0</v>
      </c>
      <c r="AC30" s="610">
        <v>0</v>
      </c>
      <c r="AD30" s="610">
        <v>0</v>
      </c>
      <c r="AE30" s="610">
        <v>0</v>
      </c>
      <c r="AF30" s="610">
        <v>0</v>
      </c>
      <c r="AG30" s="610">
        <f>AG125</f>
        <v>0</v>
      </c>
      <c r="AH30" s="610">
        <f>AH125</f>
        <v>0</v>
      </c>
      <c r="AI30" s="610">
        <f>AI125</f>
        <v>0</v>
      </c>
      <c r="AJ30" s="610">
        <f>AJ125</f>
        <v>0</v>
      </c>
      <c r="AK30" s="610">
        <v>0</v>
      </c>
      <c r="AL30" s="610">
        <v>0</v>
      </c>
      <c r="AM30" s="610">
        <v>0</v>
      </c>
      <c r="AN30" s="610">
        <v>0</v>
      </c>
      <c r="AO30" s="610">
        <v>0</v>
      </c>
      <c r="AP30" s="610">
        <v>0</v>
      </c>
      <c r="AQ30" s="610">
        <v>0</v>
      </c>
      <c r="AR30" s="610">
        <v>0</v>
      </c>
      <c r="AS30" s="610">
        <v>0</v>
      </c>
      <c r="AT30" s="610">
        <v>0</v>
      </c>
      <c r="AU30" s="610">
        <f>AU125</f>
        <v>0</v>
      </c>
      <c r="AV30" s="610">
        <f>AV125</f>
        <v>0</v>
      </c>
      <c r="AW30" s="610">
        <f>AW125</f>
        <v>0</v>
      </c>
      <c r="AX30" s="610">
        <f>AX125</f>
        <v>0</v>
      </c>
      <c r="AY30" s="610">
        <v>0</v>
      </c>
      <c r="AZ30" s="610">
        <v>0</v>
      </c>
      <c r="BA30" s="610">
        <v>0</v>
      </c>
      <c r="BB30" s="610">
        <v>0</v>
      </c>
      <c r="BC30" s="610">
        <v>0</v>
      </c>
      <c r="BD30" s="610">
        <v>0</v>
      </c>
      <c r="BE30" s="610">
        <v>0</v>
      </c>
      <c r="BF30" s="610">
        <v>0</v>
      </c>
      <c r="BG30" s="610">
        <v>0</v>
      </c>
      <c r="BH30" s="610">
        <v>0</v>
      </c>
      <c r="BI30" s="610">
        <f>BI125</f>
        <v>0</v>
      </c>
      <c r="BJ30" s="610">
        <f>BJ125</f>
        <v>0</v>
      </c>
      <c r="BK30" s="610">
        <f>BK125</f>
        <v>0</v>
      </c>
      <c r="BL30" s="610">
        <f>BL125</f>
        <v>0</v>
      </c>
      <c r="BM30" s="610">
        <v>0</v>
      </c>
      <c r="BN30" s="610">
        <v>0</v>
      </c>
      <c r="BO30" s="610">
        <v>0</v>
      </c>
      <c r="BP30" s="610">
        <v>0</v>
      </c>
      <c r="BQ30" s="610">
        <v>0</v>
      </c>
      <c r="BR30" s="610">
        <v>0</v>
      </c>
      <c r="BS30" s="610">
        <v>0</v>
      </c>
      <c r="BT30" s="610">
        <v>0</v>
      </c>
      <c r="BU30" s="610">
        <v>0</v>
      </c>
      <c r="BV30" s="610">
        <v>0</v>
      </c>
      <c r="BW30" s="610">
        <f>BW125</f>
        <v>0</v>
      </c>
      <c r="BX30" s="610">
        <f>BX125</f>
        <v>0</v>
      </c>
      <c r="BY30" s="610">
        <f>BY125</f>
        <v>0</v>
      </c>
      <c r="BZ30" s="610">
        <f>BZ125</f>
        <v>0</v>
      </c>
      <c r="CA30" s="610"/>
      <c r="CB30" s="610"/>
      <c r="CC30" s="610"/>
      <c r="CD30" s="610"/>
      <c r="CE30" s="610"/>
      <c r="CF30" s="610"/>
      <c r="CG30" s="610"/>
      <c r="CH30" s="610"/>
      <c r="CI30" s="610"/>
      <c r="CJ30" s="610"/>
      <c r="CK30" s="610">
        <f>CK125</f>
        <v>0</v>
      </c>
      <c r="CL30" s="610">
        <f>CL125</f>
        <v>0</v>
      </c>
      <c r="CM30" s="610">
        <f>CM125</f>
        <v>0</v>
      </c>
      <c r="CN30" s="610">
        <f>CN125</f>
        <v>0</v>
      </c>
      <c r="CO30" s="610"/>
      <c r="CP30" s="610"/>
      <c r="CQ30" s="610"/>
      <c r="CR30" s="610"/>
      <c r="CS30" s="610"/>
      <c r="CT30" s="610"/>
      <c r="CU30" s="610"/>
      <c r="CV30" s="610"/>
      <c r="CW30" s="610"/>
      <c r="CX30" s="610"/>
      <c r="CY30" s="610">
        <f>CY125</f>
        <v>0</v>
      </c>
      <c r="CZ30" s="610">
        <v>0</v>
      </c>
      <c r="DA30" s="396">
        <f>DA125</f>
        <v>0</v>
      </c>
      <c r="DB30" s="610">
        <v>0</v>
      </c>
      <c r="DC30" s="610">
        <v>0</v>
      </c>
      <c r="DD30" s="610">
        <v>0</v>
      </c>
      <c r="DE30" s="610">
        <v>0</v>
      </c>
      <c r="DF30" s="610">
        <v>0</v>
      </c>
      <c r="DG30" s="610">
        <v>0</v>
      </c>
      <c r="DH30" s="610">
        <v>0</v>
      </c>
      <c r="DI30" s="610">
        <v>0</v>
      </c>
      <c r="DJ30" s="610">
        <v>0</v>
      </c>
      <c r="DK30" s="610">
        <v>0</v>
      </c>
      <c r="DL30" s="610">
        <v>0</v>
      </c>
      <c r="DM30" s="625" t="s">
        <v>180</v>
      </c>
      <c r="DN30" s="34"/>
    </row>
    <row r="31" spans="1:118" ht="42" customHeight="1" x14ac:dyDescent="0.25">
      <c r="A31" s="34"/>
      <c r="B31" s="406" t="s">
        <v>1517</v>
      </c>
      <c r="C31" s="413" t="s">
        <v>791</v>
      </c>
      <c r="D31" s="399" t="s">
        <v>93</v>
      </c>
      <c r="E31" s="610">
        <f>E133</f>
        <v>0</v>
      </c>
      <c r="F31" s="610">
        <f>F133</f>
        <v>0</v>
      </c>
      <c r="G31" s="610">
        <f>G133</f>
        <v>0</v>
      </c>
      <c r="H31" s="610">
        <f>H133</f>
        <v>0</v>
      </c>
      <c r="I31" s="610">
        <v>0</v>
      </c>
      <c r="J31" s="610">
        <v>0</v>
      </c>
      <c r="K31" s="610">
        <v>0</v>
      </c>
      <c r="L31" s="610">
        <v>0</v>
      </c>
      <c r="M31" s="610">
        <v>0</v>
      </c>
      <c r="N31" s="610">
        <v>0</v>
      </c>
      <c r="O31" s="610">
        <v>0</v>
      </c>
      <c r="P31" s="610">
        <v>0</v>
      </c>
      <c r="Q31" s="610">
        <v>0</v>
      </c>
      <c r="R31" s="610">
        <v>0</v>
      </c>
      <c r="S31" s="610">
        <v>0</v>
      </c>
      <c r="T31" s="610">
        <v>0</v>
      </c>
      <c r="U31" s="610">
        <v>0</v>
      </c>
      <c r="V31" s="610">
        <v>0</v>
      </c>
      <c r="W31" s="610">
        <v>0</v>
      </c>
      <c r="X31" s="610">
        <v>0</v>
      </c>
      <c r="Y31" s="610">
        <v>0</v>
      </c>
      <c r="Z31" s="610">
        <v>0</v>
      </c>
      <c r="AA31" s="610">
        <v>0</v>
      </c>
      <c r="AB31" s="610">
        <v>0</v>
      </c>
      <c r="AC31" s="610">
        <v>0</v>
      </c>
      <c r="AD31" s="610">
        <v>0</v>
      </c>
      <c r="AE31" s="610">
        <v>0</v>
      </c>
      <c r="AF31" s="610">
        <v>0</v>
      </c>
      <c r="AG31" s="610">
        <f>AG133</f>
        <v>0</v>
      </c>
      <c r="AH31" s="610">
        <f>AH133</f>
        <v>0</v>
      </c>
      <c r="AI31" s="610">
        <f>AI133</f>
        <v>0</v>
      </c>
      <c r="AJ31" s="610">
        <f>AJ133</f>
        <v>0</v>
      </c>
      <c r="AK31" s="610">
        <v>0</v>
      </c>
      <c r="AL31" s="610">
        <v>0</v>
      </c>
      <c r="AM31" s="610">
        <v>0</v>
      </c>
      <c r="AN31" s="610">
        <v>0</v>
      </c>
      <c r="AO31" s="610">
        <v>0</v>
      </c>
      <c r="AP31" s="610">
        <v>0</v>
      </c>
      <c r="AQ31" s="610">
        <v>0</v>
      </c>
      <c r="AR31" s="610">
        <v>0</v>
      </c>
      <c r="AS31" s="610">
        <v>0</v>
      </c>
      <c r="AT31" s="610">
        <v>0</v>
      </c>
      <c r="AU31" s="610">
        <f>AU133</f>
        <v>0</v>
      </c>
      <c r="AV31" s="610">
        <f>AV133</f>
        <v>0</v>
      </c>
      <c r="AW31" s="610">
        <f>AW133</f>
        <v>0</v>
      </c>
      <c r="AX31" s="610">
        <f>AX133</f>
        <v>0</v>
      </c>
      <c r="AY31" s="610">
        <v>0</v>
      </c>
      <c r="AZ31" s="610">
        <v>0</v>
      </c>
      <c r="BA31" s="610">
        <v>0</v>
      </c>
      <c r="BB31" s="610">
        <v>0</v>
      </c>
      <c r="BC31" s="610">
        <v>0</v>
      </c>
      <c r="BD31" s="610">
        <v>0</v>
      </c>
      <c r="BE31" s="610">
        <v>0</v>
      </c>
      <c r="BF31" s="610">
        <v>0</v>
      </c>
      <c r="BG31" s="610">
        <v>0</v>
      </c>
      <c r="BH31" s="610">
        <v>0</v>
      </c>
      <c r="BI31" s="610">
        <f>BI133</f>
        <v>0</v>
      </c>
      <c r="BJ31" s="610">
        <f>BJ133</f>
        <v>0</v>
      </c>
      <c r="BK31" s="610">
        <f>BK133</f>
        <v>0</v>
      </c>
      <c r="BL31" s="610">
        <f>BL133</f>
        <v>0</v>
      </c>
      <c r="BM31" s="610">
        <v>0</v>
      </c>
      <c r="BN31" s="610">
        <v>0</v>
      </c>
      <c r="BO31" s="610">
        <v>0</v>
      </c>
      <c r="BP31" s="610">
        <v>0</v>
      </c>
      <c r="BQ31" s="610">
        <v>0</v>
      </c>
      <c r="BR31" s="610">
        <v>0</v>
      </c>
      <c r="BS31" s="610">
        <v>0</v>
      </c>
      <c r="BT31" s="610">
        <v>0</v>
      </c>
      <c r="BU31" s="610">
        <v>0</v>
      </c>
      <c r="BV31" s="610">
        <v>0</v>
      </c>
      <c r="BW31" s="610">
        <f>BW133</f>
        <v>0</v>
      </c>
      <c r="BX31" s="610">
        <f>BX133</f>
        <v>0</v>
      </c>
      <c r="BY31" s="610">
        <f>BY133</f>
        <v>0</v>
      </c>
      <c r="BZ31" s="610">
        <f>BZ133</f>
        <v>0</v>
      </c>
      <c r="CA31" s="610"/>
      <c r="CB31" s="610"/>
      <c r="CC31" s="610"/>
      <c r="CD31" s="610"/>
      <c r="CE31" s="610"/>
      <c r="CF31" s="610"/>
      <c r="CG31" s="610"/>
      <c r="CH31" s="610"/>
      <c r="CI31" s="610"/>
      <c r="CJ31" s="610"/>
      <c r="CK31" s="610">
        <f>CK133</f>
        <v>0</v>
      </c>
      <c r="CL31" s="610">
        <f>CL133</f>
        <v>0</v>
      </c>
      <c r="CM31" s="610">
        <f>CM133</f>
        <v>0</v>
      </c>
      <c r="CN31" s="610">
        <f>CN133</f>
        <v>0</v>
      </c>
      <c r="CO31" s="610"/>
      <c r="CP31" s="610"/>
      <c r="CQ31" s="610"/>
      <c r="CR31" s="610"/>
      <c r="CS31" s="610"/>
      <c r="CT31" s="610"/>
      <c r="CU31" s="610"/>
      <c r="CV31" s="610"/>
      <c r="CW31" s="610"/>
      <c r="CX31" s="610"/>
      <c r="CY31" s="610">
        <f>CY133</f>
        <v>0</v>
      </c>
      <c r="CZ31" s="610">
        <v>0</v>
      </c>
      <c r="DA31" s="396">
        <f>DA133</f>
        <v>0</v>
      </c>
      <c r="DB31" s="610">
        <v>0</v>
      </c>
      <c r="DC31" s="610">
        <v>0</v>
      </c>
      <c r="DD31" s="610">
        <v>0</v>
      </c>
      <c r="DE31" s="610">
        <v>0</v>
      </c>
      <c r="DF31" s="610">
        <v>0</v>
      </c>
      <c r="DG31" s="610">
        <v>0</v>
      </c>
      <c r="DH31" s="610">
        <v>0</v>
      </c>
      <c r="DI31" s="610">
        <v>0</v>
      </c>
      <c r="DJ31" s="610">
        <v>0</v>
      </c>
      <c r="DK31" s="610">
        <v>0</v>
      </c>
      <c r="DL31" s="610">
        <v>0</v>
      </c>
      <c r="DM31" s="625" t="s">
        <v>180</v>
      </c>
      <c r="DN31" s="34"/>
    </row>
    <row r="32" spans="1:118" s="88" customFormat="1" ht="42" customHeight="1" x14ac:dyDescent="0.25">
      <c r="A32" s="34"/>
      <c r="B32" s="406" t="s">
        <v>1518</v>
      </c>
      <c r="C32" s="413" t="s">
        <v>792</v>
      </c>
      <c r="D32" s="399" t="s">
        <v>93</v>
      </c>
      <c r="E32" s="396">
        <f>E140</f>
        <v>0</v>
      </c>
      <c r="F32" s="396">
        <f>F140</f>
        <v>0</v>
      </c>
      <c r="G32" s="396">
        <f>G140</f>
        <v>0</v>
      </c>
      <c r="H32" s="396">
        <f>H140</f>
        <v>0</v>
      </c>
      <c r="I32" s="396">
        <f t="shared" ref="I32:BQ32" si="45">I33+I34</f>
        <v>0</v>
      </c>
      <c r="J32" s="396">
        <f t="shared" si="45"/>
        <v>0</v>
      </c>
      <c r="K32" s="396">
        <f t="shared" si="45"/>
        <v>0</v>
      </c>
      <c r="L32" s="396">
        <f t="shared" si="45"/>
        <v>0</v>
      </c>
      <c r="M32" s="396">
        <f t="shared" si="45"/>
        <v>0</v>
      </c>
      <c r="N32" s="396">
        <f t="shared" si="45"/>
        <v>0</v>
      </c>
      <c r="O32" s="396">
        <f t="shared" si="45"/>
        <v>0</v>
      </c>
      <c r="P32" s="396">
        <f t="shared" si="45"/>
        <v>0</v>
      </c>
      <c r="Q32" s="396">
        <f t="shared" si="45"/>
        <v>0</v>
      </c>
      <c r="R32" s="396">
        <f t="shared" si="45"/>
        <v>0</v>
      </c>
      <c r="S32" s="396">
        <f t="shared" si="45"/>
        <v>0</v>
      </c>
      <c r="T32" s="396">
        <f t="shared" si="45"/>
        <v>0</v>
      </c>
      <c r="U32" s="396">
        <f t="shared" si="45"/>
        <v>0</v>
      </c>
      <c r="V32" s="396">
        <f t="shared" si="45"/>
        <v>0</v>
      </c>
      <c r="W32" s="396">
        <f t="shared" si="45"/>
        <v>0</v>
      </c>
      <c r="X32" s="396">
        <f t="shared" si="45"/>
        <v>0</v>
      </c>
      <c r="Y32" s="396">
        <f t="shared" si="45"/>
        <v>0</v>
      </c>
      <c r="Z32" s="396">
        <f t="shared" si="45"/>
        <v>0</v>
      </c>
      <c r="AA32" s="396">
        <f t="shared" si="45"/>
        <v>0</v>
      </c>
      <c r="AB32" s="396">
        <f t="shared" si="45"/>
        <v>0</v>
      </c>
      <c r="AC32" s="396">
        <f t="shared" si="45"/>
        <v>0</v>
      </c>
      <c r="AD32" s="396">
        <f t="shared" si="45"/>
        <v>0</v>
      </c>
      <c r="AE32" s="396">
        <f t="shared" si="45"/>
        <v>0</v>
      </c>
      <c r="AF32" s="396">
        <f t="shared" si="45"/>
        <v>0</v>
      </c>
      <c r="AG32" s="396">
        <f>AG140</f>
        <v>0</v>
      </c>
      <c r="AH32" s="396">
        <f>AH140</f>
        <v>0</v>
      </c>
      <c r="AI32" s="396">
        <f>AI140</f>
        <v>0</v>
      </c>
      <c r="AJ32" s="396">
        <f>AJ140</f>
        <v>0</v>
      </c>
      <c r="AK32" s="396">
        <f t="shared" si="45"/>
        <v>0</v>
      </c>
      <c r="AL32" s="396">
        <f t="shared" si="45"/>
        <v>0</v>
      </c>
      <c r="AM32" s="396">
        <f t="shared" si="45"/>
        <v>0</v>
      </c>
      <c r="AN32" s="396">
        <f t="shared" si="45"/>
        <v>0</v>
      </c>
      <c r="AO32" s="396">
        <f t="shared" si="45"/>
        <v>0</v>
      </c>
      <c r="AP32" s="396">
        <f t="shared" si="45"/>
        <v>0</v>
      </c>
      <c r="AQ32" s="396">
        <f t="shared" si="45"/>
        <v>0</v>
      </c>
      <c r="AR32" s="396">
        <f t="shared" si="45"/>
        <v>0</v>
      </c>
      <c r="AS32" s="396">
        <f t="shared" si="45"/>
        <v>0</v>
      </c>
      <c r="AT32" s="396">
        <f t="shared" si="45"/>
        <v>0</v>
      </c>
      <c r="AU32" s="396">
        <f>AU140</f>
        <v>0</v>
      </c>
      <c r="AV32" s="396">
        <f>AV140</f>
        <v>0</v>
      </c>
      <c r="AW32" s="396">
        <f>AW140</f>
        <v>0</v>
      </c>
      <c r="AX32" s="396">
        <f>AX140</f>
        <v>0</v>
      </c>
      <c r="AY32" s="396">
        <f t="shared" si="45"/>
        <v>0</v>
      </c>
      <c r="AZ32" s="396">
        <f t="shared" si="45"/>
        <v>0</v>
      </c>
      <c r="BA32" s="396">
        <f t="shared" si="45"/>
        <v>0</v>
      </c>
      <c r="BB32" s="396">
        <f t="shared" si="45"/>
        <v>0</v>
      </c>
      <c r="BC32" s="396">
        <f t="shared" si="45"/>
        <v>0</v>
      </c>
      <c r="BD32" s="396">
        <f t="shared" si="45"/>
        <v>0</v>
      </c>
      <c r="BE32" s="396">
        <f t="shared" si="45"/>
        <v>0</v>
      </c>
      <c r="BF32" s="396">
        <f t="shared" si="45"/>
        <v>0</v>
      </c>
      <c r="BG32" s="396">
        <f t="shared" si="45"/>
        <v>0</v>
      </c>
      <c r="BH32" s="396">
        <f t="shared" si="45"/>
        <v>0</v>
      </c>
      <c r="BI32" s="396">
        <f>BI140</f>
        <v>0</v>
      </c>
      <c r="BJ32" s="396">
        <f>BJ140</f>
        <v>0</v>
      </c>
      <c r="BK32" s="396">
        <f>BK140</f>
        <v>0</v>
      </c>
      <c r="BL32" s="396">
        <f>BL140</f>
        <v>0</v>
      </c>
      <c r="BM32" s="396">
        <f t="shared" si="45"/>
        <v>0</v>
      </c>
      <c r="BN32" s="396">
        <f t="shared" si="45"/>
        <v>0</v>
      </c>
      <c r="BO32" s="396">
        <f t="shared" si="45"/>
        <v>0</v>
      </c>
      <c r="BP32" s="396">
        <f t="shared" si="45"/>
        <v>0</v>
      </c>
      <c r="BQ32" s="396">
        <f t="shared" si="45"/>
        <v>0</v>
      </c>
      <c r="BR32" s="396">
        <f t="shared" ref="BR32:DL32" si="46">BR33+BR34</f>
        <v>0</v>
      </c>
      <c r="BS32" s="396">
        <f t="shared" si="46"/>
        <v>0</v>
      </c>
      <c r="BT32" s="396">
        <f t="shared" si="46"/>
        <v>0</v>
      </c>
      <c r="BU32" s="396">
        <f t="shared" si="46"/>
        <v>0</v>
      </c>
      <c r="BV32" s="396">
        <f t="shared" si="46"/>
        <v>0</v>
      </c>
      <c r="BW32" s="396">
        <f>BW140</f>
        <v>0</v>
      </c>
      <c r="BX32" s="396">
        <f>BX140</f>
        <v>0</v>
      </c>
      <c r="BY32" s="396">
        <f>BY140</f>
        <v>0</v>
      </c>
      <c r="BZ32" s="396">
        <f>BZ140</f>
        <v>0</v>
      </c>
      <c r="CA32" s="396">
        <f t="shared" si="46"/>
        <v>0</v>
      </c>
      <c r="CB32" s="396">
        <f t="shared" si="46"/>
        <v>0</v>
      </c>
      <c r="CC32" s="396">
        <f t="shared" si="46"/>
        <v>0</v>
      </c>
      <c r="CD32" s="396">
        <f t="shared" si="46"/>
        <v>0</v>
      </c>
      <c r="CE32" s="396">
        <f t="shared" si="46"/>
        <v>0</v>
      </c>
      <c r="CF32" s="396">
        <f t="shared" si="46"/>
        <v>0</v>
      </c>
      <c r="CG32" s="396">
        <f t="shared" si="46"/>
        <v>0</v>
      </c>
      <c r="CH32" s="396">
        <f t="shared" si="46"/>
        <v>0</v>
      </c>
      <c r="CI32" s="396">
        <f t="shared" si="46"/>
        <v>0</v>
      </c>
      <c r="CJ32" s="396">
        <f t="shared" si="46"/>
        <v>0</v>
      </c>
      <c r="CK32" s="396">
        <f>CK140</f>
        <v>0</v>
      </c>
      <c r="CL32" s="396">
        <f>CL140</f>
        <v>0</v>
      </c>
      <c r="CM32" s="396">
        <f>CM140</f>
        <v>0</v>
      </c>
      <c r="CN32" s="396">
        <f>CN140</f>
        <v>0</v>
      </c>
      <c r="CO32" s="396">
        <f t="shared" si="46"/>
        <v>0</v>
      </c>
      <c r="CP32" s="396">
        <f t="shared" si="46"/>
        <v>0</v>
      </c>
      <c r="CQ32" s="396">
        <f t="shared" si="46"/>
        <v>0</v>
      </c>
      <c r="CR32" s="396">
        <f t="shared" si="46"/>
        <v>0</v>
      </c>
      <c r="CS32" s="396">
        <f t="shared" si="46"/>
        <v>0</v>
      </c>
      <c r="CT32" s="396">
        <f t="shared" si="46"/>
        <v>0</v>
      </c>
      <c r="CU32" s="396">
        <f t="shared" si="46"/>
        <v>0</v>
      </c>
      <c r="CV32" s="396">
        <f t="shared" si="46"/>
        <v>0</v>
      </c>
      <c r="CW32" s="396">
        <f t="shared" si="46"/>
        <v>0</v>
      </c>
      <c r="CX32" s="396">
        <f t="shared" si="46"/>
        <v>0</v>
      </c>
      <c r="CY32" s="396">
        <f>CY140</f>
        <v>0</v>
      </c>
      <c r="CZ32" s="396">
        <f t="shared" si="46"/>
        <v>0</v>
      </c>
      <c r="DA32" s="396">
        <f>DA140</f>
        <v>0</v>
      </c>
      <c r="DB32" s="396">
        <f t="shared" si="46"/>
        <v>0</v>
      </c>
      <c r="DC32" s="396">
        <f t="shared" si="46"/>
        <v>0</v>
      </c>
      <c r="DD32" s="396">
        <f t="shared" si="46"/>
        <v>0</v>
      </c>
      <c r="DE32" s="396">
        <f t="shared" si="46"/>
        <v>0</v>
      </c>
      <c r="DF32" s="396">
        <f t="shared" si="46"/>
        <v>0</v>
      </c>
      <c r="DG32" s="396">
        <f t="shared" si="46"/>
        <v>0</v>
      </c>
      <c r="DH32" s="396">
        <f t="shared" si="46"/>
        <v>0</v>
      </c>
      <c r="DI32" s="396">
        <f t="shared" si="46"/>
        <v>0</v>
      </c>
      <c r="DJ32" s="396">
        <f t="shared" si="46"/>
        <v>0</v>
      </c>
      <c r="DK32" s="396">
        <f t="shared" si="46"/>
        <v>0</v>
      </c>
      <c r="DL32" s="396">
        <f t="shared" si="46"/>
        <v>0</v>
      </c>
      <c r="DM32" s="610" t="s">
        <v>180</v>
      </c>
      <c r="DN32" s="34"/>
    </row>
    <row r="33" spans="1:118" s="88" customFormat="1" ht="42" customHeight="1" x14ac:dyDescent="0.25">
      <c r="A33" s="34"/>
      <c r="B33" s="406" t="s">
        <v>1519</v>
      </c>
      <c r="C33" s="413" t="s">
        <v>103</v>
      </c>
      <c r="D33" s="399" t="s">
        <v>93</v>
      </c>
      <c r="E33" s="610">
        <f t="shared" ref="E33:H36" si="47">E148</f>
        <v>0</v>
      </c>
      <c r="F33" s="610">
        <f t="shared" si="47"/>
        <v>0</v>
      </c>
      <c r="G33" s="610">
        <f t="shared" si="47"/>
        <v>0</v>
      </c>
      <c r="H33" s="610">
        <f t="shared" si="47"/>
        <v>0</v>
      </c>
      <c r="I33" s="610">
        <v>0</v>
      </c>
      <c r="J33" s="610">
        <v>0</v>
      </c>
      <c r="K33" s="610">
        <v>0</v>
      </c>
      <c r="L33" s="610">
        <v>0</v>
      </c>
      <c r="M33" s="610">
        <v>0</v>
      </c>
      <c r="N33" s="610">
        <v>0</v>
      </c>
      <c r="O33" s="610">
        <v>0</v>
      </c>
      <c r="P33" s="610">
        <v>0</v>
      </c>
      <c r="Q33" s="610">
        <v>0</v>
      </c>
      <c r="R33" s="610">
        <v>0</v>
      </c>
      <c r="S33" s="610">
        <v>0</v>
      </c>
      <c r="T33" s="610">
        <v>0</v>
      </c>
      <c r="U33" s="610">
        <v>0</v>
      </c>
      <c r="V33" s="610">
        <v>0</v>
      </c>
      <c r="W33" s="610">
        <v>0</v>
      </c>
      <c r="X33" s="610">
        <v>0</v>
      </c>
      <c r="Y33" s="610">
        <v>0</v>
      </c>
      <c r="Z33" s="610">
        <v>0</v>
      </c>
      <c r="AA33" s="610">
        <v>0</v>
      </c>
      <c r="AB33" s="610">
        <v>0</v>
      </c>
      <c r="AC33" s="610">
        <v>0</v>
      </c>
      <c r="AD33" s="610">
        <v>0</v>
      </c>
      <c r="AE33" s="610">
        <v>0</v>
      </c>
      <c r="AF33" s="610">
        <v>0</v>
      </c>
      <c r="AG33" s="610">
        <f t="shared" ref="AG33:AJ36" si="48">AG148</f>
        <v>0</v>
      </c>
      <c r="AH33" s="610">
        <f t="shared" si="48"/>
        <v>0</v>
      </c>
      <c r="AI33" s="610">
        <f t="shared" si="48"/>
        <v>0</v>
      </c>
      <c r="AJ33" s="610">
        <f t="shared" si="48"/>
        <v>0</v>
      </c>
      <c r="AK33" s="610">
        <v>0</v>
      </c>
      <c r="AL33" s="610">
        <v>0</v>
      </c>
      <c r="AM33" s="610">
        <v>0</v>
      </c>
      <c r="AN33" s="610">
        <v>0</v>
      </c>
      <c r="AO33" s="610">
        <v>0</v>
      </c>
      <c r="AP33" s="610">
        <v>0</v>
      </c>
      <c r="AQ33" s="610">
        <v>0</v>
      </c>
      <c r="AR33" s="610">
        <v>0</v>
      </c>
      <c r="AS33" s="610">
        <v>0</v>
      </c>
      <c r="AT33" s="610">
        <v>0</v>
      </c>
      <c r="AU33" s="610">
        <f t="shared" ref="AU33:AX36" si="49">AU148</f>
        <v>0</v>
      </c>
      <c r="AV33" s="610">
        <f t="shared" si="49"/>
        <v>0</v>
      </c>
      <c r="AW33" s="610">
        <f t="shared" si="49"/>
        <v>0</v>
      </c>
      <c r="AX33" s="610">
        <f t="shared" si="49"/>
        <v>0</v>
      </c>
      <c r="AY33" s="610">
        <v>0</v>
      </c>
      <c r="AZ33" s="610">
        <v>0</v>
      </c>
      <c r="BA33" s="610">
        <v>0</v>
      </c>
      <c r="BB33" s="610">
        <v>0</v>
      </c>
      <c r="BC33" s="610">
        <v>0</v>
      </c>
      <c r="BD33" s="610">
        <v>0</v>
      </c>
      <c r="BE33" s="610">
        <v>0</v>
      </c>
      <c r="BF33" s="610">
        <v>0</v>
      </c>
      <c r="BG33" s="610">
        <v>0</v>
      </c>
      <c r="BH33" s="610">
        <v>0</v>
      </c>
      <c r="BI33" s="610">
        <f t="shared" ref="BI33:BL36" si="50">BI148</f>
        <v>0</v>
      </c>
      <c r="BJ33" s="610">
        <f t="shared" si="50"/>
        <v>0</v>
      </c>
      <c r="BK33" s="610">
        <f t="shared" si="50"/>
        <v>0</v>
      </c>
      <c r="BL33" s="610">
        <f t="shared" si="50"/>
        <v>0</v>
      </c>
      <c r="BM33" s="610">
        <v>0</v>
      </c>
      <c r="BN33" s="610">
        <v>0</v>
      </c>
      <c r="BO33" s="610">
        <v>0</v>
      </c>
      <c r="BP33" s="610">
        <v>0</v>
      </c>
      <c r="BQ33" s="610">
        <v>0</v>
      </c>
      <c r="BR33" s="610">
        <v>0</v>
      </c>
      <c r="BS33" s="610">
        <v>0</v>
      </c>
      <c r="BT33" s="610">
        <v>0</v>
      </c>
      <c r="BU33" s="610">
        <v>0</v>
      </c>
      <c r="BV33" s="610">
        <v>0</v>
      </c>
      <c r="BW33" s="610">
        <f t="shared" ref="BW33:BZ36" si="51">BW148</f>
        <v>0</v>
      </c>
      <c r="BX33" s="610">
        <f t="shared" si="51"/>
        <v>0</v>
      </c>
      <c r="BY33" s="610">
        <f t="shared" si="51"/>
        <v>0</v>
      </c>
      <c r="BZ33" s="610">
        <f t="shared" si="51"/>
        <v>0</v>
      </c>
      <c r="CA33" s="610"/>
      <c r="CB33" s="610"/>
      <c r="CC33" s="610"/>
      <c r="CD33" s="610"/>
      <c r="CE33" s="610"/>
      <c r="CF33" s="610"/>
      <c r="CG33" s="610"/>
      <c r="CH33" s="610"/>
      <c r="CI33" s="610"/>
      <c r="CJ33" s="610"/>
      <c r="CK33" s="610">
        <f t="shared" ref="CK33:CN36" si="52">CK148</f>
        <v>0</v>
      </c>
      <c r="CL33" s="610">
        <f t="shared" si="52"/>
        <v>0</v>
      </c>
      <c r="CM33" s="610">
        <f t="shared" si="52"/>
        <v>0</v>
      </c>
      <c r="CN33" s="610">
        <f t="shared" si="52"/>
        <v>0</v>
      </c>
      <c r="CO33" s="610"/>
      <c r="CP33" s="610"/>
      <c r="CQ33" s="610"/>
      <c r="CR33" s="610"/>
      <c r="CS33" s="610"/>
      <c r="CT33" s="610"/>
      <c r="CU33" s="610"/>
      <c r="CV33" s="610"/>
      <c r="CW33" s="610"/>
      <c r="CX33" s="610"/>
      <c r="CY33" s="610">
        <f t="shared" ref="CY33:DA36" si="53">CY148</f>
        <v>0</v>
      </c>
      <c r="CZ33" s="610">
        <v>0</v>
      </c>
      <c r="DA33" s="396">
        <f t="shared" si="53"/>
        <v>0</v>
      </c>
      <c r="DB33" s="610">
        <v>0</v>
      </c>
      <c r="DC33" s="610">
        <v>0</v>
      </c>
      <c r="DD33" s="610">
        <v>0</v>
      </c>
      <c r="DE33" s="610">
        <v>0</v>
      </c>
      <c r="DF33" s="610">
        <v>0</v>
      </c>
      <c r="DG33" s="610">
        <v>0</v>
      </c>
      <c r="DH33" s="610">
        <v>0</v>
      </c>
      <c r="DI33" s="610">
        <v>0</v>
      </c>
      <c r="DJ33" s="610">
        <v>0</v>
      </c>
      <c r="DK33" s="610">
        <v>0</v>
      </c>
      <c r="DL33" s="610">
        <v>0</v>
      </c>
      <c r="DM33" s="610" t="s">
        <v>180</v>
      </c>
      <c r="DN33" s="34"/>
    </row>
    <row r="34" spans="1:118" ht="42" customHeight="1" x14ac:dyDescent="0.25">
      <c r="A34" s="34"/>
      <c r="B34" s="406" t="s">
        <v>1520</v>
      </c>
      <c r="C34" s="413" t="s">
        <v>105</v>
      </c>
      <c r="D34" s="399" t="s">
        <v>93</v>
      </c>
      <c r="E34" s="610">
        <f t="shared" si="47"/>
        <v>0</v>
      </c>
      <c r="F34" s="610">
        <f t="shared" si="47"/>
        <v>0</v>
      </c>
      <c r="G34" s="610">
        <f t="shared" si="47"/>
        <v>0</v>
      </c>
      <c r="H34" s="610">
        <f t="shared" si="47"/>
        <v>0</v>
      </c>
      <c r="I34" s="610">
        <v>0</v>
      </c>
      <c r="J34" s="610">
        <v>0</v>
      </c>
      <c r="K34" s="610">
        <v>0</v>
      </c>
      <c r="L34" s="610">
        <v>0</v>
      </c>
      <c r="M34" s="610">
        <v>0</v>
      </c>
      <c r="N34" s="610">
        <v>0</v>
      </c>
      <c r="O34" s="610">
        <v>0</v>
      </c>
      <c r="P34" s="610">
        <v>0</v>
      </c>
      <c r="Q34" s="610">
        <v>0</v>
      </c>
      <c r="R34" s="610">
        <v>0</v>
      </c>
      <c r="S34" s="610">
        <v>0</v>
      </c>
      <c r="T34" s="610">
        <v>0</v>
      </c>
      <c r="U34" s="610">
        <v>0</v>
      </c>
      <c r="V34" s="610">
        <v>0</v>
      </c>
      <c r="W34" s="610">
        <v>0</v>
      </c>
      <c r="X34" s="610">
        <v>0</v>
      </c>
      <c r="Y34" s="610">
        <v>0</v>
      </c>
      <c r="Z34" s="610">
        <v>0</v>
      </c>
      <c r="AA34" s="610">
        <v>0</v>
      </c>
      <c r="AB34" s="610">
        <v>0</v>
      </c>
      <c r="AC34" s="610">
        <v>0</v>
      </c>
      <c r="AD34" s="610">
        <v>0</v>
      </c>
      <c r="AE34" s="610">
        <v>0</v>
      </c>
      <c r="AF34" s="610">
        <v>0</v>
      </c>
      <c r="AG34" s="610">
        <f t="shared" si="48"/>
        <v>0</v>
      </c>
      <c r="AH34" s="610">
        <f t="shared" si="48"/>
        <v>0</v>
      </c>
      <c r="AI34" s="610">
        <f t="shared" si="48"/>
        <v>0</v>
      </c>
      <c r="AJ34" s="610">
        <f t="shared" si="48"/>
        <v>0</v>
      </c>
      <c r="AK34" s="610">
        <v>0</v>
      </c>
      <c r="AL34" s="610">
        <v>0</v>
      </c>
      <c r="AM34" s="610">
        <v>0</v>
      </c>
      <c r="AN34" s="610">
        <v>0</v>
      </c>
      <c r="AO34" s="610">
        <v>0</v>
      </c>
      <c r="AP34" s="610">
        <v>0</v>
      </c>
      <c r="AQ34" s="610">
        <v>0</v>
      </c>
      <c r="AR34" s="610">
        <v>0</v>
      </c>
      <c r="AS34" s="610">
        <v>0</v>
      </c>
      <c r="AT34" s="610">
        <v>0</v>
      </c>
      <c r="AU34" s="610">
        <f t="shared" si="49"/>
        <v>0</v>
      </c>
      <c r="AV34" s="610">
        <f t="shared" si="49"/>
        <v>0</v>
      </c>
      <c r="AW34" s="610">
        <f t="shared" si="49"/>
        <v>0</v>
      </c>
      <c r="AX34" s="610">
        <f t="shared" si="49"/>
        <v>0</v>
      </c>
      <c r="AY34" s="610">
        <v>0</v>
      </c>
      <c r="AZ34" s="610">
        <v>0</v>
      </c>
      <c r="BA34" s="610">
        <v>0</v>
      </c>
      <c r="BB34" s="610">
        <v>0</v>
      </c>
      <c r="BC34" s="610">
        <v>0</v>
      </c>
      <c r="BD34" s="610">
        <v>0</v>
      </c>
      <c r="BE34" s="610">
        <v>0</v>
      </c>
      <c r="BF34" s="610">
        <v>0</v>
      </c>
      <c r="BG34" s="610">
        <v>0</v>
      </c>
      <c r="BH34" s="610">
        <v>0</v>
      </c>
      <c r="BI34" s="610">
        <f t="shared" si="50"/>
        <v>0</v>
      </c>
      <c r="BJ34" s="610">
        <f t="shared" si="50"/>
        <v>0</v>
      </c>
      <c r="BK34" s="610">
        <f t="shared" si="50"/>
        <v>0</v>
      </c>
      <c r="BL34" s="610">
        <f t="shared" si="50"/>
        <v>0</v>
      </c>
      <c r="BM34" s="610">
        <v>0</v>
      </c>
      <c r="BN34" s="610">
        <v>0</v>
      </c>
      <c r="BO34" s="610">
        <v>0</v>
      </c>
      <c r="BP34" s="610">
        <v>0</v>
      </c>
      <c r="BQ34" s="610">
        <v>0</v>
      </c>
      <c r="BR34" s="610">
        <v>0</v>
      </c>
      <c r="BS34" s="610">
        <v>0</v>
      </c>
      <c r="BT34" s="610">
        <v>0</v>
      </c>
      <c r="BU34" s="610">
        <v>0</v>
      </c>
      <c r="BV34" s="610">
        <v>0</v>
      </c>
      <c r="BW34" s="610">
        <f t="shared" si="51"/>
        <v>0</v>
      </c>
      <c r="BX34" s="610">
        <f t="shared" si="51"/>
        <v>0</v>
      </c>
      <c r="BY34" s="610">
        <f t="shared" si="51"/>
        <v>0</v>
      </c>
      <c r="BZ34" s="610">
        <f t="shared" si="51"/>
        <v>0</v>
      </c>
      <c r="CA34" s="610"/>
      <c r="CB34" s="610"/>
      <c r="CC34" s="610"/>
      <c r="CD34" s="610"/>
      <c r="CE34" s="610"/>
      <c r="CF34" s="610"/>
      <c r="CG34" s="610"/>
      <c r="CH34" s="610"/>
      <c r="CI34" s="610"/>
      <c r="CJ34" s="610"/>
      <c r="CK34" s="610">
        <f t="shared" si="52"/>
        <v>0</v>
      </c>
      <c r="CL34" s="610">
        <f t="shared" si="52"/>
        <v>0</v>
      </c>
      <c r="CM34" s="610">
        <f t="shared" si="52"/>
        <v>0</v>
      </c>
      <c r="CN34" s="610">
        <f t="shared" si="52"/>
        <v>0</v>
      </c>
      <c r="CO34" s="610"/>
      <c r="CP34" s="610"/>
      <c r="CQ34" s="610"/>
      <c r="CR34" s="610"/>
      <c r="CS34" s="610"/>
      <c r="CT34" s="610"/>
      <c r="CU34" s="610"/>
      <c r="CV34" s="610"/>
      <c r="CW34" s="610"/>
      <c r="CX34" s="610"/>
      <c r="CY34" s="610">
        <f t="shared" si="53"/>
        <v>0</v>
      </c>
      <c r="CZ34" s="610">
        <v>0</v>
      </c>
      <c r="DA34" s="396">
        <f t="shared" si="53"/>
        <v>0</v>
      </c>
      <c r="DB34" s="610">
        <v>0</v>
      </c>
      <c r="DC34" s="610">
        <v>0</v>
      </c>
      <c r="DD34" s="610">
        <v>0</v>
      </c>
      <c r="DE34" s="610">
        <v>0</v>
      </c>
      <c r="DF34" s="610">
        <v>0</v>
      </c>
      <c r="DG34" s="610">
        <v>0</v>
      </c>
      <c r="DH34" s="610">
        <v>0</v>
      </c>
      <c r="DI34" s="610">
        <v>0</v>
      </c>
      <c r="DJ34" s="610">
        <v>0</v>
      </c>
      <c r="DK34" s="610">
        <v>0</v>
      </c>
      <c r="DL34" s="610">
        <v>0</v>
      </c>
      <c r="DM34" s="610" t="s">
        <v>180</v>
      </c>
      <c r="DN34" s="34"/>
    </row>
    <row r="35" spans="1:118" ht="42" customHeight="1" x14ac:dyDescent="0.25">
      <c r="A35" s="34"/>
      <c r="B35" s="406" t="s">
        <v>98</v>
      </c>
      <c r="C35" s="395" t="s">
        <v>1521</v>
      </c>
      <c r="D35" s="399" t="s">
        <v>93</v>
      </c>
      <c r="E35" s="396">
        <f t="shared" si="47"/>
        <v>0</v>
      </c>
      <c r="F35" s="396">
        <f t="shared" si="47"/>
        <v>0</v>
      </c>
      <c r="G35" s="396">
        <f t="shared" si="47"/>
        <v>0</v>
      </c>
      <c r="H35" s="396">
        <f t="shared" si="47"/>
        <v>0</v>
      </c>
      <c r="I35" s="396">
        <v>0</v>
      </c>
      <c r="J35" s="396">
        <v>0</v>
      </c>
      <c r="K35" s="396">
        <v>0</v>
      </c>
      <c r="L35" s="396">
        <v>0</v>
      </c>
      <c r="M35" s="396">
        <v>0</v>
      </c>
      <c r="N35" s="396">
        <v>0</v>
      </c>
      <c r="O35" s="396">
        <v>0</v>
      </c>
      <c r="P35" s="396">
        <v>0</v>
      </c>
      <c r="Q35" s="396">
        <v>0</v>
      </c>
      <c r="R35" s="396">
        <v>0</v>
      </c>
      <c r="S35" s="396">
        <v>0</v>
      </c>
      <c r="T35" s="396">
        <v>0</v>
      </c>
      <c r="U35" s="396">
        <v>0</v>
      </c>
      <c r="V35" s="396">
        <v>0</v>
      </c>
      <c r="W35" s="396">
        <v>0</v>
      </c>
      <c r="X35" s="396">
        <v>0</v>
      </c>
      <c r="Y35" s="396">
        <v>0</v>
      </c>
      <c r="Z35" s="396">
        <v>0</v>
      </c>
      <c r="AA35" s="396">
        <v>0</v>
      </c>
      <c r="AB35" s="396">
        <v>0</v>
      </c>
      <c r="AC35" s="396">
        <v>0</v>
      </c>
      <c r="AD35" s="396">
        <v>0</v>
      </c>
      <c r="AE35" s="396">
        <v>0</v>
      </c>
      <c r="AF35" s="396">
        <v>0</v>
      </c>
      <c r="AG35" s="396">
        <f t="shared" si="48"/>
        <v>0</v>
      </c>
      <c r="AH35" s="396">
        <f t="shared" si="48"/>
        <v>0</v>
      </c>
      <c r="AI35" s="396">
        <f t="shared" si="48"/>
        <v>0</v>
      </c>
      <c r="AJ35" s="396">
        <f t="shared" si="48"/>
        <v>0</v>
      </c>
      <c r="AK35" s="396">
        <v>0</v>
      </c>
      <c r="AL35" s="396">
        <v>0</v>
      </c>
      <c r="AM35" s="396">
        <v>0</v>
      </c>
      <c r="AN35" s="396">
        <v>0</v>
      </c>
      <c r="AO35" s="396">
        <v>0</v>
      </c>
      <c r="AP35" s="396">
        <v>0</v>
      </c>
      <c r="AQ35" s="396">
        <v>0</v>
      </c>
      <c r="AR35" s="396">
        <v>0</v>
      </c>
      <c r="AS35" s="396">
        <v>0</v>
      </c>
      <c r="AT35" s="396">
        <v>0</v>
      </c>
      <c r="AU35" s="396">
        <f t="shared" si="49"/>
        <v>0</v>
      </c>
      <c r="AV35" s="396">
        <f t="shared" si="49"/>
        <v>0</v>
      </c>
      <c r="AW35" s="396">
        <f t="shared" si="49"/>
        <v>0</v>
      </c>
      <c r="AX35" s="396">
        <f t="shared" si="49"/>
        <v>0</v>
      </c>
      <c r="AY35" s="396">
        <v>0</v>
      </c>
      <c r="AZ35" s="396">
        <v>0</v>
      </c>
      <c r="BA35" s="396">
        <v>0</v>
      </c>
      <c r="BB35" s="396">
        <v>0</v>
      </c>
      <c r="BC35" s="396">
        <v>0</v>
      </c>
      <c r="BD35" s="396">
        <v>0</v>
      </c>
      <c r="BE35" s="396">
        <v>0</v>
      </c>
      <c r="BF35" s="396">
        <v>0</v>
      </c>
      <c r="BG35" s="396">
        <v>0</v>
      </c>
      <c r="BH35" s="396">
        <v>0</v>
      </c>
      <c r="BI35" s="396">
        <f t="shared" si="50"/>
        <v>0</v>
      </c>
      <c r="BJ35" s="396">
        <f t="shared" si="50"/>
        <v>0</v>
      </c>
      <c r="BK35" s="396">
        <f t="shared" si="50"/>
        <v>0</v>
      </c>
      <c r="BL35" s="396">
        <f t="shared" si="50"/>
        <v>0</v>
      </c>
      <c r="BM35" s="396">
        <v>0</v>
      </c>
      <c r="BN35" s="396">
        <v>0</v>
      </c>
      <c r="BO35" s="396">
        <v>0</v>
      </c>
      <c r="BP35" s="396">
        <v>0</v>
      </c>
      <c r="BQ35" s="396">
        <v>0</v>
      </c>
      <c r="BR35" s="396">
        <v>0</v>
      </c>
      <c r="BS35" s="396">
        <v>0</v>
      </c>
      <c r="BT35" s="396">
        <v>0</v>
      </c>
      <c r="BU35" s="396">
        <v>0</v>
      </c>
      <c r="BV35" s="396">
        <v>0</v>
      </c>
      <c r="BW35" s="396">
        <f t="shared" si="51"/>
        <v>0</v>
      </c>
      <c r="BX35" s="396">
        <f t="shared" si="51"/>
        <v>0</v>
      </c>
      <c r="BY35" s="396">
        <f t="shared" si="51"/>
        <v>0</v>
      </c>
      <c r="BZ35" s="396">
        <f t="shared" si="51"/>
        <v>0</v>
      </c>
      <c r="CA35" s="396">
        <v>0</v>
      </c>
      <c r="CB35" s="396">
        <v>0</v>
      </c>
      <c r="CC35" s="396">
        <v>0</v>
      </c>
      <c r="CD35" s="396">
        <v>0</v>
      </c>
      <c r="CE35" s="396">
        <v>0</v>
      </c>
      <c r="CF35" s="396">
        <v>0</v>
      </c>
      <c r="CG35" s="396">
        <v>0</v>
      </c>
      <c r="CH35" s="396">
        <v>0</v>
      </c>
      <c r="CI35" s="396">
        <v>0</v>
      </c>
      <c r="CJ35" s="396">
        <v>0</v>
      </c>
      <c r="CK35" s="396">
        <f t="shared" si="52"/>
        <v>0</v>
      </c>
      <c r="CL35" s="396">
        <f t="shared" si="52"/>
        <v>0</v>
      </c>
      <c r="CM35" s="396">
        <f t="shared" si="52"/>
        <v>0</v>
      </c>
      <c r="CN35" s="396">
        <f t="shared" si="52"/>
        <v>0</v>
      </c>
      <c r="CO35" s="396">
        <v>0</v>
      </c>
      <c r="CP35" s="396">
        <v>0</v>
      </c>
      <c r="CQ35" s="396">
        <v>0</v>
      </c>
      <c r="CR35" s="396">
        <v>0</v>
      </c>
      <c r="CS35" s="396">
        <v>0</v>
      </c>
      <c r="CT35" s="396">
        <v>0</v>
      </c>
      <c r="CU35" s="396">
        <v>0</v>
      </c>
      <c r="CV35" s="396">
        <v>0</v>
      </c>
      <c r="CW35" s="396">
        <v>0</v>
      </c>
      <c r="CX35" s="396">
        <v>0</v>
      </c>
      <c r="CY35" s="396">
        <f t="shared" si="53"/>
        <v>0</v>
      </c>
      <c r="CZ35" s="396">
        <v>0</v>
      </c>
      <c r="DA35" s="396">
        <f t="shared" si="53"/>
        <v>0</v>
      </c>
      <c r="DB35" s="396">
        <v>0</v>
      </c>
      <c r="DC35" s="396">
        <v>0</v>
      </c>
      <c r="DD35" s="396">
        <v>0</v>
      </c>
      <c r="DE35" s="396">
        <v>0</v>
      </c>
      <c r="DF35" s="396">
        <v>0</v>
      </c>
      <c r="DG35" s="396">
        <v>0</v>
      </c>
      <c r="DH35" s="396">
        <v>0</v>
      </c>
      <c r="DI35" s="396">
        <v>0</v>
      </c>
      <c r="DJ35" s="396">
        <v>0</v>
      </c>
      <c r="DK35" s="396">
        <v>0</v>
      </c>
      <c r="DL35" s="396">
        <v>0</v>
      </c>
      <c r="DM35" s="396" t="s">
        <v>180</v>
      </c>
      <c r="DN35" s="34"/>
    </row>
    <row r="36" spans="1:118" ht="42" customHeight="1" x14ac:dyDescent="0.25">
      <c r="A36" s="34"/>
      <c r="B36" s="406" t="s">
        <v>1522</v>
      </c>
      <c r="C36" s="395" t="s">
        <v>789</v>
      </c>
      <c r="D36" s="399" t="s">
        <v>93</v>
      </c>
      <c r="E36" s="396">
        <f t="shared" si="47"/>
        <v>0</v>
      </c>
      <c r="F36" s="396">
        <f t="shared" si="47"/>
        <v>0</v>
      </c>
      <c r="G36" s="396">
        <f t="shared" si="47"/>
        <v>0</v>
      </c>
      <c r="H36" s="396">
        <f t="shared" si="47"/>
        <v>0</v>
      </c>
      <c r="I36" s="396">
        <f t="shared" ref="I36:AF36" si="54">I37+I38</f>
        <v>0</v>
      </c>
      <c r="J36" s="396">
        <f t="shared" si="54"/>
        <v>0</v>
      </c>
      <c r="K36" s="396">
        <f t="shared" si="54"/>
        <v>0</v>
      </c>
      <c r="L36" s="396">
        <f t="shared" si="54"/>
        <v>0</v>
      </c>
      <c r="M36" s="396">
        <f t="shared" si="54"/>
        <v>0</v>
      </c>
      <c r="N36" s="396">
        <f t="shared" si="54"/>
        <v>0</v>
      </c>
      <c r="O36" s="396">
        <f t="shared" si="54"/>
        <v>0</v>
      </c>
      <c r="P36" s="396">
        <f t="shared" si="54"/>
        <v>0</v>
      </c>
      <c r="Q36" s="396">
        <f t="shared" si="54"/>
        <v>0</v>
      </c>
      <c r="R36" s="396">
        <f t="shared" si="54"/>
        <v>0</v>
      </c>
      <c r="S36" s="396">
        <f t="shared" si="54"/>
        <v>0</v>
      </c>
      <c r="T36" s="396">
        <f t="shared" si="54"/>
        <v>0</v>
      </c>
      <c r="U36" s="396">
        <f t="shared" si="54"/>
        <v>0</v>
      </c>
      <c r="V36" s="396">
        <f t="shared" si="54"/>
        <v>0</v>
      </c>
      <c r="W36" s="396">
        <f t="shared" si="54"/>
        <v>0</v>
      </c>
      <c r="X36" s="396">
        <f t="shared" si="54"/>
        <v>0</v>
      </c>
      <c r="Y36" s="396">
        <f t="shared" si="54"/>
        <v>0</v>
      </c>
      <c r="Z36" s="396">
        <f t="shared" si="54"/>
        <v>0</v>
      </c>
      <c r="AA36" s="396">
        <f t="shared" si="54"/>
        <v>0</v>
      </c>
      <c r="AB36" s="396">
        <f t="shared" si="54"/>
        <v>0</v>
      </c>
      <c r="AC36" s="396">
        <f t="shared" si="54"/>
        <v>0</v>
      </c>
      <c r="AD36" s="396">
        <f t="shared" si="54"/>
        <v>0</v>
      </c>
      <c r="AE36" s="396">
        <f t="shared" si="54"/>
        <v>0</v>
      </c>
      <c r="AF36" s="396">
        <f t="shared" si="54"/>
        <v>0</v>
      </c>
      <c r="AG36" s="396">
        <f t="shared" si="48"/>
        <v>0</v>
      </c>
      <c r="AH36" s="396">
        <f t="shared" si="48"/>
        <v>0</v>
      </c>
      <c r="AI36" s="396">
        <f t="shared" si="48"/>
        <v>0</v>
      </c>
      <c r="AJ36" s="396">
        <f t="shared" si="48"/>
        <v>0</v>
      </c>
      <c r="AK36" s="396">
        <f t="shared" ref="AK36:BP36" si="55">AK37+AK38</f>
        <v>0</v>
      </c>
      <c r="AL36" s="396">
        <f t="shared" si="55"/>
        <v>0</v>
      </c>
      <c r="AM36" s="396">
        <f t="shared" si="55"/>
        <v>0</v>
      </c>
      <c r="AN36" s="396">
        <f t="shared" si="55"/>
        <v>0</v>
      </c>
      <c r="AO36" s="396">
        <f t="shared" si="55"/>
        <v>0</v>
      </c>
      <c r="AP36" s="396">
        <f t="shared" si="55"/>
        <v>0</v>
      </c>
      <c r="AQ36" s="396">
        <f t="shared" si="55"/>
        <v>0</v>
      </c>
      <c r="AR36" s="396">
        <f t="shared" si="55"/>
        <v>0</v>
      </c>
      <c r="AS36" s="396">
        <f t="shared" si="55"/>
        <v>0</v>
      </c>
      <c r="AT36" s="396">
        <f t="shared" si="55"/>
        <v>0</v>
      </c>
      <c r="AU36" s="396">
        <f t="shared" si="49"/>
        <v>0</v>
      </c>
      <c r="AV36" s="396">
        <f t="shared" si="49"/>
        <v>0</v>
      </c>
      <c r="AW36" s="396">
        <f t="shared" si="49"/>
        <v>0</v>
      </c>
      <c r="AX36" s="396">
        <f t="shared" si="49"/>
        <v>0</v>
      </c>
      <c r="AY36" s="396">
        <f t="shared" si="55"/>
        <v>0</v>
      </c>
      <c r="AZ36" s="396">
        <f t="shared" si="55"/>
        <v>0</v>
      </c>
      <c r="BA36" s="396">
        <f t="shared" si="55"/>
        <v>0</v>
      </c>
      <c r="BB36" s="396">
        <f t="shared" si="55"/>
        <v>0</v>
      </c>
      <c r="BC36" s="396">
        <f t="shared" si="55"/>
        <v>0</v>
      </c>
      <c r="BD36" s="396">
        <f t="shared" si="55"/>
        <v>0</v>
      </c>
      <c r="BE36" s="396">
        <f t="shared" si="55"/>
        <v>0</v>
      </c>
      <c r="BF36" s="396">
        <f t="shared" si="55"/>
        <v>0</v>
      </c>
      <c r="BG36" s="396">
        <f t="shared" si="55"/>
        <v>0</v>
      </c>
      <c r="BH36" s="396">
        <f t="shared" si="55"/>
        <v>0</v>
      </c>
      <c r="BI36" s="396">
        <f t="shared" si="50"/>
        <v>0</v>
      </c>
      <c r="BJ36" s="396">
        <f t="shared" si="50"/>
        <v>0</v>
      </c>
      <c r="BK36" s="396">
        <f t="shared" si="50"/>
        <v>0</v>
      </c>
      <c r="BL36" s="396">
        <f t="shared" si="50"/>
        <v>0</v>
      </c>
      <c r="BM36" s="396">
        <f t="shared" si="55"/>
        <v>0</v>
      </c>
      <c r="BN36" s="396">
        <f t="shared" si="55"/>
        <v>0</v>
      </c>
      <c r="BO36" s="396">
        <f t="shared" si="55"/>
        <v>0</v>
      </c>
      <c r="BP36" s="396">
        <f t="shared" si="55"/>
        <v>0</v>
      </c>
      <c r="BQ36" s="396">
        <f t="shared" ref="BQ36:BV36" si="56">BQ37+BQ38</f>
        <v>0</v>
      </c>
      <c r="BR36" s="396">
        <f t="shared" si="56"/>
        <v>0</v>
      </c>
      <c r="BS36" s="396">
        <f t="shared" si="56"/>
        <v>0</v>
      </c>
      <c r="BT36" s="396">
        <f t="shared" si="56"/>
        <v>0</v>
      </c>
      <c r="BU36" s="396">
        <f t="shared" si="56"/>
        <v>0</v>
      </c>
      <c r="BV36" s="396">
        <f t="shared" si="56"/>
        <v>0</v>
      </c>
      <c r="BW36" s="396">
        <f t="shared" si="51"/>
        <v>0</v>
      </c>
      <c r="BX36" s="396">
        <f t="shared" si="51"/>
        <v>0</v>
      </c>
      <c r="BY36" s="396">
        <f t="shared" si="51"/>
        <v>0</v>
      </c>
      <c r="BZ36" s="396">
        <f t="shared" si="51"/>
        <v>0</v>
      </c>
      <c r="CA36" s="396">
        <f>CA37+CA38</f>
        <v>0</v>
      </c>
      <c r="CB36" s="396">
        <f>CB37+CB38</f>
        <v>0</v>
      </c>
      <c r="CC36" s="396">
        <f>CC37+CC38</f>
        <v>0</v>
      </c>
      <c r="CD36" s="396">
        <f>CD37+CD38</f>
        <v>0</v>
      </c>
      <c r="CE36" s="396">
        <f t="shared" ref="CE36:CX36" si="57">CE37+CE38</f>
        <v>0</v>
      </c>
      <c r="CF36" s="396">
        <f t="shared" si="57"/>
        <v>0</v>
      </c>
      <c r="CG36" s="396">
        <f t="shared" si="57"/>
        <v>0</v>
      </c>
      <c r="CH36" s="396">
        <f t="shared" si="57"/>
        <v>0</v>
      </c>
      <c r="CI36" s="396">
        <f t="shared" si="57"/>
        <v>0</v>
      </c>
      <c r="CJ36" s="396">
        <f t="shared" si="57"/>
        <v>0</v>
      </c>
      <c r="CK36" s="396">
        <f t="shared" si="52"/>
        <v>0</v>
      </c>
      <c r="CL36" s="396">
        <f t="shared" si="52"/>
        <v>0</v>
      </c>
      <c r="CM36" s="396">
        <f t="shared" si="52"/>
        <v>0</v>
      </c>
      <c r="CN36" s="396">
        <f t="shared" si="52"/>
        <v>0</v>
      </c>
      <c r="CO36" s="396">
        <f t="shared" si="57"/>
        <v>0</v>
      </c>
      <c r="CP36" s="396">
        <f t="shared" si="57"/>
        <v>0</v>
      </c>
      <c r="CQ36" s="396">
        <f t="shared" si="57"/>
        <v>0</v>
      </c>
      <c r="CR36" s="396">
        <f t="shared" si="57"/>
        <v>0</v>
      </c>
      <c r="CS36" s="396">
        <f t="shared" si="57"/>
        <v>0</v>
      </c>
      <c r="CT36" s="396">
        <f t="shared" si="57"/>
        <v>0</v>
      </c>
      <c r="CU36" s="396">
        <f t="shared" si="57"/>
        <v>0</v>
      </c>
      <c r="CV36" s="396">
        <f t="shared" si="57"/>
        <v>0</v>
      </c>
      <c r="CW36" s="396">
        <f t="shared" si="57"/>
        <v>0</v>
      </c>
      <c r="CX36" s="396">
        <f t="shared" si="57"/>
        <v>0</v>
      </c>
      <c r="CY36" s="396">
        <f t="shared" si="53"/>
        <v>0</v>
      </c>
      <c r="CZ36" s="396">
        <f>CZ37+CZ38</f>
        <v>0</v>
      </c>
      <c r="DA36" s="396">
        <f t="shared" si="53"/>
        <v>0</v>
      </c>
      <c r="DB36" s="396">
        <f t="shared" ref="DB36:DL36" si="58">DB37+DB38</f>
        <v>0</v>
      </c>
      <c r="DC36" s="396">
        <f t="shared" si="58"/>
        <v>0</v>
      </c>
      <c r="DD36" s="396">
        <f t="shared" si="58"/>
        <v>0</v>
      </c>
      <c r="DE36" s="396">
        <f t="shared" si="58"/>
        <v>0</v>
      </c>
      <c r="DF36" s="396">
        <f t="shared" si="58"/>
        <v>0</v>
      </c>
      <c r="DG36" s="396">
        <f t="shared" si="58"/>
        <v>0</v>
      </c>
      <c r="DH36" s="396">
        <f t="shared" si="58"/>
        <v>0</v>
      </c>
      <c r="DI36" s="396">
        <f t="shared" si="58"/>
        <v>0</v>
      </c>
      <c r="DJ36" s="396">
        <f t="shared" si="58"/>
        <v>0</v>
      </c>
      <c r="DK36" s="396">
        <f t="shared" si="58"/>
        <v>0</v>
      </c>
      <c r="DL36" s="396">
        <f t="shared" si="58"/>
        <v>0</v>
      </c>
      <c r="DM36" s="396" t="s">
        <v>180</v>
      </c>
      <c r="DN36" s="34"/>
    </row>
    <row r="37" spans="1:118" ht="42" customHeight="1" x14ac:dyDescent="0.25">
      <c r="A37" s="34"/>
      <c r="B37" s="406" t="s">
        <v>1523</v>
      </c>
      <c r="C37" s="395" t="s">
        <v>1524</v>
      </c>
      <c r="D37" s="399" t="s">
        <v>93</v>
      </c>
      <c r="E37" s="610">
        <f>E157</f>
        <v>0</v>
      </c>
      <c r="F37" s="610">
        <f>F157</f>
        <v>0</v>
      </c>
      <c r="G37" s="610">
        <f>G157</f>
        <v>0</v>
      </c>
      <c r="H37" s="610">
        <f>H157</f>
        <v>0</v>
      </c>
      <c r="I37" s="610">
        <v>0</v>
      </c>
      <c r="J37" s="610">
        <v>0</v>
      </c>
      <c r="K37" s="610">
        <v>0</v>
      </c>
      <c r="L37" s="610">
        <v>0</v>
      </c>
      <c r="M37" s="610">
        <v>0</v>
      </c>
      <c r="N37" s="610">
        <v>0</v>
      </c>
      <c r="O37" s="610">
        <v>0</v>
      </c>
      <c r="P37" s="610">
        <v>0</v>
      </c>
      <c r="Q37" s="610">
        <v>0</v>
      </c>
      <c r="R37" s="610">
        <v>0</v>
      </c>
      <c r="S37" s="610">
        <v>0</v>
      </c>
      <c r="T37" s="610">
        <v>0</v>
      </c>
      <c r="U37" s="610">
        <v>0</v>
      </c>
      <c r="V37" s="610">
        <v>0</v>
      </c>
      <c r="W37" s="610">
        <v>0</v>
      </c>
      <c r="X37" s="610">
        <v>0</v>
      </c>
      <c r="Y37" s="610">
        <v>0</v>
      </c>
      <c r="Z37" s="610">
        <v>0</v>
      </c>
      <c r="AA37" s="610">
        <v>0</v>
      </c>
      <c r="AB37" s="610">
        <v>0</v>
      </c>
      <c r="AC37" s="610">
        <v>0</v>
      </c>
      <c r="AD37" s="610">
        <v>0</v>
      </c>
      <c r="AE37" s="610">
        <v>0</v>
      </c>
      <c r="AF37" s="610">
        <v>0</v>
      </c>
      <c r="AG37" s="610">
        <f>AG157</f>
        <v>0</v>
      </c>
      <c r="AH37" s="610">
        <f>AH157</f>
        <v>0</v>
      </c>
      <c r="AI37" s="610">
        <f>AI157</f>
        <v>0</v>
      </c>
      <c r="AJ37" s="610">
        <f>AJ157</f>
        <v>0</v>
      </c>
      <c r="AK37" s="610">
        <v>0</v>
      </c>
      <c r="AL37" s="610">
        <v>0</v>
      </c>
      <c r="AM37" s="610">
        <v>0</v>
      </c>
      <c r="AN37" s="610">
        <v>0</v>
      </c>
      <c r="AO37" s="610">
        <v>0</v>
      </c>
      <c r="AP37" s="610">
        <v>0</v>
      </c>
      <c r="AQ37" s="610">
        <v>0</v>
      </c>
      <c r="AR37" s="610">
        <v>0</v>
      </c>
      <c r="AS37" s="610">
        <v>0</v>
      </c>
      <c r="AT37" s="610">
        <v>0</v>
      </c>
      <c r="AU37" s="610">
        <f>AU157</f>
        <v>0</v>
      </c>
      <c r="AV37" s="610">
        <f>AV157</f>
        <v>0</v>
      </c>
      <c r="AW37" s="610">
        <f>AW157</f>
        <v>0</v>
      </c>
      <c r="AX37" s="610">
        <f>AX157</f>
        <v>0</v>
      </c>
      <c r="AY37" s="610">
        <v>0</v>
      </c>
      <c r="AZ37" s="610">
        <v>0</v>
      </c>
      <c r="BA37" s="610">
        <v>0</v>
      </c>
      <c r="BB37" s="610">
        <v>0</v>
      </c>
      <c r="BC37" s="610">
        <v>0</v>
      </c>
      <c r="BD37" s="610">
        <v>0</v>
      </c>
      <c r="BE37" s="610">
        <v>0</v>
      </c>
      <c r="BF37" s="610">
        <v>0</v>
      </c>
      <c r="BG37" s="610">
        <v>0</v>
      </c>
      <c r="BH37" s="610">
        <v>0</v>
      </c>
      <c r="BI37" s="610">
        <f>BI157</f>
        <v>0</v>
      </c>
      <c r="BJ37" s="610">
        <f>BJ157</f>
        <v>0</v>
      </c>
      <c r="BK37" s="610">
        <f>BK157</f>
        <v>0</v>
      </c>
      <c r="BL37" s="610">
        <f>BL157</f>
        <v>0</v>
      </c>
      <c r="BM37" s="610">
        <v>0</v>
      </c>
      <c r="BN37" s="610">
        <v>0</v>
      </c>
      <c r="BO37" s="610">
        <v>0</v>
      </c>
      <c r="BP37" s="610">
        <v>0</v>
      </c>
      <c r="BQ37" s="610">
        <v>0</v>
      </c>
      <c r="BR37" s="610">
        <v>0</v>
      </c>
      <c r="BS37" s="610">
        <v>0</v>
      </c>
      <c r="BT37" s="610">
        <v>0</v>
      </c>
      <c r="BU37" s="610">
        <v>0</v>
      </c>
      <c r="BV37" s="610">
        <v>0</v>
      </c>
      <c r="BW37" s="610">
        <f>BW157</f>
        <v>0</v>
      </c>
      <c r="BX37" s="610">
        <f>BX157</f>
        <v>0</v>
      </c>
      <c r="BY37" s="610">
        <f>BY157</f>
        <v>0</v>
      </c>
      <c r="BZ37" s="610">
        <f>BZ157</f>
        <v>0</v>
      </c>
      <c r="CA37" s="610"/>
      <c r="CB37" s="610"/>
      <c r="CC37" s="610"/>
      <c r="CD37" s="610"/>
      <c r="CE37" s="610"/>
      <c r="CF37" s="610"/>
      <c r="CG37" s="610"/>
      <c r="CH37" s="610"/>
      <c r="CI37" s="610"/>
      <c r="CJ37" s="610"/>
      <c r="CK37" s="610">
        <f>CK157</f>
        <v>0</v>
      </c>
      <c r="CL37" s="610">
        <f>CL157</f>
        <v>0</v>
      </c>
      <c r="CM37" s="610">
        <f>CM157</f>
        <v>0</v>
      </c>
      <c r="CN37" s="610">
        <f>CN157</f>
        <v>0</v>
      </c>
      <c r="CO37" s="610"/>
      <c r="CP37" s="610"/>
      <c r="CQ37" s="610"/>
      <c r="CR37" s="610"/>
      <c r="CS37" s="610"/>
      <c r="CT37" s="610"/>
      <c r="CU37" s="610"/>
      <c r="CV37" s="610"/>
      <c r="CW37" s="610"/>
      <c r="CX37" s="610"/>
      <c r="CY37" s="610">
        <f>CY157</f>
        <v>0</v>
      </c>
      <c r="CZ37" s="610">
        <v>0</v>
      </c>
      <c r="DA37" s="396">
        <f>DA157</f>
        <v>0</v>
      </c>
      <c r="DB37" s="610">
        <v>0</v>
      </c>
      <c r="DC37" s="610">
        <v>0</v>
      </c>
      <c r="DD37" s="610">
        <v>0</v>
      </c>
      <c r="DE37" s="610">
        <v>0</v>
      </c>
      <c r="DF37" s="610">
        <v>0</v>
      </c>
      <c r="DG37" s="610">
        <v>0</v>
      </c>
      <c r="DH37" s="610">
        <v>0</v>
      </c>
      <c r="DI37" s="610">
        <v>0</v>
      </c>
      <c r="DJ37" s="610">
        <v>0</v>
      </c>
      <c r="DK37" s="610">
        <v>0</v>
      </c>
      <c r="DL37" s="610">
        <v>0</v>
      </c>
      <c r="DM37" s="610" t="s">
        <v>180</v>
      </c>
      <c r="DN37" s="34"/>
    </row>
    <row r="38" spans="1:118" ht="42" customHeight="1" x14ac:dyDescent="0.25">
      <c r="A38" s="34"/>
      <c r="B38" s="406" t="s">
        <v>1525</v>
      </c>
      <c r="C38" s="395" t="s">
        <v>1526</v>
      </c>
      <c r="D38" s="399" t="s">
        <v>93</v>
      </c>
      <c r="E38" s="610">
        <f>E164</f>
        <v>0</v>
      </c>
      <c r="F38" s="610">
        <f>F164</f>
        <v>0</v>
      </c>
      <c r="G38" s="610">
        <f>G164</f>
        <v>0</v>
      </c>
      <c r="H38" s="610">
        <f>H164</f>
        <v>0</v>
      </c>
      <c r="I38" s="610">
        <v>0</v>
      </c>
      <c r="J38" s="610">
        <v>0</v>
      </c>
      <c r="K38" s="610">
        <v>0</v>
      </c>
      <c r="L38" s="610">
        <v>0</v>
      </c>
      <c r="M38" s="610">
        <v>0</v>
      </c>
      <c r="N38" s="610">
        <v>0</v>
      </c>
      <c r="O38" s="610">
        <v>0</v>
      </c>
      <c r="P38" s="610">
        <v>0</v>
      </c>
      <c r="Q38" s="610">
        <v>0</v>
      </c>
      <c r="R38" s="610">
        <v>0</v>
      </c>
      <c r="S38" s="610">
        <v>0</v>
      </c>
      <c r="T38" s="610">
        <v>0</v>
      </c>
      <c r="U38" s="610">
        <v>0</v>
      </c>
      <c r="V38" s="610">
        <v>0</v>
      </c>
      <c r="W38" s="610">
        <v>0</v>
      </c>
      <c r="X38" s="610">
        <v>0</v>
      </c>
      <c r="Y38" s="610">
        <v>0</v>
      </c>
      <c r="Z38" s="610">
        <v>0</v>
      </c>
      <c r="AA38" s="610">
        <v>0</v>
      </c>
      <c r="AB38" s="610">
        <v>0</v>
      </c>
      <c r="AC38" s="610">
        <v>0</v>
      </c>
      <c r="AD38" s="610">
        <v>0</v>
      </c>
      <c r="AE38" s="610">
        <v>0</v>
      </c>
      <c r="AF38" s="610">
        <v>0</v>
      </c>
      <c r="AG38" s="610">
        <f>AG164</f>
        <v>0</v>
      </c>
      <c r="AH38" s="610">
        <f>AH164</f>
        <v>0</v>
      </c>
      <c r="AI38" s="610">
        <f>AI164</f>
        <v>0</v>
      </c>
      <c r="AJ38" s="610">
        <f>AJ164</f>
        <v>0</v>
      </c>
      <c r="AK38" s="610">
        <v>0</v>
      </c>
      <c r="AL38" s="610">
        <v>0</v>
      </c>
      <c r="AM38" s="610">
        <v>0</v>
      </c>
      <c r="AN38" s="610">
        <v>0</v>
      </c>
      <c r="AO38" s="610">
        <v>0</v>
      </c>
      <c r="AP38" s="610">
        <v>0</v>
      </c>
      <c r="AQ38" s="610">
        <v>0</v>
      </c>
      <c r="AR38" s="610">
        <v>0</v>
      </c>
      <c r="AS38" s="610">
        <v>0</v>
      </c>
      <c r="AT38" s="610">
        <v>0</v>
      </c>
      <c r="AU38" s="610">
        <f>AU164</f>
        <v>0</v>
      </c>
      <c r="AV38" s="610">
        <f>AV164</f>
        <v>0</v>
      </c>
      <c r="AW38" s="610">
        <f>AW164</f>
        <v>0</v>
      </c>
      <c r="AX38" s="610">
        <f>AX164</f>
        <v>0</v>
      </c>
      <c r="AY38" s="610">
        <v>0</v>
      </c>
      <c r="AZ38" s="610">
        <v>0</v>
      </c>
      <c r="BA38" s="610">
        <v>0</v>
      </c>
      <c r="BB38" s="610">
        <v>0</v>
      </c>
      <c r="BC38" s="610">
        <v>0</v>
      </c>
      <c r="BD38" s="610">
        <v>0</v>
      </c>
      <c r="BE38" s="610">
        <v>0</v>
      </c>
      <c r="BF38" s="610">
        <v>0</v>
      </c>
      <c r="BG38" s="610">
        <v>0</v>
      </c>
      <c r="BH38" s="610">
        <v>0</v>
      </c>
      <c r="BI38" s="610">
        <f>BI164</f>
        <v>0</v>
      </c>
      <c r="BJ38" s="610">
        <f>BJ164</f>
        <v>0</v>
      </c>
      <c r="BK38" s="610">
        <f>BK164</f>
        <v>0</v>
      </c>
      <c r="BL38" s="610">
        <f>BL164</f>
        <v>0</v>
      </c>
      <c r="BM38" s="610">
        <v>0</v>
      </c>
      <c r="BN38" s="610">
        <v>0</v>
      </c>
      <c r="BO38" s="610">
        <v>0</v>
      </c>
      <c r="BP38" s="610">
        <v>0</v>
      </c>
      <c r="BQ38" s="610">
        <v>0</v>
      </c>
      <c r="BR38" s="610">
        <v>0</v>
      </c>
      <c r="BS38" s="610">
        <v>0</v>
      </c>
      <c r="BT38" s="610">
        <v>0</v>
      </c>
      <c r="BU38" s="610">
        <v>0</v>
      </c>
      <c r="BV38" s="610">
        <v>0</v>
      </c>
      <c r="BW38" s="610">
        <f>BW164</f>
        <v>0</v>
      </c>
      <c r="BX38" s="610">
        <f>BX164</f>
        <v>0</v>
      </c>
      <c r="BY38" s="610">
        <f>BY164</f>
        <v>0</v>
      </c>
      <c r="BZ38" s="610">
        <f>BZ164</f>
        <v>0</v>
      </c>
      <c r="CA38" s="610"/>
      <c r="CB38" s="610"/>
      <c r="CC38" s="610"/>
      <c r="CD38" s="610"/>
      <c r="CE38" s="610"/>
      <c r="CF38" s="610"/>
      <c r="CG38" s="610"/>
      <c r="CH38" s="610"/>
      <c r="CI38" s="610"/>
      <c r="CJ38" s="610"/>
      <c r="CK38" s="610">
        <f>CK164</f>
        <v>0</v>
      </c>
      <c r="CL38" s="610">
        <f>CL164</f>
        <v>0</v>
      </c>
      <c r="CM38" s="610">
        <f>CM164</f>
        <v>0</v>
      </c>
      <c r="CN38" s="610">
        <f>CN164</f>
        <v>0</v>
      </c>
      <c r="CO38" s="610"/>
      <c r="CP38" s="610"/>
      <c r="CQ38" s="610"/>
      <c r="CR38" s="610"/>
      <c r="CS38" s="610"/>
      <c r="CT38" s="610"/>
      <c r="CU38" s="610"/>
      <c r="CV38" s="610"/>
      <c r="CW38" s="610"/>
      <c r="CX38" s="610"/>
      <c r="CY38" s="610">
        <f>CY164</f>
        <v>0</v>
      </c>
      <c r="CZ38" s="610">
        <v>0</v>
      </c>
      <c r="DA38" s="396">
        <f>DA164</f>
        <v>0</v>
      </c>
      <c r="DB38" s="610">
        <v>0</v>
      </c>
      <c r="DC38" s="610">
        <v>0</v>
      </c>
      <c r="DD38" s="610">
        <v>0</v>
      </c>
      <c r="DE38" s="610">
        <v>0</v>
      </c>
      <c r="DF38" s="610">
        <v>0</v>
      </c>
      <c r="DG38" s="610">
        <v>0</v>
      </c>
      <c r="DH38" s="610">
        <v>0</v>
      </c>
      <c r="DI38" s="610">
        <v>0</v>
      </c>
      <c r="DJ38" s="610">
        <v>0</v>
      </c>
      <c r="DK38" s="610">
        <v>0</v>
      </c>
      <c r="DL38" s="610">
        <v>0</v>
      </c>
      <c r="DM38" s="610" t="s">
        <v>180</v>
      </c>
      <c r="DN38" s="34"/>
    </row>
    <row r="39" spans="1:118" ht="42" customHeight="1" x14ac:dyDescent="0.25">
      <c r="A39" s="34"/>
      <c r="B39" s="406" t="s">
        <v>1527</v>
      </c>
      <c r="C39" s="395" t="s">
        <v>103</v>
      </c>
      <c r="D39" s="399" t="s">
        <v>93</v>
      </c>
      <c r="E39" s="396">
        <f t="shared" ref="E39:H41" si="59">E171</f>
        <v>0</v>
      </c>
      <c r="F39" s="396">
        <f t="shared" si="59"/>
        <v>0</v>
      </c>
      <c r="G39" s="396">
        <f t="shared" si="59"/>
        <v>0</v>
      </c>
      <c r="H39" s="396">
        <f t="shared" si="59"/>
        <v>0</v>
      </c>
      <c r="I39" s="396">
        <f t="shared" ref="I39:AF39" si="60">I40+I56+I60+I71</f>
        <v>0</v>
      </c>
      <c r="J39" s="396">
        <f t="shared" si="60"/>
        <v>0</v>
      </c>
      <c r="K39" s="396">
        <f t="shared" si="60"/>
        <v>0</v>
      </c>
      <c r="L39" s="396">
        <f t="shared" si="60"/>
        <v>8.0000000000000007E-5</v>
      </c>
      <c r="M39" s="396">
        <f t="shared" si="60"/>
        <v>0</v>
      </c>
      <c r="N39" s="396">
        <f t="shared" si="60"/>
        <v>2.0000000000000002E-5</v>
      </c>
      <c r="O39" s="396">
        <f t="shared" si="60"/>
        <v>0</v>
      </c>
      <c r="P39" s="396">
        <f t="shared" si="60"/>
        <v>0</v>
      </c>
      <c r="Q39" s="396">
        <f t="shared" si="60"/>
        <v>0</v>
      </c>
      <c r="R39" s="396">
        <f t="shared" si="60"/>
        <v>0</v>
      </c>
      <c r="S39" s="396">
        <f t="shared" si="60"/>
        <v>0</v>
      </c>
      <c r="T39" s="396">
        <f t="shared" si="60"/>
        <v>0</v>
      </c>
      <c r="U39" s="396">
        <f t="shared" si="60"/>
        <v>0</v>
      </c>
      <c r="V39" s="396">
        <f t="shared" si="60"/>
        <v>0</v>
      </c>
      <c r="W39" s="396">
        <f t="shared" si="60"/>
        <v>0</v>
      </c>
      <c r="X39" s="396">
        <f t="shared" si="60"/>
        <v>0</v>
      </c>
      <c r="Y39" s="396">
        <f t="shared" si="60"/>
        <v>0</v>
      </c>
      <c r="Z39" s="396">
        <f t="shared" si="60"/>
        <v>0</v>
      </c>
      <c r="AA39" s="396">
        <f t="shared" si="60"/>
        <v>0</v>
      </c>
      <c r="AB39" s="396">
        <f t="shared" si="60"/>
        <v>0</v>
      </c>
      <c r="AC39" s="396">
        <f t="shared" si="60"/>
        <v>0</v>
      </c>
      <c r="AD39" s="396">
        <f t="shared" si="60"/>
        <v>0</v>
      </c>
      <c r="AE39" s="396">
        <f t="shared" si="60"/>
        <v>0</v>
      </c>
      <c r="AF39" s="396">
        <f t="shared" si="60"/>
        <v>0</v>
      </c>
      <c r="AG39" s="396">
        <f t="shared" ref="AG39:AJ41" si="61">AG171</f>
        <v>0</v>
      </c>
      <c r="AH39" s="396">
        <f t="shared" si="61"/>
        <v>0</v>
      </c>
      <c r="AI39" s="396">
        <f t="shared" si="61"/>
        <v>0</v>
      </c>
      <c r="AJ39" s="396">
        <f t="shared" si="61"/>
        <v>0</v>
      </c>
      <c r="AK39" s="396">
        <f t="shared" ref="AK39:BP39" si="62">AK40+AK56+AK60+AK71</f>
        <v>0</v>
      </c>
      <c r="AL39" s="396">
        <f t="shared" si="62"/>
        <v>0</v>
      </c>
      <c r="AM39" s="396">
        <f t="shared" si="62"/>
        <v>0</v>
      </c>
      <c r="AN39" s="396">
        <f t="shared" si="62"/>
        <v>0</v>
      </c>
      <c r="AO39" s="396">
        <f t="shared" si="62"/>
        <v>0</v>
      </c>
      <c r="AP39" s="396">
        <f t="shared" si="62"/>
        <v>0</v>
      </c>
      <c r="AQ39" s="396">
        <f t="shared" si="62"/>
        <v>0</v>
      </c>
      <c r="AR39" s="396">
        <f t="shared" si="62"/>
        <v>0</v>
      </c>
      <c r="AS39" s="396">
        <f t="shared" si="62"/>
        <v>0</v>
      </c>
      <c r="AT39" s="396">
        <f t="shared" si="62"/>
        <v>0</v>
      </c>
      <c r="AU39" s="396">
        <f t="shared" ref="AU39:AX41" si="63">AU171</f>
        <v>0</v>
      </c>
      <c r="AV39" s="396">
        <f t="shared" si="63"/>
        <v>0</v>
      </c>
      <c r="AW39" s="396">
        <f t="shared" si="63"/>
        <v>0</v>
      </c>
      <c r="AX39" s="396">
        <f t="shared" si="63"/>
        <v>0</v>
      </c>
      <c r="AY39" s="396">
        <f t="shared" si="62"/>
        <v>0</v>
      </c>
      <c r="AZ39" s="396">
        <f t="shared" si="62"/>
        <v>0</v>
      </c>
      <c r="BA39" s="396">
        <f t="shared" si="62"/>
        <v>0</v>
      </c>
      <c r="BB39" s="396">
        <f t="shared" si="62"/>
        <v>9.5201100000000007</v>
      </c>
      <c r="BC39" s="396">
        <f t="shared" si="62"/>
        <v>0</v>
      </c>
      <c r="BD39" s="396">
        <f t="shared" si="62"/>
        <v>11.001110000000001</v>
      </c>
      <c r="BE39" s="396">
        <f t="shared" si="62"/>
        <v>0</v>
      </c>
      <c r="BF39" s="396">
        <f t="shared" si="62"/>
        <v>0</v>
      </c>
      <c r="BG39" s="396">
        <f t="shared" si="62"/>
        <v>0</v>
      </c>
      <c r="BH39" s="396">
        <f t="shared" si="62"/>
        <v>0</v>
      </c>
      <c r="BI39" s="396">
        <f t="shared" ref="BI39:BL41" si="64">BI171</f>
        <v>0</v>
      </c>
      <c r="BJ39" s="396">
        <f t="shared" si="64"/>
        <v>0</v>
      </c>
      <c r="BK39" s="396">
        <f t="shared" si="64"/>
        <v>0</v>
      </c>
      <c r="BL39" s="396">
        <f t="shared" si="64"/>
        <v>0</v>
      </c>
      <c r="BM39" s="396">
        <f t="shared" si="62"/>
        <v>0</v>
      </c>
      <c r="BN39" s="396">
        <f t="shared" si="62"/>
        <v>0</v>
      </c>
      <c r="BO39" s="396">
        <f t="shared" si="62"/>
        <v>0</v>
      </c>
      <c r="BP39" s="396">
        <f t="shared" si="62"/>
        <v>0</v>
      </c>
      <c r="BQ39" s="396">
        <f t="shared" ref="BQ39:CV39" si="65">BQ40+BQ56+BQ60+BQ71</f>
        <v>0</v>
      </c>
      <c r="BR39" s="396">
        <f t="shared" si="65"/>
        <v>0</v>
      </c>
      <c r="BS39" s="396">
        <f t="shared" si="65"/>
        <v>0</v>
      </c>
      <c r="BT39" s="396">
        <f t="shared" si="65"/>
        <v>0</v>
      </c>
      <c r="BU39" s="396">
        <f t="shared" si="65"/>
        <v>0</v>
      </c>
      <c r="BV39" s="396">
        <f t="shared" si="65"/>
        <v>0</v>
      </c>
      <c r="BW39" s="396">
        <f t="shared" ref="BW39:BZ41" si="66">BW171</f>
        <v>0</v>
      </c>
      <c r="BX39" s="396">
        <f t="shared" si="66"/>
        <v>0</v>
      </c>
      <c r="BY39" s="396">
        <f t="shared" si="66"/>
        <v>0</v>
      </c>
      <c r="BZ39" s="396">
        <f t="shared" si="66"/>
        <v>0</v>
      </c>
      <c r="CA39" s="396">
        <f t="shared" si="65"/>
        <v>0</v>
      </c>
      <c r="CB39" s="396">
        <f t="shared" si="65"/>
        <v>0</v>
      </c>
      <c r="CC39" s="396">
        <f t="shared" si="65"/>
        <v>0</v>
      </c>
      <c r="CD39" s="396">
        <f t="shared" si="65"/>
        <v>0</v>
      </c>
      <c r="CE39" s="396">
        <f t="shared" si="65"/>
        <v>0</v>
      </c>
      <c r="CF39" s="396">
        <f t="shared" si="65"/>
        <v>0</v>
      </c>
      <c r="CG39" s="396">
        <f t="shared" si="65"/>
        <v>0</v>
      </c>
      <c r="CH39" s="396">
        <f t="shared" si="65"/>
        <v>0</v>
      </c>
      <c r="CI39" s="396">
        <f t="shared" si="65"/>
        <v>0</v>
      </c>
      <c r="CJ39" s="396">
        <f t="shared" si="65"/>
        <v>0</v>
      </c>
      <c r="CK39" s="396">
        <f t="shared" ref="CK39:CN41" si="67">CK171</f>
        <v>0</v>
      </c>
      <c r="CL39" s="396">
        <f t="shared" si="67"/>
        <v>0</v>
      </c>
      <c r="CM39" s="396">
        <f t="shared" si="67"/>
        <v>0</v>
      </c>
      <c r="CN39" s="396">
        <f t="shared" si="67"/>
        <v>0</v>
      </c>
      <c r="CO39" s="396">
        <f t="shared" si="65"/>
        <v>0</v>
      </c>
      <c r="CP39" s="396">
        <f t="shared" si="65"/>
        <v>0</v>
      </c>
      <c r="CQ39" s="396">
        <f t="shared" si="65"/>
        <v>0</v>
      </c>
      <c r="CR39" s="396">
        <f t="shared" si="65"/>
        <v>0</v>
      </c>
      <c r="CS39" s="396">
        <f t="shared" si="65"/>
        <v>0</v>
      </c>
      <c r="CT39" s="396">
        <f t="shared" si="65"/>
        <v>0</v>
      </c>
      <c r="CU39" s="396">
        <f t="shared" si="65"/>
        <v>0</v>
      </c>
      <c r="CV39" s="396">
        <f t="shared" si="65"/>
        <v>0</v>
      </c>
      <c r="CW39" s="396">
        <f t="shared" ref="CW39:DL39" si="68">CW40+CW56+CW60+CW71</f>
        <v>0</v>
      </c>
      <c r="CX39" s="396">
        <f t="shared" si="68"/>
        <v>0</v>
      </c>
      <c r="CY39" s="396">
        <f t="shared" ref="CY39:DA41" si="69">CY171</f>
        <v>0</v>
      </c>
      <c r="CZ39" s="396">
        <f t="shared" si="68"/>
        <v>0</v>
      </c>
      <c r="DA39" s="396">
        <f t="shared" si="69"/>
        <v>0</v>
      </c>
      <c r="DB39" s="396">
        <f t="shared" si="68"/>
        <v>0</v>
      </c>
      <c r="DC39" s="396">
        <f t="shared" si="68"/>
        <v>0</v>
      </c>
      <c r="DD39" s="396">
        <f t="shared" si="68"/>
        <v>0</v>
      </c>
      <c r="DE39" s="396">
        <f t="shared" si="68"/>
        <v>0</v>
      </c>
      <c r="DF39" s="396">
        <f t="shared" si="68"/>
        <v>5.4400599999999999</v>
      </c>
      <c r="DG39" s="396">
        <f t="shared" si="68"/>
        <v>0</v>
      </c>
      <c r="DH39" s="396">
        <f t="shared" si="68"/>
        <v>6.8520600000000007</v>
      </c>
      <c r="DI39" s="396">
        <f t="shared" si="68"/>
        <v>0</v>
      </c>
      <c r="DJ39" s="396">
        <f t="shared" si="68"/>
        <v>0</v>
      </c>
      <c r="DK39" s="396">
        <f t="shared" si="68"/>
        <v>0</v>
      </c>
      <c r="DL39" s="396">
        <f t="shared" si="68"/>
        <v>0</v>
      </c>
      <c r="DM39" s="396" t="s">
        <v>180</v>
      </c>
      <c r="DN39" s="34"/>
    </row>
    <row r="40" spans="1:118" ht="42" customHeight="1" x14ac:dyDescent="0.25">
      <c r="A40" s="34"/>
      <c r="B40" s="406" t="s">
        <v>1528</v>
      </c>
      <c r="C40" s="395" t="s">
        <v>105</v>
      </c>
      <c r="D40" s="399" t="s">
        <v>93</v>
      </c>
      <c r="E40" s="396">
        <f t="shared" si="59"/>
        <v>0</v>
      </c>
      <c r="F40" s="396">
        <f t="shared" si="59"/>
        <v>0</v>
      </c>
      <c r="G40" s="396">
        <f t="shared" si="59"/>
        <v>0</v>
      </c>
      <c r="H40" s="396">
        <f t="shared" si="59"/>
        <v>0</v>
      </c>
      <c r="I40" s="396">
        <v>0</v>
      </c>
      <c r="J40" s="396">
        <v>0</v>
      </c>
      <c r="K40" s="396">
        <v>0</v>
      </c>
      <c r="L40" s="396">
        <f>L41</f>
        <v>6.0000000000000008E-5</v>
      </c>
      <c r="M40" s="396">
        <v>0</v>
      </c>
      <c r="N40" s="396">
        <v>0</v>
      </c>
      <c r="O40" s="396">
        <v>0</v>
      </c>
      <c r="P40" s="396">
        <v>0</v>
      </c>
      <c r="Q40" s="396">
        <v>0</v>
      </c>
      <c r="R40" s="396">
        <v>0</v>
      </c>
      <c r="S40" s="396">
        <f t="shared" ref="S40:DF40" si="70">S41+S44</f>
        <v>0</v>
      </c>
      <c r="T40" s="396">
        <f t="shared" si="70"/>
        <v>0</v>
      </c>
      <c r="U40" s="396">
        <f t="shared" si="70"/>
        <v>0</v>
      </c>
      <c r="V40" s="396">
        <f t="shared" si="70"/>
        <v>0</v>
      </c>
      <c r="W40" s="396">
        <f t="shared" si="70"/>
        <v>0</v>
      </c>
      <c r="X40" s="396">
        <f t="shared" si="70"/>
        <v>0</v>
      </c>
      <c r="Y40" s="396">
        <f t="shared" si="70"/>
        <v>0</v>
      </c>
      <c r="Z40" s="396">
        <f t="shared" si="70"/>
        <v>0</v>
      </c>
      <c r="AA40" s="396">
        <f t="shared" si="70"/>
        <v>0</v>
      </c>
      <c r="AB40" s="396">
        <f t="shared" si="70"/>
        <v>0</v>
      </c>
      <c r="AC40" s="396">
        <f t="shared" si="70"/>
        <v>0</v>
      </c>
      <c r="AD40" s="396">
        <f t="shared" si="70"/>
        <v>0</v>
      </c>
      <c r="AE40" s="396">
        <f t="shared" si="70"/>
        <v>0</v>
      </c>
      <c r="AF40" s="396">
        <f t="shared" si="70"/>
        <v>0</v>
      </c>
      <c r="AG40" s="396">
        <f t="shared" si="61"/>
        <v>0</v>
      </c>
      <c r="AH40" s="396">
        <f t="shared" si="61"/>
        <v>0</v>
      </c>
      <c r="AI40" s="396">
        <f t="shared" si="61"/>
        <v>0</v>
      </c>
      <c r="AJ40" s="396">
        <f t="shared" si="61"/>
        <v>0</v>
      </c>
      <c r="AK40" s="396">
        <f t="shared" si="70"/>
        <v>0</v>
      </c>
      <c r="AL40" s="396">
        <f t="shared" si="70"/>
        <v>0</v>
      </c>
      <c r="AM40" s="396">
        <f t="shared" si="70"/>
        <v>0</v>
      </c>
      <c r="AN40" s="396">
        <f t="shared" si="70"/>
        <v>0</v>
      </c>
      <c r="AO40" s="396">
        <f t="shared" si="70"/>
        <v>0</v>
      </c>
      <c r="AP40" s="396">
        <f t="shared" si="70"/>
        <v>0</v>
      </c>
      <c r="AQ40" s="396">
        <f t="shared" si="70"/>
        <v>0</v>
      </c>
      <c r="AR40" s="396">
        <f t="shared" si="70"/>
        <v>0</v>
      </c>
      <c r="AS40" s="396">
        <f t="shared" si="70"/>
        <v>0</v>
      </c>
      <c r="AT40" s="396">
        <f t="shared" si="70"/>
        <v>0</v>
      </c>
      <c r="AU40" s="396">
        <f t="shared" si="63"/>
        <v>0</v>
      </c>
      <c r="AV40" s="396">
        <f t="shared" si="63"/>
        <v>0</v>
      </c>
      <c r="AW40" s="396">
        <f t="shared" si="63"/>
        <v>0</v>
      </c>
      <c r="AX40" s="396">
        <f t="shared" si="63"/>
        <v>0</v>
      </c>
      <c r="AY40" s="396">
        <f t="shared" si="70"/>
        <v>0</v>
      </c>
      <c r="AZ40" s="396">
        <f t="shared" si="70"/>
        <v>0</v>
      </c>
      <c r="BA40" s="396">
        <f t="shared" si="70"/>
        <v>0</v>
      </c>
      <c r="BB40" s="396">
        <f t="shared" si="70"/>
        <v>7.3600899999999996</v>
      </c>
      <c r="BC40" s="396">
        <f t="shared" si="70"/>
        <v>0</v>
      </c>
      <c r="BD40" s="396">
        <f t="shared" si="70"/>
        <v>9.6180900000000005</v>
      </c>
      <c r="BE40" s="396">
        <f t="shared" si="70"/>
        <v>0</v>
      </c>
      <c r="BF40" s="396">
        <f t="shared" si="70"/>
        <v>0</v>
      </c>
      <c r="BG40" s="396">
        <f t="shared" si="70"/>
        <v>0</v>
      </c>
      <c r="BH40" s="396">
        <f t="shared" si="70"/>
        <v>0</v>
      </c>
      <c r="BI40" s="396">
        <f t="shared" si="64"/>
        <v>0</v>
      </c>
      <c r="BJ40" s="396">
        <f t="shared" si="64"/>
        <v>0</v>
      </c>
      <c r="BK40" s="396">
        <f t="shared" si="64"/>
        <v>0</v>
      </c>
      <c r="BL40" s="396">
        <f t="shared" si="64"/>
        <v>0</v>
      </c>
      <c r="BM40" s="396">
        <f t="shared" si="70"/>
        <v>0</v>
      </c>
      <c r="BN40" s="396">
        <f t="shared" si="70"/>
        <v>0</v>
      </c>
      <c r="BO40" s="396">
        <f t="shared" si="70"/>
        <v>0</v>
      </c>
      <c r="BP40" s="396">
        <f t="shared" si="70"/>
        <v>0</v>
      </c>
      <c r="BQ40" s="396">
        <f t="shared" si="70"/>
        <v>0</v>
      </c>
      <c r="BR40" s="396">
        <f t="shared" si="70"/>
        <v>0</v>
      </c>
      <c r="BS40" s="396">
        <f t="shared" si="70"/>
        <v>0</v>
      </c>
      <c r="BT40" s="396">
        <f t="shared" si="70"/>
        <v>0</v>
      </c>
      <c r="BU40" s="396">
        <f t="shared" si="70"/>
        <v>0</v>
      </c>
      <c r="BV40" s="396">
        <f t="shared" si="70"/>
        <v>0</v>
      </c>
      <c r="BW40" s="396">
        <f t="shared" si="66"/>
        <v>0</v>
      </c>
      <c r="BX40" s="396">
        <f t="shared" si="66"/>
        <v>0</v>
      </c>
      <c r="BY40" s="396">
        <f t="shared" si="66"/>
        <v>0</v>
      </c>
      <c r="BZ40" s="396">
        <f t="shared" si="66"/>
        <v>0</v>
      </c>
      <c r="CA40" s="396">
        <f t="shared" ref="CA40:CX40" si="71">CA41+CA44</f>
        <v>0</v>
      </c>
      <c r="CB40" s="396">
        <f t="shared" si="71"/>
        <v>0</v>
      </c>
      <c r="CC40" s="396">
        <f t="shared" si="71"/>
        <v>0</v>
      </c>
      <c r="CD40" s="396">
        <f t="shared" si="71"/>
        <v>0</v>
      </c>
      <c r="CE40" s="396">
        <f t="shared" si="71"/>
        <v>0</v>
      </c>
      <c r="CF40" s="396">
        <f t="shared" si="71"/>
        <v>0</v>
      </c>
      <c r="CG40" s="396">
        <f t="shared" si="71"/>
        <v>0</v>
      </c>
      <c r="CH40" s="396">
        <f t="shared" si="71"/>
        <v>0</v>
      </c>
      <c r="CI40" s="396">
        <f t="shared" si="71"/>
        <v>0</v>
      </c>
      <c r="CJ40" s="396">
        <f t="shared" si="71"/>
        <v>0</v>
      </c>
      <c r="CK40" s="396">
        <f t="shared" si="67"/>
        <v>0</v>
      </c>
      <c r="CL40" s="396">
        <f t="shared" si="67"/>
        <v>0</v>
      </c>
      <c r="CM40" s="396">
        <f t="shared" si="67"/>
        <v>0</v>
      </c>
      <c r="CN40" s="396">
        <f t="shared" si="67"/>
        <v>0</v>
      </c>
      <c r="CO40" s="396">
        <f t="shared" si="71"/>
        <v>0</v>
      </c>
      <c r="CP40" s="396">
        <f t="shared" si="71"/>
        <v>0</v>
      </c>
      <c r="CQ40" s="396">
        <f t="shared" si="71"/>
        <v>0</v>
      </c>
      <c r="CR40" s="396">
        <f t="shared" si="71"/>
        <v>0</v>
      </c>
      <c r="CS40" s="396">
        <f t="shared" si="71"/>
        <v>0</v>
      </c>
      <c r="CT40" s="396">
        <f t="shared" si="71"/>
        <v>0</v>
      </c>
      <c r="CU40" s="396">
        <f t="shared" si="71"/>
        <v>0</v>
      </c>
      <c r="CV40" s="396">
        <f t="shared" si="71"/>
        <v>0</v>
      </c>
      <c r="CW40" s="396">
        <f t="shared" si="71"/>
        <v>0</v>
      </c>
      <c r="CX40" s="396">
        <f t="shared" si="71"/>
        <v>0</v>
      </c>
      <c r="CY40" s="396">
        <f t="shared" si="69"/>
        <v>0</v>
      </c>
      <c r="CZ40" s="396">
        <f t="shared" si="70"/>
        <v>0</v>
      </c>
      <c r="DA40" s="396">
        <f t="shared" si="69"/>
        <v>0</v>
      </c>
      <c r="DB40" s="396">
        <f t="shared" si="70"/>
        <v>0</v>
      </c>
      <c r="DC40" s="396">
        <f t="shared" si="70"/>
        <v>0</v>
      </c>
      <c r="DD40" s="396">
        <f t="shared" si="70"/>
        <v>0</v>
      </c>
      <c r="DE40" s="396">
        <f t="shared" si="70"/>
        <v>0</v>
      </c>
      <c r="DF40" s="396">
        <f t="shared" si="70"/>
        <v>5.4400599999999999</v>
      </c>
      <c r="DG40" s="396">
        <f t="shared" ref="DG40:DL40" si="72">DG41+DG44</f>
        <v>0</v>
      </c>
      <c r="DH40" s="396">
        <f t="shared" si="72"/>
        <v>6.8520600000000007</v>
      </c>
      <c r="DI40" s="396">
        <f t="shared" si="72"/>
        <v>0</v>
      </c>
      <c r="DJ40" s="396">
        <f t="shared" si="72"/>
        <v>0</v>
      </c>
      <c r="DK40" s="396">
        <f t="shared" si="72"/>
        <v>0</v>
      </c>
      <c r="DL40" s="396">
        <f t="shared" si="72"/>
        <v>0</v>
      </c>
      <c r="DM40" s="396" t="s">
        <v>180</v>
      </c>
      <c r="DN40" s="34"/>
    </row>
    <row r="41" spans="1:118" ht="42" customHeight="1" x14ac:dyDescent="0.25">
      <c r="A41" s="34"/>
      <c r="B41" s="406" t="s">
        <v>100</v>
      </c>
      <c r="C41" s="395" t="s">
        <v>1529</v>
      </c>
      <c r="D41" s="399" t="s">
        <v>93</v>
      </c>
      <c r="E41" s="396">
        <f t="shared" si="59"/>
        <v>0</v>
      </c>
      <c r="F41" s="396">
        <f t="shared" si="59"/>
        <v>0</v>
      </c>
      <c r="G41" s="396">
        <f t="shared" si="59"/>
        <v>0</v>
      </c>
      <c r="H41" s="396">
        <f t="shared" si="59"/>
        <v>0</v>
      </c>
      <c r="I41" s="396">
        <f t="shared" ref="I41:AF41" si="73">SUM(I42:I43)</f>
        <v>0</v>
      </c>
      <c r="J41" s="396">
        <f t="shared" si="73"/>
        <v>0</v>
      </c>
      <c r="K41" s="396">
        <f t="shared" si="73"/>
        <v>0</v>
      </c>
      <c r="L41" s="396">
        <f t="shared" si="73"/>
        <v>6.0000000000000008E-5</v>
      </c>
      <c r="M41" s="396">
        <f t="shared" si="73"/>
        <v>0</v>
      </c>
      <c r="N41" s="396">
        <f t="shared" si="73"/>
        <v>6.0000000000000008E-5</v>
      </c>
      <c r="O41" s="396">
        <f t="shared" si="73"/>
        <v>0</v>
      </c>
      <c r="P41" s="396">
        <f t="shared" si="73"/>
        <v>0</v>
      </c>
      <c r="Q41" s="396">
        <f t="shared" si="73"/>
        <v>0</v>
      </c>
      <c r="R41" s="396">
        <f t="shared" si="73"/>
        <v>0</v>
      </c>
      <c r="S41" s="396">
        <f t="shared" si="73"/>
        <v>0</v>
      </c>
      <c r="T41" s="396">
        <f t="shared" si="73"/>
        <v>0</v>
      </c>
      <c r="U41" s="396">
        <f t="shared" si="73"/>
        <v>0</v>
      </c>
      <c r="V41" s="396">
        <f t="shared" si="73"/>
        <v>0</v>
      </c>
      <c r="W41" s="396">
        <f t="shared" si="73"/>
        <v>0</v>
      </c>
      <c r="X41" s="396">
        <f t="shared" si="73"/>
        <v>0</v>
      </c>
      <c r="Y41" s="396">
        <f t="shared" si="73"/>
        <v>0</v>
      </c>
      <c r="Z41" s="396">
        <f t="shared" si="73"/>
        <v>0</v>
      </c>
      <c r="AA41" s="396">
        <f t="shared" si="73"/>
        <v>0</v>
      </c>
      <c r="AB41" s="396">
        <f t="shared" si="73"/>
        <v>0</v>
      </c>
      <c r="AC41" s="396">
        <f t="shared" si="73"/>
        <v>0</v>
      </c>
      <c r="AD41" s="396">
        <f t="shared" si="73"/>
        <v>0</v>
      </c>
      <c r="AE41" s="396">
        <f t="shared" si="73"/>
        <v>0</v>
      </c>
      <c r="AF41" s="396">
        <f t="shared" si="73"/>
        <v>0</v>
      </c>
      <c r="AG41" s="396">
        <f t="shared" si="61"/>
        <v>0</v>
      </c>
      <c r="AH41" s="396">
        <f t="shared" si="61"/>
        <v>0</v>
      </c>
      <c r="AI41" s="396">
        <f t="shared" si="61"/>
        <v>0</v>
      </c>
      <c r="AJ41" s="396">
        <f t="shared" si="61"/>
        <v>0</v>
      </c>
      <c r="AK41" s="396">
        <f t="shared" ref="AK41:DL41" si="74">SUM(AK42:AK43)</f>
        <v>0</v>
      </c>
      <c r="AL41" s="396">
        <f t="shared" si="74"/>
        <v>0</v>
      </c>
      <c r="AM41" s="396">
        <f t="shared" si="74"/>
        <v>0</v>
      </c>
      <c r="AN41" s="396">
        <f t="shared" si="74"/>
        <v>0</v>
      </c>
      <c r="AO41" s="396">
        <f t="shared" si="74"/>
        <v>0</v>
      </c>
      <c r="AP41" s="396">
        <f t="shared" si="74"/>
        <v>0</v>
      </c>
      <c r="AQ41" s="396">
        <f t="shared" si="74"/>
        <v>0</v>
      </c>
      <c r="AR41" s="396">
        <f t="shared" si="74"/>
        <v>0</v>
      </c>
      <c r="AS41" s="396">
        <f t="shared" si="74"/>
        <v>0</v>
      </c>
      <c r="AT41" s="396">
        <f t="shared" si="74"/>
        <v>0</v>
      </c>
      <c r="AU41" s="396">
        <f t="shared" si="63"/>
        <v>0</v>
      </c>
      <c r="AV41" s="396">
        <f t="shared" si="63"/>
        <v>0</v>
      </c>
      <c r="AW41" s="396">
        <f t="shared" si="63"/>
        <v>0</v>
      </c>
      <c r="AX41" s="396">
        <f t="shared" si="63"/>
        <v>0</v>
      </c>
      <c r="AY41" s="396">
        <f t="shared" si="74"/>
        <v>0</v>
      </c>
      <c r="AZ41" s="396">
        <f t="shared" si="74"/>
        <v>0</v>
      </c>
      <c r="BA41" s="396">
        <f t="shared" si="74"/>
        <v>0</v>
      </c>
      <c r="BB41" s="396">
        <f t="shared" si="74"/>
        <v>5.4400599999999999</v>
      </c>
      <c r="BC41" s="396">
        <f t="shared" si="74"/>
        <v>0</v>
      </c>
      <c r="BD41" s="396">
        <f t="shared" si="74"/>
        <v>6.8520600000000007</v>
      </c>
      <c r="BE41" s="396">
        <f t="shared" si="74"/>
        <v>0</v>
      </c>
      <c r="BF41" s="396">
        <f t="shared" si="74"/>
        <v>0</v>
      </c>
      <c r="BG41" s="396">
        <f t="shared" si="74"/>
        <v>0</v>
      </c>
      <c r="BH41" s="396">
        <f t="shared" si="74"/>
        <v>0</v>
      </c>
      <c r="BI41" s="396">
        <f t="shared" si="64"/>
        <v>0</v>
      </c>
      <c r="BJ41" s="396">
        <f t="shared" si="64"/>
        <v>0</v>
      </c>
      <c r="BK41" s="396">
        <f t="shared" si="64"/>
        <v>0</v>
      </c>
      <c r="BL41" s="396">
        <f t="shared" si="64"/>
        <v>0</v>
      </c>
      <c r="BM41" s="396">
        <f t="shared" si="74"/>
        <v>0</v>
      </c>
      <c r="BN41" s="396">
        <f t="shared" si="74"/>
        <v>0</v>
      </c>
      <c r="BO41" s="396">
        <f t="shared" si="74"/>
        <v>0</v>
      </c>
      <c r="BP41" s="396">
        <f t="shared" si="74"/>
        <v>0</v>
      </c>
      <c r="BQ41" s="396">
        <f t="shared" si="74"/>
        <v>0</v>
      </c>
      <c r="BR41" s="396">
        <f t="shared" si="74"/>
        <v>0</v>
      </c>
      <c r="BS41" s="396">
        <f t="shared" si="74"/>
        <v>0</v>
      </c>
      <c r="BT41" s="396">
        <f t="shared" si="74"/>
        <v>0</v>
      </c>
      <c r="BU41" s="396">
        <f t="shared" si="74"/>
        <v>0</v>
      </c>
      <c r="BV41" s="396">
        <f t="shared" si="74"/>
        <v>0</v>
      </c>
      <c r="BW41" s="396">
        <f t="shared" si="66"/>
        <v>0</v>
      </c>
      <c r="BX41" s="396">
        <f t="shared" si="66"/>
        <v>0</v>
      </c>
      <c r="BY41" s="396">
        <f t="shared" si="66"/>
        <v>0</v>
      </c>
      <c r="BZ41" s="396">
        <f t="shared" si="66"/>
        <v>0</v>
      </c>
      <c r="CA41" s="396">
        <f t="shared" si="74"/>
        <v>0</v>
      </c>
      <c r="CB41" s="396">
        <f t="shared" si="74"/>
        <v>0</v>
      </c>
      <c r="CC41" s="396">
        <f t="shared" si="74"/>
        <v>0</v>
      </c>
      <c r="CD41" s="396">
        <f t="shared" si="74"/>
        <v>0</v>
      </c>
      <c r="CE41" s="396">
        <f t="shared" si="74"/>
        <v>0</v>
      </c>
      <c r="CF41" s="396">
        <f t="shared" si="74"/>
        <v>0</v>
      </c>
      <c r="CG41" s="396">
        <f t="shared" si="74"/>
        <v>0</v>
      </c>
      <c r="CH41" s="396">
        <f t="shared" si="74"/>
        <v>0</v>
      </c>
      <c r="CI41" s="396">
        <f t="shared" si="74"/>
        <v>0</v>
      </c>
      <c r="CJ41" s="396">
        <f t="shared" si="74"/>
        <v>0</v>
      </c>
      <c r="CK41" s="396">
        <f t="shared" si="67"/>
        <v>0</v>
      </c>
      <c r="CL41" s="396">
        <f t="shared" si="67"/>
        <v>0</v>
      </c>
      <c r="CM41" s="396">
        <f t="shared" si="67"/>
        <v>0</v>
      </c>
      <c r="CN41" s="396">
        <f t="shared" si="67"/>
        <v>0</v>
      </c>
      <c r="CO41" s="396">
        <f t="shared" si="74"/>
        <v>0</v>
      </c>
      <c r="CP41" s="396">
        <f t="shared" si="74"/>
        <v>0</v>
      </c>
      <c r="CQ41" s="396">
        <f t="shared" si="74"/>
        <v>0</v>
      </c>
      <c r="CR41" s="396">
        <f t="shared" si="74"/>
        <v>0</v>
      </c>
      <c r="CS41" s="396">
        <f t="shared" si="74"/>
        <v>0</v>
      </c>
      <c r="CT41" s="396">
        <f t="shared" si="74"/>
        <v>0</v>
      </c>
      <c r="CU41" s="396">
        <f t="shared" si="74"/>
        <v>0</v>
      </c>
      <c r="CV41" s="396">
        <f t="shared" si="74"/>
        <v>0</v>
      </c>
      <c r="CW41" s="396">
        <f t="shared" si="74"/>
        <v>0</v>
      </c>
      <c r="CX41" s="396">
        <f t="shared" si="74"/>
        <v>0</v>
      </c>
      <c r="CY41" s="396">
        <f t="shared" si="69"/>
        <v>0</v>
      </c>
      <c r="CZ41" s="396">
        <f t="shared" si="74"/>
        <v>0</v>
      </c>
      <c r="DA41" s="396">
        <f t="shared" si="69"/>
        <v>0</v>
      </c>
      <c r="DB41" s="396">
        <f t="shared" si="74"/>
        <v>0</v>
      </c>
      <c r="DC41" s="396">
        <f t="shared" si="74"/>
        <v>0</v>
      </c>
      <c r="DD41" s="396">
        <f t="shared" si="74"/>
        <v>0</v>
      </c>
      <c r="DE41" s="396">
        <f t="shared" si="74"/>
        <v>0</v>
      </c>
      <c r="DF41" s="396">
        <f t="shared" si="74"/>
        <v>5.4400599999999999</v>
      </c>
      <c r="DG41" s="396">
        <f t="shared" si="74"/>
        <v>0</v>
      </c>
      <c r="DH41" s="396">
        <f t="shared" si="74"/>
        <v>6.8520600000000007</v>
      </c>
      <c r="DI41" s="396">
        <f t="shared" si="74"/>
        <v>0</v>
      </c>
      <c r="DJ41" s="396">
        <f t="shared" si="74"/>
        <v>0</v>
      </c>
      <c r="DK41" s="396">
        <f t="shared" si="74"/>
        <v>0</v>
      </c>
      <c r="DL41" s="396">
        <f t="shared" si="74"/>
        <v>0</v>
      </c>
      <c r="DM41" s="396" t="s">
        <v>180</v>
      </c>
      <c r="DN41" s="34"/>
    </row>
    <row r="42" spans="1:118" ht="48" customHeight="1" x14ac:dyDescent="0.25">
      <c r="A42" s="34"/>
      <c r="B42" s="402" t="s">
        <v>106</v>
      </c>
      <c r="C42" s="409" t="s">
        <v>107</v>
      </c>
      <c r="D42" s="403" t="s">
        <v>93</v>
      </c>
      <c r="E42" s="667">
        <f t="shared" ref="E42:BP42" si="75">SUBTOTAL(9,E43:E177)</f>
        <v>8.90001</v>
      </c>
      <c r="F42" s="667">
        <f t="shared" si="75"/>
        <v>0</v>
      </c>
      <c r="G42" s="667">
        <f t="shared" si="75"/>
        <v>27.358999999999998</v>
      </c>
      <c r="H42" s="667">
        <f t="shared" si="75"/>
        <v>0</v>
      </c>
      <c r="I42" s="667">
        <f t="shared" si="75"/>
        <v>0</v>
      </c>
      <c r="J42" s="667">
        <f t="shared" si="75"/>
        <v>0</v>
      </c>
      <c r="K42" s="667">
        <f t="shared" si="75"/>
        <v>0</v>
      </c>
      <c r="L42" s="667">
        <f t="shared" si="75"/>
        <v>3.0000000000000004E-5</v>
      </c>
      <c r="M42" s="667">
        <f t="shared" si="75"/>
        <v>0</v>
      </c>
      <c r="N42" s="667">
        <f t="shared" si="75"/>
        <v>3.0000000000000004E-5</v>
      </c>
      <c r="O42" s="667">
        <f t="shared" si="75"/>
        <v>0</v>
      </c>
      <c r="P42" s="667">
        <f t="shared" si="75"/>
        <v>0</v>
      </c>
      <c r="Q42" s="667">
        <f t="shared" si="75"/>
        <v>0</v>
      </c>
      <c r="R42" s="667">
        <f t="shared" si="75"/>
        <v>0</v>
      </c>
      <c r="S42" s="667">
        <f t="shared" si="75"/>
        <v>0</v>
      </c>
      <c r="T42" s="667">
        <f t="shared" si="75"/>
        <v>0</v>
      </c>
      <c r="U42" s="667">
        <f t="shared" si="75"/>
        <v>0</v>
      </c>
      <c r="V42" s="667">
        <f t="shared" si="75"/>
        <v>0</v>
      </c>
      <c r="W42" s="667">
        <f t="shared" si="75"/>
        <v>0</v>
      </c>
      <c r="X42" s="667">
        <f t="shared" si="75"/>
        <v>0</v>
      </c>
      <c r="Y42" s="667">
        <f t="shared" si="75"/>
        <v>0</v>
      </c>
      <c r="Z42" s="667">
        <f t="shared" si="75"/>
        <v>0</v>
      </c>
      <c r="AA42" s="667">
        <f t="shared" si="75"/>
        <v>0</v>
      </c>
      <c r="AB42" s="667">
        <f t="shared" si="75"/>
        <v>0</v>
      </c>
      <c r="AC42" s="667">
        <f t="shared" si="75"/>
        <v>0</v>
      </c>
      <c r="AD42" s="667">
        <f t="shared" si="75"/>
        <v>0</v>
      </c>
      <c r="AE42" s="667">
        <f t="shared" si="75"/>
        <v>0</v>
      </c>
      <c r="AF42" s="667">
        <f t="shared" si="75"/>
        <v>0</v>
      </c>
      <c r="AG42" s="667">
        <f t="shared" si="75"/>
        <v>1.3</v>
      </c>
      <c r="AH42" s="667">
        <f t="shared" si="75"/>
        <v>0</v>
      </c>
      <c r="AI42" s="667">
        <f t="shared" si="75"/>
        <v>2.9319999999999999</v>
      </c>
      <c r="AJ42" s="667">
        <f t="shared" si="75"/>
        <v>0</v>
      </c>
      <c r="AK42" s="667">
        <f t="shared" si="75"/>
        <v>0</v>
      </c>
      <c r="AL42" s="667">
        <f t="shared" si="75"/>
        <v>0</v>
      </c>
      <c r="AM42" s="667">
        <f t="shared" si="75"/>
        <v>0</v>
      </c>
      <c r="AN42" s="667">
        <f t="shared" si="75"/>
        <v>0</v>
      </c>
      <c r="AO42" s="667">
        <f t="shared" si="75"/>
        <v>0</v>
      </c>
      <c r="AP42" s="667">
        <f t="shared" si="75"/>
        <v>0</v>
      </c>
      <c r="AQ42" s="667">
        <f t="shared" si="75"/>
        <v>0</v>
      </c>
      <c r="AR42" s="667">
        <f t="shared" si="75"/>
        <v>0</v>
      </c>
      <c r="AS42" s="667">
        <f t="shared" si="75"/>
        <v>0</v>
      </c>
      <c r="AT42" s="667">
        <f t="shared" si="75"/>
        <v>0</v>
      </c>
      <c r="AU42" s="667">
        <f t="shared" si="75"/>
        <v>3.6000800000000006</v>
      </c>
      <c r="AV42" s="667">
        <f t="shared" si="75"/>
        <v>0</v>
      </c>
      <c r="AW42" s="667">
        <f t="shared" si="75"/>
        <v>11.78702</v>
      </c>
      <c r="AX42" s="667">
        <f t="shared" si="75"/>
        <v>0</v>
      </c>
      <c r="AY42" s="667">
        <f t="shared" si="75"/>
        <v>0</v>
      </c>
      <c r="AZ42" s="667">
        <f t="shared" si="75"/>
        <v>0</v>
      </c>
      <c r="BA42" s="667">
        <f t="shared" si="75"/>
        <v>0</v>
      </c>
      <c r="BB42" s="667">
        <f t="shared" si="75"/>
        <v>2.7200299999999999</v>
      </c>
      <c r="BC42" s="667">
        <f t="shared" si="75"/>
        <v>0</v>
      </c>
      <c r="BD42" s="667">
        <f t="shared" si="75"/>
        <v>3.4260300000000004</v>
      </c>
      <c r="BE42" s="667">
        <f t="shared" si="75"/>
        <v>0</v>
      </c>
      <c r="BF42" s="667">
        <f t="shared" si="75"/>
        <v>0</v>
      </c>
      <c r="BG42" s="667">
        <f t="shared" si="75"/>
        <v>0</v>
      </c>
      <c r="BH42" s="667">
        <f t="shared" si="75"/>
        <v>0</v>
      </c>
      <c r="BI42" s="667">
        <f t="shared" si="75"/>
        <v>0</v>
      </c>
      <c r="BJ42" s="667">
        <f t="shared" si="75"/>
        <v>0</v>
      </c>
      <c r="BK42" s="667">
        <f t="shared" si="75"/>
        <v>0.35</v>
      </c>
      <c r="BL42" s="667">
        <f t="shared" si="75"/>
        <v>0</v>
      </c>
      <c r="BM42" s="667">
        <f t="shared" si="75"/>
        <v>0</v>
      </c>
      <c r="BN42" s="667">
        <f t="shared" si="75"/>
        <v>0</v>
      </c>
      <c r="BO42" s="667">
        <f t="shared" si="75"/>
        <v>0</v>
      </c>
      <c r="BP42" s="667">
        <f t="shared" si="75"/>
        <v>0</v>
      </c>
      <c r="BQ42" s="667">
        <f t="shared" ref="BQ42:CZ42" si="76">SUBTOTAL(9,BQ43:BQ177)</f>
        <v>0</v>
      </c>
      <c r="BR42" s="667">
        <f t="shared" si="76"/>
        <v>0</v>
      </c>
      <c r="BS42" s="667">
        <f t="shared" si="76"/>
        <v>0</v>
      </c>
      <c r="BT42" s="667">
        <f t="shared" si="76"/>
        <v>0</v>
      </c>
      <c r="BU42" s="667">
        <f t="shared" si="76"/>
        <v>0</v>
      </c>
      <c r="BV42" s="667">
        <f t="shared" si="76"/>
        <v>0</v>
      </c>
      <c r="BW42" s="667">
        <f t="shared" si="76"/>
        <v>0</v>
      </c>
      <c r="BX42" s="667">
        <f t="shared" si="76"/>
        <v>0</v>
      </c>
      <c r="BY42" s="667">
        <f t="shared" si="76"/>
        <v>0</v>
      </c>
      <c r="BZ42" s="667">
        <f t="shared" si="76"/>
        <v>0</v>
      </c>
      <c r="CA42" s="667">
        <f t="shared" si="76"/>
        <v>0</v>
      </c>
      <c r="CB42" s="667">
        <f t="shared" si="76"/>
        <v>0</v>
      </c>
      <c r="CC42" s="667">
        <f t="shared" si="76"/>
        <v>0</v>
      </c>
      <c r="CD42" s="667">
        <f t="shared" si="76"/>
        <v>0</v>
      </c>
      <c r="CE42" s="667">
        <f t="shared" si="76"/>
        <v>0</v>
      </c>
      <c r="CF42" s="667">
        <f t="shared" si="76"/>
        <v>0</v>
      </c>
      <c r="CG42" s="667">
        <f t="shared" si="76"/>
        <v>0</v>
      </c>
      <c r="CH42" s="667">
        <f t="shared" si="76"/>
        <v>0</v>
      </c>
      <c r="CI42" s="667">
        <f t="shared" si="76"/>
        <v>0</v>
      </c>
      <c r="CJ42" s="667">
        <f t="shared" si="76"/>
        <v>0</v>
      </c>
      <c r="CK42" s="667">
        <f t="shared" si="76"/>
        <v>2</v>
      </c>
      <c r="CL42" s="667">
        <f t="shared" si="76"/>
        <v>0</v>
      </c>
      <c r="CM42" s="667">
        <f t="shared" si="76"/>
        <v>8.7690000000000001</v>
      </c>
      <c r="CN42" s="667">
        <f t="shared" si="76"/>
        <v>2.4</v>
      </c>
      <c r="CO42" s="667">
        <f t="shared" si="76"/>
        <v>0</v>
      </c>
      <c r="CP42" s="667">
        <f t="shared" si="76"/>
        <v>0</v>
      </c>
      <c r="CQ42" s="667">
        <f t="shared" si="76"/>
        <v>0</v>
      </c>
      <c r="CR42" s="667">
        <f t="shared" si="76"/>
        <v>0</v>
      </c>
      <c r="CS42" s="667">
        <f t="shared" si="76"/>
        <v>0</v>
      </c>
      <c r="CT42" s="667">
        <f t="shared" si="76"/>
        <v>0</v>
      </c>
      <c r="CU42" s="667">
        <f t="shared" si="76"/>
        <v>0</v>
      </c>
      <c r="CV42" s="667">
        <f t="shared" si="76"/>
        <v>0</v>
      </c>
      <c r="CW42" s="667">
        <f t="shared" si="76"/>
        <v>0</v>
      </c>
      <c r="CX42" s="667">
        <f t="shared" si="76"/>
        <v>0</v>
      </c>
      <c r="CY42" s="667" t="e">
        <f t="shared" si="76"/>
        <v>#VALUE!</v>
      </c>
      <c r="CZ42" s="667">
        <f t="shared" si="76"/>
        <v>0</v>
      </c>
      <c r="DA42" s="667">
        <f>SUBTOTAL(9,DA43:DA177)</f>
        <v>16.420000000000002</v>
      </c>
      <c r="DB42" s="661">
        <f t="shared" ref="DB42:DL43" si="77">BL42+AX42+AJ42+V42</f>
        <v>0</v>
      </c>
      <c r="DC42" s="661">
        <f t="shared" si="77"/>
        <v>0</v>
      </c>
      <c r="DD42" s="661">
        <f t="shared" si="77"/>
        <v>0</v>
      </c>
      <c r="DE42" s="661">
        <f t="shared" si="77"/>
        <v>0</v>
      </c>
      <c r="DF42" s="661">
        <f t="shared" si="77"/>
        <v>2.7200299999999999</v>
      </c>
      <c r="DG42" s="661">
        <f t="shared" si="77"/>
        <v>0</v>
      </c>
      <c r="DH42" s="661">
        <f t="shared" si="77"/>
        <v>3.4260300000000004</v>
      </c>
      <c r="DI42" s="661">
        <f t="shared" si="77"/>
        <v>0</v>
      </c>
      <c r="DJ42" s="661">
        <f t="shared" si="77"/>
        <v>0</v>
      </c>
      <c r="DK42" s="661">
        <f t="shared" si="77"/>
        <v>0</v>
      </c>
      <c r="DL42" s="661">
        <f t="shared" si="77"/>
        <v>0</v>
      </c>
      <c r="DM42" s="612" t="s">
        <v>180</v>
      </c>
      <c r="DN42" s="34"/>
    </row>
    <row r="43" spans="1:118" ht="48" customHeight="1" x14ac:dyDescent="0.25">
      <c r="A43" s="34"/>
      <c r="B43" s="402" t="s">
        <v>108</v>
      </c>
      <c r="C43" s="409" t="s">
        <v>1530</v>
      </c>
      <c r="D43" s="403" t="s">
        <v>93</v>
      </c>
      <c r="E43" s="667">
        <f t="shared" ref="E43:BP43" si="78">SUBTOTAL(9,E44:E100)</f>
        <v>8.90001</v>
      </c>
      <c r="F43" s="667">
        <f t="shared" si="78"/>
        <v>0</v>
      </c>
      <c r="G43" s="667">
        <f t="shared" si="78"/>
        <v>27.358999999999998</v>
      </c>
      <c r="H43" s="667">
        <f t="shared" si="78"/>
        <v>0</v>
      </c>
      <c r="I43" s="667">
        <f t="shared" si="78"/>
        <v>0</v>
      </c>
      <c r="J43" s="667">
        <f t="shared" si="78"/>
        <v>0</v>
      </c>
      <c r="K43" s="667">
        <f t="shared" si="78"/>
        <v>0</v>
      </c>
      <c r="L43" s="667">
        <f t="shared" si="78"/>
        <v>3.0000000000000004E-5</v>
      </c>
      <c r="M43" s="667">
        <f t="shared" si="78"/>
        <v>0</v>
      </c>
      <c r="N43" s="667">
        <f t="shared" si="78"/>
        <v>3.0000000000000004E-5</v>
      </c>
      <c r="O43" s="667">
        <f t="shared" si="78"/>
        <v>0</v>
      </c>
      <c r="P43" s="667">
        <f t="shared" si="78"/>
        <v>0</v>
      </c>
      <c r="Q43" s="667">
        <f t="shared" si="78"/>
        <v>0</v>
      </c>
      <c r="R43" s="667">
        <f t="shared" si="78"/>
        <v>0</v>
      </c>
      <c r="S43" s="667">
        <f t="shared" si="78"/>
        <v>0</v>
      </c>
      <c r="T43" s="667">
        <f t="shared" si="78"/>
        <v>0</v>
      </c>
      <c r="U43" s="667">
        <f t="shared" si="78"/>
        <v>0</v>
      </c>
      <c r="V43" s="667">
        <f t="shared" si="78"/>
        <v>0</v>
      </c>
      <c r="W43" s="667">
        <f t="shared" si="78"/>
        <v>0</v>
      </c>
      <c r="X43" s="667">
        <f t="shared" si="78"/>
        <v>0</v>
      </c>
      <c r="Y43" s="667">
        <f t="shared" si="78"/>
        <v>0</v>
      </c>
      <c r="Z43" s="667">
        <f t="shared" si="78"/>
        <v>0</v>
      </c>
      <c r="AA43" s="667">
        <f t="shared" si="78"/>
        <v>0</v>
      </c>
      <c r="AB43" s="667">
        <f t="shared" si="78"/>
        <v>0</v>
      </c>
      <c r="AC43" s="667">
        <f t="shared" si="78"/>
        <v>0</v>
      </c>
      <c r="AD43" s="667">
        <f t="shared" si="78"/>
        <v>0</v>
      </c>
      <c r="AE43" s="667">
        <f t="shared" si="78"/>
        <v>0</v>
      </c>
      <c r="AF43" s="667">
        <f t="shared" si="78"/>
        <v>0</v>
      </c>
      <c r="AG43" s="667">
        <f t="shared" si="78"/>
        <v>1.3</v>
      </c>
      <c r="AH43" s="667">
        <f t="shared" si="78"/>
        <v>0</v>
      </c>
      <c r="AI43" s="667">
        <f t="shared" si="78"/>
        <v>2.9319999999999999</v>
      </c>
      <c r="AJ43" s="667">
        <f t="shared" si="78"/>
        <v>0</v>
      </c>
      <c r="AK43" s="667">
        <f t="shared" si="78"/>
        <v>0</v>
      </c>
      <c r="AL43" s="667">
        <f t="shared" si="78"/>
        <v>0</v>
      </c>
      <c r="AM43" s="667">
        <f t="shared" si="78"/>
        <v>0</v>
      </c>
      <c r="AN43" s="667">
        <f t="shared" si="78"/>
        <v>0</v>
      </c>
      <c r="AO43" s="667">
        <f t="shared" si="78"/>
        <v>0</v>
      </c>
      <c r="AP43" s="667">
        <f t="shared" si="78"/>
        <v>0</v>
      </c>
      <c r="AQ43" s="667">
        <f t="shared" si="78"/>
        <v>0</v>
      </c>
      <c r="AR43" s="667">
        <f t="shared" si="78"/>
        <v>0</v>
      </c>
      <c r="AS43" s="667">
        <f t="shared" si="78"/>
        <v>0</v>
      </c>
      <c r="AT43" s="667">
        <f t="shared" si="78"/>
        <v>0</v>
      </c>
      <c r="AU43" s="667">
        <f t="shared" si="78"/>
        <v>3.6000800000000006</v>
      </c>
      <c r="AV43" s="667">
        <f t="shared" si="78"/>
        <v>0</v>
      </c>
      <c r="AW43" s="667">
        <f t="shared" si="78"/>
        <v>11.78702</v>
      </c>
      <c r="AX43" s="667">
        <f t="shared" si="78"/>
        <v>0</v>
      </c>
      <c r="AY43" s="667">
        <f t="shared" si="78"/>
        <v>0</v>
      </c>
      <c r="AZ43" s="667">
        <f t="shared" si="78"/>
        <v>0</v>
      </c>
      <c r="BA43" s="667">
        <f t="shared" si="78"/>
        <v>0</v>
      </c>
      <c r="BB43" s="667">
        <f t="shared" si="78"/>
        <v>2.7200299999999999</v>
      </c>
      <c r="BC43" s="667">
        <f t="shared" si="78"/>
        <v>0</v>
      </c>
      <c r="BD43" s="667">
        <f t="shared" si="78"/>
        <v>3.4260300000000004</v>
      </c>
      <c r="BE43" s="667">
        <f t="shared" si="78"/>
        <v>0</v>
      </c>
      <c r="BF43" s="667">
        <f t="shared" si="78"/>
        <v>0</v>
      </c>
      <c r="BG43" s="667">
        <f t="shared" si="78"/>
        <v>0</v>
      </c>
      <c r="BH43" s="667">
        <f t="shared" si="78"/>
        <v>0</v>
      </c>
      <c r="BI43" s="667">
        <f t="shared" si="78"/>
        <v>0</v>
      </c>
      <c r="BJ43" s="667">
        <f t="shared" si="78"/>
        <v>0</v>
      </c>
      <c r="BK43" s="667">
        <f t="shared" si="78"/>
        <v>0.35</v>
      </c>
      <c r="BL43" s="667">
        <f t="shared" si="78"/>
        <v>0</v>
      </c>
      <c r="BM43" s="667">
        <f t="shared" si="78"/>
        <v>0</v>
      </c>
      <c r="BN43" s="667">
        <f t="shared" si="78"/>
        <v>0</v>
      </c>
      <c r="BO43" s="667">
        <f t="shared" si="78"/>
        <v>0</v>
      </c>
      <c r="BP43" s="667">
        <f t="shared" si="78"/>
        <v>0</v>
      </c>
      <c r="BQ43" s="667">
        <f t="shared" ref="BQ43:CZ43" si="79">SUBTOTAL(9,BQ44:BQ100)</f>
        <v>0</v>
      </c>
      <c r="BR43" s="667">
        <f t="shared" si="79"/>
        <v>0</v>
      </c>
      <c r="BS43" s="667">
        <f t="shared" si="79"/>
        <v>0</v>
      </c>
      <c r="BT43" s="667">
        <f t="shared" si="79"/>
        <v>0</v>
      </c>
      <c r="BU43" s="667">
        <f t="shared" si="79"/>
        <v>0</v>
      </c>
      <c r="BV43" s="667">
        <f t="shared" si="79"/>
        <v>0</v>
      </c>
      <c r="BW43" s="667">
        <f t="shared" si="79"/>
        <v>0</v>
      </c>
      <c r="BX43" s="667">
        <f t="shared" si="79"/>
        <v>0</v>
      </c>
      <c r="BY43" s="667">
        <f t="shared" si="79"/>
        <v>0</v>
      </c>
      <c r="BZ43" s="667">
        <f t="shared" si="79"/>
        <v>0</v>
      </c>
      <c r="CA43" s="667">
        <f t="shared" si="79"/>
        <v>0</v>
      </c>
      <c r="CB43" s="667">
        <f t="shared" si="79"/>
        <v>0</v>
      </c>
      <c r="CC43" s="667">
        <f t="shared" si="79"/>
        <v>0</v>
      </c>
      <c r="CD43" s="667">
        <f t="shared" si="79"/>
        <v>0</v>
      </c>
      <c r="CE43" s="667">
        <f t="shared" si="79"/>
        <v>0</v>
      </c>
      <c r="CF43" s="667">
        <f t="shared" si="79"/>
        <v>0</v>
      </c>
      <c r="CG43" s="667">
        <f t="shared" si="79"/>
        <v>0</v>
      </c>
      <c r="CH43" s="667">
        <f t="shared" si="79"/>
        <v>0</v>
      </c>
      <c r="CI43" s="667">
        <f t="shared" si="79"/>
        <v>0</v>
      </c>
      <c r="CJ43" s="667">
        <f t="shared" si="79"/>
        <v>0</v>
      </c>
      <c r="CK43" s="667">
        <f t="shared" si="79"/>
        <v>2</v>
      </c>
      <c r="CL43" s="667">
        <f t="shared" si="79"/>
        <v>0</v>
      </c>
      <c r="CM43" s="667">
        <f t="shared" si="79"/>
        <v>8.7690000000000001</v>
      </c>
      <c r="CN43" s="667">
        <f t="shared" si="79"/>
        <v>2.4</v>
      </c>
      <c r="CO43" s="667">
        <f t="shared" si="79"/>
        <v>0</v>
      </c>
      <c r="CP43" s="667">
        <f t="shared" si="79"/>
        <v>0</v>
      </c>
      <c r="CQ43" s="667">
        <f t="shared" si="79"/>
        <v>0</v>
      </c>
      <c r="CR43" s="667">
        <f t="shared" si="79"/>
        <v>0</v>
      </c>
      <c r="CS43" s="667">
        <f t="shared" si="79"/>
        <v>0</v>
      </c>
      <c r="CT43" s="667">
        <f t="shared" si="79"/>
        <v>0</v>
      </c>
      <c r="CU43" s="667">
        <f t="shared" si="79"/>
        <v>0</v>
      </c>
      <c r="CV43" s="667">
        <f t="shared" si="79"/>
        <v>0</v>
      </c>
      <c r="CW43" s="667">
        <f t="shared" si="79"/>
        <v>0</v>
      </c>
      <c r="CX43" s="667">
        <f t="shared" si="79"/>
        <v>0</v>
      </c>
      <c r="CY43" s="667" t="e">
        <f t="shared" si="79"/>
        <v>#VALUE!</v>
      </c>
      <c r="CZ43" s="667">
        <f t="shared" si="79"/>
        <v>0</v>
      </c>
      <c r="DA43" s="667">
        <f>SUBTOTAL(9,DA44:DA100)</f>
        <v>16.420000000000002</v>
      </c>
      <c r="DB43" s="661">
        <f t="shared" si="77"/>
        <v>0</v>
      </c>
      <c r="DC43" s="661">
        <f t="shared" si="77"/>
        <v>0</v>
      </c>
      <c r="DD43" s="661">
        <f t="shared" si="77"/>
        <v>0</v>
      </c>
      <c r="DE43" s="661">
        <f t="shared" si="77"/>
        <v>0</v>
      </c>
      <c r="DF43" s="661">
        <f t="shared" si="77"/>
        <v>2.7200299999999999</v>
      </c>
      <c r="DG43" s="661">
        <f t="shared" si="77"/>
        <v>0</v>
      </c>
      <c r="DH43" s="661">
        <f t="shared" si="77"/>
        <v>3.4260300000000004</v>
      </c>
      <c r="DI43" s="661">
        <f t="shared" si="77"/>
        <v>0</v>
      </c>
      <c r="DJ43" s="661">
        <f t="shared" si="77"/>
        <v>0</v>
      </c>
      <c r="DK43" s="661">
        <f t="shared" si="77"/>
        <v>0</v>
      </c>
      <c r="DL43" s="661">
        <f t="shared" si="77"/>
        <v>0</v>
      </c>
      <c r="DM43" s="612" t="s">
        <v>180</v>
      </c>
      <c r="DN43" s="34"/>
    </row>
    <row r="44" spans="1:118" ht="48" customHeight="1" x14ac:dyDescent="0.25">
      <c r="A44" s="34"/>
      <c r="B44" s="409" t="s">
        <v>110</v>
      </c>
      <c r="C44" s="409" t="s">
        <v>109</v>
      </c>
      <c r="D44" s="403" t="s">
        <v>93</v>
      </c>
      <c r="E44" s="414">
        <f t="shared" ref="E44:BP44" si="80">SUBTOTAL(9,E45:E68)</f>
        <v>4.9000000000000004</v>
      </c>
      <c r="F44" s="414">
        <f t="shared" si="80"/>
        <v>0</v>
      </c>
      <c r="G44" s="414">
        <f t="shared" si="80"/>
        <v>14.058999999999999</v>
      </c>
      <c r="H44" s="414">
        <f t="shared" si="80"/>
        <v>0</v>
      </c>
      <c r="I44" s="414">
        <f t="shared" si="80"/>
        <v>0</v>
      </c>
      <c r="J44" s="414">
        <f t="shared" si="80"/>
        <v>0</v>
      </c>
      <c r="K44" s="414">
        <f t="shared" si="80"/>
        <v>0</v>
      </c>
      <c r="L44" s="414">
        <f t="shared" si="80"/>
        <v>3.0000000000000004E-5</v>
      </c>
      <c r="M44" s="414">
        <f t="shared" si="80"/>
        <v>0</v>
      </c>
      <c r="N44" s="414">
        <f t="shared" si="80"/>
        <v>3.0000000000000004E-5</v>
      </c>
      <c r="O44" s="414">
        <f t="shared" si="80"/>
        <v>0</v>
      </c>
      <c r="P44" s="414">
        <f t="shared" si="80"/>
        <v>0</v>
      </c>
      <c r="Q44" s="414">
        <f t="shared" si="80"/>
        <v>0</v>
      </c>
      <c r="R44" s="414">
        <f t="shared" si="80"/>
        <v>0</v>
      </c>
      <c r="S44" s="414">
        <f t="shared" si="80"/>
        <v>0</v>
      </c>
      <c r="T44" s="414">
        <f t="shared" si="80"/>
        <v>0</v>
      </c>
      <c r="U44" s="414">
        <f t="shared" si="80"/>
        <v>0</v>
      </c>
      <c r="V44" s="414">
        <f t="shared" si="80"/>
        <v>0</v>
      </c>
      <c r="W44" s="414">
        <f t="shared" si="80"/>
        <v>0</v>
      </c>
      <c r="X44" s="414">
        <f t="shared" si="80"/>
        <v>0</v>
      </c>
      <c r="Y44" s="414">
        <f t="shared" si="80"/>
        <v>0</v>
      </c>
      <c r="Z44" s="414">
        <f t="shared" si="80"/>
        <v>0</v>
      </c>
      <c r="AA44" s="414">
        <f t="shared" si="80"/>
        <v>0</v>
      </c>
      <c r="AB44" s="414">
        <f t="shared" si="80"/>
        <v>0</v>
      </c>
      <c r="AC44" s="414">
        <f t="shared" si="80"/>
        <v>0</v>
      </c>
      <c r="AD44" s="414">
        <f t="shared" si="80"/>
        <v>0</v>
      </c>
      <c r="AE44" s="414">
        <f t="shared" si="80"/>
        <v>0</v>
      </c>
      <c r="AF44" s="414">
        <f t="shared" si="80"/>
        <v>0</v>
      </c>
      <c r="AG44" s="414">
        <f t="shared" si="80"/>
        <v>1.3</v>
      </c>
      <c r="AH44" s="414">
        <f t="shared" si="80"/>
        <v>0</v>
      </c>
      <c r="AI44" s="414">
        <f t="shared" si="80"/>
        <v>2.9319999999999999</v>
      </c>
      <c r="AJ44" s="414">
        <f t="shared" si="80"/>
        <v>0</v>
      </c>
      <c r="AK44" s="414">
        <f t="shared" si="80"/>
        <v>0</v>
      </c>
      <c r="AL44" s="414">
        <f t="shared" si="80"/>
        <v>0</v>
      </c>
      <c r="AM44" s="414">
        <f t="shared" si="80"/>
        <v>0</v>
      </c>
      <c r="AN44" s="414">
        <f t="shared" si="80"/>
        <v>0</v>
      </c>
      <c r="AO44" s="414">
        <f t="shared" si="80"/>
        <v>0</v>
      </c>
      <c r="AP44" s="414">
        <f t="shared" si="80"/>
        <v>0</v>
      </c>
      <c r="AQ44" s="414">
        <f t="shared" si="80"/>
        <v>0</v>
      </c>
      <c r="AR44" s="414">
        <f t="shared" si="80"/>
        <v>0</v>
      </c>
      <c r="AS44" s="414">
        <f t="shared" si="80"/>
        <v>0</v>
      </c>
      <c r="AT44" s="414">
        <f t="shared" si="80"/>
        <v>0</v>
      </c>
      <c r="AU44" s="414">
        <f t="shared" si="80"/>
        <v>3.6000600000000005</v>
      </c>
      <c r="AV44" s="414">
        <f t="shared" si="80"/>
        <v>0</v>
      </c>
      <c r="AW44" s="414">
        <f t="shared" si="80"/>
        <v>11.12702</v>
      </c>
      <c r="AX44" s="414">
        <f t="shared" si="80"/>
        <v>0</v>
      </c>
      <c r="AY44" s="414">
        <f t="shared" si="80"/>
        <v>0</v>
      </c>
      <c r="AZ44" s="414">
        <f t="shared" si="80"/>
        <v>0</v>
      </c>
      <c r="BA44" s="414">
        <f t="shared" si="80"/>
        <v>0</v>
      </c>
      <c r="BB44" s="414">
        <f t="shared" si="80"/>
        <v>1.9200300000000001</v>
      </c>
      <c r="BC44" s="414">
        <f t="shared" si="80"/>
        <v>0</v>
      </c>
      <c r="BD44" s="414">
        <f t="shared" si="80"/>
        <v>2.7660300000000002</v>
      </c>
      <c r="BE44" s="414">
        <f t="shared" si="80"/>
        <v>0</v>
      </c>
      <c r="BF44" s="414">
        <f t="shared" si="80"/>
        <v>0</v>
      </c>
      <c r="BG44" s="414">
        <f t="shared" si="80"/>
        <v>0</v>
      </c>
      <c r="BH44" s="414">
        <f t="shared" si="80"/>
        <v>0</v>
      </c>
      <c r="BI44" s="414">
        <f t="shared" si="80"/>
        <v>0</v>
      </c>
      <c r="BJ44" s="414">
        <f t="shared" si="80"/>
        <v>0</v>
      </c>
      <c r="BK44" s="414">
        <f t="shared" si="80"/>
        <v>0</v>
      </c>
      <c r="BL44" s="414">
        <f t="shared" si="80"/>
        <v>0</v>
      </c>
      <c r="BM44" s="414">
        <f t="shared" si="80"/>
        <v>0</v>
      </c>
      <c r="BN44" s="414">
        <f t="shared" si="80"/>
        <v>0</v>
      </c>
      <c r="BO44" s="414">
        <f t="shared" si="80"/>
        <v>0</v>
      </c>
      <c r="BP44" s="414">
        <f t="shared" si="80"/>
        <v>0</v>
      </c>
      <c r="BQ44" s="414">
        <f t="shared" ref="BQ44:CZ44" si="81">SUBTOTAL(9,BQ45:BQ68)</f>
        <v>0</v>
      </c>
      <c r="BR44" s="414">
        <f t="shared" si="81"/>
        <v>0</v>
      </c>
      <c r="BS44" s="414">
        <f t="shared" si="81"/>
        <v>0</v>
      </c>
      <c r="BT44" s="414">
        <f t="shared" si="81"/>
        <v>0</v>
      </c>
      <c r="BU44" s="414">
        <f t="shared" si="81"/>
        <v>0</v>
      </c>
      <c r="BV44" s="414">
        <f t="shared" si="81"/>
        <v>0</v>
      </c>
      <c r="BW44" s="414">
        <f t="shared" si="81"/>
        <v>0</v>
      </c>
      <c r="BX44" s="414">
        <f t="shared" si="81"/>
        <v>0</v>
      </c>
      <c r="BY44" s="414">
        <f t="shared" si="81"/>
        <v>0</v>
      </c>
      <c r="BZ44" s="414">
        <f t="shared" si="81"/>
        <v>0</v>
      </c>
      <c r="CA44" s="414">
        <f t="shared" si="81"/>
        <v>0</v>
      </c>
      <c r="CB44" s="414">
        <f t="shared" si="81"/>
        <v>0</v>
      </c>
      <c r="CC44" s="414">
        <f t="shared" si="81"/>
        <v>0</v>
      </c>
      <c r="CD44" s="414">
        <f t="shared" si="81"/>
        <v>0</v>
      </c>
      <c r="CE44" s="414">
        <f t="shared" si="81"/>
        <v>0</v>
      </c>
      <c r="CF44" s="414">
        <f t="shared" si="81"/>
        <v>0</v>
      </c>
      <c r="CG44" s="414">
        <f t="shared" si="81"/>
        <v>0</v>
      </c>
      <c r="CH44" s="414">
        <f t="shared" si="81"/>
        <v>0</v>
      </c>
      <c r="CI44" s="414">
        <f t="shared" si="81"/>
        <v>0</v>
      </c>
      <c r="CJ44" s="414">
        <f t="shared" si="81"/>
        <v>0</v>
      </c>
      <c r="CK44" s="414">
        <f t="shared" si="81"/>
        <v>0</v>
      </c>
      <c r="CL44" s="414">
        <f t="shared" si="81"/>
        <v>0</v>
      </c>
      <c r="CM44" s="414">
        <f t="shared" si="81"/>
        <v>0</v>
      </c>
      <c r="CN44" s="414">
        <f t="shared" si="81"/>
        <v>0</v>
      </c>
      <c r="CO44" s="414">
        <f t="shared" si="81"/>
        <v>0</v>
      </c>
      <c r="CP44" s="414">
        <f t="shared" si="81"/>
        <v>0</v>
      </c>
      <c r="CQ44" s="414">
        <f t="shared" si="81"/>
        <v>0</v>
      </c>
      <c r="CR44" s="414">
        <f t="shared" si="81"/>
        <v>0</v>
      </c>
      <c r="CS44" s="414">
        <f t="shared" si="81"/>
        <v>0</v>
      </c>
      <c r="CT44" s="414">
        <f t="shared" si="81"/>
        <v>0</v>
      </c>
      <c r="CU44" s="414">
        <f t="shared" si="81"/>
        <v>0</v>
      </c>
      <c r="CV44" s="414">
        <f t="shared" si="81"/>
        <v>0</v>
      </c>
      <c r="CW44" s="414">
        <f t="shared" si="81"/>
        <v>0</v>
      </c>
      <c r="CX44" s="414">
        <f t="shared" si="81"/>
        <v>0</v>
      </c>
      <c r="CY44" s="414" t="e">
        <f t="shared" si="81"/>
        <v>#VALUE!</v>
      </c>
      <c r="CZ44" s="414">
        <f t="shared" si="81"/>
        <v>0</v>
      </c>
      <c r="DA44" s="414">
        <f>SUBTOTAL(9,DA45:DA68)</f>
        <v>6.641</v>
      </c>
      <c r="DB44" s="414">
        <f t="shared" ref="DB44:DL44" si="82">SUBTOTAL(9,DB45:DB55)</f>
        <v>0</v>
      </c>
      <c r="DC44" s="414">
        <f t="shared" si="82"/>
        <v>0</v>
      </c>
      <c r="DD44" s="414">
        <f t="shared" si="82"/>
        <v>0</v>
      </c>
      <c r="DE44" s="414">
        <f t="shared" si="82"/>
        <v>0</v>
      </c>
      <c r="DF44" s="414">
        <f t="shared" si="82"/>
        <v>0</v>
      </c>
      <c r="DG44" s="414">
        <f t="shared" si="82"/>
        <v>0</v>
      </c>
      <c r="DH44" s="414">
        <f t="shared" si="82"/>
        <v>0</v>
      </c>
      <c r="DI44" s="414">
        <f t="shared" si="82"/>
        <v>0</v>
      </c>
      <c r="DJ44" s="414">
        <f t="shared" si="82"/>
        <v>0</v>
      </c>
      <c r="DK44" s="414">
        <f t="shared" si="82"/>
        <v>0</v>
      </c>
      <c r="DL44" s="414">
        <f t="shared" si="82"/>
        <v>0</v>
      </c>
      <c r="DM44" s="414" t="s">
        <v>180</v>
      </c>
      <c r="DN44" s="34"/>
    </row>
    <row r="45" spans="1:118" ht="48" customHeight="1" x14ac:dyDescent="0.25">
      <c r="B45" s="409" t="s">
        <v>112</v>
      </c>
      <c r="C45" s="409" t="s">
        <v>111</v>
      </c>
      <c r="D45" s="403" t="s">
        <v>93</v>
      </c>
      <c r="E45" s="414">
        <f t="shared" ref="E45:BP45" si="83">SUBTOTAL(9,E46:E51)</f>
        <v>1.3</v>
      </c>
      <c r="F45" s="414">
        <f t="shared" si="83"/>
        <v>0</v>
      </c>
      <c r="G45" s="414">
        <f t="shared" si="83"/>
        <v>2.9319999999999999</v>
      </c>
      <c r="H45" s="414">
        <f t="shared" si="83"/>
        <v>0</v>
      </c>
      <c r="I45" s="414">
        <f t="shared" si="83"/>
        <v>0</v>
      </c>
      <c r="J45" s="414">
        <f t="shared" si="83"/>
        <v>0</v>
      </c>
      <c r="K45" s="414">
        <f t="shared" si="83"/>
        <v>0</v>
      </c>
      <c r="L45" s="414">
        <f t="shared" si="83"/>
        <v>0</v>
      </c>
      <c r="M45" s="414">
        <f t="shared" si="83"/>
        <v>0</v>
      </c>
      <c r="N45" s="414">
        <f t="shared" si="83"/>
        <v>0</v>
      </c>
      <c r="O45" s="414">
        <f t="shared" si="83"/>
        <v>0</v>
      </c>
      <c r="P45" s="414">
        <f t="shared" si="83"/>
        <v>0</v>
      </c>
      <c r="Q45" s="414">
        <f t="shared" si="83"/>
        <v>0</v>
      </c>
      <c r="R45" s="414">
        <f t="shared" si="83"/>
        <v>0</v>
      </c>
      <c r="S45" s="414">
        <f t="shared" si="83"/>
        <v>0</v>
      </c>
      <c r="T45" s="414">
        <f t="shared" si="83"/>
        <v>0</v>
      </c>
      <c r="U45" s="414">
        <f t="shared" si="83"/>
        <v>0</v>
      </c>
      <c r="V45" s="414">
        <f t="shared" si="83"/>
        <v>0</v>
      </c>
      <c r="W45" s="414">
        <f t="shared" si="83"/>
        <v>0</v>
      </c>
      <c r="X45" s="414">
        <f t="shared" si="83"/>
        <v>0</v>
      </c>
      <c r="Y45" s="414">
        <f t="shared" si="83"/>
        <v>0</v>
      </c>
      <c r="Z45" s="414">
        <f t="shared" si="83"/>
        <v>0</v>
      </c>
      <c r="AA45" s="414">
        <f t="shared" si="83"/>
        <v>0</v>
      </c>
      <c r="AB45" s="414">
        <f t="shared" si="83"/>
        <v>0</v>
      </c>
      <c r="AC45" s="414">
        <f t="shared" si="83"/>
        <v>0</v>
      </c>
      <c r="AD45" s="414">
        <f t="shared" si="83"/>
        <v>0</v>
      </c>
      <c r="AE45" s="414">
        <f t="shared" si="83"/>
        <v>0</v>
      </c>
      <c r="AF45" s="414">
        <f t="shared" si="83"/>
        <v>0</v>
      </c>
      <c r="AG45" s="414">
        <f t="shared" si="83"/>
        <v>1.3</v>
      </c>
      <c r="AH45" s="414">
        <f t="shared" si="83"/>
        <v>0</v>
      </c>
      <c r="AI45" s="414">
        <f t="shared" si="83"/>
        <v>2.9319999999999999</v>
      </c>
      <c r="AJ45" s="414">
        <f t="shared" si="83"/>
        <v>0</v>
      </c>
      <c r="AK45" s="414">
        <f t="shared" si="83"/>
        <v>0</v>
      </c>
      <c r="AL45" s="414">
        <f t="shared" si="83"/>
        <v>0</v>
      </c>
      <c r="AM45" s="414">
        <f t="shared" si="83"/>
        <v>0</v>
      </c>
      <c r="AN45" s="414">
        <f t="shared" si="83"/>
        <v>0</v>
      </c>
      <c r="AO45" s="414">
        <f t="shared" si="83"/>
        <v>0</v>
      </c>
      <c r="AP45" s="414">
        <f t="shared" si="83"/>
        <v>0</v>
      </c>
      <c r="AQ45" s="414">
        <f t="shared" si="83"/>
        <v>0</v>
      </c>
      <c r="AR45" s="414">
        <f t="shared" si="83"/>
        <v>0</v>
      </c>
      <c r="AS45" s="414">
        <f t="shared" si="83"/>
        <v>0</v>
      </c>
      <c r="AT45" s="414">
        <f t="shared" si="83"/>
        <v>0</v>
      </c>
      <c r="AU45" s="414">
        <f t="shared" si="83"/>
        <v>0</v>
      </c>
      <c r="AV45" s="414">
        <f t="shared" si="83"/>
        <v>0</v>
      </c>
      <c r="AW45" s="414">
        <f t="shared" si="83"/>
        <v>0</v>
      </c>
      <c r="AX45" s="414">
        <f t="shared" si="83"/>
        <v>0</v>
      </c>
      <c r="AY45" s="414">
        <f t="shared" si="83"/>
        <v>0</v>
      </c>
      <c r="AZ45" s="414">
        <f t="shared" si="83"/>
        <v>0</v>
      </c>
      <c r="BA45" s="414">
        <f t="shared" si="83"/>
        <v>0</v>
      </c>
      <c r="BB45" s="414">
        <f t="shared" si="83"/>
        <v>0</v>
      </c>
      <c r="BC45" s="414">
        <f t="shared" si="83"/>
        <v>0</v>
      </c>
      <c r="BD45" s="414">
        <f t="shared" si="83"/>
        <v>0</v>
      </c>
      <c r="BE45" s="414">
        <f t="shared" si="83"/>
        <v>0</v>
      </c>
      <c r="BF45" s="414">
        <f t="shared" si="83"/>
        <v>0</v>
      </c>
      <c r="BG45" s="414">
        <f t="shared" si="83"/>
        <v>0</v>
      </c>
      <c r="BH45" s="414">
        <f t="shared" si="83"/>
        <v>0</v>
      </c>
      <c r="BI45" s="414">
        <f t="shared" si="83"/>
        <v>0</v>
      </c>
      <c r="BJ45" s="414">
        <f t="shared" si="83"/>
        <v>0</v>
      </c>
      <c r="BK45" s="414">
        <f t="shared" si="83"/>
        <v>0</v>
      </c>
      <c r="BL45" s="414">
        <f t="shared" si="83"/>
        <v>0</v>
      </c>
      <c r="BM45" s="414">
        <f t="shared" si="83"/>
        <v>0</v>
      </c>
      <c r="BN45" s="414">
        <f t="shared" si="83"/>
        <v>0</v>
      </c>
      <c r="BO45" s="414">
        <f t="shared" si="83"/>
        <v>0</v>
      </c>
      <c r="BP45" s="414">
        <f t="shared" si="83"/>
        <v>0</v>
      </c>
      <c r="BQ45" s="414">
        <f t="shared" ref="BQ45:CZ45" si="84">SUBTOTAL(9,BQ46:BQ51)</f>
        <v>0</v>
      </c>
      <c r="BR45" s="414">
        <f t="shared" si="84"/>
        <v>0</v>
      </c>
      <c r="BS45" s="414">
        <f t="shared" si="84"/>
        <v>0</v>
      </c>
      <c r="BT45" s="414">
        <f t="shared" si="84"/>
        <v>0</v>
      </c>
      <c r="BU45" s="414">
        <f t="shared" si="84"/>
        <v>0</v>
      </c>
      <c r="BV45" s="414">
        <f t="shared" si="84"/>
        <v>0</v>
      </c>
      <c r="BW45" s="414">
        <f t="shared" si="84"/>
        <v>0</v>
      </c>
      <c r="BX45" s="414">
        <f t="shared" si="84"/>
        <v>0</v>
      </c>
      <c r="BY45" s="414">
        <f t="shared" si="84"/>
        <v>0</v>
      </c>
      <c r="BZ45" s="414">
        <f t="shared" si="84"/>
        <v>0</v>
      </c>
      <c r="CA45" s="414">
        <f t="shared" si="84"/>
        <v>0</v>
      </c>
      <c r="CB45" s="414">
        <f t="shared" si="84"/>
        <v>0</v>
      </c>
      <c r="CC45" s="414">
        <f t="shared" si="84"/>
        <v>0</v>
      </c>
      <c r="CD45" s="414">
        <f t="shared" si="84"/>
        <v>0</v>
      </c>
      <c r="CE45" s="414">
        <f t="shared" si="84"/>
        <v>0</v>
      </c>
      <c r="CF45" s="414">
        <f t="shared" si="84"/>
        <v>0</v>
      </c>
      <c r="CG45" s="414">
        <f t="shared" si="84"/>
        <v>0</v>
      </c>
      <c r="CH45" s="414">
        <f t="shared" si="84"/>
        <v>0</v>
      </c>
      <c r="CI45" s="414">
        <f t="shared" si="84"/>
        <v>0</v>
      </c>
      <c r="CJ45" s="414">
        <f t="shared" si="84"/>
        <v>0</v>
      </c>
      <c r="CK45" s="414">
        <f t="shared" si="84"/>
        <v>0</v>
      </c>
      <c r="CL45" s="414">
        <f t="shared" si="84"/>
        <v>0</v>
      </c>
      <c r="CM45" s="414">
        <f t="shared" si="84"/>
        <v>0</v>
      </c>
      <c r="CN45" s="414">
        <f t="shared" si="84"/>
        <v>0</v>
      </c>
      <c r="CO45" s="414">
        <f t="shared" si="84"/>
        <v>0</v>
      </c>
      <c r="CP45" s="414">
        <f t="shared" si="84"/>
        <v>0</v>
      </c>
      <c r="CQ45" s="414">
        <f t="shared" si="84"/>
        <v>0</v>
      </c>
      <c r="CR45" s="414">
        <f t="shared" si="84"/>
        <v>0</v>
      </c>
      <c r="CS45" s="414">
        <f t="shared" si="84"/>
        <v>0</v>
      </c>
      <c r="CT45" s="414">
        <f t="shared" si="84"/>
        <v>0</v>
      </c>
      <c r="CU45" s="414">
        <f t="shared" si="84"/>
        <v>0</v>
      </c>
      <c r="CV45" s="414">
        <f t="shared" si="84"/>
        <v>0</v>
      </c>
      <c r="CW45" s="414">
        <f t="shared" si="84"/>
        <v>0</v>
      </c>
      <c r="CX45" s="414">
        <f t="shared" si="84"/>
        <v>0</v>
      </c>
      <c r="CY45" s="414">
        <f t="shared" si="84"/>
        <v>1.3</v>
      </c>
      <c r="CZ45" s="414">
        <f t="shared" si="84"/>
        <v>0</v>
      </c>
      <c r="DA45" s="414">
        <f>SUBTOTAL(9,DA46:DA51)</f>
        <v>2.9319999999999999</v>
      </c>
      <c r="DB45" s="414">
        <f t="shared" ref="DB45:DB55" si="85">BL45+AX45+AJ45+BZ45+CN45</f>
        <v>0</v>
      </c>
      <c r="DC45" s="414">
        <f t="shared" ref="DC45:DC55" si="86">BM45+AY45+AK45+CA45+CO45</f>
        <v>0</v>
      </c>
      <c r="DD45" s="414">
        <f t="shared" ref="DD45:DD55" si="87">BN45+AZ45+AL45+CB45+CP45</f>
        <v>0</v>
      </c>
      <c r="DE45" s="414">
        <f t="shared" ref="DE45:DE55" si="88">BO45+BA45+AM45+CC45+CQ45</f>
        <v>0</v>
      </c>
      <c r="DF45" s="414"/>
      <c r="DG45" s="414"/>
      <c r="DH45" s="414"/>
      <c r="DI45" s="414"/>
      <c r="DJ45" s="414"/>
      <c r="DK45" s="414"/>
      <c r="DL45" s="414"/>
      <c r="DM45" s="414"/>
    </row>
    <row r="46" spans="1:118" ht="42" customHeight="1" x14ac:dyDescent="0.25">
      <c r="B46" s="410" t="s">
        <v>1405</v>
      </c>
      <c r="C46" s="411" t="s">
        <v>113</v>
      </c>
      <c r="D46" s="395" t="s">
        <v>93</v>
      </c>
      <c r="E46" s="396">
        <f t="shared" ref="E46:BP46" si="89">SUBTOTAL(9,E47)</f>
        <v>0.1</v>
      </c>
      <c r="F46" s="396">
        <f t="shared" si="89"/>
        <v>0</v>
      </c>
      <c r="G46" s="396">
        <f t="shared" si="89"/>
        <v>1.0720000000000001</v>
      </c>
      <c r="H46" s="396">
        <f t="shared" si="89"/>
        <v>0</v>
      </c>
      <c r="I46" s="396">
        <f t="shared" si="89"/>
        <v>0</v>
      </c>
      <c r="J46" s="396">
        <f t="shared" si="89"/>
        <v>0</v>
      </c>
      <c r="K46" s="396">
        <f t="shared" si="89"/>
        <v>0</v>
      </c>
      <c r="L46" s="396">
        <f t="shared" si="89"/>
        <v>0</v>
      </c>
      <c r="M46" s="396">
        <f t="shared" si="89"/>
        <v>0</v>
      </c>
      <c r="N46" s="396">
        <f t="shared" si="89"/>
        <v>0</v>
      </c>
      <c r="O46" s="396">
        <f t="shared" si="89"/>
        <v>0</v>
      </c>
      <c r="P46" s="396">
        <f t="shared" si="89"/>
        <v>0</v>
      </c>
      <c r="Q46" s="396">
        <f t="shared" si="89"/>
        <v>0</v>
      </c>
      <c r="R46" s="396">
        <f t="shared" si="89"/>
        <v>0</v>
      </c>
      <c r="S46" s="396">
        <f t="shared" si="89"/>
        <v>0</v>
      </c>
      <c r="T46" s="396">
        <f t="shared" si="89"/>
        <v>0</v>
      </c>
      <c r="U46" s="396">
        <f t="shared" si="89"/>
        <v>0</v>
      </c>
      <c r="V46" s="396">
        <f t="shared" si="89"/>
        <v>0</v>
      </c>
      <c r="W46" s="396">
        <f t="shared" si="89"/>
        <v>0</v>
      </c>
      <c r="X46" s="396">
        <f t="shared" si="89"/>
        <v>0</v>
      </c>
      <c r="Y46" s="396">
        <f t="shared" si="89"/>
        <v>0</v>
      </c>
      <c r="Z46" s="396">
        <f t="shared" si="89"/>
        <v>0</v>
      </c>
      <c r="AA46" s="396">
        <f t="shared" si="89"/>
        <v>0</v>
      </c>
      <c r="AB46" s="396">
        <f t="shared" si="89"/>
        <v>0</v>
      </c>
      <c r="AC46" s="396">
        <f t="shared" si="89"/>
        <v>0</v>
      </c>
      <c r="AD46" s="396">
        <f t="shared" si="89"/>
        <v>0</v>
      </c>
      <c r="AE46" s="396">
        <f t="shared" si="89"/>
        <v>0</v>
      </c>
      <c r="AF46" s="396">
        <f t="shared" si="89"/>
        <v>0</v>
      </c>
      <c r="AG46" s="396">
        <f t="shared" si="89"/>
        <v>0.1</v>
      </c>
      <c r="AH46" s="396">
        <f t="shared" si="89"/>
        <v>0</v>
      </c>
      <c r="AI46" s="396">
        <f t="shared" si="89"/>
        <v>1.0720000000000001</v>
      </c>
      <c r="AJ46" s="396">
        <f t="shared" si="89"/>
        <v>0</v>
      </c>
      <c r="AK46" s="396">
        <f t="shared" si="89"/>
        <v>0</v>
      </c>
      <c r="AL46" s="396">
        <f t="shared" si="89"/>
        <v>0</v>
      </c>
      <c r="AM46" s="396">
        <f t="shared" si="89"/>
        <v>0</v>
      </c>
      <c r="AN46" s="396">
        <f t="shared" si="89"/>
        <v>0</v>
      </c>
      <c r="AO46" s="396">
        <f t="shared" si="89"/>
        <v>0</v>
      </c>
      <c r="AP46" s="396">
        <f t="shared" si="89"/>
        <v>0</v>
      </c>
      <c r="AQ46" s="396">
        <f t="shared" si="89"/>
        <v>0</v>
      </c>
      <c r="AR46" s="396">
        <f t="shared" si="89"/>
        <v>0</v>
      </c>
      <c r="AS46" s="396">
        <f t="shared" si="89"/>
        <v>0</v>
      </c>
      <c r="AT46" s="396">
        <f t="shared" si="89"/>
        <v>0</v>
      </c>
      <c r="AU46" s="396">
        <f t="shared" si="89"/>
        <v>0</v>
      </c>
      <c r="AV46" s="396">
        <f t="shared" si="89"/>
        <v>0</v>
      </c>
      <c r="AW46" s="396">
        <f t="shared" si="89"/>
        <v>0</v>
      </c>
      <c r="AX46" s="396">
        <f t="shared" si="89"/>
        <v>0</v>
      </c>
      <c r="AY46" s="396">
        <f t="shared" si="89"/>
        <v>0</v>
      </c>
      <c r="AZ46" s="396">
        <f t="shared" si="89"/>
        <v>0</v>
      </c>
      <c r="BA46" s="396">
        <f t="shared" si="89"/>
        <v>0</v>
      </c>
      <c r="BB46" s="396">
        <f t="shared" si="89"/>
        <v>0</v>
      </c>
      <c r="BC46" s="396">
        <f t="shared" si="89"/>
        <v>0</v>
      </c>
      <c r="BD46" s="396">
        <f t="shared" si="89"/>
        <v>0</v>
      </c>
      <c r="BE46" s="396">
        <f t="shared" si="89"/>
        <v>0</v>
      </c>
      <c r="BF46" s="396">
        <f t="shared" si="89"/>
        <v>0</v>
      </c>
      <c r="BG46" s="396">
        <f t="shared" si="89"/>
        <v>0</v>
      </c>
      <c r="BH46" s="396">
        <f t="shared" si="89"/>
        <v>0</v>
      </c>
      <c r="BI46" s="396">
        <f t="shared" si="89"/>
        <v>0</v>
      </c>
      <c r="BJ46" s="396">
        <f t="shared" si="89"/>
        <v>0</v>
      </c>
      <c r="BK46" s="396">
        <f t="shared" si="89"/>
        <v>0</v>
      </c>
      <c r="BL46" s="396">
        <f t="shared" si="89"/>
        <v>0</v>
      </c>
      <c r="BM46" s="396">
        <f t="shared" si="89"/>
        <v>0</v>
      </c>
      <c r="BN46" s="396">
        <f t="shared" si="89"/>
        <v>0</v>
      </c>
      <c r="BO46" s="396">
        <f t="shared" si="89"/>
        <v>0</v>
      </c>
      <c r="BP46" s="396">
        <f t="shared" si="89"/>
        <v>0</v>
      </c>
      <c r="BQ46" s="396">
        <f t="shared" ref="BQ46:CZ46" si="90">SUBTOTAL(9,BQ47)</f>
        <v>0</v>
      </c>
      <c r="BR46" s="396">
        <f t="shared" si="90"/>
        <v>0</v>
      </c>
      <c r="BS46" s="396">
        <f t="shared" si="90"/>
        <v>0</v>
      </c>
      <c r="BT46" s="396">
        <f t="shared" si="90"/>
        <v>0</v>
      </c>
      <c r="BU46" s="396">
        <f t="shared" si="90"/>
        <v>0</v>
      </c>
      <c r="BV46" s="396">
        <f t="shared" si="90"/>
        <v>0</v>
      </c>
      <c r="BW46" s="396">
        <f t="shared" si="90"/>
        <v>0</v>
      </c>
      <c r="BX46" s="396">
        <f t="shared" si="90"/>
        <v>0</v>
      </c>
      <c r="BY46" s="396">
        <f t="shared" si="90"/>
        <v>0</v>
      </c>
      <c r="BZ46" s="396">
        <f t="shared" si="90"/>
        <v>0</v>
      </c>
      <c r="CA46" s="396">
        <f t="shared" si="90"/>
        <v>0</v>
      </c>
      <c r="CB46" s="396">
        <f t="shared" si="90"/>
        <v>0</v>
      </c>
      <c r="CC46" s="396">
        <f t="shared" si="90"/>
        <v>0</v>
      </c>
      <c r="CD46" s="396">
        <f t="shared" si="90"/>
        <v>0</v>
      </c>
      <c r="CE46" s="396">
        <f t="shared" si="90"/>
        <v>0</v>
      </c>
      <c r="CF46" s="396">
        <f t="shared" si="90"/>
        <v>0</v>
      </c>
      <c r="CG46" s="396">
        <f t="shared" si="90"/>
        <v>0</v>
      </c>
      <c r="CH46" s="396">
        <f t="shared" si="90"/>
        <v>0</v>
      </c>
      <c r="CI46" s="396">
        <f t="shared" si="90"/>
        <v>0</v>
      </c>
      <c r="CJ46" s="396">
        <f t="shared" si="90"/>
        <v>0</v>
      </c>
      <c r="CK46" s="396">
        <f t="shared" si="90"/>
        <v>0</v>
      </c>
      <c r="CL46" s="396">
        <f t="shared" si="90"/>
        <v>0</v>
      </c>
      <c r="CM46" s="396">
        <f t="shared" si="90"/>
        <v>0</v>
      </c>
      <c r="CN46" s="396">
        <f t="shared" si="90"/>
        <v>0</v>
      </c>
      <c r="CO46" s="396">
        <f t="shared" si="90"/>
        <v>0</v>
      </c>
      <c r="CP46" s="396">
        <f t="shared" si="90"/>
        <v>0</v>
      </c>
      <c r="CQ46" s="396">
        <f t="shared" si="90"/>
        <v>0</v>
      </c>
      <c r="CR46" s="396">
        <f t="shared" si="90"/>
        <v>0</v>
      </c>
      <c r="CS46" s="396">
        <f t="shared" si="90"/>
        <v>0</v>
      </c>
      <c r="CT46" s="396">
        <f t="shared" si="90"/>
        <v>0</v>
      </c>
      <c r="CU46" s="396">
        <f t="shared" si="90"/>
        <v>0</v>
      </c>
      <c r="CV46" s="396">
        <f t="shared" si="90"/>
        <v>0</v>
      </c>
      <c r="CW46" s="396">
        <f t="shared" si="90"/>
        <v>0</v>
      </c>
      <c r="CX46" s="396">
        <f t="shared" si="90"/>
        <v>0</v>
      </c>
      <c r="CY46" s="396">
        <f t="shared" si="90"/>
        <v>0.1</v>
      </c>
      <c r="CZ46" s="396">
        <f t="shared" si="90"/>
        <v>0</v>
      </c>
      <c r="DA46" s="396">
        <f>SUBTOTAL(9,DA47)</f>
        <v>1.0720000000000001</v>
      </c>
      <c r="DB46" s="396">
        <f t="shared" si="85"/>
        <v>0</v>
      </c>
      <c r="DC46" s="396">
        <f t="shared" si="86"/>
        <v>0</v>
      </c>
      <c r="DD46" s="396">
        <f t="shared" si="87"/>
        <v>0</v>
      </c>
      <c r="DE46" s="396">
        <f t="shared" si="88"/>
        <v>0</v>
      </c>
      <c r="DF46" s="396"/>
      <c r="DG46" s="396"/>
      <c r="DH46" s="396"/>
      <c r="DI46" s="396"/>
      <c r="DJ46" s="396"/>
      <c r="DK46" s="396"/>
      <c r="DL46" s="396"/>
      <c r="DM46" s="396"/>
    </row>
    <row r="47" spans="1:118" ht="33" customHeight="1" x14ac:dyDescent="0.25">
      <c r="B47" s="554" t="s">
        <v>1405</v>
      </c>
      <c r="C47" s="608" t="s">
        <v>1552</v>
      </c>
      <c r="D47" s="613" t="s">
        <v>1616</v>
      </c>
      <c r="E47" s="68">
        <f>AG47+AU47+BI47+BW47+CK47</f>
        <v>0.1</v>
      </c>
      <c r="F47" s="68">
        <f>AH47+AV47+BJ47+CZ47+DN47</f>
        <v>0</v>
      </c>
      <c r="G47" s="68">
        <f>AI47+AW47+BK47+BY47+CM47</f>
        <v>1.0720000000000001</v>
      </c>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c r="AG47" s="68">
        <f>'4'!W49</f>
        <v>0.1</v>
      </c>
      <c r="AH47" s="68"/>
      <c r="AI47" s="68">
        <f>'4'!Y49</f>
        <v>1.0720000000000001</v>
      </c>
      <c r="AJ47" s="68"/>
      <c r="AK47" s="68"/>
      <c r="AL47" s="68"/>
      <c r="AM47" s="68"/>
      <c r="AN47" s="68"/>
      <c r="AO47" s="68"/>
      <c r="AP47" s="68"/>
      <c r="AQ47" s="68"/>
      <c r="AR47" s="68"/>
      <c r="AS47" s="68"/>
      <c r="AT47" s="68"/>
      <c r="AU47" s="310"/>
      <c r="AV47" s="310"/>
      <c r="AW47" s="310"/>
      <c r="AX47" s="310"/>
      <c r="AY47" s="310"/>
      <c r="AZ47" s="310"/>
      <c r="BA47" s="310"/>
      <c r="BB47" s="310"/>
      <c r="BC47" s="310"/>
      <c r="BD47" s="310"/>
      <c r="BE47" s="310"/>
      <c r="BF47" s="310"/>
      <c r="BG47" s="310"/>
      <c r="BH47" s="310"/>
      <c r="BI47" s="310"/>
      <c r="BJ47" s="310"/>
      <c r="BK47" s="310"/>
      <c r="BL47" s="310"/>
      <c r="BM47" s="310"/>
      <c r="BN47" s="310"/>
      <c r="BO47" s="310"/>
      <c r="BP47" s="310"/>
      <c r="BQ47" s="310"/>
      <c r="BR47" s="310"/>
      <c r="BS47" s="310"/>
      <c r="BT47" s="310"/>
      <c r="BU47" s="310"/>
      <c r="BV47" s="310"/>
      <c r="BW47" s="310"/>
      <c r="BX47" s="310"/>
      <c r="BY47" s="310"/>
      <c r="BZ47" s="310"/>
      <c r="CA47" s="310"/>
      <c r="CB47" s="310"/>
      <c r="CC47" s="310"/>
      <c r="CD47" s="310"/>
      <c r="CE47" s="310"/>
      <c r="CF47" s="310"/>
      <c r="CG47" s="310"/>
      <c r="CH47" s="310"/>
      <c r="CI47" s="310"/>
      <c r="CJ47" s="310"/>
      <c r="CK47" s="310"/>
      <c r="CL47" s="310"/>
      <c r="CM47" s="310"/>
      <c r="CN47" s="310"/>
      <c r="CO47" s="310"/>
      <c r="CP47" s="310"/>
      <c r="CQ47" s="310"/>
      <c r="CR47" s="310"/>
      <c r="CS47" s="310"/>
      <c r="CT47" s="310"/>
      <c r="CU47" s="310"/>
      <c r="CV47" s="310"/>
      <c r="CW47" s="310"/>
      <c r="CX47" s="310"/>
      <c r="CY47" s="68">
        <f t="shared" ref="CY47:CY55" si="91">BI47+AU47+AG47+BW47+CK47</f>
        <v>0.1</v>
      </c>
      <c r="CZ47" s="68">
        <f t="shared" ref="CZ47:CZ55" si="92">BJ47+AV47+AH47+BX47+CL47</f>
        <v>0</v>
      </c>
      <c r="DA47" s="68">
        <f>BK47+AW47+AI47+BY47+CM47</f>
        <v>1.0720000000000001</v>
      </c>
      <c r="DB47" s="68">
        <f t="shared" si="85"/>
        <v>0</v>
      </c>
      <c r="DC47" s="68">
        <f t="shared" si="86"/>
        <v>0</v>
      </c>
      <c r="DD47" s="68">
        <f t="shared" si="87"/>
        <v>0</v>
      </c>
      <c r="DE47" s="68">
        <f t="shared" si="88"/>
        <v>0</v>
      </c>
      <c r="DF47" s="310"/>
      <c r="DG47" s="310"/>
      <c r="DH47" s="310"/>
      <c r="DI47" s="310"/>
      <c r="DJ47" s="310"/>
      <c r="DK47" s="310"/>
      <c r="DL47" s="310"/>
      <c r="DM47" s="310"/>
    </row>
    <row r="48" spans="1:118" ht="42" customHeight="1" x14ac:dyDescent="0.25">
      <c r="B48" s="410" t="s">
        <v>1404</v>
      </c>
      <c r="C48" s="411" t="s">
        <v>1531</v>
      </c>
      <c r="D48" s="395" t="s">
        <v>93</v>
      </c>
      <c r="E48" s="396">
        <f t="shared" ref="E48:BP48" si="93">SUBTOTAL(9,E49:E50)</f>
        <v>1.2000000000000002</v>
      </c>
      <c r="F48" s="396">
        <f t="shared" si="93"/>
        <v>0</v>
      </c>
      <c r="G48" s="396">
        <f t="shared" si="93"/>
        <v>1.8599999999999999</v>
      </c>
      <c r="H48" s="396">
        <f t="shared" si="93"/>
        <v>0</v>
      </c>
      <c r="I48" s="396">
        <f t="shared" si="93"/>
        <v>0</v>
      </c>
      <c r="J48" s="396">
        <f t="shared" si="93"/>
        <v>0</v>
      </c>
      <c r="K48" s="396">
        <f t="shared" si="93"/>
        <v>0</v>
      </c>
      <c r="L48" s="396">
        <f t="shared" si="93"/>
        <v>0</v>
      </c>
      <c r="M48" s="396">
        <f t="shared" si="93"/>
        <v>0</v>
      </c>
      <c r="N48" s="396">
        <f t="shared" si="93"/>
        <v>0</v>
      </c>
      <c r="O48" s="396">
        <f t="shared" si="93"/>
        <v>0</v>
      </c>
      <c r="P48" s="396">
        <f t="shared" si="93"/>
        <v>0</v>
      </c>
      <c r="Q48" s="396">
        <f t="shared" si="93"/>
        <v>0</v>
      </c>
      <c r="R48" s="396">
        <f t="shared" si="93"/>
        <v>0</v>
      </c>
      <c r="S48" s="396">
        <f t="shared" si="93"/>
        <v>0</v>
      </c>
      <c r="T48" s="396">
        <f t="shared" si="93"/>
        <v>0</v>
      </c>
      <c r="U48" s="396">
        <f t="shared" si="93"/>
        <v>0</v>
      </c>
      <c r="V48" s="396">
        <f t="shared" si="93"/>
        <v>0</v>
      </c>
      <c r="W48" s="396">
        <f t="shared" si="93"/>
        <v>0</v>
      </c>
      <c r="X48" s="396">
        <f t="shared" si="93"/>
        <v>0</v>
      </c>
      <c r="Y48" s="396">
        <f t="shared" si="93"/>
        <v>0</v>
      </c>
      <c r="Z48" s="396">
        <f t="shared" si="93"/>
        <v>0</v>
      </c>
      <c r="AA48" s="396">
        <f t="shared" si="93"/>
        <v>0</v>
      </c>
      <c r="AB48" s="396">
        <f t="shared" si="93"/>
        <v>0</v>
      </c>
      <c r="AC48" s="396">
        <f t="shared" si="93"/>
        <v>0</v>
      </c>
      <c r="AD48" s="396">
        <f t="shared" si="93"/>
        <v>0</v>
      </c>
      <c r="AE48" s="396">
        <f t="shared" si="93"/>
        <v>0</v>
      </c>
      <c r="AF48" s="396">
        <f t="shared" si="93"/>
        <v>0</v>
      </c>
      <c r="AG48" s="396">
        <f t="shared" si="93"/>
        <v>1.2000000000000002</v>
      </c>
      <c r="AH48" s="396">
        <f t="shared" si="93"/>
        <v>0</v>
      </c>
      <c r="AI48" s="396">
        <f t="shared" si="93"/>
        <v>1.8599999999999999</v>
      </c>
      <c r="AJ48" s="396">
        <f t="shared" si="93"/>
        <v>0</v>
      </c>
      <c r="AK48" s="396">
        <f t="shared" si="93"/>
        <v>0</v>
      </c>
      <c r="AL48" s="396">
        <f t="shared" si="93"/>
        <v>0</v>
      </c>
      <c r="AM48" s="396">
        <f t="shared" si="93"/>
        <v>0</v>
      </c>
      <c r="AN48" s="396">
        <f t="shared" si="93"/>
        <v>0</v>
      </c>
      <c r="AO48" s="396">
        <f t="shared" si="93"/>
        <v>0</v>
      </c>
      <c r="AP48" s="396">
        <f t="shared" si="93"/>
        <v>0</v>
      </c>
      <c r="AQ48" s="396">
        <f t="shared" si="93"/>
        <v>0</v>
      </c>
      <c r="AR48" s="396">
        <f t="shared" si="93"/>
        <v>0</v>
      </c>
      <c r="AS48" s="396">
        <f t="shared" si="93"/>
        <v>0</v>
      </c>
      <c r="AT48" s="396">
        <f t="shared" si="93"/>
        <v>0</v>
      </c>
      <c r="AU48" s="396">
        <f t="shared" si="93"/>
        <v>0</v>
      </c>
      <c r="AV48" s="396">
        <f t="shared" si="93"/>
        <v>0</v>
      </c>
      <c r="AW48" s="396">
        <f t="shared" si="93"/>
        <v>0</v>
      </c>
      <c r="AX48" s="396">
        <f t="shared" si="93"/>
        <v>0</v>
      </c>
      <c r="AY48" s="396">
        <f t="shared" si="93"/>
        <v>0</v>
      </c>
      <c r="AZ48" s="396">
        <f t="shared" si="93"/>
        <v>0</v>
      </c>
      <c r="BA48" s="396">
        <f t="shared" si="93"/>
        <v>0</v>
      </c>
      <c r="BB48" s="396">
        <f t="shared" si="93"/>
        <v>0</v>
      </c>
      <c r="BC48" s="396">
        <f t="shared" si="93"/>
        <v>0</v>
      </c>
      <c r="BD48" s="396">
        <f t="shared" si="93"/>
        <v>0</v>
      </c>
      <c r="BE48" s="396">
        <f t="shared" si="93"/>
        <v>0</v>
      </c>
      <c r="BF48" s="396">
        <f t="shared" si="93"/>
        <v>0</v>
      </c>
      <c r="BG48" s="396">
        <f t="shared" si="93"/>
        <v>0</v>
      </c>
      <c r="BH48" s="396">
        <f t="shared" si="93"/>
        <v>0</v>
      </c>
      <c r="BI48" s="396">
        <f t="shared" si="93"/>
        <v>0</v>
      </c>
      <c r="BJ48" s="396">
        <f t="shared" si="93"/>
        <v>0</v>
      </c>
      <c r="BK48" s="396">
        <f t="shared" si="93"/>
        <v>0</v>
      </c>
      <c r="BL48" s="396">
        <f t="shared" si="93"/>
        <v>0</v>
      </c>
      <c r="BM48" s="396">
        <f t="shared" si="93"/>
        <v>0</v>
      </c>
      <c r="BN48" s="396">
        <f t="shared" si="93"/>
        <v>0</v>
      </c>
      <c r="BO48" s="396">
        <f t="shared" si="93"/>
        <v>0</v>
      </c>
      <c r="BP48" s="396">
        <f t="shared" si="93"/>
        <v>0</v>
      </c>
      <c r="BQ48" s="396">
        <f t="shared" ref="BQ48:CZ48" si="94">SUBTOTAL(9,BQ49:BQ50)</f>
        <v>0</v>
      </c>
      <c r="BR48" s="396">
        <f t="shared" si="94"/>
        <v>0</v>
      </c>
      <c r="BS48" s="396">
        <f t="shared" si="94"/>
        <v>0</v>
      </c>
      <c r="BT48" s="396">
        <f t="shared" si="94"/>
        <v>0</v>
      </c>
      <c r="BU48" s="396">
        <f t="shared" si="94"/>
        <v>0</v>
      </c>
      <c r="BV48" s="396">
        <f t="shared" si="94"/>
        <v>0</v>
      </c>
      <c r="BW48" s="396">
        <f t="shared" si="94"/>
        <v>0</v>
      </c>
      <c r="BX48" s="396">
        <f t="shared" si="94"/>
        <v>0</v>
      </c>
      <c r="BY48" s="396">
        <f t="shared" si="94"/>
        <v>0</v>
      </c>
      <c r="BZ48" s="396">
        <f t="shared" si="94"/>
        <v>0</v>
      </c>
      <c r="CA48" s="396">
        <f t="shared" si="94"/>
        <v>0</v>
      </c>
      <c r="CB48" s="396">
        <f t="shared" si="94"/>
        <v>0</v>
      </c>
      <c r="CC48" s="396">
        <f t="shared" si="94"/>
        <v>0</v>
      </c>
      <c r="CD48" s="396">
        <f t="shared" si="94"/>
        <v>0</v>
      </c>
      <c r="CE48" s="396">
        <f t="shared" si="94"/>
        <v>0</v>
      </c>
      <c r="CF48" s="396">
        <f t="shared" si="94"/>
        <v>0</v>
      </c>
      <c r="CG48" s="396">
        <f t="shared" si="94"/>
        <v>0</v>
      </c>
      <c r="CH48" s="396">
        <f t="shared" si="94"/>
        <v>0</v>
      </c>
      <c r="CI48" s="396">
        <f t="shared" si="94"/>
        <v>0</v>
      </c>
      <c r="CJ48" s="396">
        <f t="shared" si="94"/>
        <v>0</v>
      </c>
      <c r="CK48" s="396">
        <f t="shared" si="94"/>
        <v>0</v>
      </c>
      <c r="CL48" s="396">
        <f t="shared" si="94"/>
        <v>0</v>
      </c>
      <c r="CM48" s="396">
        <f t="shared" si="94"/>
        <v>0</v>
      </c>
      <c r="CN48" s="396">
        <f t="shared" si="94"/>
        <v>0</v>
      </c>
      <c r="CO48" s="396">
        <f t="shared" si="94"/>
        <v>0</v>
      </c>
      <c r="CP48" s="396">
        <f t="shared" si="94"/>
        <v>0</v>
      </c>
      <c r="CQ48" s="396">
        <f t="shared" si="94"/>
        <v>0</v>
      </c>
      <c r="CR48" s="396">
        <f t="shared" si="94"/>
        <v>0</v>
      </c>
      <c r="CS48" s="396">
        <f t="shared" si="94"/>
        <v>0</v>
      </c>
      <c r="CT48" s="396">
        <f t="shared" si="94"/>
        <v>0</v>
      </c>
      <c r="CU48" s="396">
        <f t="shared" si="94"/>
        <v>0</v>
      </c>
      <c r="CV48" s="396">
        <f t="shared" si="94"/>
        <v>0</v>
      </c>
      <c r="CW48" s="396">
        <f t="shared" si="94"/>
        <v>0</v>
      </c>
      <c r="CX48" s="396">
        <f t="shared" si="94"/>
        <v>0</v>
      </c>
      <c r="CY48" s="396">
        <f t="shared" si="94"/>
        <v>1.2000000000000002</v>
      </c>
      <c r="CZ48" s="396">
        <f t="shared" si="94"/>
        <v>0</v>
      </c>
      <c r="DA48" s="396">
        <f>SUBTOTAL(9,DA49:DA50)</f>
        <v>1.8599999999999999</v>
      </c>
      <c r="DB48" s="396">
        <f t="shared" si="85"/>
        <v>0</v>
      </c>
      <c r="DC48" s="396">
        <f t="shared" si="86"/>
        <v>0</v>
      </c>
      <c r="DD48" s="396">
        <f t="shared" si="87"/>
        <v>0</v>
      </c>
      <c r="DE48" s="396">
        <f t="shared" si="88"/>
        <v>0</v>
      </c>
      <c r="DF48" s="396"/>
      <c r="DG48" s="396"/>
      <c r="DH48" s="396"/>
      <c r="DI48" s="396"/>
      <c r="DJ48" s="396"/>
      <c r="DK48" s="396"/>
      <c r="DL48" s="396"/>
      <c r="DM48" s="396"/>
    </row>
    <row r="49" spans="1:118" ht="33" customHeight="1" x14ac:dyDescent="0.25">
      <c r="B49" s="554" t="s">
        <v>1404</v>
      </c>
      <c r="C49" s="608" t="s">
        <v>1553</v>
      </c>
      <c r="D49" s="613" t="s">
        <v>1617</v>
      </c>
      <c r="E49" s="68">
        <f>AG49+AU49+BI49+BW49+CK49</f>
        <v>0.8</v>
      </c>
      <c r="F49" s="68">
        <f>AH49+AV49+BJ49+CZ49+DN49</f>
        <v>0</v>
      </c>
      <c r="G49" s="68">
        <f>AI49+AW49+BK49+BY49+CM49</f>
        <v>0.88</v>
      </c>
      <c r="H49" s="310"/>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68">
        <f>'4'!W51</f>
        <v>0.8</v>
      </c>
      <c r="AH49" s="310"/>
      <c r="AI49" s="68">
        <f>'4'!Y51</f>
        <v>0.88</v>
      </c>
      <c r="AJ49" s="310"/>
      <c r="AK49" s="310"/>
      <c r="AL49" s="310"/>
      <c r="AM49" s="310"/>
      <c r="AN49" s="310"/>
      <c r="AO49" s="310"/>
      <c r="AP49" s="310"/>
      <c r="AQ49" s="310"/>
      <c r="AR49" s="310"/>
      <c r="AS49" s="310"/>
      <c r="AT49" s="310"/>
      <c r="AU49" s="310">
        <f>'6'!AD48</f>
        <v>0</v>
      </c>
      <c r="AV49" s="310"/>
      <c r="AW49" s="310"/>
      <c r="AX49" s="310"/>
      <c r="AY49" s="310"/>
      <c r="AZ49" s="310"/>
      <c r="BA49" s="310"/>
      <c r="BB49" s="310"/>
      <c r="BC49" s="310"/>
      <c r="BD49" s="310"/>
      <c r="BE49" s="310"/>
      <c r="BF49" s="310"/>
      <c r="BG49" s="310"/>
      <c r="BH49" s="310"/>
      <c r="BI49" s="310"/>
      <c r="BJ49" s="310"/>
      <c r="BK49" s="310"/>
      <c r="BL49" s="310"/>
      <c r="BM49" s="310"/>
      <c r="BN49" s="310"/>
      <c r="BO49" s="310"/>
      <c r="BP49" s="310"/>
      <c r="BQ49" s="310"/>
      <c r="BR49" s="310"/>
      <c r="BS49" s="310"/>
      <c r="BT49" s="310"/>
      <c r="BU49" s="310"/>
      <c r="BV49" s="310"/>
      <c r="BW49" s="310"/>
      <c r="BX49" s="310"/>
      <c r="BY49" s="310"/>
      <c r="BZ49" s="310"/>
      <c r="CA49" s="310"/>
      <c r="CB49" s="310"/>
      <c r="CC49" s="310"/>
      <c r="CD49" s="310"/>
      <c r="CE49" s="310"/>
      <c r="CF49" s="310"/>
      <c r="CG49" s="310"/>
      <c r="CH49" s="310"/>
      <c r="CI49" s="310"/>
      <c r="CJ49" s="310"/>
      <c r="CK49" s="310"/>
      <c r="CL49" s="310"/>
      <c r="CM49" s="310"/>
      <c r="CN49" s="310"/>
      <c r="CO49" s="310"/>
      <c r="CP49" s="310"/>
      <c r="CQ49" s="310"/>
      <c r="CR49" s="310"/>
      <c r="CS49" s="310"/>
      <c r="CT49" s="310"/>
      <c r="CU49" s="310"/>
      <c r="CV49" s="310"/>
      <c r="CW49" s="310"/>
      <c r="CX49" s="310"/>
      <c r="CY49" s="68">
        <f t="shared" si="91"/>
        <v>0.8</v>
      </c>
      <c r="CZ49" s="68">
        <f t="shared" si="92"/>
        <v>0</v>
      </c>
      <c r="DA49" s="68">
        <f t="shared" ref="DA49:DA55" si="95">BK49+AW49+AI49+BY49+CM49</f>
        <v>0.88</v>
      </c>
      <c r="DB49" s="68">
        <f t="shared" si="85"/>
        <v>0</v>
      </c>
      <c r="DC49" s="68">
        <f t="shared" si="86"/>
        <v>0</v>
      </c>
      <c r="DD49" s="68">
        <f t="shared" si="87"/>
        <v>0</v>
      </c>
      <c r="DE49" s="68">
        <f t="shared" si="88"/>
        <v>0</v>
      </c>
      <c r="DF49" s="310"/>
      <c r="DG49" s="310"/>
      <c r="DH49" s="310"/>
      <c r="DI49" s="310"/>
      <c r="DJ49" s="310"/>
      <c r="DK49" s="310"/>
      <c r="DL49" s="310"/>
      <c r="DM49" s="310"/>
    </row>
    <row r="50" spans="1:118" ht="33" customHeight="1" x14ac:dyDescent="0.25">
      <c r="B50" s="554" t="s">
        <v>1404</v>
      </c>
      <c r="C50" s="608" t="s">
        <v>1551</v>
      </c>
      <c r="D50" s="613" t="s">
        <v>1618</v>
      </c>
      <c r="E50" s="68">
        <f>AG50+AU50+BI50+BW50+CK50</f>
        <v>0.4</v>
      </c>
      <c r="F50" s="68">
        <f>AH50+AV50+BJ50+CZ50+DN50</f>
        <v>0</v>
      </c>
      <c r="G50" s="68">
        <f>AI50+AW50+BK50+BY50+CM50</f>
        <v>0.98</v>
      </c>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68">
        <f>'4'!W52</f>
        <v>0.4</v>
      </c>
      <c r="AH50" s="310"/>
      <c r="AI50" s="68">
        <f>'4'!Y52</f>
        <v>0.98</v>
      </c>
      <c r="AJ50" s="310"/>
      <c r="AK50" s="310"/>
      <c r="AL50" s="310"/>
      <c r="AM50" s="310"/>
      <c r="AN50" s="310"/>
      <c r="AO50" s="310"/>
      <c r="AP50" s="310"/>
      <c r="AQ50" s="310"/>
      <c r="AR50" s="310"/>
      <c r="AS50" s="310"/>
      <c r="AT50" s="310"/>
      <c r="AU50" s="310">
        <f>'6'!AD49</f>
        <v>0</v>
      </c>
      <c r="AV50" s="310"/>
      <c r="AW50" s="310"/>
      <c r="AX50" s="310"/>
      <c r="AY50" s="310"/>
      <c r="AZ50" s="310"/>
      <c r="BA50" s="310"/>
      <c r="BB50" s="310"/>
      <c r="BC50" s="310"/>
      <c r="BD50" s="310"/>
      <c r="BE50" s="310"/>
      <c r="BF50" s="310"/>
      <c r="BG50" s="310"/>
      <c r="BH50" s="310"/>
      <c r="BI50" s="310"/>
      <c r="BJ50" s="310"/>
      <c r="BK50" s="310"/>
      <c r="BL50" s="310"/>
      <c r="BM50" s="310"/>
      <c r="BN50" s="310"/>
      <c r="BO50" s="310"/>
      <c r="BP50" s="310"/>
      <c r="BQ50" s="310"/>
      <c r="BR50" s="310"/>
      <c r="BS50" s="310"/>
      <c r="BT50" s="310"/>
      <c r="BU50" s="310"/>
      <c r="BV50" s="310"/>
      <c r="BW50" s="310"/>
      <c r="BX50" s="310"/>
      <c r="BY50" s="310"/>
      <c r="BZ50" s="310"/>
      <c r="CA50" s="310"/>
      <c r="CB50" s="310"/>
      <c r="CC50" s="310"/>
      <c r="CD50" s="310"/>
      <c r="CE50" s="310"/>
      <c r="CF50" s="310"/>
      <c r="CG50" s="310"/>
      <c r="CH50" s="310"/>
      <c r="CI50" s="310"/>
      <c r="CJ50" s="310"/>
      <c r="CK50" s="310"/>
      <c r="CL50" s="310"/>
      <c r="CM50" s="310"/>
      <c r="CN50" s="310"/>
      <c r="CO50" s="310"/>
      <c r="CP50" s="310"/>
      <c r="CQ50" s="310"/>
      <c r="CR50" s="310"/>
      <c r="CS50" s="310"/>
      <c r="CT50" s="310"/>
      <c r="CU50" s="310"/>
      <c r="CV50" s="310"/>
      <c r="CW50" s="310"/>
      <c r="CX50" s="310"/>
      <c r="CY50" s="68">
        <f t="shared" si="91"/>
        <v>0.4</v>
      </c>
      <c r="CZ50" s="68">
        <f t="shared" si="92"/>
        <v>0</v>
      </c>
      <c r="DA50" s="68">
        <f t="shared" si="95"/>
        <v>0.98</v>
      </c>
      <c r="DB50" s="68">
        <f t="shared" si="85"/>
        <v>0</v>
      </c>
      <c r="DC50" s="68">
        <f t="shared" si="86"/>
        <v>0</v>
      </c>
      <c r="DD50" s="68">
        <f t="shared" si="87"/>
        <v>0</v>
      </c>
      <c r="DE50" s="68">
        <f t="shared" si="88"/>
        <v>0</v>
      </c>
      <c r="DF50" s="310"/>
      <c r="DG50" s="310"/>
      <c r="DH50" s="310"/>
      <c r="DI50" s="310"/>
      <c r="DJ50" s="310"/>
      <c r="DK50" s="310"/>
      <c r="DL50" s="310"/>
      <c r="DM50" s="310"/>
    </row>
    <row r="51" spans="1:118" ht="42" customHeight="1" x14ac:dyDescent="0.25">
      <c r="B51" s="410" t="s">
        <v>1403</v>
      </c>
      <c r="C51" s="411" t="s">
        <v>117</v>
      </c>
      <c r="D51" s="395" t="s">
        <v>93</v>
      </c>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f>'6'!AP50</f>
        <v>0</v>
      </c>
      <c r="BJ51" s="396"/>
      <c r="BK51" s="396"/>
      <c r="BL51" s="396"/>
      <c r="BM51" s="396"/>
      <c r="BN51" s="396"/>
      <c r="BO51" s="396"/>
      <c r="BP51" s="396"/>
      <c r="BQ51" s="396"/>
      <c r="BR51" s="396"/>
      <c r="BS51" s="396"/>
      <c r="BT51" s="396"/>
      <c r="BU51" s="396"/>
      <c r="BV51" s="396"/>
      <c r="BW51" s="396"/>
      <c r="BX51" s="396"/>
      <c r="BY51" s="396"/>
      <c r="BZ51" s="396"/>
      <c r="CA51" s="396"/>
      <c r="CB51" s="396"/>
      <c r="CC51" s="396"/>
      <c r="CD51" s="396"/>
      <c r="CE51" s="396"/>
      <c r="CF51" s="396"/>
      <c r="CG51" s="396"/>
      <c r="CH51" s="396"/>
      <c r="CI51" s="396"/>
      <c r="CJ51" s="396"/>
      <c r="CK51" s="396"/>
      <c r="CL51" s="396"/>
      <c r="CM51" s="396"/>
      <c r="CN51" s="396"/>
      <c r="CO51" s="396"/>
      <c r="CP51" s="396"/>
      <c r="CQ51" s="396"/>
      <c r="CR51" s="396"/>
      <c r="CS51" s="396"/>
      <c r="CT51" s="396"/>
      <c r="CU51" s="396"/>
      <c r="CV51" s="396"/>
      <c r="CW51" s="396"/>
      <c r="CX51" s="396"/>
      <c r="CY51" s="396">
        <f t="shared" si="91"/>
        <v>0</v>
      </c>
      <c r="CZ51" s="396">
        <f t="shared" si="92"/>
        <v>0</v>
      </c>
      <c r="DA51" s="396">
        <f t="shared" si="95"/>
        <v>0</v>
      </c>
      <c r="DB51" s="396">
        <f t="shared" si="85"/>
        <v>0</v>
      </c>
      <c r="DC51" s="396">
        <f t="shared" si="86"/>
        <v>0</v>
      </c>
      <c r="DD51" s="396">
        <f t="shared" si="87"/>
        <v>0</v>
      </c>
      <c r="DE51" s="396">
        <f t="shared" si="88"/>
        <v>0</v>
      </c>
      <c r="DF51" s="396"/>
      <c r="DG51" s="396"/>
      <c r="DH51" s="396"/>
      <c r="DI51" s="396"/>
      <c r="DJ51" s="396"/>
      <c r="DK51" s="396"/>
      <c r="DL51" s="396"/>
      <c r="DM51" s="396"/>
    </row>
    <row r="52" spans="1:118" ht="48" customHeight="1" x14ac:dyDescent="0.25">
      <c r="B52" s="402" t="s">
        <v>114</v>
      </c>
      <c r="C52" s="409" t="s">
        <v>119</v>
      </c>
      <c r="D52" s="402" t="s">
        <v>93</v>
      </c>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414"/>
      <c r="AJ52" s="414"/>
      <c r="AK52" s="414"/>
      <c r="AL52" s="414"/>
      <c r="AM52" s="414"/>
      <c r="AN52" s="414"/>
      <c r="AO52" s="414"/>
      <c r="AP52" s="414"/>
      <c r="AQ52" s="414"/>
      <c r="AR52" s="414"/>
      <c r="AS52" s="414"/>
      <c r="AT52" s="414"/>
      <c r="AU52" s="414"/>
      <c r="AV52" s="414"/>
      <c r="AW52" s="414"/>
      <c r="AX52" s="414"/>
      <c r="AY52" s="414"/>
      <c r="AZ52" s="414"/>
      <c r="BA52" s="414"/>
      <c r="BB52" s="414"/>
      <c r="BC52" s="414"/>
      <c r="BD52" s="414"/>
      <c r="BE52" s="414"/>
      <c r="BF52" s="414"/>
      <c r="BG52" s="414"/>
      <c r="BH52" s="414"/>
      <c r="BI52" s="414">
        <f>'6'!AP51</f>
        <v>0</v>
      </c>
      <c r="BJ52" s="414"/>
      <c r="BK52" s="414"/>
      <c r="BL52" s="414"/>
      <c r="BM52" s="414"/>
      <c r="BN52" s="414"/>
      <c r="BO52" s="414"/>
      <c r="BP52" s="414"/>
      <c r="BQ52" s="414"/>
      <c r="BR52" s="414"/>
      <c r="BS52" s="414"/>
      <c r="BT52" s="414"/>
      <c r="BU52" s="414"/>
      <c r="BV52" s="414"/>
      <c r="BW52" s="414"/>
      <c r="BX52" s="414"/>
      <c r="BY52" s="414"/>
      <c r="BZ52" s="414"/>
      <c r="CA52" s="414"/>
      <c r="CB52" s="414"/>
      <c r="CC52" s="414"/>
      <c r="CD52" s="414"/>
      <c r="CE52" s="414"/>
      <c r="CF52" s="414"/>
      <c r="CG52" s="414"/>
      <c r="CH52" s="414"/>
      <c r="CI52" s="414"/>
      <c r="CJ52" s="414"/>
      <c r="CK52" s="414"/>
      <c r="CL52" s="414"/>
      <c r="CM52" s="414"/>
      <c r="CN52" s="414"/>
      <c r="CO52" s="414"/>
      <c r="CP52" s="414"/>
      <c r="CQ52" s="414"/>
      <c r="CR52" s="414"/>
      <c r="CS52" s="414"/>
      <c r="CT52" s="414"/>
      <c r="CU52" s="414"/>
      <c r="CV52" s="414"/>
      <c r="CW52" s="414"/>
      <c r="CX52" s="414"/>
      <c r="CY52" s="414">
        <f t="shared" si="91"/>
        <v>0</v>
      </c>
      <c r="CZ52" s="414">
        <f t="shared" si="92"/>
        <v>0</v>
      </c>
      <c r="DA52" s="414">
        <f t="shared" si="95"/>
        <v>0</v>
      </c>
      <c r="DB52" s="414">
        <f t="shared" si="85"/>
        <v>0</v>
      </c>
      <c r="DC52" s="414">
        <f t="shared" si="86"/>
        <v>0</v>
      </c>
      <c r="DD52" s="414">
        <f t="shared" si="87"/>
        <v>0</v>
      </c>
      <c r="DE52" s="414">
        <f t="shared" si="88"/>
        <v>0</v>
      </c>
      <c r="DF52" s="414"/>
      <c r="DG52" s="414"/>
      <c r="DH52" s="414"/>
      <c r="DI52" s="414"/>
      <c r="DJ52" s="414"/>
      <c r="DK52" s="414"/>
      <c r="DL52" s="414"/>
      <c r="DM52" s="414"/>
    </row>
    <row r="53" spans="1:118" ht="42" customHeight="1" x14ac:dyDescent="0.25">
      <c r="B53" s="411" t="s">
        <v>1532</v>
      </c>
      <c r="C53" s="411" t="s">
        <v>1533</v>
      </c>
      <c r="D53" s="413" t="s">
        <v>93</v>
      </c>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c r="BM53" s="396"/>
      <c r="BN53" s="396"/>
      <c r="BO53" s="396"/>
      <c r="BP53" s="396"/>
      <c r="BQ53" s="396"/>
      <c r="BR53" s="396"/>
      <c r="BS53" s="396"/>
      <c r="BT53" s="396"/>
      <c r="BU53" s="396"/>
      <c r="BV53" s="396"/>
      <c r="BW53" s="396" t="str">
        <f>'6'!BB52</f>
        <v>нд</v>
      </c>
      <c r="BX53" s="396"/>
      <c r="BY53" s="396"/>
      <c r="BZ53" s="396"/>
      <c r="CA53" s="396"/>
      <c r="CB53" s="396"/>
      <c r="CC53" s="396"/>
      <c r="CD53" s="396"/>
      <c r="CE53" s="396"/>
      <c r="CF53" s="396"/>
      <c r="CG53" s="396"/>
      <c r="CH53" s="396"/>
      <c r="CI53" s="396"/>
      <c r="CJ53" s="396"/>
      <c r="CK53" s="396"/>
      <c r="CL53" s="396"/>
      <c r="CM53" s="396"/>
      <c r="CN53" s="396"/>
      <c r="CO53" s="396"/>
      <c r="CP53" s="396"/>
      <c r="CQ53" s="396"/>
      <c r="CR53" s="396"/>
      <c r="CS53" s="396"/>
      <c r="CT53" s="396"/>
      <c r="CU53" s="396"/>
      <c r="CV53" s="396"/>
      <c r="CW53" s="396"/>
      <c r="CX53" s="396"/>
      <c r="CY53" s="396" t="e">
        <f t="shared" si="91"/>
        <v>#VALUE!</v>
      </c>
      <c r="CZ53" s="396">
        <f t="shared" si="92"/>
        <v>0</v>
      </c>
      <c r="DA53" s="396">
        <f t="shared" si="95"/>
        <v>0</v>
      </c>
      <c r="DB53" s="396">
        <f t="shared" si="85"/>
        <v>0</v>
      </c>
      <c r="DC53" s="396">
        <f t="shared" si="86"/>
        <v>0</v>
      </c>
      <c r="DD53" s="396">
        <f t="shared" si="87"/>
        <v>0</v>
      </c>
      <c r="DE53" s="396">
        <f t="shared" si="88"/>
        <v>0</v>
      </c>
      <c r="DF53" s="396"/>
      <c r="DG53" s="396"/>
      <c r="DH53" s="396"/>
      <c r="DI53" s="396"/>
      <c r="DJ53" s="396"/>
      <c r="DK53" s="396"/>
      <c r="DL53" s="396"/>
      <c r="DM53" s="396"/>
    </row>
    <row r="54" spans="1:118" ht="42" customHeight="1" x14ac:dyDescent="0.25">
      <c r="B54" s="410" t="s">
        <v>1534</v>
      </c>
      <c r="C54" s="411" t="s">
        <v>123</v>
      </c>
      <c r="D54" s="413" t="s">
        <v>93</v>
      </c>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c r="BM54" s="396"/>
      <c r="BN54" s="396"/>
      <c r="BO54" s="396"/>
      <c r="BP54" s="396"/>
      <c r="BQ54" s="396"/>
      <c r="BR54" s="396"/>
      <c r="BS54" s="396"/>
      <c r="BT54" s="396"/>
      <c r="BU54" s="396"/>
      <c r="BV54" s="396"/>
      <c r="BW54" s="396" t="str">
        <f>'6'!BB53</f>
        <v>нд</v>
      </c>
      <c r="BX54" s="396"/>
      <c r="BY54" s="396"/>
      <c r="BZ54" s="396"/>
      <c r="CA54" s="396"/>
      <c r="CB54" s="396"/>
      <c r="CC54" s="396"/>
      <c r="CD54" s="396"/>
      <c r="CE54" s="396"/>
      <c r="CF54" s="396"/>
      <c r="CG54" s="396"/>
      <c r="CH54" s="396"/>
      <c r="CI54" s="396"/>
      <c r="CJ54" s="396"/>
      <c r="CK54" s="396"/>
      <c r="CL54" s="396"/>
      <c r="CM54" s="396"/>
      <c r="CN54" s="396"/>
      <c r="CO54" s="396"/>
      <c r="CP54" s="396"/>
      <c r="CQ54" s="396"/>
      <c r="CR54" s="396"/>
      <c r="CS54" s="396"/>
      <c r="CT54" s="396"/>
      <c r="CU54" s="396"/>
      <c r="CV54" s="396"/>
      <c r="CW54" s="396"/>
      <c r="CX54" s="396"/>
      <c r="CY54" s="396" t="e">
        <f t="shared" si="91"/>
        <v>#VALUE!</v>
      </c>
      <c r="CZ54" s="396">
        <f t="shared" si="92"/>
        <v>0</v>
      </c>
      <c r="DA54" s="396">
        <f t="shared" si="95"/>
        <v>0</v>
      </c>
      <c r="DB54" s="396">
        <f t="shared" si="85"/>
        <v>0</v>
      </c>
      <c r="DC54" s="396">
        <f t="shared" si="86"/>
        <v>0</v>
      </c>
      <c r="DD54" s="396">
        <f t="shared" si="87"/>
        <v>0</v>
      </c>
      <c r="DE54" s="396">
        <f t="shared" si="88"/>
        <v>0</v>
      </c>
      <c r="DF54" s="396"/>
      <c r="DG54" s="396"/>
      <c r="DH54" s="396"/>
      <c r="DI54" s="396"/>
      <c r="DJ54" s="396"/>
      <c r="DK54" s="396"/>
      <c r="DL54" s="396"/>
      <c r="DM54" s="396"/>
    </row>
    <row r="55" spans="1:118" ht="48" customHeight="1" x14ac:dyDescent="0.25">
      <c r="B55" s="402" t="s">
        <v>116</v>
      </c>
      <c r="C55" s="402" t="s">
        <v>1535</v>
      </c>
      <c r="D55" s="402" t="s">
        <v>93</v>
      </c>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14"/>
      <c r="AO55" s="414"/>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c r="BP55" s="414"/>
      <c r="BQ55" s="414"/>
      <c r="BR55" s="414"/>
      <c r="BS55" s="414"/>
      <c r="BT55" s="414"/>
      <c r="BU55" s="414"/>
      <c r="BV55" s="414"/>
      <c r="BW55" s="414"/>
      <c r="BX55" s="414"/>
      <c r="BY55" s="414"/>
      <c r="BZ55" s="414"/>
      <c r="CA55" s="414"/>
      <c r="CB55" s="414"/>
      <c r="CC55" s="414"/>
      <c r="CD55" s="414"/>
      <c r="CE55" s="414"/>
      <c r="CF55" s="414"/>
      <c r="CG55" s="414"/>
      <c r="CH55" s="414"/>
      <c r="CI55" s="414"/>
      <c r="CJ55" s="414"/>
      <c r="CK55" s="414" t="str">
        <f>'6'!BN54</f>
        <v>нд</v>
      </c>
      <c r="CL55" s="414"/>
      <c r="CM55" s="414"/>
      <c r="CN55" s="414"/>
      <c r="CO55" s="414"/>
      <c r="CP55" s="414"/>
      <c r="CQ55" s="414"/>
      <c r="CR55" s="414"/>
      <c r="CS55" s="414"/>
      <c r="CT55" s="414"/>
      <c r="CU55" s="414"/>
      <c r="CV55" s="414"/>
      <c r="CW55" s="414"/>
      <c r="CX55" s="414"/>
      <c r="CY55" s="414" t="e">
        <f t="shared" si="91"/>
        <v>#VALUE!</v>
      </c>
      <c r="CZ55" s="414">
        <f t="shared" si="92"/>
        <v>0</v>
      </c>
      <c r="DA55" s="414">
        <f t="shared" si="95"/>
        <v>0</v>
      </c>
      <c r="DB55" s="414">
        <f t="shared" si="85"/>
        <v>0</v>
      </c>
      <c r="DC55" s="414">
        <f t="shared" si="86"/>
        <v>0</v>
      </c>
      <c r="DD55" s="414">
        <f t="shared" si="87"/>
        <v>0</v>
      </c>
      <c r="DE55" s="414">
        <f t="shared" si="88"/>
        <v>0</v>
      </c>
      <c r="DF55" s="414"/>
      <c r="DG55" s="414"/>
      <c r="DH55" s="414"/>
      <c r="DI55" s="414"/>
      <c r="DJ55" s="414"/>
      <c r="DK55" s="414"/>
      <c r="DL55" s="414"/>
      <c r="DM55" s="414"/>
    </row>
    <row r="56" spans="1:118" ht="48" customHeight="1" x14ac:dyDescent="0.25">
      <c r="A56" s="34"/>
      <c r="B56" s="402" t="s">
        <v>1536</v>
      </c>
      <c r="C56" s="402" t="s">
        <v>795</v>
      </c>
      <c r="D56" s="402" t="s">
        <v>93</v>
      </c>
      <c r="E56" s="414">
        <f t="shared" ref="E56:BP56" si="96">E57+E59</f>
        <v>0</v>
      </c>
      <c r="F56" s="414">
        <f t="shared" si="96"/>
        <v>0</v>
      </c>
      <c r="G56" s="414">
        <f t="shared" si="96"/>
        <v>0</v>
      </c>
      <c r="H56" s="414">
        <f t="shared" si="96"/>
        <v>0</v>
      </c>
      <c r="I56" s="414">
        <f t="shared" si="96"/>
        <v>0</v>
      </c>
      <c r="J56" s="414">
        <f t="shared" si="96"/>
        <v>0</v>
      </c>
      <c r="K56" s="414">
        <f t="shared" si="96"/>
        <v>0</v>
      </c>
      <c r="L56" s="414">
        <f t="shared" si="96"/>
        <v>0</v>
      </c>
      <c r="M56" s="414">
        <f t="shared" si="96"/>
        <v>0</v>
      </c>
      <c r="N56" s="414">
        <f t="shared" si="96"/>
        <v>0</v>
      </c>
      <c r="O56" s="414">
        <f t="shared" si="96"/>
        <v>0</v>
      </c>
      <c r="P56" s="414">
        <f t="shared" si="96"/>
        <v>0</v>
      </c>
      <c r="Q56" s="414">
        <f t="shared" si="96"/>
        <v>0</v>
      </c>
      <c r="R56" s="414">
        <f t="shared" si="96"/>
        <v>0</v>
      </c>
      <c r="S56" s="414">
        <f t="shared" si="96"/>
        <v>0</v>
      </c>
      <c r="T56" s="414">
        <f t="shared" si="96"/>
        <v>0</v>
      </c>
      <c r="U56" s="414">
        <f t="shared" si="96"/>
        <v>0</v>
      </c>
      <c r="V56" s="414">
        <f t="shared" si="96"/>
        <v>0</v>
      </c>
      <c r="W56" s="414">
        <f t="shared" si="96"/>
        <v>0</v>
      </c>
      <c r="X56" s="414">
        <f t="shared" si="96"/>
        <v>0</v>
      </c>
      <c r="Y56" s="414">
        <f t="shared" si="96"/>
        <v>0</v>
      </c>
      <c r="Z56" s="414">
        <f t="shared" si="96"/>
        <v>0</v>
      </c>
      <c r="AA56" s="414">
        <f t="shared" si="96"/>
        <v>0</v>
      </c>
      <c r="AB56" s="414">
        <f t="shared" si="96"/>
        <v>0</v>
      </c>
      <c r="AC56" s="414">
        <f t="shared" si="96"/>
        <v>0</v>
      </c>
      <c r="AD56" s="414">
        <f t="shared" si="96"/>
        <v>0</v>
      </c>
      <c r="AE56" s="414">
        <f t="shared" si="96"/>
        <v>0</v>
      </c>
      <c r="AF56" s="414">
        <f t="shared" si="96"/>
        <v>0</v>
      </c>
      <c r="AG56" s="414">
        <f t="shared" si="96"/>
        <v>0</v>
      </c>
      <c r="AH56" s="414">
        <f t="shared" si="96"/>
        <v>0</v>
      </c>
      <c r="AI56" s="414">
        <f t="shared" si="96"/>
        <v>0</v>
      </c>
      <c r="AJ56" s="414">
        <f t="shared" si="96"/>
        <v>0</v>
      </c>
      <c r="AK56" s="414">
        <f t="shared" si="96"/>
        <v>0</v>
      </c>
      <c r="AL56" s="414">
        <f t="shared" si="96"/>
        <v>0</v>
      </c>
      <c r="AM56" s="414">
        <f t="shared" si="96"/>
        <v>0</v>
      </c>
      <c r="AN56" s="414">
        <f t="shared" si="96"/>
        <v>0</v>
      </c>
      <c r="AO56" s="414">
        <f t="shared" si="96"/>
        <v>0</v>
      </c>
      <c r="AP56" s="414">
        <f t="shared" si="96"/>
        <v>0</v>
      </c>
      <c r="AQ56" s="414">
        <f t="shared" si="96"/>
        <v>0</v>
      </c>
      <c r="AR56" s="414">
        <f t="shared" si="96"/>
        <v>0</v>
      </c>
      <c r="AS56" s="414">
        <f t="shared" si="96"/>
        <v>0</v>
      </c>
      <c r="AT56" s="414">
        <f t="shared" si="96"/>
        <v>0</v>
      </c>
      <c r="AU56" s="414">
        <f t="shared" si="96"/>
        <v>0</v>
      </c>
      <c r="AV56" s="414">
        <f t="shared" si="96"/>
        <v>0</v>
      </c>
      <c r="AW56" s="414">
        <f t="shared" si="96"/>
        <v>0</v>
      </c>
      <c r="AX56" s="414">
        <f t="shared" si="96"/>
        <v>0</v>
      </c>
      <c r="AY56" s="414">
        <f t="shared" si="96"/>
        <v>0</v>
      </c>
      <c r="AZ56" s="414">
        <f t="shared" si="96"/>
        <v>0</v>
      </c>
      <c r="BA56" s="414">
        <f t="shared" si="96"/>
        <v>0</v>
      </c>
      <c r="BB56" s="414">
        <f t="shared" si="96"/>
        <v>0</v>
      </c>
      <c r="BC56" s="414">
        <f t="shared" si="96"/>
        <v>0</v>
      </c>
      <c r="BD56" s="414">
        <f t="shared" si="96"/>
        <v>0</v>
      </c>
      <c r="BE56" s="414">
        <f t="shared" si="96"/>
        <v>0</v>
      </c>
      <c r="BF56" s="414">
        <f t="shared" si="96"/>
        <v>0</v>
      </c>
      <c r="BG56" s="414">
        <f t="shared" si="96"/>
        <v>0</v>
      </c>
      <c r="BH56" s="414">
        <f t="shared" si="96"/>
        <v>0</v>
      </c>
      <c r="BI56" s="414">
        <f t="shared" si="96"/>
        <v>0</v>
      </c>
      <c r="BJ56" s="414">
        <f t="shared" si="96"/>
        <v>0</v>
      </c>
      <c r="BK56" s="414">
        <f t="shared" si="96"/>
        <v>0</v>
      </c>
      <c r="BL56" s="414">
        <f t="shared" si="96"/>
        <v>0</v>
      </c>
      <c r="BM56" s="414">
        <f t="shared" si="96"/>
        <v>0</v>
      </c>
      <c r="BN56" s="414">
        <f t="shared" si="96"/>
        <v>0</v>
      </c>
      <c r="BO56" s="414">
        <f t="shared" si="96"/>
        <v>0</v>
      </c>
      <c r="BP56" s="414">
        <f t="shared" si="96"/>
        <v>0</v>
      </c>
      <c r="BQ56" s="414">
        <f t="shared" ref="BQ56:BV56" si="97">BQ57+BQ59</f>
        <v>0</v>
      </c>
      <c r="BR56" s="414">
        <f t="shared" si="97"/>
        <v>0</v>
      </c>
      <c r="BS56" s="414">
        <f t="shared" si="97"/>
        <v>0</v>
      </c>
      <c r="BT56" s="414">
        <f t="shared" si="97"/>
        <v>0</v>
      </c>
      <c r="BU56" s="414">
        <f t="shared" si="97"/>
        <v>0</v>
      </c>
      <c r="BV56" s="414">
        <f t="shared" si="97"/>
        <v>0</v>
      </c>
      <c r="BW56" s="414"/>
      <c r="BX56" s="414"/>
      <c r="BY56" s="414"/>
      <c r="BZ56" s="414"/>
      <c r="CA56" s="414"/>
      <c r="CB56" s="414"/>
      <c r="CC56" s="414"/>
      <c r="CD56" s="414"/>
      <c r="CE56" s="414"/>
      <c r="CF56" s="414"/>
      <c r="CG56" s="414"/>
      <c r="CH56" s="414"/>
      <c r="CI56" s="414"/>
      <c r="CJ56" s="414"/>
      <c r="CK56" s="414"/>
      <c r="CL56" s="414"/>
      <c r="CM56" s="414"/>
      <c r="CN56" s="414"/>
      <c r="CO56" s="414"/>
      <c r="CP56" s="414"/>
      <c r="CQ56" s="414"/>
      <c r="CR56" s="414"/>
      <c r="CS56" s="414"/>
      <c r="CT56" s="414"/>
      <c r="CU56" s="414"/>
      <c r="CV56" s="414"/>
      <c r="CW56" s="414"/>
      <c r="CX56" s="414"/>
      <c r="CY56" s="414">
        <f t="shared" ref="CY56:DL56" si="98">CY57+CY59</f>
        <v>0</v>
      </c>
      <c r="CZ56" s="414">
        <f t="shared" si="98"/>
        <v>0</v>
      </c>
      <c r="DA56" s="414">
        <f t="shared" si="98"/>
        <v>0</v>
      </c>
      <c r="DB56" s="414">
        <f t="shared" si="98"/>
        <v>0</v>
      </c>
      <c r="DC56" s="414">
        <f t="shared" si="98"/>
        <v>0</v>
      </c>
      <c r="DD56" s="414">
        <f t="shared" si="98"/>
        <v>0</v>
      </c>
      <c r="DE56" s="414">
        <f t="shared" si="98"/>
        <v>0</v>
      </c>
      <c r="DF56" s="414">
        <f t="shared" si="98"/>
        <v>0</v>
      </c>
      <c r="DG56" s="414">
        <f t="shared" si="98"/>
        <v>0</v>
      </c>
      <c r="DH56" s="414">
        <f t="shared" si="98"/>
        <v>0</v>
      </c>
      <c r="DI56" s="414">
        <f t="shared" si="98"/>
        <v>0</v>
      </c>
      <c r="DJ56" s="414">
        <f t="shared" si="98"/>
        <v>0</v>
      </c>
      <c r="DK56" s="414">
        <f t="shared" si="98"/>
        <v>0</v>
      </c>
      <c r="DL56" s="414">
        <f t="shared" si="98"/>
        <v>0</v>
      </c>
      <c r="DM56" s="414" t="s">
        <v>180</v>
      </c>
      <c r="DN56" s="34"/>
    </row>
    <row r="57" spans="1:118" ht="42" customHeight="1" x14ac:dyDescent="0.25">
      <c r="A57" s="34"/>
      <c r="B57" s="413" t="s">
        <v>1536</v>
      </c>
      <c r="C57" s="413" t="s">
        <v>1537</v>
      </c>
      <c r="D57" s="413" t="s">
        <v>93</v>
      </c>
      <c r="E57" s="396">
        <f t="shared" ref="E57:BP57" si="99">SUM(E58:E58)</f>
        <v>0</v>
      </c>
      <c r="F57" s="396">
        <f t="shared" si="99"/>
        <v>0</v>
      </c>
      <c r="G57" s="396">
        <f t="shared" si="99"/>
        <v>0</v>
      </c>
      <c r="H57" s="396">
        <f t="shared" si="99"/>
        <v>0</v>
      </c>
      <c r="I57" s="396">
        <f t="shared" si="99"/>
        <v>0</v>
      </c>
      <c r="J57" s="396">
        <f t="shared" si="99"/>
        <v>0</v>
      </c>
      <c r="K57" s="396">
        <f t="shared" si="99"/>
        <v>0</v>
      </c>
      <c r="L57" s="396">
        <f t="shared" si="99"/>
        <v>0</v>
      </c>
      <c r="M57" s="396">
        <f t="shared" si="99"/>
        <v>0</v>
      </c>
      <c r="N57" s="396">
        <f t="shared" si="99"/>
        <v>0</v>
      </c>
      <c r="O57" s="396">
        <f t="shared" si="99"/>
        <v>0</v>
      </c>
      <c r="P57" s="396">
        <f t="shared" si="99"/>
        <v>0</v>
      </c>
      <c r="Q57" s="396">
        <f t="shared" si="99"/>
        <v>0</v>
      </c>
      <c r="R57" s="396">
        <f t="shared" si="99"/>
        <v>0</v>
      </c>
      <c r="S57" s="396">
        <f t="shared" si="99"/>
        <v>0</v>
      </c>
      <c r="T57" s="396">
        <f t="shared" si="99"/>
        <v>0</v>
      </c>
      <c r="U57" s="396">
        <f t="shared" si="99"/>
        <v>0</v>
      </c>
      <c r="V57" s="396">
        <f t="shared" si="99"/>
        <v>0</v>
      </c>
      <c r="W57" s="396">
        <f t="shared" si="99"/>
        <v>0</v>
      </c>
      <c r="X57" s="396">
        <f t="shared" si="99"/>
        <v>0</v>
      </c>
      <c r="Y57" s="396">
        <f t="shared" si="99"/>
        <v>0</v>
      </c>
      <c r="Z57" s="396">
        <f t="shared" si="99"/>
        <v>0</v>
      </c>
      <c r="AA57" s="396">
        <f t="shared" si="99"/>
        <v>0</v>
      </c>
      <c r="AB57" s="396">
        <f t="shared" si="99"/>
        <v>0</v>
      </c>
      <c r="AC57" s="396">
        <f t="shared" si="99"/>
        <v>0</v>
      </c>
      <c r="AD57" s="396">
        <f t="shared" si="99"/>
        <v>0</v>
      </c>
      <c r="AE57" s="396">
        <f t="shared" si="99"/>
        <v>0</v>
      </c>
      <c r="AF57" s="396">
        <f t="shared" si="99"/>
        <v>0</v>
      </c>
      <c r="AG57" s="396">
        <f t="shared" si="99"/>
        <v>0</v>
      </c>
      <c r="AH57" s="396">
        <f t="shared" si="99"/>
        <v>0</v>
      </c>
      <c r="AI57" s="396">
        <f t="shared" si="99"/>
        <v>0</v>
      </c>
      <c r="AJ57" s="396">
        <f t="shared" si="99"/>
        <v>0</v>
      </c>
      <c r="AK57" s="396">
        <f t="shared" si="99"/>
        <v>0</v>
      </c>
      <c r="AL57" s="396">
        <f t="shared" si="99"/>
        <v>0</v>
      </c>
      <c r="AM57" s="396">
        <f t="shared" si="99"/>
        <v>0</v>
      </c>
      <c r="AN57" s="396">
        <f t="shared" si="99"/>
        <v>0</v>
      </c>
      <c r="AO57" s="396">
        <f t="shared" si="99"/>
        <v>0</v>
      </c>
      <c r="AP57" s="396">
        <f t="shared" si="99"/>
        <v>0</v>
      </c>
      <c r="AQ57" s="396">
        <f t="shared" si="99"/>
        <v>0</v>
      </c>
      <c r="AR57" s="396">
        <f t="shared" si="99"/>
        <v>0</v>
      </c>
      <c r="AS57" s="396">
        <f t="shared" si="99"/>
        <v>0</v>
      </c>
      <c r="AT57" s="396">
        <f t="shared" si="99"/>
        <v>0</v>
      </c>
      <c r="AU57" s="396">
        <f t="shared" si="99"/>
        <v>0</v>
      </c>
      <c r="AV57" s="396">
        <f t="shared" si="99"/>
        <v>0</v>
      </c>
      <c r="AW57" s="396">
        <f t="shared" si="99"/>
        <v>0</v>
      </c>
      <c r="AX57" s="396">
        <f t="shared" si="99"/>
        <v>0</v>
      </c>
      <c r="AY57" s="396">
        <f t="shared" si="99"/>
        <v>0</v>
      </c>
      <c r="AZ57" s="396">
        <f t="shared" si="99"/>
        <v>0</v>
      </c>
      <c r="BA57" s="396">
        <f t="shared" si="99"/>
        <v>0</v>
      </c>
      <c r="BB57" s="396">
        <f t="shared" si="99"/>
        <v>0</v>
      </c>
      <c r="BC57" s="396">
        <f t="shared" si="99"/>
        <v>0</v>
      </c>
      <c r="BD57" s="396">
        <f t="shared" si="99"/>
        <v>0</v>
      </c>
      <c r="BE57" s="396">
        <f t="shared" si="99"/>
        <v>0</v>
      </c>
      <c r="BF57" s="396">
        <f t="shared" si="99"/>
        <v>0</v>
      </c>
      <c r="BG57" s="396">
        <f t="shared" si="99"/>
        <v>0</v>
      </c>
      <c r="BH57" s="396">
        <f t="shared" si="99"/>
        <v>0</v>
      </c>
      <c r="BI57" s="396">
        <f t="shared" si="99"/>
        <v>0</v>
      </c>
      <c r="BJ57" s="396">
        <f t="shared" si="99"/>
        <v>0</v>
      </c>
      <c r="BK57" s="396">
        <f t="shared" si="99"/>
        <v>0</v>
      </c>
      <c r="BL57" s="396">
        <f t="shared" si="99"/>
        <v>0</v>
      </c>
      <c r="BM57" s="396">
        <f t="shared" si="99"/>
        <v>0</v>
      </c>
      <c r="BN57" s="396">
        <f t="shared" si="99"/>
        <v>0</v>
      </c>
      <c r="BO57" s="396">
        <f t="shared" si="99"/>
        <v>0</v>
      </c>
      <c r="BP57" s="396">
        <f t="shared" si="99"/>
        <v>0</v>
      </c>
      <c r="BQ57" s="396">
        <f t="shared" ref="BQ57:BV57" si="100">SUM(BQ58:BQ58)</f>
        <v>0</v>
      </c>
      <c r="BR57" s="396">
        <f t="shared" si="100"/>
        <v>0</v>
      </c>
      <c r="BS57" s="396">
        <f t="shared" si="100"/>
        <v>0</v>
      </c>
      <c r="BT57" s="396">
        <f t="shared" si="100"/>
        <v>0</v>
      </c>
      <c r="BU57" s="396">
        <f t="shared" si="100"/>
        <v>0</v>
      </c>
      <c r="BV57" s="396">
        <f t="shared" si="100"/>
        <v>0</v>
      </c>
      <c r="BW57" s="396"/>
      <c r="BX57" s="396"/>
      <c r="BY57" s="396"/>
      <c r="BZ57" s="396"/>
      <c r="CA57" s="396"/>
      <c r="CB57" s="396"/>
      <c r="CC57" s="396"/>
      <c r="CD57" s="396"/>
      <c r="CE57" s="396"/>
      <c r="CF57" s="396"/>
      <c r="CG57" s="396"/>
      <c r="CH57" s="396"/>
      <c r="CI57" s="396"/>
      <c r="CJ57" s="396"/>
      <c r="CK57" s="396"/>
      <c r="CL57" s="396"/>
      <c r="CM57" s="396"/>
      <c r="CN57" s="396"/>
      <c r="CO57" s="396"/>
      <c r="CP57" s="396"/>
      <c r="CQ57" s="396"/>
      <c r="CR57" s="396"/>
      <c r="CS57" s="396"/>
      <c r="CT57" s="396"/>
      <c r="CU57" s="396"/>
      <c r="CV57" s="396"/>
      <c r="CW57" s="396"/>
      <c r="CX57" s="396"/>
      <c r="CY57" s="396">
        <f t="shared" ref="CY57:DL57" si="101">SUM(CY58:CY58)</f>
        <v>0</v>
      </c>
      <c r="CZ57" s="396">
        <f t="shared" si="101"/>
        <v>0</v>
      </c>
      <c r="DA57" s="396">
        <f t="shared" si="101"/>
        <v>0</v>
      </c>
      <c r="DB57" s="396">
        <f t="shared" si="101"/>
        <v>0</v>
      </c>
      <c r="DC57" s="396">
        <f t="shared" si="101"/>
        <v>0</v>
      </c>
      <c r="DD57" s="396">
        <f t="shared" si="101"/>
        <v>0</v>
      </c>
      <c r="DE57" s="396">
        <f t="shared" si="101"/>
        <v>0</v>
      </c>
      <c r="DF57" s="396">
        <f t="shared" si="101"/>
        <v>0</v>
      </c>
      <c r="DG57" s="396">
        <f t="shared" si="101"/>
        <v>0</v>
      </c>
      <c r="DH57" s="396">
        <f t="shared" si="101"/>
        <v>0</v>
      </c>
      <c r="DI57" s="396">
        <f t="shared" si="101"/>
        <v>0</v>
      </c>
      <c r="DJ57" s="396">
        <f t="shared" si="101"/>
        <v>0</v>
      </c>
      <c r="DK57" s="396">
        <f t="shared" si="101"/>
        <v>0</v>
      </c>
      <c r="DL57" s="396">
        <f t="shared" si="101"/>
        <v>0</v>
      </c>
      <c r="DM57" s="396" t="s">
        <v>180</v>
      </c>
      <c r="DN57" s="34"/>
    </row>
    <row r="58" spans="1:118" ht="42" customHeight="1" x14ac:dyDescent="0.25">
      <c r="A58" s="34"/>
      <c r="B58" s="413" t="s">
        <v>1536</v>
      </c>
      <c r="C58" s="413" t="s">
        <v>1539</v>
      </c>
      <c r="D58" s="413" t="s">
        <v>93</v>
      </c>
      <c r="E58" s="610">
        <f>AG58+AU58+BI58</f>
        <v>0</v>
      </c>
      <c r="F58" s="610">
        <f t="shared" ref="F58:R58" si="102">AH58+AV58+BJ58</f>
        <v>0</v>
      </c>
      <c r="G58" s="610">
        <f t="shared" si="102"/>
        <v>0</v>
      </c>
      <c r="H58" s="610">
        <f t="shared" si="102"/>
        <v>0</v>
      </c>
      <c r="I58" s="610">
        <f t="shared" si="102"/>
        <v>0</v>
      </c>
      <c r="J58" s="610">
        <f t="shared" si="102"/>
        <v>0</v>
      </c>
      <c r="K58" s="610">
        <f t="shared" si="102"/>
        <v>0</v>
      </c>
      <c r="L58" s="610">
        <f t="shared" si="102"/>
        <v>0</v>
      </c>
      <c r="M58" s="610">
        <f t="shared" si="102"/>
        <v>0</v>
      </c>
      <c r="N58" s="610">
        <f t="shared" si="102"/>
        <v>0</v>
      </c>
      <c r="O58" s="610">
        <f t="shared" si="102"/>
        <v>0</v>
      </c>
      <c r="P58" s="610">
        <f t="shared" si="102"/>
        <v>0</v>
      </c>
      <c r="Q58" s="610">
        <f t="shared" si="102"/>
        <v>0</v>
      </c>
      <c r="R58" s="610">
        <f t="shared" si="102"/>
        <v>0</v>
      </c>
      <c r="S58" s="610">
        <v>0</v>
      </c>
      <c r="T58" s="610">
        <v>0</v>
      </c>
      <c r="U58" s="610">
        <v>0</v>
      </c>
      <c r="V58" s="610">
        <v>0</v>
      </c>
      <c r="W58" s="610">
        <v>0</v>
      </c>
      <c r="X58" s="610">
        <v>0</v>
      </c>
      <c r="Y58" s="610">
        <v>0</v>
      </c>
      <c r="Z58" s="610">
        <v>0</v>
      </c>
      <c r="AA58" s="610">
        <v>0</v>
      </c>
      <c r="AB58" s="610">
        <v>0</v>
      </c>
      <c r="AC58" s="610">
        <v>0</v>
      </c>
      <c r="AD58" s="610">
        <v>0</v>
      </c>
      <c r="AE58" s="610">
        <v>0</v>
      </c>
      <c r="AF58" s="610">
        <v>0</v>
      </c>
      <c r="AG58" s="610">
        <v>0</v>
      </c>
      <c r="AH58" s="610">
        <v>0</v>
      </c>
      <c r="AI58" s="610">
        <v>0</v>
      </c>
      <c r="AJ58" s="610">
        <v>0</v>
      </c>
      <c r="AK58" s="610">
        <v>0</v>
      </c>
      <c r="AL58" s="610">
        <v>0</v>
      </c>
      <c r="AM58" s="610">
        <v>0</v>
      </c>
      <c r="AN58" s="610">
        <v>0</v>
      </c>
      <c r="AO58" s="610">
        <v>0</v>
      </c>
      <c r="AP58" s="610">
        <v>0</v>
      </c>
      <c r="AQ58" s="610">
        <v>0</v>
      </c>
      <c r="AR58" s="610">
        <v>0</v>
      </c>
      <c r="AS58" s="610">
        <v>0</v>
      </c>
      <c r="AT58" s="610">
        <v>0</v>
      </c>
      <c r="AU58" s="610">
        <v>0</v>
      </c>
      <c r="AV58" s="610">
        <v>0</v>
      </c>
      <c r="AW58" s="610">
        <v>0</v>
      </c>
      <c r="AX58" s="610">
        <v>0</v>
      </c>
      <c r="AY58" s="610">
        <v>0</v>
      </c>
      <c r="AZ58" s="610">
        <v>0</v>
      </c>
      <c r="BA58" s="610">
        <v>0</v>
      </c>
      <c r="BB58" s="610">
        <v>0</v>
      </c>
      <c r="BC58" s="610">
        <v>0</v>
      </c>
      <c r="BD58" s="610">
        <v>0</v>
      </c>
      <c r="BE58" s="610">
        <v>0</v>
      </c>
      <c r="BF58" s="610">
        <v>0</v>
      </c>
      <c r="BG58" s="610">
        <v>0</v>
      </c>
      <c r="BH58" s="610">
        <v>0</v>
      </c>
      <c r="BI58" s="640">
        <v>0</v>
      </c>
      <c r="BJ58" s="640">
        <v>0</v>
      </c>
      <c r="BK58" s="640">
        <v>0</v>
      </c>
      <c r="BL58" s="640">
        <v>0</v>
      </c>
      <c r="BM58" s="640"/>
      <c r="BN58" s="640">
        <v>0</v>
      </c>
      <c r="BO58" s="640">
        <v>0</v>
      </c>
      <c r="BP58" s="640">
        <v>0</v>
      </c>
      <c r="BQ58" s="640">
        <v>0</v>
      </c>
      <c r="BR58" s="640">
        <v>0</v>
      </c>
      <c r="BS58" s="640">
        <v>0</v>
      </c>
      <c r="BT58" s="640">
        <f>BM58</f>
        <v>0</v>
      </c>
      <c r="BU58" s="640">
        <v>0</v>
      </c>
      <c r="BV58" s="640">
        <v>0</v>
      </c>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c r="CU58" s="640"/>
      <c r="CV58" s="640"/>
      <c r="CW58" s="640"/>
      <c r="CX58" s="640"/>
      <c r="CY58" s="640">
        <f t="shared" ref="CY58:DL58" si="103">BI58+AU58+AG58+S58</f>
        <v>0</v>
      </c>
      <c r="CZ58" s="640">
        <f t="shared" si="103"/>
        <v>0</v>
      </c>
      <c r="DA58" s="640">
        <f t="shared" si="103"/>
        <v>0</v>
      </c>
      <c r="DB58" s="640">
        <f t="shared" si="103"/>
        <v>0</v>
      </c>
      <c r="DC58" s="640">
        <f t="shared" si="103"/>
        <v>0</v>
      </c>
      <c r="DD58" s="640">
        <f t="shared" si="103"/>
        <v>0</v>
      </c>
      <c r="DE58" s="640">
        <f t="shared" si="103"/>
        <v>0</v>
      </c>
      <c r="DF58" s="640">
        <f t="shared" si="103"/>
        <v>0</v>
      </c>
      <c r="DG58" s="640">
        <f t="shared" si="103"/>
        <v>0</v>
      </c>
      <c r="DH58" s="640">
        <f t="shared" si="103"/>
        <v>0</v>
      </c>
      <c r="DI58" s="640">
        <f t="shared" si="103"/>
        <v>0</v>
      </c>
      <c r="DJ58" s="640">
        <f t="shared" si="103"/>
        <v>0</v>
      </c>
      <c r="DK58" s="640">
        <f t="shared" si="103"/>
        <v>0</v>
      </c>
      <c r="DL58" s="640">
        <f t="shared" si="103"/>
        <v>0</v>
      </c>
      <c r="DM58" s="610" t="s">
        <v>180</v>
      </c>
      <c r="DN58" s="34"/>
    </row>
    <row r="59" spans="1:118" ht="42" customHeight="1" x14ac:dyDescent="0.25">
      <c r="A59" s="34"/>
      <c r="B59" s="413" t="s">
        <v>1536</v>
      </c>
      <c r="C59" s="413" t="s">
        <v>1540</v>
      </c>
      <c r="D59" s="413" t="s">
        <v>93</v>
      </c>
      <c r="E59" s="396">
        <v>0</v>
      </c>
      <c r="F59" s="396">
        <v>0</v>
      </c>
      <c r="G59" s="396">
        <v>0</v>
      </c>
      <c r="H59" s="396">
        <v>0</v>
      </c>
      <c r="I59" s="396">
        <v>0</v>
      </c>
      <c r="J59" s="396">
        <v>0</v>
      </c>
      <c r="K59" s="396">
        <v>0</v>
      </c>
      <c r="L59" s="396">
        <v>0</v>
      </c>
      <c r="M59" s="396">
        <v>0</v>
      </c>
      <c r="N59" s="396">
        <v>0</v>
      </c>
      <c r="O59" s="396">
        <v>0</v>
      </c>
      <c r="P59" s="396">
        <v>0</v>
      </c>
      <c r="Q59" s="396">
        <v>0</v>
      </c>
      <c r="R59" s="396">
        <v>0</v>
      </c>
      <c r="S59" s="396">
        <v>0</v>
      </c>
      <c r="T59" s="396">
        <v>0</v>
      </c>
      <c r="U59" s="396">
        <v>0</v>
      </c>
      <c r="V59" s="396">
        <v>0</v>
      </c>
      <c r="W59" s="396">
        <v>0</v>
      </c>
      <c r="X59" s="396">
        <v>0</v>
      </c>
      <c r="Y59" s="396">
        <v>0</v>
      </c>
      <c r="Z59" s="396">
        <v>0</v>
      </c>
      <c r="AA59" s="396">
        <v>0</v>
      </c>
      <c r="AB59" s="396">
        <v>0</v>
      </c>
      <c r="AC59" s="396">
        <v>0</v>
      </c>
      <c r="AD59" s="396">
        <v>0</v>
      </c>
      <c r="AE59" s="396">
        <v>0</v>
      </c>
      <c r="AF59" s="396">
        <v>0</v>
      </c>
      <c r="AG59" s="396">
        <v>0</v>
      </c>
      <c r="AH59" s="396">
        <v>0</v>
      </c>
      <c r="AI59" s="396">
        <v>0</v>
      </c>
      <c r="AJ59" s="396">
        <v>0</v>
      </c>
      <c r="AK59" s="396">
        <v>0</v>
      </c>
      <c r="AL59" s="396">
        <v>0</v>
      </c>
      <c r="AM59" s="396">
        <v>0</v>
      </c>
      <c r="AN59" s="396">
        <v>0</v>
      </c>
      <c r="AO59" s="396">
        <v>0</v>
      </c>
      <c r="AP59" s="396">
        <v>0</v>
      </c>
      <c r="AQ59" s="396">
        <v>0</v>
      </c>
      <c r="AR59" s="396">
        <v>0</v>
      </c>
      <c r="AS59" s="396">
        <v>0</v>
      </c>
      <c r="AT59" s="396">
        <v>0</v>
      </c>
      <c r="AU59" s="396">
        <v>0</v>
      </c>
      <c r="AV59" s="396">
        <v>0</v>
      </c>
      <c r="AW59" s="396">
        <v>0</v>
      </c>
      <c r="AX59" s="396">
        <v>0</v>
      </c>
      <c r="AY59" s="396">
        <v>0</v>
      </c>
      <c r="AZ59" s="396">
        <v>0</v>
      </c>
      <c r="BA59" s="396">
        <v>0</v>
      </c>
      <c r="BB59" s="396">
        <v>0</v>
      </c>
      <c r="BC59" s="396">
        <v>0</v>
      </c>
      <c r="BD59" s="396">
        <v>0</v>
      </c>
      <c r="BE59" s="396">
        <v>0</v>
      </c>
      <c r="BF59" s="396">
        <v>0</v>
      </c>
      <c r="BG59" s="396">
        <v>0</v>
      </c>
      <c r="BH59" s="396">
        <v>0</v>
      </c>
      <c r="BI59" s="396">
        <v>0</v>
      </c>
      <c r="BJ59" s="396">
        <v>0</v>
      </c>
      <c r="BK59" s="396">
        <v>0</v>
      </c>
      <c r="BL59" s="396">
        <v>0</v>
      </c>
      <c r="BM59" s="396">
        <v>0</v>
      </c>
      <c r="BN59" s="396">
        <v>0</v>
      </c>
      <c r="BO59" s="396">
        <v>0</v>
      </c>
      <c r="BP59" s="396">
        <v>0</v>
      </c>
      <c r="BQ59" s="396">
        <v>0</v>
      </c>
      <c r="BR59" s="396">
        <v>0</v>
      </c>
      <c r="BS59" s="396">
        <v>0</v>
      </c>
      <c r="BT59" s="396">
        <v>0</v>
      </c>
      <c r="BU59" s="396">
        <v>0</v>
      </c>
      <c r="BV59" s="396">
        <v>0</v>
      </c>
      <c r="BW59" s="396"/>
      <c r="BX59" s="396"/>
      <c r="BY59" s="396"/>
      <c r="BZ59" s="396"/>
      <c r="CA59" s="396"/>
      <c r="CB59" s="396"/>
      <c r="CC59" s="396"/>
      <c r="CD59" s="396"/>
      <c r="CE59" s="396"/>
      <c r="CF59" s="396"/>
      <c r="CG59" s="396"/>
      <c r="CH59" s="396"/>
      <c r="CI59" s="396"/>
      <c r="CJ59" s="396"/>
      <c r="CK59" s="396"/>
      <c r="CL59" s="396"/>
      <c r="CM59" s="396"/>
      <c r="CN59" s="396"/>
      <c r="CO59" s="396"/>
      <c r="CP59" s="396"/>
      <c r="CQ59" s="396"/>
      <c r="CR59" s="396"/>
      <c r="CS59" s="396"/>
      <c r="CT59" s="396"/>
      <c r="CU59" s="396"/>
      <c r="CV59" s="396"/>
      <c r="CW59" s="396"/>
      <c r="CX59" s="396"/>
      <c r="CY59" s="396">
        <v>0</v>
      </c>
      <c r="CZ59" s="396">
        <v>0</v>
      </c>
      <c r="DA59" s="396">
        <v>0</v>
      </c>
      <c r="DB59" s="396">
        <v>0</v>
      </c>
      <c r="DC59" s="396">
        <v>0</v>
      </c>
      <c r="DD59" s="396">
        <v>0</v>
      </c>
      <c r="DE59" s="396">
        <v>0</v>
      </c>
      <c r="DF59" s="396">
        <v>0</v>
      </c>
      <c r="DG59" s="396">
        <v>0</v>
      </c>
      <c r="DH59" s="396">
        <v>0</v>
      </c>
      <c r="DI59" s="396">
        <v>0</v>
      </c>
      <c r="DJ59" s="396">
        <v>0</v>
      </c>
      <c r="DK59" s="396">
        <v>0</v>
      </c>
      <c r="DL59" s="396">
        <v>0</v>
      </c>
      <c r="DM59" s="396" t="s">
        <v>180</v>
      </c>
      <c r="DN59" s="34"/>
    </row>
    <row r="60" spans="1:118" ht="48" customHeight="1" x14ac:dyDescent="0.25">
      <c r="A60" s="34"/>
      <c r="B60" s="599" t="s">
        <v>1538</v>
      </c>
      <c r="C60" s="402" t="s">
        <v>795</v>
      </c>
      <c r="D60" s="402" t="s">
        <v>93</v>
      </c>
      <c r="E60" s="414">
        <f t="shared" ref="E60:AJ60" si="104">E61+E62+E63+E64+E65+E68+E69+E70</f>
        <v>2.4</v>
      </c>
      <c r="F60" s="414">
        <f t="shared" si="104"/>
        <v>0</v>
      </c>
      <c r="G60" s="414">
        <f t="shared" si="104"/>
        <v>7.4180000000000001</v>
      </c>
      <c r="H60" s="414">
        <f t="shared" si="104"/>
        <v>0</v>
      </c>
      <c r="I60" s="414">
        <f t="shared" si="104"/>
        <v>0</v>
      </c>
      <c r="J60" s="414">
        <f t="shared" si="104"/>
        <v>0</v>
      </c>
      <c r="K60" s="414">
        <f t="shared" si="104"/>
        <v>0</v>
      </c>
      <c r="L60" s="414">
        <f t="shared" si="104"/>
        <v>2.0000000000000002E-5</v>
      </c>
      <c r="M60" s="414">
        <f t="shared" si="104"/>
        <v>0</v>
      </c>
      <c r="N60" s="414">
        <f t="shared" si="104"/>
        <v>2.0000000000000002E-5</v>
      </c>
      <c r="O60" s="414">
        <f t="shared" si="104"/>
        <v>0</v>
      </c>
      <c r="P60" s="414">
        <f t="shared" si="104"/>
        <v>0</v>
      </c>
      <c r="Q60" s="414">
        <f t="shared" si="104"/>
        <v>0</v>
      </c>
      <c r="R60" s="414">
        <f t="shared" si="104"/>
        <v>0</v>
      </c>
      <c r="S60" s="414">
        <f t="shared" si="104"/>
        <v>0</v>
      </c>
      <c r="T60" s="414">
        <f t="shared" si="104"/>
        <v>0</v>
      </c>
      <c r="U60" s="414">
        <f t="shared" si="104"/>
        <v>0</v>
      </c>
      <c r="V60" s="414">
        <f t="shared" si="104"/>
        <v>0</v>
      </c>
      <c r="W60" s="414">
        <f t="shared" si="104"/>
        <v>0</v>
      </c>
      <c r="X60" s="414">
        <f t="shared" si="104"/>
        <v>0</v>
      </c>
      <c r="Y60" s="414">
        <f t="shared" si="104"/>
        <v>0</v>
      </c>
      <c r="Z60" s="414">
        <f t="shared" si="104"/>
        <v>0</v>
      </c>
      <c r="AA60" s="414">
        <f t="shared" si="104"/>
        <v>0</v>
      </c>
      <c r="AB60" s="414">
        <f t="shared" si="104"/>
        <v>0</v>
      </c>
      <c r="AC60" s="414">
        <f t="shared" si="104"/>
        <v>0</v>
      </c>
      <c r="AD60" s="414">
        <f t="shared" si="104"/>
        <v>0</v>
      </c>
      <c r="AE60" s="414">
        <f t="shared" si="104"/>
        <v>0</v>
      </c>
      <c r="AF60" s="414">
        <f t="shared" si="104"/>
        <v>0</v>
      </c>
      <c r="AG60" s="414">
        <f t="shared" si="104"/>
        <v>0</v>
      </c>
      <c r="AH60" s="414">
        <f t="shared" si="104"/>
        <v>0</v>
      </c>
      <c r="AI60" s="414">
        <f t="shared" si="104"/>
        <v>0</v>
      </c>
      <c r="AJ60" s="414">
        <f t="shared" si="104"/>
        <v>0</v>
      </c>
      <c r="AK60" s="414">
        <f t="shared" ref="AK60:BP60" si="105">AK61+AK62+AK63+AK64+AK65+AK68+AK69+AK70</f>
        <v>0</v>
      </c>
      <c r="AL60" s="414">
        <f t="shared" si="105"/>
        <v>0</v>
      </c>
      <c r="AM60" s="414">
        <f t="shared" si="105"/>
        <v>0</v>
      </c>
      <c r="AN60" s="414">
        <f t="shared" si="105"/>
        <v>0</v>
      </c>
      <c r="AO60" s="414">
        <f t="shared" si="105"/>
        <v>0</v>
      </c>
      <c r="AP60" s="414">
        <f t="shared" si="105"/>
        <v>0</v>
      </c>
      <c r="AQ60" s="414">
        <f t="shared" si="105"/>
        <v>0</v>
      </c>
      <c r="AR60" s="414">
        <f t="shared" si="105"/>
        <v>0</v>
      </c>
      <c r="AS60" s="414">
        <f t="shared" si="105"/>
        <v>0</v>
      </c>
      <c r="AT60" s="414">
        <f t="shared" si="105"/>
        <v>0</v>
      </c>
      <c r="AU60" s="414">
        <f t="shared" si="105"/>
        <v>2.4000500000000002</v>
      </c>
      <c r="AV60" s="414">
        <f t="shared" si="105"/>
        <v>0</v>
      </c>
      <c r="AW60" s="414">
        <f t="shared" si="105"/>
        <v>7.4180100000000007</v>
      </c>
      <c r="AX60" s="414">
        <f t="shared" si="105"/>
        <v>0</v>
      </c>
      <c r="AY60" s="414">
        <f t="shared" si="105"/>
        <v>0</v>
      </c>
      <c r="AZ60" s="414">
        <f t="shared" si="105"/>
        <v>0</v>
      </c>
      <c r="BA60" s="414">
        <f t="shared" si="105"/>
        <v>0</v>
      </c>
      <c r="BB60" s="414">
        <f t="shared" si="105"/>
        <v>1.7600200000000001</v>
      </c>
      <c r="BC60" s="414">
        <f t="shared" si="105"/>
        <v>0</v>
      </c>
      <c r="BD60" s="414">
        <f t="shared" si="105"/>
        <v>1.3830200000000001</v>
      </c>
      <c r="BE60" s="414">
        <f t="shared" si="105"/>
        <v>0</v>
      </c>
      <c r="BF60" s="414">
        <f t="shared" si="105"/>
        <v>0</v>
      </c>
      <c r="BG60" s="414">
        <f t="shared" si="105"/>
        <v>0</v>
      </c>
      <c r="BH60" s="414">
        <f t="shared" si="105"/>
        <v>0</v>
      </c>
      <c r="BI60" s="414">
        <f t="shared" si="105"/>
        <v>0</v>
      </c>
      <c r="BJ60" s="414">
        <f t="shared" si="105"/>
        <v>0</v>
      </c>
      <c r="BK60" s="414">
        <f t="shared" si="105"/>
        <v>0</v>
      </c>
      <c r="BL60" s="414">
        <f t="shared" si="105"/>
        <v>0</v>
      </c>
      <c r="BM60" s="414">
        <f t="shared" si="105"/>
        <v>0</v>
      </c>
      <c r="BN60" s="414">
        <f t="shared" si="105"/>
        <v>0</v>
      </c>
      <c r="BO60" s="414">
        <f t="shared" si="105"/>
        <v>0</v>
      </c>
      <c r="BP60" s="414">
        <f t="shared" si="105"/>
        <v>0</v>
      </c>
      <c r="BQ60" s="414">
        <f t="shared" ref="BQ60:BV60" si="106">BQ61+BQ62+BQ63+BQ64+BQ65+BQ68+BQ69+BQ70</f>
        <v>0</v>
      </c>
      <c r="BR60" s="414">
        <f t="shared" si="106"/>
        <v>0</v>
      </c>
      <c r="BS60" s="414">
        <f t="shared" si="106"/>
        <v>0</v>
      </c>
      <c r="BT60" s="414">
        <f t="shared" si="106"/>
        <v>0</v>
      </c>
      <c r="BU60" s="414">
        <f t="shared" si="106"/>
        <v>0</v>
      </c>
      <c r="BV60" s="414">
        <f t="shared" si="106"/>
        <v>0</v>
      </c>
      <c r="BW60" s="414"/>
      <c r="BX60" s="414"/>
      <c r="BY60" s="414"/>
      <c r="BZ60" s="414"/>
      <c r="CA60" s="414"/>
      <c r="CB60" s="414"/>
      <c r="CC60" s="414"/>
      <c r="CD60" s="414"/>
      <c r="CE60" s="414"/>
      <c r="CF60" s="414"/>
      <c r="CG60" s="414"/>
      <c r="CH60" s="414"/>
      <c r="CI60" s="414"/>
      <c r="CJ60" s="414"/>
      <c r="CK60" s="414"/>
      <c r="CL60" s="414"/>
      <c r="CM60" s="414"/>
      <c r="CN60" s="414"/>
      <c r="CO60" s="414"/>
      <c r="CP60" s="414"/>
      <c r="CQ60" s="414"/>
      <c r="CR60" s="414"/>
      <c r="CS60" s="414"/>
      <c r="CT60" s="414"/>
      <c r="CU60" s="414"/>
      <c r="CV60" s="414"/>
      <c r="CW60" s="414"/>
      <c r="CX60" s="414"/>
      <c r="CY60" s="414"/>
      <c r="CZ60" s="414"/>
      <c r="DA60" s="414"/>
      <c r="DB60" s="414"/>
      <c r="DC60" s="414"/>
      <c r="DD60" s="414"/>
      <c r="DE60" s="414"/>
      <c r="DF60" s="414"/>
      <c r="DG60" s="414"/>
      <c r="DH60" s="414"/>
      <c r="DI60" s="414"/>
      <c r="DJ60" s="414"/>
      <c r="DK60" s="414"/>
      <c r="DL60" s="414"/>
      <c r="DM60" s="414" t="s">
        <v>180</v>
      </c>
      <c r="DN60" s="34"/>
    </row>
    <row r="61" spans="1:118" s="88" customFormat="1" ht="42" customHeight="1" x14ac:dyDescent="0.25">
      <c r="A61" s="34"/>
      <c r="B61" s="413" t="s">
        <v>1538</v>
      </c>
      <c r="C61" s="413" t="s">
        <v>1537</v>
      </c>
      <c r="D61" s="413" t="s">
        <v>93</v>
      </c>
      <c r="E61" s="610">
        <v>0</v>
      </c>
      <c r="F61" s="610">
        <v>0</v>
      </c>
      <c r="G61" s="610">
        <v>0</v>
      </c>
      <c r="H61" s="610">
        <v>0</v>
      </c>
      <c r="I61" s="610">
        <v>0</v>
      </c>
      <c r="J61" s="610">
        <v>0</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c r="AI61" s="610">
        <v>0</v>
      </c>
      <c r="AJ61" s="610">
        <v>0</v>
      </c>
      <c r="AK61" s="610">
        <v>0</v>
      </c>
      <c r="AL61" s="610">
        <v>0</v>
      </c>
      <c r="AM61" s="610">
        <v>0</v>
      </c>
      <c r="AN61" s="610">
        <v>0</v>
      </c>
      <c r="AO61" s="610">
        <v>0</v>
      </c>
      <c r="AP61" s="610">
        <v>0</v>
      </c>
      <c r="AQ61" s="610">
        <v>0</v>
      </c>
      <c r="AR61" s="610">
        <v>0</v>
      </c>
      <c r="AS61" s="610">
        <v>0</v>
      </c>
      <c r="AT61" s="610">
        <v>0</v>
      </c>
      <c r="AU61" s="610">
        <v>0</v>
      </c>
      <c r="AV61" s="610">
        <v>0</v>
      </c>
      <c r="AW61" s="610">
        <v>0</v>
      </c>
      <c r="AX61" s="610">
        <v>0</v>
      </c>
      <c r="AY61" s="610">
        <v>0</v>
      </c>
      <c r="AZ61" s="610">
        <v>0</v>
      </c>
      <c r="BA61" s="610">
        <v>0</v>
      </c>
      <c r="BB61" s="610">
        <v>0</v>
      </c>
      <c r="BC61" s="610">
        <v>0</v>
      </c>
      <c r="BD61" s="610">
        <v>0</v>
      </c>
      <c r="BE61" s="610">
        <v>0</v>
      </c>
      <c r="BF61" s="610">
        <v>0</v>
      </c>
      <c r="BG61" s="610">
        <v>0</v>
      </c>
      <c r="BH61" s="610">
        <v>0</v>
      </c>
      <c r="BI61" s="610">
        <v>0</v>
      </c>
      <c r="BJ61" s="610">
        <v>0</v>
      </c>
      <c r="BK61" s="610">
        <v>0</v>
      </c>
      <c r="BL61" s="610">
        <v>0</v>
      </c>
      <c r="BM61" s="610">
        <v>0</v>
      </c>
      <c r="BN61" s="610">
        <v>0</v>
      </c>
      <c r="BO61" s="610">
        <v>0</v>
      </c>
      <c r="BP61" s="610">
        <v>0</v>
      </c>
      <c r="BQ61" s="610">
        <v>0</v>
      </c>
      <c r="BR61" s="610">
        <v>0</v>
      </c>
      <c r="BS61" s="610">
        <v>0</v>
      </c>
      <c r="BT61" s="610">
        <v>0</v>
      </c>
      <c r="BU61" s="610">
        <v>0</v>
      </c>
      <c r="BV61" s="610">
        <v>0</v>
      </c>
      <c r="BW61" s="610"/>
      <c r="BX61" s="610"/>
      <c r="BY61" s="610"/>
      <c r="BZ61" s="610"/>
      <c r="CA61" s="610"/>
      <c r="CB61" s="610"/>
      <c r="CC61" s="610"/>
      <c r="CD61" s="610"/>
      <c r="CE61" s="610"/>
      <c r="CF61" s="610"/>
      <c r="CG61" s="610"/>
      <c r="CH61" s="610"/>
      <c r="CI61" s="610"/>
      <c r="CJ61" s="610"/>
      <c r="CK61" s="610"/>
      <c r="CL61" s="610"/>
      <c r="CM61" s="610"/>
      <c r="CN61" s="610"/>
      <c r="CO61" s="610"/>
      <c r="CP61" s="610"/>
      <c r="CQ61" s="610"/>
      <c r="CR61" s="610"/>
      <c r="CS61" s="610"/>
      <c r="CT61" s="610"/>
      <c r="CU61" s="610"/>
      <c r="CV61" s="610"/>
      <c r="CW61" s="610"/>
      <c r="CX61" s="610"/>
      <c r="CY61" s="610">
        <v>0</v>
      </c>
      <c r="CZ61" s="610">
        <v>0</v>
      </c>
      <c r="DA61" s="610">
        <v>0</v>
      </c>
      <c r="DB61" s="610">
        <v>0</v>
      </c>
      <c r="DC61" s="610">
        <v>0</v>
      </c>
      <c r="DD61" s="610">
        <v>0</v>
      </c>
      <c r="DE61" s="610">
        <v>0</v>
      </c>
      <c r="DF61" s="610">
        <v>0</v>
      </c>
      <c r="DG61" s="610">
        <v>0</v>
      </c>
      <c r="DH61" s="610">
        <v>0</v>
      </c>
      <c r="DI61" s="610">
        <v>0</v>
      </c>
      <c r="DJ61" s="610">
        <v>0</v>
      </c>
      <c r="DK61" s="610">
        <v>0</v>
      </c>
      <c r="DL61" s="610">
        <v>0</v>
      </c>
      <c r="DM61" s="610" t="s">
        <v>180</v>
      </c>
      <c r="DN61" s="34"/>
    </row>
    <row r="62" spans="1:118" ht="42" customHeight="1" x14ac:dyDescent="0.25">
      <c r="A62" s="34"/>
      <c r="B62" s="413" t="s">
        <v>1538</v>
      </c>
      <c r="C62" s="413" t="s">
        <v>1539</v>
      </c>
      <c r="D62" s="413" t="s">
        <v>93</v>
      </c>
      <c r="E62" s="610">
        <v>0</v>
      </c>
      <c r="F62" s="610">
        <v>0</v>
      </c>
      <c r="G62" s="610">
        <v>0</v>
      </c>
      <c r="H62" s="610">
        <v>0</v>
      </c>
      <c r="I62" s="610">
        <v>0</v>
      </c>
      <c r="J62" s="610">
        <v>0</v>
      </c>
      <c r="K62" s="610">
        <v>0</v>
      </c>
      <c r="L62" s="610">
        <v>0</v>
      </c>
      <c r="M62" s="610">
        <v>0</v>
      </c>
      <c r="N62" s="610">
        <v>0</v>
      </c>
      <c r="O62" s="610">
        <v>0</v>
      </c>
      <c r="P62" s="610">
        <v>0</v>
      </c>
      <c r="Q62" s="610">
        <v>0</v>
      </c>
      <c r="R62" s="610">
        <v>0</v>
      </c>
      <c r="S62" s="610">
        <v>0</v>
      </c>
      <c r="T62" s="610">
        <v>0</v>
      </c>
      <c r="U62" s="610">
        <v>0</v>
      </c>
      <c r="V62" s="610">
        <v>0</v>
      </c>
      <c r="W62" s="610">
        <v>0</v>
      </c>
      <c r="X62" s="610">
        <v>0</v>
      </c>
      <c r="Y62" s="610">
        <v>0</v>
      </c>
      <c r="Z62" s="610">
        <v>0</v>
      </c>
      <c r="AA62" s="610">
        <v>0</v>
      </c>
      <c r="AB62" s="610">
        <v>0</v>
      </c>
      <c r="AC62" s="610">
        <v>0</v>
      </c>
      <c r="AD62" s="610">
        <v>0</v>
      </c>
      <c r="AE62" s="610">
        <v>0</v>
      </c>
      <c r="AF62" s="610">
        <v>0</v>
      </c>
      <c r="AG62" s="610">
        <v>0</v>
      </c>
      <c r="AH62" s="610">
        <v>0</v>
      </c>
      <c r="AI62" s="610">
        <v>0</v>
      </c>
      <c r="AJ62" s="610">
        <v>0</v>
      </c>
      <c r="AK62" s="610">
        <v>0</v>
      </c>
      <c r="AL62" s="610">
        <v>0</v>
      </c>
      <c r="AM62" s="610">
        <v>0</v>
      </c>
      <c r="AN62" s="610">
        <v>0</v>
      </c>
      <c r="AO62" s="610">
        <v>0</v>
      </c>
      <c r="AP62" s="610">
        <v>0</v>
      </c>
      <c r="AQ62" s="610">
        <v>0</v>
      </c>
      <c r="AR62" s="610">
        <v>0</v>
      </c>
      <c r="AS62" s="610">
        <v>0</v>
      </c>
      <c r="AT62" s="610">
        <v>0</v>
      </c>
      <c r="AU62" s="610">
        <v>0</v>
      </c>
      <c r="AV62" s="610">
        <v>0</v>
      </c>
      <c r="AW62" s="610">
        <v>0</v>
      </c>
      <c r="AX62" s="610">
        <v>0</v>
      </c>
      <c r="AY62" s="610">
        <v>0</v>
      </c>
      <c r="AZ62" s="610">
        <v>0</v>
      </c>
      <c r="BA62" s="610">
        <v>0</v>
      </c>
      <c r="BB62" s="610">
        <v>0</v>
      </c>
      <c r="BC62" s="610">
        <v>0</v>
      </c>
      <c r="BD62" s="610">
        <v>0</v>
      </c>
      <c r="BE62" s="610">
        <v>0</v>
      </c>
      <c r="BF62" s="610">
        <v>0</v>
      </c>
      <c r="BG62" s="610">
        <v>0</v>
      </c>
      <c r="BH62" s="610">
        <v>0</v>
      </c>
      <c r="BI62" s="610">
        <v>0</v>
      </c>
      <c r="BJ62" s="610">
        <v>0</v>
      </c>
      <c r="BK62" s="610">
        <v>0</v>
      </c>
      <c r="BL62" s="610">
        <v>0</v>
      </c>
      <c r="BM62" s="610">
        <v>0</v>
      </c>
      <c r="BN62" s="610">
        <v>0</v>
      </c>
      <c r="BO62" s="610">
        <v>0</v>
      </c>
      <c r="BP62" s="610">
        <v>0</v>
      </c>
      <c r="BQ62" s="610">
        <v>0</v>
      </c>
      <c r="BR62" s="610">
        <v>0</v>
      </c>
      <c r="BS62" s="610">
        <v>0</v>
      </c>
      <c r="BT62" s="610">
        <v>0</v>
      </c>
      <c r="BU62" s="610">
        <v>0</v>
      </c>
      <c r="BV62" s="610">
        <v>0</v>
      </c>
      <c r="BW62" s="610"/>
      <c r="BX62" s="610"/>
      <c r="BY62" s="610"/>
      <c r="BZ62" s="610"/>
      <c r="CA62" s="610"/>
      <c r="CB62" s="610"/>
      <c r="CC62" s="610"/>
      <c r="CD62" s="610"/>
      <c r="CE62" s="610"/>
      <c r="CF62" s="610"/>
      <c r="CG62" s="610"/>
      <c r="CH62" s="610"/>
      <c r="CI62" s="610"/>
      <c r="CJ62" s="610"/>
      <c r="CK62" s="610"/>
      <c r="CL62" s="610"/>
      <c r="CM62" s="610"/>
      <c r="CN62" s="610"/>
      <c r="CO62" s="610"/>
      <c r="CP62" s="610"/>
      <c r="CQ62" s="610"/>
      <c r="CR62" s="610"/>
      <c r="CS62" s="610"/>
      <c r="CT62" s="610"/>
      <c r="CU62" s="610"/>
      <c r="CV62" s="610"/>
      <c r="CW62" s="610"/>
      <c r="CX62" s="610"/>
      <c r="CY62" s="610">
        <v>0</v>
      </c>
      <c r="CZ62" s="610">
        <v>0</v>
      </c>
      <c r="DA62" s="610">
        <v>0</v>
      </c>
      <c r="DB62" s="610">
        <v>0</v>
      </c>
      <c r="DC62" s="610">
        <v>0</v>
      </c>
      <c r="DD62" s="610">
        <v>0</v>
      </c>
      <c r="DE62" s="610">
        <v>0</v>
      </c>
      <c r="DF62" s="610">
        <v>0</v>
      </c>
      <c r="DG62" s="610">
        <v>0</v>
      </c>
      <c r="DH62" s="610">
        <v>0</v>
      </c>
      <c r="DI62" s="610">
        <v>0</v>
      </c>
      <c r="DJ62" s="610">
        <v>0</v>
      </c>
      <c r="DK62" s="610">
        <v>0</v>
      </c>
      <c r="DL62" s="610">
        <v>0</v>
      </c>
      <c r="DM62" s="610" t="s">
        <v>180</v>
      </c>
      <c r="DN62" s="34"/>
    </row>
    <row r="63" spans="1:118" ht="42" customHeight="1" x14ac:dyDescent="0.25">
      <c r="A63" s="34"/>
      <c r="B63" s="413" t="s">
        <v>1538</v>
      </c>
      <c r="C63" s="413" t="s">
        <v>1540</v>
      </c>
      <c r="D63" s="413" t="s">
        <v>93</v>
      </c>
      <c r="E63" s="610">
        <v>0</v>
      </c>
      <c r="F63" s="610">
        <v>0</v>
      </c>
      <c r="G63" s="610">
        <v>0</v>
      </c>
      <c r="H63" s="610">
        <v>0</v>
      </c>
      <c r="I63" s="610">
        <v>0</v>
      </c>
      <c r="J63" s="610">
        <v>0</v>
      </c>
      <c r="K63" s="610">
        <v>0</v>
      </c>
      <c r="L63" s="610">
        <v>0</v>
      </c>
      <c r="M63" s="610">
        <v>0</v>
      </c>
      <c r="N63" s="610">
        <v>0</v>
      </c>
      <c r="O63" s="610">
        <v>0</v>
      </c>
      <c r="P63" s="610">
        <v>0</v>
      </c>
      <c r="Q63" s="610">
        <v>0</v>
      </c>
      <c r="R63" s="610">
        <v>0</v>
      </c>
      <c r="S63" s="610">
        <v>0</v>
      </c>
      <c r="T63" s="610">
        <v>0</v>
      </c>
      <c r="U63" s="610">
        <v>0</v>
      </c>
      <c r="V63" s="610">
        <v>0</v>
      </c>
      <c r="W63" s="610">
        <v>0</v>
      </c>
      <c r="X63" s="610">
        <v>0</v>
      </c>
      <c r="Y63" s="610">
        <v>0</v>
      </c>
      <c r="Z63" s="610">
        <v>0</v>
      </c>
      <c r="AA63" s="610">
        <v>0</v>
      </c>
      <c r="AB63" s="610">
        <v>0</v>
      </c>
      <c r="AC63" s="610">
        <v>0</v>
      </c>
      <c r="AD63" s="610">
        <v>0</v>
      </c>
      <c r="AE63" s="610">
        <v>0</v>
      </c>
      <c r="AF63" s="610">
        <v>0</v>
      </c>
      <c r="AG63" s="610">
        <v>0</v>
      </c>
      <c r="AH63" s="610">
        <v>0</v>
      </c>
      <c r="AI63" s="610">
        <v>0</v>
      </c>
      <c r="AJ63" s="610">
        <v>0</v>
      </c>
      <c r="AK63" s="610">
        <v>0</v>
      </c>
      <c r="AL63" s="610">
        <v>0</v>
      </c>
      <c r="AM63" s="610">
        <v>0</v>
      </c>
      <c r="AN63" s="610">
        <v>0</v>
      </c>
      <c r="AO63" s="610">
        <v>0</v>
      </c>
      <c r="AP63" s="610">
        <v>0</v>
      </c>
      <c r="AQ63" s="610">
        <v>0</v>
      </c>
      <c r="AR63" s="610">
        <v>0</v>
      </c>
      <c r="AS63" s="610">
        <v>0</v>
      </c>
      <c r="AT63" s="610">
        <v>0</v>
      </c>
      <c r="AU63" s="610">
        <v>0</v>
      </c>
      <c r="AV63" s="610">
        <v>0</v>
      </c>
      <c r="AW63" s="610">
        <v>0</v>
      </c>
      <c r="AX63" s="610">
        <v>0</v>
      </c>
      <c r="AY63" s="610">
        <v>0</v>
      </c>
      <c r="AZ63" s="610">
        <v>0</v>
      </c>
      <c r="BA63" s="610">
        <v>0</v>
      </c>
      <c r="BB63" s="610">
        <v>0</v>
      </c>
      <c r="BC63" s="610">
        <v>0</v>
      </c>
      <c r="BD63" s="610">
        <v>0</v>
      </c>
      <c r="BE63" s="610">
        <v>0</v>
      </c>
      <c r="BF63" s="610">
        <v>0</v>
      </c>
      <c r="BG63" s="610">
        <v>0</v>
      </c>
      <c r="BH63" s="610">
        <v>0</v>
      </c>
      <c r="BI63" s="610">
        <v>0</v>
      </c>
      <c r="BJ63" s="610">
        <v>0</v>
      </c>
      <c r="BK63" s="610">
        <v>0</v>
      </c>
      <c r="BL63" s="610">
        <v>0</v>
      </c>
      <c r="BM63" s="610">
        <v>0</v>
      </c>
      <c r="BN63" s="610">
        <v>0</v>
      </c>
      <c r="BO63" s="610">
        <v>0</v>
      </c>
      <c r="BP63" s="610">
        <v>0</v>
      </c>
      <c r="BQ63" s="610">
        <v>0</v>
      </c>
      <c r="BR63" s="610">
        <v>0</v>
      </c>
      <c r="BS63" s="610">
        <v>0</v>
      </c>
      <c r="BT63" s="610">
        <v>0</v>
      </c>
      <c r="BU63" s="610">
        <v>0</v>
      </c>
      <c r="BV63" s="610">
        <v>0</v>
      </c>
      <c r="BW63" s="610"/>
      <c r="BX63" s="610"/>
      <c r="BY63" s="610"/>
      <c r="BZ63" s="610"/>
      <c r="CA63" s="610"/>
      <c r="CB63" s="610"/>
      <c r="CC63" s="610"/>
      <c r="CD63" s="610"/>
      <c r="CE63" s="610"/>
      <c r="CF63" s="610"/>
      <c r="CG63" s="610"/>
      <c r="CH63" s="610"/>
      <c r="CI63" s="610"/>
      <c r="CJ63" s="610"/>
      <c r="CK63" s="610"/>
      <c r="CL63" s="610"/>
      <c r="CM63" s="610"/>
      <c r="CN63" s="610"/>
      <c r="CO63" s="610"/>
      <c r="CP63" s="610"/>
      <c r="CQ63" s="610"/>
      <c r="CR63" s="610"/>
      <c r="CS63" s="610"/>
      <c r="CT63" s="610"/>
      <c r="CU63" s="610"/>
      <c r="CV63" s="610"/>
      <c r="CW63" s="610"/>
      <c r="CX63" s="610"/>
      <c r="CY63" s="610">
        <v>0</v>
      </c>
      <c r="CZ63" s="610">
        <v>0</v>
      </c>
      <c r="DA63" s="610">
        <v>0</v>
      </c>
      <c r="DB63" s="610">
        <v>0</v>
      </c>
      <c r="DC63" s="610">
        <v>0</v>
      </c>
      <c r="DD63" s="610">
        <v>0</v>
      </c>
      <c r="DE63" s="610">
        <v>0</v>
      </c>
      <c r="DF63" s="610">
        <v>0</v>
      </c>
      <c r="DG63" s="610">
        <v>0</v>
      </c>
      <c r="DH63" s="610">
        <v>0</v>
      </c>
      <c r="DI63" s="610">
        <v>0</v>
      </c>
      <c r="DJ63" s="610">
        <v>0</v>
      </c>
      <c r="DK63" s="610">
        <v>0</v>
      </c>
      <c r="DL63" s="610">
        <v>0</v>
      </c>
      <c r="DM63" s="400" t="s">
        <v>180</v>
      </c>
      <c r="DN63" s="34"/>
    </row>
    <row r="64" spans="1:118" ht="48" customHeight="1" x14ac:dyDescent="0.25">
      <c r="A64" s="34"/>
      <c r="B64" s="415" t="s">
        <v>706</v>
      </c>
      <c r="C64" s="402" t="s">
        <v>1541</v>
      </c>
      <c r="D64" s="402" t="s">
        <v>93</v>
      </c>
      <c r="E64" s="414">
        <f t="shared" ref="E64:AJ64" si="107">SUBTOTAL(9,E65:E68)</f>
        <v>1.2</v>
      </c>
      <c r="F64" s="414">
        <f t="shared" si="107"/>
        <v>0</v>
      </c>
      <c r="G64" s="414">
        <f t="shared" si="107"/>
        <v>3.7090000000000001</v>
      </c>
      <c r="H64" s="414">
        <f t="shared" si="107"/>
        <v>0</v>
      </c>
      <c r="I64" s="414">
        <f t="shared" si="107"/>
        <v>0</v>
      </c>
      <c r="J64" s="414">
        <f t="shared" si="107"/>
        <v>0</v>
      </c>
      <c r="K64" s="414">
        <f t="shared" si="107"/>
        <v>0</v>
      </c>
      <c r="L64" s="414">
        <f t="shared" si="107"/>
        <v>1.0000000000000001E-5</v>
      </c>
      <c r="M64" s="414">
        <f t="shared" si="107"/>
        <v>0</v>
      </c>
      <c r="N64" s="414">
        <f t="shared" si="107"/>
        <v>1.0000000000000001E-5</v>
      </c>
      <c r="O64" s="414">
        <f t="shared" si="107"/>
        <v>0</v>
      </c>
      <c r="P64" s="414">
        <f t="shared" si="107"/>
        <v>0</v>
      </c>
      <c r="Q64" s="414">
        <f t="shared" si="107"/>
        <v>0</v>
      </c>
      <c r="R64" s="414">
        <f t="shared" si="107"/>
        <v>0</v>
      </c>
      <c r="S64" s="414">
        <f t="shared" si="107"/>
        <v>0</v>
      </c>
      <c r="T64" s="414">
        <f t="shared" si="107"/>
        <v>0</v>
      </c>
      <c r="U64" s="414">
        <f t="shared" si="107"/>
        <v>0</v>
      </c>
      <c r="V64" s="414">
        <f t="shared" si="107"/>
        <v>0</v>
      </c>
      <c r="W64" s="414">
        <f t="shared" si="107"/>
        <v>0</v>
      </c>
      <c r="X64" s="414">
        <f t="shared" si="107"/>
        <v>0</v>
      </c>
      <c r="Y64" s="414">
        <f t="shared" si="107"/>
        <v>0</v>
      </c>
      <c r="Z64" s="414">
        <f t="shared" si="107"/>
        <v>0</v>
      </c>
      <c r="AA64" s="414">
        <f t="shared" si="107"/>
        <v>0</v>
      </c>
      <c r="AB64" s="414">
        <f t="shared" si="107"/>
        <v>0</v>
      </c>
      <c r="AC64" s="414">
        <f t="shared" si="107"/>
        <v>0</v>
      </c>
      <c r="AD64" s="414">
        <f t="shared" si="107"/>
        <v>0</v>
      </c>
      <c r="AE64" s="414">
        <f t="shared" si="107"/>
        <v>0</v>
      </c>
      <c r="AF64" s="414">
        <f t="shared" si="107"/>
        <v>0</v>
      </c>
      <c r="AG64" s="414">
        <f t="shared" si="107"/>
        <v>0</v>
      </c>
      <c r="AH64" s="414">
        <f t="shared" si="107"/>
        <v>0</v>
      </c>
      <c r="AI64" s="414">
        <f t="shared" si="107"/>
        <v>0</v>
      </c>
      <c r="AJ64" s="414">
        <f t="shared" si="107"/>
        <v>0</v>
      </c>
      <c r="AK64" s="414">
        <f t="shared" ref="AK64:BP64" si="108">SUBTOTAL(9,AK65:AK68)</f>
        <v>0</v>
      </c>
      <c r="AL64" s="414">
        <f t="shared" si="108"/>
        <v>0</v>
      </c>
      <c r="AM64" s="414">
        <f t="shared" si="108"/>
        <v>0</v>
      </c>
      <c r="AN64" s="414">
        <f t="shared" si="108"/>
        <v>0</v>
      </c>
      <c r="AO64" s="414">
        <f t="shared" si="108"/>
        <v>0</v>
      </c>
      <c r="AP64" s="414">
        <f t="shared" si="108"/>
        <v>0</v>
      </c>
      <c r="AQ64" s="414">
        <f t="shared" si="108"/>
        <v>0</v>
      </c>
      <c r="AR64" s="414">
        <f t="shared" si="108"/>
        <v>0</v>
      </c>
      <c r="AS64" s="414">
        <f t="shared" si="108"/>
        <v>0</v>
      </c>
      <c r="AT64" s="414">
        <f t="shared" si="108"/>
        <v>0</v>
      </c>
      <c r="AU64" s="414">
        <f t="shared" si="108"/>
        <v>1.20001</v>
      </c>
      <c r="AV64" s="414">
        <f t="shared" si="108"/>
        <v>0</v>
      </c>
      <c r="AW64" s="414">
        <f t="shared" si="108"/>
        <v>3.7090100000000001</v>
      </c>
      <c r="AX64" s="414">
        <f t="shared" si="108"/>
        <v>0</v>
      </c>
      <c r="AY64" s="414">
        <f t="shared" si="108"/>
        <v>0</v>
      </c>
      <c r="AZ64" s="414">
        <f t="shared" si="108"/>
        <v>0</v>
      </c>
      <c r="BA64" s="414">
        <f t="shared" si="108"/>
        <v>0</v>
      </c>
      <c r="BB64" s="414">
        <f t="shared" si="108"/>
        <v>0.16001000000000001</v>
      </c>
      <c r="BC64" s="414">
        <f t="shared" si="108"/>
        <v>0</v>
      </c>
      <c r="BD64" s="414">
        <f t="shared" si="108"/>
        <v>1.3830100000000001</v>
      </c>
      <c r="BE64" s="414">
        <f t="shared" si="108"/>
        <v>0</v>
      </c>
      <c r="BF64" s="414">
        <f t="shared" si="108"/>
        <v>0</v>
      </c>
      <c r="BG64" s="414">
        <f t="shared" si="108"/>
        <v>0</v>
      </c>
      <c r="BH64" s="414">
        <f t="shared" si="108"/>
        <v>0</v>
      </c>
      <c r="BI64" s="414">
        <f t="shared" si="108"/>
        <v>0</v>
      </c>
      <c r="BJ64" s="414">
        <f t="shared" si="108"/>
        <v>0</v>
      </c>
      <c r="BK64" s="414">
        <f t="shared" si="108"/>
        <v>0</v>
      </c>
      <c r="BL64" s="414">
        <f t="shared" si="108"/>
        <v>0</v>
      </c>
      <c r="BM64" s="414">
        <f t="shared" si="108"/>
        <v>0</v>
      </c>
      <c r="BN64" s="414">
        <f t="shared" si="108"/>
        <v>0</v>
      </c>
      <c r="BO64" s="414">
        <f t="shared" si="108"/>
        <v>0</v>
      </c>
      <c r="BP64" s="414">
        <f t="shared" si="108"/>
        <v>0</v>
      </c>
      <c r="BQ64" s="414">
        <f t="shared" ref="BQ64:CV64" si="109">SUBTOTAL(9,BQ65:BQ68)</f>
        <v>0</v>
      </c>
      <c r="BR64" s="414">
        <f t="shared" si="109"/>
        <v>0</v>
      </c>
      <c r="BS64" s="414">
        <f t="shared" si="109"/>
        <v>0</v>
      </c>
      <c r="BT64" s="414">
        <f t="shared" si="109"/>
        <v>0</v>
      </c>
      <c r="BU64" s="414">
        <f t="shared" si="109"/>
        <v>0</v>
      </c>
      <c r="BV64" s="414">
        <f t="shared" si="109"/>
        <v>0</v>
      </c>
      <c r="BW64" s="414">
        <f t="shared" si="109"/>
        <v>0</v>
      </c>
      <c r="BX64" s="414">
        <f t="shared" si="109"/>
        <v>0</v>
      </c>
      <c r="BY64" s="414">
        <f t="shared" si="109"/>
        <v>0</v>
      </c>
      <c r="BZ64" s="414">
        <f t="shared" si="109"/>
        <v>0</v>
      </c>
      <c r="CA64" s="414">
        <f t="shared" si="109"/>
        <v>0</v>
      </c>
      <c r="CB64" s="414">
        <f t="shared" si="109"/>
        <v>0</v>
      </c>
      <c r="CC64" s="414">
        <f t="shared" si="109"/>
        <v>0</v>
      </c>
      <c r="CD64" s="414">
        <f t="shared" si="109"/>
        <v>0</v>
      </c>
      <c r="CE64" s="414">
        <f t="shared" si="109"/>
        <v>0</v>
      </c>
      <c r="CF64" s="414">
        <f t="shared" si="109"/>
        <v>0</v>
      </c>
      <c r="CG64" s="414">
        <f t="shared" si="109"/>
        <v>0</v>
      </c>
      <c r="CH64" s="414">
        <f t="shared" si="109"/>
        <v>0</v>
      </c>
      <c r="CI64" s="414">
        <f t="shared" si="109"/>
        <v>0</v>
      </c>
      <c r="CJ64" s="414">
        <f t="shared" si="109"/>
        <v>0</v>
      </c>
      <c r="CK64" s="414">
        <f t="shared" si="109"/>
        <v>0</v>
      </c>
      <c r="CL64" s="414">
        <f t="shared" si="109"/>
        <v>0</v>
      </c>
      <c r="CM64" s="414">
        <f t="shared" si="109"/>
        <v>0</v>
      </c>
      <c r="CN64" s="414">
        <f t="shared" si="109"/>
        <v>0</v>
      </c>
      <c r="CO64" s="414">
        <f t="shared" si="109"/>
        <v>0</v>
      </c>
      <c r="CP64" s="414">
        <f t="shared" si="109"/>
        <v>0</v>
      </c>
      <c r="CQ64" s="414">
        <f t="shared" si="109"/>
        <v>0</v>
      </c>
      <c r="CR64" s="414">
        <f t="shared" si="109"/>
        <v>0</v>
      </c>
      <c r="CS64" s="414">
        <f t="shared" si="109"/>
        <v>0</v>
      </c>
      <c r="CT64" s="414">
        <f t="shared" si="109"/>
        <v>0</v>
      </c>
      <c r="CU64" s="414">
        <f t="shared" si="109"/>
        <v>0</v>
      </c>
      <c r="CV64" s="414">
        <f t="shared" si="109"/>
        <v>0</v>
      </c>
      <c r="CW64" s="414">
        <f>SUBTOTAL(9,CW65:CW68)</f>
        <v>0</v>
      </c>
      <c r="CX64" s="414">
        <f>SUBTOTAL(9,CX65:CX68)</f>
        <v>0</v>
      </c>
      <c r="CY64" s="414">
        <f>SUBTOTAL(9,CY65:CY68)</f>
        <v>1.2</v>
      </c>
      <c r="CZ64" s="414">
        <f>SUBTOTAL(9,CZ65:CZ68)</f>
        <v>0</v>
      </c>
      <c r="DA64" s="414">
        <f>SUBTOTAL(9,DA65:DA68)</f>
        <v>3.7090000000000001</v>
      </c>
      <c r="DB64" s="612">
        <v>0</v>
      </c>
      <c r="DC64" s="612">
        <v>0</v>
      </c>
      <c r="DD64" s="612">
        <v>0</v>
      </c>
      <c r="DE64" s="612">
        <v>0</v>
      </c>
      <c r="DF64" s="612">
        <v>0</v>
      </c>
      <c r="DG64" s="612">
        <v>0</v>
      </c>
      <c r="DH64" s="612">
        <v>0</v>
      </c>
      <c r="DI64" s="612">
        <v>0</v>
      </c>
      <c r="DJ64" s="612">
        <v>0</v>
      </c>
      <c r="DK64" s="612">
        <v>0</v>
      </c>
      <c r="DL64" s="612">
        <v>0</v>
      </c>
      <c r="DM64" s="612" t="s">
        <v>180</v>
      </c>
      <c r="DN64" s="34"/>
    </row>
    <row r="65" spans="1:145" ht="42" customHeight="1" x14ac:dyDescent="0.25">
      <c r="A65" s="34"/>
      <c r="B65" s="600" t="s">
        <v>1542</v>
      </c>
      <c r="C65" s="395" t="s">
        <v>266</v>
      </c>
      <c r="D65" s="413" t="s">
        <v>93</v>
      </c>
      <c r="E65" s="396">
        <f t="shared" ref="E65:BP65" si="110">SUBTOTAL(9,E66)</f>
        <v>1.2</v>
      </c>
      <c r="F65" s="396">
        <f t="shared" si="110"/>
        <v>0</v>
      </c>
      <c r="G65" s="396">
        <f t="shared" si="110"/>
        <v>3.7090000000000001</v>
      </c>
      <c r="H65" s="396">
        <f t="shared" si="110"/>
        <v>0</v>
      </c>
      <c r="I65" s="396">
        <f t="shared" si="110"/>
        <v>0</v>
      </c>
      <c r="J65" s="396">
        <f t="shared" si="110"/>
        <v>0</v>
      </c>
      <c r="K65" s="396">
        <f t="shared" si="110"/>
        <v>0</v>
      </c>
      <c r="L65" s="396">
        <f t="shared" si="110"/>
        <v>1.0000000000000001E-5</v>
      </c>
      <c r="M65" s="396">
        <f t="shared" si="110"/>
        <v>0</v>
      </c>
      <c r="N65" s="396">
        <f t="shared" si="110"/>
        <v>1.0000000000000001E-5</v>
      </c>
      <c r="O65" s="396">
        <f t="shared" si="110"/>
        <v>0</v>
      </c>
      <c r="P65" s="396">
        <f t="shared" si="110"/>
        <v>0</v>
      </c>
      <c r="Q65" s="396">
        <f t="shared" si="110"/>
        <v>0</v>
      </c>
      <c r="R65" s="396">
        <f t="shared" si="110"/>
        <v>0</v>
      </c>
      <c r="S65" s="396">
        <f t="shared" si="110"/>
        <v>0</v>
      </c>
      <c r="T65" s="396">
        <f t="shared" si="110"/>
        <v>0</v>
      </c>
      <c r="U65" s="396">
        <f t="shared" si="110"/>
        <v>0</v>
      </c>
      <c r="V65" s="396">
        <f t="shared" si="110"/>
        <v>0</v>
      </c>
      <c r="W65" s="396">
        <f t="shared" si="110"/>
        <v>0</v>
      </c>
      <c r="X65" s="396">
        <f t="shared" si="110"/>
        <v>0</v>
      </c>
      <c r="Y65" s="396">
        <f t="shared" si="110"/>
        <v>0</v>
      </c>
      <c r="Z65" s="396">
        <f t="shared" si="110"/>
        <v>0</v>
      </c>
      <c r="AA65" s="396">
        <f t="shared" si="110"/>
        <v>0</v>
      </c>
      <c r="AB65" s="396">
        <f t="shared" si="110"/>
        <v>0</v>
      </c>
      <c r="AC65" s="396">
        <f t="shared" si="110"/>
        <v>0</v>
      </c>
      <c r="AD65" s="396">
        <f t="shared" si="110"/>
        <v>0</v>
      </c>
      <c r="AE65" s="396">
        <f t="shared" si="110"/>
        <v>0</v>
      </c>
      <c r="AF65" s="396">
        <f t="shared" si="110"/>
        <v>0</v>
      </c>
      <c r="AG65" s="396">
        <f t="shared" si="110"/>
        <v>0</v>
      </c>
      <c r="AH65" s="396">
        <f t="shared" si="110"/>
        <v>0</v>
      </c>
      <c r="AI65" s="396">
        <f t="shared" si="110"/>
        <v>0</v>
      </c>
      <c r="AJ65" s="396">
        <f t="shared" si="110"/>
        <v>0</v>
      </c>
      <c r="AK65" s="396">
        <f t="shared" si="110"/>
        <v>0</v>
      </c>
      <c r="AL65" s="396">
        <f t="shared" si="110"/>
        <v>0</v>
      </c>
      <c r="AM65" s="396">
        <f t="shared" si="110"/>
        <v>0</v>
      </c>
      <c r="AN65" s="396">
        <f t="shared" si="110"/>
        <v>0</v>
      </c>
      <c r="AO65" s="396">
        <f t="shared" si="110"/>
        <v>0</v>
      </c>
      <c r="AP65" s="396">
        <f t="shared" si="110"/>
        <v>0</v>
      </c>
      <c r="AQ65" s="396">
        <f t="shared" si="110"/>
        <v>0</v>
      </c>
      <c r="AR65" s="396">
        <f t="shared" si="110"/>
        <v>0</v>
      </c>
      <c r="AS65" s="396">
        <f t="shared" si="110"/>
        <v>0</v>
      </c>
      <c r="AT65" s="396">
        <f t="shared" si="110"/>
        <v>0</v>
      </c>
      <c r="AU65" s="396">
        <f t="shared" si="110"/>
        <v>1.2</v>
      </c>
      <c r="AV65" s="396">
        <f t="shared" si="110"/>
        <v>0</v>
      </c>
      <c r="AW65" s="396">
        <f t="shared" si="110"/>
        <v>3.7090000000000001</v>
      </c>
      <c r="AX65" s="396">
        <f t="shared" si="110"/>
        <v>0</v>
      </c>
      <c r="AY65" s="396">
        <f t="shared" si="110"/>
        <v>0</v>
      </c>
      <c r="AZ65" s="396">
        <f t="shared" si="110"/>
        <v>0</v>
      </c>
      <c r="BA65" s="396">
        <f t="shared" si="110"/>
        <v>0</v>
      </c>
      <c r="BB65" s="396">
        <f t="shared" si="110"/>
        <v>1.0000000000000001E-5</v>
      </c>
      <c r="BC65" s="396">
        <f t="shared" si="110"/>
        <v>0</v>
      </c>
      <c r="BD65" s="396">
        <f t="shared" si="110"/>
        <v>1.0000000000000001E-5</v>
      </c>
      <c r="BE65" s="396">
        <f t="shared" si="110"/>
        <v>0</v>
      </c>
      <c r="BF65" s="396">
        <f t="shared" si="110"/>
        <v>0</v>
      </c>
      <c r="BG65" s="396">
        <f t="shared" si="110"/>
        <v>0</v>
      </c>
      <c r="BH65" s="396">
        <f t="shared" si="110"/>
        <v>0</v>
      </c>
      <c r="BI65" s="396">
        <f t="shared" si="110"/>
        <v>0</v>
      </c>
      <c r="BJ65" s="396">
        <f t="shared" si="110"/>
        <v>0</v>
      </c>
      <c r="BK65" s="396">
        <f t="shared" si="110"/>
        <v>0</v>
      </c>
      <c r="BL65" s="396">
        <f t="shared" si="110"/>
        <v>0</v>
      </c>
      <c r="BM65" s="396">
        <f t="shared" si="110"/>
        <v>0</v>
      </c>
      <c r="BN65" s="396">
        <f t="shared" si="110"/>
        <v>0</v>
      </c>
      <c r="BO65" s="396">
        <f t="shared" si="110"/>
        <v>0</v>
      </c>
      <c r="BP65" s="396">
        <f t="shared" si="110"/>
        <v>0</v>
      </c>
      <c r="BQ65" s="396">
        <f t="shared" ref="BQ65:CZ65" si="111">SUBTOTAL(9,BQ66)</f>
        <v>0</v>
      </c>
      <c r="BR65" s="396">
        <f t="shared" si="111"/>
        <v>0</v>
      </c>
      <c r="BS65" s="396">
        <f t="shared" si="111"/>
        <v>0</v>
      </c>
      <c r="BT65" s="396">
        <f t="shared" si="111"/>
        <v>0</v>
      </c>
      <c r="BU65" s="396">
        <f t="shared" si="111"/>
        <v>0</v>
      </c>
      <c r="BV65" s="396">
        <f t="shared" si="111"/>
        <v>0</v>
      </c>
      <c r="BW65" s="396">
        <f t="shared" si="111"/>
        <v>0</v>
      </c>
      <c r="BX65" s="396">
        <f t="shared" si="111"/>
        <v>0</v>
      </c>
      <c r="BY65" s="396">
        <f t="shared" si="111"/>
        <v>0</v>
      </c>
      <c r="BZ65" s="396">
        <f t="shared" si="111"/>
        <v>0</v>
      </c>
      <c r="CA65" s="396">
        <f t="shared" si="111"/>
        <v>0</v>
      </c>
      <c r="CB65" s="396">
        <f t="shared" si="111"/>
        <v>0</v>
      </c>
      <c r="CC65" s="396">
        <f t="shared" si="111"/>
        <v>0</v>
      </c>
      <c r="CD65" s="396">
        <f t="shared" si="111"/>
        <v>0</v>
      </c>
      <c r="CE65" s="396">
        <f t="shared" si="111"/>
        <v>0</v>
      </c>
      <c r="CF65" s="396">
        <f t="shared" si="111"/>
        <v>0</v>
      </c>
      <c r="CG65" s="396">
        <f t="shared" si="111"/>
        <v>0</v>
      </c>
      <c r="CH65" s="396">
        <f t="shared" si="111"/>
        <v>0</v>
      </c>
      <c r="CI65" s="396">
        <f t="shared" si="111"/>
        <v>0</v>
      </c>
      <c r="CJ65" s="396">
        <f t="shared" si="111"/>
        <v>0</v>
      </c>
      <c r="CK65" s="396">
        <f t="shared" si="111"/>
        <v>0</v>
      </c>
      <c r="CL65" s="396">
        <f t="shared" si="111"/>
        <v>0</v>
      </c>
      <c r="CM65" s="396">
        <f t="shared" si="111"/>
        <v>0</v>
      </c>
      <c r="CN65" s="396">
        <f t="shared" si="111"/>
        <v>0</v>
      </c>
      <c r="CO65" s="396">
        <f t="shared" si="111"/>
        <v>0</v>
      </c>
      <c r="CP65" s="396">
        <f t="shared" si="111"/>
        <v>0</v>
      </c>
      <c r="CQ65" s="396">
        <f t="shared" si="111"/>
        <v>0</v>
      </c>
      <c r="CR65" s="396">
        <f t="shared" si="111"/>
        <v>0</v>
      </c>
      <c r="CS65" s="396">
        <f t="shared" si="111"/>
        <v>0</v>
      </c>
      <c r="CT65" s="396">
        <f t="shared" si="111"/>
        <v>0</v>
      </c>
      <c r="CU65" s="396">
        <f t="shared" si="111"/>
        <v>0</v>
      </c>
      <c r="CV65" s="396">
        <f t="shared" si="111"/>
        <v>0</v>
      </c>
      <c r="CW65" s="396">
        <f t="shared" si="111"/>
        <v>0</v>
      </c>
      <c r="CX65" s="396">
        <f t="shared" si="111"/>
        <v>0</v>
      </c>
      <c r="CY65" s="396">
        <f t="shared" si="111"/>
        <v>1.2</v>
      </c>
      <c r="CZ65" s="396">
        <f t="shared" si="111"/>
        <v>0</v>
      </c>
      <c r="DA65" s="396">
        <f>SUBTOTAL(9,DA66)</f>
        <v>3.7090000000000001</v>
      </c>
      <c r="DB65" s="396">
        <f>DB66</f>
        <v>0</v>
      </c>
      <c r="DC65" s="396">
        <f>DC66</f>
        <v>0</v>
      </c>
      <c r="DD65" s="396">
        <f>DD66</f>
        <v>0</v>
      </c>
      <c r="DE65" s="396">
        <f>DE66</f>
        <v>0</v>
      </c>
      <c r="DF65" s="610">
        <f>DF66</f>
        <v>0</v>
      </c>
      <c r="DG65" s="610">
        <f t="shared" ref="DG65:EN65" si="112">DG66</f>
        <v>0</v>
      </c>
      <c r="DH65" s="610">
        <f t="shared" si="112"/>
        <v>0</v>
      </c>
      <c r="DI65" s="610">
        <f t="shared" si="112"/>
        <v>0</v>
      </c>
      <c r="DJ65" s="610">
        <f t="shared" si="112"/>
        <v>0</v>
      </c>
      <c r="DK65" s="610">
        <f t="shared" si="112"/>
        <v>0</v>
      </c>
      <c r="DL65" s="610">
        <f t="shared" si="112"/>
        <v>0</v>
      </c>
      <c r="DM65" s="610" t="str">
        <f t="shared" si="112"/>
        <v>нд</v>
      </c>
      <c r="DN65" s="34">
        <f t="shared" si="112"/>
        <v>0</v>
      </c>
      <c r="DO65" s="35">
        <f t="shared" si="112"/>
        <v>0</v>
      </c>
      <c r="DP65" s="35">
        <f t="shared" si="112"/>
        <v>0</v>
      </c>
      <c r="DQ65" s="35">
        <f t="shared" si="112"/>
        <v>0</v>
      </c>
      <c r="DR65" s="35">
        <f t="shared" si="112"/>
        <v>0</v>
      </c>
      <c r="DS65" s="35">
        <f t="shared" si="112"/>
        <v>0</v>
      </c>
      <c r="DT65" s="35">
        <f t="shared" si="112"/>
        <v>0</v>
      </c>
      <c r="DU65" s="35">
        <f t="shared" si="112"/>
        <v>0</v>
      </c>
      <c r="DV65" s="35">
        <f t="shared" si="112"/>
        <v>0</v>
      </c>
      <c r="DW65" s="35">
        <f t="shared" si="112"/>
        <v>0</v>
      </c>
      <c r="DX65" s="35">
        <f t="shared" si="112"/>
        <v>0</v>
      </c>
      <c r="DY65" s="35">
        <f t="shared" si="112"/>
        <v>0</v>
      </c>
      <c r="DZ65" s="35">
        <f t="shared" si="112"/>
        <v>0</v>
      </c>
      <c r="EA65" s="35">
        <f t="shared" si="112"/>
        <v>0</v>
      </c>
      <c r="EB65" s="35">
        <f t="shared" si="112"/>
        <v>0</v>
      </c>
      <c r="EC65" s="35">
        <f t="shared" si="112"/>
        <v>0</v>
      </c>
      <c r="ED65" s="35">
        <f t="shared" si="112"/>
        <v>0</v>
      </c>
      <c r="EE65" s="35">
        <f t="shared" si="112"/>
        <v>0</v>
      </c>
      <c r="EF65" s="35">
        <f t="shared" si="112"/>
        <v>0</v>
      </c>
      <c r="EG65" s="35">
        <f t="shared" si="112"/>
        <v>0</v>
      </c>
      <c r="EH65" s="35">
        <f t="shared" si="112"/>
        <v>1.0000000000000001E-5</v>
      </c>
      <c r="EI65" s="35">
        <f t="shared" si="112"/>
        <v>0</v>
      </c>
      <c r="EJ65" s="35">
        <f t="shared" si="112"/>
        <v>1.0000000000000001E-5</v>
      </c>
      <c r="EK65" s="35">
        <f t="shared" si="112"/>
        <v>0</v>
      </c>
      <c r="EL65" s="35">
        <f t="shared" si="112"/>
        <v>0</v>
      </c>
      <c r="EM65" s="35">
        <f t="shared" si="112"/>
        <v>0</v>
      </c>
      <c r="EN65" s="35">
        <f t="shared" si="112"/>
        <v>0</v>
      </c>
      <c r="EO65" s="35" t="s">
        <v>180</v>
      </c>
    </row>
    <row r="66" spans="1:145" ht="33" customHeight="1" x14ac:dyDescent="0.25">
      <c r="A66" s="34"/>
      <c r="B66" s="609" t="s">
        <v>1542</v>
      </c>
      <c r="C66" s="802" t="s">
        <v>1621</v>
      </c>
      <c r="D66" s="613" t="s">
        <v>1619</v>
      </c>
      <c r="E66" s="68">
        <f>AG66+AU66+BI66+BW66+CK66</f>
        <v>1.2</v>
      </c>
      <c r="F66" s="68">
        <f t="shared" ref="F66:R66" si="113">AH66+AV66+BJ66+CZ66+DN66</f>
        <v>0</v>
      </c>
      <c r="G66" s="68">
        <f>AI66+AW66+BK66+BY66+CM66</f>
        <v>3.7090000000000001</v>
      </c>
      <c r="H66" s="68">
        <f t="shared" si="113"/>
        <v>0</v>
      </c>
      <c r="I66" s="68">
        <f t="shared" si="113"/>
        <v>0</v>
      </c>
      <c r="J66" s="68">
        <f t="shared" si="113"/>
        <v>0</v>
      </c>
      <c r="K66" s="68">
        <f t="shared" si="113"/>
        <v>0</v>
      </c>
      <c r="L66" s="68">
        <f t="shared" si="113"/>
        <v>1.0000000000000001E-5</v>
      </c>
      <c r="M66" s="68">
        <f t="shared" si="113"/>
        <v>0</v>
      </c>
      <c r="N66" s="68">
        <f t="shared" si="113"/>
        <v>1.0000000000000001E-5</v>
      </c>
      <c r="O66" s="68">
        <f t="shared" si="113"/>
        <v>0</v>
      </c>
      <c r="P66" s="68">
        <f t="shared" si="113"/>
        <v>0</v>
      </c>
      <c r="Q66" s="68">
        <f t="shared" si="113"/>
        <v>0</v>
      </c>
      <c r="R66" s="68">
        <f t="shared" si="113"/>
        <v>0</v>
      </c>
      <c r="S66" s="68">
        <v>0</v>
      </c>
      <c r="T66" s="68">
        <v>0</v>
      </c>
      <c r="U66" s="68">
        <v>0</v>
      </c>
      <c r="V66" s="68">
        <v>0</v>
      </c>
      <c r="W66" s="68">
        <v>0</v>
      </c>
      <c r="X66" s="68">
        <v>0</v>
      </c>
      <c r="Y66" s="68">
        <v>0</v>
      </c>
      <c r="Z66" s="68">
        <v>0</v>
      </c>
      <c r="AA66" s="68">
        <v>0</v>
      </c>
      <c r="AB66" s="68">
        <v>0</v>
      </c>
      <c r="AC66" s="68">
        <v>0</v>
      </c>
      <c r="AD66" s="68">
        <v>0</v>
      </c>
      <c r="AE66" s="68">
        <v>0</v>
      </c>
      <c r="AF66" s="68">
        <v>0</v>
      </c>
      <c r="AG66" s="68">
        <v>0</v>
      </c>
      <c r="AH66" s="68">
        <v>0</v>
      </c>
      <c r="AI66" s="68">
        <v>0</v>
      </c>
      <c r="AJ66" s="68">
        <v>0</v>
      </c>
      <c r="AK66" s="68">
        <v>0</v>
      </c>
      <c r="AL66" s="68">
        <v>0</v>
      </c>
      <c r="AM66" s="68">
        <v>0</v>
      </c>
      <c r="AN66" s="68">
        <v>0</v>
      </c>
      <c r="AO66" s="68">
        <v>0</v>
      </c>
      <c r="AP66" s="68">
        <v>0</v>
      </c>
      <c r="AQ66" s="68">
        <v>0</v>
      </c>
      <c r="AR66" s="68">
        <v>0</v>
      </c>
      <c r="AS66" s="68">
        <v>0</v>
      </c>
      <c r="AT66" s="68">
        <v>0</v>
      </c>
      <c r="AU66" s="68">
        <f>'4'!AK68</f>
        <v>1.2</v>
      </c>
      <c r="AV66" s="68">
        <v>0</v>
      </c>
      <c r="AW66" s="68">
        <f>'4'!AM68</f>
        <v>3.7090000000000001</v>
      </c>
      <c r="AX66" s="68">
        <v>0</v>
      </c>
      <c r="AY66" s="68">
        <v>0</v>
      </c>
      <c r="AZ66" s="68">
        <v>0</v>
      </c>
      <c r="BA66" s="68">
        <v>0</v>
      </c>
      <c r="BB66" s="68">
        <v>1.0000000000000001E-5</v>
      </c>
      <c r="BC66" s="68">
        <v>0</v>
      </c>
      <c r="BD66" s="68">
        <v>1.0000000000000001E-5</v>
      </c>
      <c r="BE66" s="68">
        <v>0</v>
      </c>
      <c r="BF66" s="68">
        <v>0</v>
      </c>
      <c r="BG66" s="68">
        <v>0</v>
      </c>
      <c r="BH66" s="68">
        <v>0</v>
      </c>
      <c r="BI66" s="169">
        <v>0</v>
      </c>
      <c r="BJ66" s="169">
        <v>0</v>
      </c>
      <c r="BK66" s="169">
        <v>0</v>
      </c>
      <c r="BL66" s="169">
        <v>0</v>
      </c>
      <c r="BM66" s="169">
        <v>0</v>
      </c>
      <c r="BN66" s="169">
        <v>0</v>
      </c>
      <c r="BO66" s="169">
        <v>0</v>
      </c>
      <c r="BP66" s="169">
        <v>0</v>
      </c>
      <c r="BQ66" s="169">
        <v>0</v>
      </c>
      <c r="BR66" s="169">
        <v>0</v>
      </c>
      <c r="BS66" s="169">
        <v>0</v>
      </c>
      <c r="BT66" s="169">
        <v>0</v>
      </c>
      <c r="BU66" s="169">
        <v>0</v>
      </c>
      <c r="BV66" s="169">
        <v>0</v>
      </c>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f t="shared" ref="CY66:DE66" si="114">BI66+AU66+AG66+BW66+CK66</f>
        <v>1.2</v>
      </c>
      <c r="CZ66" s="169">
        <f t="shared" si="114"/>
        <v>0</v>
      </c>
      <c r="DA66" s="169">
        <f t="shared" si="114"/>
        <v>3.7090000000000001</v>
      </c>
      <c r="DB66" s="169">
        <f t="shared" si="114"/>
        <v>0</v>
      </c>
      <c r="DC66" s="169">
        <f t="shared" si="114"/>
        <v>0</v>
      </c>
      <c r="DD66" s="169">
        <f t="shared" si="114"/>
        <v>0</v>
      </c>
      <c r="DE66" s="169">
        <f t="shared" si="114"/>
        <v>0</v>
      </c>
      <c r="DF66" s="169">
        <v>0</v>
      </c>
      <c r="DG66" s="169">
        <v>0</v>
      </c>
      <c r="DH66" s="169">
        <v>0</v>
      </c>
      <c r="DI66" s="169">
        <v>0</v>
      </c>
      <c r="DJ66" s="169">
        <v>0</v>
      </c>
      <c r="DK66" s="169">
        <v>0</v>
      </c>
      <c r="DL66" s="169">
        <v>0</v>
      </c>
      <c r="DM66" s="68" t="s">
        <v>180</v>
      </c>
      <c r="DN66" s="34"/>
      <c r="DQ66" s="35">
        <v>0</v>
      </c>
      <c r="DR66" s="35">
        <v>0</v>
      </c>
      <c r="EE66" s="35">
        <f t="shared" ref="EE66:EN66" si="115">DC66+BM66+AY66+AK66+W66+DQ66</f>
        <v>0</v>
      </c>
      <c r="EF66" s="35">
        <f t="shared" si="115"/>
        <v>0</v>
      </c>
      <c r="EG66" s="35">
        <f t="shared" si="115"/>
        <v>0</v>
      </c>
      <c r="EH66" s="35">
        <f t="shared" si="115"/>
        <v>1.0000000000000001E-5</v>
      </c>
      <c r="EI66" s="35">
        <f t="shared" si="115"/>
        <v>0</v>
      </c>
      <c r="EJ66" s="35">
        <f t="shared" si="115"/>
        <v>1.0000000000000001E-5</v>
      </c>
      <c r="EK66" s="35">
        <f t="shared" si="115"/>
        <v>0</v>
      </c>
      <c r="EL66" s="35">
        <f t="shared" si="115"/>
        <v>0</v>
      </c>
      <c r="EM66" s="35">
        <f t="shared" si="115"/>
        <v>0</v>
      </c>
      <c r="EN66" s="35">
        <f t="shared" si="115"/>
        <v>0</v>
      </c>
      <c r="EO66" s="35" t="s">
        <v>180</v>
      </c>
    </row>
    <row r="67" spans="1:145" ht="33" customHeight="1" x14ac:dyDescent="0.25">
      <c r="A67" s="34"/>
      <c r="B67" s="609" t="s">
        <v>1542</v>
      </c>
      <c r="C67" s="802" t="s">
        <v>1678</v>
      </c>
      <c r="D67" s="613" t="s">
        <v>1686</v>
      </c>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v>1.0000000000000001E-5</v>
      </c>
      <c r="AV67" s="68"/>
      <c r="AW67" s="68">
        <v>1.0000000000000001E-5</v>
      </c>
      <c r="AX67" s="68"/>
      <c r="AY67" s="68"/>
      <c r="AZ67" s="68"/>
      <c r="BA67" s="68"/>
      <c r="BB67" s="68">
        <f>'6'!AJ68</f>
        <v>0.16</v>
      </c>
      <c r="BC67" s="68"/>
      <c r="BD67" s="68">
        <f>'6'!AL68</f>
        <v>1.383</v>
      </c>
      <c r="BE67" s="68"/>
      <c r="BF67" s="68"/>
      <c r="BG67" s="68"/>
      <c r="BH67" s="68"/>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68"/>
      <c r="DN67" s="34"/>
    </row>
    <row r="68" spans="1:145" ht="42" customHeight="1" collapsed="1" x14ac:dyDescent="0.25">
      <c r="A68" s="34"/>
      <c r="B68" s="397" t="s">
        <v>1543</v>
      </c>
      <c r="C68" s="398" t="s">
        <v>129</v>
      </c>
      <c r="D68" s="399" t="s">
        <v>93</v>
      </c>
      <c r="E68" s="610">
        <v>0</v>
      </c>
      <c r="F68" s="610">
        <v>0</v>
      </c>
      <c r="G68" s="610">
        <v>0</v>
      </c>
      <c r="H68" s="610">
        <v>0</v>
      </c>
      <c r="I68" s="610">
        <v>0</v>
      </c>
      <c r="J68" s="610">
        <v>0</v>
      </c>
      <c r="K68" s="610">
        <v>0</v>
      </c>
      <c r="L68" s="610">
        <v>0</v>
      </c>
      <c r="M68" s="610">
        <v>0</v>
      </c>
      <c r="N68" s="610">
        <v>0</v>
      </c>
      <c r="O68" s="610">
        <v>0</v>
      </c>
      <c r="P68" s="610">
        <v>0</v>
      </c>
      <c r="Q68" s="610">
        <v>0</v>
      </c>
      <c r="R68" s="610">
        <v>0</v>
      </c>
      <c r="S68" s="610">
        <v>0</v>
      </c>
      <c r="T68" s="610">
        <v>0</v>
      </c>
      <c r="U68" s="610">
        <v>0</v>
      </c>
      <c r="V68" s="610">
        <v>0</v>
      </c>
      <c r="W68" s="610">
        <v>0</v>
      </c>
      <c r="X68" s="610">
        <v>0</v>
      </c>
      <c r="Y68" s="610">
        <v>0</v>
      </c>
      <c r="Z68" s="610">
        <v>0</v>
      </c>
      <c r="AA68" s="610">
        <v>0</v>
      </c>
      <c r="AB68" s="610">
        <v>0</v>
      </c>
      <c r="AC68" s="610">
        <v>0</v>
      </c>
      <c r="AD68" s="610">
        <v>0</v>
      </c>
      <c r="AE68" s="610">
        <v>0</v>
      </c>
      <c r="AF68" s="610">
        <v>0</v>
      </c>
      <c r="AG68" s="610">
        <v>0</v>
      </c>
      <c r="AH68" s="610">
        <v>0</v>
      </c>
      <c r="AI68" s="610">
        <v>0</v>
      </c>
      <c r="AJ68" s="610">
        <v>0</v>
      </c>
      <c r="AK68" s="610">
        <v>0</v>
      </c>
      <c r="AL68" s="610">
        <v>0</v>
      </c>
      <c r="AM68" s="610">
        <v>0</v>
      </c>
      <c r="AN68" s="610">
        <v>0</v>
      </c>
      <c r="AO68" s="610">
        <v>0</v>
      </c>
      <c r="AP68" s="610">
        <v>0</v>
      </c>
      <c r="AQ68" s="610">
        <v>0</v>
      </c>
      <c r="AR68" s="610">
        <v>0</v>
      </c>
      <c r="AS68" s="610">
        <v>0</v>
      </c>
      <c r="AT68" s="610">
        <v>0</v>
      </c>
      <c r="AU68" s="610">
        <v>0</v>
      </c>
      <c r="AV68" s="610">
        <v>0</v>
      </c>
      <c r="AW68" s="610">
        <v>0</v>
      </c>
      <c r="AX68" s="610">
        <v>0</v>
      </c>
      <c r="AY68" s="610">
        <v>0</v>
      </c>
      <c r="AZ68" s="610">
        <v>0</v>
      </c>
      <c r="BA68" s="610">
        <v>0</v>
      </c>
      <c r="BB68" s="610">
        <v>0</v>
      </c>
      <c r="BC68" s="610">
        <v>0</v>
      </c>
      <c r="BD68" s="610">
        <v>0</v>
      </c>
      <c r="BE68" s="610">
        <v>0</v>
      </c>
      <c r="BF68" s="610">
        <v>0</v>
      </c>
      <c r="BG68" s="610">
        <v>0</v>
      </c>
      <c r="BH68" s="610">
        <v>0</v>
      </c>
      <c r="BI68" s="610">
        <v>0</v>
      </c>
      <c r="BJ68" s="610">
        <v>0</v>
      </c>
      <c r="BK68" s="610">
        <v>0</v>
      </c>
      <c r="BL68" s="610">
        <v>0</v>
      </c>
      <c r="BM68" s="610">
        <v>0</v>
      </c>
      <c r="BN68" s="610">
        <v>0</v>
      </c>
      <c r="BO68" s="610">
        <v>0</v>
      </c>
      <c r="BP68" s="610">
        <v>0</v>
      </c>
      <c r="BQ68" s="610">
        <v>0</v>
      </c>
      <c r="BR68" s="610">
        <v>0</v>
      </c>
      <c r="BS68" s="610">
        <v>0</v>
      </c>
      <c r="BT68" s="610">
        <v>0</v>
      </c>
      <c r="BU68" s="610">
        <v>0</v>
      </c>
      <c r="BV68" s="610">
        <v>0</v>
      </c>
      <c r="BW68" s="610"/>
      <c r="BX68" s="610"/>
      <c r="BY68" s="610"/>
      <c r="BZ68" s="610"/>
      <c r="CA68" s="610"/>
      <c r="CB68" s="610"/>
      <c r="CC68" s="610"/>
      <c r="CD68" s="610"/>
      <c r="CE68" s="610"/>
      <c r="CF68" s="610"/>
      <c r="CG68" s="610"/>
      <c r="CH68" s="610"/>
      <c r="CI68" s="610"/>
      <c r="CJ68" s="610"/>
      <c r="CK68" s="610"/>
      <c r="CL68" s="610"/>
      <c r="CM68" s="610"/>
      <c r="CN68" s="610"/>
      <c r="CO68" s="610"/>
      <c r="CP68" s="610"/>
      <c r="CQ68" s="610"/>
      <c r="CR68" s="610"/>
      <c r="CS68" s="610"/>
      <c r="CT68" s="610"/>
      <c r="CU68" s="610"/>
      <c r="CV68" s="610"/>
      <c r="CW68" s="610"/>
      <c r="CX68" s="610"/>
      <c r="CY68" s="610">
        <v>0</v>
      </c>
      <c r="CZ68" s="610">
        <v>0</v>
      </c>
      <c r="DA68" s="610">
        <v>0</v>
      </c>
      <c r="DB68" s="610">
        <v>0</v>
      </c>
      <c r="DC68" s="610">
        <v>0</v>
      </c>
      <c r="DD68" s="610">
        <v>0</v>
      </c>
      <c r="DE68" s="610">
        <v>0</v>
      </c>
      <c r="DF68" s="610">
        <v>0</v>
      </c>
      <c r="DG68" s="610">
        <v>0</v>
      </c>
      <c r="DH68" s="610">
        <v>0</v>
      </c>
      <c r="DI68" s="610">
        <v>0</v>
      </c>
      <c r="DJ68" s="610">
        <v>0</v>
      </c>
      <c r="DK68" s="610">
        <v>0</v>
      </c>
      <c r="DL68" s="610">
        <v>0</v>
      </c>
      <c r="DM68" s="610" t="s">
        <v>180</v>
      </c>
      <c r="DN68" s="34"/>
    </row>
    <row r="69" spans="1:145" ht="48" customHeight="1" x14ac:dyDescent="0.25">
      <c r="A69" s="34"/>
      <c r="B69" s="416" t="s">
        <v>118</v>
      </c>
      <c r="C69" s="417" t="s">
        <v>131</v>
      </c>
      <c r="D69" s="403" t="s">
        <v>93</v>
      </c>
      <c r="E69" s="612">
        <v>0</v>
      </c>
      <c r="F69" s="612">
        <v>0</v>
      </c>
      <c r="G69" s="612">
        <v>0</v>
      </c>
      <c r="H69" s="612">
        <v>0</v>
      </c>
      <c r="I69" s="612">
        <v>0</v>
      </c>
      <c r="J69" s="612">
        <v>0</v>
      </c>
      <c r="K69" s="612">
        <v>0</v>
      </c>
      <c r="L69" s="612">
        <v>0</v>
      </c>
      <c r="M69" s="612">
        <v>0</v>
      </c>
      <c r="N69" s="612">
        <v>0</v>
      </c>
      <c r="O69" s="612">
        <v>0</v>
      </c>
      <c r="P69" s="612">
        <v>0</v>
      </c>
      <c r="Q69" s="612">
        <v>0</v>
      </c>
      <c r="R69" s="612">
        <v>0</v>
      </c>
      <c r="S69" s="612">
        <v>0</v>
      </c>
      <c r="T69" s="612">
        <v>0</v>
      </c>
      <c r="U69" s="612">
        <v>0</v>
      </c>
      <c r="V69" s="612">
        <v>0</v>
      </c>
      <c r="W69" s="612">
        <v>0</v>
      </c>
      <c r="X69" s="612">
        <v>0</v>
      </c>
      <c r="Y69" s="612">
        <v>0</v>
      </c>
      <c r="Z69" s="612">
        <v>0</v>
      </c>
      <c r="AA69" s="612">
        <v>0</v>
      </c>
      <c r="AB69" s="612">
        <v>0</v>
      </c>
      <c r="AC69" s="612">
        <v>0</v>
      </c>
      <c r="AD69" s="612">
        <v>0</v>
      </c>
      <c r="AE69" s="612">
        <v>0</v>
      </c>
      <c r="AF69" s="612">
        <v>0</v>
      </c>
      <c r="AG69" s="612">
        <v>0</v>
      </c>
      <c r="AH69" s="612">
        <v>0</v>
      </c>
      <c r="AI69" s="612">
        <v>0</v>
      </c>
      <c r="AJ69" s="612">
        <v>0</v>
      </c>
      <c r="AK69" s="612">
        <v>0</v>
      </c>
      <c r="AL69" s="612">
        <v>0</v>
      </c>
      <c r="AM69" s="612">
        <v>0</v>
      </c>
      <c r="AN69" s="612">
        <v>0</v>
      </c>
      <c r="AO69" s="612">
        <v>0</v>
      </c>
      <c r="AP69" s="612">
        <v>0</v>
      </c>
      <c r="AQ69" s="612">
        <v>0</v>
      </c>
      <c r="AR69" s="612">
        <v>0</v>
      </c>
      <c r="AS69" s="612">
        <v>0</v>
      </c>
      <c r="AT69" s="612">
        <v>0</v>
      </c>
      <c r="AU69" s="414">
        <f>SUBTOTAL(9,AU70:AU86)</f>
        <v>2.0000000000000002E-5</v>
      </c>
      <c r="AV69" s="414">
        <f t="shared" ref="AV69:CA69" si="116">SUBTOTAL(9,AV70:AV86)</f>
        <v>0</v>
      </c>
      <c r="AW69" s="414">
        <f t="shared" si="116"/>
        <v>0</v>
      </c>
      <c r="AX69" s="414">
        <f t="shared" si="116"/>
        <v>0</v>
      </c>
      <c r="AY69" s="414">
        <f t="shared" si="116"/>
        <v>0</v>
      </c>
      <c r="AZ69" s="414">
        <f t="shared" si="116"/>
        <v>0</v>
      </c>
      <c r="BA69" s="414">
        <f t="shared" si="116"/>
        <v>0</v>
      </c>
      <c r="BB69" s="414">
        <f t="shared" si="116"/>
        <v>0.8</v>
      </c>
      <c r="BC69" s="414">
        <f t="shared" si="116"/>
        <v>0</v>
      </c>
      <c r="BD69" s="414">
        <f t="shared" si="116"/>
        <v>0</v>
      </c>
      <c r="BE69" s="414">
        <f t="shared" si="116"/>
        <v>0</v>
      </c>
      <c r="BF69" s="414">
        <f t="shared" si="116"/>
        <v>0</v>
      </c>
      <c r="BG69" s="414">
        <f t="shared" si="116"/>
        <v>0</v>
      </c>
      <c r="BH69" s="414">
        <f t="shared" si="116"/>
        <v>0</v>
      </c>
      <c r="BI69" s="414">
        <f t="shared" si="116"/>
        <v>0</v>
      </c>
      <c r="BJ69" s="414">
        <f t="shared" si="116"/>
        <v>0</v>
      </c>
      <c r="BK69" s="414">
        <f t="shared" si="116"/>
        <v>0</v>
      </c>
      <c r="BL69" s="414">
        <f t="shared" si="116"/>
        <v>0</v>
      </c>
      <c r="BM69" s="414">
        <f t="shared" si="116"/>
        <v>0</v>
      </c>
      <c r="BN69" s="414">
        <f t="shared" si="116"/>
        <v>0</v>
      </c>
      <c r="BO69" s="414">
        <f t="shared" si="116"/>
        <v>0</v>
      </c>
      <c r="BP69" s="414">
        <f t="shared" si="116"/>
        <v>0</v>
      </c>
      <c r="BQ69" s="414">
        <f t="shared" si="116"/>
        <v>0</v>
      </c>
      <c r="BR69" s="414">
        <f t="shared" si="116"/>
        <v>0</v>
      </c>
      <c r="BS69" s="414">
        <f t="shared" si="116"/>
        <v>0</v>
      </c>
      <c r="BT69" s="414">
        <f t="shared" si="116"/>
        <v>0</v>
      </c>
      <c r="BU69" s="414">
        <f t="shared" si="116"/>
        <v>0</v>
      </c>
      <c r="BV69" s="414">
        <f t="shared" si="116"/>
        <v>0</v>
      </c>
      <c r="BW69" s="414">
        <f t="shared" si="116"/>
        <v>0</v>
      </c>
      <c r="BX69" s="414">
        <f t="shared" si="116"/>
        <v>0</v>
      </c>
      <c r="BY69" s="414">
        <f t="shared" si="116"/>
        <v>0</v>
      </c>
      <c r="BZ69" s="414">
        <f t="shared" si="116"/>
        <v>0</v>
      </c>
      <c r="CA69" s="414">
        <f t="shared" si="116"/>
        <v>0</v>
      </c>
      <c r="CB69" s="612"/>
      <c r="CC69" s="612"/>
      <c r="CD69" s="612"/>
      <c r="CE69" s="612"/>
      <c r="CF69" s="612"/>
      <c r="CG69" s="612"/>
      <c r="CH69" s="612"/>
      <c r="CI69" s="612"/>
      <c r="CJ69" s="612"/>
      <c r="CK69" s="612"/>
      <c r="CL69" s="612"/>
      <c r="CM69" s="612"/>
      <c r="CN69" s="612"/>
      <c r="CO69" s="612"/>
      <c r="CP69" s="612"/>
      <c r="CQ69" s="612"/>
      <c r="CR69" s="612"/>
      <c r="CS69" s="612"/>
      <c r="CT69" s="612"/>
      <c r="CU69" s="612"/>
      <c r="CV69" s="612"/>
      <c r="CW69" s="612"/>
      <c r="CX69" s="612"/>
      <c r="CY69" s="612">
        <v>0</v>
      </c>
      <c r="CZ69" s="612">
        <v>0</v>
      </c>
      <c r="DA69" s="612">
        <v>0</v>
      </c>
      <c r="DB69" s="612">
        <v>0</v>
      </c>
      <c r="DC69" s="612">
        <v>0</v>
      </c>
      <c r="DD69" s="612">
        <v>0</v>
      </c>
      <c r="DE69" s="612">
        <v>0</v>
      </c>
      <c r="DF69" s="612">
        <v>0</v>
      </c>
      <c r="DG69" s="612">
        <v>0</v>
      </c>
      <c r="DH69" s="612">
        <v>0</v>
      </c>
      <c r="DI69" s="612">
        <v>0</v>
      </c>
      <c r="DJ69" s="612">
        <v>0</v>
      </c>
      <c r="DK69" s="612">
        <v>0</v>
      </c>
      <c r="DL69" s="612">
        <v>0</v>
      </c>
      <c r="DM69" s="612" t="s">
        <v>180</v>
      </c>
      <c r="DN69" s="34"/>
    </row>
    <row r="70" spans="1:145" ht="48" customHeight="1" x14ac:dyDescent="0.25">
      <c r="A70" s="34"/>
      <c r="B70" s="416" t="s">
        <v>120</v>
      </c>
      <c r="C70" s="417" t="s">
        <v>133</v>
      </c>
      <c r="D70" s="416" t="s">
        <v>93</v>
      </c>
      <c r="E70" s="612">
        <v>0</v>
      </c>
      <c r="F70" s="612">
        <v>0</v>
      </c>
      <c r="G70" s="612">
        <v>0</v>
      </c>
      <c r="H70" s="612">
        <v>0</v>
      </c>
      <c r="I70" s="612">
        <v>0</v>
      </c>
      <c r="J70" s="612">
        <v>0</v>
      </c>
      <c r="K70" s="612">
        <v>0</v>
      </c>
      <c r="L70" s="612">
        <v>0</v>
      </c>
      <c r="M70" s="612">
        <v>0</v>
      </c>
      <c r="N70" s="612">
        <v>0</v>
      </c>
      <c r="O70" s="612">
        <v>0</v>
      </c>
      <c r="P70" s="612">
        <v>0</v>
      </c>
      <c r="Q70" s="612">
        <v>0</v>
      </c>
      <c r="R70" s="612">
        <v>0</v>
      </c>
      <c r="S70" s="612">
        <v>0</v>
      </c>
      <c r="T70" s="612">
        <v>0</v>
      </c>
      <c r="U70" s="612">
        <v>0</v>
      </c>
      <c r="V70" s="612">
        <v>0</v>
      </c>
      <c r="W70" s="612">
        <v>0</v>
      </c>
      <c r="X70" s="612">
        <v>0</v>
      </c>
      <c r="Y70" s="612">
        <v>0</v>
      </c>
      <c r="Z70" s="612">
        <v>0</v>
      </c>
      <c r="AA70" s="612">
        <v>0</v>
      </c>
      <c r="AB70" s="612">
        <v>0</v>
      </c>
      <c r="AC70" s="612">
        <v>0</v>
      </c>
      <c r="AD70" s="612">
        <v>0</v>
      </c>
      <c r="AE70" s="612">
        <v>0</v>
      </c>
      <c r="AF70" s="612">
        <v>0</v>
      </c>
      <c r="AG70" s="612">
        <v>0</v>
      </c>
      <c r="AH70" s="612">
        <v>0</v>
      </c>
      <c r="AI70" s="612">
        <v>0</v>
      </c>
      <c r="AJ70" s="612">
        <v>0</v>
      </c>
      <c r="AK70" s="612">
        <v>0</v>
      </c>
      <c r="AL70" s="612">
        <v>0</v>
      </c>
      <c r="AM70" s="612">
        <v>0</v>
      </c>
      <c r="AN70" s="612">
        <v>0</v>
      </c>
      <c r="AO70" s="612">
        <v>0</v>
      </c>
      <c r="AP70" s="612">
        <v>0</v>
      </c>
      <c r="AQ70" s="612">
        <v>0</v>
      </c>
      <c r="AR70" s="612">
        <v>0</v>
      </c>
      <c r="AS70" s="612">
        <v>0</v>
      </c>
      <c r="AT70" s="612">
        <v>0</v>
      </c>
      <c r="AU70" s="414">
        <f>SUBTOTAL(9,AU71:AU79)</f>
        <v>2.0000000000000002E-5</v>
      </c>
      <c r="AV70" s="414">
        <f t="shared" ref="AV70:CB70" si="117">SUBTOTAL(9,AV71:AV79)</f>
        <v>0</v>
      </c>
      <c r="AW70" s="414">
        <f t="shared" si="117"/>
        <v>0</v>
      </c>
      <c r="AX70" s="414">
        <f t="shared" si="117"/>
        <v>0</v>
      </c>
      <c r="AY70" s="414">
        <f t="shared" si="117"/>
        <v>0</v>
      </c>
      <c r="AZ70" s="414">
        <f t="shared" si="117"/>
        <v>0</v>
      </c>
      <c r="BA70" s="414">
        <f t="shared" si="117"/>
        <v>0</v>
      </c>
      <c r="BB70" s="414">
        <f t="shared" si="117"/>
        <v>0.8</v>
      </c>
      <c r="BC70" s="414">
        <f t="shared" si="117"/>
        <v>0</v>
      </c>
      <c r="BD70" s="414">
        <f t="shared" si="117"/>
        <v>0</v>
      </c>
      <c r="BE70" s="414">
        <f t="shared" si="117"/>
        <v>0</v>
      </c>
      <c r="BF70" s="414">
        <f t="shared" si="117"/>
        <v>0</v>
      </c>
      <c r="BG70" s="414">
        <f t="shared" si="117"/>
        <v>0</v>
      </c>
      <c r="BH70" s="414">
        <f t="shared" si="117"/>
        <v>0</v>
      </c>
      <c r="BI70" s="414">
        <f t="shared" si="117"/>
        <v>0</v>
      </c>
      <c r="BJ70" s="414">
        <f t="shared" si="117"/>
        <v>0</v>
      </c>
      <c r="BK70" s="414">
        <f t="shared" si="117"/>
        <v>0</v>
      </c>
      <c r="BL70" s="414">
        <f t="shared" si="117"/>
        <v>0</v>
      </c>
      <c r="BM70" s="414">
        <f t="shared" si="117"/>
        <v>0</v>
      </c>
      <c r="BN70" s="414">
        <f t="shared" si="117"/>
        <v>0</v>
      </c>
      <c r="BO70" s="414">
        <f t="shared" si="117"/>
        <v>0</v>
      </c>
      <c r="BP70" s="414">
        <f t="shared" si="117"/>
        <v>0</v>
      </c>
      <c r="BQ70" s="414">
        <f t="shared" si="117"/>
        <v>0</v>
      </c>
      <c r="BR70" s="414">
        <f t="shared" si="117"/>
        <v>0</v>
      </c>
      <c r="BS70" s="414">
        <f t="shared" si="117"/>
        <v>0</v>
      </c>
      <c r="BT70" s="414">
        <f t="shared" si="117"/>
        <v>0</v>
      </c>
      <c r="BU70" s="414">
        <f t="shared" si="117"/>
        <v>0</v>
      </c>
      <c r="BV70" s="414">
        <f t="shared" si="117"/>
        <v>0</v>
      </c>
      <c r="BW70" s="414">
        <f t="shared" si="117"/>
        <v>0</v>
      </c>
      <c r="BX70" s="414">
        <f t="shared" si="117"/>
        <v>0</v>
      </c>
      <c r="BY70" s="414">
        <f t="shared" si="117"/>
        <v>0</v>
      </c>
      <c r="BZ70" s="414">
        <f t="shared" si="117"/>
        <v>0</v>
      </c>
      <c r="CA70" s="414">
        <f t="shared" si="117"/>
        <v>0</v>
      </c>
      <c r="CB70" s="414">
        <f t="shared" si="117"/>
        <v>0</v>
      </c>
      <c r="CC70" s="612"/>
      <c r="CD70" s="612"/>
      <c r="CE70" s="612"/>
      <c r="CF70" s="612"/>
      <c r="CG70" s="612"/>
      <c r="CH70" s="612"/>
      <c r="CI70" s="612"/>
      <c r="CJ70" s="612"/>
      <c r="CK70" s="612"/>
      <c r="CL70" s="612"/>
      <c r="CM70" s="612"/>
      <c r="CN70" s="612"/>
      <c r="CO70" s="612"/>
      <c r="CP70" s="612"/>
      <c r="CQ70" s="612"/>
      <c r="CR70" s="612"/>
      <c r="CS70" s="612"/>
      <c r="CT70" s="612"/>
      <c r="CU70" s="612"/>
      <c r="CV70" s="612"/>
      <c r="CW70" s="612"/>
      <c r="CX70" s="612"/>
      <c r="CY70" s="612">
        <v>0</v>
      </c>
      <c r="CZ70" s="612">
        <v>0</v>
      </c>
      <c r="DA70" s="612">
        <v>0</v>
      </c>
      <c r="DB70" s="612">
        <v>0</v>
      </c>
      <c r="DC70" s="612">
        <v>0</v>
      </c>
      <c r="DD70" s="612">
        <v>0</v>
      </c>
      <c r="DE70" s="612">
        <v>0</v>
      </c>
      <c r="DF70" s="612">
        <v>0</v>
      </c>
      <c r="DG70" s="612">
        <v>0</v>
      </c>
      <c r="DH70" s="612">
        <v>0</v>
      </c>
      <c r="DI70" s="612">
        <v>0</v>
      </c>
      <c r="DJ70" s="612">
        <v>0</v>
      </c>
      <c r="DK70" s="612">
        <v>0</v>
      </c>
      <c r="DL70" s="612">
        <v>0</v>
      </c>
      <c r="DM70" s="612" t="s">
        <v>180</v>
      </c>
      <c r="DN70" s="34"/>
    </row>
    <row r="71" spans="1:145" ht="42" customHeight="1" x14ac:dyDescent="0.25">
      <c r="A71" s="34"/>
      <c r="B71" s="397" t="s">
        <v>1544</v>
      </c>
      <c r="C71" s="398" t="s">
        <v>135</v>
      </c>
      <c r="D71" s="418" t="s">
        <v>93</v>
      </c>
      <c r="E71" s="396">
        <f t="shared" ref="E71:BP71" si="118">E72+E73</f>
        <v>0</v>
      </c>
      <c r="F71" s="396">
        <f t="shared" si="118"/>
        <v>0</v>
      </c>
      <c r="G71" s="396">
        <f t="shared" si="118"/>
        <v>0</v>
      </c>
      <c r="H71" s="396">
        <f t="shared" si="118"/>
        <v>0</v>
      </c>
      <c r="I71" s="396">
        <f t="shared" si="118"/>
        <v>0</v>
      </c>
      <c r="J71" s="396">
        <f t="shared" si="118"/>
        <v>0</v>
      </c>
      <c r="K71" s="396">
        <f t="shared" si="118"/>
        <v>0</v>
      </c>
      <c r="L71" s="396">
        <f t="shared" si="118"/>
        <v>0</v>
      </c>
      <c r="M71" s="396">
        <f t="shared" si="118"/>
        <v>0</v>
      </c>
      <c r="N71" s="396">
        <f t="shared" si="118"/>
        <v>0</v>
      </c>
      <c r="O71" s="396">
        <f t="shared" si="118"/>
        <v>0</v>
      </c>
      <c r="P71" s="396">
        <f t="shared" si="118"/>
        <v>0</v>
      </c>
      <c r="Q71" s="396">
        <f t="shared" si="118"/>
        <v>0</v>
      </c>
      <c r="R71" s="396">
        <f t="shared" si="118"/>
        <v>0</v>
      </c>
      <c r="S71" s="396">
        <f t="shared" si="118"/>
        <v>0</v>
      </c>
      <c r="T71" s="396">
        <f t="shared" si="118"/>
        <v>0</v>
      </c>
      <c r="U71" s="396">
        <f t="shared" si="118"/>
        <v>0</v>
      </c>
      <c r="V71" s="396">
        <f t="shared" si="118"/>
        <v>0</v>
      </c>
      <c r="W71" s="396">
        <f t="shared" si="118"/>
        <v>0</v>
      </c>
      <c r="X71" s="396">
        <f t="shared" si="118"/>
        <v>0</v>
      </c>
      <c r="Y71" s="396">
        <f t="shared" si="118"/>
        <v>0</v>
      </c>
      <c r="Z71" s="396">
        <f t="shared" si="118"/>
        <v>0</v>
      </c>
      <c r="AA71" s="396">
        <f t="shared" si="118"/>
        <v>0</v>
      </c>
      <c r="AB71" s="396">
        <f t="shared" si="118"/>
        <v>0</v>
      </c>
      <c r="AC71" s="396">
        <f t="shared" si="118"/>
        <v>0</v>
      </c>
      <c r="AD71" s="396">
        <f t="shared" si="118"/>
        <v>0</v>
      </c>
      <c r="AE71" s="396">
        <f t="shared" si="118"/>
        <v>0</v>
      </c>
      <c r="AF71" s="396">
        <f t="shared" si="118"/>
        <v>0</v>
      </c>
      <c r="AG71" s="396">
        <f t="shared" si="118"/>
        <v>0</v>
      </c>
      <c r="AH71" s="396">
        <f t="shared" si="118"/>
        <v>0</v>
      </c>
      <c r="AI71" s="396">
        <f t="shared" si="118"/>
        <v>0</v>
      </c>
      <c r="AJ71" s="396">
        <f t="shared" si="118"/>
        <v>0</v>
      </c>
      <c r="AK71" s="396">
        <f t="shared" si="118"/>
        <v>0</v>
      </c>
      <c r="AL71" s="396">
        <f t="shared" si="118"/>
        <v>0</v>
      </c>
      <c r="AM71" s="396">
        <f t="shared" si="118"/>
        <v>0</v>
      </c>
      <c r="AN71" s="396">
        <f t="shared" si="118"/>
        <v>0</v>
      </c>
      <c r="AO71" s="396">
        <f t="shared" si="118"/>
        <v>0</v>
      </c>
      <c r="AP71" s="396">
        <f t="shared" si="118"/>
        <v>0</v>
      </c>
      <c r="AQ71" s="396">
        <f t="shared" si="118"/>
        <v>0</v>
      </c>
      <c r="AR71" s="396">
        <f t="shared" si="118"/>
        <v>0</v>
      </c>
      <c r="AS71" s="396">
        <f t="shared" si="118"/>
        <v>0</v>
      </c>
      <c r="AT71" s="396">
        <f t="shared" si="118"/>
        <v>0</v>
      </c>
      <c r="AU71" s="396">
        <f t="shared" si="118"/>
        <v>1.0000000000000001E-5</v>
      </c>
      <c r="AV71" s="396">
        <f t="shared" si="118"/>
        <v>0</v>
      </c>
      <c r="AW71" s="396">
        <f t="shared" si="118"/>
        <v>0</v>
      </c>
      <c r="AX71" s="396">
        <f t="shared" si="118"/>
        <v>0</v>
      </c>
      <c r="AY71" s="396">
        <f t="shared" si="118"/>
        <v>0</v>
      </c>
      <c r="AZ71" s="396">
        <f t="shared" si="118"/>
        <v>0</v>
      </c>
      <c r="BA71" s="396">
        <f t="shared" si="118"/>
        <v>0</v>
      </c>
      <c r="BB71" s="396">
        <f t="shared" si="118"/>
        <v>0.4</v>
      </c>
      <c r="BC71" s="396">
        <f t="shared" si="118"/>
        <v>0</v>
      </c>
      <c r="BD71" s="396">
        <f t="shared" si="118"/>
        <v>0</v>
      </c>
      <c r="BE71" s="396">
        <f t="shared" si="118"/>
        <v>0</v>
      </c>
      <c r="BF71" s="396">
        <f t="shared" si="118"/>
        <v>0</v>
      </c>
      <c r="BG71" s="396">
        <f t="shared" si="118"/>
        <v>0</v>
      </c>
      <c r="BH71" s="396">
        <f t="shared" si="118"/>
        <v>0</v>
      </c>
      <c r="BI71" s="396">
        <f t="shared" si="118"/>
        <v>0</v>
      </c>
      <c r="BJ71" s="396">
        <f t="shared" si="118"/>
        <v>0</v>
      </c>
      <c r="BK71" s="396">
        <f t="shared" si="118"/>
        <v>0</v>
      </c>
      <c r="BL71" s="396">
        <f t="shared" si="118"/>
        <v>0</v>
      </c>
      <c r="BM71" s="396">
        <f t="shared" si="118"/>
        <v>0</v>
      </c>
      <c r="BN71" s="396">
        <f t="shared" si="118"/>
        <v>0</v>
      </c>
      <c r="BO71" s="396">
        <f t="shared" si="118"/>
        <v>0</v>
      </c>
      <c r="BP71" s="396">
        <f t="shared" si="118"/>
        <v>0</v>
      </c>
      <c r="BQ71" s="396">
        <f t="shared" ref="BQ71:BV71" si="119">BQ72+BQ73</f>
        <v>0</v>
      </c>
      <c r="BR71" s="396">
        <f t="shared" si="119"/>
        <v>0</v>
      </c>
      <c r="BS71" s="396">
        <f t="shared" si="119"/>
        <v>0</v>
      </c>
      <c r="BT71" s="396">
        <f t="shared" si="119"/>
        <v>0</v>
      </c>
      <c r="BU71" s="396">
        <f t="shared" si="119"/>
        <v>0</v>
      </c>
      <c r="BV71" s="396">
        <f t="shared" si="119"/>
        <v>0</v>
      </c>
      <c r="BW71" s="396"/>
      <c r="BX71" s="396"/>
      <c r="BY71" s="396"/>
      <c r="BZ71" s="396"/>
      <c r="CA71" s="396"/>
      <c r="CB71" s="396"/>
      <c r="CC71" s="396"/>
      <c r="CD71" s="396"/>
      <c r="CE71" s="396"/>
      <c r="CF71" s="396"/>
      <c r="CG71" s="396"/>
      <c r="CH71" s="396"/>
      <c r="CI71" s="396"/>
      <c r="CJ71" s="396"/>
      <c r="CK71" s="396"/>
      <c r="CL71" s="396"/>
      <c r="CM71" s="396"/>
      <c r="CN71" s="396"/>
      <c r="CO71" s="396"/>
      <c r="CP71" s="396"/>
      <c r="CQ71" s="396"/>
      <c r="CR71" s="396"/>
      <c r="CS71" s="396"/>
      <c r="CT71" s="396"/>
      <c r="CU71" s="396"/>
      <c r="CV71" s="396"/>
      <c r="CW71" s="396"/>
      <c r="CX71" s="396"/>
      <c r="CY71" s="396">
        <f t="shared" ref="CY71:DL71" si="120">CY72+CY73</f>
        <v>0</v>
      </c>
      <c r="CZ71" s="396">
        <f t="shared" si="120"/>
        <v>0</v>
      </c>
      <c r="DA71" s="396">
        <f t="shared" si="120"/>
        <v>0</v>
      </c>
      <c r="DB71" s="396">
        <f t="shared" si="120"/>
        <v>0</v>
      </c>
      <c r="DC71" s="396">
        <f t="shared" si="120"/>
        <v>0</v>
      </c>
      <c r="DD71" s="396">
        <f t="shared" si="120"/>
        <v>0</v>
      </c>
      <c r="DE71" s="396">
        <f t="shared" si="120"/>
        <v>0</v>
      </c>
      <c r="DF71" s="396">
        <f t="shared" si="120"/>
        <v>0</v>
      </c>
      <c r="DG71" s="396">
        <f t="shared" si="120"/>
        <v>0</v>
      </c>
      <c r="DH71" s="396">
        <f t="shared" si="120"/>
        <v>0</v>
      </c>
      <c r="DI71" s="396">
        <f t="shared" si="120"/>
        <v>0</v>
      </c>
      <c r="DJ71" s="396">
        <f t="shared" si="120"/>
        <v>0</v>
      </c>
      <c r="DK71" s="396">
        <f t="shared" si="120"/>
        <v>0</v>
      </c>
      <c r="DL71" s="396">
        <f t="shared" si="120"/>
        <v>0</v>
      </c>
      <c r="DM71" s="396" t="s">
        <v>180</v>
      </c>
      <c r="DN71" s="34"/>
    </row>
    <row r="72" spans="1:145" ht="42" customHeight="1" x14ac:dyDescent="0.25">
      <c r="A72" s="34"/>
      <c r="B72" s="397" t="s">
        <v>1545</v>
      </c>
      <c r="C72" s="398" t="s">
        <v>138</v>
      </c>
      <c r="D72" s="418" t="s">
        <v>93</v>
      </c>
      <c r="E72" s="400">
        <v>0</v>
      </c>
      <c r="F72" s="400">
        <v>0</v>
      </c>
      <c r="G72" s="400">
        <v>0</v>
      </c>
      <c r="H72" s="400">
        <v>0</v>
      </c>
      <c r="I72" s="400">
        <v>0</v>
      </c>
      <c r="J72" s="400">
        <v>0</v>
      </c>
      <c r="K72" s="400">
        <v>0</v>
      </c>
      <c r="L72" s="400">
        <v>0</v>
      </c>
      <c r="M72" s="400">
        <v>0</v>
      </c>
      <c r="N72" s="400">
        <v>0</v>
      </c>
      <c r="O72" s="400">
        <v>0</v>
      </c>
      <c r="P72" s="400">
        <v>0</v>
      </c>
      <c r="Q72" s="400">
        <v>0</v>
      </c>
      <c r="R72" s="400">
        <v>0</v>
      </c>
      <c r="S72" s="400">
        <v>0</v>
      </c>
      <c r="T72" s="400">
        <v>0</v>
      </c>
      <c r="U72" s="400">
        <v>0</v>
      </c>
      <c r="V72" s="400">
        <v>0</v>
      </c>
      <c r="W72" s="400">
        <v>0</v>
      </c>
      <c r="X72" s="400">
        <v>0</v>
      </c>
      <c r="Y72" s="400">
        <v>0</v>
      </c>
      <c r="Z72" s="400">
        <v>0</v>
      </c>
      <c r="AA72" s="400">
        <v>0</v>
      </c>
      <c r="AB72" s="400">
        <v>0</v>
      </c>
      <c r="AC72" s="400">
        <v>0</v>
      </c>
      <c r="AD72" s="400">
        <v>0</v>
      </c>
      <c r="AE72" s="400">
        <v>0</v>
      </c>
      <c r="AF72" s="400">
        <v>0</v>
      </c>
      <c r="AG72" s="400">
        <v>0</v>
      </c>
      <c r="AH72" s="400">
        <v>0</v>
      </c>
      <c r="AI72" s="400">
        <v>0</v>
      </c>
      <c r="AJ72" s="400">
        <v>0</v>
      </c>
      <c r="AK72" s="400">
        <v>0</v>
      </c>
      <c r="AL72" s="400">
        <v>0</v>
      </c>
      <c r="AM72" s="400">
        <v>0</v>
      </c>
      <c r="AN72" s="400">
        <v>0</v>
      </c>
      <c r="AO72" s="400">
        <v>0</v>
      </c>
      <c r="AP72" s="400">
        <v>0</v>
      </c>
      <c r="AQ72" s="400">
        <v>0</v>
      </c>
      <c r="AR72" s="400">
        <v>0</v>
      </c>
      <c r="AS72" s="400">
        <v>0</v>
      </c>
      <c r="AT72" s="400">
        <v>0</v>
      </c>
      <c r="AU72" s="408">
        <f>SUBTOTAL(9,AU73:AU79)</f>
        <v>1.0000000000000001E-5</v>
      </c>
      <c r="AV72" s="400">
        <f t="shared" ref="AV72:CB72" si="121">SUBTOTAL(9,AV73:AV79)</f>
        <v>0</v>
      </c>
      <c r="AW72" s="400">
        <f t="shared" si="121"/>
        <v>0</v>
      </c>
      <c r="AX72" s="400">
        <f t="shared" si="121"/>
        <v>0</v>
      </c>
      <c r="AY72" s="400">
        <f t="shared" si="121"/>
        <v>0</v>
      </c>
      <c r="AZ72" s="400">
        <f t="shared" si="121"/>
        <v>0</v>
      </c>
      <c r="BA72" s="400">
        <f t="shared" si="121"/>
        <v>0</v>
      </c>
      <c r="BB72" s="408">
        <f t="shared" si="121"/>
        <v>0.4</v>
      </c>
      <c r="BC72" s="400">
        <f t="shared" si="121"/>
        <v>0</v>
      </c>
      <c r="BD72" s="400">
        <f t="shared" si="121"/>
        <v>0</v>
      </c>
      <c r="BE72" s="400">
        <f t="shared" si="121"/>
        <v>0</v>
      </c>
      <c r="BF72" s="400">
        <f t="shared" si="121"/>
        <v>0</v>
      </c>
      <c r="BG72" s="400">
        <f t="shared" si="121"/>
        <v>0</v>
      </c>
      <c r="BH72" s="400">
        <f t="shared" si="121"/>
        <v>0</v>
      </c>
      <c r="BI72" s="400">
        <f t="shared" si="121"/>
        <v>0</v>
      </c>
      <c r="BJ72" s="400">
        <f t="shared" si="121"/>
        <v>0</v>
      </c>
      <c r="BK72" s="400">
        <f t="shared" si="121"/>
        <v>0</v>
      </c>
      <c r="BL72" s="400">
        <f t="shared" si="121"/>
        <v>0</v>
      </c>
      <c r="BM72" s="400">
        <f t="shared" si="121"/>
        <v>0</v>
      </c>
      <c r="BN72" s="400">
        <f t="shared" si="121"/>
        <v>0</v>
      </c>
      <c r="BO72" s="400">
        <f t="shared" si="121"/>
        <v>0</v>
      </c>
      <c r="BP72" s="400">
        <f t="shared" si="121"/>
        <v>0</v>
      </c>
      <c r="BQ72" s="400">
        <f t="shared" si="121"/>
        <v>0</v>
      </c>
      <c r="BR72" s="400">
        <f t="shared" si="121"/>
        <v>0</v>
      </c>
      <c r="BS72" s="400">
        <f t="shared" si="121"/>
        <v>0</v>
      </c>
      <c r="BT72" s="400">
        <f t="shared" si="121"/>
        <v>0</v>
      </c>
      <c r="BU72" s="400">
        <f t="shared" si="121"/>
        <v>0</v>
      </c>
      <c r="BV72" s="400">
        <f t="shared" si="121"/>
        <v>0</v>
      </c>
      <c r="BW72" s="400">
        <f t="shared" si="121"/>
        <v>0</v>
      </c>
      <c r="BX72" s="400">
        <f t="shared" si="121"/>
        <v>0</v>
      </c>
      <c r="BY72" s="400">
        <f t="shared" si="121"/>
        <v>0</v>
      </c>
      <c r="BZ72" s="400">
        <f t="shared" si="121"/>
        <v>0</v>
      </c>
      <c r="CA72" s="400">
        <f t="shared" si="121"/>
        <v>0</v>
      </c>
      <c r="CB72" s="400">
        <f t="shared" si="121"/>
        <v>0</v>
      </c>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v>0</v>
      </c>
      <c r="CZ72" s="400">
        <v>0</v>
      </c>
      <c r="DA72" s="400">
        <v>0</v>
      </c>
      <c r="DB72" s="400">
        <v>0</v>
      </c>
      <c r="DC72" s="400">
        <v>0</v>
      </c>
      <c r="DD72" s="400">
        <v>0</v>
      </c>
      <c r="DE72" s="400">
        <v>0</v>
      </c>
      <c r="DF72" s="400">
        <v>0</v>
      </c>
      <c r="DG72" s="400">
        <v>0</v>
      </c>
      <c r="DH72" s="400">
        <v>0</v>
      </c>
      <c r="DI72" s="400">
        <v>0</v>
      </c>
      <c r="DJ72" s="400">
        <v>0</v>
      </c>
      <c r="DK72" s="400">
        <v>0</v>
      </c>
      <c r="DL72" s="400">
        <v>0</v>
      </c>
      <c r="DM72" s="400" t="s">
        <v>180</v>
      </c>
      <c r="DN72" s="34"/>
    </row>
    <row r="73" spans="1:145" ht="33" customHeight="1" x14ac:dyDescent="0.25">
      <c r="A73" s="34"/>
      <c r="B73" s="67" t="s">
        <v>1545</v>
      </c>
      <c r="C73" s="313" t="s">
        <v>1416</v>
      </c>
      <c r="D73" s="421" t="s">
        <v>1622</v>
      </c>
      <c r="E73" s="316">
        <f>AG73+AU73+BI73+BW73+CK73</f>
        <v>0</v>
      </c>
      <c r="F73" s="316">
        <f>AH73+AV73+BJ73+CZ73+DN73</f>
        <v>0</v>
      </c>
      <c r="G73" s="316">
        <f>AI73+AW73+BK73+BY73+CM73</f>
        <v>0</v>
      </c>
      <c r="H73" s="316">
        <v>0</v>
      </c>
      <c r="I73" s="316">
        <v>0</v>
      </c>
      <c r="J73" s="316">
        <v>0</v>
      </c>
      <c r="K73" s="316">
        <v>0</v>
      </c>
      <c r="L73" s="316">
        <v>0</v>
      </c>
      <c r="M73" s="316">
        <v>0</v>
      </c>
      <c r="N73" s="316">
        <v>0</v>
      </c>
      <c r="O73" s="316">
        <v>0</v>
      </c>
      <c r="P73" s="316">
        <v>0</v>
      </c>
      <c r="Q73" s="316">
        <v>0</v>
      </c>
      <c r="R73" s="316">
        <v>0</v>
      </c>
      <c r="S73" s="316">
        <v>0</v>
      </c>
      <c r="T73" s="316">
        <v>0</v>
      </c>
      <c r="U73" s="316">
        <v>0</v>
      </c>
      <c r="V73" s="316">
        <v>0</v>
      </c>
      <c r="W73" s="316">
        <v>0</v>
      </c>
      <c r="X73" s="316">
        <v>0</v>
      </c>
      <c r="Y73" s="316">
        <v>0</v>
      </c>
      <c r="Z73" s="316">
        <v>0</v>
      </c>
      <c r="AA73" s="316">
        <v>0</v>
      </c>
      <c r="AB73" s="316">
        <v>0</v>
      </c>
      <c r="AC73" s="316">
        <v>0</v>
      </c>
      <c r="AD73" s="316">
        <v>0</v>
      </c>
      <c r="AE73" s="316">
        <v>0</v>
      </c>
      <c r="AF73" s="316">
        <v>0</v>
      </c>
      <c r="AG73" s="316">
        <v>0</v>
      </c>
      <c r="AH73" s="316">
        <v>0</v>
      </c>
      <c r="AI73" s="316">
        <v>0</v>
      </c>
      <c r="AJ73" s="316">
        <v>0</v>
      </c>
      <c r="AK73" s="316">
        <v>0</v>
      </c>
      <c r="AL73" s="316">
        <v>0</v>
      </c>
      <c r="AM73" s="316">
        <v>0</v>
      </c>
      <c r="AN73" s="316">
        <v>0</v>
      </c>
      <c r="AO73" s="316">
        <v>0</v>
      </c>
      <c r="AP73" s="316">
        <v>0</v>
      </c>
      <c r="AQ73" s="316">
        <v>0</v>
      </c>
      <c r="AR73" s="316">
        <v>0</v>
      </c>
      <c r="AS73" s="316">
        <v>0</v>
      </c>
      <c r="AT73" s="316">
        <v>0</v>
      </c>
      <c r="AU73" s="316">
        <v>0</v>
      </c>
      <c r="AV73" s="316">
        <v>0</v>
      </c>
      <c r="AW73" s="316">
        <v>0</v>
      </c>
      <c r="AX73" s="316">
        <v>0</v>
      </c>
      <c r="AY73" s="316">
        <v>0</v>
      </c>
      <c r="AZ73" s="316">
        <v>0</v>
      </c>
      <c r="BA73" s="316">
        <v>0</v>
      </c>
      <c r="BB73" s="316">
        <v>0</v>
      </c>
      <c r="BC73" s="316">
        <v>0</v>
      </c>
      <c r="BD73" s="316">
        <v>0</v>
      </c>
      <c r="BE73" s="316">
        <v>0</v>
      </c>
      <c r="BF73" s="316">
        <v>0</v>
      </c>
      <c r="BG73" s="316">
        <v>0</v>
      </c>
      <c r="BH73" s="316">
        <v>0</v>
      </c>
      <c r="BI73" s="316">
        <v>0</v>
      </c>
      <c r="BJ73" s="316">
        <v>0</v>
      </c>
      <c r="BK73" s="316">
        <v>0</v>
      </c>
      <c r="BL73" s="316">
        <v>0</v>
      </c>
      <c r="BM73" s="316">
        <v>0</v>
      </c>
      <c r="BN73" s="316">
        <v>0</v>
      </c>
      <c r="BO73" s="316">
        <v>0</v>
      </c>
      <c r="BP73" s="316">
        <v>0</v>
      </c>
      <c r="BQ73" s="316">
        <v>0</v>
      </c>
      <c r="BR73" s="316">
        <v>0</v>
      </c>
      <c r="BS73" s="316">
        <v>0</v>
      </c>
      <c r="BT73" s="316">
        <v>0</v>
      </c>
      <c r="BU73" s="316">
        <v>0</v>
      </c>
      <c r="BV73" s="316">
        <v>0</v>
      </c>
      <c r="BW73" s="316"/>
      <c r="BX73" s="316"/>
      <c r="BY73" s="316"/>
      <c r="BZ73" s="316"/>
      <c r="CA73" s="316"/>
      <c r="CB73" s="316"/>
      <c r="CC73" s="316"/>
      <c r="CD73" s="316"/>
      <c r="CE73" s="316"/>
      <c r="CF73" s="316"/>
      <c r="CG73" s="316"/>
      <c r="CH73" s="316"/>
      <c r="CI73" s="316"/>
      <c r="CJ73" s="316"/>
      <c r="CK73" s="316"/>
      <c r="CL73" s="316"/>
      <c r="CM73" s="316"/>
      <c r="CN73" s="316"/>
      <c r="CO73" s="316"/>
      <c r="CP73" s="316"/>
      <c r="CQ73" s="316"/>
      <c r="CR73" s="316"/>
      <c r="CS73" s="316"/>
      <c r="CT73" s="316"/>
      <c r="CU73" s="316"/>
      <c r="CV73" s="316"/>
      <c r="CW73" s="316"/>
      <c r="CX73" s="316"/>
      <c r="CY73" s="316">
        <f t="shared" ref="CY73:DE73" si="122">BI73+AU73+AG73+BW73+CK73</f>
        <v>0</v>
      </c>
      <c r="CZ73" s="316">
        <f t="shared" si="122"/>
        <v>0</v>
      </c>
      <c r="DA73" s="316">
        <f t="shared" si="122"/>
        <v>0</v>
      </c>
      <c r="DB73" s="316">
        <f t="shared" si="122"/>
        <v>0</v>
      </c>
      <c r="DC73" s="316">
        <f t="shared" si="122"/>
        <v>0</v>
      </c>
      <c r="DD73" s="316">
        <f t="shared" si="122"/>
        <v>0</v>
      </c>
      <c r="DE73" s="316">
        <f t="shared" si="122"/>
        <v>0</v>
      </c>
      <c r="DF73" s="316">
        <v>0</v>
      </c>
      <c r="DG73" s="316">
        <v>0</v>
      </c>
      <c r="DH73" s="316">
        <v>0</v>
      </c>
      <c r="DI73" s="316">
        <v>0</v>
      </c>
      <c r="DJ73" s="316">
        <v>0</v>
      </c>
      <c r="DK73" s="316">
        <v>0</v>
      </c>
      <c r="DL73" s="316">
        <v>0</v>
      </c>
      <c r="DM73" s="316" t="s">
        <v>180</v>
      </c>
      <c r="DN73" s="34"/>
    </row>
    <row r="74" spans="1:145" ht="33" customHeight="1" x14ac:dyDescent="0.25">
      <c r="A74" s="34"/>
      <c r="B74" s="67" t="s">
        <v>1545</v>
      </c>
      <c r="C74" s="313" t="s">
        <v>1425</v>
      </c>
      <c r="D74" s="67" t="s">
        <v>1629</v>
      </c>
      <c r="E74" s="316">
        <f t="shared" ref="E74:E79" si="123">AG74+AU74+BI74+BW74+CK74</f>
        <v>0</v>
      </c>
      <c r="F74" s="316">
        <f t="shared" ref="F74:F79" si="124">AH74+AV74+BJ74+CZ74+DN74</f>
        <v>0</v>
      </c>
      <c r="G74" s="316">
        <f t="shared" ref="G74:G79" si="125">AI74+AW74+BK74+BY74+CM74</f>
        <v>0</v>
      </c>
      <c r="H74" s="315">
        <v>0</v>
      </c>
      <c r="I74" s="315">
        <v>0</v>
      </c>
      <c r="J74" s="315">
        <v>0</v>
      </c>
      <c r="K74" s="315">
        <v>0</v>
      </c>
      <c r="L74" s="315">
        <v>0</v>
      </c>
      <c r="M74" s="315">
        <v>0</v>
      </c>
      <c r="N74" s="315">
        <v>0</v>
      </c>
      <c r="O74" s="315">
        <v>0</v>
      </c>
      <c r="P74" s="315">
        <v>0</v>
      </c>
      <c r="Q74" s="315">
        <v>0</v>
      </c>
      <c r="R74" s="315">
        <v>0</v>
      </c>
      <c r="S74" s="315">
        <f t="shared" ref="S74:DF74" si="126">SUM(S75:S76)</f>
        <v>0</v>
      </c>
      <c r="T74" s="315">
        <f t="shared" si="126"/>
        <v>0</v>
      </c>
      <c r="U74" s="315">
        <f t="shared" si="126"/>
        <v>0</v>
      </c>
      <c r="V74" s="315">
        <f t="shared" si="126"/>
        <v>0</v>
      </c>
      <c r="W74" s="315">
        <f t="shared" si="126"/>
        <v>0</v>
      </c>
      <c r="X74" s="315">
        <f t="shared" si="126"/>
        <v>0</v>
      </c>
      <c r="Y74" s="315">
        <f t="shared" si="126"/>
        <v>0</v>
      </c>
      <c r="Z74" s="315">
        <f t="shared" si="126"/>
        <v>0</v>
      </c>
      <c r="AA74" s="315">
        <f t="shared" si="126"/>
        <v>0</v>
      </c>
      <c r="AB74" s="315">
        <f t="shared" si="126"/>
        <v>0</v>
      </c>
      <c r="AC74" s="315">
        <f t="shared" si="126"/>
        <v>0</v>
      </c>
      <c r="AD74" s="315">
        <f t="shared" si="126"/>
        <v>0</v>
      </c>
      <c r="AE74" s="315">
        <f t="shared" si="126"/>
        <v>0</v>
      </c>
      <c r="AF74" s="315">
        <f t="shared" si="126"/>
        <v>0</v>
      </c>
      <c r="AG74" s="315">
        <f t="shared" si="126"/>
        <v>0</v>
      </c>
      <c r="AH74" s="315">
        <f t="shared" si="126"/>
        <v>0</v>
      </c>
      <c r="AI74" s="315">
        <f t="shared" si="126"/>
        <v>0</v>
      </c>
      <c r="AJ74" s="315">
        <f t="shared" si="126"/>
        <v>0</v>
      </c>
      <c r="AK74" s="315">
        <f t="shared" si="126"/>
        <v>0</v>
      </c>
      <c r="AL74" s="315">
        <f t="shared" si="126"/>
        <v>0</v>
      </c>
      <c r="AM74" s="315">
        <f t="shared" si="126"/>
        <v>0</v>
      </c>
      <c r="AN74" s="315">
        <f t="shared" si="126"/>
        <v>0</v>
      </c>
      <c r="AO74" s="315">
        <f t="shared" si="126"/>
        <v>0</v>
      </c>
      <c r="AP74" s="315">
        <f t="shared" si="126"/>
        <v>0</v>
      </c>
      <c r="AQ74" s="315">
        <f t="shared" si="126"/>
        <v>0</v>
      </c>
      <c r="AR74" s="315">
        <f t="shared" si="126"/>
        <v>0</v>
      </c>
      <c r="AS74" s="315">
        <f t="shared" si="126"/>
        <v>0</v>
      </c>
      <c r="AT74" s="315">
        <f t="shared" si="126"/>
        <v>0</v>
      </c>
      <c r="AU74" s="315">
        <f t="shared" si="126"/>
        <v>0</v>
      </c>
      <c r="AV74" s="315">
        <f t="shared" si="126"/>
        <v>0</v>
      </c>
      <c r="AW74" s="315">
        <f t="shared" si="126"/>
        <v>0</v>
      </c>
      <c r="AX74" s="315">
        <f t="shared" si="126"/>
        <v>0</v>
      </c>
      <c r="AY74" s="315">
        <f t="shared" si="126"/>
        <v>0</v>
      </c>
      <c r="AZ74" s="315">
        <f t="shared" si="126"/>
        <v>0</v>
      </c>
      <c r="BA74" s="315">
        <f t="shared" si="126"/>
        <v>0</v>
      </c>
      <c r="BB74" s="315">
        <f t="shared" si="126"/>
        <v>0</v>
      </c>
      <c r="BC74" s="315">
        <f t="shared" si="126"/>
        <v>0</v>
      </c>
      <c r="BD74" s="315">
        <f t="shared" si="126"/>
        <v>0</v>
      </c>
      <c r="BE74" s="315">
        <f t="shared" si="126"/>
        <v>0</v>
      </c>
      <c r="BF74" s="315">
        <f t="shared" si="126"/>
        <v>0</v>
      </c>
      <c r="BG74" s="315">
        <f t="shared" si="126"/>
        <v>0</v>
      </c>
      <c r="BH74" s="315">
        <f t="shared" si="126"/>
        <v>0</v>
      </c>
      <c r="BI74" s="315">
        <f t="shared" si="126"/>
        <v>0</v>
      </c>
      <c r="BJ74" s="315">
        <f t="shared" si="126"/>
        <v>0</v>
      </c>
      <c r="BK74" s="315">
        <f t="shared" si="126"/>
        <v>0</v>
      </c>
      <c r="BL74" s="315">
        <f t="shared" si="126"/>
        <v>0</v>
      </c>
      <c r="BM74" s="315">
        <f t="shared" si="126"/>
        <v>0</v>
      </c>
      <c r="BN74" s="315">
        <f t="shared" si="126"/>
        <v>0</v>
      </c>
      <c r="BO74" s="315">
        <f t="shared" si="126"/>
        <v>0</v>
      </c>
      <c r="BP74" s="315">
        <f t="shared" si="126"/>
        <v>0</v>
      </c>
      <c r="BQ74" s="315">
        <f t="shared" si="126"/>
        <v>0</v>
      </c>
      <c r="BR74" s="315">
        <f t="shared" si="126"/>
        <v>0</v>
      </c>
      <c r="BS74" s="315">
        <f t="shared" si="126"/>
        <v>0</v>
      </c>
      <c r="BT74" s="315">
        <f t="shared" si="126"/>
        <v>0</v>
      </c>
      <c r="BU74" s="315">
        <f t="shared" si="126"/>
        <v>0</v>
      </c>
      <c r="BV74" s="315">
        <f t="shared" si="126"/>
        <v>0</v>
      </c>
      <c r="BW74" s="315"/>
      <c r="BX74" s="315"/>
      <c r="BY74" s="315"/>
      <c r="BZ74" s="315"/>
      <c r="CA74" s="315"/>
      <c r="CB74" s="315"/>
      <c r="CC74" s="315"/>
      <c r="CD74" s="315"/>
      <c r="CE74" s="315"/>
      <c r="CF74" s="315"/>
      <c r="CG74" s="315"/>
      <c r="CH74" s="315"/>
      <c r="CI74" s="315"/>
      <c r="CJ74" s="315"/>
      <c r="CK74" s="315"/>
      <c r="CL74" s="315"/>
      <c r="CM74" s="315"/>
      <c r="CN74" s="315"/>
      <c r="CO74" s="315"/>
      <c r="CP74" s="315"/>
      <c r="CQ74" s="315"/>
      <c r="CR74" s="315"/>
      <c r="CS74" s="315"/>
      <c r="CT74" s="315"/>
      <c r="CU74" s="315"/>
      <c r="CV74" s="315"/>
      <c r="CW74" s="315"/>
      <c r="CX74" s="315"/>
      <c r="CY74" s="316">
        <f t="shared" ref="CY74:CY79" si="127">BI74+AU74+AG74+BW74+CK74</f>
        <v>0</v>
      </c>
      <c r="CZ74" s="316">
        <f t="shared" ref="CZ74:CZ79" si="128">BJ74+AV74+AH74+BX74+CL74</f>
        <v>0</v>
      </c>
      <c r="DA74" s="316">
        <f t="shared" ref="DA74:DA79" si="129">BK74+AW74+AI74+BY74+CM74</f>
        <v>0</v>
      </c>
      <c r="DB74" s="316">
        <f t="shared" ref="DB74:DB79" si="130">BL74+AX74+AJ74+BZ74+CN74</f>
        <v>0</v>
      </c>
      <c r="DC74" s="316">
        <f t="shared" ref="DC74:DC79" si="131">BM74+AY74+AK74+CA74+CO74</f>
        <v>0</v>
      </c>
      <c r="DD74" s="316">
        <f t="shared" ref="DD74:DD79" si="132">BN74+AZ74+AL74+CB74+CP74</f>
        <v>0</v>
      </c>
      <c r="DE74" s="316">
        <f t="shared" ref="DE74:DE79" si="133">BO74+BA74+AM74+CC74+CQ74</f>
        <v>0</v>
      </c>
      <c r="DF74" s="315">
        <f t="shared" si="126"/>
        <v>0</v>
      </c>
      <c r="DG74" s="315">
        <f t="shared" ref="DG74:DL74" si="134">SUM(DG75:DG76)</f>
        <v>0</v>
      </c>
      <c r="DH74" s="315">
        <f t="shared" si="134"/>
        <v>0</v>
      </c>
      <c r="DI74" s="315">
        <f t="shared" si="134"/>
        <v>0</v>
      </c>
      <c r="DJ74" s="315">
        <f t="shared" si="134"/>
        <v>0</v>
      </c>
      <c r="DK74" s="315">
        <f t="shared" si="134"/>
        <v>0</v>
      </c>
      <c r="DL74" s="315">
        <f t="shared" si="134"/>
        <v>0</v>
      </c>
      <c r="DM74" s="315" t="s">
        <v>180</v>
      </c>
      <c r="DN74" s="34"/>
    </row>
    <row r="75" spans="1:145" ht="33" customHeight="1" x14ac:dyDescent="0.25">
      <c r="A75" s="34"/>
      <c r="B75" s="67" t="s">
        <v>1545</v>
      </c>
      <c r="C75" s="313" t="s">
        <v>1646</v>
      </c>
      <c r="D75" s="67" t="s">
        <v>1630</v>
      </c>
      <c r="E75" s="316">
        <f t="shared" si="123"/>
        <v>0</v>
      </c>
      <c r="F75" s="316">
        <f t="shared" si="124"/>
        <v>0</v>
      </c>
      <c r="G75" s="316">
        <f t="shared" si="125"/>
        <v>0</v>
      </c>
      <c r="H75" s="316">
        <v>0</v>
      </c>
      <c r="I75" s="316">
        <v>0</v>
      </c>
      <c r="J75" s="316">
        <v>0</v>
      </c>
      <c r="K75" s="316">
        <v>0</v>
      </c>
      <c r="L75" s="316">
        <v>0</v>
      </c>
      <c r="M75" s="316">
        <v>0</v>
      </c>
      <c r="N75" s="316">
        <v>0</v>
      </c>
      <c r="O75" s="316">
        <v>0</v>
      </c>
      <c r="P75" s="316">
        <v>0</v>
      </c>
      <c r="Q75" s="316">
        <v>0</v>
      </c>
      <c r="R75" s="316">
        <v>0</v>
      </c>
      <c r="S75" s="316">
        <v>0</v>
      </c>
      <c r="T75" s="316">
        <v>0</v>
      </c>
      <c r="U75" s="316">
        <v>0</v>
      </c>
      <c r="V75" s="316">
        <v>0</v>
      </c>
      <c r="W75" s="316">
        <v>0</v>
      </c>
      <c r="X75" s="316">
        <v>0</v>
      </c>
      <c r="Y75" s="316">
        <v>0</v>
      </c>
      <c r="Z75" s="316">
        <v>0</v>
      </c>
      <c r="AA75" s="316">
        <v>0</v>
      </c>
      <c r="AB75" s="316">
        <v>0</v>
      </c>
      <c r="AC75" s="316">
        <v>0</v>
      </c>
      <c r="AD75" s="316">
        <v>0</v>
      </c>
      <c r="AE75" s="316">
        <v>0</v>
      </c>
      <c r="AF75" s="316">
        <v>0</v>
      </c>
      <c r="AG75" s="316">
        <v>0</v>
      </c>
      <c r="AH75" s="316">
        <v>0</v>
      </c>
      <c r="AI75" s="316">
        <v>0</v>
      </c>
      <c r="AJ75" s="316">
        <v>0</v>
      </c>
      <c r="AK75" s="316">
        <v>0</v>
      </c>
      <c r="AL75" s="316">
        <v>0</v>
      </c>
      <c r="AM75" s="316">
        <v>0</v>
      </c>
      <c r="AN75" s="316">
        <v>0</v>
      </c>
      <c r="AO75" s="316">
        <v>0</v>
      </c>
      <c r="AP75" s="316">
        <v>0</v>
      </c>
      <c r="AQ75" s="316">
        <v>0</v>
      </c>
      <c r="AR75" s="316">
        <v>0</v>
      </c>
      <c r="AS75" s="316">
        <v>0</v>
      </c>
      <c r="AT75" s="316">
        <v>0</v>
      </c>
      <c r="AU75" s="316">
        <v>0</v>
      </c>
      <c r="AV75" s="316">
        <v>0</v>
      </c>
      <c r="AW75" s="316">
        <v>0</v>
      </c>
      <c r="AX75" s="316">
        <v>0</v>
      </c>
      <c r="AY75" s="316">
        <v>0</v>
      </c>
      <c r="AZ75" s="316">
        <v>0</v>
      </c>
      <c r="BA75" s="316">
        <v>0</v>
      </c>
      <c r="BB75" s="316">
        <v>0</v>
      </c>
      <c r="BC75" s="316">
        <v>0</v>
      </c>
      <c r="BD75" s="316">
        <v>0</v>
      </c>
      <c r="BE75" s="316">
        <v>0</v>
      </c>
      <c r="BF75" s="316">
        <v>0</v>
      </c>
      <c r="BG75" s="316">
        <v>0</v>
      </c>
      <c r="BH75" s="316">
        <v>0</v>
      </c>
      <c r="BI75" s="169">
        <v>0</v>
      </c>
      <c r="BJ75" s="169">
        <v>0</v>
      </c>
      <c r="BK75" s="169">
        <v>0</v>
      </c>
      <c r="BL75" s="169">
        <v>0</v>
      </c>
      <c r="BM75" s="169">
        <v>0</v>
      </c>
      <c r="BN75" s="169">
        <v>0</v>
      </c>
      <c r="BO75" s="169">
        <v>0</v>
      </c>
      <c r="BP75" s="169">
        <v>0</v>
      </c>
      <c r="BQ75" s="169">
        <v>0</v>
      </c>
      <c r="BR75" s="169">
        <v>0</v>
      </c>
      <c r="BS75" s="169">
        <v>0</v>
      </c>
      <c r="BT75" s="169">
        <v>0</v>
      </c>
      <c r="BU75" s="169">
        <v>0</v>
      </c>
      <c r="BV75" s="169">
        <v>0</v>
      </c>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316">
        <f t="shared" si="127"/>
        <v>0</v>
      </c>
      <c r="CZ75" s="316">
        <f t="shared" si="128"/>
        <v>0</v>
      </c>
      <c r="DA75" s="316">
        <f t="shared" si="129"/>
        <v>0</v>
      </c>
      <c r="DB75" s="316">
        <f t="shared" si="130"/>
        <v>0</v>
      </c>
      <c r="DC75" s="316">
        <f t="shared" si="131"/>
        <v>0</v>
      </c>
      <c r="DD75" s="316">
        <f t="shared" si="132"/>
        <v>0</v>
      </c>
      <c r="DE75" s="316">
        <f t="shared" si="133"/>
        <v>0</v>
      </c>
      <c r="DF75" s="169">
        <v>0</v>
      </c>
      <c r="DG75" s="169">
        <v>0</v>
      </c>
      <c r="DH75" s="169">
        <v>0</v>
      </c>
      <c r="DI75" s="169">
        <v>0</v>
      </c>
      <c r="DJ75" s="169">
        <v>0</v>
      </c>
      <c r="DK75" s="169">
        <v>0</v>
      </c>
      <c r="DL75" s="169">
        <v>0</v>
      </c>
      <c r="DM75" s="316" t="s">
        <v>180</v>
      </c>
      <c r="DN75" s="34"/>
    </row>
    <row r="76" spans="1:145" ht="33" customHeight="1" x14ac:dyDescent="0.25">
      <c r="A76" s="34"/>
      <c r="B76" s="67" t="s">
        <v>1545</v>
      </c>
      <c r="C76" s="313" t="s">
        <v>1427</v>
      </c>
      <c r="D76" s="67" t="s">
        <v>1631</v>
      </c>
      <c r="E76" s="316">
        <f t="shared" si="123"/>
        <v>0</v>
      </c>
      <c r="F76" s="316">
        <f t="shared" si="124"/>
        <v>0</v>
      </c>
      <c r="G76" s="316">
        <f t="shared" si="125"/>
        <v>0</v>
      </c>
      <c r="H76" s="315">
        <f t="shared" ref="H76:AT76" si="135">SUBTOTAL(9,H77)</f>
        <v>0</v>
      </c>
      <c r="I76" s="315">
        <f t="shared" si="135"/>
        <v>0</v>
      </c>
      <c r="J76" s="315">
        <f t="shared" si="135"/>
        <v>0</v>
      </c>
      <c r="K76" s="315">
        <f t="shared" si="135"/>
        <v>0</v>
      </c>
      <c r="L76" s="315">
        <f t="shared" si="135"/>
        <v>0</v>
      </c>
      <c r="M76" s="315">
        <f t="shared" si="135"/>
        <v>0</v>
      </c>
      <c r="N76" s="315">
        <f t="shared" si="135"/>
        <v>0</v>
      </c>
      <c r="O76" s="315">
        <f t="shared" si="135"/>
        <v>0</v>
      </c>
      <c r="P76" s="315">
        <f t="shared" si="135"/>
        <v>0</v>
      </c>
      <c r="Q76" s="315">
        <f t="shared" si="135"/>
        <v>0</v>
      </c>
      <c r="R76" s="315">
        <f t="shared" si="135"/>
        <v>0</v>
      </c>
      <c r="S76" s="315">
        <f t="shared" si="135"/>
        <v>0</v>
      </c>
      <c r="T76" s="315">
        <f t="shared" si="135"/>
        <v>0</v>
      </c>
      <c r="U76" s="315">
        <f t="shared" si="135"/>
        <v>0</v>
      </c>
      <c r="V76" s="315">
        <f t="shared" si="135"/>
        <v>0</v>
      </c>
      <c r="W76" s="315">
        <f t="shared" si="135"/>
        <v>0</v>
      </c>
      <c r="X76" s="315">
        <f t="shared" si="135"/>
        <v>0</v>
      </c>
      <c r="Y76" s="315">
        <f t="shared" si="135"/>
        <v>0</v>
      </c>
      <c r="Z76" s="315">
        <f t="shared" si="135"/>
        <v>0</v>
      </c>
      <c r="AA76" s="315">
        <f t="shared" si="135"/>
        <v>0</v>
      </c>
      <c r="AB76" s="315">
        <f t="shared" si="135"/>
        <v>0</v>
      </c>
      <c r="AC76" s="315">
        <f t="shared" si="135"/>
        <v>0</v>
      </c>
      <c r="AD76" s="315">
        <f t="shared" si="135"/>
        <v>0</v>
      </c>
      <c r="AE76" s="315">
        <f t="shared" si="135"/>
        <v>0</v>
      </c>
      <c r="AF76" s="315">
        <f t="shared" si="135"/>
        <v>0</v>
      </c>
      <c r="AG76" s="315">
        <f t="shared" si="135"/>
        <v>0</v>
      </c>
      <c r="AH76" s="315">
        <f t="shared" si="135"/>
        <v>0</v>
      </c>
      <c r="AI76" s="315">
        <f t="shared" si="135"/>
        <v>0</v>
      </c>
      <c r="AJ76" s="315">
        <f t="shared" si="135"/>
        <v>0</v>
      </c>
      <c r="AK76" s="315">
        <f t="shared" si="135"/>
        <v>0</v>
      </c>
      <c r="AL76" s="315">
        <f t="shared" si="135"/>
        <v>0</v>
      </c>
      <c r="AM76" s="315">
        <f t="shared" si="135"/>
        <v>0</v>
      </c>
      <c r="AN76" s="315">
        <f t="shared" si="135"/>
        <v>0</v>
      </c>
      <c r="AO76" s="315">
        <f t="shared" si="135"/>
        <v>0</v>
      </c>
      <c r="AP76" s="315">
        <f t="shared" si="135"/>
        <v>0</v>
      </c>
      <c r="AQ76" s="315">
        <f t="shared" si="135"/>
        <v>0</v>
      </c>
      <c r="AR76" s="315">
        <f t="shared" si="135"/>
        <v>0</v>
      </c>
      <c r="AS76" s="315">
        <f t="shared" si="135"/>
        <v>0</v>
      </c>
      <c r="AT76" s="315">
        <f t="shared" si="135"/>
        <v>0</v>
      </c>
      <c r="AU76" s="315">
        <f>SUBTOTAL(9,AU77)</f>
        <v>0</v>
      </c>
      <c r="AV76" s="315">
        <f t="shared" ref="AV76:DG76" si="136">SUBTOTAL(9,AV77)</f>
        <v>0</v>
      </c>
      <c r="AW76" s="315">
        <f t="shared" si="136"/>
        <v>0</v>
      </c>
      <c r="AX76" s="315">
        <f t="shared" si="136"/>
        <v>0</v>
      </c>
      <c r="AY76" s="315">
        <f t="shared" si="136"/>
        <v>0</v>
      </c>
      <c r="AZ76" s="315">
        <f t="shared" si="136"/>
        <v>0</v>
      </c>
      <c r="BA76" s="315">
        <f t="shared" si="136"/>
        <v>0</v>
      </c>
      <c r="BB76" s="315">
        <f t="shared" si="136"/>
        <v>0</v>
      </c>
      <c r="BC76" s="315">
        <f t="shared" si="136"/>
        <v>0</v>
      </c>
      <c r="BD76" s="315">
        <f t="shared" si="136"/>
        <v>0</v>
      </c>
      <c r="BE76" s="315">
        <f t="shared" si="136"/>
        <v>0</v>
      </c>
      <c r="BF76" s="315">
        <f t="shared" si="136"/>
        <v>0</v>
      </c>
      <c r="BG76" s="315">
        <f t="shared" si="136"/>
        <v>0</v>
      </c>
      <c r="BH76" s="315">
        <f t="shared" si="136"/>
        <v>0</v>
      </c>
      <c r="BI76" s="315">
        <f t="shared" si="136"/>
        <v>0</v>
      </c>
      <c r="BJ76" s="315">
        <f t="shared" si="136"/>
        <v>0</v>
      </c>
      <c r="BK76" s="315">
        <f t="shared" si="136"/>
        <v>0</v>
      </c>
      <c r="BL76" s="315">
        <f t="shared" si="136"/>
        <v>0</v>
      </c>
      <c r="BM76" s="315">
        <f t="shared" si="136"/>
        <v>0</v>
      </c>
      <c r="BN76" s="315">
        <f t="shared" si="136"/>
        <v>0</v>
      </c>
      <c r="BO76" s="315">
        <f t="shared" si="136"/>
        <v>0</v>
      </c>
      <c r="BP76" s="315">
        <f t="shared" si="136"/>
        <v>0</v>
      </c>
      <c r="BQ76" s="315">
        <f t="shared" si="136"/>
        <v>0</v>
      </c>
      <c r="BR76" s="315">
        <f t="shared" si="136"/>
        <v>0</v>
      </c>
      <c r="BS76" s="315">
        <f t="shared" si="136"/>
        <v>0</v>
      </c>
      <c r="BT76" s="315">
        <f t="shared" si="136"/>
        <v>0</v>
      </c>
      <c r="BU76" s="315">
        <f t="shared" si="136"/>
        <v>0</v>
      </c>
      <c r="BV76" s="315">
        <f t="shared" si="136"/>
        <v>0</v>
      </c>
      <c r="BW76" s="315">
        <f t="shared" si="136"/>
        <v>0</v>
      </c>
      <c r="BX76" s="315">
        <f t="shared" si="136"/>
        <v>0</v>
      </c>
      <c r="BY76" s="315">
        <f t="shared" si="136"/>
        <v>0</v>
      </c>
      <c r="BZ76" s="315">
        <f t="shared" si="136"/>
        <v>0</v>
      </c>
      <c r="CA76" s="315">
        <f t="shared" si="136"/>
        <v>0</v>
      </c>
      <c r="CB76" s="315">
        <f t="shared" si="136"/>
        <v>0</v>
      </c>
      <c r="CC76" s="315">
        <f t="shared" si="136"/>
        <v>0</v>
      </c>
      <c r="CD76" s="315">
        <f t="shared" si="136"/>
        <v>0</v>
      </c>
      <c r="CE76" s="315">
        <f t="shared" si="136"/>
        <v>0</v>
      </c>
      <c r="CF76" s="315">
        <f t="shared" si="136"/>
        <v>0</v>
      </c>
      <c r="CG76" s="315">
        <f t="shared" si="136"/>
        <v>0</v>
      </c>
      <c r="CH76" s="315">
        <f t="shared" si="136"/>
        <v>0</v>
      </c>
      <c r="CI76" s="315">
        <f t="shared" si="136"/>
        <v>0</v>
      </c>
      <c r="CJ76" s="315">
        <f t="shared" si="136"/>
        <v>0</v>
      </c>
      <c r="CK76" s="315">
        <f t="shared" si="136"/>
        <v>0</v>
      </c>
      <c r="CL76" s="315">
        <f t="shared" si="136"/>
        <v>0</v>
      </c>
      <c r="CM76" s="315">
        <f t="shared" si="136"/>
        <v>0</v>
      </c>
      <c r="CN76" s="315">
        <f t="shared" si="136"/>
        <v>0</v>
      </c>
      <c r="CO76" s="315">
        <f t="shared" si="136"/>
        <v>0</v>
      </c>
      <c r="CP76" s="315">
        <f t="shared" si="136"/>
        <v>0</v>
      </c>
      <c r="CQ76" s="315">
        <f t="shared" si="136"/>
        <v>0</v>
      </c>
      <c r="CR76" s="315">
        <f t="shared" si="136"/>
        <v>0</v>
      </c>
      <c r="CS76" s="315">
        <f t="shared" si="136"/>
        <v>0</v>
      </c>
      <c r="CT76" s="315">
        <f t="shared" si="136"/>
        <v>0</v>
      </c>
      <c r="CU76" s="315">
        <f t="shared" si="136"/>
        <v>0</v>
      </c>
      <c r="CV76" s="315">
        <f t="shared" si="136"/>
        <v>0</v>
      </c>
      <c r="CW76" s="315">
        <f t="shared" si="136"/>
        <v>0</v>
      </c>
      <c r="CX76" s="315">
        <f t="shared" si="136"/>
        <v>0</v>
      </c>
      <c r="CY76" s="316">
        <f t="shared" si="127"/>
        <v>0</v>
      </c>
      <c r="CZ76" s="316">
        <f t="shared" si="128"/>
        <v>0</v>
      </c>
      <c r="DA76" s="316">
        <f t="shared" si="129"/>
        <v>0</v>
      </c>
      <c r="DB76" s="316">
        <f t="shared" si="130"/>
        <v>0</v>
      </c>
      <c r="DC76" s="316">
        <f t="shared" si="131"/>
        <v>0</v>
      </c>
      <c r="DD76" s="316">
        <f t="shared" si="132"/>
        <v>0</v>
      </c>
      <c r="DE76" s="316">
        <f t="shared" si="133"/>
        <v>0</v>
      </c>
      <c r="DF76" s="315">
        <f t="shared" si="136"/>
        <v>0</v>
      </c>
      <c r="DG76" s="315">
        <f t="shared" si="136"/>
        <v>0</v>
      </c>
      <c r="DH76" s="315">
        <f>SUBTOTAL(9,DH77)</f>
        <v>0</v>
      </c>
      <c r="DI76" s="315">
        <f>SUBTOTAL(9,DI77)</f>
        <v>0</v>
      </c>
      <c r="DJ76" s="315">
        <f>SUBTOTAL(9,DJ77)</f>
        <v>0</v>
      </c>
      <c r="DK76" s="315">
        <f>SUBTOTAL(9,DK77)</f>
        <v>0</v>
      </c>
      <c r="DL76" s="315">
        <f>SUBTOTAL(9,DL77)</f>
        <v>0</v>
      </c>
      <c r="DM76" s="316" t="s">
        <v>180</v>
      </c>
      <c r="DN76" s="34"/>
    </row>
    <row r="77" spans="1:145" ht="33" customHeight="1" x14ac:dyDescent="0.25">
      <c r="B77" s="67" t="s">
        <v>1545</v>
      </c>
      <c r="C77" s="313" t="s">
        <v>1648</v>
      </c>
      <c r="D77" s="67" t="s">
        <v>1632</v>
      </c>
      <c r="E77" s="316">
        <f t="shared" si="123"/>
        <v>0</v>
      </c>
      <c r="F77" s="316">
        <f t="shared" si="124"/>
        <v>0</v>
      </c>
      <c r="G77" s="316">
        <f t="shared" si="125"/>
        <v>0</v>
      </c>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c r="AK77" s="316"/>
      <c r="AL77" s="316"/>
      <c r="AM77" s="316"/>
      <c r="AN77" s="316"/>
      <c r="AO77" s="316"/>
      <c r="AP77" s="316"/>
      <c r="AQ77" s="316"/>
      <c r="AR77" s="316"/>
      <c r="AS77" s="316"/>
      <c r="AT77" s="316"/>
      <c r="AU77" s="315">
        <f>'6'!AD74</f>
        <v>0</v>
      </c>
      <c r="AV77" s="316"/>
      <c r="AW77" s="315">
        <f>'6'!AF74</f>
        <v>0</v>
      </c>
      <c r="AX77" s="316"/>
      <c r="AY77" s="316"/>
      <c r="AZ77" s="316"/>
      <c r="BA77" s="316"/>
      <c r="BB77" s="316"/>
      <c r="BC77" s="316"/>
      <c r="BD77" s="316"/>
      <c r="BE77" s="316"/>
      <c r="BF77" s="316"/>
      <c r="BG77" s="316"/>
      <c r="BH77" s="316"/>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316">
        <f t="shared" si="127"/>
        <v>0</v>
      </c>
      <c r="CZ77" s="316">
        <f t="shared" si="128"/>
        <v>0</v>
      </c>
      <c r="DA77" s="316">
        <f t="shared" si="129"/>
        <v>0</v>
      </c>
      <c r="DB77" s="316">
        <f t="shared" si="130"/>
        <v>0</v>
      </c>
      <c r="DC77" s="316">
        <f t="shared" si="131"/>
        <v>0</v>
      </c>
      <c r="DD77" s="316">
        <f t="shared" si="132"/>
        <v>0</v>
      </c>
      <c r="DE77" s="316">
        <f t="shared" si="133"/>
        <v>0</v>
      </c>
      <c r="DF77" s="169"/>
      <c r="DG77" s="169"/>
      <c r="DH77" s="169"/>
      <c r="DI77" s="169"/>
      <c r="DJ77" s="169"/>
      <c r="DK77" s="169"/>
      <c r="DL77" s="169"/>
      <c r="DM77" s="316"/>
    </row>
    <row r="78" spans="1:145" ht="33" customHeight="1" x14ac:dyDescent="0.25">
      <c r="A78" s="34"/>
      <c r="B78" s="67" t="s">
        <v>1545</v>
      </c>
      <c r="C78" s="313" t="s">
        <v>1649</v>
      </c>
      <c r="D78" s="67" t="s">
        <v>1633</v>
      </c>
      <c r="E78" s="316">
        <f t="shared" si="123"/>
        <v>0</v>
      </c>
      <c r="F78" s="316">
        <f t="shared" si="124"/>
        <v>0</v>
      </c>
      <c r="G78" s="316">
        <f t="shared" si="125"/>
        <v>0</v>
      </c>
      <c r="H78" s="315">
        <f t="shared" ref="H78:AJ78" si="137">SUBTOTAL(9,H79:H86)</f>
        <v>0</v>
      </c>
      <c r="I78" s="315">
        <f t="shared" si="137"/>
        <v>0</v>
      </c>
      <c r="J78" s="315">
        <f t="shared" si="137"/>
        <v>0</v>
      </c>
      <c r="K78" s="315">
        <f t="shared" si="137"/>
        <v>0</v>
      </c>
      <c r="L78" s="315">
        <f t="shared" si="137"/>
        <v>0</v>
      </c>
      <c r="M78" s="315">
        <f t="shared" si="137"/>
        <v>0</v>
      </c>
      <c r="N78" s="315">
        <f t="shared" si="137"/>
        <v>0</v>
      </c>
      <c r="O78" s="315">
        <f t="shared" si="137"/>
        <v>0</v>
      </c>
      <c r="P78" s="315">
        <f t="shared" si="137"/>
        <v>0</v>
      </c>
      <c r="Q78" s="315">
        <f t="shared" si="137"/>
        <v>0</v>
      </c>
      <c r="R78" s="315">
        <f t="shared" si="137"/>
        <v>0</v>
      </c>
      <c r="S78" s="315">
        <f t="shared" si="137"/>
        <v>0</v>
      </c>
      <c r="T78" s="315">
        <f t="shared" si="137"/>
        <v>0</v>
      </c>
      <c r="U78" s="315">
        <f t="shared" si="137"/>
        <v>0</v>
      </c>
      <c r="V78" s="315">
        <f t="shared" si="137"/>
        <v>0</v>
      </c>
      <c r="W78" s="315">
        <f t="shared" si="137"/>
        <v>0</v>
      </c>
      <c r="X78" s="315">
        <f t="shared" si="137"/>
        <v>0</v>
      </c>
      <c r="Y78" s="315">
        <f t="shared" si="137"/>
        <v>0</v>
      </c>
      <c r="Z78" s="315">
        <f t="shared" si="137"/>
        <v>0</v>
      </c>
      <c r="AA78" s="315">
        <f t="shared" si="137"/>
        <v>0</v>
      </c>
      <c r="AB78" s="315">
        <f t="shared" si="137"/>
        <v>0</v>
      </c>
      <c r="AC78" s="315">
        <f t="shared" si="137"/>
        <v>0</v>
      </c>
      <c r="AD78" s="315">
        <f t="shared" si="137"/>
        <v>0</v>
      </c>
      <c r="AE78" s="315">
        <f t="shared" si="137"/>
        <v>0</v>
      </c>
      <c r="AF78" s="315">
        <f t="shared" si="137"/>
        <v>0</v>
      </c>
      <c r="AG78" s="315">
        <f t="shared" si="137"/>
        <v>0</v>
      </c>
      <c r="AH78" s="315">
        <f t="shared" si="137"/>
        <v>0</v>
      </c>
      <c r="AI78" s="315">
        <f t="shared" si="137"/>
        <v>0</v>
      </c>
      <c r="AJ78" s="315">
        <f t="shared" si="137"/>
        <v>0</v>
      </c>
      <c r="AK78" s="315">
        <f t="shared" ref="AK78:AT78" si="138">SUBTOTAL(9,AK79:AK86)</f>
        <v>0</v>
      </c>
      <c r="AL78" s="315">
        <f t="shared" si="138"/>
        <v>0</v>
      </c>
      <c r="AM78" s="315">
        <f t="shared" si="138"/>
        <v>0</v>
      </c>
      <c r="AN78" s="315">
        <f t="shared" si="138"/>
        <v>0</v>
      </c>
      <c r="AO78" s="315">
        <f t="shared" si="138"/>
        <v>0</v>
      </c>
      <c r="AP78" s="315">
        <f t="shared" si="138"/>
        <v>0</v>
      </c>
      <c r="AQ78" s="315">
        <f t="shared" si="138"/>
        <v>0</v>
      </c>
      <c r="AR78" s="315">
        <f t="shared" si="138"/>
        <v>0</v>
      </c>
      <c r="AS78" s="315">
        <f t="shared" si="138"/>
        <v>0</v>
      </c>
      <c r="AT78" s="315">
        <f t="shared" si="138"/>
        <v>0</v>
      </c>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5"/>
      <c r="BS78" s="315"/>
      <c r="BT78" s="315"/>
      <c r="BU78" s="315"/>
      <c r="BV78" s="315"/>
      <c r="BW78" s="315"/>
      <c r="BX78" s="315"/>
      <c r="BY78" s="315"/>
      <c r="BZ78" s="315"/>
      <c r="CA78" s="315"/>
      <c r="CB78" s="315"/>
      <c r="CC78" s="315"/>
      <c r="CD78" s="315">
        <f t="shared" ref="CD78:CX78" si="139">SUBTOTAL(9,CD79:CD86)</f>
        <v>0</v>
      </c>
      <c r="CE78" s="315">
        <f t="shared" si="139"/>
        <v>0</v>
      </c>
      <c r="CF78" s="315">
        <f t="shared" si="139"/>
        <v>0</v>
      </c>
      <c r="CG78" s="315">
        <f t="shared" si="139"/>
        <v>0</v>
      </c>
      <c r="CH78" s="315">
        <f t="shared" si="139"/>
        <v>0</v>
      </c>
      <c r="CI78" s="315">
        <f t="shared" si="139"/>
        <v>0</v>
      </c>
      <c r="CJ78" s="315">
        <f t="shared" si="139"/>
        <v>0</v>
      </c>
      <c r="CK78" s="315">
        <f t="shared" si="139"/>
        <v>0</v>
      </c>
      <c r="CL78" s="315">
        <f t="shared" si="139"/>
        <v>0</v>
      </c>
      <c r="CM78" s="315"/>
      <c r="CN78" s="315">
        <f t="shared" si="139"/>
        <v>0</v>
      </c>
      <c r="CO78" s="315">
        <f t="shared" si="139"/>
        <v>0</v>
      </c>
      <c r="CP78" s="315">
        <f t="shared" si="139"/>
        <v>0</v>
      </c>
      <c r="CQ78" s="315">
        <f t="shared" si="139"/>
        <v>0</v>
      </c>
      <c r="CR78" s="315">
        <f t="shared" si="139"/>
        <v>0</v>
      </c>
      <c r="CS78" s="315">
        <f t="shared" si="139"/>
        <v>0</v>
      </c>
      <c r="CT78" s="315">
        <f t="shared" si="139"/>
        <v>0</v>
      </c>
      <c r="CU78" s="315">
        <f t="shared" si="139"/>
        <v>0</v>
      </c>
      <c r="CV78" s="315">
        <f t="shared" si="139"/>
        <v>0</v>
      </c>
      <c r="CW78" s="315">
        <f t="shared" si="139"/>
        <v>0</v>
      </c>
      <c r="CX78" s="315">
        <f t="shared" si="139"/>
        <v>0</v>
      </c>
      <c r="CY78" s="316">
        <f t="shared" si="127"/>
        <v>0</v>
      </c>
      <c r="CZ78" s="316">
        <f t="shared" si="128"/>
        <v>0</v>
      </c>
      <c r="DA78" s="316">
        <f t="shared" si="129"/>
        <v>0</v>
      </c>
      <c r="DB78" s="316">
        <f t="shared" si="130"/>
        <v>0</v>
      </c>
      <c r="DC78" s="316">
        <f t="shared" si="131"/>
        <v>0</v>
      </c>
      <c r="DD78" s="316">
        <f t="shared" si="132"/>
        <v>0</v>
      </c>
      <c r="DE78" s="316">
        <f t="shared" si="133"/>
        <v>0</v>
      </c>
      <c r="DF78" s="315">
        <f t="shared" ref="DF78:DM78" si="140">SUBTOTAL(9,DF79:DF86)</f>
        <v>0.4</v>
      </c>
      <c r="DG78" s="315">
        <f t="shared" si="140"/>
        <v>0</v>
      </c>
      <c r="DH78" s="315">
        <f t="shared" si="140"/>
        <v>0</v>
      </c>
      <c r="DI78" s="315">
        <f t="shared" si="140"/>
        <v>0</v>
      </c>
      <c r="DJ78" s="315">
        <f t="shared" si="140"/>
        <v>0</v>
      </c>
      <c r="DK78" s="315">
        <f t="shared" si="140"/>
        <v>0</v>
      </c>
      <c r="DL78" s="315">
        <f t="shared" si="140"/>
        <v>0</v>
      </c>
      <c r="DM78" s="315">
        <f t="shared" si="140"/>
        <v>0</v>
      </c>
      <c r="DN78" s="34"/>
    </row>
    <row r="79" spans="1:145" ht="33" customHeight="1" x14ac:dyDescent="0.25">
      <c r="B79" s="67" t="s">
        <v>1545</v>
      </c>
      <c r="C79" s="313" t="s">
        <v>1424</v>
      </c>
      <c r="D79" s="67" t="s">
        <v>1637</v>
      </c>
      <c r="E79" s="316">
        <f t="shared" si="123"/>
        <v>1.0000000000000001E-5</v>
      </c>
      <c r="F79" s="316">
        <f t="shared" si="124"/>
        <v>0</v>
      </c>
      <c r="G79" s="316">
        <f t="shared" si="125"/>
        <v>0</v>
      </c>
      <c r="H79" s="316"/>
      <c r="I79" s="316"/>
      <c r="J79" s="316"/>
      <c r="K79" s="316"/>
      <c r="L79" s="68"/>
      <c r="M79" s="68"/>
      <c r="N79" s="68"/>
      <c r="O79" s="68"/>
      <c r="P79" s="68"/>
      <c r="Q79" s="68"/>
      <c r="R79" s="315"/>
      <c r="S79" s="315"/>
      <c r="T79" s="315"/>
      <c r="U79" s="315"/>
      <c r="V79" s="315"/>
      <c r="W79" s="315"/>
      <c r="X79" s="315"/>
      <c r="Y79" s="315"/>
      <c r="Z79" s="315"/>
      <c r="AA79" s="315"/>
      <c r="AB79" s="315"/>
      <c r="AC79" s="315"/>
      <c r="AD79" s="315"/>
      <c r="AE79" s="315"/>
      <c r="AF79" s="315"/>
      <c r="AG79" s="315"/>
      <c r="AH79" s="315"/>
      <c r="AI79" s="315"/>
      <c r="AJ79" s="315"/>
      <c r="AK79" s="316"/>
      <c r="AL79" s="315"/>
      <c r="AM79" s="315"/>
      <c r="AN79" s="315"/>
      <c r="AO79" s="315"/>
      <c r="AP79" s="315"/>
      <c r="AQ79" s="315"/>
      <c r="AR79" s="316"/>
      <c r="AS79" s="315"/>
      <c r="AT79" s="315"/>
      <c r="AU79" s="316">
        <v>1.0000000000000001E-5</v>
      </c>
      <c r="AV79" s="316"/>
      <c r="AW79" s="316"/>
      <c r="AX79" s="316"/>
      <c r="AY79" s="316"/>
      <c r="AZ79" s="316"/>
      <c r="BA79" s="316"/>
      <c r="BB79" s="316">
        <f>'6'!AJ80</f>
        <v>0.4</v>
      </c>
      <c r="BC79" s="315"/>
      <c r="BD79" s="315"/>
      <c r="BE79" s="315"/>
      <c r="BF79" s="315"/>
      <c r="BG79" s="315"/>
      <c r="BH79" s="315"/>
      <c r="BI79" s="316"/>
      <c r="BJ79" s="316"/>
      <c r="BK79" s="316"/>
      <c r="BL79" s="316"/>
      <c r="BM79" s="316"/>
      <c r="BN79" s="316"/>
      <c r="BO79" s="316"/>
      <c r="BP79" s="315"/>
      <c r="BQ79" s="315"/>
      <c r="BR79" s="315"/>
      <c r="BS79" s="315"/>
      <c r="BT79" s="315"/>
      <c r="BU79" s="315"/>
      <c r="BV79" s="315"/>
      <c r="BW79" s="315"/>
      <c r="BX79" s="315"/>
      <c r="BY79" s="315"/>
      <c r="BZ79" s="315"/>
      <c r="CA79" s="315"/>
      <c r="CB79" s="315"/>
      <c r="CC79" s="315"/>
      <c r="CD79" s="315"/>
      <c r="CE79" s="315"/>
      <c r="CF79" s="315"/>
      <c r="CG79" s="315"/>
      <c r="CH79" s="315"/>
      <c r="CI79" s="315"/>
      <c r="CJ79" s="315"/>
      <c r="CK79" s="315">
        <f>'6'!BN76</f>
        <v>0</v>
      </c>
      <c r="CL79" s="315"/>
      <c r="CM79" s="315"/>
      <c r="CN79" s="315"/>
      <c r="CO79" s="315">
        <f>'6'!BP76</f>
        <v>0</v>
      </c>
      <c r="CP79" s="315"/>
      <c r="CQ79" s="315"/>
      <c r="CR79" s="315"/>
      <c r="CS79" s="315"/>
      <c r="CT79" s="315"/>
      <c r="CU79" s="315"/>
      <c r="CV79" s="315"/>
      <c r="CW79" s="315"/>
      <c r="CX79" s="315"/>
      <c r="CY79" s="316">
        <f t="shared" si="127"/>
        <v>1.0000000000000001E-5</v>
      </c>
      <c r="CZ79" s="316">
        <f t="shared" si="128"/>
        <v>0</v>
      </c>
      <c r="DA79" s="316">
        <f t="shared" si="129"/>
        <v>0</v>
      </c>
      <c r="DB79" s="316">
        <f t="shared" si="130"/>
        <v>0</v>
      </c>
      <c r="DC79" s="316">
        <f t="shared" si="131"/>
        <v>0</v>
      </c>
      <c r="DD79" s="316">
        <f t="shared" si="132"/>
        <v>0</v>
      </c>
      <c r="DE79" s="316">
        <f t="shared" si="133"/>
        <v>0</v>
      </c>
      <c r="DF79" s="316">
        <f t="shared" ref="CZ79:DL86" si="141">BP79+BB79+AN79+CD79+CR79</f>
        <v>0.4</v>
      </c>
      <c r="DG79" s="316">
        <f t="shared" si="141"/>
        <v>0</v>
      </c>
      <c r="DH79" s="316">
        <f t="shared" si="141"/>
        <v>0</v>
      </c>
      <c r="DI79" s="316">
        <f t="shared" si="141"/>
        <v>0</v>
      </c>
      <c r="DJ79" s="316">
        <f t="shared" si="141"/>
        <v>0</v>
      </c>
      <c r="DK79" s="316">
        <f t="shared" si="141"/>
        <v>0</v>
      </c>
      <c r="DL79" s="316">
        <f t="shared" si="141"/>
        <v>0</v>
      </c>
      <c r="DM79" s="315"/>
    </row>
    <row r="80" spans="1:145" ht="48" customHeight="1" x14ac:dyDescent="0.25">
      <c r="B80" s="416" t="s">
        <v>122</v>
      </c>
      <c r="C80" s="417" t="s">
        <v>140</v>
      </c>
      <c r="D80" s="416" t="s">
        <v>93</v>
      </c>
      <c r="E80" s="404"/>
      <c r="F80" s="404"/>
      <c r="G80" s="404"/>
      <c r="H80" s="404"/>
      <c r="I80" s="404"/>
      <c r="J80" s="404"/>
      <c r="K80" s="404"/>
      <c r="L80" s="612"/>
      <c r="M80" s="612"/>
      <c r="N80" s="612"/>
      <c r="O80" s="612"/>
      <c r="P80" s="612"/>
      <c r="Q80" s="612"/>
      <c r="R80" s="405"/>
      <c r="S80" s="405"/>
      <c r="T80" s="405"/>
      <c r="U80" s="405"/>
      <c r="V80" s="405"/>
      <c r="W80" s="405"/>
      <c r="X80" s="405"/>
      <c r="Y80" s="405"/>
      <c r="Z80" s="405"/>
      <c r="AA80" s="405"/>
      <c r="AB80" s="405"/>
      <c r="AC80" s="405"/>
      <c r="AD80" s="405"/>
      <c r="AE80" s="405"/>
      <c r="AF80" s="405"/>
      <c r="AG80" s="405"/>
      <c r="AH80" s="405"/>
      <c r="AI80" s="404"/>
      <c r="AJ80" s="405"/>
      <c r="AK80" s="404"/>
      <c r="AL80" s="405"/>
      <c r="AM80" s="405"/>
      <c r="AN80" s="405"/>
      <c r="AO80" s="405"/>
      <c r="AP80" s="404"/>
      <c r="AQ80" s="405"/>
      <c r="AR80" s="405"/>
      <c r="AS80" s="405"/>
      <c r="AT80" s="405"/>
      <c r="AU80" s="404"/>
      <c r="AV80" s="404"/>
      <c r="AW80" s="404"/>
      <c r="AX80" s="404"/>
      <c r="AY80" s="404"/>
      <c r="AZ80" s="404"/>
      <c r="BA80" s="404"/>
      <c r="BB80" s="405"/>
      <c r="BC80" s="405"/>
      <c r="BD80" s="405"/>
      <c r="BE80" s="405"/>
      <c r="BF80" s="405"/>
      <c r="BG80" s="405"/>
      <c r="BH80" s="405"/>
      <c r="BI80" s="404"/>
      <c r="BJ80" s="404"/>
      <c r="BK80" s="404"/>
      <c r="BL80" s="404"/>
      <c r="BM80" s="404"/>
      <c r="BN80" s="404"/>
      <c r="BO80" s="404"/>
      <c r="BP80" s="405"/>
      <c r="BQ80" s="405"/>
      <c r="BR80" s="405"/>
      <c r="BS80" s="405"/>
      <c r="BT80" s="405"/>
      <c r="BU80" s="405"/>
      <c r="BV80" s="405"/>
      <c r="BW80" s="405"/>
      <c r="BX80" s="405"/>
      <c r="BY80" s="405"/>
      <c r="BZ80" s="405">
        <f>'6'!BD77</f>
        <v>0</v>
      </c>
      <c r="CA80" s="405"/>
      <c r="CB80" s="405"/>
      <c r="CC80" s="405"/>
      <c r="CD80" s="405"/>
      <c r="CE80" s="405"/>
      <c r="CF80" s="405"/>
      <c r="CG80" s="405"/>
      <c r="CH80" s="405"/>
      <c r="CI80" s="405"/>
      <c r="CJ80" s="405"/>
      <c r="CK80" s="405"/>
      <c r="CL80" s="405"/>
      <c r="CM80" s="405"/>
      <c r="CN80" s="405"/>
      <c r="CO80" s="405"/>
      <c r="CP80" s="405"/>
      <c r="CQ80" s="405"/>
      <c r="CR80" s="405"/>
      <c r="CS80" s="405"/>
      <c r="CT80" s="405"/>
      <c r="CU80" s="405"/>
      <c r="CV80" s="405"/>
      <c r="CW80" s="405"/>
      <c r="CX80" s="405"/>
      <c r="CY80" s="405">
        <f>BI80+AU80+AG80+BW80+CK80</f>
        <v>0</v>
      </c>
      <c r="CZ80" s="405">
        <f t="shared" si="141"/>
        <v>0</v>
      </c>
      <c r="DA80" s="405">
        <f t="shared" si="141"/>
        <v>0</v>
      </c>
      <c r="DB80" s="405">
        <f t="shared" si="141"/>
        <v>0</v>
      </c>
      <c r="DC80" s="405">
        <f t="shared" si="141"/>
        <v>0</v>
      </c>
      <c r="DD80" s="404">
        <f t="shared" si="141"/>
        <v>0</v>
      </c>
      <c r="DE80" s="404">
        <f t="shared" si="141"/>
        <v>0</v>
      </c>
      <c r="DF80" s="404">
        <f t="shared" si="141"/>
        <v>0</v>
      </c>
      <c r="DG80" s="404">
        <f t="shared" si="141"/>
        <v>0</v>
      </c>
      <c r="DH80" s="404">
        <f t="shared" si="141"/>
        <v>0</v>
      </c>
      <c r="DI80" s="404">
        <f t="shared" si="141"/>
        <v>0</v>
      </c>
      <c r="DJ80" s="404">
        <f t="shared" si="141"/>
        <v>0</v>
      </c>
      <c r="DK80" s="404">
        <f t="shared" si="141"/>
        <v>0</v>
      </c>
      <c r="DL80" s="404">
        <f t="shared" si="141"/>
        <v>0</v>
      </c>
      <c r="DM80" s="405"/>
    </row>
    <row r="81" spans="1:118" ht="42" customHeight="1" x14ac:dyDescent="0.25">
      <c r="B81" s="397" t="s">
        <v>1546</v>
      </c>
      <c r="C81" s="398" t="s">
        <v>142</v>
      </c>
      <c r="D81" s="397" t="s">
        <v>93</v>
      </c>
      <c r="E81" s="400"/>
      <c r="F81" s="400"/>
      <c r="G81" s="400"/>
      <c r="H81" s="400"/>
      <c r="I81" s="400"/>
      <c r="J81" s="400"/>
      <c r="K81" s="400"/>
      <c r="L81" s="610"/>
      <c r="M81" s="610"/>
      <c r="N81" s="610"/>
      <c r="O81" s="610"/>
      <c r="P81" s="610"/>
      <c r="Q81" s="610"/>
      <c r="R81" s="408"/>
      <c r="S81" s="408"/>
      <c r="T81" s="408"/>
      <c r="U81" s="408"/>
      <c r="V81" s="408"/>
      <c r="W81" s="408"/>
      <c r="X81" s="408"/>
      <c r="Y81" s="408"/>
      <c r="Z81" s="408"/>
      <c r="AA81" s="408"/>
      <c r="AB81" s="408"/>
      <c r="AC81" s="408"/>
      <c r="AD81" s="408"/>
      <c r="AE81" s="408"/>
      <c r="AF81" s="408"/>
      <c r="AG81" s="408"/>
      <c r="AH81" s="408"/>
      <c r="AI81" s="408">
        <f>'6'!T78</f>
        <v>0</v>
      </c>
      <c r="AJ81" s="408"/>
      <c r="AK81" s="400"/>
      <c r="AL81" s="408"/>
      <c r="AM81" s="408"/>
      <c r="AN81" s="408"/>
      <c r="AO81" s="408"/>
      <c r="AP81" s="400"/>
      <c r="AQ81" s="400"/>
      <c r="AR81" s="400"/>
      <c r="AS81" s="408"/>
      <c r="AT81" s="408"/>
      <c r="AU81" s="400"/>
      <c r="AV81" s="400"/>
      <c r="AW81" s="400"/>
      <c r="AX81" s="400"/>
      <c r="AY81" s="400"/>
      <c r="AZ81" s="400"/>
      <c r="BA81" s="400"/>
      <c r="BB81" s="408"/>
      <c r="BC81" s="408"/>
      <c r="BD81" s="408"/>
      <c r="BE81" s="408"/>
      <c r="BF81" s="408"/>
      <c r="BG81" s="408"/>
      <c r="BH81" s="408"/>
      <c r="BI81" s="400"/>
      <c r="BJ81" s="400"/>
      <c r="BK81" s="400"/>
      <c r="BL81" s="400"/>
      <c r="BM81" s="400"/>
      <c r="BN81" s="400"/>
      <c r="BO81" s="400"/>
      <c r="BP81" s="408"/>
      <c r="BQ81" s="408"/>
      <c r="BR81" s="408"/>
      <c r="BS81" s="408"/>
      <c r="BT81" s="408"/>
      <c r="BU81" s="408"/>
      <c r="BV81" s="408"/>
      <c r="BW81" s="408"/>
      <c r="BX81" s="408"/>
      <c r="BY81" s="408"/>
      <c r="BZ81" s="408"/>
      <c r="CA81" s="408"/>
      <c r="CB81" s="408"/>
      <c r="CC81" s="408"/>
      <c r="CD81" s="408"/>
      <c r="CE81" s="408"/>
      <c r="CF81" s="408"/>
      <c r="CG81" s="408"/>
      <c r="CH81" s="408"/>
      <c r="CI81" s="408"/>
      <c r="CJ81" s="408"/>
      <c r="CK81" s="408"/>
      <c r="CL81" s="408"/>
      <c r="CM81" s="408"/>
      <c r="CN81" s="408"/>
      <c r="CO81" s="408"/>
      <c r="CP81" s="408"/>
      <c r="CQ81" s="408"/>
      <c r="CR81" s="408"/>
      <c r="CS81" s="408"/>
      <c r="CT81" s="408"/>
      <c r="CU81" s="408"/>
      <c r="CV81" s="408"/>
      <c r="CW81" s="408"/>
      <c r="CX81" s="408"/>
      <c r="CY81" s="408">
        <f>BI81+AU81+AG81+BW81+CK81</f>
        <v>0</v>
      </c>
      <c r="CZ81" s="408">
        <f t="shared" si="141"/>
        <v>0</v>
      </c>
      <c r="DA81" s="408">
        <f t="shared" si="141"/>
        <v>0</v>
      </c>
      <c r="DB81" s="408">
        <f t="shared" si="141"/>
        <v>0</v>
      </c>
      <c r="DC81" s="408">
        <f t="shared" si="141"/>
        <v>0</v>
      </c>
      <c r="DD81" s="400">
        <f t="shared" si="141"/>
        <v>0</v>
      </c>
      <c r="DE81" s="400">
        <f t="shared" si="141"/>
        <v>0</v>
      </c>
      <c r="DF81" s="400">
        <f t="shared" si="141"/>
        <v>0</v>
      </c>
      <c r="DG81" s="400">
        <f t="shared" si="141"/>
        <v>0</v>
      </c>
      <c r="DH81" s="400">
        <f t="shared" si="141"/>
        <v>0</v>
      </c>
      <c r="DI81" s="400">
        <f t="shared" si="141"/>
        <v>0</v>
      </c>
      <c r="DJ81" s="400">
        <f t="shared" si="141"/>
        <v>0</v>
      </c>
      <c r="DK81" s="400">
        <f t="shared" si="141"/>
        <v>0</v>
      </c>
      <c r="DL81" s="400">
        <f t="shared" si="141"/>
        <v>0</v>
      </c>
      <c r="DM81" s="408"/>
    </row>
    <row r="82" spans="1:118" ht="42" customHeight="1" x14ac:dyDescent="0.25">
      <c r="B82" s="397" t="s">
        <v>1547</v>
      </c>
      <c r="C82" s="398" t="s">
        <v>144</v>
      </c>
      <c r="D82" s="397" t="s">
        <v>93</v>
      </c>
      <c r="E82" s="610"/>
      <c r="F82" s="610"/>
      <c r="G82" s="610"/>
      <c r="H82" s="610"/>
      <c r="I82" s="610"/>
      <c r="J82" s="610"/>
      <c r="K82" s="610"/>
      <c r="L82" s="610"/>
      <c r="M82" s="610"/>
      <c r="N82" s="610"/>
      <c r="O82" s="610"/>
      <c r="P82" s="610"/>
      <c r="Q82" s="610"/>
      <c r="R82" s="610"/>
      <c r="S82" s="610"/>
      <c r="T82" s="610"/>
      <c r="U82" s="610"/>
      <c r="V82" s="610"/>
      <c r="W82" s="610"/>
      <c r="X82" s="610"/>
      <c r="Y82" s="610"/>
      <c r="Z82" s="610"/>
      <c r="AA82" s="610"/>
      <c r="AB82" s="610"/>
      <c r="AC82" s="610"/>
      <c r="AD82" s="610"/>
      <c r="AE82" s="610"/>
      <c r="AF82" s="610"/>
      <c r="AG82" s="610"/>
      <c r="AH82" s="610"/>
      <c r="AI82" s="610"/>
      <c r="AJ82" s="702"/>
      <c r="AK82" s="610"/>
      <c r="AL82" s="610"/>
      <c r="AM82" s="610"/>
      <c r="AN82" s="610"/>
      <c r="AO82" s="610"/>
      <c r="AP82" s="610"/>
      <c r="AQ82" s="610"/>
      <c r="AR82" s="610"/>
      <c r="AS82" s="610"/>
      <c r="AT82" s="610"/>
      <c r="AU82" s="610"/>
      <c r="AV82" s="610"/>
      <c r="AW82" s="610"/>
      <c r="AX82" s="610"/>
      <c r="AY82" s="610"/>
      <c r="AZ82" s="610"/>
      <c r="BA82" s="610"/>
      <c r="BB82" s="610"/>
      <c r="BC82" s="610"/>
      <c r="BD82" s="610"/>
      <c r="BE82" s="610"/>
      <c r="BF82" s="610"/>
      <c r="BG82" s="610"/>
      <c r="BH82" s="610"/>
      <c r="BI82" s="396">
        <f>'6'!AP79</f>
        <v>0</v>
      </c>
      <c r="BJ82" s="610"/>
      <c r="BK82" s="396">
        <f>'6'!AR79</f>
        <v>0</v>
      </c>
      <c r="BL82" s="610"/>
      <c r="BM82" s="610"/>
      <c r="BN82" s="610"/>
      <c r="BO82" s="610"/>
      <c r="BP82" s="610"/>
      <c r="BQ82" s="610"/>
      <c r="BR82" s="610"/>
      <c r="BS82" s="610"/>
      <c r="BT82" s="610"/>
      <c r="BU82" s="610"/>
      <c r="BV82" s="610"/>
      <c r="BW82" s="610"/>
      <c r="BX82" s="610"/>
      <c r="BY82" s="610"/>
      <c r="BZ82" s="610"/>
      <c r="CA82" s="610"/>
      <c r="CB82" s="610"/>
      <c r="CC82" s="610"/>
      <c r="CD82" s="610"/>
      <c r="CE82" s="610"/>
      <c r="CF82" s="610"/>
      <c r="CG82" s="610"/>
      <c r="CH82" s="610"/>
      <c r="CI82" s="610"/>
      <c r="CJ82" s="610"/>
      <c r="CK82" s="610"/>
      <c r="CL82" s="610"/>
      <c r="CM82" s="610"/>
      <c r="CN82" s="610"/>
      <c r="CO82" s="610"/>
      <c r="CP82" s="610"/>
      <c r="CQ82" s="610"/>
      <c r="CR82" s="610"/>
      <c r="CS82" s="610"/>
      <c r="CT82" s="610"/>
      <c r="CU82" s="610"/>
      <c r="CV82" s="610"/>
      <c r="CW82" s="610"/>
      <c r="CX82" s="610"/>
      <c r="CY82" s="408">
        <f>BI82+AU82+AG82+BW82+CK82</f>
        <v>0</v>
      </c>
      <c r="CZ82" s="408">
        <f t="shared" si="141"/>
        <v>0</v>
      </c>
      <c r="DA82" s="408">
        <f t="shared" si="141"/>
        <v>0</v>
      </c>
      <c r="DB82" s="408">
        <f t="shared" si="141"/>
        <v>0</v>
      </c>
      <c r="DC82" s="408">
        <f t="shared" si="141"/>
        <v>0</v>
      </c>
      <c r="DD82" s="400">
        <f t="shared" si="141"/>
        <v>0</v>
      </c>
      <c r="DE82" s="400">
        <f t="shared" si="141"/>
        <v>0</v>
      </c>
      <c r="DF82" s="400">
        <f t="shared" si="141"/>
        <v>0</v>
      </c>
      <c r="DG82" s="400">
        <f t="shared" si="141"/>
        <v>0</v>
      </c>
      <c r="DH82" s="400">
        <f t="shared" si="141"/>
        <v>0</v>
      </c>
      <c r="DI82" s="400">
        <f t="shared" si="141"/>
        <v>0</v>
      </c>
      <c r="DJ82" s="400">
        <f t="shared" si="141"/>
        <v>0</v>
      </c>
      <c r="DK82" s="400">
        <f t="shared" si="141"/>
        <v>0</v>
      </c>
      <c r="DL82" s="400">
        <f t="shared" si="141"/>
        <v>0</v>
      </c>
      <c r="DM82" s="610"/>
    </row>
    <row r="83" spans="1:118" ht="48" customHeight="1" x14ac:dyDescent="0.25">
      <c r="B83" s="416" t="s">
        <v>709</v>
      </c>
      <c r="C83" s="417" t="s">
        <v>146</v>
      </c>
      <c r="D83" s="416" t="s">
        <v>93</v>
      </c>
      <c r="E83" s="612"/>
      <c r="F83" s="612"/>
      <c r="G83" s="612"/>
      <c r="H83" s="612"/>
      <c r="I83" s="612"/>
      <c r="J83" s="612"/>
      <c r="K83" s="612"/>
      <c r="L83" s="612"/>
      <c r="M83" s="612"/>
      <c r="N83" s="612"/>
      <c r="O83" s="612"/>
      <c r="P83" s="612"/>
      <c r="Q83" s="612"/>
      <c r="R83" s="612"/>
      <c r="S83" s="612"/>
      <c r="T83" s="612"/>
      <c r="U83" s="612"/>
      <c r="V83" s="612"/>
      <c r="W83" s="612"/>
      <c r="X83" s="612"/>
      <c r="Y83" s="612"/>
      <c r="Z83" s="612"/>
      <c r="AA83" s="612"/>
      <c r="AB83" s="612"/>
      <c r="AC83" s="612"/>
      <c r="AD83" s="612"/>
      <c r="AE83" s="612"/>
      <c r="AF83" s="612"/>
      <c r="AG83" s="696"/>
      <c r="AH83" s="612"/>
      <c r="AI83" s="612"/>
      <c r="AJ83" s="612"/>
      <c r="AK83" s="612"/>
      <c r="AL83" s="612"/>
      <c r="AM83" s="612"/>
      <c r="AN83" s="612"/>
      <c r="AO83" s="612"/>
      <c r="AP83" s="612"/>
      <c r="AQ83" s="612"/>
      <c r="AR83" s="612"/>
      <c r="AS83" s="612"/>
      <c r="AT83" s="612"/>
      <c r="AU83" s="612"/>
      <c r="AV83" s="612"/>
      <c r="AW83" s="612"/>
      <c r="AX83" s="612"/>
      <c r="AY83" s="612"/>
      <c r="AZ83" s="612"/>
      <c r="BA83" s="612"/>
      <c r="BB83" s="612"/>
      <c r="BC83" s="612"/>
      <c r="BD83" s="612"/>
      <c r="BE83" s="612"/>
      <c r="BF83" s="612"/>
      <c r="BG83" s="612"/>
      <c r="BH83" s="612"/>
      <c r="BI83" s="612"/>
      <c r="BJ83" s="612"/>
      <c r="BK83" s="612"/>
      <c r="BL83" s="612"/>
      <c r="BM83" s="612"/>
      <c r="BN83" s="612"/>
      <c r="BO83" s="612"/>
      <c r="BP83" s="612"/>
      <c r="BQ83" s="612"/>
      <c r="BR83" s="612"/>
      <c r="BS83" s="612"/>
      <c r="BT83" s="612"/>
      <c r="BU83" s="612"/>
      <c r="BV83" s="612"/>
      <c r="BW83" s="612"/>
      <c r="BX83" s="612"/>
      <c r="BY83" s="414">
        <f>'6'!BD80</f>
        <v>0</v>
      </c>
      <c r="BZ83" s="612"/>
      <c r="CA83" s="612"/>
      <c r="CB83" s="612"/>
      <c r="CC83" s="612"/>
      <c r="CD83" s="612"/>
      <c r="CE83" s="612"/>
      <c r="CF83" s="612"/>
      <c r="CG83" s="612"/>
      <c r="CH83" s="612"/>
      <c r="CI83" s="612"/>
      <c r="CJ83" s="612"/>
      <c r="CK83" s="612"/>
      <c r="CL83" s="612"/>
      <c r="CM83" s="612"/>
      <c r="CN83" s="612"/>
      <c r="CO83" s="612"/>
      <c r="CP83" s="612"/>
      <c r="CQ83" s="612"/>
      <c r="CR83" s="612"/>
      <c r="CS83" s="612"/>
      <c r="CT83" s="612"/>
      <c r="CU83" s="612"/>
      <c r="CV83" s="612"/>
      <c r="CW83" s="612"/>
      <c r="CX83" s="612"/>
      <c r="CY83" s="405">
        <f>BI83+AU83+AG83+BW83+CK83</f>
        <v>0</v>
      </c>
      <c r="CZ83" s="405">
        <f t="shared" si="141"/>
        <v>0</v>
      </c>
      <c r="DA83" s="405">
        <f t="shared" si="141"/>
        <v>0</v>
      </c>
      <c r="DB83" s="405">
        <f t="shared" si="141"/>
        <v>0</v>
      </c>
      <c r="DC83" s="405">
        <f t="shared" si="141"/>
        <v>0</v>
      </c>
      <c r="DD83" s="404">
        <f t="shared" si="141"/>
        <v>0</v>
      </c>
      <c r="DE83" s="404">
        <f t="shared" si="141"/>
        <v>0</v>
      </c>
      <c r="DF83" s="404">
        <f t="shared" si="141"/>
        <v>0</v>
      </c>
      <c r="DG83" s="404">
        <f t="shared" si="141"/>
        <v>0</v>
      </c>
      <c r="DH83" s="404">
        <f t="shared" si="141"/>
        <v>0</v>
      </c>
      <c r="DI83" s="404">
        <f t="shared" si="141"/>
        <v>0</v>
      </c>
      <c r="DJ83" s="404">
        <f t="shared" si="141"/>
        <v>0</v>
      </c>
      <c r="DK83" s="404">
        <f t="shared" si="141"/>
        <v>0</v>
      </c>
      <c r="DL83" s="404">
        <f t="shared" si="141"/>
        <v>0</v>
      </c>
      <c r="DM83" s="612"/>
    </row>
    <row r="84" spans="1:118" ht="48" customHeight="1" x14ac:dyDescent="0.25">
      <c r="B84" s="415" t="s">
        <v>710</v>
      </c>
      <c r="C84" s="602" t="s">
        <v>164</v>
      </c>
      <c r="D84" s="601" t="s">
        <v>93</v>
      </c>
      <c r="E84" s="404"/>
      <c r="F84" s="404"/>
      <c r="G84" s="404"/>
      <c r="H84" s="404"/>
      <c r="I84" s="404"/>
      <c r="J84" s="404"/>
      <c r="K84" s="404"/>
      <c r="L84" s="612"/>
      <c r="M84" s="612"/>
      <c r="N84" s="612"/>
      <c r="O84" s="612"/>
      <c r="P84" s="612"/>
      <c r="Q84" s="612"/>
      <c r="R84" s="612"/>
      <c r="S84" s="405"/>
      <c r="T84" s="405"/>
      <c r="U84" s="405"/>
      <c r="V84" s="405"/>
      <c r="W84" s="405"/>
      <c r="X84" s="405"/>
      <c r="Y84" s="405"/>
      <c r="Z84" s="405"/>
      <c r="AA84" s="405"/>
      <c r="AB84" s="405"/>
      <c r="AC84" s="405"/>
      <c r="AD84" s="405"/>
      <c r="AE84" s="405"/>
      <c r="AF84" s="405"/>
      <c r="AG84" s="405"/>
      <c r="AH84" s="405"/>
      <c r="AI84" s="404"/>
      <c r="AJ84" s="405"/>
      <c r="AK84" s="404"/>
      <c r="AL84" s="405"/>
      <c r="AM84" s="405"/>
      <c r="AN84" s="405"/>
      <c r="AO84" s="405"/>
      <c r="AP84" s="404"/>
      <c r="AQ84" s="404"/>
      <c r="AR84" s="404"/>
      <c r="AS84" s="405"/>
      <c r="AT84" s="405"/>
      <c r="AU84" s="404"/>
      <c r="AV84" s="404"/>
      <c r="AW84" s="404"/>
      <c r="AX84" s="404"/>
      <c r="AY84" s="404"/>
      <c r="AZ84" s="404"/>
      <c r="BA84" s="404"/>
      <c r="BB84" s="405"/>
      <c r="BC84" s="405"/>
      <c r="BD84" s="404"/>
      <c r="BE84" s="405"/>
      <c r="BF84" s="404"/>
      <c r="BG84" s="405"/>
      <c r="BH84" s="405"/>
      <c r="BI84" s="404"/>
      <c r="BJ84" s="404"/>
      <c r="BK84" s="404"/>
      <c r="BL84" s="404"/>
      <c r="BM84" s="404"/>
      <c r="BN84" s="404"/>
      <c r="BO84" s="404"/>
      <c r="BP84" s="405"/>
      <c r="BQ84" s="405"/>
      <c r="BR84" s="405"/>
      <c r="BS84" s="405"/>
      <c r="BT84" s="405"/>
      <c r="BU84" s="405"/>
      <c r="BV84" s="405"/>
      <c r="BW84" s="405"/>
      <c r="BX84" s="405"/>
      <c r="BY84" s="405"/>
      <c r="BZ84" s="405"/>
      <c r="CA84" s="405"/>
      <c r="CB84" s="405"/>
      <c r="CC84" s="405"/>
      <c r="CD84" s="405"/>
      <c r="CE84" s="405"/>
      <c r="CF84" s="405"/>
      <c r="CG84" s="405"/>
      <c r="CH84" s="405"/>
      <c r="CI84" s="405"/>
      <c r="CJ84" s="405"/>
      <c r="CK84" s="405"/>
      <c r="CL84" s="405"/>
      <c r="CM84" s="405"/>
      <c r="CN84" s="405"/>
      <c r="CO84" s="405"/>
      <c r="CP84" s="405"/>
      <c r="CQ84" s="405"/>
      <c r="CR84" s="405"/>
      <c r="CS84" s="405"/>
      <c r="CT84" s="405"/>
      <c r="CU84" s="405"/>
      <c r="CV84" s="405"/>
      <c r="CW84" s="405"/>
      <c r="CX84" s="405"/>
      <c r="CY84" s="405"/>
      <c r="CZ84" s="405"/>
      <c r="DA84" s="405"/>
      <c r="DB84" s="405">
        <f t="shared" si="141"/>
        <v>0</v>
      </c>
      <c r="DC84" s="405">
        <f t="shared" si="141"/>
        <v>0</v>
      </c>
      <c r="DD84" s="404">
        <f t="shared" si="141"/>
        <v>0</v>
      </c>
      <c r="DE84" s="404">
        <f t="shared" si="141"/>
        <v>0</v>
      </c>
      <c r="DF84" s="404">
        <f t="shared" si="141"/>
        <v>0</v>
      </c>
      <c r="DG84" s="404">
        <f t="shared" si="141"/>
        <v>0</v>
      </c>
      <c r="DH84" s="404">
        <f t="shared" si="141"/>
        <v>0</v>
      </c>
      <c r="DI84" s="404">
        <f t="shared" si="141"/>
        <v>0</v>
      </c>
      <c r="DJ84" s="404">
        <f t="shared" si="141"/>
        <v>0</v>
      </c>
      <c r="DK84" s="404">
        <f t="shared" si="141"/>
        <v>0</v>
      </c>
      <c r="DL84" s="404">
        <f t="shared" si="141"/>
        <v>0</v>
      </c>
      <c r="DM84" s="405"/>
    </row>
    <row r="85" spans="1:118" ht="42" customHeight="1" x14ac:dyDescent="0.25">
      <c r="B85" s="600" t="s">
        <v>1548</v>
      </c>
      <c r="C85" s="420" t="s">
        <v>166</v>
      </c>
      <c r="D85" s="397" t="s">
        <v>93</v>
      </c>
      <c r="E85" s="400"/>
      <c r="F85" s="400"/>
      <c r="G85" s="400"/>
      <c r="H85" s="400"/>
      <c r="I85" s="400"/>
      <c r="J85" s="400"/>
      <c r="K85" s="400"/>
      <c r="L85" s="610"/>
      <c r="M85" s="610"/>
      <c r="N85" s="610"/>
      <c r="O85" s="610"/>
      <c r="P85" s="610"/>
      <c r="Q85" s="610"/>
      <c r="R85" s="610"/>
      <c r="S85" s="408"/>
      <c r="T85" s="408"/>
      <c r="U85" s="408"/>
      <c r="V85" s="408"/>
      <c r="W85" s="408"/>
      <c r="X85" s="408"/>
      <c r="Y85" s="408"/>
      <c r="Z85" s="408"/>
      <c r="AA85" s="408"/>
      <c r="AB85" s="408"/>
      <c r="AC85" s="408"/>
      <c r="AD85" s="408"/>
      <c r="AE85" s="408"/>
      <c r="AF85" s="408"/>
      <c r="AG85" s="408"/>
      <c r="AH85" s="408"/>
      <c r="AI85" s="400"/>
      <c r="AJ85" s="408"/>
      <c r="AK85" s="400"/>
      <c r="AL85" s="408"/>
      <c r="AM85" s="408"/>
      <c r="AN85" s="408"/>
      <c r="AO85" s="408"/>
      <c r="AP85" s="408"/>
      <c r="AQ85" s="408"/>
      <c r="AR85" s="408"/>
      <c r="AS85" s="408"/>
      <c r="AT85" s="408"/>
      <c r="AU85" s="400"/>
      <c r="AV85" s="400"/>
      <c r="AW85" s="400"/>
      <c r="AX85" s="400"/>
      <c r="AY85" s="400"/>
      <c r="AZ85" s="400"/>
      <c r="BA85" s="400"/>
      <c r="BB85" s="408"/>
      <c r="BC85" s="408"/>
      <c r="BD85" s="408"/>
      <c r="BE85" s="408"/>
      <c r="BF85" s="408"/>
      <c r="BG85" s="408"/>
      <c r="BH85" s="408"/>
      <c r="BI85" s="400"/>
      <c r="BJ85" s="400"/>
      <c r="BK85" s="400"/>
      <c r="BL85" s="400"/>
      <c r="BM85" s="400"/>
      <c r="BN85" s="400"/>
      <c r="BO85" s="400"/>
      <c r="BP85" s="408"/>
      <c r="BQ85" s="408"/>
      <c r="BR85" s="408"/>
      <c r="BS85" s="408"/>
      <c r="BT85" s="408"/>
      <c r="BU85" s="408"/>
      <c r="BV85" s="408"/>
      <c r="BW85" s="408"/>
      <c r="BX85" s="408"/>
      <c r="BY85" s="408"/>
      <c r="BZ85" s="408"/>
      <c r="CA85" s="408"/>
      <c r="CB85" s="408"/>
      <c r="CC85" s="408"/>
      <c r="CD85" s="408"/>
      <c r="CE85" s="408"/>
      <c r="CF85" s="408"/>
      <c r="CG85" s="408"/>
      <c r="CH85" s="408"/>
      <c r="CI85" s="408"/>
      <c r="CJ85" s="408"/>
      <c r="CK85" s="408"/>
      <c r="CL85" s="408"/>
      <c r="CM85" s="408"/>
      <c r="CN85" s="408"/>
      <c r="CO85" s="408"/>
      <c r="CP85" s="408"/>
      <c r="CQ85" s="408"/>
      <c r="CR85" s="408"/>
      <c r="CS85" s="408"/>
      <c r="CT85" s="408"/>
      <c r="CU85" s="408"/>
      <c r="CV85" s="408"/>
      <c r="CW85" s="408"/>
      <c r="CX85" s="408"/>
      <c r="CY85" s="408"/>
      <c r="CZ85" s="408"/>
      <c r="DA85" s="408"/>
      <c r="DB85" s="408">
        <f t="shared" si="141"/>
        <v>0</v>
      </c>
      <c r="DC85" s="408">
        <f t="shared" si="141"/>
        <v>0</v>
      </c>
      <c r="DD85" s="400">
        <f t="shared" si="141"/>
        <v>0</v>
      </c>
      <c r="DE85" s="400">
        <f t="shared" si="141"/>
        <v>0</v>
      </c>
      <c r="DF85" s="400">
        <f t="shared" si="141"/>
        <v>0</v>
      </c>
      <c r="DG85" s="400">
        <f t="shared" si="141"/>
        <v>0</v>
      </c>
      <c r="DH85" s="400">
        <f t="shared" si="141"/>
        <v>0</v>
      </c>
      <c r="DI85" s="400">
        <f t="shared" si="141"/>
        <v>0</v>
      </c>
      <c r="DJ85" s="400">
        <f t="shared" si="141"/>
        <v>0</v>
      </c>
      <c r="DK85" s="400">
        <f t="shared" si="141"/>
        <v>0</v>
      </c>
      <c r="DL85" s="400">
        <f t="shared" si="141"/>
        <v>0</v>
      </c>
      <c r="DM85" s="408"/>
    </row>
    <row r="86" spans="1:118" ht="42" customHeight="1" x14ac:dyDescent="0.25">
      <c r="B86" s="397" t="s">
        <v>1549</v>
      </c>
      <c r="C86" s="398" t="s">
        <v>168</v>
      </c>
      <c r="D86" s="397" t="s">
        <v>93</v>
      </c>
      <c r="E86" s="400"/>
      <c r="F86" s="400"/>
      <c r="G86" s="400"/>
      <c r="H86" s="400"/>
      <c r="I86" s="400"/>
      <c r="J86" s="400"/>
      <c r="K86" s="400"/>
      <c r="L86" s="610"/>
      <c r="M86" s="610"/>
      <c r="N86" s="610"/>
      <c r="O86" s="610"/>
      <c r="P86" s="610"/>
      <c r="Q86" s="610"/>
      <c r="R86" s="610"/>
      <c r="S86" s="408"/>
      <c r="T86" s="408"/>
      <c r="U86" s="408"/>
      <c r="V86" s="408"/>
      <c r="W86" s="408"/>
      <c r="X86" s="408"/>
      <c r="Y86" s="408"/>
      <c r="Z86" s="408"/>
      <c r="AA86" s="408"/>
      <c r="AB86" s="408"/>
      <c r="AC86" s="408"/>
      <c r="AD86" s="408"/>
      <c r="AE86" s="408"/>
      <c r="AF86" s="408"/>
      <c r="AG86" s="408"/>
      <c r="AH86" s="408"/>
      <c r="AI86" s="400"/>
      <c r="AJ86" s="408"/>
      <c r="AK86" s="400"/>
      <c r="AL86" s="408"/>
      <c r="AM86" s="408"/>
      <c r="AN86" s="408"/>
      <c r="AO86" s="408"/>
      <c r="AP86" s="408"/>
      <c r="AQ86" s="408"/>
      <c r="AR86" s="408"/>
      <c r="AS86" s="408"/>
      <c r="AT86" s="408"/>
      <c r="AU86" s="400"/>
      <c r="AV86" s="400"/>
      <c r="AW86" s="400"/>
      <c r="AX86" s="400"/>
      <c r="AY86" s="400"/>
      <c r="AZ86" s="400"/>
      <c r="BA86" s="400"/>
      <c r="BB86" s="408"/>
      <c r="BC86" s="408"/>
      <c r="BD86" s="408"/>
      <c r="BE86" s="408"/>
      <c r="BF86" s="408"/>
      <c r="BG86" s="408"/>
      <c r="BH86" s="408"/>
      <c r="BI86" s="400"/>
      <c r="BJ86" s="400"/>
      <c r="BK86" s="400"/>
      <c r="BL86" s="400"/>
      <c r="BM86" s="400"/>
      <c r="BN86" s="400"/>
      <c r="BO86" s="400"/>
      <c r="BP86" s="408"/>
      <c r="BQ86" s="408"/>
      <c r="BR86" s="408"/>
      <c r="BS86" s="408"/>
      <c r="BT86" s="408"/>
      <c r="BU86" s="408"/>
      <c r="BV86" s="408"/>
      <c r="BW86" s="408"/>
      <c r="BX86" s="408"/>
      <c r="BY86" s="408"/>
      <c r="BZ86" s="408"/>
      <c r="CA86" s="408"/>
      <c r="CB86" s="408"/>
      <c r="CC86" s="408"/>
      <c r="CD86" s="408"/>
      <c r="CE86" s="408"/>
      <c r="CF86" s="408"/>
      <c r="CG86" s="408"/>
      <c r="CH86" s="408"/>
      <c r="CI86" s="408"/>
      <c r="CJ86" s="408"/>
      <c r="CK86" s="408"/>
      <c r="CL86" s="408"/>
      <c r="CM86" s="408"/>
      <c r="CN86" s="408"/>
      <c r="CO86" s="408"/>
      <c r="CP86" s="408"/>
      <c r="CQ86" s="408"/>
      <c r="CR86" s="408"/>
      <c r="CS86" s="408"/>
      <c r="CT86" s="408"/>
      <c r="CU86" s="408"/>
      <c r="CV86" s="408"/>
      <c r="CW86" s="408"/>
      <c r="CX86" s="408"/>
      <c r="CY86" s="408"/>
      <c r="CZ86" s="408"/>
      <c r="DA86" s="408"/>
      <c r="DB86" s="408">
        <f t="shared" si="141"/>
        <v>0</v>
      </c>
      <c r="DC86" s="408">
        <f t="shared" si="141"/>
        <v>0</v>
      </c>
      <c r="DD86" s="400">
        <f t="shared" si="141"/>
        <v>0</v>
      </c>
      <c r="DE86" s="400">
        <f t="shared" si="141"/>
        <v>0</v>
      </c>
      <c r="DF86" s="400">
        <f t="shared" si="141"/>
        <v>0</v>
      </c>
      <c r="DG86" s="400">
        <f t="shared" si="141"/>
        <v>0</v>
      </c>
      <c r="DH86" s="400">
        <f t="shared" si="141"/>
        <v>0</v>
      </c>
      <c r="DI86" s="400">
        <f t="shared" si="141"/>
        <v>0</v>
      </c>
      <c r="DJ86" s="400">
        <f t="shared" si="141"/>
        <v>0</v>
      </c>
      <c r="DK86" s="400">
        <f t="shared" si="141"/>
        <v>0</v>
      </c>
      <c r="DL86" s="400">
        <f t="shared" si="141"/>
        <v>0</v>
      </c>
      <c r="DM86" s="408"/>
    </row>
    <row r="87" spans="1:118" ht="48" customHeight="1" x14ac:dyDescent="0.25">
      <c r="A87" s="34"/>
      <c r="B87" s="416" t="s">
        <v>124</v>
      </c>
      <c r="C87" s="417" t="s">
        <v>170</v>
      </c>
      <c r="D87" s="601" t="s">
        <v>93</v>
      </c>
      <c r="E87" s="405">
        <v>0</v>
      </c>
      <c r="F87" s="405">
        <v>0</v>
      </c>
      <c r="G87" s="405">
        <v>0</v>
      </c>
      <c r="H87" s="405">
        <v>0</v>
      </c>
      <c r="I87" s="405">
        <v>0</v>
      </c>
      <c r="J87" s="405">
        <v>0</v>
      </c>
      <c r="K87" s="405">
        <v>0</v>
      </c>
      <c r="L87" s="405">
        <v>0</v>
      </c>
      <c r="M87" s="405">
        <v>0</v>
      </c>
      <c r="N87" s="405">
        <v>0</v>
      </c>
      <c r="O87" s="405">
        <v>0</v>
      </c>
      <c r="P87" s="405">
        <v>0</v>
      </c>
      <c r="Q87" s="405">
        <v>0</v>
      </c>
      <c r="R87" s="405">
        <v>0</v>
      </c>
      <c r="S87" s="405">
        <v>0</v>
      </c>
      <c r="T87" s="405">
        <v>0</v>
      </c>
      <c r="U87" s="405">
        <v>0</v>
      </c>
      <c r="V87" s="405">
        <v>0</v>
      </c>
      <c r="W87" s="405">
        <v>0</v>
      </c>
      <c r="X87" s="405">
        <v>0</v>
      </c>
      <c r="Y87" s="405">
        <v>0</v>
      </c>
      <c r="Z87" s="405">
        <v>0</v>
      </c>
      <c r="AA87" s="405">
        <v>0</v>
      </c>
      <c r="AB87" s="405">
        <v>0</v>
      </c>
      <c r="AC87" s="405">
        <v>0</v>
      </c>
      <c r="AD87" s="405">
        <v>0</v>
      </c>
      <c r="AE87" s="405">
        <v>0</v>
      </c>
      <c r="AF87" s="405">
        <v>0</v>
      </c>
      <c r="AG87" s="405">
        <v>0</v>
      </c>
      <c r="AH87" s="405">
        <v>0</v>
      </c>
      <c r="AI87" s="405">
        <v>0</v>
      </c>
      <c r="AJ87" s="405">
        <v>0</v>
      </c>
      <c r="AK87" s="405">
        <v>0</v>
      </c>
      <c r="AL87" s="405">
        <v>0</v>
      </c>
      <c r="AM87" s="405">
        <v>0</v>
      </c>
      <c r="AN87" s="405">
        <v>0</v>
      </c>
      <c r="AO87" s="405">
        <v>0</v>
      </c>
      <c r="AP87" s="405">
        <v>0</v>
      </c>
      <c r="AQ87" s="405">
        <v>0</v>
      </c>
      <c r="AR87" s="405">
        <v>0</v>
      </c>
      <c r="AS87" s="405">
        <v>0</v>
      </c>
      <c r="AT87" s="405">
        <v>0</v>
      </c>
      <c r="AU87" s="405">
        <v>0</v>
      </c>
      <c r="AV87" s="405">
        <v>0</v>
      </c>
      <c r="AW87" s="405">
        <v>0</v>
      </c>
      <c r="AX87" s="405">
        <v>0</v>
      </c>
      <c r="AY87" s="405">
        <v>0</v>
      </c>
      <c r="AZ87" s="405">
        <v>0</v>
      </c>
      <c r="BA87" s="405">
        <v>0</v>
      </c>
      <c r="BB87" s="405">
        <v>0</v>
      </c>
      <c r="BC87" s="405">
        <v>0</v>
      </c>
      <c r="BD87" s="405">
        <v>0</v>
      </c>
      <c r="BE87" s="405">
        <v>0</v>
      </c>
      <c r="BF87" s="405">
        <v>0</v>
      </c>
      <c r="BG87" s="405">
        <v>0</v>
      </c>
      <c r="BH87" s="405">
        <v>0</v>
      </c>
      <c r="BI87" s="405">
        <v>0</v>
      </c>
      <c r="BJ87" s="405">
        <v>0</v>
      </c>
      <c r="BK87" s="405">
        <v>0</v>
      </c>
      <c r="BL87" s="405">
        <v>0</v>
      </c>
      <c r="BM87" s="405">
        <v>0</v>
      </c>
      <c r="BN87" s="405">
        <v>0</v>
      </c>
      <c r="BO87" s="405">
        <v>0</v>
      </c>
      <c r="BP87" s="405">
        <v>0</v>
      </c>
      <c r="BQ87" s="405">
        <v>0</v>
      </c>
      <c r="BR87" s="405">
        <v>0</v>
      </c>
      <c r="BS87" s="405">
        <v>0</v>
      </c>
      <c r="BT87" s="405">
        <v>0</v>
      </c>
      <c r="BU87" s="405">
        <v>0</v>
      </c>
      <c r="BV87" s="405">
        <v>0</v>
      </c>
      <c r="BW87" s="405"/>
      <c r="BX87" s="405"/>
      <c r="BY87" s="405"/>
      <c r="BZ87" s="405"/>
      <c r="CA87" s="405"/>
      <c r="CB87" s="405"/>
      <c r="CC87" s="405"/>
      <c r="CD87" s="405"/>
      <c r="CE87" s="405"/>
      <c r="CF87" s="405"/>
      <c r="CG87" s="405"/>
      <c r="CH87" s="405"/>
      <c r="CI87" s="405"/>
      <c r="CJ87" s="405"/>
      <c r="CK87" s="405"/>
      <c r="CL87" s="405"/>
      <c r="CM87" s="405"/>
      <c r="CN87" s="405"/>
      <c r="CO87" s="405"/>
      <c r="CP87" s="405"/>
      <c r="CQ87" s="405"/>
      <c r="CR87" s="405"/>
      <c r="CS87" s="405"/>
      <c r="CT87" s="405"/>
      <c r="CU87" s="405"/>
      <c r="CV87" s="405"/>
      <c r="CW87" s="405"/>
      <c r="CX87" s="405"/>
      <c r="CY87" s="405"/>
      <c r="CZ87" s="405"/>
      <c r="DA87" s="405"/>
      <c r="DB87" s="405">
        <v>0</v>
      </c>
      <c r="DC87" s="405">
        <v>0</v>
      </c>
      <c r="DD87" s="405">
        <v>0</v>
      </c>
      <c r="DE87" s="405">
        <v>0</v>
      </c>
      <c r="DF87" s="405">
        <v>0</v>
      </c>
      <c r="DG87" s="405">
        <v>0</v>
      </c>
      <c r="DH87" s="405">
        <v>0</v>
      </c>
      <c r="DI87" s="405">
        <v>0</v>
      </c>
      <c r="DJ87" s="405">
        <v>0</v>
      </c>
      <c r="DK87" s="405">
        <v>0</v>
      </c>
      <c r="DL87" s="405">
        <v>0</v>
      </c>
      <c r="DM87" s="405" t="s">
        <v>180</v>
      </c>
      <c r="DN87" s="34"/>
    </row>
    <row r="88" spans="1:118" ht="42" customHeight="1" x14ac:dyDescent="0.25">
      <c r="A88" s="34"/>
      <c r="B88" s="397" t="s">
        <v>712</v>
      </c>
      <c r="C88" s="398" t="s">
        <v>172</v>
      </c>
      <c r="D88" s="397" t="s">
        <v>93</v>
      </c>
      <c r="E88" s="396">
        <f t="shared" ref="E88:BP88" si="142">SUM(E96:E96)</f>
        <v>2</v>
      </c>
      <c r="F88" s="396">
        <f t="shared" si="142"/>
        <v>0</v>
      </c>
      <c r="G88" s="396">
        <f t="shared" si="142"/>
        <v>3.5209999999999999</v>
      </c>
      <c r="H88" s="396">
        <f t="shared" si="142"/>
        <v>0</v>
      </c>
      <c r="I88" s="396">
        <f t="shared" si="142"/>
        <v>0</v>
      </c>
      <c r="J88" s="396">
        <f t="shared" si="142"/>
        <v>0</v>
      </c>
      <c r="K88" s="396">
        <f t="shared" si="142"/>
        <v>0</v>
      </c>
      <c r="L88" s="396">
        <f t="shared" si="142"/>
        <v>0</v>
      </c>
      <c r="M88" s="396">
        <f t="shared" si="142"/>
        <v>0</v>
      </c>
      <c r="N88" s="396">
        <f t="shared" si="142"/>
        <v>0</v>
      </c>
      <c r="O88" s="396">
        <f t="shared" si="142"/>
        <v>0</v>
      </c>
      <c r="P88" s="396">
        <f t="shared" si="142"/>
        <v>0</v>
      </c>
      <c r="Q88" s="396">
        <f t="shared" si="142"/>
        <v>0</v>
      </c>
      <c r="R88" s="396">
        <f t="shared" si="142"/>
        <v>0</v>
      </c>
      <c r="S88" s="396">
        <f t="shared" si="142"/>
        <v>0</v>
      </c>
      <c r="T88" s="396">
        <f t="shared" si="142"/>
        <v>0</v>
      </c>
      <c r="U88" s="396">
        <f t="shared" si="142"/>
        <v>0</v>
      </c>
      <c r="V88" s="396">
        <f t="shared" si="142"/>
        <v>0</v>
      </c>
      <c r="W88" s="396">
        <f t="shared" si="142"/>
        <v>0</v>
      </c>
      <c r="X88" s="396">
        <f t="shared" si="142"/>
        <v>0</v>
      </c>
      <c r="Y88" s="396">
        <f t="shared" si="142"/>
        <v>0</v>
      </c>
      <c r="Z88" s="396">
        <f t="shared" si="142"/>
        <v>0</v>
      </c>
      <c r="AA88" s="396">
        <f t="shared" si="142"/>
        <v>0</v>
      </c>
      <c r="AB88" s="396">
        <f t="shared" si="142"/>
        <v>0</v>
      </c>
      <c r="AC88" s="396">
        <f t="shared" si="142"/>
        <v>0</v>
      </c>
      <c r="AD88" s="396">
        <f t="shared" si="142"/>
        <v>0</v>
      </c>
      <c r="AE88" s="396">
        <f t="shared" si="142"/>
        <v>0</v>
      </c>
      <c r="AF88" s="396">
        <f t="shared" si="142"/>
        <v>0</v>
      </c>
      <c r="AG88" s="396">
        <f t="shared" si="142"/>
        <v>0</v>
      </c>
      <c r="AH88" s="396">
        <f t="shared" si="142"/>
        <v>0</v>
      </c>
      <c r="AI88" s="396">
        <f t="shared" si="142"/>
        <v>0</v>
      </c>
      <c r="AJ88" s="396">
        <f t="shared" si="142"/>
        <v>0</v>
      </c>
      <c r="AK88" s="396">
        <f t="shared" si="142"/>
        <v>0</v>
      </c>
      <c r="AL88" s="396">
        <f t="shared" si="142"/>
        <v>0</v>
      </c>
      <c r="AM88" s="396">
        <f t="shared" si="142"/>
        <v>0</v>
      </c>
      <c r="AN88" s="396">
        <f t="shared" si="142"/>
        <v>0</v>
      </c>
      <c r="AO88" s="396">
        <f t="shared" si="142"/>
        <v>0</v>
      </c>
      <c r="AP88" s="396">
        <f t="shared" si="142"/>
        <v>0</v>
      </c>
      <c r="AQ88" s="396">
        <f t="shared" si="142"/>
        <v>0</v>
      </c>
      <c r="AR88" s="396">
        <f t="shared" si="142"/>
        <v>0</v>
      </c>
      <c r="AS88" s="396">
        <f t="shared" si="142"/>
        <v>0</v>
      </c>
      <c r="AT88" s="396">
        <f t="shared" si="142"/>
        <v>0</v>
      </c>
      <c r="AU88" s="396">
        <f t="shared" si="142"/>
        <v>0</v>
      </c>
      <c r="AV88" s="396">
        <f t="shared" si="142"/>
        <v>0</v>
      </c>
      <c r="AW88" s="396">
        <f t="shared" si="142"/>
        <v>0</v>
      </c>
      <c r="AX88" s="396">
        <f t="shared" si="142"/>
        <v>0</v>
      </c>
      <c r="AY88" s="396">
        <f t="shared" si="142"/>
        <v>0</v>
      </c>
      <c r="AZ88" s="396">
        <f t="shared" si="142"/>
        <v>0</v>
      </c>
      <c r="BA88" s="396">
        <f t="shared" si="142"/>
        <v>0</v>
      </c>
      <c r="BB88" s="396">
        <f t="shared" si="142"/>
        <v>0</v>
      </c>
      <c r="BC88" s="396">
        <f t="shared" si="142"/>
        <v>0</v>
      </c>
      <c r="BD88" s="396">
        <f t="shared" si="142"/>
        <v>0</v>
      </c>
      <c r="BE88" s="396">
        <f t="shared" si="142"/>
        <v>0</v>
      </c>
      <c r="BF88" s="396">
        <f t="shared" si="142"/>
        <v>0</v>
      </c>
      <c r="BG88" s="396">
        <f t="shared" si="142"/>
        <v>0</v>
      </c>
      <c r="BH88" s="396">
        <f t="shared" si="142"/>
        <v>0</v>
      </c>
      <c r="BI88" s="396">
        <f t="shared" si="142"/>
        <v>0</v>
      </c>
      <c r="BJ88" s="396">
        <f t="shared" si="142"/>
        <v>0</v>
      </c>
      <c r="BK88" s="396">
        <f t="shared" si="142"/>
        <v>0</v>
      </c>
      <c r="BL88" s="396">
        <f t="shared" si="142"/>
        <v>0</v>
      </c>
      <c r="BM88" s="396">
        <f t="shared" si="142"/>
        <v>0</v>
      </c>
      <c r="BN88" s="396">
        <f t="shared" si="142"/>
        <v>0</v>
      </c>
      <c r="BO88" s="396">
        <f t="shared" si="142"/>
        <v>0</v>
      </c>
      <c r="BP88" s="396">
        <f t="shared" si="142"/>
        <v>0</v>
      </c>
      <c r="BQ88" s="396">
        <f t="shared" ref="BQ88:BV88" si="143">SUM(BQ96:BQ96)</f>
        <v>0</v>
      </c>
      <c r="BR88" s="396">
        <f t="shared" si="143"/>
        <v>0</v>
      </c>
      <c r="BS88" s="396">
        <f t="shared" si="143"/>
        <v>0</v>
      </c>
      <c r="BT88" s="396">
        <f t="shared" si="143"/>
        <v>0</v>
      </c>
      <c r="BU88" s="396">
        <f t="shared" si="143"/>
        <v>0</v>
      </c>
      <c r="BV88" s="396">
        <f t="shared" si="143"/>
        <v>0</v>
      </c>
      <c r="BW88" s="396"/>
      <c r="BX88" s="396"/>
      <c r="BY88" s="396"/>
      <c r="BZ88" s="396"/>
      <c r="CA88" s="396"/>
      <c r="CB88" s="396"/>
      <c r="CC88" s="396"/>
      <c r="CD88" s="396"/>
      <c r="CE88" s="396"/>
      <c r="CF88" s="396"/>
      <c r="CG88" s="396"/>
      <c r="CH88" s="396"/>
      <c r="CI88" s="396"/>
      <c r="CJ88" s="396"/>
      <c r="CK88" s="396"/>
      <c r="CL88" s="396"/>
      <c r="CM88" s="396"/>
      <c r="CN88" s="396"/>
      <c r="CO88" s="396"/>
      <c r="CP88" s="396"/>
      <c r="CQ88" s="396"/>
      <c r="CR88" s="396"/>
      <c r="CS88" s="396"/>
      <c r="CT88" s="396"/>
      <c r="CU88" s="396"/>
      <c r="CV88" s="396"/>
      <c r="CW88" s="396"/>
      <c r="CX88" s="396"/>
      <c r="CY88" s="396"/>
      <c r="CZ88" s="396"/>
      <c r="DA88" s="396"/>
      <c r="DB88" s="396">
        <f t="shared" ref="DB88:DL88" si="144">SUM(DB96:DB96)</f>
        <v>0</v>
      </c>
      <c r="DC88" s="396">
        <f t="shared" si="144"/>
        <v>0</v>
      </c>
      <c r="DD88" s="396">
        <f t="shared" si="144"/>
        <v>0</v>
      </c>
      <c r="DE88" s="396">
        <f t="shared" si="144"/>
        <v>0</v>
      </c>
      <c r="DF88" s="396">
        <f t="shared" si="144"/>
        <v>0</v>
      </c>
      <c r="DG88" s="396">
        <f t="shared" si="144"/>
        <v>0</v>
      </c>
      <c r="DH88" s="396">
        <f t="shared" si="144"/>
        <v>0</v>
      </c>
      <c r="DI88" s="396">
        <f t="shared" si="144"/>
        <v>0</v>
      </c>
      <c r="DJ88" s="396">
        <f t="shared" si="144"/>
        <v>0</v>
      </c>
      <c r="DK88" s="396">
        <f t="shared" si="144"/>
        <v>0</v>
      </c>
      <c r="DL88" s="396">
        <f t="shared" si="144"/>
        <v>0</v>
      </c>
      <c r="DM88" s="396" t="s">
        <v>180</v>
      </c>
      <c r="DN88" s="34"/>
    </row>
    <row r="89" spans="1:118" ht="42" customHeight="1" x14ac:dyDescent="0.25">
      <c r="B89" s="397" t="s">
        <v>713</v>
      </c>
      <c r="C89" s="398" t="s">
        <v>645</v>
      </c>
      <c r="D89" s="397" t="s">
        <v>93</v>
      </c>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c r="BB89" s="396"/>
      <c r="BC89" s="396"/>
      <c r="BD89" s="396"/>
      <c r="BE89" s="396"/>
      <c r="BF89" s="396"/>
      <c r="BG89" s="396"/>
      <c r="BH89" s="396"/>
      <c r="BI89" s="396"/>
      <c r="BJ89" s="396"/>
      <c r="BK89" s="396"/>
      <c r="BL89" s="396"/>
      <c r="BM89" s="396"/>
      <c r="BN89" s="396"/>
      <c r="BO89" s="396"/>
      <c r="BP89" s="396"/>
      <c r="BQ89" s="396"/>
      <c r="BR89" s="396"/>
      <c r="BS89" s="396"/>
      <c r="BT89" s="396"/>
      <c r="BU89" s="396"/>
      <c r="BV89" s="396"/>
      <c r="BW89" s="396"/>
      <c r="BX89" s="396"/>
      <c r="BY89" s="396"/>
      <c r="BZ89" s="396"/>
      <c r="CA89" s="396"/>
      <c r="CB89" s="396"/>
      <c r="CC89" s="396"/>
      <c r="CD89" s="396"/>
      <c r="CE89" s="396"/>
      <c r="CF89" s="396"/>
      <c r="CG89" s="396"/>
      <c r="CH89" s="396"/>
      <c r="CI89" s="396"/>
      <c r="CJ89" s="396"/>
      <c r="CK89" s="396"/>
      <c r="CL89" s="396"/>
      <c r="CM89" s="396"/>
      <c r="CN89" s="396"/>
      <c r="CO89" s="396"/>
      <c r="CP89" s="396"/>
      <c r="CQ89" s="396"/>
      <c r="CR89" s="396"/>
      <c r="CS89" s="396"/>
      <c r="CT89" s="396"/>
      <c r="CU89" s="396"/>
      <c r="CV89" s="396"/>
      <c r="CW89" s="396"/>
      <c r="CX89" s="396"/>
      <c r="CY89" s="396"/>
      <c r="CZ89" s="396"/>
      <c r="DA89" s="396"/>
      <c r="DB89" s="396"/>
      <c r="DC89" s="396"/>
      <c r="DD89" s="396"/>
      <c r="DE89" s="396"/>
      <c r="DF89" s="396"/>
      <c r="DG89" s="396"/>
      <c r="DH89" s="396"/>
      <c r="DI89" s="396"/>
      <c r="DJ89" s="396"/>
      <c r="DK89" s="396"/>
      <c r="DL89" s="396"/>
      <c r="DM89" s="396"/>
    </row>
    <row r="90" spans="1:118" ht="48" customHeight="1" x14ac:dyDescent="0.25">
      <c r="B90" s="416" t="s">
        <v>126</v>
      </c>
      <c r="C90" s="602" t="s">
        <v>175</v>
      </c>
      <c r="D90" s="601" t="s">
        <v>93</v>
      </c>
      <c r="E90" s="414">
        <f t="shared" ref="E90:BP90" si="145">SUBTOTAL(9,E91:E98)</f>
        <v>2</v>
      </c>
      <c r="F90" s="414">
        <f t="shared" si="145"/>
        <v>0</v>
      </c>
      <c r="G90" s="414">
        <f t="shared" si="145"/>
        <v>9.7789999999999999</v>
      </c>
      <c r="H90" s="414">
        <f t="shared" si="145"/>
        <v>0</v>
      </c>
      <c r="I90" s="414">
        <f t="shared" si="145"/>
        <v>0</v>
      </c>
      <c r="J90" s="414">
        <f t="shared" si="145"/>
        <v>0</v>
      </c>
      <c r="K90" s="414">
        <f t="shared" si="145"/>
        <v>0</v>
      </c>
      <c r="L90" s="414">
        <f t="shared" si="145"/>
        <v>0</v>
      </c>
      <c r="M90" s="414">
        <f t="shared" si="145"/>
        <v>0</v>
      </c>
      <c r="N90" s="414">
        <f t="shared" si="145"/>
        <v>0</v>
      </c>
      <c r="O90" s="414">
        <f t="shared" si="145"/>
        <v>0</v>
      </c>
      <c r="P90" s="414">
        <f t="shared" si="145"/>
        <v>0</v>
      </c>
      <c r="Q90" s="414">
        <f t="shared" si="145"/>
        <v>0</v>
      </c>
      <c r="R90" s="414">
        <f t="shared" si="145"/>
        <v>0</v>
      </c>
      <c r="S90" s="414">
        <f t="shared" si="145"/>
        <v>0</v>
      </c>
      <c r="T90" s="414">
        <f t="shared" si="145"/>
        <v>0</v>
      </c>
      <c r="U90" s="414">
        <f t="shared" si="145"/>
        <v>0</v>
      </c>
      <c r="V90" s="414">
        <f t="shared" si="145"/>
        <v>0</v>
      </c>
      <c r="W90" s="414">
        <f t="shared" si="145"/>
        <v>0</v>
      </c>
      <c r="X90" s="414">
        <f t="shared" si="145"/>
        <v>0</v>
      </c>
      <c r="Y90" s="414">
        <f t="shared" si="145"/>
        <v>0</v>
      </c>
      <c r="Z90" s="414">
        <f t="shared" si="145"/>
        <v>0</v>
      </c>
      <c r="AA90" s="414">
        <f t="shared" si="145"/>
        <v>0</v>
      </c>
      <c r="AB90" s="414">
        <f t="shared" si="145"/>
        <v>0</v>
      </c>
      <c r="AC90" s="414">
        <f t="shared" si="145"/>
        <v>0</v>
      </c>
      <c r="AD90" s="414">
        <f t="shared" si="145"/>
        <v>0</v>
      </c>
      <c r="AE90" s="414">
        <f t="shared" si="145"/>
        <v>0</v>
      </c>
      <c r="AF90" s="414">
        <f t="shared" si="145"/>
        <v>0</v>
      </c>
      <c r="AG90" s="414">
        <f t="shared" si="145"/>
        <v>0</v>
      </c>
      <c r="AH90" s="414">
        <f t="shared" si="145"/>
        <v>0</v>
      </c>
      <c r="AI90" s="414">
        <f t="shared" si="145"/>
        <v>0</v>
      </c>
      <c r="AJ90" s="414">
        <f t="shared" si="145"/>
        <v>0</v>
      </c>
      <c r="AK90" s="414">
        <f t="shared" si="145"/>
        <v>0</v>
      </c>
      <c r="AL90" s="414">
        <f t="shared" si="145"/>
        <v>0</v>
      </c>
      <c r="AM90" s="414">
        <f t="shared" si="145"/>
        <v>0</v>
      </c>
      <c r="AN90" s="414">
        <f t="shared" si="145"/>
        <v>0</v>
      </c>
      <c r="AO90" s="414">
        <f t="shared" si="145"/>
        <v>0</v>
      </c>
      <c r="AP90" s="414">
        <f t="shared" si="145"/>
        <v>0</v>
      </c>
      <c r="AQ90" s="414">
        <f t="shared" si="145"/>
        <v>0</v>
      </c>
      <c r="AR90" s="414">
        <f t="shared" si="145"/>
        <v>0</v>
      </c>
      <c r="AS90" s="414">
        <f t="shared" si="145"/>
        <v>0</v>
      </c>
      <c r="AT90" s="414">
        <f t="shared" si="145"/>
        <v>0</v>
      </c>
      <c r="AU90" s="414">
        <f t="shared" si="145"/>
        <v>0</v>
      </c>
      <c r="AV90" s="414">
        <f t="shared" si="145"/>
        <v>0</v>
      </c>
      <c r="AW90" s="414">
        <f t="shared" si="145"/>
        <v>0.66</v>
      </c>
      <c r="AX90" s="414">
        <f t="shared" si="145"/>
        <v>0</v>
      </c>
      <c r="AY90" s="414">
        <f t="shared" si="145"/>
        <v>0</v>
      </c>
      <c r="AZ90" s="414">
        <f t="shared" si="145"/>
        <v>0</v>
      </c>
      <c r="BA90" s="414">
        <f t="shared" si="145"/>
        <v>0</v>
      </c>
      <c r="BB90" s="414">
        <f t="shared" si="145"/>
        <v>0</v>
      </c>
      <c r="BC90" s="414">
        <f t="shared" si="145"/>
        <v>0</v>
      </c>
      <c r="BD90" s="414">
        <f t="shared" si="145"/>
        <v>0.66</v>
      </c>
      <c r="BE90" s="414">
        <f t="shared" si="145"/>
        <v>0</v>
      </c>
      <c r="BF90" s="414">
        <f t="shared" si="145"/>
        <v>0</v>
      </c>
      <c r="BG90" s="414">
        <f t="shared" si="145"/>
        <v>0</v>
      </c>
      <c r="BH90" s="414">
        <f t="shared" si="145"/>
        <v>0</v>
      </c>
      <c r="BI90" s="414">
        <f t="shared" si="145"/>
        <v>0</v>
      </c>
      <c r="BJ90" s="414">
        <f t="shared" si="145"/>
        <v>0</v>
      </c>
      <c r="BK90" s="414">
        <f t="shared" si="145"/>
        <v>0.35</v>
      </c>
      <c r="BL90" s="414">
        <f t="shared" si="145"/>
        <v>0</v>
      </c>
      <c r="BM90" s="414">
        <f t="shared" si="145"/>
        <v>0</v>
      </c>
      <c r="BN90" s="414">
        <f t="shared" si="145"/>
        <v>0</v>
      </c>
      <c r="BO90" s="414">
        <f t="shared" si="145"/>
        <v>0</v>
      </c>
      <c r="BP90" s="414">
        <f t="shared" si="145"/>
        <v>0</v>
      </c>
      <c r="BQ90" s="414">
        <f t="shared" ref="BQ90:DA90" si="146">SUBTOTAL(9,BQ91:BQ98)</f>
        <v>0</v>
      </c>
      <c r="BR90" s="414">
        <f t="shared" si="146"/>
        <v>0</v>
      </c>
      <c r="BS90" s="414">
        <f t="shared" si="146"/>
        <v>0</v>
      </c>
      <c r="BT90" s="414">
        <f t="shared" si="146"/>
        <v>0</v>
      </c>
      <c r="BU90" s="414">
        <f t="shared" si="146"/>
        <v>0</v>
      </c>
      <c r="BV90" s="414">
        <f t="shared" si="146"/>
        <v>0</v>
      </c>
      <c r="BW90" s="414">
        <f t="shared" si="146"/>
        <v>0</v>
      </c>
      <c r="BX90" s="414">
        <f t="shared" si="146"/>
        <v>0</v>
      </c>
      <c r="BY90" s="414">
        <f t="shared" si="146"/>
        <v>0</v>
      </c>
      <c r="BZ90" s="414">
        <f t="shared" si="146"/>
        <v>0</v>
      </c>
      <c r="CA90" s="414">
        <f t="shared" si="146"/>
        <v>0</v>
      </c>
      <c r="CB90" s="414">
        <f t="shared" si="146"/>
        <v>0</v>
      </c>
      <c r="CC90" s="414">
        <f t="shared" si="146"/>
        <v>0</v>
      </c>
      <c r="CD90" s="414">
        <f t="shared" si="146"/>
        <v>0</v>
      </c>
      <c r="CE90" s="414">
        <f t="shared" si="146"/>
        <v>0</v>
      </c>
      <c r="CF90" s="414">
        <f t="shared" si="146"/>
        <v>0</v>
      </c>
      <c r="CG90" s="414">
        <f t="shared" si="146"/>
        <v>0</v>
      </c>
      <c r="CH90" s="414">
        <f t="shared" si="146"/>
        <v>0</v>
      </c>
      <c r="CI90" s="414">
        <f t="shared" si="146"/>
        <v>0</v>
      </c>
      <c r="CJ90" s="414">
        <f t="shared" si="146"/>
        <v>0</v>
      </c>
      <c r="CK90" s="414">
        <f t="shared" si="146"/>
        <v>2</v>
      </c>
      <c r="CL90" s="414">
        <f t="shared" si="146"/>
        <v>0</v>
      </c>
      <c r="CM90" s="414">
        <f t="shared" si="146"/>
        <v>8.7690000000000001</v>
      </c>
      <c r="CN90" s="414">
        <f t="shared" si="146"/>
        <v>2.4</v>
      </c>
      <c r="CO90" s="414">
        <f t="shared" si="146"/>
        <v>0</v>
      </c>
      <c r="CP90" s="414">
        <f t="shared" si="146"/>
        <v>0</v>
      </c>
      <c r="CQ90" s="414">
        <f t="shared" si="146"/>
        <v>0</v>
      </c>
      <c r="CR90" s="414">
        <f t="shared" si="146"/>
        <v>0</v>
      </c>
      <c r="CS90" s="414">
        <f t="shared" si="146"/>
        <v>0</v>
      </c>
      <c r="CT90" s="414">
        <f t="shared" si="146"/>
        <v>0</v>
      </c>
      <c r="CU90" s="414">
        <f t="shared" si="146"/>
        <v>0</v>
      </c>
      <c r="CV90" s="414">
        <f t="shared" si="146"/>
        <v>0</v>
      </c>
      <c r="CW90" s="414">
        <f t="shared" si="146"/>
        <v>0</v>
      </c>
      <c r="CX90" s="414">
        <f t="shared" si="146"/>
        <v>0</v>
      </c>
      <c r="CY90" s="414">
        <f t="shared" si="146"/>
        <v>2</v>
      </c>
      <c r="CZ90" s="414">
        <f t="shared" si="146"/>
        <v>0</v>
      </c>
      <c r="DA90" s="414">
        <f t="shared" si="146"/>
        <v>9.7789999999999999</v>
      </c>
      <c r="DB90" s="414">
        <f>SUBTOTAL(9,DB91:DB98)</f>
        <v>2.4</v>
      </c>
      <c r="DC90" s="414">
        <f>SUBTOTAL(9,DC91:DC98)</f>
        <v>0</v>
      </c>
      <c r="DD90" s="414">
        <f>SUBTOTAL(9,DD91:DD98)</f>
        <v>0</v>
      </c>
      <c r="DE90" s="414">
        <f>SUBTOTAL(9,DE91:DE98)</f>
        <v>0</v>
      </c>
      <c r="DF90" s="414"/>
      <c r="DG90" s="414"/>
      <c r="DH90" s="414"/>
      <c r="DI90" s="414"/>
      <c r="DJ90" s="414"/>
      <c r="DK90" s="414"/>
      <c r="DL90" s="414"/>
      <c r="DM90" s="414"/>
    </row>
    <row r="91" spans="1:118" ht="33" customHeight="1" x14ac:dyDescent="0.25">
      <c r="B91" s="67" t="s">
        <v>126</v>
      </c>
      <c r="C91" s="620" t="s">
        <v>1439</v>
      </c>
      <c r="D91" s="421" t="s">
        <v>1638</v>
      </c>
      <c r="E91" s="68">
        <f>AG91+AU91+BI91+BW91+CK91</f>
        <v>0</v>
      </c>
      <c r="F91" s="68">
        <f>AH91+AV91+BJ91+CZ91+DN91</f>
        <v>0</v>
      </c>
      <c r="G91" s="68">
        <f>AI91+AW91+BK91+BY91+CM91</f>
        <v>0</v>
      </c>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0"/>
      <c r="BA91" s="310"/>
      <c r="BB91" s="310"/>
      <c r="BC91" s="310"/>
      <c r="BD91" s="310"/>
      <c r="BE91" s="310"/>
      <c r="BF91" s="310"/>
      <c r="BG91" s="310"/>
      <c r="BH91" s="310"/>
      <c r="BI91" s="310"/>
      <c r="BJ91" s="310"/>
      <c r="BK91" s="310"/>
      <c r="BL91" s="310"/>
      <c r="BM91" s="310"/>
      <c r="BN91" s="310"/>
      <c r="BO91" s="310"/>
      <c r="BP91" s="310"/>
      <c r="BQ91" s="310"/>
      <c r="BR91" s="310"/>
      <c r="BS91" s="310"/>
      <c r="BT91" s="310"/>
      <c r="BU91" s="310"/>
      <c r="BV91" s="310"/>
      <c r="BW91" s="310"/>
      <c r="BX91" s="310"/>
      <c r="BY91" s="310"/>
      <c r="BZ91" s="310"/>
      <c r="CA91" s="310"/>
      <c r="CB91" s="310"/>
      <c r="CC91" s="310"/>
      <c r="CD91" s="310"/>
      <c r="CE91" s="310"/>
      <c r="CF91" s="310"/>
      <c r="CG91" s="310"/>
      <c r="CH91" s="310"/>
      <c r="CI91" s="310"/>
      <c r="CJ91" s="310"/>
      <c r="CK91" s="310"/>
      <c r="CL91" s="310"/>
      <c r="CM91" s="310"/>
      <c r="CN91" s="68">
        <f>'4'!CC93</f>
        <v>2.4</v>
      </c>
      <c r="CO91" s="310"/>
      <c r="CP91" s="310"/>
      <c r="CQ91" s="310"/>
      <c r="CR91" s="310"/>
      <c r="CS91" s="310"/>
      <c r="CT91" s="310"/>
      <c r="CU91" s="310"/>
      <c r="CV91" s="310"/>
      <c r="CW91" s="310"/>
      <c r="CX91" s="310"/>
      <c r="CY91" s="68">
        <f t="shared" ref="CY91:DE91" si="147">BI91+AU91+AG91+BW91+CK91</f>
        <v>0</v>
      </c>
      <c r="CZ91" s="68">
        <f t="shared" si="147"/>
        <v>0</v>
      </c>
      <c r="DA91" s="68">
        <f t="shared" si="147"/>
        <v>0</v>
      </c>
      <c r="DB91" s="68">
        <f t="shared" si="147"/>
        <v>2.4</v>
      </c>
      <c r="DC91" s="68">
        <f t="shared" si="147"/>
        <v>0</v>
      </c>
      <c r="DD91" s="68">
        <f t="shared" si="147"/>
        <v>0</v>
      </c>
      <c r="DE91" s="68">
        <f t="shared" si="147"/>
        <v>0</v>
      </c>
      <c r="DF91" s="310"/>
      <c r="DG91" s="310"/>
      <c r="DH91" s="310"/>
      <c r="DI91" s="310"/>
      <c r="DJ91" s="310"/>
      <c r="DK91" s="310"/>
      <c r="DL91" s="310"/>
      <c r="DM91" s="310"/>
    </row>
    <row r="92" spans="1:118" ht="33" customHeight="1" x14ac:dyDescent="0.25">
      <c r="B92" s="421" t="s">
        <v>126</v>
      </c>
      <c r="C92" s="620" t="s">
        <v>1677</v>
      </c>
      <c r="D92" s="421" t="s">
        <v>1623</v>
      </c>
      <c r="E92" s="68"/>
      <c r="F92" s="68"/>
      <c r="G92" s="68"/>
      <c r="H92" s="310"/>
      <c r="I92" s="310"/>
      <c r="J92" s="310"/>
      <c r="K92" s="310"/>
      <c r="L92" s="310"/>
      <c r="M92" s="310"/>
      <c r="N92" s="310"/>
      <c r="O92" s="310"/>
      <c r="P92" s="310"/>
      <c r="Q92" s="310"/>
      <c r="R92" s="310"/>
      <c r="S92" s="310"/>
      <c r="T92" s="310"/>
      <c r="U92" s="310"/>
      <c r="V92" s="310"/>
      <c r="W92" s="310"/>
      <c r="X92" s="310"/>
      <c r="Y92" s="310"/>
      <c r="Z92" s="310"/>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0"/>
      <c r="BB92" s="310"/>
      <c r="BC92" s="310"/>
      <c r="BD92" s="68">
        <f>'6'!AL93</f>
        <v>0.66</v>
      </c>
      <c r="BE92" s="310"/>
      <c r="BF92" s="310"/>
      <c r="BG92" s="310"/>
      <c r="BH92" s="310"/>
      <c r="BI92" s="310"/>
      <c r="BJ92" s="310"/>
      <c r="BK92" s="310"/>
      <c r="BL92" s="310"/>
      <c r="BM92" s="310"/>
      <c r="BN92" s="310"/>
      <c r="BO92" s="310"/>
      <c r="BP92" s="310"/>
      <c r="BQ92" s="310"/>
      <c r="BR92" s="310"/>
      <c r="BS92" s="310"/>
      <c r="BT92" s="310"/>
      <c r="BU92" s="310"/>
      <c r="BV92" s="310"/>
      <c r="BW92" s="310"/>
      <c r="BX92" s="310"/>
      <c r="BY92" s="310"/>
      <c r="BZ92" s="310"/>
      <c r="CA92" s="310"/>
      <c r="CB92" s="310"/>
      <c r="CC92" s="310"/>
      <c r="CD92" s="310"/>
      <c r="CE92" s="310"/>
      <c r="CF92" s="310"/>
      <c r="CG92" s="310"/>
      <c r="CH92" s="310"/>
      <c r="CI92" s="310"/>
      <c r="CJ92" s="310"/>
      <c r="CK92" s="310"/>
      <c r="CL92" s="310"/>
      <c r="CM92" s="310"/>
      <c r="CN92" s="68"/>
      <c r="CO92" s="310"/>
      <c r="CP92" s="310"/>
      <c r="CQ92" s="310"/>
      <c r="CR92" s="310"/>
      <c r="CS92" s="310"/>
      <c r="CT92" s="310"/>
      <c r="CU92" s="310"/>
      <c r="CV92" s="310"/>
      <c r="CW92" s="310"/>
      <c r="CX92" s="310"/>
      <c r="CY92" s="68"/>
      <c r="CZ92" s="68"/>
      <c r="DA92" s="68"/>
      <c r="DB92" s="68"/>
      <c r="DC92" s="68"/>
      <c r="DD92" s="68"/>
      <c r="DE92" s="68"/>
      <c r="DF92" s="310"/>
      <c r="DG92" s="310"/>
      <c r="DH92" s="310"/>
      <c r="DI92" s="310"/>
      <c r="DJ92" s="310"/>
      <c r="DK92" s="310"/>
      <c r="DL92" s="310"/>
      <c r="DM92" s="310"/>
    </row>
    <row r="93" spans="1:118" ht="33" customHeight="1" x14ac:dyDescent="0.25">
      <c r="B93" s="67" t="s">
        <v>126</v>
      </c>
      <c r="C93" s="620" t="s">
        <v>1430</v>
      </c>
      <c r="D93" s="421" t="s">
        <v>1642</v>
      </c>
      <c r="E93" s="68">
        <f t="shared" ref="E93:E98" si="148">AG93+AU93+BI93+BW93+CK93</f>
        <v>0</v>
      </c>
      <c r="F93" s="68">
        <f t="shared" ref="F93:F98" si="149">AH93+AV93+BJ93+CZ93+DN93</f>
        <v>0</v>
      </c>
      <c r="G93" s="68">
        <f t="shared" ref="G93:G98" si="150">AI93+AW93+BK93+BY93+CM93</f>
        <v>2.698</v>
      </c>
      <c r="H93" s="310"/>
      <c r="I93" s="310"/>
      <c r="J93" s="310"/>
      <c r="K93" s="310"/>
      <c r="L93" s="310"/>
      <c r="M93" s="310"/>
      <c r="N93" s="310"/>
      <c r="O93" s="310"/>
      <c r="P93" s="310"/>
      <c r="Q93" s="310"/>
      <c r="R93" s="310"/>
      <c r="S93" s="310"/>
      <c r="T93" s="310"/>
      <c r="U93" s="310"/>
      <c r="V93" s="310"/>
      <c r="W93" s="310"/>
      <c r="X93" s="310"/>
      <c r="Y93" s="310"/>
      <c r="Z93" s="310"/>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c r="BG93" s="310"/>
      <c r="BH93" s="310"/>
      <c r="BI93" s="310"/>
      <c r="BJ93" s="310"/>
      <c r="BK93" s="310"/>
      <c r="BL93" s="310"/>
      <c r="BM93" s="310"/>
      <c r="BN93" s="310"/>
      <c r="BO93" s="310"/>
      <c r="BP93" s="310"/>
      <c r="BQ93" s="310"/>
      <c r="BR93" s="310"/>
      <c r="BS93" s="310"/>
      <c r="BT93" s="310"/>
      <c r="BU93" s="310"/>
      <c r="BV93" s="310"/>
      <c r="BW93" s="310"/>
      <c r="BX93" s="310"/>
      <c r="BY93" s="310"/>
      <c r="BZ93" s="310"/>
      <c r="CA93" s="310"/>
      <c r="CB93" s="310"/>
      <c r="CC93" s="310"/>
      <c r="CD93" s="310"/>
      <c r="CE93" s="310"/>
      <c r="CF93" s="310"/>
      <c r="CG93" s="310"/>
      <c r="CH93" s="310"/>
      <c r="CI93" s="310"/>
      <c r="CJ93" s="310"/>
      <c r="CK93" s="310"/>
      <c r="CL93" s="310"/>
      <c r="CM93" s="68">
        <f>'4'!CC95</f>
        <v>2.698</v>
      </c>
      <c r="CN93" s="310"/>
      <c r="CO93" s="310"/>
      <c r="CP93" s="310"/>
      <c r="CQ93" s="310"/>
      <c r="CR93" s="310"/>
      <c r="CS93" s="310"/>
      <c r="CT93" s="310"/>
      <c r="CU93" s="310"/>
      <c r="CV93" s="310"/>
      <c r="CW93" s="310"/>
      <c r="CX93" s="310"/>
      <c r="CY93" s="68">
        <f t="shared" ref="CY93:CY98" si="151">BI93+AU93+AG93+BW93+CK93</f>
        <v>0</v>
      </c>
      <c r="CZ93" s="68">
        <f t="shared" ref="CZ93:CZ98" si="152">BJ93+AV93+AH93+BX93+CL93</f>
        <v>0</v>
      </c>
      <c r="DA93" s="68">
        <f t="shared" ref="DA93:DA98" si="153">BK93+AW93+AI93+BY93+CM93</f>
        <v>2.698</v>
      </c>
      <c r="DB93" s="68">
        <f t="shared" ref="DB93:DB98" si="154">BL93+AX93+AJ93+BZ93+CN93</f>
        <v>0</v>
      </c>
      <c r="DC93" s="68">
        <f t="shared" ref="DC93:DC98" si="155">BM93+AY93+AK93+CA93+CO93</f>
        <v>0</v>
      </c>
      <c r="DD93" s="68">
        <f t="shared" ref="DD93:DD98" si="156">BN93+AZ93+AL93+CB93+CP93</f>
        <v>0</v>
      </c>
      <c r="DE93" s="68">
        <f t="shared" ref="DE93:DE98" si="157">BO93+BA93+AM93+CC93+CQ93</f>
        <v>0</v>
      </c>
      <c r="DF93" s="310"/>
      <c r="DG93" s="310"/>
      <c r="DH93" s="310"/>
      <c r="DI93" s="310"/>
      <c r="DJ93" s="310"/>
      <c r="DK93" s="310"/>
      <c r="DL93" s="310"/>
      <c r="DM93" s="310"/>
    </row>
    <row r="94" spans="1:118" ht="33" customHeight="1" x14ac:dyDescent="0.25">
      <c r="B94" s="67" t="s">
        <v>126</v>
      </c>
      <c r="C94" s="620" t="s">
        <v>1435</v>
      </c>
      <c r="D94" s="421" t="s">
        <v>1634</v>
      </c>
      <c r="E94" s="68">
        <f t="shared" si="148"/>
        <v>0</v>
      </c>
      <c r="F94" s="68">
        <f t="shared" si="149"/>
        <v>0</v>
      </c>
      <c r="G94" s="68">
        <f t="shared" si="150"/>
        <v>0.7</v>
      </c>
      <c r="H94" s="310"/>
      <c r="I94" s="310"/>
      <c r="J94" s="310"/>
      <c r="K94" s="310"/>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68">
        <f>'4'!BA96</f>
        <v>0.35</v>
      </c>
      <c r="BL94" s="310"/>
      <c r="BM94" s="310"/>
      <c r="BN94" s="310"/>
      <c r="BO94" s="310"/>
      <c r="BP94" s="310"/>
      <c r="BQ94" s="310"/>
      <c r="BR94" s="310"/>
      <c r="BS94" s="310"/>
      <c r="BT94" s="310"/>
      <c r="BU94" s="310"/>
      <c r="BV94" s="310"/>
      <c r="BW94" s="310"/>
      <c r="BX94" s="310"/>
      <c r="BY94" s="310"/>
      <c r="BZ94" s="310"/>
      <c r="CA94" s="310"/>
      <c r="CB94" s="310"/>
      <c r="CC94" s="310"/>
      <c r="CD94" s="310"/>
      <c r="CE94" s="310"/>
      <c r="CF94" s="310"/>
      <c r="CG94" s="310"/>
      <c r="CH94" s="310"/>
      <c r="CI94" s="310"/>
      <c r="CJ94" s="310"/>
      <c r="CK94" s="310"/>
      <c r="CL94" s="310"/>
      <c r="CM94" s="68">
        <f>'4'!CC96</f>
        <v>0.35</v>
      </c>
      <c r="CN94" s="310"/>
      <c r="CO94" s="310"/>
      <c r="CP94" s="310"/>
      <c r="CQ94" s="310"/>
      <c r="CR94" s="310"/>
      <c r="CS94" s="310"/>
      <c r="CT94" s="310"/>
      <c r="CU94" s="310"/>
      <c r="CV94" s="310"/>
      <c r="CW94" s="310"/>
      <c r="CX94" s="310"/>
      <c r="CY94" s="68">
        <f t="shared" si="151"/>
        <v>0</v>
      </c>
      <c r="CZ94" s="68">
        <f t="shared" si="152"/>
        <v>0</v>
      </c>
      <c r="DA94" s="68">
        <f t="shared" si="153"/>
        <v>0.7</v>
      </c>
      <c r="DB94" s="68">
        <f t="shared" si="154"/>
        <v>0</v>
      </c>
      <c r="DC94" s="68">
        <f t="shared" si="155"/>
        <v>0</v>
      </c>
      <c r="DD94" s="68">
        <f t="shared" si="156"/>
        <v>0</v>
      </c>
      <c r="DE94" s="68">
        <f t="shared" si="157"/>
        <v>0</v>
      </c>
      <c r="DF94" s="310"/>
      <c r="DG94" s="310"/>
      <c r="DH94" s="310"/>
      <c r="DI94" s="310"/>
      <c r="DJ94" s="310"/>
      <c r="DK94" s="310"/>
      <c r="DL94" s="310"/>
      <c r="DM94" s="310"/>
    </row>
    <row r="95" spans="1:118" ht="33" customHeight="1" x14ac:dyDescent="0.25">
      <c r="B95" s="67" t="s">
        <v>126</v>
      </c>
      <c r="C95" s="620" t="s">
        <v>1436</v>
      </c>
      <c r="D95" s="421" t="s">
        <v>1643</v>
      </c>
      <c r="E95" s="68">
        <f t="shared" si="148"/>
        <v>0</v>
      </c>
      <c r="F95" s="68">
        <f t="shared" si="149"/>
        <v>0</v>
      </c>
      <c r="G95" s="68">
        <f t="shared" si="150"/>
        <v>2.2000000000000002</v>
      </c>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c r="BT95" s="310"/>
      <c r="BU95" s="310"/>
      <c r="BV95" s="310"/>
      <c r="BW95" s="310"/>
      <c r="BX95" s="310"/>
      <c r="BY95" s="310"/>
      <c r="BZ95" s="310"/>
      <c r="CA95" s="310"/>
      <c r="CB95" s="310"/>
      <c r="CC95" s="310"/>
      <c r="CD95" s="310"/>
      <c r="CE95" s="310"/>
      <c r="CF95" s="310"/>
      <c r="CG95" s="310"/>
      <c r="CH95" s="310"/>
      <c r="CI95" s="310"/>
      <c r="CJ95" s="310"/>
      <c r="CK95" s="310"/>
      <c r="CL95" s="310"/>
      <c r="CM95" s="68">
        <f>'4'!CC97</f>
        <v>2.2000000000000002</v>
      </c>
      <c r="CN95" s="310"/>
      <c r="CO95" s="310"/>
      <c r="CP95" s="310"/>
      <c r="CQ95" s="310"/>
      <c r="CR95" s="310"/>
      <c r="CS95" s="310"/>
      <c r="CT95" s="310"/>
      <c r="CU95" s="310"/>
      <c r="CV95" s="310"/>
      <c r="CW95" s="310"/>
      <c r="CX95" s="310"/>
      <c r="CY95" s="68">
        <f t="shared" si="151"/>
        <v>0</v>
      </c>
      <c r="CZ95" s="68">
        <f t="shared" si="152"/>
        <v>0</v>
      </c>
      <c r="DA95" s="68">
        <f t="shared" si="153"/>
        <v>2.2000000000000002</v>
      </c>
      <c r="DB95" s="68">
        <f t="shared" si="154"/>
        <v>0</v>
      </c>
      <c r="DC95" s="68">
        <f t="shared" si="155"/>
        <v>0</v>
      </c>
      <c r="DD95" s="68">
        <f t="shared" si="156"/>
        <v>0</v>
      </c>
      <c r="DE95" s="68">
        <f t="shared" si="157"/>
        <v>0</v>
      </c>
      <c r="DF95" s="310"/>
      <c r="DG95" s="310"/>
      <c r="DH95" s="310"/>
      <c r="DI95" s="310"/>
      <c r="DJ95" s="310"/>
      <c r="DK95" s="310"/>
      <c r="DL95" s="310"/>
      <c r="DM95" s="310"/>
    </row>
    <row r="96" spans="1:118" ht="33" customHeight="1" x14ac:dyDescent="0.25">
      <c r="B96" s="67" t="s">
        <v>126</v>
      </c>
      <c r="C96" s="313" t="s">
        <v>1433</v>
      </c>
      <c r="D96" s="67" t="s">
        <v>1641</v>
      </c>
      <c r="E96" s="68">
        <f t="shared" si="148"/>
        <v>2</v>
      </c>
      <c r="F96" s="68">
        <f t="shared" si="149"/>
        <v>0</v>
      </c>
      <c r="G96" s="68">
        <f t="shared" si="150"/>
        <v>3.5209999999999999</v>
      </c>
      <c r="H96" s="68">
        <f t="shared" ref="H96:R96" si="158">AJ96+AX96+BL96</f>
        <v>0</v>
      </c>
      <c r="I96" s="68">
        <f t="shared" si="158"/>
        <v>0</v>
      </c>
      <c r="J96" s="68">
        <f t="shared" si="158"/>
        <v>0</v>
      </c>
      <c r="K96" s="68">
        <f t="shared" si="158"/>
        <v>0</v>
      </c>
      <c r="L96" s="68">
        <f t="shared" si="158"/>
        <v>0</v>
      </c>
      <c r="M96" s="68">
        <f t="shared" si="158"/>
        <v>0</v>
      </c>
      <c r="N96" s="68">
        <f t="shared" si="158"/>
        <v>0</v>
      </c>
      <c r="O96" s="68">
        <f t="shared" si="158"/>
        <v>0</v>
      </c>
      <c r="P96" s="68">
        <f t="shared" si="158"/>
        <v>0</v>
      </c>
      <c r="Q96" s="68">
        <f t="shared" si="158"/>
        <v>0</v>
      </c>
      <c r="R96" s="68">
        <f t="shared" si="158"/>
        <v>0</v>
      </c>
      <c r="S96" s="68">
        <v>0</v>
      </c>
      <c r="T96" s="68">
        <v>0</v>
      </c>
      <c r="U96" s="68">
        <v>0</v>
      </c>
      <c r="V96" s="68">
        <v>0</v>
      </c>
      <c r="W96" s="68">
        <v>0</v>
      </c>
      <c r="X96" s="68">
        <v>0</v>
      </c>
      <c r="Y96" s="68">
        <v>0</v>
      </c>
      <c r="Z96" s="68">
        <v>0</v>
      </c>
      <c r="AA96" s="68">
        <v>0</v>
      </c>
      <c r="AB96" s="68">
        <v>0</v>
      </c>
      <c r="AC96" s="68">
        <v>0</v>
      </c>
      <c r="AD96" s="68">
        <v>0</v>
      </c>
      <c r="AE96" s="68">
        <v>0</v>
      </c>
      <c r="AF96" s="68">
        <v>0</v>
      </c>
      <c r="AG96" s="68">
        <v>0</v>
      </c>
      <c r="AH96" s="68">
        <v>0</v>
      </c>
      <c r="AI96" s="68">
        <v>0</v>
      </c>
      <c r="AJ96" s="68">
        <v>0</v>
      </c>
      <c r="AK96" s="68">
        <v>0</v>
      </c>
      <c r="AL96" s="68">
        <v>0</v>
      </c>
      <c r="AM96" s="68">
        <v>0</v>
      </c>
      <c r="AN96" s="68">
        <v>0</v>
      </c>
      <c r="AO96" s="68">
        <v>0</v>
      </c>
      <c r="AP96" s="68">
        <v>0</v>
      </c>
      <c r="AQ96" s="68">
        <v>0</v>
      </c>
      <c r="AR96" s="68">
        <v>0</v>
      </c>
      <c r="AS96" s="68">
        <v>0</v>
      </c>
      <c r="AT96" s="68">
        <v>0</v>
      </c>
      <c r="AU96" s="68">
        <v>0</v>
      </c>
      <c r="AV96" s="68">
        <v>0</v>
      </c>
      <c r="AW96" s="68">
        <v>0</v>
      </c>
      <c r="AX96" s="68">
        <v>0</v>
      </c>
      <c r="AY96" s="68">
        <v>0</v>
      </c>
      <c r="AZ96" s="68">
        <v>0</v>
      </c>
      <c r="BA96" s="68">
        <v>0</v>
      </c>
      <c r="BB96" s="68">
        <v>0</v>
      </c>
      <c r="BC96" s="68">
        <v>0</v>
      </c>
      <c r="BD96" s="68">
        <v>0</v>
      </c>
      <c r="BE96" s="68">
        <v>0</v>
      </c>
      <c r="BF96" s="68">
        <v>0</v>
      </c>
      <c r="BG96" s="68">
        <v>0</v>
      </c>
      <c r="BH96" s="68">
        <v>0</v>
      </c>
      <c r="BI96" s="169">
        <v>0</v>
      </c>
      <c r="BJ96" s="169">
        <v>0</v>
      </c>
      <c r="BK96" s="169">
        <v>0</v>
      </c>
      <c r="BL96" s="169">
        <v>0</v>
      </c>
      <c r="BM96" s="169">
        <v>0</v>
      </c>
      <c r="BN96" s="169">
        <v>0</v>
      </c>
      <c r="BO96" s="169">
        <v>0</v>
      </c>
      <c r="BP96" s="169">
        <v>0</v>
      </c>
      <c r="BQ96" s="169">
        <v>0</v>
      </c>
      <c r="BR96" s="169">
        <v>0</v>
      </c>
      <c r="BS96" s="169">
        <v>0</v>
      </c>
      <c r="BT96" s="169">
        <v>0</v>
      </c>
      <c r="BU96" s="169">
        <v>0</v>
      </c>
      <c r="BV96" s="169">
        <v>0</v>
      </c>
      <c r="BW96" s="169"/>
      <c r="BX96" s="169"/>
      <c r="BY96" s="169"/>
      <c r="BZ96" s="169"/>
      <c r="CA96" s="169"/>
      <c r="CB96" s="169"/>
      <c r="CC96" s="169"/>
      <c r="CD96" s="169"/>
      <c r="CE96" s="169"/>
      <c r="CF96" s="169"/>
      <c r="CG96" s="169"/>
      <c r="CH96" s="169"/>
      <c r="CI96" s="169"/>
      <c r="CJ96" s="169"/>
      <c r="CK96" s="169">
        <f>'4'!CA98</f>
        <v>2</v>
      </c>
      <c r="CL96" s="169"/>
      <c r="CM96" s="68">
        <f>'4'!CC98</f>
        <v>3.5209999999999999</v>
      </c>
      <c r="CN96" s="169"/>
      <c r="CO96" s="169"/>
      <c r="CP96" s="169"/>
      <c r="CQ96" s="169"/>
      <c r="CR96" s="169"/>
      <c r="CS96" s="169"/>
      <c r="CT96" s="169"/>
      <c r="CU96" s="169"/>
      <c r="CV96" s="169"/>
      <c r="CW96" s="169"/>
      <c r="CX96" s="169"/>
      <c r="CY96" s="68">
        <f t="shared" si="151"/>
        <v>2</v>
      </c>
      <c r="CZ96" s="68">
        <f t="shared" si="152"/>
        <v>0</v>
      </c>
      <c r="DA96" s="68">
        <f t="shared" si="153"/>
        <v>3.5209999999999999</v>
      </c>
      <c r="DB96" s="68">
        <f t="shared" si="154"/>
        <v>0</v>
      </c>
      <c r="DC96" s="68">
        <f t="shared" si="155"/>
        <v>0</v>
      </c>
      <c r="DD96" s="68">
        <f t="shared" si="156"/>
        <v>0</v>
      </c>
      <c r="DE96" s="68">
        <f t="shared" si="157"/>
        <v>0</v>
      </c>
      <c r="DF96" s="169">
        <f t="shared" ref="DF96:DL96" si="159">BP96+BB96+AN96+Z96</f>
        <v>0</v>
      </c>
      <c r="DG96" s="169">
        <f t="shared" si="159"/>
        <v>0</v>
      </c>
      <c r="DH96" s="169">
        <f t="shared" si="159"/>
        <v>0</v>
      </c>
      <c r="DI96" s="169">
        <f t="shared" si="159"/>
        <v>0</v>
      </c>
      <c r="DJ96" s="169">
        <f t="shared" si="159"/>
        <v>0</v>
      </c>
      <c r="DK96" s="169">
        <f t="shared" si="159"/>
        <v>0</v>
      </c>
      <c r="DL96" s="169">
        <f t="shared" si="159"/>
        <v>0</v>
      </c>
      <c r="DM96" s="68"/>
    </row>
    <row r="97" spans="2:117" ht="33" customHeight="1" x14ac:dyDescent="0.25">
      <c r="B97" s="67" t="s">
        <v>126</v>
      </c>
      <c r="C97" s="620" t="s">
        <v>1434</v>
      </c>
      <c r="D97" s="421" t="s">
        <v>1623</v>
      </c>
      <c r="E97" s="68">
        <f t="shared" si="148"/>
        <v>0</v>
      </c>
      <c r="F97" s="68">
        <f t="shared" si="149"/>
        <v>0</v>
      </c>
      <c r="G97" s="68">
        <f t="shared" si="150"/>
        <v>0.66</v>
      </c>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69">
        <f>'4'!AM99</f>
        <v>0.66</v>
      </c>
      <c r="AX97" s="173"/>
      <c r="AY97" s="173"/>
      <c r="AZ97" s="173"/>
      <c r="BA97" s="173"/>
      <c r="BB97" s="173"/>
      <c r="BC97" s="173"/>
      <c r="BD97" s="169">
        <v>0</v>
      </c>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c r="CG97" s="173"/>
      <c r="CH97" s="173"/>
      <c r="CI97" s="173"/>
      <c r="CJ97" s="173"/>
      <c r="CK97" s="173"/>
      <c r="CL97" s="173"/>
      <c r="CM97" s="68">
        <f>'4'!CC99</f>
        <v>0</v>
      </c>
      <c r="CN97" s="173"/>
      <c r="CO97" s="173"/>
      <c r="CP97" s="173"/>
      <c r="CQ97" s="173"/>
      <c r="CR97" s="173"/>
      <c r="CS97" s="173"/>
      <c r="CT97" s="173"/>
      <c r="CU97" s="173"/>
      <c r="CV97" s="173"/>
      <c r="CW97" s="173"/>
      <c r="CX97" s="173"/>
      <c r="CY97" s="68">
        <f t="shared" si="151"/>
        <v>0</v>
      </c>
      <c r="CZ97" s="68">
        <f t="shared" si="152"/>
        <v>0</v>
      </c>
      <c r="DA97" s="68">
        <f t="shared" si="153"/>
        <v>0.66</v>
      </c>
      <c r="DB97" s="68">
        <f t="shared" si="154"/>
        <v>0</v>
      </c>
      <c r="DC97" s="68">
        <f t="shared" si="155"/>
        <v>0</v>
      </c>
      <c r="DD97" s="68">
        <f t="shared" si="156"/>
        <v>0</v>
      </c>
      <c r="DE97" s="68">
        <f t="shared" si="157"/>
        <v>0</v>
      </c>
      <c r="DF97" s="173"/>
      <c r="DG97" s="173"/>
      <c r="DH97" s="173"/>
      <c r="DI97" s="173"/>
      <c r="DJ97" s="173"/>
      <c r="DK97" s="173"/>
      <c r="DL97" s="173"/>
      <c r="DM97" s="173"/>
    </row>
    <row r="98" spans="2:117" ht="33" customHeight="1" x14ac:dyDescent="0.25">
      <c r="B98" s="67" t="s">
        <v>126</v>
      </c>
      <c r="C98" s="620" t="s">
        <v>1437</v>
      </c>
      <c r="D98" s="421" t="s">
        <v>1624</v>
      </c>
      <c r="E98" s="68">
        <f t="shared" si="148"/>
        <v>0</v>
      </c>
      <c r="F98" s="68">
        <f t="shared" si="149"/>
        <v>0</v>
      </c>
      <c r="G98" s="68">
        <f t="shared" si="150"/>
        <v>0</v>
      </c>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c r="CG98" s="173"/>
      <c r="CH98" s="173"/>
      <c r="CI98" s="173"/>
      <c r="CJ98" s="173"/>
      <c r="CK98" s="173"/>
      <c r="CL98" s="173"/>
      <c r="CM98" s="68">
        <f>'4'!CC100</f>
        <v>0</v>
      </c>
      <c r="CN98" s="173"/>
      <c r="CO98" s="173"/>
      <c r="CP98" s="173"/>
      <c r="CQ98" s="173"/>
      <c r="CR98" s="173"/>
      <c r="CS98" s="173"/>
      <c r="CT98" s="173"/>
      <c r="CU98" s="173"/>
      <c r="CV98" s="173"/>
      <c r="CW98" s="173"/>
      <c r="CX98" s="173"/>
      <c r="CY98" s="68">
        <f t="shared" si="151"/>
        <v>0</v>
      </c>
      <c r="CZ98" s="68">
        <f t="shared" si="152"/>
        <v>0</v>
      </c>
      <c r="DA98" s="68">
        <f t="shared" si="153"/>
        <v>0</v>
      </c>
      <c r="DB98" s="68">
        <f t="shared" si="154"/>
        <v>0</v>
      </c>
      <c r="DC98" s="68">
        <f t="shared" si="155"/>
        <v>0</v>
      </c>
      <c r="DD98" s="68">
        <f t="shared" si="156"/>
        <v>0</v>
      </c>
      <c r="DE98" s="68">
        <f t="shared" si="157"/>
        <v>0</v>
      </c>
      <c r="DF98" s="173"/>
      <c r="DG98" s="173"/>
      <c r="DH98" s="173"/>
      <c r="DI98" s="173"/>
      <c r="DJ98" s="173"/>
      <c r="DK98" s="173"/>
      <c r="DL98" s="173"/>
      <c r="DM98" s="173"/>
    </row>
    <row r="99" spans="2:117" ht="48" customHeight="1" x14ac:dyDescent="0.25">
      <c r="B99" s="416" t="s">
        <v>724</v>
      </c>
      <c r="C99" s="602" t="s">
        <v>177</v>
      </c>
      <c r="D99" s="601" t="s">
        <v>93</v>
      </c>
      <c r="E99" s="662"/>
      <c r="F99" s="662"/>
      <c r="G99" s="662"/>
      <c r="H99" s="662"/>
      <c r="I99" s="662"/>
      <c r="J99" s="662"/>
      <c r="K99" s="662"/>
      <c r="L99" s="662"/>
      <c r="M99" s="662"/>
      <c r="N99" s="662"/>
      <c r="O99" s="662"/>
      <c r="P99" s="662"/>
      <c r="Q99" s="662"/>
      <c r="R99" s="662"/>
      <c r="S99" s="662"/>
      <c r="T99" s="662"/>
      <c r="U99" s="662"/>
      <c r="V99" s="662"/>
      <c r="W99" s="662"/>
      <c r="X99" s="662"/>
      <c r="Y99" s="662"/>
      <c r="Z99" s="662"/>
      <c r="AA99" s="662"/>
      <c r="AB99" s="662"/>
      <c r="AC99" s="662"/>
      <c r="AD99" s="662"/>
      <c r="AE99" s="662"/>
      <c r="AF99" s="662"/>
      <c r="AG99" s="662"/>
      <c r="AH99" s="662"/>
      <c r="AI99" s="662"/>
      <c r="AJ99" s="662"/>
      <c r="AK99" s="662"/>
      <c r="AL99" s="662"/>
      <c r="AM99" s="662"/>
      <c r="AN99" s="662"/>
      <c r="AO99" s="662"/>
      <c r="AP99" s="662"/>
      <c r="AQ99" s="662"/>
      <c r="AR99" s="662"/>
      <c r="AS99" s="662"/>
      <c r="AT99" s="662"/>
      <c r="AU99" s="662"/>
      <c r="AV99" s="662"/>
      <c r="AW99" s="662"/>
      <c r="AX99" s="662"/>
      <c r="AY99" s="662"/>
      <c r="AZ99" s="662"/>
      <c r="BA99" s="662"/>
      <c r="BB99" s="662"/>
      <c r="BC99" s="662"/>
      <c r="BD99" s="662"/>
      <c r="BE99" s="662"/>
      <c r="BF99" s="662"/>
      <c r="BG99" s="662"/>
      <c r="BH99" s="662"/>
      <c r="BI99" s="662"/>
      <c r="BJ99" s="662"/>
      <c r="BK99" s="662"/>
      <c r="BL99" s="662"/>
      <c r="BM99" s="662"/>
      <c r="BN99" s="662"/>
      <c r="BO99" s="662"/>
      <c r="BP99" s="662"/>
      <c r="BQ99" s="662"/>
      <c r="BR99" s="662"/>
      <c r="BS99" s="662"/>
      <c r="BT99" s="662"/>
      <c r="BU99" s="662"/>
      <c r="BV99" s="662"/>
      <c r="BW99" s="662"/>
      <c r="BX99" s="662"/>
      <c r="BY99" s="662"/>
      <c r="BZ99" s="662"/>
      <c r="CA99" s="662"/>
      <c r="CB99" s="662"/>
      <c r="CC99" s="662"/>
      <c r="CD99" s="662"/>
      <c r="CE99" s="662"/>
      <c r="CF99" s="662"/>
      <c r="CG99" s="662"/>
      <c r="CH99" s="662"/>
      <c r="CI99" s="662"/>
      <c r="CJ99" s="662"/>
      <c r="CK99" s="662"/>
      <c r="CL99" s="662"/>
      <c r="CM99" s="662"/>
      <c r="CN99" s="662"/>
      <c r="CO99" s="662"/>
      <c r="CP99" s="662"/>
      <c r="CQ99" s="662"/>
      <c r="CR99" s="662"/>
      <c r="CS99" s="662"/>
      <c r="CT99" s="662"/>
      <c r="CU99" s="662"/>
      <c r="CV99" s="662"/>
      <c r="CW99" s="662"/>
      <c r="CX99" s="662"/>
      <c r="CY99" s="662"/>
      <c r="CZ99" s="662"/>
      <c r="DA99" s="662"/>
      <c r="DB99" s="662"/>
      <c r="DC99" s="662"/>
      <c r="DD99" s="662"/>
      <c r="DE99" s="662"/>
      <c r="DF99" s="662"/>
      <c r="DG99" s="662"/>
      <c r="DH99" s="662"/>
      <c r="DI99" s="662"/>
      <c r="DJ99" s="662"/>
      <c r="DK99" s="662"/>
      <c r="DL99" s="662"/>
      <c r="DM99" s="662"/>
    </row>
    <row r="100" spans="2:117" ht="48" customHeight="1" x14ac:dyDescent="0.25">
      <c r="B100" s="416" t="s">
        <v>732</v>
      </c>
      <c r="C100" s="417" t="s">
        <v>179</v>
      </c>
      <c r="D100" s="416" t="s">
        <v>93</v>
      </c>
      <c r="E100" s="662"/>
      <c r="F100" s="662"/>
      <c r="G100" s="662"/>
      <c r="H100" s="662"/>
      <c r="I100" s="662"/>
      <c r="J100" s="662"/>
      <c r="K100" s="662"/>
      <c r="L100" s="662"/>
      <c r="M100" s="662"/>
      <c r="N100" s="662"/>
      <c r="O100" s="662"/>
      <c r="P100" s="662"/>
      <c r="Q100" s="662"/>
      <c r="R100" s="662"/>
      <c r="S100" s="662"/>
      <c r="T100" s="662"/>
      <c r="U100" s="662"/>
      <c r="V100" s="662"/>
      <c r="W100" s="662"/>
      <c r="X100" s="662"/>
      <c r="Y100" s="662"/>
      <c r="Z100" s="662"/>
      <c r="AA100" s="662"/>
      <c r="AB100" s="662"/>
      <c r="AC100" s="662"/>
      <c r="AD100" s="662"/>
      <c r="AE100" s="662"/>
      <c r="AF100" s="662"/>
      <c r="AG100" s="662"/>
      <c r="AH100" s="662"/>
      <c r="AI100" s="662"/>
      <c r="AJ100" s="662"/>
      <c r="AK100" s="662"/>
      <c r="AL100" s="662"/>
      <c r="AM100" s="662"/>
      <c r="AN100" s="662"/>
      <c r="AO100" s="662"/>
      <c r="AP100" s="662"/>
      <c r="AQ100" s="662"/>
      <c r="AR100" s="662"/>
      <c r="AS100" s="662"/>
      <c r="AT100" s="662"/>
      <c r="AU100" s="662"/>
      <c r="AV100" s="662"/>
      <c r="AW100" s="662"/>
      <c r="AX100" s="662"/>
      <c r="AY100" s="662"/>
      <c r="AZ100" s="662"/>
      <c r="BA100" s="662"/>
      <c r="BB100" s="662"/>
      <c r="BC100" s="662"/>
      <c r="BD100" s="662"/>
      <c r="BE100" s="662"/>
      <c r="BF100" s="662"/>
      <c r="BG100" s="662"/>
      <c r="BH100" s="662"/>
      <c r="BI100" s="662"/>
      <c r="BJ100" s="662"/>
      <c r="BK100" s="662"/>
      <c r="BL100" s="662"/>
      <c r="BM100" s="662"/>
      <c r="BN100" s="662"/>
      <c r="BO100" s="662"/>
      <c r="BP100" s="662"/>
      <c r="BQ100" s="662"/>
      <c r="BR100" s="662"/>
      <c r="BS100" s="662"/>
      <c r="BT100" s="662"/>
      <c r="BU100" s="662"/>
      <c r="BV100" s="662"/>
      <c r="BW100" s="662"/>
      <c r="BX100" s="662"/>
      <c r="BY100" s="662"/>
      <c r="BZ100" s="662"/>
      <c r="CA100" s="662"/>
      <c r="CB100" s="662"/>
      <c r="CC100" s="662"/>
      <c r="CD100" s="662"/>
      <c r="CE100" s="662"/>
      <c r="CF100" s="662"/>
      <c r="CG100" s="662"/>
      <c r="CH100" s="662"/>
      <c r="CI100" s="662"/>
      <c r="CJ100" s="662"/>
      <c r="CK100" s="662"/>
      <c r="CL100" s="662"/>
      <c r="CM100" s="662"/>
      <c r="CN100" s="662"/>
      <c r="CO100" s="662"/>
      <c r="CP100" s="662"/>
      <c r="CQ100" s="662"/>
      <c r="CR100" s="662"/>
      <c r="CS100" s="662"/>
      <c r="CT100" s="662"/>
      <c r="CU100" s="662"/>
      <c r="CV100" s="662"/>
      <c r="CW100" s="662"/>
      <c r="CX100" s="662"/>
      <c r="CY100" s="662"/>
      <c r="CZ100" s="662"/>
      <c r="DA100" s="662"/>
      <c r="DB100" s="662"/>
      <c r="DC100" s="662"/>
      <c r="DD100" s="662"/>
      <c r="DE100" s="662"/>
      <c r="DF100" s="662"/>
      <c r="DG100" s="662"/>
      <c r="DH100" s="662"/>
      <c r="DI100" s="662"/>
      <c r="DJ100" s="662"/>
      <c r="DK100" s="662"/>
      <c r="DL100" s="662"/>
      <c r="DM100" s="662"/>
    </row>
    <row r="101" spans="2:117" ht="48" customHeight="1" x14ac:dyDescent="0.25">
      <c r="B101" s="416" t="s">
        <v>130</v>
      </c>
      <c r="C101" s="417" t="s">
        <v>1550</v>
      </c>
      <c r="D101" s="416" t="s">
        <v>93</v>
      </c>
      <c r="E101" s="662"/>
      <c r="F101" s="662"/>
      <c r="G101" s="662"/>
      <c r="H101" s="662"/>
      <c r="I101" s="662"/>
      <c r="J101" s="662"/>
      <c r="K101" s="662"/>
      <c r="L101" s="662"/>
      <c r="M101" s="662"/>
      <c r="N101" s="662"/>
      <c r="O101" s="662"/>
      <c r="P101" s="662"/>
      <c r="Q101" s="662"/>
      <c r="R101" s="662"/>
      <c r="S101" s="662"/>
      <c r="T101" s="662"/>
      <c r="U101" s="662"/>
      <c r="V101" s="662"/>
      <c r="W101" s="662"/>
      <c r="X101" s="662"/>
      <c r="Y101" s="662"/>
      <c r="Z101" s="662"/>
      <c r="AA101" s="662"/>
      <c r="AB101" s="662"/>
      <c r="AC101" s="662"/>
      <c r="AD101" s="662"/>
      <c r="AE101" s="662"/>
      <c r="AF101" s="662"/>
      <c r="AG101" s="662"/>
      <c r="AH101" s="662"/>
      <c r="AI101" s="662"/>
      <c r="AJ101" s="662"/>
      <c r="AK101" s="662"/>
      <c r="AL101" s="662"/>
      <c r="AM101" s="662"/>
      <c r="AN101" s="662"/>
      <c r="AO101" s="662"/>
      <c r="AP101" s="662"/>
      <c r="AQ101" s="662"/>
      <c r="AR101" s="662"/>
      <c r="AS101" s="662"/>
      <c r="AT101" s="662"/>
      <c r="AU101" s="662"/>
      <c r="AV101" s="662"/>
      <c r="AW101" s="662"/>
      <c r="AX101" s="662"/>
      <c r="AY101" s="662"/>
      <c r="AZ101" s="662"/>
      <c r="BA101" s="662"/>
      <c r="BB101" s="662"/>
      <c r="BC101" s="662"/>
      <c r="BD101" s="662"/>
      <c r="BE101" s="662"/>
      <c r="BF101" s="662"/>
      <c r="BG101" s="662"/>
      <c r="BH101" s="662"/>
      <c r="BI101" s="662"/>
      <c r="BJ101" s="662"/>
      <c r="BK101" s="662"/>
      <c r="BL101" s="662"/>
      <c r="BM101" s="662"/>
      <c r="BN101" s="662"/>
      <c r="BO101" s="662"/>
      <c r="BP101" s="662"/>
      <c r="BQ101" s="662"/>
      <c r="BR101" s="662"/>
      <c r="BS101" s="662"/>
      <c r="BT101" s="662"/>
      <c r="BU101" s="662"/>
      <c r="BV101" s="662"/>
      <c r="BW101" s="662"/>
      <c r="BX101" s="662"/>
      <c r="BY101" s="662"/>
      <c r="BZ101" s="662"/>
      <c r="CA101" s="662"/>
      <c r="CB101" s="662"/>
      <c r="CC101" s="662"/>
      <c r="CD101" s="662"/>
      <c r="CE101" s="662"/>
      <c r="CF101" s="662"/>
      <c r="CG101" s="662"/>
      <c r="CH101" s="662"/>
      <c r="CI101" s="662"/>
      <c r="CJ101" s="662"/>
      <c r="CK101" s="662"/>
      <c r="CL101" s="662"/>
      <c r="CM101" s="662"/>
      <c r="CN101" s="662"/>
      <c r="CO101" s="662"/>
      <c r="CP101" s="662"/>
      <c r="CQ101" s="662"/>
      <c r="CR101" s="662"/>
      <c r="CS101" s="662"/>
      <c r="CT101" s="662"/>
      <c r="CU101" s="662"/>
      <c r="CV101" s="662"/>
      <c r="CW101" s="662"/>
      <c r="CX101" s="662"/>
      <c r="CY101" s="662"/>
      <c r="CZ101" s="662"/>
      <c r="DA101" s="662"/>
      <c r="DB101" s="662"/>
      <c r="DC101" s="662"/>
      <c r="DD101" s="662"/>
      <c r="DE101" s="662"/>
      <c r="DF101" s="662"/>
      <c r="DG101" s="662"/>
      <c r="DH101" s="662"/>
      <c r="DI101" s="662"/>
      <c r="DJ101" s="662"/>
      <c r="DK101" s="662"/>
      <c r="DL101" s="662"/>
      <c r="DM101" s="662"/>
    </row>
    <row r="102" spans="2:117" ht="48" customHeight="1" x14ac:dyDescent="0.25">
      <c r="B102" s="416" t="s">
        <v>132</v>
      </c>
      <c r="C102" s="417" t="s">
        <v>793</v>
      </c>
      <c r="D102" s="416" t="s">
        <v>93</v>
      </c>
      <c r="E102" s="662"/>
      <c r="F102" s="662"/>
      <c r="G102" s="662"/>
      <c r="H102" s="662"/>
      <c r="I102" s="662"/>
      <c r="J102" s="662"/>
      <c r="K102" s="662"/>
      <c r="L102" s="662"/>
      <c r="M102" s="662"/>
      <c r="N102" s="662"/>
      <c r="O102" s="662"/>
      <c r="P102" s="662"/>
      <c r="Q102" s="662"/>
      <c r="R102" s="662"/>
      <c r="S102" s="662"/>
      <c r="T102" s="662"/>
      <c r="U102" s="662"/>
      <c r="V102" s="662"/>
      <c r="W102" s="662"/>
      <c r="X102" s="662"/>
      <c r="Y102" s="662"/>
      <c r="Z102" s="662"/>
      <c r="AA102" s="662"/>
      <c r="AB102" s="662"/>
      <c r="AC102" s="662"/>
      <c r="AD102" s="662"/>
      <c r="AE102" s="662"/>
      <c r="AF102" s="662"/>
      <c r="AG102" s="662"/>
      <c r="AH102" s="662"/>
      <c r="AI102" s="662"/>
      <c r="AJ102" s="662"/>
      <c r="AK102" s="662"/>
      <c r="AL102" s="662"/>
      <c r="AM102" s="662"/>
      <c r="AN102" s="662"/>
      <c r="AO102" s="662"/>
      <c r="AP102" s="662"/>
      <c r="AQ102" s="662"/>
      <c r="AR102" s="662"/>
      <c r="AS102" s="662"/>
      <c r="AT102" s="662"/>
      <c r="AU102" s="662"/>
      <c r="AV102" s="662"/>
      <c r="AW102" s="662"/>
      <c r="AX102" s="662"/>
      <c r="AY102" s="662"/>
      <c r="AZ102" s="662"/>
      <c r="BA102" s="662"/>
      <c r="BB102" s="662"/>
      <c r="BC102" s="662"/>
      <c r="BD102" s="662"/>
      <c r="BE102" s="662"/>
      <c r="BF102" s="662"/>
      <c r="BG102" s="662"/>
      <c r="BH102" s="662"/>
      <c r="BI102" s="662"/>
      <c r="BJ102" s="662"/>
      <c r="BK102" s="662"/>
      <c r="BL102" s="662"/>
      <c r="BM102" s="662"/>
      <c r="BN102" s="662"/>
      <c r="BO102" s="662"/>
      <c r="BP102" s="662"/>
      <c r="BQ102" s="662"/>
      <c r="BR102" s="662"/>
      <c r="BS102" s="662"/>
      <c r="BT102" s="662"/>
      <c r="BU102" s="662"/>
      <c r="BV102" s="662"/>
      <c r="BW102" s="662"/>
      <c r="BX102" s="662"/>
      <c r="BY102" s="662"/>
      <c r="BZ102" s="662"/>
      <c r="CA102" s="662"/>
      <c r="CB102" s="662"/>
      <c r="CC102" s="662"/>
      <c r="CD102" s="662"/>
      <c r="CE102" s="662"/>
      <c r="CF102" s="662"/>
      <c r="CG102" s="662"/>
      <c r="CH102" s="662"/>
      <c r="CI102" s="662"/>
      <c r="CJ102" s="662"/>
      <c r="CK102" s="662"/>
      <c r="CL102" s="662"/>
      <c r="CM102" s="662"/>
      <c r="CN102" s="662"/>
      <c r="CO102" s="662"/>
      <c r="CP102" s="662"/>
      <c r="CQ102" s="662"/>
      <c r="CR102" s="662"/>
      <c r="CS102" s="662"/>
      <c r="CT102" s="662"/>
      <c r="CU102" s="662"/>
      <c r="CV102" s="662"/>
      <c r="CW102" s="662"/>
      <c r="CX102" s="662"/>
      <c r="CY102" s="662"/>
      <c r="CZ102" s="662"/>
      <c r="DA102" s="662"/>
      <c r="DB102" s="662"/>
      <c r="DC102" s="662"/>
      <c r="DD102" s="662"/>
      <c r="DE102" s="662"/>
      <c r="DF102" s="662"/>
      <c r="DG102" s="662"/>
      <c r="DH102" s="662"/>
      <c r="DI102" s="662"/>
      <c r="DJ102" s="662"/>
      <c r="DK102" s="662"/>
      <c r="DL102" s="662"/>
      <c r="DM102" s="662"/>
    </row>
    <row r="103" spans="2:117" ht="48" customHeight="1" x14ac:dyDescent="0.25">
      <c r="B103" s="416" t="s">
        <v>134</v>
      </c>
      <c r="C103" s="417" t="s">
        <v>794</v>
      </c>
      <c r="D103" s="402" t="s">
        <v>93</v>
      </c>
      <c r="E103" s="662"/>
      <c r="F103" s="662"/>
      <c r="G103" s="662"/>
      <c r="H103" s="662"/>
      <c r="I103" s="662"/>
      <c r="J103" s="662"/>
      <c r="K103" s="662"/>
      <c r="L103" s="662"/>
      <c r="M103" s="662"/>
      <c r="N103" s="662"/>
      <c r="O103" s="662"/>
      <c r="P103" s="662"/>
      <c r="Q103" s="662"/>
      <c r="R103" s="662"/>
      <c r="S103" s="662"/>
      <c r="T103" s="662"/>
      <c r="U103" s="662"/>
      <c r="V103" s="662"/>
      <c r="W103" s="662"/>
      <c r="X103" s="662"/>
      <c r="Y103" s="662"/>
      <c r="Z103" s="662"/>
      <c r="AA103" s="662"/>
      <c r="AB103" s="662"/>
      <c r="AC103" s="662"/>
      <c r="AD103" s="662"/>
      <c r="AE103" s="662"/>
      <c r="AF103" s="662"/>
      <c r="AG103" s="662"/>
      <c r="AH103" s="662"/>
      <c r="AI103" s="662"/>
      <c r="AJ103" s="662"/>
      <c r="AK103" s="662"/>
      <c r="AL103" s="662"/>
      <c r="AM103" s="662"/>
      <c r="AN103" s="662"/>
      <c r="AO103" s="662"/>
      <c r="AP103" s="662"/>
      <c r="AQ103" s="662"/>
      <c r="AR103" s="662"/>
      <c r="AS103" s="662"/>
      <c r="AT103" s="662"/>
      <c r="AU103" s="662"/>
      <c r="AV103" s="662"/>
      <c r="AW103" s="662"/>
      <c r="AX103" s="662"/>
      <c r="AY103" s="662"/>
      <c r="AZ103" s="662"/>
      <c r="BA103" s="662"/>
      <c r="BB103" s="662"/>
      <c r="BC103" s="662"/>
      <c r="BD103" s="662"/>
      <c r="BE103" s="662"/>
      <c r="BF103" s="662"/>
      <c r="BG103" s="662"/>
      <c r="BH103" s="662"/>
      <c r="BI103" s="662"/>
      <c r="BJ103" s="662"/>
      <c r="BK103" s="662"/>
      <c r="BL103" s="662"/>
      <c r="BM103" s="662"/>
      <c r="BN103" s="662"/>
      <c r="BO103" s="662"/>
      <c r="BP103" s="662"/>
      <c r="BQ103" s="662"/>
      <c r="BR103" s="662"/>
      <c r="BS103" s="662"/>
      <c r="BT103" s="662"/>
      <c r="BU103" s="662"/>
      <c r="BV103" s="662"/>
      <c r="BW103" s="662"/>
      <c r="BX103" s="662"/>
      <c r="BY103" s="662"/>
      <c r="BZ103" s="662"/>
      <c r="CA103" s="662"/>
      <c r="CB103" s="662"/>
      <c r="CC103" s="662"/>
      <c r="CD103" s="662"/>
      <c r="CE103" s="662"/>
      <c r="CF103" s="662"/>
      <c r="CG103" s="662"/>
      <c r="CH103" s="662"/>
      <c r="CI103" s="662"/>
      <c r="CJ103" s="662"/>
      <c r="CK103" s="662"/>
      <c r="CL103" s="662"/>
      <c r="CM103" s="662"/>
      <c r="CN103" s="662"/>
      <c r="CO103" s="662"/>
      <c r="CP103" s="662"/>
      <c r="CQ103" s="662"/>
      <c r="CR103" s="662"/>
      <c r="CS103" s="662"/>
      <c r="CT103" s="662"/>
      <c r="CU103" s="662"/>
      <c r="CV103" s="662"/>
      <c r="CW103" s="662"/>
      <c r="CX103" s="662"/>
      <c r="CY103" s="662"/>
      <c r="CZ103" s="662"/>
      <c r="DA103" s="662"/>
      <c r="DB103" s="662"/>
      <c r="DC103" s="662"/>
      <c r="DD103" s="662"/>
      <c r="DE103" s="662"/>
      <c r="DF103" s="662"/>
      <c r="DG103" s="662"/>
      <c r="DH103" s="662"/>
      <c r="DI103" s="662"/>
      <c r="DJ103" s="662"/>
      <c r="DK103" s="662"/>
      <c r="DL103" s="662"/>
      <c r="DM103" s="662"/>
    </row>
    <row r="104" spans="2:117" ht="42" customHeight="1" x14ac:dyDescent="0.25">
      <c r="B104" s="397" t="s">
        <v>136</v>
      </c>
      <c r="C104" s="398" t="s">
        <v>795</v>
      </c>
      <c r="D104" s="397" t="s">
        <v>93</v>
      </c>
      <c r="E104" s="663"/>
      <c r="F104" s="663"/>
      <c r="G104" s="663"/>
      <c r="H104" s="663"/>
      <c r="I104" s="663"/>
      <c r="J104" s="663"/>
      <c r="K104" s="663"/>
      <c r="L104" s="663"/>
      <c r="M104" s="663"/>
      <c r="N104" s="663"/>
      <c r="O104" s="663"/>
      <c r="P104" s="663"/>
      <c r="Q104" s="663"/>
      <c r="R104" s="663"/>
      <c r="S104" s="663"/>
      <c r="T104" s="663"/>
      <c r="U104" s="663"/>
      <c r="V104" s="663"/>
      <c r="W104" s="663"/>
      <c r="X104" s="663"/>
      <c r="Y104" s="663"/>
      <c r="Z104" s="663"/>
      <c r="AA104" s="663"/>
      <c r="AB104" s="663"/>
      <c r="AC104" s="663"/>
      <c r="AD104" s="663"/>
      <c r="AE104" s="663"/>
      <c r="AF104" s="663"/>
      <c r="AG104" s="663"/>
      <c r="AH104" s="663"/>
      <c r="AI104" s="663"/>
      <c r="AJ104" s="663"/>
      <c r="AK104" s="663"/>
      <c r="AL104" s="663"/>
      <c r="AM104" s="663"/>
      <c r="AN104" s="663"/>
      <c r="AO104" s="663"/>
      <c r="AP104" s="663"/>
      <c r="AQ104" s="663"/>
      <c r="AR104" s="663"/>
      <c r="AS104" s="663"/>
      <c r="AT104" s="663"/>
      <c r="AU104" s="663"/>
      <c r="AV104" s="663"/>
      <c r="AW104" s="663"/>
      <c r="AX104" s="663"/>
      <c r="AY104" s="663"/>
      <c r="AZ104" s="663"/>
      <c r="BA104" s="663"/>
      <c r="BB104" s="663"/>
      <c r="BC104" s="663"/>
      <c r="BD104" s="663"/>
      <c r="BE104" s="663"/>
      <c r="BF104" s="663"/>
      <c r="BG104" s="663"/>
      <c r="BH104" s="663"/>
      <c r="BI104" s="663"/>
      <c r="BJ104" s="663"/>
      <c r="BK104" s="663"/>
      <c r="BL104" s="663"/>
      <c r="BM104" s="663"/>
      <c r="BN104" s="663"/>
      <c r="BO104" s="663"/>
      <c r="BP104" s="663"/>
      <c r="BQ104" s="663"/>
      <c r="BR104" s="663"/>
      <c r="BS104" s="663"/>
      <c r="BT104" s="663"/>
      <c r="BU104" s="663"/>
      <c r="BV104" s="663"/>
      <c r="BW104" s="663"/>
      <c r="BX104" s="663"/>
      <c r="BY104" s="663"/>
      <c r="BZ104" s="663"/>
      <c r="CA104" s="663"/>
      <c r="CB104" s="663"/>
      <c r="CC104" s="663"/>
      <c r="CD104" s="663"/>
      <c r="CE104" s="663"/>
      <c r="CF104" s="663"/>
      <c r="CG104" s="663"/>
      <c r="CH104" s="663"/>
      <c r="CI104" s="663"/>
      <c r="CJ104" s="663"/>
      <c r="CK104" s="663"/>
      <c r="CL104" s="663"/>
      <c r="CM104" s="663"/>
      <c r="CN104" s="663"/>
      <c r="CO104" s="663"/>
      <c r="CP104" s="663"/>
      <c r="CQ104" s="663"/>
      <c r="CR104" s="663"/>
      <c r="CS104" s="663"/>
      <c r="CT104" s="663"/>
      <c r="CU104" s="663"/>
      <c r="CV104" s="663"/>
      <c r="CW104" s="663"/>
      <c r="CX104" s="663"/>
      <c r="CY104" s="663"/>
      <c r="CZ104" s="663"/>
      <c r="DA104" s="663"/>
      <c r="DB104" s="663"/>
      <c r="DC104" s="663"/>
      <c r="DD104" s="663"/>
      <c r="DE104" s="663"/>
      <c r="DF104" s="663"/>
      <c r="DG104" s="663"/>
      <c r="DH104" s="663"/>
      <c r="DI104" s="663"/>
      <c r="DJ104" s="663"/>
      <c r="DK104" s="663"/>
      <c r="DL104" s="663"/>
      <c r="DM104" s="663"/>
    </row>
    <row r="105" spans="2:117" ht="42" customHeight="1" x14ac:dyDescent="0.25">
      <c r="B105" s="397" t="s">
        <v>181</v>
      </c>
      <c r="C105" s="398" t="s">
        <v>795</v>
      </c>
      <c r="D105" s="397" t="s">
        <v>93</v>
      </c>
      <c r="E105" s="663"/>
      <c r="F105" s="663"/>
      <c r="G105" s="663"/>
      <c r="H105" s="663"/>
      <c r="I105" s="663"/>
      <c r="J105" s="663"/>
      <c r="K105" s="663"/>
      <c r="L105" s="663"/>
      <c r="M105" s="663"/>
      <c r="N105" s="663"/>
      <c r="O105" s="663"/>
      <c r="P105" s="663"/>
      <c r="Q105" s="663"/>
      <c r="R105" s="663"/>
      <c r="S105" s="663"/>
      <c r="T105" s="663"/>
      <c r="U105" s="663"/>
      <c r="V105" s="663"/>
      <c r="W105" s="663"/>
      <c r="X105" s="663"/>
      <c r="Y105" s="663"/>
      <c r="Z105" s="663"/>
      <c r="AA105" s="663"/>
      <c r="AB105" s="663"/>
      <c r="AC105" s="663"/>
      <c r="AD105" s="663"/>
      <c r="AE105" s="663"/>
      <c r="AF105" s="663"/>
      <c r="AG105" s="663"/>
      <c r="AH105" s="663"/>
      <c r="AI105" s="663"/>
      <c r="AJ105" s="663"/>
      <c r="AK105" s="663"/>
      <c r="AL105" s="663"/>
      <c r="AM105" s="663"/>
      <c r="AN105" s="663"/>
      <c r="AO105" s="663"/>
      <c r="AP105" s="663"/>
      <c r="AQ105" s="663"/>
      <c r="AR105" s="663"/>
      <c r="AS105" s="663"/>
      <c r="AT105" s="663"/>
      <c r="AU105" s="663"/>
      <c r="AV105" s="663"/>
      <c r="AW105" s="663"/>
      <c r="AX105" s="663"/>
      <c r="AY105" s="663"/>
      <c r="AZ105" s="663"/>
      <c r="BA105" s="663"/>
      <c r="BB105" s="663"/>
      <c r="BC105" s="663"/>
      <c r="BD105" s="663"/>
      <c r="BE105" s="663"/>
      <c r="BF105" s="663"/>
      <c r="BG105" s="663"/>
      <c r="BH105" s="663"/>
      <c r="BI105" s="663"/>
      <c r="BJ105" s="663"/>
      <c r="BK105" s="663"/>
      <c r="BL105" s="663"/>
      <c r="BM105" s="663"/>
      <c r="BN105" s="663"/>
      <c r="BO105" s="663"/>
      <c r="BP105" s="663"/>
      <c r="BQ105" s="663"/>
      <c r="BR105" s="663"/>
      <c r="BS105" s="663"/>
      <c r="BT105" s="663"/>
      <c r="BU105" s="663"/>
      <c r="BV105" s="663"/>
      <c r="BW105" s="663"/>
      <c r="BX105" s="663"/>
      <c r="BY105" s="663"/>
      <c r="BZ105" s="663"/>
      <c r="CA105" s="663"/>
      <c r="CB105" s="663"/>
      <c r="CC105" s="663"/>
      <c r="CD105" s="663"/>
      <c r="CE105" s="663"/>
      <c r="CF105" s="663"/>
      <c r="CG105" s="663"/>
      <c r="CH105" s="663"/>
      <c r="CI105" s="663"/>
      <c r="CJ105" s="663"/>
      <c r="CK105" s="663"/>
      <c r="CL105" s="663"/>
      <c r="CM105" s="663"/>
      <c r="CN105" s="663"/>
      <c r="CO105" s="663"/>
      <c r="CP105" s="663"/>
      <c r="CQ105" s="663"/>
      <c r="CR105" s="663"/>
      <c r="CS105" s="663"/>
      <c r="CT105" s="663"/>
      <c r="CU105" s="663"/>
      <c r="CV105" s="663"/>
      <c r="CW105" s="663"/>
      <c r="CX105" s="663"/>
      <c r="CY105" s="663"/>
      <c r="CZ105" s="663"/>
      <c r="DA105" s="663"/>
      <c r="DB105" s="663"/>
      <c r="DC105" s="663"/>
      <c r="DD105" s="663"/>
      <c r="DE105" s="663"/>
      <c r="DF105" s="663"/>
      <c r="DG105" s="663"/>
      <c r="DH105" s="663"/>
      <c r="DI105" s="663"/>
      <c r="DJ105" s="663"/>
      <c r="DK105" s="663"/>
      <c r="DL105" s="663"/>
      <c r="DM105" s="663"/>
    </row>
    <row r="106" spans="2:117" ht="48" customHeight="1" x14ac:dyDescent="0.25">
      <c r="B106" s="416" t="s">
        <v>137</v>
      </c>
      <c r="C106" s="417" t="s">
        <v>796</v>
      </c>
      <c r="D106" s="416" t="s">
        <v>93</v>
      </c>
      <c r="E106" s="662"/>
      <c r="F106" s="662"/>
      <c r="G106" s="662"/>
      <c r="H106" s="662"/>
      <c r="I106" s="662"/>
      <c r="J106" s="662"/>
      <c r="K106" s="662"/>
      <c r="L106" s="662"/>
      <c r="M106" s="662"/>
      <c r="N106" s="662"/>
      <c r="O106" s="662"/>
      <c r="P106" s="662"/>
      <c r="Q106" s="662"/>
      <c r="R106" s="662"/>
      <c r="S106" s="662"/>
      <c r="T106" s="662"/>
      <c r="U106" s="662"/>
      <c r="V106" s="662"/>
      <c r="W106" s="662"/>
      <c r="X106" s="662"/>
      <c r="Y106" s="662"/>
      <c r="Z106" s="662"/>
      <c r="AA106" s="662"/>
      <c r="AB106" s="662"/>
      <c r="AC106" s="662"/>
      <c r="AD106" s="662"/>
      <c r="AE106" s="662"/>
      <c r="AF106" s="662"/>
      <c r="AG106" s="662"/>
      <c r="AH106" s="662"/>
      <c r="AI106" s="662"/>
      <c r="AJ106" s="662"/>
      <c r="AK106" s="662"/>
      <c r="AL106" s="662"/>
      <c r="AM106" s="662"/>
      <c r="AN106" s="662"/>
      <c r="AO106" s="662"/>
      <c r="AP106" s="662"/>
      <c r="AQ106" s="662"/>
      <c r="AR106" s="662"/>
      <c r="AS106" s="662"/>
      <c r="AT106" s="662"/>
      <c r="AU106" s="662"/>
      <c r="AV106" s="662"/>
      <c r="AW106" s="662"/>
      <c r="AX106" s="662"/>
      <c r="AY106" s="662"/>
      <c r="AZ106" s="662"/>
      <c r="BA106" s="662"/>
      <c r="BB106" s="662"/>
      <c r="BC106" s="662"/>
      <c r="BD106" s="662"/>
      <c r="BE106" s="662"/>
      <c r="BF106" s="662"/>
      <c r="BG106" s="662"/>
      <c r="BH106" s="662"/>
      <c r="BI106" s="662"/>
      <c r="BJ106" s="662"/>
      <c r="BK106" s="662"/>
      <c r="BL106" s="662"/>
      <c r="BM106" s="662"/>
      <c r="BN106" s="662"/>
      <c r="BO106" s="662"/>
      <c r="BP106" s="662"/>
      <c r="BQ106" s="662"/>
      <c r="BR106" s="662"/>
      <c r="BS106" s="662"/>
      <c r="BT106" s="662"/>
      <c r="BU106" s="662"/>
      <c r="BV106" s="662"/>
      <c r="BW106" s="662"/>
      <c r="BX106" s="662"/>
      <c r="BY106" s="662"/>
      <c r="BZ106" s="662"/>
      <c r="CA106" s="662"/>
      <c r="CB106" s="662"/>
      <c r="CC106" s="662"/>
      <c r="CD106" s="662"/>
      <c r="CE106" s="662"/>
      <c r="CF106" s="662"/>
      <c r="CG106" s="662"/>
      <c r="CH106" s="662"/>
      <c r="CI106" s="662"/>
      <c r="CJ106" s="662"/>
      <c r="CK106" s="662"/>
      <c r="CL106" s="662"/>
      <c r="CM106" s="662"/>
      <c r="CN106" s="662"/>
      <c r="CO106" s="662"/>
      <c r="CP106" s="662"/>
      <c r="CQ106" s="662"/>
      <c r="CR106" s="662"/>
      <c r="CS106" s="662"/>
      <c r="CT106" s="662"/>
      <c r="CU106" s="662"/>
      <c r="CV106" s="662"/>
      <c r="CW106" s="662"/>
      <c r="CX106" s="662"/>
      <c r="CY106" s="662"/>
      <c r="CZ106" s="662"/>
      <c r="DA106" s="662"/>
      <c r="DB106" s="662"/>
      <c r="DC106" s="662"/>
      <c r="DD106" s="662"/>
      <c r="DE106" s="662"/>
      <c r="DF106" s="662"/>
      <c r="DG106" s="662"/>
      <c r="DH106" s="662"/>
      <c r="DI106" s="662"/>
      <c r="DJ106" s="662"/>
      <c r="DK106" s="662"/>
      <c r="DL106" s="662"/>
      <c r="DM106" s="662"/>
    </row>
    <row r="107" spans="2:117" ht="42" customHeight="1" x14ac:dyDescent="0.25">
      <c r="B107" s="397" t="s">
        <v>1554</v>
      </c>
      <c r="C107" s="398" t="s">
        <v>795</v>
      </c>
      <c r="D107" s="397" t="s">
        <v>93</v>
      </c>
      <c r="E107" s="663"/>
      <c r="F107" s="663"/>
      <c r="G107" s="663"/>
      <c r="H107" s="663"/>
      <c r="I107" s="663"/>
      <c r="J107" s="663"/>
      <c r="K107" s="663"/>
      <c r="L107" s="663"/>
      <c r="M107" s="663"/>
      <c r="N107" s="663"/>
      <c r="O107" s="663"/>
      <c r="P107" s="663"/>
      <c r="Q107" s="663"/>
      <c r="R107" s="663"/>
      <c r="S107" s="663"/>
      <c r="T107" s="663"/>
      <c r="U107" s="663"/>
      <c r="V107" s="663"/>
      <c r="W107" s="663"/>
      <c r="X107" s="663"/>
      <c r="Y107" s="663"/>
      <c r="Z107" s="663"/>
      <c r="AA107" s="663"/>
      <c r="AB107" s="663"/>
      <c r="AC107" s="663"/>
      <c r="AD107" s="663"/>
      <c r="AE107" s="663"/>
      <c r="AF107" s="663"/>
      <c r="AG107" s="663"/>
      <c r="AH107" s="663"/>
      <c r="AI107" s="663"/>
      <c r="AJ107" s="663"/>
      <c r="AK107" s="663"/>
      <c r="AL107" s="663"/>
      <c r="AM107" s="663"/>
      <c r="AN107" s="663"/>
      <c r="AO107" s="663"/>
      <c r="AP107" s="663"/>
      <c r="AQ107" s="663"/>
      <c r="AR107" s="663"/>
      <c r="AS107" s="663"/>
      <c r="AT107" s="663"/>
      <c r="AU107" s="663"/>
      <c r="AV107" s="663"/>
      <c r="AW107" s="663"/>
      <c r="AX107" s="663"/>
      <c r="AY107" s="663"/>
      <c r="AZ107" s="663"/>
      <c r="BA107" s="663"/>
      <c r="BB107" s="663"/>
      <c r="BC107" s="663"/>
      <c r="BD107" s="663"/>
      <c r="BE107" s="663"/>
      <c r="BF107" s="663"/>
      <c r="BG107" s="663"/>
      <c r="BH107" s="663"/>
      <c r="BI107" s="663"/>
      <c r="BJ107" s="663"/>
      <c r="BK107" s="663"/>
      <c r="BL107" s="663"/>
      <c r="BM107" s="663"/>
      <c r="BN107" s="663"/>
      <c r="BO107" s="663"/>
      <c r="BP107" s="663"/>
      <c r="BQ107" s="663"/>
      <c r="BR107" s="663"/>
      <c r="BS107" s="663"/>
      <c r="BT107" s="663"/>
      <c r="BU107" s="663"/>
      <c r="BV107" s="663"/>
      <c r="BW107" s="663"/>
      <c r="BX107" s="663"/>
      <c r="BY107" s="663"/>
      <c r="BZ107" s="663"/>
      <c r="CA107" s="663"/>
      <c r="CB107" s="663"/>
      <c r="CC107" s="663"/>
      <c r="CD107" s="663"/>
      <c r="CE107" s="663"/>
      <c r="CF107" s="663"/>
      <c r="CG107" s="663"/>
      <c r="CH107" s="663"/>
      <c r="CI107" s="663"/>
      <c r="CJ107" s="663"/>
      <c r="CK107" s="663"/>
      <c r="CL107" s="663"/>
      <c r="CM107" s="663"/>
      <c r="CN107" s="663"/>
      <c r="CO107" s="663"/>
      <c r="CP107" s="663"/>
      <c r="CQ107" s="663"/>
      <c r="CR107" s="663"/>
      <c r="CS107" s="663"/>
      <c r="CT107" s="663"/>
      <c r="CU107" s="663"/>
      <c r="CV107" s="663"/>
      <c r="CW107" s="663"/>
      <c r="CX107" s="663"/>
      <c r="CY107" s="663"/>
      <c r="CZ107" s="663"/>
      <c r="DA107" s="663"/>
      <c r="DB107" s="663"/>
      <c r="DC107" s="663"/>
      <c r="DD107" s="663"/>
      <c r="DE107" s="663"/>
      <c r="DF107" s="663"/>
      <c r="DG107" s="663"/>
      <c r="DH107" s="663"/>
      <c r="DI107" s="663"/>
      <c r="DJ107" s="663"/>
      <c r="DK107" s="663"/>
      <c r="DL107" s="663"/>
      <c r="DM107" s="663"/>
    </row>
    <row r="108" spans="2:117" ht="42" customHeight="1" x14ac:dyDescent="0.25">
      <c r="B108" s="397" t="s">
        <v>1555</v>
      </c>
      <c r="C108" s="398" t="s">
        <v>795</v>
      </c>
      <c r="D108" s="397" t="s">
        <v>93</v>
      </c>
      <c r="E108" s="663"/>
      <c r="F108" s="663"/>
      <c r="G108" s="663"/>
      <c r="H108" s="663"/>
      <c r="I108" s="663"/>
      <c r="J108" s="663"/>
      <c r="K108" s="663"/>
      <c r="L108" s="663"/>
      <c r="M108" s="663"/>
      <c r="N108" s="663"/>
      <c r="O108" s="663"/>
      <c r="P108" s="663"/>
      <c r="Q108" s="663"/>
      <c r="R108" s="663"/>
      <c r="S108" s="663"/>
      <c r="T108" s="663"/>
      <c r="U108" s="663"/>
      <c r="V108" s="663"/>
      <c r="W108" s="663"/>
      <c r="X108" s="663"/>
      <c r="Y108" s="663"/>
      <c r="Z108" s="663"/>
      <c r="AA108" s="663"/>
      <c r="AB108" s="663"/>
      <c r="AC108" s="663"/>
      <c r="AD108" s="663"/>
      <c r="AE108" s="663"/>
      <c r="AF108" s="663"/>
      <c r="AG108" s="663"/>
      <c r="AH108" s="663"/>
      <c r="AI108" s="663"/>
      <c r="AJ108" s="663"/>
      <c r="AK108" s="663"/>
      <c r="AL108" s="663"/>
      <c r="AM108" s="663"/>
      <c r="AN108" s="663"/>
      <c r="AO108" s="663"/>
      <c r="AP108" s="663"/>
      <c r="AQ108" s="663"/>
      <c r="AR108" s="663"/>
      <c r="AS108" s="663"/>
      <c r="AT108" s="663"/>
      <c r="AU108" s="663"/>
      <c r="AV108" s="663"/>
      <c r="AW108" s="663"/>
      <c r="AX108" s="663"/>
      <c r="AY108" s="663"/>
      <c r="AZ108" s="663"/>
      <c r="BA108" s="663"/>
      <c r="BB108" s="663"/>
      <c r="BC108" s="663"/>
      <c r="BD108" s="663"/>
      <c r="BE108" s="663"/>
      <c r="BF108" s="663"/>
      <c r="BG108" s="663"/>
      <c r="BH108" s="663"/>
      <c r="BI108" s="663"/>
      <c r="BJ108" s="663"/>
      <c r="BK108" s="663"/>
      <c r="BL108" s="663"/>
      <c r="BM108" s="663"/>
      <c r="BN108" s="663"/>
      <c r="BO108" s="663"/>
      <c r="BP108" s="663"/>
      <c r="BQ108" s="663"/>
      <c r="BR108" s="663"/>
      <c r="BS108" s="663"/>
      <c r="BT108" s="663"/>
      <c r="BU108" s="663"/>
      <c r="BV108" s="663"/>
      <c r="BW108" s="663"/>
      <c r="BX108" s="663"/>
      <c r="BY108" s="663"/>
      <c r="BZ108" s="663"/>
      <c r="CA108" s="663"/>
      <c r="CB108" s="663"/>
      <c r="CC108" s="663"/>
      <c r="CD108" s="663"/>
      <c r="CE108" s="663"/>
      <c r="CF108" s="663"/>
      <c r="CG108" s="663"/>
      <c r="CH108" s="663"/>
      <c r="CI108" s="663"/>
      <c r="CJ108" s="663"/>
      <c r="CK108" s="663"/>
      <c r="CL108" s="663"/>
      <c r="CM108" s="663"/>
      <c r="CN108" s="663"/>
      <c r="CO108" s="663"/>
      <c r="CP108" s="663"/>
      <c r="CQ108" s="663"/>
      <c r="CR108" s="663"/>
      <c r="CS108" s="663"/>
      <c r="CT108" s="663"/>
      <c r="CU108" s="663"/>
      <c r="CV108" s="663"/>
      <c r="CW108" s="663"/>
      <c r="CX108" s="663"/>
      <c r="CY108" s="663"/>
      <c r="CZ108" s="663"/>
      <c r="DA108" s="663"/>
      <c r="DB108" s="663"/>
      <c r="DC108" s="663"/>
      <c r="DD108" s="663"/>
      <c r="DE108" s="663"/>
      <c r="DF108" s="663"/>
      <c r="DG108" s="663"/>
      <c r="DH108" s="663"/>
      <c r="DI108" s="663"/>
      <c r="DJ108" s="663"/>
      <c r="DK108" s="663"/>
      <c r="DL108" s="663"/>
      <c r="DM108" s="663"/>
    </row>
    <row r="109" spans="2:117" ht="48" customHeight="1" x14ac:dyDescent="0.25">
      <c r="B109" s="416" t="s">
        <v>738</v>
      </c>
      <c r="C109" s="417" t="s">
        <v>1556</v>
      </c>
      <c r="D109" s="416" t="s">
        <v>93</v>
      </c>
      <c r="E109" s="662"/>
      <c r="F109" s="662"/>
      <c r="G109" s="662"/>
      <c r="H109" s="662"/>
      <c r="I109" s="662"/>
      <c r="J109" s="662"/>
      <c r="K109" s="662"/>
      <c r="L109" s="662"/>
      <c r="M109" s="662"/>
      <c r="N109" s="662"/>
      <c r="O109" s="662"/>
      <c r="P109" s="662"/>
      <c r="Q109" s="662"/>
      <c r="R109" s="662"/>
      <c r="S109" s="662"/>
      <c r="T109" s="662"/>
      <c r="U109" s="662"/>
      <c r="V109" s="662"/>
      <c r="W109" s="662"/>
      <c r="X109" s="662"/>
      <c r="Y109" s="662"/>
      <c r="Z109" s="662"/>
      <c r="AA109" s="662"/>
      <c r="AB109" s="662"/>
      <c r="AC109" s="662"/>
      <c r="AD109" s="662"/>
      <c r="AE109" s="662"/>
      <c r="AF109" s="662"/>
      <c r="AG109" s="662"/>
      <c r="AH109" s="662"/>
      <c r="AI109" s="662"/>
      <c r="AJ109" s="662"/>
      <c r="AK109" s="662"/>
      <c r="AL109" s="662"/>
      <c r="AM109" s="662"/>
      <c r="AN109" s="662"/>
      <c r="AO109" s="662"/>
      <c r="AP109" s="662"/>
      <c r="AQ109" s="662"/>
      <c r="AR109" s="662"/>
      <c r="AS109" s="662"/>
      <c r="AT109" s="662"/>
      <c r="AU109" s="662"/>
      <c r="AV109" s="662"/>
      <c r="AW109" s="662"/>
      <c r="AX109" s="662"/>
      <c r="AY109" s="662"/>
      <c r="AZ109" s="662"/>
      <c r="BA109" s="662"/>
      <c r="BB109" s="662"/>
      <c r="BC109" s="662"/>
      <c r="BD109" s="662"/>
      <c r="BE109" s="662"/>
      <c r="BF109" s="662"/>
      <c r="BG109" s="662"/>
      <c r="BH109" s="662"/>
      <c r="BI109" s="662"/>
      <c r="BJ109" s="662"/>
      <c r="BK109" s="662"/>
      <c r="BL109" s="662"/>
      <c r="BM109" s="662"/>
      <c r="BN109" s="662"/>
      <c r="BO109" s="662"/>
      <c r="BP109" s="662"/>
      <c r="BQ109" s="662"/>
      <c r="BR109" s="662"/>
      <c r="BS109" s="662"/>
      <c r="BT109" s="662"/>
      <c r="BU109" s="662"/>
      <c r="BV109" s="662"/>
      <c r="BW109" s="662"/>
      <c r="BX109" s="662"/>
      <c r="BY109" s="662"/>
      <c r="BZ109" s="662"/>
      <c r="CA109" s="662"/>
      <c r="CB109" s="662"/>
      <c r="CC109" s="662"/>
      <c r="CD109" s="662"/>
      <c r="CE109" s="662"/>
      <c r="CF109" s="662"/>
      <c r="CG109" s="662"/>
      <c r="CH109" s="662"/>
      <c r="CI109" s="662"/>
      <c r="CJ109" s="662"/>
      <c r="CK109" s="662"/>
      <c r="CL109" s="662"/>
      <c r="CM109" s="662"/>
      <c r="CN109" s="662"/>
      <c r="CO109" s="662"/>
      <c r="CP109" s="662"/>
      <c r="CQ109" s="662"/>
      <c r="CR109" s="662"/>
      <c r="CS109" s="662"/>
      <c r="CT109" s="662"/>
      <c r="CU109" s="662"/>
      <c r="CV109" s="662"/>
      <c r="CW109" s="662"/>
      <c r="CX109" s="662"/>
      <c r="CY109" s="662"/>
      <c r="CZ109" s="662"/>
      <c r="DA109" s="662"/>
      <c r="DB109" s="662"/>
      <c r="DC109" s="662"/>
      <c r="DD109" s="662"/>
      <c r="DE109" s="662"/>
      <c r="DF109" s="662"/>
      <c r="DG109" s="662"/>
      <c r="DH109" s="662"/>
      <c r="DI109" s="662"/>
      <c r="DJ109" s="662"/>
      <c r="DK109" s="662"/>
      <c r="DL109" s="662"/>
      <c r="DM109" s="662"/>
    </row>
    <row r="110" spans="2:117" ht="42" customHeight="1" x14ac:dyDescent="0.25">
      <c r="B110" s="397" t="s">
        <v>1557</v>
      </c>
      <c r="C110" s="398" t="s">
        <v>1559</v>
      </c>
      <c r="D110" s="397" t="s">
        <v>93</v>
      </c>
      <c r="E110" s="663"/>
      <c r="F110" s="663"/>
      <c r="G110" s="663"/>
      <c r="H110" s="663"/>
      <c r="I110" s="663"/>
      <c r="J110" s="663"/>
      <c r="K110" s="663"/>
      <c r="L110" s="663"/>
      <c r="M110" s="663"/>
      <c r="N110" s="663"/>
      <c r="O110" s="663"/>
      <c r="P110" s="663"/>
      <c r="Q110" s="663"/>
      <c r="R110" s="663"/>
      <c r="S110" s="663"/>
      <c r="T110" s="663"/>
      <c r="U110" s="663"/>
      <c r="V110" s="663"/>
      <c r="W110" s="663"/>
      <c r="X110" s="663"/>
      <c r="Y110" s="663"/>
      <c r="Z110" s="663"/>
      <c r="AA110" s="663"/>
      <c r="AB110" s="663"/>
      <c r="AC110" s="663"/>
      <c r="AD110" s="663"/>
      <c r="AE110" s="663"/>
      <c r="AF110" s="663"/>
      <c r="AG110" s="663"/>
      <c r="AH110" s="663"/>
      <c r="AI110" s="663"/>
      <c r="AJ110" s="663"/>
      <c r="AK110" s="663"/>
      <c r="AL110" s="663"/>
      <c r="AM110" s="663"/>
      <c r="AN110" s="663"/>
      <c r="AO110" s="663"/>
      <c r="AP110" s="663"/>
      <c r="AQ110" s="663"/>
      <c r="AR110" s="663"/>
      <c r="AS110" s="663"/>
      <c r="AT110" s="663"/>
      <c r="AU110" s="663"/>
      <c r="AV110" s="663"/>
      <c r="AW110" s="663"/>
      <c r="AX110" s="663"/>
      <c r="AY110" s="663"/>
      <c r="AZ110" s="663"/>
      <c r="BA110" s="663"/>
      <c r="BB110" s="663"/>
      <c r="BC110" s="663"/>
      <c r="BD110" s="663"/>
      <c r="BE110" s="663"/>
      <c r="BF110" s="663"/>
      <c r="BG110" s="663"/>
      <c r="BH110" s="663"/>
      <c r="BI110" s="663"/>
      <c r="BJ110" s="663"/>
      <c r="BK110" s="663"/>
      <c r="BL110" s="663"/>
      <c r="BM110" s="663"/>
      <c r="BN110" s="663"/>
      <c r="BO110" s="663"/>
      <c r="BP110" s="663"/>
      <c r="BQ110" s="663"/>
      <c r="BR110" s="663"/>
      <c r="BS110" s="663"/>
      <c r="BT110" s="663"/>
      <c r="BU110" s="663"/>
      <c r="BV110" s="663"/>
      <c r="BW110" s="663"/>
      <c r="BX110" s="663"/>
      <c r="BY110" s="663"/>
      <c r="BZ110" s="663"/>
      <c r="CA110" s="663"/>
      <c r="CB110" s="663"/>
      <c r="CC110" s="663"/>
      <c r="CD110" s="663"/>
      <c r="CE110" s="663"/>
      <c r="CF110" s="663"/>
      <c r="CG110" s="663"/>
      <c r="CH110" s="663"/>
      <c r="CI110" s="663"/>
      <c r="CJ110" s="663"/>
      <c r="CK110" s="663"/>
      <c r="CL110" s="663"/>
      <c r="CM110" s="663"/>
      <c r="CN110" s="663"/>
      <c r="CO110" s="663"/>
      <c r="CP110" s="663"/>
      <c r="CQ110" s="663"/>
      <c r="CR110" s="663"/>
      <c r="CS110" s="663"/>
      <c r="CT110" s="663"/>
      <c r="CU110" s="663"/>
      <c r="CV110" s="663"/>
      <c r="CW110" s="663"/>
      <c r="CX110" s="663"/>
      <c r="CY110" s="663"/>
      <c r="CZ110" s="663"/>
      <c r="DA110" s="663"/>
      <c r="DB110" s="663"/>
      <c r="DC110" s="663"/>
      <c r="DD110" s="663"/>
      <c r="DE110" s="663"/>
      <c r="DF110" s="663"/>
      <c r="DG110" s="663"/>
      <c r="DH110" s="663"/>
      <c r="DI110" s="663"/>
      <c r="DJ110" s="663"/>
      <c r="DK110" s="663"/>
      <c r="DL110" s="663"/>
      <c r="DM110" s="663"/>
    </row>
    <row r="111" spans="2:117" ht="42" customHeight="1" x14ac:dyDescent="0.25">
      <c r="B111" s="397" t="s">
        <v>1558</v>
      </c>
      <c r="C111" s="398" t="s">
        <v>797</v>
      </c>
      <c r="D111" s="397" t="s">
        <v>93</v>
      </c>
      <c r="E111" s="663"/>
      <c r="F111" s="663"/>
      <c r="G111" s="663"/>
      <c r="H111" s="663"/>
      <c r="I111" s="663"/>
      <c r="J111" s="663"/>
      <c r="K111" s="663"/>
      <c r="L111" s="663"/>
      <c r="M111" s="663"/>
      <c r="N111" s="663"/>
      <c r="O111" s="663"/>
      <c r="P111" s="663"/>
      <c r="Q111" s="663"/>
      <c r="R111" s="663"/>
      <c r="S111" s="663"/>
      <c r="T111" s="663"/>
      <c r="U111" s="663"/>
      <c r="V111" s="663"/>
      <c r="W111" s="663"/>
      <c r="X111" s="663"/>
      <c r="Y111" s="663"/>
      <c r="Z111" s="663"/>
      <c r="AA111" s="663"/>
      <c r="AB111" s="663"/>
      <c r="AC111" s="663"/>
      <c r="AD111" s="663"/>
      <c r="AE111" s="663"/>
      <c r="AF111" s="663"/>
      <c r="AG111" s="663"/>
      <c r="AH111" s="663"/>
      <c r="AI111" s="663"/>
      <c r="AJ111" s="663"/>
      <c r="AK111" s="663"/>
      <c r="AL111" s="663"/>
      <c r="AM111" s="663"/>
      <c r="AN111" s="663"/>
      <c r="AO111" s="663"/>
      <c r="AP111" s="663"/>
      <c r="AQ111" s="663"/>
      <c r="AR111" s="663"/>
      <c r="AS111" s="663"/>
      <c r="AT111" s="663"/>
      <c r="AU111" s="663"/>
      <c r="AV111" s="663"/>
      <c r="AW111" s="663"/>
      <c r="AX111" s="663"/>
      <c r="AY111" s="663"/>
      <c r="AZ111" s="663"/>
      <c r="BA111" s="663"/>
      <c r="BB111" s="663"/>
      <c r="BC111" s="663"/>
      <c r="BD111" s="663"/>
      <c r="BE111" s="663"/>
      <c r="BF111" s="663"/>
      <c r="BG111" s="663"/>
      <c r="BH111" s="663"/>
      <c r="BI111" s="663"/>
      <c r="BJ111" s="663"/>
      <c r="BK111" s="663"/>
      <c r="BL111" s="663"/>
      <c r="BM111" s="663"/>
      <c r="BN111" s="663"/>
      <c r="BO111" s="663"/>
      <c r="BP111" s="663"/>
      <c r="BQ111" s="663"/>
      <c r="BR111" s="663"/>
      <c r="BS111" s="663"/>
      <c r="BT111" s="663"/>
      <c r="BU111" s="663"/>
      <c r="BV111" s="663"/>
      <c r="BW111" s="663"/>
      <c r="BX111" s="663"/>
      <c r="BY111" s="663"/>
      <c r="BZ111" s="663"/>
      <c r="CA111" s="663"/>
      <c r="CB111" s="663"/>
      <c r="CC111" s="663"/>
      <c r="CD111" s="663"/>
      <c r="CE111" s="663"/>
      <c r="CF111" s="663"/>
      <c r="CG111" s="663"/>
      <c r="CH111" s="663"/>
      <c r="CI111" s="663"/>
      <c r="CJ111" s="663"/>
      <c r="CK111" s="663"/>
      <c r="CL111" s="663"/>
      <c r="CM111" s="663"/>
      <c r="CN111" s="663"/>
      <c r="CO111" s="663"/>
      <c r="CP111" s="663"/>
      <c r="CQ111" s="663"/>
      <c r="CR111" s="663"/>
      <c r="CS111" s="663"/>
      <c r="CT111" s="663"/>
      <c r="CU111" s="663"/>
      <c r="CV111" s="663"/>
      <c r="CW111" s="663"/>
      <c r="CX111" s="663"/>
      <c r="CY111" s="663"/>
      <c r="CZ111" s="663"/>
      <c r="DA111" s="663"/>
      <c r="DB111" s="663"/>
      <c r="DC111" s="663"/>
      <c r="DD111" s="663"/>
      <c r="DE111" s="663"/>
      <c r="DF111" s="663"/>
      <c r="DG111" s="663"/>
      <c r="DH111" s="663"/>
      <c r="DI111" s="663"/>
      <c r="DJ111" s="663"/>
      <c r="DK111" s="663"/>
      <c r="DL111" s="663"/>
      <c r="DM111" s="663"/>
    </row>
    <row r="112" spans="2:117" ht="42" customHeight="1" x14ac:dyDescent="0.25">
      <c r="B112" s="397" t="s">
        <v>1560</v>
      </c>
      <c r="C112" s="398" t="s">
        <v>1561</v>
      </c>
      <c r="D112" s="397" t="s">
        <v>93</v>
      </c>
      <c r="E112" s="663"/>
      <c r="F112" s="663"/>
      <c r="G112" s="663"/>
      <c r="H112" s="663"/>
      <c r="I112" s="663"/>
      <c r="J112" s="663"/>
      <c r="K112" s="663"/>
      <c r="L112" s="663"/>
      <c r="M112" s="663"/>
      <c r="N112" s="663"/>
      <c r="O112" s="663"/>
      <c r="P112" s="663"/>
      <c r="Q112" s="663"/>
      <c r="R112" s="663"/>
      <c r="S112" s="663"/>
      <c r="T112" s="663"/>
      <c r="U112" s="663"/>
      <c r="V112" s="663"/>
      <c r="W112" s="663"/>
      <c r="X112" s="663"/>
      <c r="Y112" s="663"/>
      <c r="Z112" s="663"/>
      <c r="AA112" s="663"/>
      <c r="AB112" s="663"/>
      <c r="AC112" s="663"/>
      <c r="AD112" s="663"/>
      <c r="AE112" s="663"/>
      <c r="AF112" s="663"/>
      <c r="AG112" s="663"/>
      <c r="AH112" s="663"/>
      <c r="AI112" s="663"/>
      <c r="AJ112" s="663"/>
      <c r="AK112" s="663"/>
      <c r="AL112" s="663"/>
      <c r="AM112" s="663"/>
      <c r="AN112" s="663"/>
      <c r="AO112" s="663"/>
      <c r="AP112" s="663"/>
      <c r="AQ112" s="663"/>
      <c r="AR112" s="663"/>
      <c r="AS112" s="663"/>
      <c r="AT112" s="663"/>
      <c r="AU112" s="663"/>
      <c r="AV112" s="663"/>
      <c r="AW112" s="663"/>
      <c r="AX112" s="663"/>
      <c r="AY112" s="663"/>
      <c r="AZ112" s="663"/>
      <c r="BA112" s="663"/>
      <c r="BB112" s="663"/>
      <c r="BC112" s="663"/>
      <c r="BD112" s="663"/>
      <c r="BE112" s="663"/>
      <c r="BF112" s="663"/>
      <c r="BG112" s="663"/>
      <c r="BH112" s="663"/>
      <c r="BI112" s="663"/>
      <c r="BJ112" s="663"/>
      <c r="BK112" s="663"/>
      <c r="BL112" s="663"/>
      <c r="BM112" s="663"/>
      <c r="BN112" s="663"/>
      <c r="BO112" s="663"/>
      <c r="BP112" s="663"/>
      <c r="BQ112" s="663"/>
      <c r="BR112" s="663"/>
      <c r="BS112" s="663"/>
      <c r="BT112" s="663"/>
      <c r="BU112" s="663"/>
      <c r="BV112" s="663"/>
      <c r="BW112" s="663"/>
      <c r="BX112" s="663"/>
      <c r="BY112" s="663"/>
      <c r="BZ112" s="663"/>
      <c r="CA112" s="663"/>
      <c r="CB112" s="663"/>
      <c r="CC112" s="663"/>
      <c r="CD112" s="663"/>
      <c r="CE112" s="663"/>
      <c r="CF112" s="663"/>
      <c r="CG112" s="663"/>
      <c r="CH112" s="663"/>
      <c r="CI112" s="663"/>
      <c r="CJ112" s="663"/>
      <c r="CK112" s="663"/>
      <c r="CL112" s="663"/>
      <c r="CM112" s="663"/>
      <c r="CN112" s="663"/>
      <c r="CO112" s="663"/>
      <c r="CP112" s="663"/>
      <c r="CQ112" s="663"/>
      <c r="CR112" s="663"/>
      <c r="CS112" s="663"/>
      <c r="CT112" s="663"/>
      <c r="CU112" s="663"/>
      <c r="CV112" s="663"/>
      <c r="CW112" s="663"/>
      <c r="CX112" s="663"/>
      <c r="CY112" s="663"/>
      <c r="CZ112" s="663"/>
      <c r="DA112" s="663"/>
      <c r="DB112" s="663"/>
      <c r="DC112" s="663"/>
      <c r="DD112" s="663"/>
      <c r="DE112" s="663"/>
      <c r="DF112" s="663"/>
      <c r="DG112" s="663"/>
      <c r="DH112" s="663"/>
      <c r="DI112" s="663"/>
      <c r="DJ112" s="663"/>
      <c r="DK112" s="663"/>
      <c r="DL112" s="663"/>
      <c r="DM112" s="663"/>
    </row>
    <row r="113" spans="2:117" ht="42" customHeight="1" x14ac:dyDescent="0.25">
      <c r="B113" s="397" t="s">
        <v>1562</v>
      </c>
      <c r="C113" s="398" t="s">
        <v>798</v>
      </c>
      <c r="D113" s="397" t="s">
        <v>93</v>
      </c>
      <c r="E113" s="663"/>
      <c r="F113" s="663"/>
      <c r="G113" s="663"/>
      <c r="H113" s="663"/>
      <c r="I113" s="663"/>
      <c r="J113" s="663"/>
      <c r="K113" s="663"/>
      <c r="L113" s="663"/>
      <c r="M113" s="663"/>
      <c r="N113" s="663"/>
      <c r="O113" s="663"/>
      <c r="P113" s="663"/>
      <c r="Q113" s="663"/>
      <c r="R113" s="663"/>
      <c r="S113" s="663"/>
      <c r="T113" s="663"/>
      <c r="U113" s="663"/>
      <c r="V113" s="663"/>
      <c r="W113" s="663"/>
      <c r="X113" s="663"/>
      <c r="Y113" s="663"/>
      <c r="Z113" s="663"/>
      <c r="AA113" s="663"/>
      <c r="AB113" s="663"/>
      <c r="AC113" s="663"/>
      <c r="AD113" s="663"/>
      <c r="AE113" s="663"/>
      <c r="AF113" s="663"/>
      <c r="AG113" s="663"/>
      <c r="AH113" s="663"/>
      <c r="AI113" s="663"/>
      <c r="AJ113" s="663"/>
      <c r="AK113" s="663"/>
      <c r="AL113" s="663"/>
      <c r="AM113" s="663"/>
      <c r="AN113" s="663"/>
      <c r="AO113" s="663"/>
      <c r="AP113" s="663"/>
      <c r="AQ113" s="663"/>
      <c r="AR113" s="663"/>
      <c r="AS113" s="663"/>
      <c r="AT113" s="663"/>
      <c r="AU113" s="663"/>
      <c r="AV113" s="663"/>
      <c r="AW113" s="663"/>
      <c r="AX113" s="663"/>
      <c r="AY113" s="663"/>
      <c r="AZ113" s="663"/>
      <c r="BA113" s="663"/>
      <c r="BB113" s="663"/>
      <c r="BC113" s="663"/>
      <c r="BD113" s="663"/>
      <c r="BE113" s="663"/>
      <c r="BF113" s="663"/>
      <c r="BG113" s="663"/>
      <c r="BH113" s="663"/>
      <c r="BI113" s="663"/>
      <c r="BJ113" s="663"/>
      <c r="BK113" s="663"/>
      <c r="BL113" s="663"/>
      <c r="BM113" s="663"/>
      <c r="BN113" s="663"/>
      <c r="BO113" s="663"/>
      <c r="BP113" s="663"/>
      <c r="BQ113" s="663"/>
      <c r="BR113" s="663"/>
      <c r="BS113" s="663"/>
      <c r="BT113" s="663"/>
      <c r="BU113" s="663"/>
      <c r="BV113" s="663"/>
      <c r="BW113" s="663"/>
      <c r="BX113" s="663"/>
      <c r="BY113" s="663"/>
      <c r="BZ113" s="663"/>
      <c r="CA113" s="663"/>
      <c r="CB113" s="663"/>
      <c r="CC113" s="663"/>
      <c r="CD113" s="663"/>
      <c r="CE113" s="663"/>
      <c r="CF113" s="663"/>
      <c r="CG113" s="663"/>
      <c r="CH113" s="663"/>
      <c r="CI113" s="663"/>
      <c r="CJ113" s="663"/>
      <c r="CK113" s="663"/>
      <c r="CL113" s="663"/>
      <c r="CM113" s="663"/>
      <c r="CN113" s="663"/>
      <c r="CO113" s="663"/>
      <c r="CP113" s="663"/>
      <c r="CQ113" s="663"/>
      <c r="CR113" s="663"/>
      <c r="CS113" s="663"/>
      <c r="CT113" s="663"/>
      <c r="CU113" s="663"/>
      <c r="CV113" s="663"/>
      <c r="CW113" s="663"/>
      <c r="CX113" s="663"/>
      <c r="CY113" s="663"/>
      <c r="CZ113" s="663"/>
      <c r="DA113" s="663"/>
      <c r="DB113" s="663"/>
      <c r="DC113" s="663"/>
      <c r="DD113" s="663"/>
      <c r="DE113" s="663"/>
      <c r="DF113" s="663"/>
      <c r="DG113" s="663"/>
      <c r="DH113" s="663"/>
      <c r="DI113" s="663"/>
      <c r="DJ113" s="663"/>
      <c r="DK113" s="663"/>
      <c r="DL113" s="663"/>
      <c r="DM113" s="663"/>
    </row>
    <row r="114" spans="2:117" ht="42" customHeight="1" x14ac:dyDescent="0.25">
      <c r="B114" s="397" t="s">
        <v>1563</v>
      </c>
      <c r="C114" s="398" t="s">
        <v>799</v>
      </c>
      <c r="D114" s="397" t="s">
        <v>93</v>
      </c>
      <c r="E114" s="663"/>
      <c r="F114" s="663"/>
      <c r="G114" s="663"/>
      <c r="H114" s="663"/>
      <c r="I114" s="663"/>
      <c r="J114" s="663"/>
      <c r="K114" s="663"/>
      <c r="L114" s="663"/>
      <c r="M114" s="663"/>
      <c r="N114" s="663"/>
      <c r="O114" s="663"/>
      <c r="P114" s="663"/>
      <c r="Q114" s="663"/>
      <c r="R114" s="663"/>
      <c r="S114" s="663"/>
      <c r="T114" s="663"/>
      <c r="U114" s="663"/>
      <c r="V114" s="663"/>
      <c r="W114" s="663"/>
      <c r="X114" s="663"/>
      <c r="Y114" s="663"/>
      <c r="Z114" s="663"/>
      <c r="AA114" s="663"/>
      <c r="AB114" s="663"/>
      <c r="AC114" s="663"/>
      <c r="AD114" s="663"/>
      <c r="AE114" s="663"/>
      <c r="AF114" s="663"/>
      <c r="AG114" s="663"/>
      <c r="AH114" s="663"/>
      <c r="AI114" s="663"/>
      <c r="AJ114" s="663"/>
      <c r="AK114" s="663"/>
      <c r="AL114" s="663"/>
      <c r="AM114" s="663"/>
      <c r="AN114" s="663"/>
      <c r="AO114" s="663"/>
      <c r="AP114" s="663"/>
      <c r="AQ114" s="663"/>
      <c r="AR114" s="663"/>
      <c r="AS114" s="663"/>
      <c r="AT114" s="663"/>
      <c r="AU114" s="663"/>
      <c r="AV114" s="663"/>
      <c r="AW114" s="663"/>
      <c r="AX114" s="663"/>
      <c r="AY114" s="663"/>
      <c r="AZ114" s="663"/>
      <c r="BA114" s="663"/>
      <c r="BB114" s="663"/>
      <c r="BC114" s="663"/>
      <c r="BD114" s="663"/>
      <c r="BE114" s="663"/>
      <c r="BF114" s="663"/>
      <c r="BG114" s="663"/>
      <c r="BH114" s="663"/>
      <c r="BI114" s="663"/>
      <c r="BJ114" s="663"/>
      <c r="BK114" s="663"/>
      <c r="BL114" s="663"/>
      <c r="BM114" s="663"/>
      <c r="BN114" s="663"/>
      <c r="BO114" s="663"/>
      <c r="BP114" s="663"/>
      <c r="BQ114" s="663"/>
      <c r="BR114" s="663"/>
      <c r="BS114" s="663"/>
      <c r="BT114" s="663"/>
      <c r="BU114" s="663"/>
      <c r="BV114" s="663"/>
      <c r="BW114" s="663"/>
      <c r="BX114" s="663"/>
      <c r="BY114" s="663"/>
      <c r="BZ114" s="663"/>
      <c r="CA114" s="663"/>
      <c r="CB114" s="663"/>
      <c r="CC114" s="663"/>
      <c r="CD114" s="663"/>
      <c r="CE114" s="663"/>
      <c r="CF114" s="663"/>
      <c r="CG114" s="663"/>
      <c r="CH114" s="663"/>
      <c r="CI114" s="663"/>
      <c r="CJ114" s="663"/>
      <c r="CK114" s="663"/>
      <c r="CL114" s="663"/>
      <c r="CM114" s="663"/>
      <c r="CN114" s="663"/>
      <c r="CO114" s="663"/>
      <c r="CP114" s="663"/>
      <c r="CQ114" s="663"/>
      <c r="CR114" s="663"/>
      <c r="CS114" s="663"/>
      <c r="CT114" s="663"/>
      <c r="CU114" s="663"/>
      <c r="CV114" s="663"/>
      <c r="CW114" s="663"/>
      <c r="CX114" s="663"/>
      <c r="CY114" s="663"/>
      <c r="CZ114" s="663"/>
      <c r="DA114" s="663"/>
      <c r="DB114" s="663"/>
      <c r="DC114" s="663"/>
      <c r="DD114" s="663"/>
      <c r="DE114" s="663"/>
      <c r="DF114" s="663"/>
      <c r="DG114" s="663"/>
      <c r="DH114" s="663"/>
      <c r="DI114" s="663"/>
      <c r="DJ114" s="663"/>
      <c r="DK114" s="663"/>
      <c r="DL114" s="663"/>
      <c r="DM114" s="663"/>
    </row>
    <row r="115" spans="2:117" ht="48" customHeight="1" x14ac:dyDescent="0.25">
      <c r="B115" s="416" t="s">
        <v>739</v>
      </c>
      <c r="C115" s="417" t="s">
        <v>800</v>
      </c>
      <c r="D115" s="416" t="s">
        <v>93</v>
      </c>
      <c r="E115" s="662"/>
      <c r="F115" s="662"/>
      <c r="G115" s="662"/>
      <c r="H115" s="662"/>
      <c r="I115" s="662"/>
      <c r="J115" s="662"/>
      <c r="K115" s="662"/>
      <c r="L115" s="662"/>
      <c r="M115" s="662"/>
      <c r="N115" s="662"/>
      <c r="O115" s="662"/>
      <c r="P115" s="662"/>
      <c r="Q115" s="662"/>
      <c r="R115" s="662"/>
      <c r="S115" s="662"/>
      <c r="T115" s="662"/>
      <c r="U115" s="662"/>
      <c r="V115" s="662"/>
      <c r="W115" s="662"/>
      <c r="X115" s="662"/>
      <c r="Y115" s="662"/>
      <c r="Z115" s="662"/>
      <c r="AA115" s="662"/>
      <c r="AB115" s="662"/>
      <c r="AC115" s="662"/>
      <c r="AD115" s="662"/>
      <c r="AE115" s="662"/>
      <c r="AF115" s="662"/>
      <c r="AG115" s="662"/>
      <c r="AH115" s="662"/>
      <c r="AI115" s="662"/>
      <c r="AJ115" s="662"/>
      <c r="AK115" s="662"/>
      <c r="AL115" s="662"/>
      <c r="AM115" s="662"/>
      <c r="AN115" s="662"/>
      <c r="AO115" s="662"/>
      <c r="AP115" s="662"/>
      <c r="AQ115" s="662"/>
      <c r="AR115" s="662"/>
      <c r="AS115" s="662"/>
      <c r="AT115" s="662"/>
      <c r="AU115" s="662"/>
      <c r="AV115" s="662"/>
      <c r="AW115" s="662"/>
      <c r="AX115" s="662"/>
      <c r="AY115" s="662"/>
      <c r="AZ115" s="662"/>
      <c r="BA115" s="662"/>
      <c r="BB115" s="662"/>
      <c r="BC115" s="662"/>
      <c r="BD115" s="662"/>
      <c r="BE115" s="662"/>
      <c r="BF115" s="662"/>
      <c r="BG115" s="662"/>
      <c r="BH115" s="662"/>
      <c r="BI115" s="662"/>
      <c r="BJ115" s="662"/>
      <c r="BK115" s="662"/>
      <c r="BL115" s="662"/>
      <c r="BM115" s="662"/>
      <c r="BN115" s="662"/>
      <c r="BO115" s="662"/>
      <c r="BP115" s="662"/>
      <c r="BQ115" s="662"/>
      <c r="BR115" s="662"/>
      <c r="BS115" s="662"/>
      <c r="BT115" s="662"/>
      <c r="BU115" s="662"/>
      <c r="BV115" s="662"/>
      <c r="BW115" s="662"/>
      <c r="BX115" s="662"/>
      <c r="BY115" s="662"/>
      <c r="BZ115" s="662"/>
      <c r="CA115" s="662"/>
      <c r="CB115" s="662"/>
      <c r="CC115" s="662"/>
      <c r="CD115" s="662"/>
      <c r="CE115" s="662"/>
      <c r="CF115" s="662"/>
      <c r="CG115" s="662"/>
      <c r="CH115" s="662"/>
      <c r="CI115" s="662"/>
      <c r="CJ115" s="662"/>
      <c r="CK115" s="662"/>
      <c r="CL115" s="662"/>
      <c r="CM115" s="662"/>
      <c r="CN115" s="662"/>
      <c r="CO115" s="662"/>
      <c r="CP115" s="662"/>
      <c r="CQ115" s="662"/>
      <c r="CR115" s="662"/>
      <c r="CS115" s="662"/>
      <c r="CT115" s="662"/>
      <c r="CU115" s="662"/>
      <c r="CV115" s="662"/>
      <c r="CW115" s="662"/>
      <c r="CX115" s="662"/>
      <c r="CY115" s="662"/>
      <c r="CZ115" s="662"/>
      <c r="DA115" s="662"/>
      <c r="DB115" s="662"/>
      <c r="DC115" s="662"/>
      <c r="DD115" s="662"/>
      <c r="DE115" s="662"/>
      <c r="DF115" s="662"/>
      <c r="DG115" s="662"/>
      <c r="DH115" s="662"/>
      <c r="DI115" s="662"/>
      <c r="DJ115" s="662"/>
      <c r="DK115" s="662"/>
      <c r="DL115" s="662"/>
      <c r="DM115" s="662"/>
    </row>
    <row r="116" spans="2:117" ht="48" customHeight="1" x14ac:dyDescent="0.25">
      <c r="B116" s="416" t="s">
        <v>139</v>
      </c>
      <c r="C116" s="417" t="s">
        <v>801</v>
      </c>
      <c r="D116" s="416" t="s">
        <v>93</v>
      </c>
      <c r="E116" s="662"/>
      <c r="F116" s="662"/>
      <c r="G116" s="662"/>
      <c r="H116" s="662"/>
      <c r="I116" s="662"/>
      <c r="J116" s="662"/>
      <c r="K116" s="662"/>
      <c r="L116" s="662"/>
      <c r="M116" s="662"/>
      <c r="N116" s="662"/>
      <c r="O116" s="662"/>
      <c r="P116" s="662"/>
      <c r="Q116" s="662"/>
      <c r="R116" s="662"/>
      <c r="S116" s="662"/>
      <c r="T116" s="662"/>
      <c r="U116" s="662"/>
      <c r="V116" s="662"/>
      <c r="W116" s="662"/>
      <c r="X116" s="662"/>
      <c r="Y116" s="662"/>
      <c r="Z116" s="662"/>
      <c r="AA116" s="662"/>
      <c r="AB116" s="662"/>
      <c r="AC116" s="662"/>
      <c r="AD116" s="662"/>
      <c r="AE116" s="662"/>
      <c r="AF116" s="662"/>
      <c r="AG116" s="662"/>
      <c r="AH116" s="662"/>
      <c r="AI116" s="662"/>
      <c r="AJ116" s="662"/>
      <c r="AK116" s="662"/>
      <c r="AL116" s="662"/>
      <c r="AM116" s="662"/>
      <c r="AN116" s="662"/>
      <c r="AO116" s="662"/>
      <c r="AP116" s="662"/>
      <c r="AQ116" s="662"/>
      <c r="AR116" s="662"/>
      <c r="AS116" s="662"/>
      <c r="AT116" s="662"/>
      <c r="AU116" s="662"/>
      <c r="AV116" s="662"/>
      <c r="AW116" s="662"/>
      <c r="AX116" s="662"/>
      <c r="AY116" s="662"/>
      <c r="AZ116" s="662"/>
      <c r="BA116" s="662"/>
      <c r="BB116" s="662"/>
      <c r="BC116" s="662"/>
      <c r="BD116" s="662"/>
      <c r="BE116" s="662"/>
      <c r="BF116" s="662"/>
      <c r="BG116" s="662"/>
      <c r="BH116" s="662"/>
      <c r="BI116" s="662"/>
      <c r="BJ116" s="662"/>
      <c r="BK116" s="662"/>
      <c r="BL116" s="662"/>
      <c r="BM116" s="662"/>
      <c r="BN116" s="662"/>
      <c r="BO116" s="662"/>
      <c r="BP116" s="662"/>
      <c r="BQ116" s="662"/>
      <c r="BR116" s="662"/>
      <c r="BS116" s="662"/>
      <c r="BT116" s="662"/>
      <c r="BU116" s="662"/>
      <c r="BV116" s="662"/>
      <c r="BW116" s="662"/>
      <c r="BX116" s="662"/>
      <c r="BY116" s="662"/>
      <c r="BZ116" s="662"/>
      <c r="CA116" s="662"/>
      <c r="CB116" s="662"/>
      <c r="CC116" s="662"/>
      <c r="CD116" s="662"/>
      <c r="CE116" s="662"/>
      <c r="CF116" s="662"/>
      <c r="CG116" s="662"/>
      <c r="CH116" s="662"/>
      <c r="CI116" s="662"/>
      <c r="CJ116" s="662"/>
      <c r="CK116" s="662"/>
      <c r="CL116" s="662"/>
      <c r="CM116" s="662"/>
      <c r="CN116" s="662"/>
      <c r="CO116" s="662"/>
      <c r="CP116" s="662"/>
      <c r="CQ116" s="662"/>
      <c r="CR116" s="662"/>
      <c r="CS116" s="662"/>
      <c r="CT116" s="662"/>
      <c r="CU116" s="662"/>
      <c r="CV116" s="662"/>
      <c r="CW116" s="662"/>
      <c r="CX116" s="662"/>
      <c r="CY116" s="662"/>
      <c r="CZ116" s="662"/>
      <c r="DA116" s="662"/>
      <c r="DB116" s="662"/>
      <c r="DC116" s="662"/>
      <c r="DD116" s="662"/>
      <c r="DE116" s="662"/>
      <c r="DF116" s="662"/>
      <c r="DG116" s="662"/>
      <c r="DH116" s="662"/>
      <c r="DI116" s="662"/>
      <c r="DJ116" s="662"/>
      <c r="DK116" s="662"/>
      <c r="DL116" s="662"/>
      <c r="DM116" s="662"/>
    </row>
    <row r="117" spans="2:117" ht="42" customHeight="1" x14ac:dyDescent="0.25">
      <c r="B117" s="397" t="s">
        <v>141</v>
      </c>
      <c r="C117" s="398" t="s">
        <v>802</v>
      </c>
      <c r="D117" s="397" t="s">
        <v>93</v>
      </c>
      <c r="E117" s="663"/>
      <c r="F117" s="663"/>
      <c r="G117" s="663"/>
      <c r="H117" s="663"/>
      <c r="I117" s="663"/>
      <c r="J117" s="663"/>
      <c r="K117" s="663"/>
      <c r="L117" s="663"/>
      <c r="M117" s="663"/>
      <c r="N117" s="663"/>
      <c r="O117" s="663"/>
      <c r="P117" s="663"/>
      <c r="Q117" s="663"/>
      <c r="R117" s="663"/>
      <c r="S117" s="663"/>
      <c r="T117" s="663"/>
      <c r="U117" s="663"/>
      <c r="V117" s="663"/>
      <c r="W117" s="663"/>
      <c r="X117" s="663"/>
      <c r="Y117" s="663"/>
      <c r="Z117" s="663"/>
      <c r="AA117" s="663"/>
      <c r="AB117" s="663"/>
      <c r="AC117" s="663"/>
      <c r="AD117" s="663"/>
      <c r="AE117" s="663"/>
      <c r="AF117" s="663"/>
      <c r="AG117" s="663"/>
      <c r="AH117" s="663"/>
      <c r="AI117" s="663"/>
      <c r="AJ117" s="663"/>
      <c r="AK117" s="663"/>
      <c r="AL117" s="663"/>
      <c r="AM117" s="663"/>
      <c r="AN117" s="663"/>
      <c r="AO117" s="663"/>
      <c r="AP117" s="663"/>
      <c r="AQ117" s="663"/>
      <c r="AR117" s="663"/>
      <c r="AS117" s="663"/>
      <c r="AT117" s="663"/>
      <c r="AU117" s="663"/>
      <c r="AV117" s="663"/>
      <c r="AW117" s="663"/>
      <c r="AX117" s="663"/>
      <c r="AY117" s="663"/>
      <c r="AZ117" s="663"/>
      <c r="BA117" s="663"/>
      <c r="BB117" s="663"/>
      <c r="BC117" s="663"/>
      <c r="BD117" s="663"/>
      <c r="BE117" s="663"/>
      <c r="BF117" s="663"/>
      <c r="BG117" s="663"/>
      <c r="BH117" s="663"/>
      <c r="BI117" s="663"/>
      <c r="BJ117" s="663"/>
      <c r="BK117" s="663"/>
      <c r="BL117" s="663"/>
      <c r="BM117" s="663"/>
      <c r="BN117" s="663"/>
      <c r="BO117" s="663"/>
      <c r="BP117" s="663"/>
      <c r="BQ117" s="663"/>
      <c r="BR117" s="663"/>
      <c r="BS117" s="663"/>
      <c r="BT117" s="663"/>
      <c r="BU117" s="663"/>
      <c r="BV117" s="663"/>
      <c r="BW117" s="663"/>
      <c r="BX117" s="663"/>
      <c r="BY117" s="663"/>
      <c r="BZ117" s="663"/>
      <c r="CA117" s="663"/>
      <c r="CB117" s="663"/>
      <c r="CC117" s="663"/>
      <c r="CD117" s="663"/>
      <c r="CE117" s="663"/>
      <c r="CF117" s="663"/>
      <c r="CG117" s="663"/>
      <c r="CH117" s="663"/>
      <c r="CI117" s="663"/>
      <c r="CJ117" s="663"/>
      <c r="CK117" s="663"/>
      <c r="CL117" s="663"/>
      <c r="CM117" s="663"/>
      <c r="CN117" s="663"/>
      <c r="CO117" s="663"/>
      <c r="CP117" s="663"/>
      <c r="CQ117" s="663"/>
      <c r="CR117" s="663"/>
      <c r="CS117" s="663"/>
      <c r="CT117" s="663"/>
      <c r="CU117" s="663"/>
      <c r="CV117" s="663"/>
      <c r="CW117" s="663"/>
      <c r="CX117" s="663"/>
      <c r="CY117" s="663"/>
      <c r="CZ117" s="663"/>
      <c r="DA117" s="663"/>
      <c r="DB117" s="663"/>
      <c r="DC117" s="663"/>
      <c r="DD117" s="663"/>
      <c r="DE117" s="663"/>
      <c r="DF117" s="663"/>
      <c r="DG117" s="663"/>
      <c r="DH117" s="663"/>
      <c r="DI117" s="663"/>
      <c r="DJ117" s="663"/>
      <c r="DK117" s="663"/>
      <c r="DL117" s="663"/>
      <c r="DM117" s="663"/>
    </row>
    <row r="118" spans="2:117" ht="42" customHeight="1" x14ac:dyDescent="0.25">
      <c r="B118" s="397" t="s">
        <v>143</v>
      </c>
      <c r="C118" s="398" t="s">
        <v>1564</v>
      </c>
      <c r="D118" s="397" t="s">
        <v>93</v>
      </c>
      <c r="E118" s="663"/>
      <c r="F118" s="663"/>
      <c r="G118" s="663"/>
      <c r="H118" s="663"/>
      <c r="I118" s="663"/>
      <c r="J118" s="663"/>
      <c r="K118" s="663"/>
      <c r="L118" s="663"/>
      <c r="M118" s="663"/>
      <c r="N118" s="663"/>
      <c r="O118" s="663"/>
      <c r="P118" s="663"/>
      <c r="Q118" s="663"/>
      <c r="R118" s="663"/>
      <c r="S118" s="663"/>
      <c r="T118" s="663"/>
      <c r="U118" s="663"/>
      <c r="V118" s="663"/>
      <c r="W118" s="663"/>
      <c r="X118" s="663"/>
      <c r="Y118" s="663"/>
      <c r="Z118" s="663"/>
      <c r="AA118" s="663"/>
      <c r="AB118" s="663"/>
      <c r="AC118" s="663"/>
      <c r="AD118" s="663"/>
      <c r="AE118" s="663"/>
      <c r="AF118" s="663"/>
      <c r="AG118" s="663"/>
      <c r="AH118" s="663"/>
      <c r="AI118" s="663"/>
      <c r="AJ118" s="663"/>
      <c r="AK118" s="663"/>
      <c r="AL118" s="663"/>
      <c r="AM118" s="663"/>
      <c r="AN118" s="663"/>
      <c r="AO118" s="663"/>
      <c r="AP118" s="663"/>
      <c r="AQ118" s="663"/>
      <c r="AR118" s="663"/>
      <c r="AS118" s="663"/>
      <c r="AT118" s="663"/>
      <c r="AU118" s="663"/>
      <c r="AV118" s="663"/>
      <c r="AW118" s="663"/>
      <c r="AX118" s="663"/>
      <c r="AY118" s="663"/>
      <c r="AZ118" s="663"/>
      <c r="BA118" s="663"/>
      <c r="BB118" s="663"/>
      <c r="BC118" s="663"/>
      <c r="BD118" s="663"/>
      <c r="BE118" s="663"/>
      <c r="BF118" s="663"/>
      <c r="BG118" s="663"/>
      <c r="BH118" s="663"/>
      <c r="BI118" s="663"/>
      <c r="BJ118" s="663"/>
      <c r="BK118" s="663"/>
      <c r="BL118" s="663"/>
      <c r="BM118" s="663"/>
      <c r="BN118" s="663"/>
      <c r="BO118" s="663"/>
      <c r="BP118" s="663"/>
      <c r="BQ118" s="663"/>
      <c r="BR118" s="663"/>
      <c r="BS118" s="663"/>
      <c r="BT118" s="663"/>
      <c r="BU118" s="663"/>
      <c r="BV118" s="663"/>
      <c r="BW118" s="663"/>
      <c r="BX118" s="663"/>
      <c r="BY118" s="663"/>
      <c r="BZ118" s="663"/>
      <c r="CA118" s="663"/>
      <c r="CB118" s="663"/>
      <c r="CC118" s="663"/>
      <c r="CD118" s="663"/>
      <c r="CE118" s="663"/>
      <c r="CF118" s="663"/>
      <c r="CG118" s="663"/>
      <c r="CH118" s="663"/>
      <c r="CI118" s="663"/>
      <c r="CJ118" s="663"/>
      <c r="CK118" s="663"/>
      <c r="CL118" s="663"/>
      <c r="CM118" s="663"/>
      <c r="CN118" s="663"/>
      <c r="CO118" s="663"/>
      <c r="CP118" s="663"/>
      <c r="CQ118" s="663"/>
      <c r="CR118" s="663"/>
      <c r="CS118" s="663"/>
      <c r="CT118" s="663"/>
      <c r="CU118" s="663"/>
      <c r="CV118" s="663"/>
      <c r="CW118" s="663"/>
      <c r="CX118" s="663"/>
      <c r="CY118" s="663"/>
      <c r="CZ118" s="663"/>
      <c r="DA118" s="663"/>
      <c r="DB118" s="663"/>
      <c r="DC118" s="663"/>
      <c r="DD118" s="663"/>
      <c r="DE118" s="663"/>
      <c r="DF118" s="663"/>
      <c r="DG118" s="663"/>
      <c r="DH118" s="663"/>
      <c r="DI118" s="663"/>
      <c r="DJ118" s="663"/>
      <c r="DK118" s="663"/>
      <c r="DL118" s="663"/>
      <c r="DM118" s="663"/>
    </row>
    <row r="119" spans="2:117" ht="33" customHeight="1" x14ac:dyDescent="0.25">
      <c r="B119" s="67" t="s">
        <v>143</v>
      </c>
      <c r="C119" s="313" t="s">
        <v>1418</v>
      </c>
      <c r="D119" s="67" t="s">
        <v>1635</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c r="CG119" s="173"/>
      <c r="CH119" s="173"/>
      <c r="CI119" s="173"/>
      <c r="CJ119" s="173"/>
      <c r="CK119" s="173"/>
      <c r="CL119" s="173"/>
      <c r="CM119" s="173"/>
      <c r="CN119" s="173"/>
      <c r="CO119" s="173"/>
      <c r="CP119" s="173"/>
      <c r="CQ119" s="173"/>
      <c r="CR119" s="173"/>
      <c r="CS119" s="173"/>
      <c r="CT119" s="173"/>
      <c r="CU119" s="173"/>
      <c r="CV119" s="173"/>
      <c r="CW119" s="173"/>
      <c r="CX119" s="173"/>
      <c r="CY119" s="169"/>
      <c r="CZ119" s="169"/>
      <c r="DA119" s="169"/>
      <c r="DB119" s="169"/>
      <c r="DC119" s="169"/>
      <c r="DD119" s="169"/>
      <c r="DE119" s="169"/>
      <c r="DF119" s="173"/>
      <c r="DG119" s="173"/>
      <c r="DH119" s="173"/>
      <c r="DI119" s="173"/>
      <c r="DJ119" s="173"/>
      <c r="DK119" s="173"/>
      <c r="DL119" s="173"/>
      <c r="DM119" s="173"/>
    </row>
    <row r="120" spans="2:117" ht="42" customHeight="1" x14ac:dyDescent="0.25">
      <c r="B120" s="397" t="s">
        <v>740</v>
      </c>
      <c r="C120" s="398" t="s">
        <v>1565</v>
      </c>
      <c r="D120" s="397" t="s">
        <v>93</v>
      </c>
      <c r="E120" s="663"/>
      <c r="F120" s="663"/>
      <c r="G120" s="663"/>
      <c r="H120" s="663"/>
      <c r="I120" s="663"/>
      <c r="J120" s="663"/>
      <c r="K120" s="663"/>
      <c r="L120" s="663"/>
      <c r="M120" s="663"/>
      <c r="N120" s="663"/>
      <c r="O120" s="663"/>
      <c r="P120" s="663"/>
      <c r="Q120" s="663"/>
      <c r="R120" s="663"/>
      <c r="S120" s="663"/>
      <c r="T120" s="663"/>
      <c r="U120" s="663"/>
      <c r="V120" s="663"/>
      <c r="W120" s="663"/>
      <c r="X120" s="663"/>
      <c r="Y120" s="663"/>
      <c r="Z120" s="663"/>
      <c r="AA120" s="663"/>
      <c r="AB120" s="663"/>
      <c r="AC120" s="663"/>
      <c r="AD120" s="663"/>
      <c r="AE120" s="663"/>
      <c r="AF120" s="663"/>
      <c r="AG120" s="663"/>
      <c r="AH120" s="663"/>
      <c r="AI120" s="663"/>
      <c r="AJ120" s="663"/>
      <c r="AK120" s="663"/>
      <c r="AL120" s="663"/>
      <c r="AM120" s="663"/>
      <c r="AN120" s="663"/>
      <c r="AO120" s="663"/>
      <c r="AP120" s="663"/>
      <c r="AQ120" s="663"/>
      <c r="AR120" s="663"/>
      <c r="AS120" s="663"/>
      <c r="AT120" s="663"/>
      <c r="AU120" s="663"/>
      <c r="AV120" s="663"/>
      <c r="AW120" s="663"/>
      <c r="AX120" s="663"/>
      <c r="AY120" s="663"/>
      <c r="AZ120" s="663"/>
      <c r="BA120" s="663"/>
      <c r="BB120" s="663"/>
      <c r="BC120" s="663"/>
      <c r="BD120" s="663"/>
      <c r="BE120" s="663"/>
      <c r="BF120" s="663"/>
      <c r="BG120" s="663"/>
      <c r="BH120" s="663"/>
      <c r="BI120" s="663"/>
      <c r="BJ120" s="663"/>
      <c r="BK120" s="663"/>
      <c r="BL120" s="663"/>
      <c r="BM120" s="663"/>
      <c r="BN120" s="663"/>
      <c r="BO120" s="663"/>
      <c r="BP120" s="663"/>
      <c r="BQ120" s="663"/>
      <c r="BR120" s="663"/>
      <c r="BS120" s="663"/>
      <c r="BT120" s="663"/>
      <c r="BU120" s="663"/>
      <c r="BV120" s="663"/>
      <c r="BW120" s="663"/>
      <c r="BX120" s="663"/>
      <c r="BY120" s="663"/>
      <c r="BZ120" s="663"/>
      <c r="CA120" s="663"/>
      <c r="CB120" s="663"/>
      <c r="CC120" s="663"/>
      <c r="CD120" s="663"/>
      <c r="CE120" s="663"/>
      <c r="CF120" s="663"/>
      <c r="CG120" s="663"/>
      <c r="CH120" s="663"/>
      <c r="CI120" s="663"/>
      <c r="CJ120" s="663"/>
      <c r="CK120" s="663"/>
      <c r="CL120" s="663"/>
      <c r="CM120" s="663"/>
      <c r="CN120" s="663"/>
      <c r="CO120" s="663"/>
      <c r="CP120" s="663"/>
      <c r="CQ120" s="663"/>
      <c r="CR120" s="663"/>
      <c r="CS120" s="663"/>
      <c r="CT120" s="663"/>
      <c r="CU120" s="663"/>
      <c r="CV120" s="663"/>
      <c r="CW120" s="663"/>
      <c r="CX120" s="663"/>
      <c r="CY120" s="663"/>
      <c r="CZ120" s="663"/>
      <c r="DA120" s="663"/>
      <c r="DB120" s="663"/>
      <c r="DC120" s="663"/>
      <c r="DD120" s="663"/>
      <c r="DE120" s="663"/>
      <c r="DF120" s="663"/>
      <c r="DG120" s="663"/>
      <c r="DH120" s="663"/>
      <c r="DI120" s="663"/>
      <c r="DJ120" s="663"/>
      <c r="DK120" s="663"/>
      <c r="DL120" s="663"/>
      <c r="DM120" s="663"/>
    </row>
    <row r="121" spans="2:117" ht="42" customHeight="1" x14ac:dyDescent="0.25">
      <c r="B121" s="397" t="s">
        <v>741</v>
      </c>
      <c r="C121" s="398" t="s">
        <v>1566</v>
      </c>
      <c r="D121" s="397" t="s">
        <v>93</v>
      </c>
      <c r="E121" s="663"/>
      <c r="F121" s="663"/>
      <c r="G121" s="663"/>
      <c r="H121" s="663"/>
      <c r="I121" s="663"/>
      <c r="J121" s="663"/>
      <c r="K121" s="663"/>
      <c r="L121" s="663"/>
      <c r="M121" s="663"/>
      <c r="N121" s="663"/>
      <c r="O121" s="663"/>
      <c r="P121" s="663"/>
      <c r="Q121" s="663"/>
      <c r="R121" s="663"/>
      <c r="S121" s="663"/>
      <c r="T121" s="663"/>
      <c r="U121" s="663"/>
      <c r="V121" s="663"/>
      <c r="W121" s="663"/>
      <c r="X121" s="663"/>
      <c r="Y121" s="663"/>
      <c r="Z121" s="663"/>
      <c r="AA121" s="663"/>
      <c r="AB121" s="663"/>
      <c r="AC121" s="663"/>
      <c r="AD121" s="663"/>
      <c r="AE121" s="663"/>
      <c r="AF121" s="663"/>
      <c r="AG121" s="663"/>
      <c r="AH121" s="663"/>
      <c r="AI121" s="663"/>
      <c r="AJ121" s="663"/>
      <c r="AK121" s="663"/>
      <c r="AL121" s="663"/>
      <c r="AM121" s="663"/>
      <c r="AN121" s="663"/>
      <c r="AO121" s="663"/>
      <c r="AP121" s="663"/>
      <c r="AQ121" s="663"/>
      <c r="AR121" s="663"/>
      <c r="AS121" s="663"/>
      <c r="AT121" s="663"/>
      <c r="AU121" s="663"/>
      <c r="AV121" s="663"/>
      <c r="AW121" s="663"/>
      <c r="AX121" s="663"/>
      <c r="AY121" s="663"/>
      <c r="AZ121" s="663"/>
      <c r="BA121" s="663"/>
      <c r="BB121" s="663"/>
      <c r="BC121" s="663"/>
      <c r="BD121" s="663"/>
      <c r="BE121" s="663"/>
      <c r="BF121" s="663"/>
      <c r="BG121" s="663"/>
      <c r="BH121" s="663"/>
      <c r="BI121" s="663"/>
      <c r="BJ121" s="663"/>
      <c r="BK121" s="663"/>
      <c r="BL121" s="663"/>
      <c r="BM121" s="663"/>
      <c r="BN121" s="663"/>
      <c r="BO121" s="663"/>
      <c r="BP121" s="663"/>
      <c r="BQ121" s="663"/>
      <c r="BR121" s="663"/>
      <c r="BS121" s="663"/>
      <c r="BT121" s="663"/>
      <c r="BU121" s="663"/>
      <c r="BV121" s="663"/>
      <c r="BW121" s="663"/>
      <c r="BX121" s="663"/>
      <c r="BY121" s="663"/>
      <c r="BZ121" s="663"/>
      <c r="CA121" s="663"/>
      <c r="CB121" s="663"/>
      <c r="CC121" s="663"/>
      <c r="CD121" s="663"/>
      <c r="CE121" s="663"/>
      <c r="CF121" s="663"/>
      <c r="CG121" s="663"/>
      <c r="CH121" s="663"/>
      <c r="CI121" s="663"/>
      <c r="CJ121" s="663"/>
      <c r="CK121" s="663"/>
      <c r="CL121" s="663"/>
      <c r="CM121" s="663"/>
      <c r="CN121" s="663"/>
      <c r="CO121" s="663"/>
      <c r="CP121" s="663"/>
      <c r="CQ121" s="663"/>
      <c r="CR121" s="663"/>
      <c r="CS121" s="663"/>
      <c r="CT121" s="663"/>
      <c r="CU121" s="663"/>
      <c r="CV121" s="663"/>
      <c r="CW121" s="663"/>
      <c r="CX121" s="663"/>
      <c r="CY121" s="663"/>
      <c r="CZ121" s="663"/>
      <c r="DA121" s="663"/>
      <c r="DB121" s="663"/>
      <c r="DC121" s="663"/>
      <c r="DD121" s="663"/>
      <c r="DE121" s="663"/>
      <c r="DF121" s="663"/>
      <c r="DG121" s="663"/>
      <c r="DH121" s="663"/>
      <c r="DI121" s="663"/>
      <c r="DJ121" s="663"/>
      <c r="DK121" s="663"/>
      <c r="DL121" s="663"/>
      <c r="DM121" s="663"/>
    </row>
    <row r="122" spans="2:117" ht="33" customHeight="1" x14ac:dyDescent="0.25">
      <c r="B122" s="67" t="s">
        <v>741</v>
      </c>
      <c r="C122" s="313" t="s">
        <v>1492</v>
      </c>
      <c r="D122" s="67" t="s">
        <v>1639</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c r="CG122" s="173"/>
      <c r="CH122" s="173"/>
      <c r="CI122" s="173"/>
      <c r="CJ122" s="173"/>
      <c r="CK122" s="173"/>
      <c r="CL122" s="173"/>
      <c r="CM122" s="173"/>
      <c r="CN122" s="173"/>
      <c r="CO122" s="173"/>
      <c r="CP122" s="173"/>
      <c r="CQ122" s="173"/>
      <c r="CR122" s="173"/>
      <c r="CS122" s="173"/>
      <c r="CT122" s="173"/>
      <c r="CU122" s="173"/>
      <c r="CV122" s="173"/>
      <c r="CW122" s="173"/>
      <c r="CX122" s="173"/>
      <c r="CY122" s="173"/>
      <c r="CZ122" s="173"/>
      <c r="DA122" s="173"/>
      <c r="DB122" s="173"/>
      <c r="DC122" s="173"/>
      <c r="DD122" s="173"/>
      <c r="DE122" s="173"/>
      <c r="DF122" s="173"/>
      <c r="DG122" s="173"/>
      <c r="DH122" s="173"/>
      <c r="DI122" s="173"/>
      <c r="DJ122" s="173"/>
      <c r="DK122" s="173"/>
      <c r="DL122" s="173"/>
      <c r="DM122" s="173"/>
    </row>
    <row r="123" spans="2:117" ht="33" customHeight="1" x14ac:dyDescent="0.25">
      <c r="B123" s="67" t="s">
        <v>741</v>
      </c>
      <c r="C123" s="313" t="s">
        <v>1502</v>
      </c>
      <c r="D123" s="67" t="s">
        <v>1644</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c r="CG123" s="173"/>
      <c r="CH123" s="173"/>
      <c r="CI123" s="173"/>
      <c r="CJ123" s="173"/>
      <c r="CK123" s="173"/>
      <c r="CL123" s="173"/>
      <c r="CM123" s="173"/>
      <c r="CN123" s="173"/>
      <c r="CO123" s="173"/>
      <c r="CP123" s="173"/>
      <c r="CQ123" s="173"/>
      <c r="CR123" s="173"/>
      <c r="CS123" s="173"/>
      <c r="CT123" s="173"/>
      <c r="CU123" s="173"/>
      <c r="CV123" s="173"/>
      <c r="CW123" s="173"/>
      <c r="CX123" s="173"/>
      <c r="CY123" s="173"/>
      <c r="CZ123" s="173"/>
      <c r="DA123" s="173"/>
      <c r="DB123" s="173"/>
      <c r="DC123" s="173"/>
      <c r="DD123" s="173"/>
      <c r="DE123" s="173"/>
      <c r="DF123" s="173"/>
      <c r="DG123" s="173"/>
      <c r="DH123" s="173"/>
      <c r="DI123" s="173"/>
      <c r="DJ123" s="173"/>
      <c r="DK123" s="173"/>
      <c r="DL123" s="173"/>
      <c r="DM123" s="173"/>
    </row>
    <row r="124" spans="2:117" ht="33" customHeight="1" x14ac:dyDescent="0.25">
      <c r="B124" s="67" t="s">
        <v>741</v>
      </c>
      <c r="C124" s="313" t="s">
        <v>1500</v>
      </c>
      <c r="D124" s="67" t="s">
        <v>1645</v>
      </c>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c r="CG124" s="173"/>
      <c r="CH124" s="173"/>
      <c r="CI124" s="173"/>
      <c r="CJ124" s="173"/>
      <c r="CK124" s="173"/>
      <c r="CL124" s="173"/>
      <c r="CM124" s="173"/>
      <c r="CN124" s="173"/>
      <c r="CO124" s="173"/>
      <c r="CP124" s="173"/>
      <c r="CQ124" s="173"/>
      <c r="CR124" s="173"/>
      <c r="CS124" s="173"/>
      <c r="CT124" s="173"/>
      <c r="CU124" s="173"/>
      <c r="CV124" s="173"/>
      <c r="CW124" s="173"/>
      <c r="CX124" s="173"/>
      <c r="CY124" s="173"/>
      <c r="CZ124" s="173"/>
      <c r="DA124" s="173"/>
      <c r="DB124" s="173"/>
      <c r="DC124" s="173"/>
      <c r="DD124" s="173"/>
      <c r="DE124" s="173"/>
      <c r="DF124" s="173"/>
      <c r="DG124" s="173"/>
      <c r="DH124" s="173"/>
      <c r="DI124" s="173"/>
      <c r="DJ124" s="173"/>
      <c r="DK124" s="173"/>
      <c r="DL124" s="173"/>
      <c r="DM124" s="173"/>
    </row>
    <row r="125" spans="2:117" ht="48" customHeight="1" x14ac:dyDescent="0.25">
      <c r="B125" s="646" t="s">
        <v>145</v>
      </c>
      <c r="C125" s="417" t="s">
        <v>803</v>
      </c>
      <c r="D125" s="416" t="s">
        <v>93</v>
      </c>
      <c r="E125" s="662"/>
      <c r="F125" s="662"/>
      <c r="G125" s="662"/>
      <c r="H125" s="662"/>
      <c r="I125" s="662"/>
      <c r="J125" s="662"/>
      <c r="K125" s="662"/>
      <c r="L125" s="662"/>
      <c r="M125" s="662"/>
      <c r="N125" s="662"/>
      <c r="O125" s="662"/>
      <c r="P125" s="662"/>
      <c r="Q125" s="662"/>
      <c r="R125" s="662"/>
      <c r="S125" s="662"/>
      <c r="T125" s="662"/>
      <c r="U125" s="662"/>
      <c r="V125" s="662"/>
      <c r="W125" s="662"/>
      <c r="X125" s="662"/>
      <c r="Y125" s="662"/>
      <c r="Z125" s="662"/>
      <c r="AA125" s="662"/>
      <c r="AB125" s="662"/>
      <c r="AC125" s="662"/>
      <c r="AD125" s="662"/>
      <c r="AE125" s="662"/>
      <c r="AF125" s="662"/>
      <c r="AG125" s="662"/>
      <c r="AH125" s="662"/>
      <c r="AI125" s="662"/>
      <c r="AJ125" s="662"/>
      <c r="AK125" s="662"/>
      <c r="AL125" s="662"/>
      <c r="AM125" s="662"/>
      <c r="AN125" s="662"/>
      <c r="AO125" s="662"/>
      <c r="AP125" s="662"/>
      <c r="AQ125" s="662"/>
      <c r="AR125" s="662"/>
      <c r="AS125" s="662"/>
      <c r="AT125" s="662"/>
      <c r="AU125" s="662"/>
      <c r="AV125" s="662"/>
      <c r="AW125" s="662"/>
      <c r="AX125" s="662"/>
      <c r="AY125" s="662"/>
      <c r="AZ125" s="662"/>
      <c r="BA125" s="662"/>
      <c r="BB125" s="662"/>
      <c r="BC125" s="662"/>
      <c r="BD125" s="662"/>
      <c r="BE125" s="662"/>
      <c r="BF125" s="662"/>
      <c r="BG125" s="662"/>
      <c r="BH125" s="662"/>
      <c r="BI125" s="662"/>
      <c r="BJ125" s="662"/>
      <c r="BK125" s="662"/>
      <c r="BL125" s="662"/>
      <c r="BM125" s="662"/>
      <c r="BN125" s="662"/>
      <c r="BO125" s="662"/>
      <c r="BP125" s="662"/>
      <c r="BQ125" s="662"/>
      <c r="BR125" s="662"/>
      <c r="BS125" s="662"/>
      <c r="BT125" s="662"/>
      <c r="BU125" s="662"/>
      <c r="BV125" s="662"/>
      <c r="BW125" s="662"/>
      <c r="BX125" s="662"/>
      <c r="BY125" s="662"/>
      <c r="BZ125" s="662"/>
      <c r="CA125" s="662"/>
      <c r="CB125" s="662"/>
      <c r="CC125" s="662"/>
      <c r="CD125" s="662"/>
      <c r="CE125" s="662"/>
      <c r="CF125" s="662"/>
      <c r="CG125" s="662"/>
      <c r="CH125" s="662"/>
      <c r="CI125" s="662"/>
      <c r="CJ125" s="662"/>
      <c r="CK125" s="662"/>
      <c r="CL125" s="662"/>
      <c r="CM125" s="662"/>
      <c r="CN125" s="662"/>
      <c r="CO125" s="662"/>
      <c r="CP125" s="662"/>
      <c r="CQ125" s="662"/>
      <c r="CR125" s="662"/>
      <c r="CS125" s="662"/>
      <c r="CT125" s="662"/>
      <c r="CU125" s="662"/>
      <c r="CV125" s="662"/>
      <c r="CW125" s="662"/>
      <c r="CX125" s="662"/>
      <c r="CY125" s="662"/>
      <c r="CZ125" s="662"/>
      <c r="DA125" s="662"/>
      <c r="DB125" s="662"/>
      <c r="DC125" s="662"/>
      <c r="DD125" s="662"/>
      <c r="DE125" s="662"/>
      <c r="DF125" s="662"/>
      <c r="DG125" s="662"/>
      <c r="DH125" s="662"/>
      <c r="DI125" s="662"/>
      <c r="DJ125" s="662"/>
      <c r="DK125" s="662"/>
      <c r="DL125" s="662"/>
      <c r="DM125" s="662"/>
    </row>
    <row r="126" spans="2:117" ht="42" customHeight="1" x14ac:dyDescent="0.25">
      <c r="B126" s="397" t="s">
        <v>147</v>
      </c>
      <c r="C126" s="398" t="s">
        <v>1567</v>
      </c>
      <c r="D126" s="397" t="s">
        <v>93</v>
      </c>
      <c r="E126" s="663"/>
      <c r="F126" s="663"/>
      <c r="G126" s="663"/>
      <c r="H126" s="663"/>
      <c r="I126" s="663"/>
      <c r="J126" s="663"/>
      <c r="K126" s="663"/>
      <c r="L126" s="663"/>
      <c r="M126" s="663"/>
      <c r="N126" s="663"/>
      <c r="O126" s="663"/>
      <c r="P126" s="663"/>
      <c r="Q126" s="663"/>
      <c r="R126" s="663"/>
      <c r="S126" s="663"/>
      <c r="T126" s="663"/>
      <c r="U126" s="663"/>
      <c r="V126" s="663"/>
      <c r="W126" s="663"/>
      <c r="X126" s="663"/>
      <c r="Y126" s="663"/>
      <c r="Z126" s="663"/>
      <c r="AA126" s="663"/>
      <c r="AB126" s="663"/>
      <c r="AC126" s="663"/>
      <c r="AD126" s="663"/>
      <c r="AE126" s="663"/>
      <c r="AF126" s="663"/>
      <c r="AG126" s="663"/>
      <c r="AH126" s="663"/>
      <c r="AI126" s="663"/>
      <c r="AJ126" s="663"/>
      <c r="AK126" s="663"/>
      <c r="AL126" s="663"/>
      <c r="AM126" s="663"/>
      <c r="AN126" s="663"/>
      <c r="AO126" s="663"/>
      <c r="AP126" s="663"/>
      <c r="AQ126" s="663"/>
      <c r="AR126" s="663"/>
      <c r="AS126" s="663"/>
      <c r="AT126" s="663"/>
      <c r="AU126" s="663"/>
      <c r="AV126" s="663"/>
      <c r="AW126" s="663"/>
      <c r="AX126" s="663"/>
      <c r="AY126" s="663"/>
      <c r="AZ126" s="663"/>
      <c r="BA126" s="663"/>
      <c r="BB126" s="663"/>
      <c r="BC126" s="663"/>
      <c r="BD126" s="663"/>
      <c r="BE126" s="663"/>
      <c r="BF126" s="663"/>
      <c r="BG126" s="663"/>
      <c r="BH126" s="663"/>
      <c r="BI126" s="663"/>
      <c r="BJ126" s="663"/>
      <c r="BK126" s="663"/>
      <c r="BL126" s="663"/>
      <c r="BM126" s="663"/>
      <c r="BN126" s="663"/>
      <c r="BO126" s="663"/>
      <c r="BP126" s="663"/>
      <c r="BQ126" s="663"/>
      <c r="BR126" s="663"/>
      <c r="BS126" s="663"/>
      <c r="BT126" s="663"/>
      <c r="BU126" s="663"/>
      <c r="BV126" s="663"/>
      <c r="BW126" s="663"/>
      <c r="BX126" s="663"/>
      <c r="BY126" s="663"/>
      <c r="BZ126" s="663"/>
      <c r="CA126" s="663"/>
      <c r="CB126" s="663"/>
      <c r="CC126" s="663"/>
      <c r="CD126" s="663"/>
      <c r="CE126" s="663"/>
      <c r="CF126" s="663"/>
      <c r="CG126" s="663"/>
      <c r="CH126" s="663"/>
      <c r="CI126" s="663"/>
      <c r="CJ126" s="663"/>
      <c r="CK126" s="663"/>
      <c r="CL126" s="663"/>
      <c r="CM126" s="663"/>
      <c r="CN126" s="663"/>
      <c r="CO126" s="663"/>
      <c r="CP126" s="663"/>
      <c r="CQ126" s="663"/>
      <c r="CR126" s="663"/>
      <c r="CS126" s="663"/>
      <c r="CT126" s="663"/>
      <c r="CU126" s="663"/>
      <c r="CV126" s="663"/>
      <c r="CW126" s="663"/>
      <c r="CX126" s="663"/>
      <c r="CY126" s="663"/>
      <c r="CZ126" s="663"/>
      <c r="DA126" s="663"/>
      <c r="DB126" s="663"/>
      <c r="DC126" s="663"/>
      <c r="DD126" s="663"/>
      <c r="DE126" s="663"/>
      <c r="DF126" s="663"/>
      <c r="DG126" s="663"/>
      <c r="DH126" s="663"/>
      <c r="DI126" s="663"/>
      <c r="DJ126" s="663"/>
      <c r="DK126" s="663"/>
      <c r="DL126" s="663"/>
      <c r="DM126" s="663"/>
    </row>
    <row r="127" spans="2:117" ht="33" customHeight="1" x14ac:dyDescent="0.25">
      <c r="B127" s="67" t="s">
        <v>147</v>
      </c>
      <c r="C127" s="313" t="s">
        <v>1431</v>
      </c>
      <c r="D127" s="67" t="s">
        <v>1625</v>
      </c>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c r="CG127" s="173"/>
      <c r="CH127" s="173"/>
      <c r="CI127" s="173"/>
      <c r="CJ127" s="173"/>
      <c r="CK127" s="173"/>
      <c r="CL127" s="173"/>
      <c r="CM127" s="173"/>
      <c r="CN127" s="173"/>
      <c r="CO127" s="173"/>
      <c r="CP127" s="173"/>
      <c r="CQ127" s="173"/>
      <c r="CR127" s="173"/>
      <c r="CS127" s="173"/>
      <c r="CT127" s="173"/>
      <c r="CU127" s="173"/>
      <c r="CV127" s="173"/>
      <c r="CW127" s="173"/>
      <c r="CX127" s="173"/>
      <c r="CY127" s="173"/>
      <c r="CZ127" s="173"/>
      <c r="DA127" s="173"/>
      <c r="DB127" s="173"/>
      <c r="DC127" s="173"/>
      <c r="DD127" s="173"/>
      <c r="DE127" s="173"/>
      <c r="DF127" s="173"/>
      <c r="DG127" s="173"/>
      <c r="DH127" s="173"/>
      <c r="DI127" s="173"/>
      <c r="DJ127" s="173"/>
      <c r="DK127" s="173"/>
      <c r="DL127" s="173"/>
      <c r="DM127" s="173"/>
    </row>
    <row r="128" spans="2:117" ht="33" customHeight="1" x14ac:dyDescent="0.25">
      <c r="B128" s="67" t="s">
        <v>147</v>
      </c>
      <c r="C128" s="394" t="s">
        <v>1432</v>
      </c>
      <c r="D128" s="67" t="s">
        <v>1626</v>
      </c>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c r="CG128" s="173"/>
      <c r="CH128" s="173"/>
      <c r="CI128" s="173"/>
      <c r="CJ128" s="173"/>
      <c r="CK128" s="173"/>
      <c r="CL128" s="173"/>
      <c r="CM128" s="173"/>
      <c r="CN128" s="173"/>
      <c r="CO128" s="173"/>
      <c r="CP128" s="173"/>
      <c r="CQ128" s="173"/>
      <c r="CR128" s="173"/>
      <c r="CS128" s="173"/>
      <c r="CT128" s="173"/>
      <c r="CU128" s="173"/>
      <c r="CV128" s="173"/>
      <c r="CW128" s="173"/>
      <c r="CX128" s="173"/>
      <c r="CY128" s="173"/>
      <c r="CZ128" s="173"/>
      <c r="DA128" s="173"/>
      <c r="DB128" s="173"/>
      <c r="DC128" s="173"/>
      <c r="DD128" s="173"/>
      <c r="DE128" s="173"/>
      <c r="DF128" s="173"/>
      <c r="DG128" s="173"/>
      <c r="DH128" s="173"/>
      <c r="DI128" s="173"/>
      <c r="DJ128" s="173"/>
      <c r="DK128" s="173"/>
      <c r="DL128" s="173"/>
      <c r="DM128" s="173"/>
    </row>
    <row r="129" spans="2:117" ht="33" customHeight="1" x14ac:dyDescent="0.25">
      <c r="B129" s="67" t="s">
        <v>147</v>
      </c>
      <c r="C129" s="313" t="s">
        <v>1503</v>
      </c>
      <c r="D129" s="67" t="s">
        <v>1620</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73"/>
      <c r="CL129" s="173"/>
      <c r="CM129" s="173"/>
      <c r="CN129" s="173"/>
      <c r="CO129" s="173"/>
      <c r="CP129" s="173"/>
      <c r="CQ129" s="173"/>
      <c r="CR129" s="173"/>
      <c r="CS129" s="173"/>
      <c r="CT129" s="173"/>
      <c r="CU129" s="173"/>
      <c r="CV129" s="173"/>
      <c r="CW129" s="173"/>
      <c r="CX129" s="173"/>
      <c r="CY129" s="173"/>
      <c r="CZ129" s="173"/>
      <c r="DA129" s="173"/>
      <c r="DB129" s="173"/>
      <c r="DC129" s="173"/>
      <c r="DD129" s="173"/>
      <c r="DE129" s="173"/>
      <c r="DF129" s="173"/>
      <c r="DG129" s="173"/>
      <c r="DH129" s="173"/>
      <c r="DI129" s="173"/>
      <c r="DJ129" s="173"/>
      <c r="DK129" s="173"/>
      <c r="DL129" s="173"/>
      <c r="DM129" s="173"/>
    </row>
    <row r="130" spans="2:117" ht="42" customHeight="1" x14ac:dyDescent="0.25">
      <c r="B130" s="397" t="s">
        <v>149</v>
      </c>
      <c r="C130" s="398" t="s">
        <v>1568</v>
      </c>
      <c r="D130" s="397" t="s">
        <v>93</v>
      </c>
      <c r="E130" s="663"/>
      <c r="F130" s="663"/>
      <c r="G130" s="663"/>
      <c r="H130" s="663"/>
      <c r="I130" s="663"/>
      <c r="J130" s="663"/>
      <c r="K130" s="663"/>
      <c r="L130" s="663"/>
      <c r="M130" s="663"/>
      <c r="N130" s="663"/>
      <c r="O130" s="663"/>
      <c r="P130" s="663"/>
      <c r="Q130" s="663"/>
      <c r="R130" s="663"/>
      <c r="S130" s="663"/>
      <c r="T130" s="663"/>
      <c r="U130" s="663"/>
      <c r="V130" s="663"/>
      <c r="W130" s="663"/>
      <c r="X130" s="663"/>
      <c r="Y130" s="663"/>
      <c r="Z130" s="663"/>
      <c r="AA130" s="663"/>
      <c r="AB130" s="663"/>
      <c r="AC130" s="663"/>
      <c r="AD130" s="663"/>
      <c r="AE130" s="663"/>
      <c r="AF130" s="663"/>
      <c r="AG130" s="663"/>
      <c r="AH130" s="663"/>
      <c r="AI130" s="663"/>
      <c r="AJ130" s="663"/>
      <c r="AK130" s="663"/>
      <c r="AL130" s="663"/>
      <c r="AM130" s="663"/>
      <c r="AN130" s="663"/>
      <c r="AO130" s="663"/>
      <c r="AP130" s="663"/>
      <c r="AQ130" s="663"/>
      <c r="AR130" s="663"/>
      <c r="AS130" s="663"/>
      <c r="AT130" s="663"/>
      <c r="AU130" s="663"/>
      <c r="AV130" s="663"/>
      <c r="AW130" s="663"/>
      <c r="AX130" s="663"/>
      <c r="AY130" s="663"/>
      <c r="AZ130" s="663"/>
      <c r="BA130" s="663"/>
      <c r="BB130" s="663"/>
      <c r="BC130" s="663"/>
      <c r="BD130" s="663"/>
      <c r="BE130" s="663"/>
      <c r="BF130" s="663"/>
      <c r="BG130" s="663"/>
      <c r="BH130" s="663"/>
      <c r="BI130" s="663"/>
      <c r="BJ130" s="663"/>
      <c r="BK130" s="663"/>
      <c r="BL130" s="663"/>
      <c r="BM130" s="663"/>
      <c r="BN130" s="663"/>
      <c r="BO130" s="663"/>
      <c r="BP130" s="663"/>
      <c r="BQ130" s="663"/>
      <c r="BR130" s="663"/>
      <c r="BS130" s="663"/>
      <c r="BT130" s="663"/>
      <c r="BU130" s="663"/>
      <c r="BV130" s="663"/>
      <c r="BW130" s="663"/>
      <c r="BX130" s="663"/>
      <c r="BY130" s="663"/>
      <c r="BZ130" s="663"/>
      <c r="CA130" s="663"/>
      <c r="CB130" s="663"/>
      <c r="CC130" s="663"/>
      <c r="CD130" s="663"/>
      <c r="CE130" s="663"/>
      <c r="CF130" s="663"/>
      <c r="CG130" s="663"/>
      <c r="CH130" s="663"/>
      <c r="CI130" s="663"/>
      <c r="CJ130" s="663"/>
      <c r="CK130" s="663"/>
      <c r="CL130" s="663"/>
      <c r="CM130" s="663"/>
      <c r="CN130" s="663"/>
      <c r="CO130" s="663"/>
      <c r="CP130" s="663"/>
      <c r="CQ130" s="663"/>
      <c r="CR130" s="663"/>
      <c r="CS130" s="663"/>
      <c r="CT130" s="663"/>
      <c r="CU130" s="663"/>
      <c r="CV130" s="663"/>
      <c r="CW130" s="663"/>
      <c r="CX130" s="663"/>
      <c r="CY130" s="663"/>
      <c r="CZ130" s="663"/>
      <c r="DA130" s="663"/>
      <c r="DB130" s="663"/>
      <c r="DC130" s="663"/>
      <c r="DD130" s="663"/>
      <c r="DE130" s="663"/>
      <c r="DF130" s="663"/>
      <c r="DG130" s="663"/>
      <c r="DH130" s="663"/>
      <c r="DI130" s="663"/>
      <c r="DJ130" s="663"/>
      <c r="DK130" s="663"/>
      <c r="DL130" s="663"/>
      <c r="DM130" s="663"/>
    </row>
    <row r="131" spans="2:117" ht="42" customHeight="1" x14ac:dyDescent="0.25">
      <c r="B131" s="397" t="s">
        <v>151</v>
      </c>
      <c r="C131" s="398" t="s">
        <v>1569</v>
      </c>
      <c r="D131" s="397" t="s">
        <v>93</v>
      </c>
      <c r="E131" s="663"/>
      <c r="F131" s="663"/>
      <c r="G131" s="663"/>
      <c r="H131" s="663"/>
      <c r="I131" s="663"/>
      <c r="J131" s="663"/>
      <c r="K131" s="663"/>
      <c r="L131" s="663"/>
      <c r="M131" s="663"/>
      <c r="N131" s="663"/>
      <c r="O131" s="663"/>
      <c r="P131" s="663"/>
      <c r="Q131" s="663"/>
      <c r="R131" s="663"/>
      <c r="S131" s="663"/>
      <c r="T131" s="663"/>
      <c r="U131" s="663"/>
      <c r="V131" s="663"/>
      <c r="W131" s="663"/>
      <c r="X131" s="663"/>
      <c r="Y131" s="663"/>
      <c r="Z131" s="663"/>
      <c r="AA131" s="663"/>
      <c r="AB131" s="663"/>
      <c r="AC131" s="663"/>
      <c r="AD131" s="663"/>
      <c r="AE131" s="663"/>
      <c r="AF131" s="663"/>
      <c r="AG131" s="663"/>
      <c r="AH131" s="663"/>
      <c r="AI131" s="663"/>
      <c r="AJ131" s="663"/>
      <c r="AK131" s="663"/>
      <c r="AL131" s="663"/>
      <c r="AM131" s="663"/>
      <c r="AN131" s="663"/>
      <c r="AO131" s="663"/>
      <c r="AP131" s="663"/>
      <c r="AQ131" s="663"/>
      <c r="AR131" s="663"/>
      <c r="AS131" s="663"/>
      <c r="AT131" s="663"/>
      <c r="AU131" s="663"/>
      <c r="AV131" s="663"/>
      <c r="AW131" s="663"/>
      <c r="AX131" s="663"/>
      <c r="AY131" s="663"/>
      <c r="AZ131" s="663"/>
      <c r="BA131" s="663"/>
      <c r="BB131" s="663"/>
      <c r="BC131" s="663"/>
      <c r="BD131" s="663"/>
      <c r="BE131" s="663"/>
      <c r="BF131" s="663"/>
      <c r="BG131" s="663"/>
      <c r="BH131" s="663"/>
      <c r="BI131" s="663"/>
      <c r="BJ131" s="663"/>
      <c r="BK131" s="663"/>
      <c r="BL131" s="663"/>
      <c r="BM131" s="663"/>
      <c r="BN131" s="663"/>
      <c r="BO131" s="663"/>
      <c r="BP131" s="663"/>
      <c r="BQ131" s="663"/>
      <c r="BR131" s="663"/>
      <c r="BS131" s="663"/>
      <c r="BT131" s="663"/>
      <c r="BU131" s="663"/>
      <c r="BV131" s="663"/>
      <c r="BW131" s="663"/>
      <c r="BX131" s="663"/>
      <c r="BY131" s="663"/>
      <c r="BZ131" s="663"/>
      <c r="CA131" s="663"/>
      <c r="CB131" s="663"/>
      <c r="CC131" s="663"/>
      <c r="CD131" s="663"/>
      <c r="CE131" s="663"/>
      <c r="CF131" s="663"/>
      <c r="CG131" s="663"/>
      <c r="CH131" s="663"/>
      <c r="CI131" s="663"/>
      <c r="CJ131" s="663"/>
      <c r="CK131" s="663"/>
      <c r="CL131" s="663"/>
      <c r="CM131" s="663"/>
      <c r="CN131" s="663"/>
      <c r="CO131" s="663"/>
      <c r="CP131" s="663"/>
      <c r="CQ131" s="663"/>
      <c r="CR131" s="663"/>
      <c r="CS131" s="663"/>
      <c r="CT131" s="663"/>
      <c r="CU131" s="663"/>
      <c r="CV131" s="663"/>
      <c r="CW131" s="663"/>
      <c r="CX131" s="663"/>
      <c r="CY131" s="663"/>
      <c r="CZ131" s="663"/>
      <c r="DA131" s="663"/>
      <c r="DB131" s="663"/>
      <c r="DC131" s="663"/>
      <c r="DD131" s="663"/>
      <c r="DE131" s="663"/>
      <c r="DF131" s="663"/>
      <c r="DG131" s="663"/>
      <c r="DH131" s="663"/>
      <c r="DI131" s="663"/>
      <c r="DJ131" s="663"/>
      <c r="DK131" s="663"/>
      <c r="DL131" s="663"/>
      <c r="DM131" s="663"/>
    </row>
    <row r="132" spans="2:117" ht="42" customHeight="1" x14ac:dyDescent="0.25">
      <c r="B132" s="397" t="s">
        <v>153</v>
      </c>
      <c r="C132" s="398" t="s">
        <v>1570</v>
      </c>
      <c r="D132" s="397" t="s">
        <v>93</v>
      </c>
      <c r="E132" s="663"/>
      <c r="F132" s="663"/>
      <c r="G132" s="663"/>
      <c r="H132" s="663"/>
      <c r="I132" s="663"/>
      <c r="J132" s="663"/>
      <c r="K132" s="663"/>
      <c r="L132" s="663"/>
      <c r="M132" s="663"/>
      <c r="N132" s="663"/>
      <c r="O132" s="663"/>
      <c r="P132" s="663"/>
      <c r="Q132" s="663"/>
      <c r="R132" s="663"/>
      <c r="S132" s="663"/>
      <c r="T132" s="663"/>
      <c r="U132" s="663"/>
      <c r="V132" s="663"/>
      <c r="W132" s="663"/>
      <c r="X132" s="663"/>
      <c r="Y132" s="663"/>
      <c r="Z132" s="663"/>
      <c r="AA132" s="663"/>
      <c r="AB132" s="663"/>
      <c r="AC132" s="663"/>
      <c r="AD132" s="663"/>
      <c r="AE132" s="663"/>
      <c r="AF132" s="663"/>
      <c r="AG132" s="663"/>
      <c r="AH132" s="663"/>
      <c r="AI132" s="663"/>
      <c r="AJ132" s="663"/>
      <c r="AK132" s="663"/>
      <c r="AL132" s="663"/>
      <c r="AM132" s="663"/>
      <c r="AN132" s="663"/>
      <c r="AO132" s="663"/>
      <c r="AP132" s="663"/>
      <c r="AQ132" s="663"/>
      <c r="AR132" s="663"/>
      <c r="AS132" s="663"/>
      <c r="AT132" s="663"/>
      <c r="AU132" s="663"/>
      <c r="AV132" s="663"/>
      <c r="AW132" s="663"/>
      <c r="AX132" s="663"/>
      <c r="AY132" s="663"/>
      <c r="AZ132" s="663"/>
      <c r="BA132" s="663"/>
      <c r="BB132" s="663"/>
      <c r="BC132" s="663"/>
      <c r="BD132" s="663"/>
      <c r="BE132" s="663"/>
      <c r="BF132" s="663"/>
      <c r="BG132" s="663"/>
      <c r="BH132" s="663"/>
      <c r="BI132" s="663"/>
      <c r="BJ132" s="663"/>
      <c r="BK132" s="663"/>
      <c r="BL132" s="663"/>
      <c r="BM132" s="663"/>
      <c r="BN132" s="663"/>
      <c r="BO132" s="663"/>
      <c r="BP132" s="663"/>
      <c r="BQ132" s="663"/>
      <c r="BR132" s="663"/>
      <c r="BS132" s="663"/>
      <c r="BT132" s="663"/>
      <c r="BU132" s="663"/>
      <c r="BV132" s="663"/>
      <c r="BW132" s="663"/>
      <c r="BX132" s="663"/>
      <c r="BY132" s="663"/>
      <c r="BZ132" s="663"/>
      <c r="CA132" s="663"/>
      <c r="CB132" s="663"/>
      <c r="CC132" s="663"/>
      <c r="CD132" s="663"/>
      <c r="CE132" s="663"/>
      <c r="CF132" s="663"/>
      <c r="CG132" s="663"/>
      <c r="CH132" s="663"/>
      <c r="CI132" s="663"/>
      <c r="CJ132" s="663"/>
      <c r="CK132" s="663"/>
      <c r="CL132" s="663"/>
      <c r="CM132" s="663"/>
      <c r="CN132" s="663"/>
      <c r="CO132" s="663"/>
      <c r="CP132" s="663"/>
      <c r="CQ132" s="663"/>
      <c r="CR132" s="663"/>
      <c r="CS132" s="663"/>
      <c r="CT132" s="663"/>
      <c r="CU132" s="663"/>
      <c r="CV132" s="663"/>
      <c r="CW132" s="663"/>
      <c r="CX132" s="663"/>
      <c r="CY132" s="663"/>
      <c r="CZ132" s="663"/>
      <c r="DA132" s="663"/>
      <c r="DB132" s="663"/>
      <c r="DC132" s="663"/>
      <c r="DD132" s="663"/>
      <c r="DE132" s="663"/>
      <c r="DF132" s="663"/>
      <c r="DG132" s="663"/>
      <c r="DH132" s="663"/>
      <c r="DI132" s="663"/>
      <c r="DJ132" s="663"/>
      <c r="DK132" s="663"/>
      <c r="DL132" s="663"/>
      <c r="DM132" s="663"/>
    </row>
    <row r="133" spans="2:117" ht="48" customHeight="1" x14ac:dyDescent="0.25">
      <c r="B133" s="416" t="s">
        <v>163</v>
      </c>
      <c r="C133" s="417" t="s">
        <v>806</v>
      </c>
      <c r="D133" s="416" t="s">
        <v>93</v>
      </c>
      <c r="E133" s="662"/>
      <c r="F133" s="662"/>
      <c r="G133" s="662"/>
      <c r="H133" s="662"/>
      <c r="I133" s="662"/>
      <c r="J133" s="662"/>
      <c r="K133" s="662"/>
      <c r="L133" s="662"/>
      <c r="M133" s="662"/>
      <c r="N133" s="662"/>
      <c r="O133" s="662"/>
      <c r="P133" s="662"/>
      <c r="Q133" s="662"/>
      <c r="R133" s="662"/>
      <c r="S133" s="662"/>
      <c r="T133" s="662"/>
      <c r="U133" s="662"/>
      <c r="V133" s="662"/>
      <c r="W133" s="662"/>
      <c r="X133" s="662"/>
      <c r="Y133" s="662"/>
      <c r="Z133" s="662"/>
      <c r="AA133" s="662"/>
      <c r="AB133" s="662"/>
      <c r="AC133" s="662"/>
      <c r="AD133" s="662"/>
      <c r="AE133" s="662"/>
      <c r="AF133" s="662"/>
      <c r="AG133" s="662"/>
      <c r="AH133" s="662"/>
      <c r="AI133" s="662"/>
      <c r="AJ133" s="662"/>
      <c r="AK133" s="662"/>
      <c r="AL133" s="662"/>
      <c r="AM133" s="662"/>
      <c r="AN133" s="662"/>
      <c r="AO133" s="662"/>
      <c r="AP133" s="662"/>
      <c r="AQ133" s="662"/>
      <c r="AR133" s="662"/>
      <c r="AS133" s="662"/>
      <c r="AT133" s="662"/>
      <c r="AU133" s="662"/>
      <c r="AV133" s="662"/>
      <c r="AW133" s="662"/>
      <c r="AX133" s="662"/>
      <c r="AY133" s="662"/>
      <c r="AZ133" s="662"/>
      <c r="BA133" s="662"/>
      <c r="BB133" s="662"/>
      <c r="BC133" s="662"/>
      <c r="BD133" s="662"/>
      <c r="BE133" s="662"/>
      <c r="BF133" s="662"/>
      <c r="BG133" s="662"/>
      <c r="BH133" s="662"/>
      <c r="BI133" s="662"/>
      <c r="BJ133" s="662"/>
      <c r="BK133" s="662"/>
      <c r="BL133" s="662"/>
      <c r="BM133" s="662"/>
      <c r="BN133" s="662"/>
      <c r="BO133" s="662"/>
      <c r="BP133" s="662"/>
      <c r="BQ133" s="662"/>
      <c r="BR133" s="662"/>
      <c r="BS133" s="662"/>
      <c r="BT133" s="662"/>
      <c r="BU133" s="662"/>
      <c r="BV133" s="662"/>
      <c r="BW133" s="662"/>
      <c r="BX133" s="662"/>
      <c r="BY133" s="662"/>
      <c r="BZ133" s="662"/>
      <c r="CA133" s="662"/>
      <c r="CB133" s="662"/>
      <c r="CC133" s="662"/>
      <c r="CD133" s="662"/>
      <c r="CE133" s="662"/>
      <c r="CF133" s="662"/>
      <c r="CG133" s="662"/>
      <c r="CH133" s="662"/>
      <c r="CI133" s="662"/>
      <c r="CJ133" s="662"/>
      <c r="CK133" s="662"/>
      <c r="CL133" s="662"/>
      <c r="CM133" s="662"/>
      <c r="CN133" s="662"/>
      <c r="CO133" s="662"/>
      <c r="CP133" s="662"/>
      <c r="CQ133" s="662"/>
      <c r="CR133" s="662"/>
      <c r="CS133" s="662"/>
      <c r="CT133" s="662"/>
      <c r="CU133" s="662"/>
      <c r="CV133" s="662"/>
      <c r="CW133" s="662"/>
      <c r="CX133" s="662"/>
      <c r="CY133" s="662"/>
      <c r="CZ133" s="662"/>
      <c r="DA133" s="662"/>
      <c r="DB133" s="662"/>
      <c r="DC133" s="662"/>
      <c r="DD133" s="662"/>
      <c r="DE133" s="662"/>
      <c r="DF133" s="662"/>
      <c r="DG133" s="662"/>
      <c r="DH133" s="662"/>
      <c r="DI133" s="662"/>
      <c r="DJ133" s="662"/>
      <c r="DK133" s="662"/>
      <c r="DL133" s="662"/>
      <c r="DM133" s="662"/>
    </row>
    <row r="134" spans="2:117" ht="48" customHeight="1" x14ac:dyDescent="0.25">
      <c r="B134" s="416" t="s">
        <v>165</v>
      </c>
      <c r="C134" s="417" t="s">
        <v>808</v>
      </c>
      <c r="D134" s="416" t="s">
        <v>93</v>
      </c>
      <c r="E134" s="662"/>
      <c r="F134" s="662"/>
      <c r="G134" s="662"/>
      <c r="H134" s="662"/>
      <c r="I134" s="662"/>
      <c r="J134" s="662"/>
      <c r="K134" s="662"/>
      <c r="L134" s="662"/>
      <c r="M134" s="662"/>
      <c r="N134" s="662"/>
      <c r="O134" s="662"/>
      <c r="P134" s="662"/>
      <c r="Q134" s="662"/>
      <c r="R134" s="662"/>
      <c r="S134" s="662"/>
      <c r="T134" s="662"/>
      <c r="U134" s="662"/>
      <c r="V134" s="662"/>
      <c r="W134" s="662"/>
      <c r="X134" s="662"/>
      <c r="Y134" s="662"/>
      <c r="Z134" s="662"/>
      <c r="AA134" s="662"/>
      <c r="AB134" s="662"/>
      <c r="AC134" s="662"/>
      <c r="AD134" s="662"/>
      <c r="AE134" s="662"/>
      <c r="AF134" s="662"/>
      <c r="AG134" s="662"/>
      <c r="AH134" s="662"/>
      <c r="AI134" s="662"/>
      <c r="AJ134" s="662"/>
      <c r="AK134" s="662"/>
      <c r="AL134" s="662"/>
      <c r="AM134" s="662"/>
      <c r="AN134" s="662"/>
      <c r="AO134" s="662"/>
      <c r="AP134" s="662"/>
      <c r="AQ134" s="662"/>
      <c r="AR134" s="662"/>
      <c r="AS134" s="662"/>
      <c r="AT134" s="662"/>
      <c r="AU134" s="662"/>
      <c r="AV134" s="662"/>
      <c r="AW134" s="662"/>
      <c r="AX134" s="662"/>
      <c r="AY134" s="662"/>
      <c r="AZ134" s="662"/>
      <c r="BA134" s="662"/>
      <c r="BB134" s="662"/>
      <c r="BC134" s="662"/>
      <c r="BD134" s="662"/>
      <c r="BE134" s="662"/>
      <c r="BF134" s="662"/>
      <c r="BG134" s="662"/>
      <c r="BH134" s="662"/>
      <c r="BI134" s="662"/>
      <c r="BJ134" s="662"/>
      <c r="BK134" s="662"/>
      <c r="BL134" s="662"/>
      <c r="BM134" s="662"/>
      <c r="BN134" s="662"/>
      <c r="BO134" s="662"/>
      <c r="BP134" s="662"/>
      <c r="BQ134" s="662"/>
      <c r="BR134" s="662"/>
      <c r="BS134" s="662"/>
      <c r="BT134" s="662"/>
      <c r="BU134" s="662"/>
      <c r="BV134" s="662"/>
      <c r="BW134" s="662"/>
      <c r="BX134" s="662"/>
      <c r="BY134" s="662"/>
      <c r="BZ134" s="662"/>
      <c r="CA134" s="662"/>
      <c r="CB134" s="662"/>
      <c r="CC134" s="662"/>
      <c r="CD134" s="662"/>
      <c r="CE134" s="662"/>
      <c r="CF134" s="662"/>
      <c r="CG134" s="662"/>
      <c r="CH134" s="662"/>
      <c r="CI134" s="662"/>
      <c r="CJ134" s="662"/>
      <c r="CK134" s="662"/>
      <c r="CL134" s="662"/>
      <c r="CM134" s="662"/>
      <c r="CN134" s="662"/>
      <c r="CO134" s="662"/>
      <c r="CP134" s="662"/>
      <c r="CQ134" s="662"/>
      <c r="CR134" s="662"/>
      <c r="CS134" s="662"/>
      <c r="CT134" s="662"/>
      <c r="CU134" s="662"/>
      <c r="CV134" s="662"/>
      <c r="CW134" s="662"/>
      <c r="CX134" s="662"/>
      <c r="CY134" s="662"/>
      <c r="CZ134" s="662"/>
      <c r="DA134" s="662"/>
      <c r="DB134" s="662"/>
      <c r="DC134" s="662"/>
      <c r="DD134" s="662"/>
      <c r="DE134" s="662"/>
      <c r="DF134" s="662"/>
      <c r="DG134" s="662"/>
      <c r="DH134" s="662"/>
      <c r="DI134" s="662"/>
      <c r="DJ134" s="662"/>
      <c r="DK134" s="662"/>
      <c r="DL134" s="662"/>
      <c r="DM134" s="662"/>
    </row>
    <row r="135" spans="2:117" ht="42" customHeight="1" x14ac:dyDescent="0.25">
      <c r="B135" s="397" t="s">
        <v>1571</v>
      </c>
      <c r="C135" s="398" t="s">
        <v>809</v>
      </c>
      <c r="D135" s="397" t="s">
        <v>93</v>
      </c>
      <c r="E135" s="663"/>
      <c r="F135" s="663"/>
      <c r="G135" s="663"/>
      <c r="H135" s="663"/>
      <c r="I135" s="663"/>
      <c r="J135" s="663"/>
      <c r="K135" s="663"/>
      <c r="L135" s="663"/>
      <c r="M135" s="663"/>
      <c r="N135" s="663"/>
      <c r="O135" s="663"/>
      <c r="P135" s="663"/>
      <c r="Q135" s="663"/>
      <c r="R135" s="663"/>
      <c r="S135" s="663"/>
      <c r="T135" s="663"/>
      <c r="U135" s="663"/>
      <c r="V135" s="663"/>
      <c r="W135" s="663"/>
      <c r="X135" s="663"/>
      <c r="Y135" s="663"/>
      <c r="Z135" s="663"/>
      <c r="AA135" s="663"/>
      <c r="AB135" s="663"/>
      <c r="AC135" s="663"/>
      <c r="AD135" s="663"/>
      <c r="AE135" s="663"/>
      <c r="AF135" s="663"/>
      <c r="AG135" s="663"/>
      <c r="AH135" s="663"/>
      <c r="AI135" s="663"/>
      <c r="AJ135" s="663"/>
      <c r="AK135" s="663"/>
      <c r="AL135" s="663"/>
      <c r="AM135" s="663"/>
      <c r="AN135" s="663"/>
      <c r="AO135" s="663"/>
      <c r="AP135" s="663"/>
      <c r="AQ135" s="663"/>
      <c r="AR135" s="663"/>
      <c r="AS135" s="663"/>
      <c r="AT135" s="663"/>
      <c r="AU135" s="663"/>
      <c r="AV135" s="663"/>
      <c r="AW135" s="663"/>
      <c r="AX135" s="663"/>
      <c r="AY135" s="663"/>
      <c r="AZ135" s="663"/>
      <c r="BA135" s="663"/>
      <c r="BB135" s="663"/>
      <c r="BC135" s="663"/>
      <c r="BD135" s="663"/>
      <c r="BE135" s="663"/>
      <c r="BF135" s="663"/>
      <c r="BG135" s="663"/>
      <c r="BH135" s="663"/>
      <c r="BI135" s="663"/>
      <c r="BJ135" s="663"/>
      <c r="BK135" s="663"/>
      <c r="BL135" s="663"/>
      <c r="BM135" s="663"/>
      <c r="BN135" s="663"/>
      <c r="BO135" s="663"/>
      <c r="BP135" s="663"/>
      <c r="BQ135" s="663"/>
      <c r="BR135" s="663"/>
      <c r="BS135" s="663"/>
      <c r="BT135" s="663"/>
      <c r="BU135" s="663"/>
      <c r="BV135" s="663"/>
      <c r="BW135" s="663"/>
      <c r="BX135" s="663"/>
      <c r="BY135" s="663"/>
      <c r="BZ135" s="663"/>
      <c r="CA135" s="663"/>
      <c r="CB135" s="663"/>
      <c r="CC135" s="663"/>
      <c r="CD135" s="663"/>
      <c r="CE135" s="663"/>
      <c r="CF135" s="663"/>
      <c r="CG135" s="663"/>
      <c r="CH135" s="663"/>
      <c r="CI135" s="663"/>
      <c r="CJ135" s="663"/>
      <c r="CK135" s="663"/>
      <c r="CL135" s="663"/>
      <c r="CM135" s="663"/>
      <c r="CN135" s="663"/>
      <c r="CO135" s="663"/>
      <c r="CP135" s="663"/>
      <c r="CQ135" s="663"/>
      <c r="CR135" s="663"/>
      <c r="CS135" s="663"/>
      <c r="CT135" s="663"/>
      <c r="CU135" s="663"/>
      <c r="CV135" s="663"/>
      <c r="CW135" s="663"/>
      <c r="CX135" s="663"/>
      <c r="CY135" s="663"/>
      <c r="CZ135" s="663"/>
      <c r="DA135" s="663"/>
      <c r="DB135" s="663"/>
      <c r="DC135" s="663"/>
      <c r="DD135" s="663"/>
      <c r="DE135" s="663"/>
      <c r="DF135" s="663"/>
      <c r="DG135" s="663"/>
      <c r="DH135" s="663"/>
      <c r="DI135" s="663"/>
      <c r="DJ135" s="663"/>
      <c r="DK135" s="663"/>
      <c r="DL135" s="663"/>
      <c r="DM135" s="663"/>
    </row>
    <row r="136" spans="2:117" ht="42" customHeight="1" x14ac:dyDescent="0.25">
      <c r="B136" s="397" t="s">
        <v>1572</v>
      </c>
      <c r="C136" s="398" t="s">
        <v>810</v>
      </c>
      <c r="D136" s="397" t="s">
        <v>93</v>
      </c>
      <c r="E136" s="663"/>
      <c r="F136" s="663"/>
      <c r="G136" s="663"/>
      <c r="H136" s="663"/>
      <c r="I136" s="663"/>
      <c r="J136" s="663"/>
      <c r="K136" s="663"/>
      <c r="L136" s="663"/>
      <c r="M136" s="663"/>
      <c r="N136" s="663"/>
      <c r="O136" s="663"/>
      <c r="P136" s="663"/>
      <c r="Q136" s="663"/>
      <c r="R136" s="663"/>
      <c r="S136" s="663"/>
      <c r="T136" s="663"/>
      <c r="U136" s="663"/>
      <c r="V136" s="663"/>
      <c r="W136" s="663"/>
      <c r="X136" s="663"/>
      <c r="Y136" s="663"/>
      <c r="Z136" s="663"/>
      <c r="AA136" s="663"/>
      <c r="AB136" s="663"/>
      <c r="AC136" s="663"/>
      <c r="AD136" s="663"/>
      <c r="AE136" s="663"/>
      <c r="AF136" s="663"/>
      <c r="AG136" s="663"/>
      <c r="AH136" s="663"/>
      <c r="AI136" s="663"/>
      <c r="AJ136" s="663"/>
      <c r="AK136" s="663"/>
      <c r="AL136" s="663"/>
      <c r="AM136" s="663"/>
      <c r="AN136" s="663"/>
      <c r="AO136" s="663"/>
      <c r="AP136" s="663"/>
      <c r="AQ136" s="663"/>
      <c r="AR136" s="663"/>
      <c r="AS136" s="663"/>
      <c r="AT136" s="663"/>
      <c r="AU136" s="663"/>
      <c r="AV136" s="663"/>
      <c r="AW136" s="663"/>
      <c r="AX136" s="663"/>
      <c r="AY136" s="663"/>
      <c r="AZ136" s="663"/>
      <c r="BA136" s="663"/>
      <c r="BB136" s="663"/>
      <c r="BC136" s="663"/>
      <c r="BD136" s="663"/>
      <c r="BE136" s="663"/>
      <c r="BF136" s="663"/>
      <c r="BG136" s="663"/>
      <c r="BH136" s="663"/>
      <c r="BI136" s="663"/>
      <c r="BJ136" s="663"/>
      <c r="BK136" s="663"/>
      <c r="BL136" s="663"/>
      <c r="BM136" s="663"/>
      <c r="BN136" s="663"/>
      <c r="BO136" s="663"/>
      <c r="BP136" s="663"/>
      <c r="BQ136" s="663"/>
      <c r="BR136" s="663"/>
      <c r="BS136" s="663"/>
      <c r="BT136" s="663"/>
      <c r="BU136" s="663"/>
      <c r="BV136" s="663"/>
      <c r="BW136" s="663"/>
      <c r="BX136" s="663"/>
      <c r="BY136" s="663"/>
      <c r="BZ136" s="663"/>
      <c r="CA136" s="663"/>
      <c r="CB136" s="663"/>
      <c r="CC136" s="663"/>
      <c r="CD136" s="663"/>
      <c r="CE136" s="663"/>
      <c r="CF136" s="663"/>
      <c r="CG136" s="663"/>
      <c r="CH136" s="663"/>
      <c r="CI136" s="663"/>
      <c r="CJ136" s="663"/>
      <c r="CK136" s="663"/>
      <c r="CL136" s="663"/>
      <c r="CM136" s="663"/>
      <c r="CN136" s="663"/>
      <c r="CO136" s="663"/>
      <c r="CP136" s="663"/>
      <c r="CQ136" s="663"/>
      <c r="CR136" s="663"/>
      <c r="CS136" s="663"/>
      <c r="CT136" s="663"/>
      <c r="CU136" s="663"/>
      <c r="CV136" s="663"/>
      <c r="CW136" s="663"/>
      <c r="CX136" s="663"/>
      <c r="CY136" s="663"/>
      <c r="CZ136" s="663"/>
      <c r="DA136" s="663"/>
      <c r="DB136" s="663"/>
      <c r="DC136" s="663"/>
      <c r="DD136" s="663"/>
      <c r="DE136" s="663"/>
      <c r="DF136" s="663"/>
      <c r="DG136" s="663"/>
      <c r="DH136" s="663"/>
      <c r="DI136" s="663"/>
      <c r="DJ136" s="663"/>
      <c r="DK136" s="663"/>
      <c r="DL136" s="663"/>
      <c r="DM136" s="663"/>
    </row>
    <row r="137" spans="2:117" ht="48" customHeight="1" x14ac:dyDescent="0.25">
      <c r="B137" s="416" t="s">
        <v>167</v>
      </c>
      <c r="C137" s="417" t="s">
        <v>808</v>
      </c>
      <c r="D137" s="416" t="s">
        <v>93</v>
      </c>
      <c r="E137" s="662"/>
      <c r="F137" s="662"/>
      <c r="G137" s="662"/>
      <c r="H137" s="662"/>
      <c r="I137" s="662"/>
      <c r="J137" s="662"/>
      <c r="K137" s="662"/>
      <c r="L137" s="662"/>
      <c r="M137" s="662"/>
      <c r="N137" s="662"/>
      <c r="O137" s="662"/>
      <c r="P137" s="662"/>
      <c r="Q137" s="662"/>
      <c r="R137" s="662"/>
      <c r="S137" s="662"/>
      <c r="T137" s="662"/>
      <c r="U137" s="662"/>
      <c r="V137" s="662"/>
      <c r="W137" s="662"/>
      <c r="X137" s="662"/>
      <c r="Y137" s="662"/>
      <c r="Z137" s="662"/>
      <c r="AA137" s="662"/>
      <c r="AB137" s="662"/>
      <c r="AC137" s="662"/>
      <c r="AD137" s="662"/>
      <c r="AE137" s="662"/>
      <c r="AF137" s="662"/>
      <c r="AG137" s="662"/>
      <c r="AH137" s="662"/>
      <c r="AI137" s="662"/>
      <c r="AJ137" s="662"/>
      <c r="AK137" s="662"/>
      <c r="AL137" s="662"/>
      <c r="AM137" s="662"/>
      <c r="AN137" s="662"/>
      <c r="AO137" s="662"/>
      <c r="AP137" s="662"/>
      <c r="AQ137" s="662"/>
      <c r="AR137" s="662"/>
      <c r="AS137" s="662"/>
      <c r="AT137" s="662"/>
      <c r="AU137" s="662"/>
      <c r="AV137" s="662"/>
      <c r="AW137" s="662"/>
      <c r="AX137" s="662"/>
      <c r="AY137" s="662"/>
      <c r="AZ137" s="662"/>
      <c r="BA137" s="662"/>
      <c r="BB137" s="662"/>
      <c r="BC137" s="662"/>
      <c r="BD137" s="662"/>
      <c r="BE137" s="662"/>
      <c r="BF137" s="662"/>
      <c r="BG137" s="662"/>
      <c r="BH137" s="662"/>
      <c r="BI137" s="662"/>
      <c r="BJ137" s="662"/>
      <c r="BK137" s="662"/>
      <c r="BL137" s="662"/>
      <c r="BM137" s="662"/>
      <c r="BN137" s="662"/>
      <c r="BO137" s="662"/>
      <c r="BP137" s="662"/>
      <c r="BQ137" s="662"/>
      <c r="BR137" s="662"/>
      <c r="BS137" s="662"/>
      <c r="BT137" s="662"/>
      <c r="BU137" s="662"/>
      <c r="BV137" s="662"/>
      <c r="BW137" s="662"/>
      <c r="BX137" s="662"/>
      <c r="BY137" s="662"/>
      <c r="BZ137" s="662"/>
      <c r="CA137" s="662"/>
      <c r="CB137" s="662"/>
      <c r="CC137" s="662"/>
      <c r="CD137" s="662"/>
      <c r="CE137" s="662"/>
      <c r="CF137" s="662"/>
      <c r="CG137" s="662"/>
      <c r="CH137" s="662"/>
      <c r="CI137" s="662"/>
      <c r="CJ137" s="662"/>
      <c r="CK137" s="662"/>
      <c r="CL137" s="662"/>
      <c r="CM137" s="662"/>
      <c r="CN137" s="662"/>
      <c r="CO137" s="662"/>
      <c r="CP137" s="662"/>
      <c r="CQ137" s="662"/>
      <c r="CR137" s="662"/>
      <c r="CS137" s="662"/>
      <c r="CT137" s="662"/>
      <c r="CU137" s="662"/>
      <c r="CV137" s="662"/>
      <c r="CW137" s="662"/>
      <c r="CX137" s="662"/>
      <c r="CY137" s="662"/>
      <c r="CZ137" s="662"/>
      <c r="DA137" s="662"/>
      <c r="DB137" s="662"/>
      <c r="DC137" s="662"/>
      <c r="DD137" s="662"/>
      <c r="DE137" s="662"/>
      <c r="DF137" s="662"/>
      <c r="DG137" s="662"/>
      <c r="DH137" s="662"/>
      <c r="DI137" s="662"/>
      <c r="DJ137" s="662"/>
      <c r="DK137" s="662"/>
      <c r="DL137" s="662"/>
      <c r="DM137" s="662"/>
    </row>
    <row r="138" spans="2:117" ht="42" customHeight="1" x14ac:dyDescent="0.25">
      <c r="B138" s="397" t="s">
        <v>1573</v>
      </c>
      <c r="C138" s="398" t="s">
        <v>809</v>
      </c>
      <c r="D138" s="397" t="s">
        <v>93</v>
      </c>
      <c r="E138" s="663"/>
      <c r="F138" s="663"/>
      <c r="G138" s="663"/>
      <c r="H138" s="663"/>
      <c r="I138" s="663"/>
      <c r="J138" s="663"/>
      <c r="K138" s="663"/>
      <c r="L138" s="663"/>
      <c r="M138" s="663"/>
      <c r="N138" s="663"/>
      <c r="O138" s="663"/>
      <c r="P138" s="663"/>
      <c r="Q138" s="663"/>
      <c r="R138" s="663"/>
      <c r="S138" s="663"/>
      <c r="T138" s="663"/>
      <c r="U138" s="663"/>
      <c r="V138" s="663"/>
      <c r="W138" s="663"/>
      <c r="X138" s="663"/>
      <c r="Y138" s="663"/>
      <c r="Z138" s="663"/>
      <c r="AA138" s="663"/>
      <c r="AB138" s="663"/>
      <c r="AC138" s="663"/>
      <c r="AD138" s="663"/>
      <c r="AE138" s="663"/>
      <c r="AF138" s="663"/>
      <c r="AG138" s="663"/>
      <c r="AH138" s="663"/>
      <c r="AI138" s="663"/>
      <c r="AJ138" s="663"/>
      <c r="AK138" s="663"/>
      <c r="AL138" s="663"/>
      <c r="AM138" s="663"/>
      <c r="AN138" s="663"/>
      <c r="AO138" s="663"/>
      <c r="AP138" s="663"/>
      <c r="AQ138" s="663"/>
      <c r="AR138" s="663"/>
      <c r="AS138" s="663"/>
      <c r="AT138" s="663"/>
      <c r="AU138" s="663"/>
      <c r="AV138" s="663"/>
      <c r="AW138" s="663"/>
      <c r="AX138" s="663"/>
      <c r="AY138" s="663"/>
      <c r="AZ138" s="663"/>
      <c r="BA138" s="663"/>
      <c r="BB138" s="663"/>
      <c r="BC138" s="663"/>
      <c r="BD138" s="663"/>
      <c r="BE138" s="663"/>
      <c r="BF138" s="663"/>
      <c r="BG138" s="663"/>
      <c r="BH138" s="663"/>
      <c r="BI138" s="663"/>
      <c r="BJ138" s="663"/>
      <c r="BK138" s="663"/>
      <c r="BL138" s="663"/>
      <c r="BM138" s="663"/>
      <c r="BN138" s="663"/>
      <c r="BO138" s="663"/>
      <c r="BP138" s="663"/>
      <c r="BQ138" s="663"/>
      <c r="BR138" s="663"/>
      <c r="BS138" s="663"/>
      <c r="BT138" s="663"/>
      <c r="BU138" s="663"/>
      <c r="BV138" s="663"/>
      <c r="BW138" s="663"/>
      <c r="BX138" s="663"/>
      <c r="BY138" s="663"/>
      <c r="BZ138" s="663"/>
      <c r="CA138" s="663"/>
      <c r="CB138" s="663"/>
      <c r="CC138" s="663"/>
      <c r="CD138" s="663"/>
      <c r="CE138" s="663"/>
      <c r="CF138" s="663"/>
      <c r="CG138" s="663"/>
      <c r="CH138" s="663"/>
      <c r="CI138" s="663"/>
      <c r="CJ138" s="663"/>
      <c r="CK138" s="663"/>
      <c r="CL138" s="663"/>
      <c r="CM138" s="663"/>
      <c r="CN138" s="663"/>
      <c r="CO138" s="663"/>
      <c r="CP138" s="663"/>
      <c r="CQ138" s="663"/>
      <c r="CR138" s="663"/>
      <c r="CS138" s="663"/>
      <c r="CT138" s="663"/>
      <c r="CU138" s="663"/>
      <c r="CV138" s="663"/>
      <c r="CW138" s="663"/>
      <c r="CX138" s="663"/>
      <c r="CY138" s="663"/>
      <c r="CZ138" s="663"/>
      <c r="DA138" s="663"/>
      <c r="DB138" s="663"/>
      <c r="DC138" s="663"/>
      <c r="DD138" s="663"/>
      <c r="DE138" s="663"/>
      <c r="DF138" s="663"/>
      <c r="DG138" s="663"/>
      <c r="DH138" s="663"/>
      <c r="DI138" s="663"/>
      <c r="DJ138" s="663"/>
      <c r="DK138" s="663"/>
      <c r="DL138" s="663"/>
      <c r="DM138" s="663"/>
    </row>
    <row r="139" spans="2:117" ht="42" customHeight="1" x14ac:dyDescent="0.25">
      <c r="B139" s="397" t="s">
        <v>1574</v>
      </c>
      <c r="C139" s="398" t="s">
        <v>810</v>
      </c>
      <c r="D139" s="397" t="s">
        <v>93</v>
      </c>
      <c r="E139" s="663"/>
      <c r="F139" s="663"/>
      <c r="G139" s="663"/>
      <c r="H139" s="663"/>
      <c r="I139" s="663"/>
      <c r="J139" s="663"/>
      <c r="K139" s="663"/>
      <c r="L139" s="663"/>
      <c r="M139" s="663"/>
      <c r="N139" s="663"/>
      <c r="O139" s="663"/>
      <c r="P139" s="663"/>
      <c r="Q139" s="663"/>
      <c r="R139" s="663"/>
      <c r="S139" s="663"/>
      <c r="T139" s="663"/>
      <c r="U139" s="663"/>
      <c r="V139" s="663"/>
      <c r="W139" s="663"/>
      <c r="X139" s="663"/>
      <c r="Y139" s="663"/>
      <c r="Z139" s="663"/>
      <c r="AA139" s="663"/>
      <c r="AB139" s="663"/>
      <c r="AC139" s="663"/>
      <c r="AD139" s="663"/>
      <c r="AE139" s="663"/>
      <c r="AF139" s="663"/>
      <c r="AG139" s="663"/>
      <c r="AH139" s="663"/>
      <c r="AI139" s="663"/>
      <c r="AJ139" s="663"/>
      <c r="AK139" s="663"/>
      <c r="AL139" s="663"/>
      <c r="AM139" s="663"/>
      <c r="AN139" s="663"/>
      <c r="AO139" s="663"/>
      <c r="AP139" s="663"/>
      <c r="AQ139" s="663"/>
      <c r="AR139" s="663"/>
      <c r="AS139" s="663"/>
      <c r="AT139" s="663"/>
      <c r="AU139" s="663"/>
      <c r="AV139" s="663"/>
      <c r="AW139" s="663"/>
      <c r="AX139" s="663"/>
      <c r="AY139" s="663"/>
      <c r="AZ139" s="663"/>
      <c r="BA139" s="663"/>
      <c r="BB139" s="663"/>
      <c r="BC139" s="663"/>
      <c r="BD139" s="663"/>
      <c r="BE139" s="663"/>
      <c r="BF139" s="663"/>
      <c r="BG139" s="663"/>
      <c r="BH139" s="663"/>
      <c r="BI139" s="663"/>
      <c r="BJ139" s="663"/>
      <c r="BK139" s="663"/>
      <c r="BL139" s="663"/>
      <c r="BM139" s="663"/>
      <c r="BN139" s="663"/>
      <c r="BO139" s="663"/>
      <c r="BP139" s="663"/>
      <c r="BQ139" s="663"/>
      <c r="BR139" s="663"/>
      <c r="BS139" s="663"/>
      <c r="BT139" s="663"/>
      <c r="BU139" s="663"/>
      <c r="BV139" s="663"/>
      <c r="BW139" s="663"/>
      <c r="BX139" s="663"/>
      <c r="BY139" s="663"/>
      <c r="BZ139" s="663"/>
      <c r="CA139" s="663"/>
      <c r="CB139" s="663"/>
      <c r="CC139" s="663"/>
      <c r="CD139" s="663"/>
      <c r="CE139" s="663"/>
      <c r="CF139" s="663"/>
      <c r="CG139" s="663"/>
      <c r="CH139" s="663"/>
      <c r="CI139" s="663"/>
      <c r="CJ139" s="663"/>
      <c r="CK139" s="663"/>
      <c r="CL139" s="663"/>
      <c r="CM139" s="663"/>
      <c r="CN139" s="663"/>
      <c r="CO139" s="663"/>
      <c r="CP139" s="663"/>
      <c r="CQ139" s="663"/>
      <c r="CR139" s="663"/>
      <c r="CS139" s="663"/>
      <c r="CT139" s="663"/>
      <c r="CU139" s="663"/>
      <c r="CV139" s="663"/>
      <c r="CW139" s="663"/>
      <c r="CX139" s="663"/>
      <c r="CY139" s="663"/>
      <c r="CZ139" s="663"/>
      <c r="DA139" s="663"/>
      <c r="DB139" s="663"/>
      <c r="DC139" s="663"/>
      <c r="DD139" s="663"/>
      <c r="DE139" s="663"/>
      <c r="DF139" s="663"/>
      <c r="DG139" s="663"/>
      <c r="DH139" s="663"/>
      <c r="DI139" s="663"/>
      <c r="DJ139" s="663"/>
      <c r="DK139" s="663"/>
      <c r="DL139" s="663"/>
      <c r="DM139" s="663"/>
    </row>
    <row r="140" spans="2:117" ht="48" customHeight="1" x14ac:dyDescent="0.25">
      <c r="B140" s="416" t="s">
        <v>744</v>
      </c>
      <c r="C140" s="417" t="s">
        <v>812</v>
      </c>
      <c r="D140" s="416" t="s">
        <v>93</v>
      </c>
      <c r="E140" s="662"/>
      <c r="F140" s="662"/>
      <c r="G140" s="662"/>
      <c r="H140" s="662"/>
      <c r="I140" s="662"/>
      <c r="J140" s="662"/>
      <c r="K140" s="662"/>
      <c r="L140" s="662"/>
      <c r="M140" s="662"/>
      <c r="N140" s="662"/>
      <c r="O140" s="662"/>
      <c r="P140" s="662"/>
      <c r="Q140" s="662"/>
      <c r="R140" s="662"/>
      <c r="S140" s="662"/>
      <c r="T140" s="662"/>
      <c r="U140" s="662"/>
      <c r="V140" s="662"/>
      <c r="W140" s="662"/>
      <c r="X140" s="662"/>
      <c r="Y140" s="662"/>
      <c r="Z140" s="662"/>
      <c r="AA140" s="662"/>
      <c r="AB140" s="662"/>
      <c r="AC140" s="662"/>
      <c r="AD140" s="662"/>
      <c r="AE140" s="662"/>
      <c r="AF140" s="662"/>
      <c r="AG140" s="662"/>
      <c r="AH140" s="662"/>
      <c r="AI140" s="662"/>
      <c r="AJ140" s="662"/>
      <c r="AK140" s="662"/>
      <c r="AL140" s="662"/>
      <c r="AM140" s="662"/>
      <c r="AN140" s="662"/>
      <c r="AO140" s="662"/>
      <c r="AP140" s="662"/>
      <c r="AQ140" s="662"/>
      <c r="AR140" s="662"/>
      <c r="AS140" s="662"/>
      <c r="AT140" s="662"/>
      <c r="AU140" s="662"/>
      <c r="AV140" s="662"/>
      <c r="AW140" s="662"/>
      <c r="AX140" s="662"/>
      <c r="AY140" s="662"/>
      <c r="AZ140" s="662"/>
      <c r="BA140" s="662"/>
      <c r="BB140" s="662"/>
      <c r="BC140" s="662"/>
      <c r="BD140" s="662"/>
      <c r="BE140" s="662"/>
      <c r="BF140" s="662"/>
      <c r="BG140" s="662"/>
      <c r="BH140" s="662"/>
      <c r="BI140" s="662"/>
      <c r="BJ140" s="662"/>
      <c r="BK140" s="662"/>
      <c r="BL140" s="662"/>
      <c r="BM140" s="662"/>
      <c r="BN140" s="662"/>
      <c r="BO140" s="662"/>
      <c r="BP140" s="662"/>
      <c r="BQ140" s="662"/>
      <c r="BR140" s="662"/>
      <c r="BS140" s="662"/>
      <c r="BT140" s="662"/>
      <c r="BU140" s="662"/>
      <c r="BV140" s="662"/>
      <c r="BW140" s="662"/>
      <c r="BX140" s="662"/>
      <c r="BY140" s="662"/>
      <c r="BZ140" s="662"/>
      <c r="CA140" s="662"/>
      <c r="CB140" s="662"/>
      <c r="CC140" s="662"/>
      <c r="CD140" s="662"/>
      <c r="CE140" s="662"/>
      <c r="CF140" s="662"/>
      <c r="CG140" s="662"/>
      <c r="CH140" s="662"/>
      <c r="CI140" s="662"/>
      <c r="CJ140" s="662"/>
      <c r="CK140" s="662"/>
      <c r="CL140" s="662"/>
      <c r="CM140" s="662"/>
      <c r="CN140" s="662"/>
      <c r="CO140" s="662"/>
      <c r="CP140" s="662"/>
      <c r="CQ140" s="662"/>
      <c r="CR140" s="662"/>
      <c r="CS140" s="662"/>
      <c r="CT140" s="662"/>
      <c r="CU140" s="662"/>
      <c r="CV140" s="662"/>
      <c r="CW140" s="662"/>
      <c r="CX140" s="662"/>
      <c r="CY140" s="662"/>
      <c r="CZ140" s="662"/>
      <c r="DA140" s="662"/>
      <c r="DB140" s="662"/>
      <c r="DC140" s="662"/>
      <c r="DD140" s="662"/>
      <c r="DE140" s="662"/>
      <c r="DF140" s="662"/>
      <c r="DG140" s="662"/>
      <c r="DH140" s="662"/>
      <c r="DI140" s="662"/>
      <c r="DJ140" s="662"/>
      <c r="DK140" s="662"/>
      <c r="DL140" s="662"/>
      <c r="DM140" s="662"/>
    </row>
    <row r="141" spans="2:117" ht="42" customHeight="1" x14ac:dyDescent="0.25">
      <c r="B141" s="397" t="s">
        <v>745</v>
      </c>
      <c r="C141" s="398" t="s">
        <v>813</v>
      </c>
      <c r="D141" s="397" t="s">
        <v>93</v>
      </c>
      <c r="E141" s="663"/>
      <c r="F141" s="663"/>
      <c r="G141" s="663"/>
      <c r="H141" s="663"/>
      <c r="I141" s="663"/>
      <c r="J141" s="663"/>
      <c r="K141" s="663"/>
      <c r="L141" s="663"/>
      <c r="M141" s="663"/>
      <c r="N141" s="663"/>
      <c r="O141" s="663"/>
      <c r="P141" s="663"/>
      <c r="Q141" s="663"/>
      <c r="R141" s="663"/>
      <c r="S141" s="663"/>
      <c r="T141" s="663"/>
      <c r="U141" s="663"/>
      <c r="V141" s="663"/>
      <c r="W141" s="663"/>
      <c r="X141" s="663"/>
      <c r="Y141" s="663"/>
      <c r="Z141" s="663"/>
      <c r="AA141" s="663"/>
      <c r="AB141" s="663"/>
      <c r="AC141" s="663"/>
      <c r="AD141" s="663"/>
      <c r="AE141" s="663"/>
      <c r="AF141" s="663"/>
      <c r="AG141" s="663"/>
      <c r="AH141" s="663"/>
      <c r="AI141" s="663"/>
      <c r="AJ141" s="663"/>
      <c r="AK141" s="663"/>
      <c r="AL141" s="663"/>
      <c r="AM141" s="663"/>
      <c r="AN141" s="663"/>
      <c r="AO141" s="663"/>
      <c r="AP141" s="663"/>
      <c r="AQ141" s="663"/>
      <c r="AR141" s="663"/>
      <c r="AS141" s="663"/>
      <c r="AT141" s="663"/>
      <c r="AU141" s="663"/>
      <c r="AV141" s="663"/>
      <c r="AW141" s="663"/>
      <c r="AX141" s="663"/>
      <c r="AY141" s="663"/>
      <c r="AZ141" s="663"/>
      <c r="BA141" s="663"/>
      <c r="BB141" s="663"/>
      <c r="BC141" s="663"/>
      <c r="BD141" s="663"/>
      <c r="BE141" s="663"/>
      <c r="BF141" s="663"/>
      <c r="BG141" s="663"/>
      <c r="BH141" s="663"/>
      <c r="BI141" s="663"/>
      <c r="BJ141" s="663"/>
      <c r="BK141" s="663"/>
      <c r="BL141" s="663"/>
      <c r="BM141" s="663"/>
      <c r="BN141" s="663"/>
      <c r="BO141" s="663"/>
      <c r="BP141" s="663"/>
      <c r="BQ141" s="663"/>
      <c r="BR141" s="663"/>
      <c r="BS141" s="663"/>
      <c r="BT141" s="663"/>
      <c r="BU141" s="663"/>
      <c r="BV141" s="663"/>
      <c r="BW141" s="663"/>
      <c r="BX141" s="663"/>
      <c r="BY141" s="663"/>
      <c r="BZ141" s="663"/>
      <c r="CA141" s="663"/>
      <c r="CB141" s="663"/>
      <c r="CC141" s="663"/>
      <c r="CD141" s="663"/>
      <c r="CE141" s="663"/>
      <c r="CF141" s="663"/>
      <c r="CG141" s="663"/>
      <c r="CH141" s="663"/>
      <c r="CI141" s="663"/>
      <c r="CJ141" s="663"/>
      <c r="CK141" s="663"/>
      <c r="CL141" s="663"/>
      <c r="CM141" s="663"/>
      <c r="CN141" s="663"/>
      <c r="CO141" s="663"/>
      <c r="CP141" s="663"/>
      <c r="CQ141" s="663"/>
      <c r="CR141" s="663"/>
      <c r="CS141" s="663"/>
      <c r="CT141" s="663"/>
      <c r="CU141" s="663"/>
      <c r="CV141" s="663"/>
      <c r="CW141" s="663"/>
      <c r="CX141" s="663"/>
      <c r="CY141" s="663"/>
      <c r="CZ141" s="663"/>
      <c r="DA141" s="663"/>
      <c r="DB141" s="663"/>
      <c r="DC141" s="663"/>
      <c r="DD141" s="663"/>
      <c r="DE141" s="663"/>
      <c r="DF141" s="663"/>
      <c r="DG141" s="663"/>
      <c r="DH141" s="663"/>
      <c r="DI141" s="663"/>
      <c r="DJ141" s="663"/>
      <c r="DK141" s="663"/>
      <c r="DL141" s="663"/>
      <c r="DM141" s="663"/>
    </row>
    <row r="142" spans="2:117" ht="42" customHeight="1" x14ac:dyDescent="0.25">
      <c r="B142" s="397" t="s">
        <v>746</v>
      </c>
      <c r="C142" s="398" t="s">
        <v>814</v>
      </c>
      <c r="D142" s="397" t="s">
        <v>93</v>
      </c>
      <c r="E142" s="663"/>
      <c r="F142" s="663"/>
      <c r="G142" s="663"/>
      <c r="H142" s="663"/>
      <c r="I142" s="663"/>
      <c r="J142" s="663"/>
      <c r="K142" s="663"/>
      <c r="L142" s="663"/>
      <c r="M142" s="663"/>
      <c r="N142" s="663"/>
      <c r="O142" s="663"/>
      <c r="P142" s="663"/>
      <c r="Q142" s="663"/>
      <c r="R142" s="663"/>
      <c r="S142" s="663"/>
      <c r="T142" s="663"/>
      <c r="U142" s="663"/>
      <c r="V142" s="663"/>
      <c r="W142" s="663"/>
      <c r="X142" s="663"/>
      <c r="Y142" s="663"/>
      <c r="Z142" s="663"/>
      <c r="AA142" s="663"/>
      <c r="AB142" s="663"/>
      <c r="AC142" s="663"/>
      <c r="AD142" s="663"/>
      <c r="AE142" s="663"/>
      <c r="AF142" s="663"/>
      <c r="AG142" s="663"/>
      <c r="AH142" s="663"/>
      <c r="AI142" s="663"/>
      <c r="AJ142" s="663"/>
      <c r="AK142" s="663"/>
      <c r="AL142" s="663"/>
      <c r="AM142" s="663"/>
      <c r="AN142" s="663"/>
      <c r="AO142" s="663"/>
      <c r="AP142" s="663"/>
      <c r="AQ142" s="663"/>
      <c r="AR142" s="663"/>
      <c r="AS142" s="663"/>
      <c r="AT142" s="663"/>
      <c r="AU142" s="663"/>
      <c r="AV142" s="663"/>
      <c r="AW142" s="663"/>
      <c r="AX142" s="663"/>
      <c r="AY142" s="663"/>
      <c r="AZ142" s="663"/>
      <c r="BA142" s="663"/>
      <c r="BB142" s="663"/>
      <c r="BC142" s="663"/>
      <c r="BD142" s="663"/>
      <c r="BE142" s="663"/>
      <c r="BF142" s="663"/>
      <c r="BG142" s="663"/>
      <c r="BH142" s="663"/>
      <c r="BI142" s="663"/>
      <c r="BJ142" s="663"/>
      <c r="BK142" s="663"/>
      <c r="BL142" s="663"/>
      <c r="BM142" s="663"/>
      <c r="BN142" s="663"/>
      <c r="BO142" s="663"/>
      <c r="BP142" s="663"/>
      <c r="BQ142" s="663"/>
      <c r="BR142" s="663"/>
      <c r="BS142" s="663"/>
      <c r="BT142" s="663"/>
      <c r="BU142" s="663"/>
      <c r="BV142" s="663"/>
      <c r="BW142" s="663"/>
      <c r="BX142" s="663"/>
      <c r="BY142" s="663"/>
      <c r="BZ142" s="663"/>
      <c r="CA142" s="663"/>
      <c r="CB142" s="663"/>
      <c r="CC142" s="663"/>
      <c r="CD142" s="663"/>
      <c r="CE142" s="663"/>
      <c r="CF142" s="663"/>
      <c r="CG142" s="663"/>
      <c r="CH142" s="663"/>
      <c r="CI142" s="663"/>
      <c r="CJ142" s="663"/>
      <c r="CK142" s="663"/>
      <c r="CL142" s="663"/>
      <c r="CM142" s="663"/>
      <c r="CN142" s="663"/>
      <c r="CO142" s="663"/>
      <c r="CP142" s="663"/>
      <c r="CQ142" s="663"/>
      <c r="CR142" s="663"/>
      <c r="CS142" s="663"/>
      <c r="CT142" s="663"/>
      <c r="CU142" s="663"/>
      <c r="CV142" s="663"/>
      <c r="CW142" s="663"/>
      <c r="CX142" s="663"/>
      <c r="CY142" s="663"/>
      <c r="CZ142" s="663"/>
      <c r="DA142" s="663"/>
      <c r="DB142" s="663"/>
      <c r="DC142" s="663"/>
      <c r="DD142" s="663"/>
      <c r="DE142" s="663"/>
      <c r="DF142" s="663"/>
      <c r="DG142" s="663"/>
      <c r="DH142" s="663"/>
      <c r="DI142" s="663"/>
      <c r="DJ142" s="663"/>
      <c r="DK142" s="663"/>
      <c r="DL142" s="663"/>
      <c r="DM142" s="663"/>
    </row>
    <row r="143" spans="2:117" ht="42" customHeight="1" x14ac:dyDescent="0.25">
      <c r="B143" s="397" t="s">
        <v>747</v>
      </c>
      <c r="C143" s="398" t="s">
        <v>815</v>
      </c>
      <c r="D143" s="397" t="s">
        <v>93</v>
      </c>
      <c r="E143" s="663"/>
      <c r="F143" s="663"/>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c r="AJ143" s="663"/>
      <c r="AK143" s="663"/>
      <c r="AL143" s="663"/>
      <c r="AM143" s="663"/>
      <c r="AN143" s="663"/>
      <c r="AO143" s="663"/>
      <c r="AP143" s="663"/>
      <c r="AQ143" s="663"/>
      <c r="AR143" s="663"/>
      <c r="AS143" s="663"/>
      <c r="AT143" s="663"/>
      <c r="AU143" s="663"/>
      <c r="AV143" s="663"/>
      <c r="AW143" s="663"/>
      <c r="AX143" s="663"/>
      <c r="AY143" s="663"/>
      <c r="AZ143" s="663"/>
      <c r="BA143" s="663"/>
      <c r="BB143" s="663"/>
      <c r="BC143" s="663"/>
      <c r="BD143" s="663"/>
      <c r="BE143" s="663"/>
      <c r="BF143" s="663"/>
      <c r="BG143" s="663"/>
      <c r="BH143" s="663"/>
      <c r="BI143" s="663"/>
      <c r="BJ143" s="663"/>
      <c r="BK143" s="663"/>
      <c r="BL143" s="663"/>
      <c r="BM143" s="663"/>
      <c r="BN143" s="663"/>
      <c r="BO143" s="663"/>
      <c r="BP143" s="663"/>
      <c r="BQ143" s="663"/>
      <c r="BR143" s="663"/>
      <c r="BS143" s="663"/>
      <c r="BT143" s="663"/>
      <c r="BU143" s="663"/>
      <c r="BV143" s="663"/>
      <c r="BW143" s="663"/>
      <c r="BX143" s="663"/>
      <c r="BY143" s="663"/>
      <c r="BZ143" s="663"/>
      <c r="CA143" s="663"/>
      <c r="CB143" s="663"/>
      <c r="CC143" s="663"/>
      <c r="CD143" s="663"/>
      <c r="CE143" s="663"/>
      <c r="CF143" s="663"/>
      <c r="CG143" s="663"/>
      <c r="CH143" s="663"/>
      <c r="CI143" s="663"/>
      <c r="CJ143" s="663"/>
      <c r="CK143" s="663"/>
      <c r="CL143" s="663"/>
      <c r="CM143" s="663"/>
      <c r="CN143" s="663"/>
      <c r="CO143" s="663"/>
      <c r="CP143" s="663"/>
      <c r="CQ143" s="663"/>
      <c r="CR143" s="663"/>
      <c r="CS143" s="663"/>
      <c r="CT143" s="663"/>
      <c r="CU143" s="663"/>
      <c r="CV143" s="663"/>
      <c r="CW143" s="663"/>
      <c r="CX143" s="663"/>
      <c r="CY143" s="663"/>
      <c r="CZ143" s="663"/>
      <c r="DA143" s="663"/>
      <c r="DB143" s="663"/>
      <c r="DC143" s="663"/>
      <c r="DD143" s="663"/>
      <c r="DE143" s="663"/>
      <c r="DF143" s="663"/>
      <c r="DG143" s="663"/>
      <c r="DH143" s="663"/>
      <c r="DI143" s="663"/>
      <c r="DJ143" s="663"/>
      <c r="DK143" s="663"/>
      <c r="DL143" s="663"/>
      <c r="DM143" s="663"/>
    </row>
    <row r="144" spans="2:117" ht="42" customHeight="1" x14ac:dyDescent="0.25">
      <c r="B144" s="397" t="s">
        <v>1575</v>
      </c>
      <c r="C144" s="398" t="s">
        <v>816</v>
      </c>
      <c r="D144" s="397" t="s">
        <v>93</v>
      </c>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c r="AJ144" s="663"/>
      <c r="AK144" s="663"/>
      <c r="AL144" s="663"/>
      <c r="AM144" s="663"/>
      <c r="AN144" s="663"/>
      <c r="AO144" s="663"/>
      <c r="AP144" s="663"/>
      <c r="AQ144" s="663"/>
      <c r="AR144" s="663"/>
      <c r="AS144" s="663"/>
      <c r="AT144" s="663"/>
      <c r="AU144" s="663"/>
      <c r="AV144" s="663"/>
      <c r="AW144" s="663"/>
      <c r="AX144" s="663"/>
      <c r="AY144" s="663"/>
      <c r="AZ144" s="663"/>
      <c r="BA144" s="663"/>
      <c r="BB144" s="663"/>
      <c r="BC144" s="663"/>
      <c r="BD144" s="663"/>
      <c r="BE144" s="663"/>
      <c r="BF144" s="663"/>
      <c r="BG144" s="663"/>
      <c r="BH144" s="663"/>
      <c r="BI144" s="663"/>
      <c r="BJ144" s="663"/>
      <c r="BK144" s="663"/>
      <c r="BL144" s="663"/>
      <c r="BM144" s="663"/>
      <c r="BN144" s="663"/>
      <c r="BO144" s="663"/>
      <c r="BP144" s="663"/>
      <c r="BQ144" s="663"/>
      <c r="BR144" s="663"/>
      <c r="BS144" s="663"/>
      <c r="BT144" s="663"/>
      <c r="BU144" s="663"/>
      <c r="BV144" s="663"/>
      <c r="BW144" s="663"/>
      <c r="BX144" s="663"/>
      <c r="BY144" s="663"/>
      <c r="BZ144" s="663"/>
      <c r="CA144" s="663"/>
      <c r="CB144" s="663"/>
      <c r="CC144" s="663"/>
      <c r="CD144" s="663"/>
      <c r="CE144" s="663"/>
      <c r="CF144" s="663"/>
      <c r="CG144" s="663"/>
      <c r="CH144" s="663"/>
      <c r="CI144" s="663"/>
      <c r="CJ144" s="663"/>
      <c r="CK144" s="663"/>
      <c r="CL144" s="663"/>
      <c r="CM144" s="663"/>
      <c r="CN144" s="663"/>
      <c r="CO144" s="663"/>
      <c r="CP144" s="663"/>
      <c r="CQ144" s="663"/>
      <c r="CR144" s="663"/>
      <c r="CS144" s="663"/>
      <c r="CT144" s="663"/>
      <c r="CU144" s="663"/>
      <c r="CV144" s="663"/>
      <c r="CW144" s="663"/>
      <c r="CX144" s="663"/>
      <c r="CY144" s="663"/>
      <c r="CZ144" s="663"/>
      <c r="DA144" s="663"/>
      <c r="DB144" s="663"/>
      <c r="DC144" s="663"/>
      <c r="DD144" s="663"/>
      <c r="DE144" s="663"/>
      <c r="DF144" s="663"/>
      <c r="DG144" s="663"/>
      <c r="DH144" s="663"/>
      <c r="DI144" s="663"/>
      <c r="DJ144" s="663"/>
      <c r="DK144" s="663"/>
      <c r="DL144" s="663"/>
      <c r="DM144" s="663"/>
    </row>
    <row r="145" spans="2:117" ht="33" customHeight="1" x14ac:dyDescent="0.25">
      <c r="B145" s="67" t="s">
        <v>1575</v>
      </c>
      <c r="C145" s="313" t="s">
        <v>1681</v>
      </c>
      <c r="D145" s="67" t="s">
        <v>1683</v>
      </c>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c r="CG145" s="173"/>
      <c r="CH145" s="173"/>
      <c r="CI145" s="173"/>
      <c r="CJ145" s="173"/>
      <c r="CK145" s="173"/>
      <c r="CL145" s="173"/>
      <c r="CM145" s="173"/>
      <c r="CN145" s="173"/>
      <c r="CO145" s="173"/>
      <c r="CP145" s="173"/>
      <c r="CQ145" s="173"/>
      <c r="CR145" s="173"/>
      <c r="CS145" s="173"/>
      <c r="CT145" s="173"/>
      <c r="CU145" s="173"/>
      <c r="CV145" s="173"/>
      <c r="CW145" s="173"/>
      <c r="CX145" s="173"/>
      <c r="CY145" s="173"/>
      <c r="CZ145" s="173"/>
      <c r="DA145" s="173"/>
      <c r="DB145" s="173"/>
      <c r="DC145" s="173"/>
      <c r="DD145" s="173"/>
      <c r="DE145" s="173"/>
      <c r="DF145" s="173"/>
      <c r="DG145" s="173"/>
      <c r="DH145" s="173"/>
      <c r="DI145" s="173"/>
      <c r="DJ145" s="173"/>
      <c r="DK145" s="173"/>
      <c r="DL145" s="173"/>
      <c r="DM145" s="173"/>
    </row>
    <row r="146" spans="2:117" ht="33" customHeight="1" x14ac:dyDescent="0.25">
      <c r="B146" s="67" t="s">
        <v>1575</v>
      </c>
      <c r="C146" s="313" t="s">
        <v>1679</v>
      </c>
      <c r="D146" s="67" t="s">
        <v>1684</v>
      </c>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c r="CG146" s="173"/>
      <c r="CH146" s="173"/>
      <c r="CI146" s="173"/>
      <c r="CJ146" s="173"/>
      <c r="CK146" s="173"/>
      <c r="CL146" s="173"/>
      <c r="CM146" s="173"/>
      <c r="CN146" s="173"/>
      <c r="CO146" s="173"/>
      <c r="CP146" s="173"/>
      <c r="CQ146" s="173"/>
      <c r="CR146" s="173"/>
      <c r="CS146" s="173"/>
      <c r="CT146" s="173"/>
      <c r="CU146" s="173"/>
      <c r="CV146" s="173"/>
      <c r="CW146" s="173"/>
      <c r="CX146" s="173"/>
      <c r="CY146" s="173"/>
      <c r="CZ146" s="173"/>
      <c r="DA146" s="173"/>
      <c r="DB146" s="173"/>
      <c r="DC146" s="173"/>
      <c r="DD146" s="173"/>
      <c r="DE146" s="173"/>
      <c r="DF146" s="173"/>
      <c r="DG146" s="173"/>
      <c r="DH146" s="173"/>
      <c r="DI146" s="173"/>
      <c r="DJ146" s="173"/>
      <c r="DK146" s="173"/>
      <c r="DL146" s="173"/>
      <c r="DM146" s="173"/>
    </row>
    <row r="147" spans="2:117" ht="33" customHeight="1" x14ac:dyDescent="0.25">
      <c r="B147" s="67" t="s">
        <v>1575</v>
      </c>
      <c r="C147" s="313" t="s">
        <v>1680</v>
      </c>
      <c r="D147" s="67" t="s">
        <v>1685</v>
      </c>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c r="CG147" s="173"/>
      <c r="CH147" s="173"/>
      <c r="CI147" s="173"/>
      <c r="CJ147" s="173"/>
      <c r="CK147" s="173"/>
      <c r="CL147" s="173"/>
      <c r="CM147" s="173"/>
      <c r="CN147" s="173"/>
      <c r="CO147" s="173"/>
      <c r="CP147" s="173"/>
      <c r="CQ147" s="173"/>
      <c r="CR147" s="173"/>
      <c r="CS147" s="173"/>
      <c r="CT147" s="173"/>
      <c r="CU147" s="173"/>
      <c r="CV147" s="173"/>
      <c r="CW147" s="173"/>
      <c r="CX147" s="173"/>
      <c r="CY147" s="173"/>
      <c r="CZ147" s="173"/>
      <c r="DA147" s="173"/>
      <c r="DB147" s="173"/>
      <c r="DC147" s="173"/>
      <c r="DD147" s="173"/>
      <c r="DE147" s="173"/>
      <c r="DF147" s="173"/>
      <c r="DG147" s="173"/>
      <c r="DH147" s="173"/>
      <c r="DI147" s="173"/>
      <c r="DJ147" s="173"/>
      <c r="DK147" s="173"/>
      <c r="DL147" s="173"/>
      <c r="DM147" s="173"/>
    </row>
    <row r="148" spans="2:117" ht="48" customHeight="1" x14ac:dyDescent="0.25">
      <c r="B148" s="416" t="s">
        <v>748</v>
      </c>
      <c r="C148" s="417" t="s">
        <v>177</v>
      </c>
      <c r="D148" s="416" t="s">
        <v>93</v>
      </c>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c r="AN148" s="662"/>
      <c r="AO148" s="662"/>
      <c r="AP148" s="662"/>
      <c r="AQ148" s="662"/>
      <c r="AR148" s="662"/>
      <c r="AS148" s="662"/>
      <c r="AT148" s="662"/>
      <c r="AU148" s="662"/>
      <c r="AV148" s="662"/>
      <c r="AW148" s="662"/>
      <c r="AX148" s="662"/>
      <c r="AY148" s="662"/>
      <c r="AZ148" s="662"/>
      <c r="BA148" s="662"/>
      <c r="BB148" s="662"/>
      <c r="BC148" s="662"/>
      <c r="BD148" s="662"/>
      <c r="BE148" s="662"/>
      <c r="BF148" s="662"/>
      <c r="BG148" s="662"/>
      <c r="BH148" s="662"/>
      <c r="BI148" s="662"/>
      <c r="BJ148" s="662"/>
      <c r="BK148" s="662"/>
      <c r="BL148" s="662"/>
      <c r="BM148" s="662"/>
      <c r="BN148" s="662"/>
      <c r="BO148" s="662"/>
      <c r="BP148" s="662"/>
      <c r="BQ148" s="662"/>
      <c r="BR148" s="662"/>
      <c r="BS148" s="662"/>
      <c r="BT148" s="662"/>
      <c r="BU148" s="662"/>
      <c r="BV148" s="662"/>
      <c r="BW148" s="662"/>
      <c r="BX148" s="662"/>
      <c r="BY148" s="662"/>
      <c r="BZ148" s="662"/>
      <c r="CA148" s="662"/>
      <c r="CB148" s="662"/>
      <c r="CC148" s="662"/>
      <c r="CD148" s="662"/>
      <c r="CE148" s="662"/>
      <c r="CF148" s="662"/>
      <c r="CG148" s="662"/>
      <c r="CH148" s="662"/>
      <c r="CI148" s="662"/>
      <c r="CJ148" s="662"/>
      <c r="CK148" s="662"/>
      <c r="CL148" s="662"/>
      <c r="CM148" s="662"/>
      <c r="CN148" s="662"/>
      <c r="CO148" s="662"/>
      <c r="CP148" s="662"/>
      <c r="CQ148" s="662"/>
      <c r="CR148" s="662"/>
      <c r="CS148" s="662"/>
      <c r="CT148" s="662"/>
      <c r="CU148" s="662"/>
      <c r="CV148" s="662"/>
      <c r="CW148" s="662"/>
      <c r="CX148" s="662"/>
      <c r="CY148" s="662"/>
      <c r="CZ148" s="662"/>
      <c r="DA148" s="662"/>
      <c r="DB148" s="662"/>
      <c r="DC148" s="662"/>
      <c r="DD148" s="662"/>
      <c r="DE148" s="662"/>
      <c r="DF148" s="662"/>
      <c r="DG148" s="662"/>
      <c r="DH148" s="662"/>
      <c r="DI148" s="662"/>
      <c r="DJ148" s="662"/>
      <c r="DK148" s="662"/>
      <c r="DL148" s="662"/>
      <c r="DM148" s="662"/>
    </row>
    <row r="149" spans="2:117" ht="48" customHeight="1" x14ac:dyDescent="0.25">
      <c r="B149" s="416" t="s">
        <v>1576</v>
      </c>
      <c r="C149" s="417" t="s">
        <v>1577</v>
      </c>
      <c r="D149" s="416" t="s">
        <v>93</v>
      </c>
      <c r="E149" s="662"/>
      <c r="F149" s="662"/>
      <c r="G149" s="662"/>
      <c r="H149" s="662"/>
      <c r="I149" s="662"/>
      <c r="J149" s="662"/>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c r="BF149" s="662"/>
      <c r="BG149" s="662"/>
      <c r="BH149" s="662"/>
      <c r="BI149" s="662"/>
      <c r="BJ149" s="662"/>
      <c r="BK149" s="662"/>
      <c r="BL149" s="662"/>
      <c r="BM149" s="662"/>
      <c r="BN149" s="662"/>
      <c r="BO149" s="662"/>
      <c r="BP149" s="662"/>
      <c r="BQ149" s="662"/>
      <c r="BR149" s="662"/>
      <c r="BS149" s="662"/>
      <c r="BT149" s="662"/>
      <c r="BU149" s="662"/>
      <c r="BV149" s="662"/>
      <c r="BW149" s="662"/>
      <c r="BX149" s="662"/>
      <c r="BY149" s="662"/>
      <c r="BZ149" s="662"/>
      <c r="CA149" s="662"/>
      <c r="CB149" s="662"/>
      <c r="CC149" s="662"/>
      <c r="CD149" s="662"/>
      <c r="CE149" s="662"/>
      <c r="CF149" s="662"/>
      <c r="CG149" s="662"/>
      <c r="CH149" s="662"/>
      <c r="CI149" s="662"/>
      <c r="CJ149" s="662"/>
      <c r="CK149" s="662"/>
      <c r="CL149" s="662"/>
      <c r="CM149" s="662"/>
      <c r="CN149" s="662"/>
      <c r="CO149" s="662"/>
      <c r="CP149" s="662"/>
      <c r="CQ149" s="662"/>
      <c r="CR149" s="662"/>
      <c r="CS149" s="662"/>
      <c r="CT149" s="662"/>
      <c r="CU149" s="662"/>
      <c r="CV149" s="662"/>
      <c r="CW149" s="662"/>
      <c r="CX149" s="662"/>
      <c r="CY149" s="662"/>
      <c r="CZ149" s="662"/>
      <c r="DA149" s="662"/>
      <c r="DB149" s="662"/>
      <c r="DC149" s="662"/>
      <c r="DD149" s="662"/>
      <c r="DE149" s="662"/>
      <c r="DF149" s="662"/>
      <c r="DG149" s="662"/>
      <c r="DH149" s="662"/>
      <c r="DI149" s="662"/>
      <c r="DJ149" s="662"/>
      <c r="DK149" s="662"/>
      <c r="DL149" s="662"/>
      <c r="DM149" s="662"/>
    </row>
    <row r="150" spans="2:117" ht="48" customHeight="1" x14ac:dyDescent="0.25">
      <c r="B150" s="416" t="s">
        <v>169</v>
      </c>
      <c r="C150" s="417" t="s">
        <v>1578</v>
      </c>
      <c r="D150" s="416" t="s">
        <v>93</v>
      </c>
      <c r="E150" s="662"/>
      <c r="F150" s="662"/>
      <c r="G150" s="662"/>
      <c r="H150" s="662"/>
      <c r="I150" s="662"/>
      <c r="J150" s="662"/>
      <c r="K150" s="662"/>
      <c r="L150" s="662"/>
      <c r="M150" s="662"/>
      <c r="N150" s="662"/>
      <c r="O150" s="662"/>
      <c r="P150" s="662"/>
      <c r="Q150" s="662"/>
      <c r="R150" s="662"/>
      <c r="S150" s="662"/>
      <c r="T150" s="662"/>
      <c r="U150" s="662"/>
      <c r="V150" s="662"/>
      <c r="W150" s="662"/>
      <c r="X150" s="662"/>
      <c r="Y150" s="662"/>
      <c r="Z150" s="662"/>
      <c r="AA150" s="662"/>
      <c r="AB150" s="662"/>
      <c r="AC150" s="662"/>
      <c r="AD150" s="662"/>
      <c r="AE150" s="662"/>
      <c r="AF150" s="662"/>
      <c r="AG150" s="662"/>
      <c r="AH150" s="662"/>
      <c r="AI150" s="662"/>
      <c r="AJ150" s="662"/>
      <c r="AK150" s="662"/>
      <c r="AL150" s="662"/>
      <c r="AM150" s="662"/>
      <c r="AN150" s="662"/>
      <c r="AO150" s="662"/>
      <c r="AP150" s="662"/>
      <c r="AQ150" s="662"/>
      <c r="AR150" s="662"/>
      <c r="AS150" s="662"/>
      <c r="AT150" s="662"/>
      <c r="AU150" s="662"/>
      <c r="AV150" s="662"/>
      <c r="AW150" s="662"/>
      <c r="AX150" s="662"/>
      <c r="AY150" s="662"/>
      <c r="AZ150" s="662"/>
      <c r="BA150" s="662"/>
      <c r="BB150" s="662"/>
      <c r="BC150" s="662"/>
      <c r="BD150" s="662"/>
      <c r="BE150" s="662"/>
      <c r="BF150" s="662"/>
      <c r="BG150" s="662"/>
      <c r="BH150" s="662"/>
      <c r="BI150" s="662"/>
      <c r="BJ150" s="662"/>
      <c r="BK150" s="662"/>
      <c r="BL150" s="662"/>
      <c r="BM150" s="662"/>
      <c r="BN150" s="662"/>
      <c r="BO150" s="662"/>
      <c r="BP150" s="662"/>
      <c r="BQ150" s="662"/>
      <c r="BR150" s="662"/>
      <c r="BS150" s="662"/>
      <c r="BT150" s="662"/>
      <c r="BU150" s="662"/>
      <c r="BV150" s="662"/>
      <c r="BW150" s="662"/>
      <c r="BX150" s="662"/>
      <c r="BY150" s="662"/>
      <c r="BZ150" s="662"/>
      <c r="CA150" s="662"/>
      <c r="CB150" s="662"/>
      <c r="CC150" s="662"/>
      <c r="CD150" s="662"/>
      <c r="CE150" s="662"/>
      <c r="CF150" s="662"/>
      <c r="CG150" s="662"/>
      <c r="CH150" s="662"/>
      <c r="CI150" s="662"/>
      <c r="CJ150" s="662"/>
      <c r="CK150" s="662"/>
      <c r="CL150" s="662"/>
      <c r="CM150" s="662"/>
      <c r="CN150" s="662"/>
      <c r="CO150" s="662"/>
      <c r="CP150" s="662"/>
      <c r="CQ150" s="662"/>
      <c r="CR150" s="662"/>
      <c r="CS150" s="662"/>
      <c r="CT150" s="662"/>
      <c r="CU150" s="662"/>
      <c r="CV150" s="662"/>
      <c r="CW150" s="662"/>
      <c r="CX150" s="662"/>
      <c r="CY150" s="662"/>
      <c r="CZ150" s="662"/>
      <c r="DA150" s="662"/>
      <c r="DB150" s="662"/>
      <c r="DC150" s="662"/>
      <c r="DD150" s="662"/>
      <c r="DE150" s="662"/>
      <c r="DF150" s="662"/>
      <c r="DG150" s="662"/>
      <c r="DH150" s="662"/>
      <c r="DI150" s="662"/>
      <c r="DJ150" s="662"/>
      <c r="DK150" s="662"/>
      <c r="DL150" s="662"/>
      <c r="DM150" s="662"/>
    </row>
    <row r="151" spans="2:117" ht="48" customHeight="1" x14ac:dyDescent="0.25">
      <c r="B151" s="416" t="s">
        <v>171</v>
      </c>
      <c r="C151" s="417" t="s">
        <v>1579</v>
      </c>
      <c r="D151" s="416" t="s">
        <v>93</v>
      </c>
      <c r="E151" s="662"/>
      <c r="F151" s="662"/>
      <c r="G151" s="662"/>
      <c r="H151" s="662"/>
      <c r="I151" s="662"/>
      <c r="J151" s="662"/>
      <c r="K151" s="662"/>
      <c r="L151" s="662"/>
      <c r="M151" s="662"/>
      <c r="N151" s="662"/>
      <c r="O151" s="662"/>
      <c r="P151" s="662"/>
      <c r="Q151" s="662"/>
      <c r="R151" s="662"/>
      <c r="S151" s="662"/>
      <c r="T151" s="662"/>
      <c r="U151" s="662"/>
      <c r="V151" s="662"/>
      <c r="W151" s="662"/>
      <c r="X151" s="662"/>
      <c r="Y151" s="662"/>
      <c r="Z151" s="662"/>
      <c r="AA151" s="662"/>
      <c r="AB151" s="662"/>
      <c r="AC151" s="662"/>
      <c r="AD151" s="662"/>
      <c r="AE151" s="662"/>
      <c r="AF151" s="662"/>
      <c r="AG151" s="662"/>
      <c r="AH151" s="662"/>
      <c r="AI151" s="662"/>
      <c r="AJ151" s="662"/>
      <c r="AK151" s="662"/>
      <c r="AL151" s="662"/>
      <c r="AM151" s="662"/>
      <c r="AN151" s="662"/>
      <c r="AO151" s="662"/>
      <c r="AP151" s="662"/>
      <c r="AQ151" s="662"/>
      <c r="AR151" s="662"/>
      <c r="AS151" s="662"/>
      <c r="AT151" s="662"/>
      <c r="AU151" s="662"/>
      <c r="AV151" s="662"/>
      <c r="AW151" s="662"/>
      <c r="AX151" s="662"/>
      <c r="AY151" s="662"/>
      <c r="AZ151" s="662"/>
      <c r="BA151" s="662"/>
      <c r="BB151" s="662"/>
      <c r="BC151" s="662"/>
      <c r="BD151" s="662"/>
      <c r="BE151" s="662"/>
      <c r="BF151" s="662"/>
      <c r="BG151" s="662"/>
      <c r="BH151" s="662"/>
      <c r="BI151" s="662"/>
      <c r="BJ151" s="662"/>
      <c r="BK151" s="662"/>
      <c r="BL151" s="662"/>
      <c r="BM151" s="662"/>
      <c r="BN151" s="662"/>
      <c r="BO151" s="662"/>
      <c r="BP151" s="662"/>
      <c r="BQ151" s="662"/>
      <c r="BR151" s="662"/>
      <c r="BS151" s="662"/>
      <c r="BT151" s="662"/>
      <c r="BU151" s="662"/>
      <c r="BV151" s="662"/>
      <c r="BW151" s="662"/>
      <c r="BX151" s="662"/>
      <c r="BY151" s="662"/>
      <c r="BZ151" s="662"/>
      <c r="CA151" s="662"/>
      <c r="CB151" s="662"/>
      <c r="CC151" s="662"/>
      <c r="CD151" s="662"/>
      <c r="CE151" s="662"/>
      <c r="CF151" s="662"/>
      <c r="CG151" s="662"/>
      <c r="CH151" s="662"/>
      <c r="CI151" s="662"/>
      <c r="CJ151" s="662"/>
      <c r="CK151" s="662"/>
      <c r="CL151" s="662"/>
      <c r="CM151" s="662"/>
      <c r="CN151" s="662"/>
      <c r="CO151" s="662"/>
      <c r="CP151" s="662"/>
      <c r="CQ151" s="662"/>
      <c r="CR151" s="662"/>
      <c r="CS151" s="662"/>
      <c r="CT151" s="662"/>
      <c r="CU151" s="662"/>
      <c r="CV151" s="662"/>
      <c r="CW151" s="662"/>
      <c r="CX151" s="662"/>
      <c r="CY151" s="662"/>
      <c r="CZ151" s="662"/>
      <c r="DA151" s="662"/>
      <c r="DB151" s="662"/>
      <c r="DC151" s="662"/>
      <c r="DD151" s="662"/>
      <c r="DE151" s="662"/>
      <c r="DF151" s="662"/>
      <c r="DG151" s="662"/>
      <c r="DH151" s="662"/>
      <c r="DI151" s="662"/>
      <c r="DJ151" s="662"/>
      <c r="DK151" s="662"/>
      <c r="DL151" s="662"/>
      <c r="DM151" s="662"/>
    </row>
    <row r="152" spans="2:117" ht="48" customHeight="1" x14ac:dyDescent="0.25">
      <c r="B152" s="416" t="s">
        <v>1580</v>
      </c>
      <c r="C152" s="417" t="s">
        <v>1581</v>
      </c>
      <c r="D152" s="416" t="s">
        <v>93</v>
      </c>
      <c r="E152" s="662"/>
      <c r="F152" s="662"/>
      <c r="G152" s="662"/>
      <c r="H152" s="662"/>
      <c r="I152" s="662"/>
      <c r="J152" s="662"/>
      <c r="K152" s="662"/>
      <c r="L152" s="662"/>
      <c r="M152" s="662"/>
      <c r="N152" s="662"/>
      <c r="O152" s="662"/>
      <c r="P152" s="662"/>
      <c r="Q152" s="662"/>
      <c r="R152" s="662"/>
      <c r="S152" s="662"/>
      <c r="T152" s="662"/>
      <c r="U152" s="662"/>
      <c r="V152" s="662"/>
      <c r="W152" s="662"/>
      <c r="X152" s="662"/>
      <c r="Y152" s="662"/>
      <c r="Z152" s="662"/>
      <c r="AA152" s="662"/>
      <c r="AB152" s="662"/>
      <c r="AC152" s="662"/>
      <c r="AD152" s="662"/>
      <c r="AE152" s="662"/>
      <c r="AF152" s="662"/>
      <c r="AG152" s="662"/>
      <c r="AH152" s="662"/>
      <c r="AI152" s="662"/>
      <c r="AJ152" s="662"/>
      <c r="AK152" s="662"/>
      <c r="AL152" s="662"/>
      <c r="AM152" s="662"/>
      <c r="AN152" s="662"/>
      <c r="AO152" s="662"/>
      <c r="AP152" s="662"/>
      <c r="AQ152" s="662"/>
      <c r="AR152" s="662"/>
      <c r="AS152" s="662"/>
      <c r="AT152" s="662"/>
      <c r="AU152" s="662"/>
      <c r="AV152" s="662"/>
      <c r="AW152" s="662"/>
      <c r="AX152" s="662"/>
      <c r="AY152" s="662"/>
      <c r="AZ152" s="662"/>
      <c r="BA152" s="662"/>
      <c r="BB152" s="662"/>
      <c r="BC152" s="662"/>
      <c r="BD152" s="662"/>
      <c r="BE152" s="662"/>
      <c r="BF152" s="662"/>
      <c r="BG152" s="662"/>
      <c r="BH152" s="662"/>
      <c r="BI152" s="662"/>
      <c r="BJ152" s="662"/>
      <c r="BK152" s="662"/>
      <c r="BL152" s="662"/>
      <c r="BM152" s="662"/>
      <c r="BN152" s="662"/>
      <c r="BO152" s="662"/>
      <c r="BP152" s="662"/>
      <c r="BQ152" s="662"/>
      <c r="BR152" s="662"/>
      <c r="BS152" s="662"/>
      <c r="BT152" s="662"/>
      <c r="BU152" s="662"/>
      <c r="BV152" s="662"/>
      <c r="BW152" s="662"/>
      <c r="BX152" s="662"/>
      <c r="BY152" s="662"/>
      <c r="BZ152" s="662"/>
      <c r="CA152" s="662"/>
      <c r="CB152" s="662"/>
      <c r="CC152" s="662"/>
      <c r="CD152" s="662"/>
      <c r="CE152" s="662"/>
      <c r="CF152" s="662"/>
      <c r="CG152" s="662"/>
      <c r="CH152" s="662"/>
      <c r="CI152" s="662"/>
      <c r="CJ152" s="662"/>
      <c r="CK152" s="662"/>
      <c r="CL152" s="662"/>
      <c r="CM152" s="662"/>
      <c r="CN152" s="662"/>
      <c r="CO152" s="662"/>
      <c r="CP152" s="662"/>
      <c r="CQ152" s="662"/>
      <c r="CR152" s="662"/>
      <c r="CS152" s="662"/>
      <c r="CT152" s="662"/>
      <c r="CU152" s="662"/>
      <c r="CV152" s="662"/>
      <c r="CW152" s="662"/>
      <c r="CX152" s="662"/>
      <c r="CY152" s="662"/>
      <c r="CZ152" s="662"/>
      <c r="DA152" s="662"/>
      <c r="DB152" s="662"/>
      <c r="DC152" s="662"/>
      <c r="DD152" s="662"/>
      <c r="DE152" s="662"/>
      <c r="DF152" s="662"/>
      <c r="DG152" s="662"/>
      <c r="DH152" s="662"/>
      <c r="DI152" s="662"/>
      <c r="DJ152" s="662"/>
      <c r="DK152" s="662"/>
      <c r="DL152" s="662"/>
      <c r="DM152" s="662"/>
    </row>
    <row r="153" spans="2:117" ht="42" customHeight="1" x14ac:dyDescent="0.25">
      <c r="B153" s="397" t="s">
        <v>1582</v>
      </c>
      <c r="C153" s="398" t="s">
        <v>1583</v>
      </c>
      <c r="D153" s="397" t="s">
        <v>93</v>
      </c>
      <c r="E153" s="663"/>
      <c r="F153" s="663"/>
      <c r="G153" s="663"/>
      <c r="H153" s="663"/>
      <c r="I153" s="663"/>
      <c r="J153" s="663"/>
      <c r="K153" s="663"/>
      <c r="L153" s="663"/>
      <c r="M153" s="663"/>
      <c r="N153" s="663"/>
      <c r="O153" s="663"/>
      <c r="P153" s="663"/>
      <c r="Q153" s="663"/>
      <c r="R153" s="663"/>
      <c r="S153" s="663"/>
      <c r="T153" s="663"/>
      <c r="U153" s="663"/>
      <c r="V153" s="663"/>
      <c r="W153" s="663"/>
      <c r="X153" s="663"/>
      <c r="Y153" s="663"/>
      <c r="Z153" s="663"/>
      <c r="AA153" s="663"/>
      <c r="AB153" s="663"/>
      <c r="AC153" s="663"/>
      <c r="AD153" s="663"/>
      <c r="AE153" s="663"/>
      <c r="AF153" s="663"/>
      <c r="AG153" s="663"/>
      <c r="AH153" s="663"/>
      <c r="AI153" s="663"/>
      <c r="AJ153" s="663"/>
      <c r="AK153" s="663"/>
      <c r="AL153" s="663"/>
      <c r="AM153" s="663"/>
      <c r="AN153" s="663"/>
      <c r="AO153" s="663"/>
      <c r="AP153" s="663"/>
      <c r="AQ153" s="663"/>
      <c r="AR153" s="663"/>
      <c r="AS153" s="663"/>
      <c r="AT153" s="663"/>
      <c r="AU153" s="663"/>
      <c r="AV153" s="663"/>
      <c r="AW153" s="663"/>
      <c r="AX153" s="663"/>
      <c r="AY153" s="663"/>
      <c r="AZ153" s="663"/>
      <c r="BA153" s="663"/>
      <c r="BB153" s="663"/>
      <c r="BC153" s="663"/>
      <c r="BD153" s="663"/>
      <c r="BE153" s="663"/>
      <c r="BF153" s="663"/>
      <c r="BG153" s="663"/>
      <c r="BH153" s="663"/>
      <c r="BI153" s="663"/>
      <c r="BJ153" s="663"/>
      <c r="BK153" s="663"/>
      <c r="BL153" s="663"/>
      <c r="BM153" s="663"/>
      <c r="BN153" s="663"/>
      <c r="BO153" s="663"/>
      <c r="BP153" s="663"/>
      <c r="BQ153" s="663"/>
      <c r="BR153" s="663"/>
      <c r="BS153" s="663"/>
      <c r="BT153" s="663"/>
      <c r="BU153" s="663"/>
      <c r="BV153" s="663"/>
      <c r="BW153" s="663"/>
      <c r="BX153" s="663"/>
      <c r="BY153" s="663"/>
      <c r="BZ153" s="663"/>
      <c r="CA153" s="663"/>
      <c r="CB153" s="663"/>
      <c r="CC153" s="663"/>
      <c r="CD153" s="663"/>
      <c r="CE153" s="663"/>
      <c r="CF153" s="663"/>
      <c r="CG153" s="663"/>
      <c r="CH153" s="663"/>
      <c r="CI153" s="663"/>
      <c r="CJ153" s="663"/>
      <c r="CK153" s="663"/>
      <c r="CL153" s="663"/>
      <c r="CM153" s="663"/>
      <c r="CN153" s="663"/>
      <c r="CO153" s="663"/>
      <c r="CP153" s="663"/>
      <c r="CQ153" s="663"/>
      <c r="CR153" s="663"/>
      <c r="CS153" s="663"/>
      <c r="CT153" s="663"/>
      <c r="CU153" s="663"/>
      <c r="CV153" s="663"/>
      <c r="CW153" s="663"/>
      <c r="CX153" s="663"/>
      <c r="CY153" s="663"/>
      <c r="CZ153" s="663"/>
      <c r="DA153" s="663"/>
      <c r="DB153" s="663"/>
      <c r="DC153" s="663"/>
      <c r="DD153" s="663"/>
      <c r="DE153" s="663"/>
      <c r="DF153" s="663"/>
      <c r="DG153" s="663"/>
      <c r="DH153" s="663"/>
      <c r="DI153" s="663"/>
      <c r="DJ153" s="663"/>
      <c r="DK153" s="663"/>
      <c r="DL153" s="663"/>
      <c r="DM153" s="663"/>
    </row>
    <row r="154" spans="2:117" ht="42" customHeight="1" x14ac:dyDescent="0.25">
      <c r="B154" s="397" t="s">
        <v>1584</v>
      </c>
      <c r="C154" s="398" t="s">
        <v>1566</v>
      </c>
      <c r="D154" s="397" t="s">
        <v>93</v>
      </c>
      <c r="E154" s="663"/>
      <c r="F154" s="663"/>
      <c r="G154" s="663"/>
      <c r="H154" s="663"/>
      <c r="I154" s="663"/>
      <c r="J154" s="663"/>
      <c r="K154" s="663"/>
      <c r="L154" s="663"/>
      <c r="M154" s="663"/>
      <c r="N154" s="663"/>
      <c r="O154" s="663"/>
      <c r="P154" s="663"/>
      <c r="Q154" s="663"/>
      <c r="R154" s="663"/>
      <c r="S154" s="663"/>
      <c r="T154" s="663"/>
      <c r="U154" s="663"/>
      <c r="V154" s="663"/>
      <c r="W154" s="663"/>
      <c r="X154" s="663"/>
      <c r="Y154" s="663"/>
      <c r="Z154" s="663"/>
      <c r="AA154" s="663"/>
      <c r="AB154" s="663"/>
      <c r="AC154" s="663"/>
      <c r="AD154" s="663"/>
      <c r="AE154" s="663"/>
      <c r="AF154" s="663"/>
      <c r="AG154" s="663"/>
      <c r="AH154" s="663"/>
      <c r="AI154" s="663"/>
      <c r="AJ154" s="663"/>
      <c r="AK154" s="663"/>
      <c r="AL154" s="663"/>
      <c r="AM154" s="663"/>
      <c r="AN154" s="663"/>
      <c r="AO154" s="663"/>
      <c r="AP154" s="663"/>
      <c r="AQ154" s="663"/>
      <c r="AR154" s="663"/>
      <c r="AS154" s="663"/>
      <c r="AT154" s="663"/>
      <c r="AU154" s="663"/>
      <c r="AV154" s="663"/>
      <c r="AW154" s="663"/>
      <c r="AX154" s="663"/>
      <c r="AY154" s="663"/>
      <c r="AZ154" s="663"/>
      <c r="BA154" s="663"/>
      <c r="BB154" s="663"/>
      <c r="BC154" s="663"/>
      <c r="BD154" s="663"/>
      <c r="BE154" s="663"/>
      <c r="BF154" s="663"/>
      <c r="BG154" s="663"/>
      <c r="BH154" s="663"/>
      <c r="BI154" s="663"/>
      <c r="BJ154" s="663"/>
      <c r="BK154" s="663"/>
      <c r="BL154" s="663"/>
      <c r="BM154" s="663"/>
      <c r="BN154" s="663"/>
      <c r="BO154" s="663"/>
      <c r="BP154" s="663"/>
      <c r="BQ154" s="663"/>
      <c r="BR154" s="663"/>
      <c r="BS154" s="663"/>
      <c r="BT154" s="663"/>
      <c r="BU154" s="663"/>
      <c r="BV154" s="663"/>
      <c r="BW154" s="663"/>
      <c r="BX154" s="663"/>
      <c r="BY154" s="663"/>
      <c r="BZ154" s="663"/>
      <c r="CA154" s="663"/>
      <c r="CB154" s="663"/>
      <c r="CC154" s="663"/>
      <c r="CD154" s="663"/>
      <c r="CE154" s="663"/>
      <c r="CF154" s="663"/>
      <c r="CG154" s="663"/>
      <c r="CH154" s="663"/>
      <c r="CI154" s="663"/>
      <c r="CJ154" s="663"/>
      <c r="CK154" s="663"/>
      <c r="CL154" s="663"/>
      <c r="CM154" s="663"/>
      <c r="CN154" s="663"/>
      <c r="CO154" s="663"/>
      <c r="CP154" s="663"/>
      <c r="CQ154" s="663"/>
      <c r="CR154" s="663"/>
      <c r="CS154" s="663"/>
      <c r="CT154" s="663"/>
      <c r="CU154" s="663"/>
      <c r="CV154" s="663"/>
      <c r="CW154" s="663"/>
      <c r="CX154" s="663"/>
      <c r="CY154" s="663"/>
      <c r="CZ154" s="663"/>
      <c r="DA154" s="663"/>
      <c r="DB154" s="663"/>
      <c r="DC154" s="663"/>
      <c r="DD154" s="663"/>
      <c r="DE154" s="663"/>
      <c r="DF154" s="663"/>
      <c r="DG154" s="663"/>
      <c r="DH154" s="663"/>
      <c r="DI154" s="663"/>
      <c r="DJ154" s="663"/>
      <c r="DK154" s="663"/>
      <c r="DL154" s="663"/>
      <c r="DM154" s="663"/>
    </row>
    <row r="155" spans="2:117" ht="42" customHeight="1" x14ac:dyDescent="0.25">
      <c r="B155" s="397" t="s">
        <v>1585</v>
      </c>
      <c r="C155" s="398" t="s">
        <v>1586</v>
      </c>
      <c r="D155" s="397" t="s">
        <v>93</v>
      </c>
      <c r="E155" s="663"/>
      <c r="F155" s="663"/>
      <c r="G155" s="663"/>
      <c r="H155" s="663"/>
      <c r="I155" s="663"/>
      <c r="J155" s="663"/>
      <c r="K155" s="663"/>
      <c r="L155" s="663"/>
      <c r="M155" s="663"/>
      <c r="N155" s="663"/>
      <c r="O155" s="663"/>
      <c r="P155" s="663"/>
      <c r="Q155" s="663"/>
      <c r="R155" s="663"/>
      <c r="S155" s="663"/>
      <c r="T155" s="663"/>
      <c r="U155" s="663"/>
      <c r="V155" s="663"/>
      <c r="W155" s="663"/>
      <c r="X155" s="663"/>
      <c r="Y155" s="663"/>
      <c r="Z155" s="663"/>
      <c r="AA155" s="663"/>
      <c r="AB155" s="663"/>
      <c r="AC155" s="663"/>
      <c r="AD155" s="663"/>
      <c r="AE155" s="663"/>
      <c r="AF155" s="663"/>
      <c r="AG155" s="663"/>
      <c r="AH155" s="663"/>
      <c r="AI155" s="663"/>
      <c r="AJ155" s="663"/>
      <c r="AK155" s="663"/>
      <c r="AL155" s="663"/>
      <c r="AM155" s="663"/>
      <c r="AN155" s="663"/>
      <c r="AO155" s="663"/>
      <c r="AP155" s="663"/>
      <c r="AQ155" s="663"/>
      <c r="AR155" s="663"/>
      <c r="AS155" s="663"/>
      <c r="AT155" s="663"/>
      <c r="AU155" s="663"/>
      <c r="AV155" s="663"/>
      <c r="AW155" s="663"/>
      <c r="AX155" s="663"/>
      <c r="AY155" s="663"/>
      <c r="AZ155" s="663"/>
      <c r="BA155" s="663"/>
      <c r="BB155" s="663"/>
      <c r="BC155" s="663"/>
      <c r="BD155" s="663"/>
      <c r="BE155" s="663"/>
      <c r="BF155" s="663"/>
      <c r="BG155" s="663"/>
      <c r="BH155" s="663"/>
      <c r="BI155" s="663"/>
      <c r="BJ155" s="663"/>
      <c r="BK155" s="663"/>
      <c r="BL155" s="663"/>
      <c r="BM155" s="663"/>
      <c r="BN155" s="663"/>
      <c r="BO155" s="663"/>
      <c r="BP155" s="663"/>
      <c r="BQ155" s="663"/>
      <c r="BR155" s="663"/>
      <c r="BS155" s="663"/>
      <c r="BT155" s="663"/>
      <c r="BU155" s="663"/>
      <c r="BV155" s="663"/>
      <c r="BW155" s="663"/>
      <c r="BX155" s="663"/>
      <c r="BY155" s="663"/>
      <c r="BZ155" s="663"/>
      <c r="CA155" s="663"/>
      <c r="CB155" s="663"/>
      <c r="CC155" s="663"/>
      <c r="CD155" s="663"/>
      <c r="CE155" s="663"/>
      <c r="CF155" s="663"/>
      <c r="CG155" s="663"/>
      <c r="CH155" s="663"/>
      <c r="CI155" s="663"/>
      <c r="CJ155" s="663"/>
      <c r="CK155" s="663"/>
      <c r="CL155" s="663"/>
      <c r="CM155" s="663"/>
      <c r="CN155" s="663"/>
      <c r="CO155" s="663"/>
      <c r="CP155" s="663"/>
      <c r="CQ155" s="663"/>
      <c r="CR155" s="663"/>
      <c r="CS155" s="663"/>
      <c r="CT155" s="663"/>
      <c r="CU155" s="663"/>
      <c r="CV155" s="663"/>
      <c r="CW155" s="663"/>
      <c r="CX155" s="663"/>
      <c r="CY155" s="663"/>
      <c r="CZ155" s="663"/>
      <c r="DA155" s="663"/>
      <c r="DB155" s="663"/>
      <c r="DC155" s="663"/>
      <c r="DD155" s="663"/>
      <c r="DE155" s="663"/>
      <c r="DF155" s="663"/>
      <c r="DG155" s="663"/>
      <c r="DH155" s="663"/>
      <c r="DI155" s="663"/>
      <c r="DJ155" s="663"/>
      <c r="DK155" s="663"/>
      <c r="DL155" s="663"/>
      <c r="DM155" s="663"/>
    </row>
    <row r="156" spans="2:117" ht="42" customHeight="1" x14ac:dyDescent="0.25">
      <c r="B156" s="397" t="s">
        <v>1587</v>
      </c>
      <c r="C156" s="398" t="s">
        <v>1588</v>
      </c>
      <c r="D156" s="397" t="s">
        <v>93</v>
      </c>
      <c r="E156" s="663"/>
      <c r="F156" s="663"/>
      <c r="G156" s="663"/>
      <c r="H156" s="663"/>
      <c r="I156" s="663"/>
      <c r="J156" s="663"/>
      <c r="K156" s="663"/>
      <c r="L156" s="663"/>
      <c r="M156" s="663"/>
      <c r="N156" s="663"/>
      <c r="O156" s="663"/>
      <c r="P156" s="663"/>
      <c r="Q156" s="663"/>
      <c r="R156" s="663"/>
      <c r="S156" s="663"/>
      <c r="T156" s="663"/>
      <c r="U156" s="663"/>
      <c r="V156" s="663"/>
      <c r="W156" s="663"/>
      <c r="X156" s="663"/>
      <c r="Y156" s="663"/>
      <c r="Z156" s="663"/>
      <c r="AA156" s="663"/>
      <c r="AB156" s="663"/>
      <c r="AC156" s="663"/>
      <c r="AD156" s="663"/>
      <c r="AE156" s="663"/>
      <c r="AF156" s="663"/>
      <c r="AG156" s="663"/>
      <c r="AH156" s="663"/>
      <c r="AI156" s="663"/>
      <c r="AJ156" s="663"/>
      <c r="AK156" s="663"/>
      <c r="AL156" s="663"/>
      <c r="AM156" s="663"/>
      <c r="AN156" s="663"/>
      <c r="AO156" s="663"/>
      <c r="AP156" s="663"/>
      <c r="AQ156" s="663"/>
      <c r="AR156" s="663"/>
      <c r="AS156" s="663"/>
      <c r="AT156" s="663"/>
      <c r="AU156" s="663"/>
      <c r="AV156" s="663"/>
      <c r="AW156" s="663"/>
      <c r="AX156" s="663"/>
      <c r="AY156" s="663"/>
      <c r="AZ156" s="663"/>
      <c r="BA156" s="663"/>
      <c r="BB156" s="663"/>
      <c r="BC156" s="663"/>
      <c r="BD156" s="663"/>
      <c r="BE156" s="663"/>
      <c r="BF156" s="663"/>
      <c r="BG156" s="663"/>
      <c r="BH156" s="663"/>
      <c r="BI156" s="663"/>
      <c r="BJ156" s="663"/>
      <c r="BK156" s="663"/>
      <c r="BL156" s="663"/>
      <c r="BM156" s="663"/>
      <c r="BN156" s="663"/>
      <c r="BO156" s="663"/>
      <c r="BP156" s="663"/>
      <c r="BQ156" s="663"/>
      <c r="BR156" s="663"/>
      <c r="BS156" s="663"/>
      <c r="BT156" s="663"/>
      <c r="BU156" s="663"/>
      <c r="BV156" s="663"/>
      <c r="BW156" s="663"/>
      <c r="BX156" s="663"/>
      <c r="BY156" s="663"/>
      <c r="BZ156" s="663"/>
      <c r="CA156" s="663"/>
      <c r="CB156" s="663"/>
      <c r="CC156" s="663"/>
      <c r="CD156" s="663"/>
      <c r="CE156" s="663"/>
      <c r="CF156" s="663"/>
      <c r="CG156" s="663"/>
      <c r="CH156" s="663"/>
      <c r="CI156" s="663"/>
      <c r="CJ156" s="663"/>
      <c r="CK156" s="663"/>
      <c r="CL156" s="663"/>
      <c r="CM156" s="663"/>
      <c r="CN156" s="663"/>
      <c r="CO156" s="663"/>
      <c r="CP156" s="663"/>
      <c r="CQ156" s="663"/>
      <c r="CR156" s="663"/>
      <c r="CS156" s="663"/>
      <c r="CT156" s="663"/>
      <c r="CU156" s="663"/>
      <c r="CV156" s="663"/>
      <c r="CW156" s="663"/>
      <c r="CX156" s="663"/>
      <c r="CY156" s="663"/>
      <c r="CZ156" s="663"/>
      <c r="DA156" s="663"/>
      <c r="DB156" s="663"/>
      <c r="DC156" s="663"/>
      <c r="DD156" s="663"/>
      <c r="DE156" s="663"/>
      <c r="DF156" s="663"/>
      <c r="DG156" s="663"/>
      <c r="DH156" s="663"/>
      <c r="DI156" s="663"/>
      <c r="DJ156" s="663"/>
      <c r="DK156" s="663"/>
      <c r="DL156" s="663"/>
      <c r="DM156" s="663"/>
    </row>
    <row r="157" spans="2:117" ht="48" customHeight="1" x14ac:dyDescent="0.25">
      <c r="B157" s="416" t="s">
        <v>173</v>
      </c>
      <c r="C157" s="417" t="s">
        <v>1589</v>
      </c>
      <c r="D157" s="416" t="s">
        <v>93</v>
      </c>
      <c r="E157" s="662"/>
      <c r="F157" s="662"/>
      <c r="G157" s="662"/>
      <c r="H157" s="662"/>
      <c r="I157" s="662"/>
      <c r="J157" s="662"/>
      <c r="K157" s="662"/>
      <c r="L157" s="662"/>
      <c r="M157" s="662"/>
      <c r="N157" s="662"/>
      <c r="O157" s="662"/>
      <c r="P157" s="662"/>
      <c r="Q157" s="662"/>
      <c r="R157" s="662"/>
      <c r="S157" s="662"/>
      <c r="T157" s="662"/>
      <c r="U157" s="662"/>
      <c r="V157" s="662"/>
      <c r="W157" s="662"/>
      <c r="X157" s="662"/>
      <c r="Y157" s="662"/>
      <c r="Z157" s="662"/>
      <c r="AA157" s="662"/>
      <c r="AB157" s="662"/>
      <c r="AC157" s="662"/>
      <c r="AD157" s="662"/>
      <c r="AE157" s="662"/>
      <c r="AF157" s="662"/>
      <c r="AG157" s="662"/>
      <c r="AH157" s="662"/>
      <c r="AI157" s="662"/>
      <c r="AJ157" s="662"/>
      <c r="AK157" s="662"/>
      <c r="AL157" s="662"/>
      <c r="AM157" s="662"/>
      <c r="AN157" s="662"/>
      <c r="AO157" s="662"/>
      <c r="AP157" s="662"/>
      <c r="AQ157" s="662"/>
      <c r="AR157" s="662"/>
      <c r="AS157" s="662"/>
      <c r="AT157" s="662"/>
      <c r="AU157" s="662"/>
      <c r="AV157" s="662"/>
      <c r="AW157" s="662"/>
      <c r="AX157" s="662"/>
      <c r="AY157" s="662"/>
      <c r="AZ157" s="662"/>
      <c r="BA157" s="662"/>
      <c r="BB157" s="662"/>
      <c r="BC157" s="662"/>
      <c r="BD157" s="662"/>
      <c r="BE157" s="662"/>
      <c r="BF157" s="662"/>
      <c r="BG157" s="662"/>
      <c r="BH157" s="662"/>
      <c r="BI157" s="662"/>
      <c r="BJ157" s="662"/>
      <c r="BK157" s="662"/>
      <c r="BL157" s="662"/>
      <c r="BM157" s="662"/>
      <c r="BN157" s="662"/>
      <c r="BO157" s="662"/>
      <c r="BP157" s="662"/>
      <c r="BQ157" s="662"/>
      <c r="BR157" s="662"/>
      <c r="BS157" s="662"/>
      <c r="BT157" s="662"/>
      <c r="BU157" s="662"/>
      <c r="BV157" s="662"/>
      <c r="BW157" s="662"/>
      <c r="BX157" s="662"/>
      <c r="BY157" s="662"/>
      <c r="BZ157" s="662"/>
      <c r="CA157" s="662"/>
      <c r="CB157" s="662"/>
      <c r="CC157" s="662"/>
      <c r="CD157" s="662"/>
      <c r="CE157" s="662"/>
      <c r="CF157" s="662"/>
      <c r="CG157" s="662"/>
      <c r="CH157" s="662"/>
      <c r="CI157" s="662"/>
      <c r="CJ157" s="662"/>
      <c r="CK157" s="662"/>
      <c r="CL157" s="662"/>
      <c r="CM157" s="662"/>
      <c r="CN157" s="662"/>
      <c r="CO157" s="662"/>
      <c r="CP157" s="662"/>
      <c r="CQ157" s="662"/>
      <c r="CR157" s="662"/>
      <c r="CS157" s="662"/>
      <c r="CT157" s="662"/>
      <c r="CU157" s="662"/>
      <c r="CV157" s="662"/>
      <c r="CW157" s="662"/>
      <c r="CX157" s="662"/>
      <c r="CY157" s="662"/>
      <c r="CZ157" s="662"/>
      <c r="DA157" s="662"/>
      <c r="DB157" s="662"/>
      <c r="DC157" s="662"/>
      <c r="DD157" s="662"/>
      <c r="DE157" s="662"/>
      <c r="DF157" s="662"/>
      <c r="DG157" s="662"/>
      <c r="DH157" s="662"/>
      <c r="DI157" s="662"/>
      <c r="DJ157" s="662"/>
      <c r="DK157" s="662"/>
      <c r="DL157" s="662"/>
      <c r="DM157" s="662"/>
    </row>
    <row r="158" spans="2:117" ht="48" customHeight="1" x14ac:dyDescent="0.25">
      <c r="B158" s="416" t="s">
        <v>1590</v>
      </c>
      <c r="C158" s="417" t="s">
        <v>1591</v>
      </c>
      <c r="D158" s="416" t="s">
        <v>93</v>
      </c>
      <c r="E158" s="662"/>
      <c r="F158" s="662"/>
      <c r="G158" s="662"/>
      <c r="H158" s="662"/>
      <c r="I158" s="662"/>
      <c r="J158" s="662"/>
      <c r="K158" s="662"/>
      <c r="L158" s="662"/>
      <c r="M158" s="662"/>
      <c r="N158" s="662"/>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662"/>
      <c r="AL158" s="662"/>
      <c r="AM158" s="662"/>
      <c r="AN158" s="662"/>
      <c r="AO158" s="662"/>
      <c r="AP158" s="662"/>
      <c r="AQ158" s="662"/>
      <c r="AR158" s="662"/>
      <c r="AS158" s="662"/>
      <c r="AT158" s="662"/>
      <c r="AU158" s="662"/>
      <c r="AV158" s="662"/>
      <c r="AW158" s="662"/>
      <c r="AX158" s="662"/>
      <c r="AY158" s="662"/>
      <c r="AZ158" s="662"/>
      <c r="BA158" s="662"/>
      <c r="BB158" s="662"/>
      <c r="BC158" s="662"/>
      <c r="BD158" s="662"/>
      <c r="BE158" s="662"/>
      <c r="BF158" s="662"/>
      <c r="BG158" s="662"/>
      <c r="BH158" s="662"/>
      <c r="BI158" s="662"/>
      <c r="BJ158" s="662"/>
      <c r="BK158" s="662"/>
      <c r="BL158" s="662"/>
      <c r="BM158" s="662"/>
      <c r="BN158" s="662"/>
      <c r="BO158" s="662"/>
      <c r="BP158" s="662"/>
      <c r="BQ158" s="662"/>
      <c r="BR158" s="662"/>
      <c r="BS158" s="662"/>
      <c r="BT158" s="662"/>
      <c r="BU158" s="662"/>
      <c r="BV158" s="662"/>
      <c r="BW158" s="662"/>
      <c r="BX158" s="662"/>
      <c r="BY158" s="662"/>
      <c r="BZ158" s="662"/>
      <c r="CA158" s="662"/>
      <c r="CB158" s="662"/>
      <c r="CC158" s="662"/>
      <c r="CD158" s="662"/>
      <c r="CE158" s="662"/>
      <c r="CF158" s="662"/>
      <c r="CG158" s="662"/>
      <c r="CH158" s="662"/>
      <c r="CI158" s="662"/>
      <c r="CJ158" s="662"/>
      <c r="CK158" s="662"/>
      <c r="CL158" s="662"/>
      <c r="CM158" s="662"/>
      <c r="CN158" s="662"/>
      <c r="CO158" s="662"/>
      <c r="CP158" s="662"/>
      <c r="CQ158" s="662"/>
      <c r="CR158" s="662"/>
      <c r="CS158" s="662"/>
      <c r="CT158" s="662"/>
      <c r="CU158" s="662"/>
      <c r="CV158" s="662"/>
      <c r="CW158" s="662"/>
      <c r="CX158" s="662"/>
      <c r="CY158" s="662"/>
      <c r="CZ158" s="662"/>
      <c r="DA158" s="662"/>
      <c r="DB158" s="662"/>
      <c r="DC158" s="662"/>
      <c r="DD158" s="662"/>
      <c r="DE158" s="662"/>
      <c r="DF158" s="662"/>
      <c r="DG158" s="662"/>
      <c r="DH158" s="662"/>
      <c r="DI158" s="662"/>
      <c r="DJ158" s="662"/>
      <c r="DK158" s="662"/>
      <c r="DL158" s="662"/>
      <c r="DM158" s="662"/>
    </row>
    <row r="159" spans="2:117" ht="42" customHeight="1" x14ac:dyDescent="0.25">
      <c r="B159" s="397" t="s">
        <v>1592</v>
      </c>
      <c r="C159" s="398" t="s">
        <v>1593</v>
      </c>
      <c r="D159" s="397" t="s">
        <v>93</v>
      </c>
      <c r="E159" s="663"/>
      <c r="F159" s="663"/>
      <c r="G159" s="663"/>
      <c r="H159" s="663"/>
      <c r="I159" s="663"/>
      <c r="J159" s="663"/>
      <c r="K159" s="663"/>
      <c r="L159" s="663"/>
      <c r="M159" s="663"/>
      <c r="N159" s="663"/>
      <c r="O159" s="663"/>
      <c r="P159" s="663"/>
      <c r="Q159" s="663"/>
      <c r="R159" s="663"/>
      <c r="S159" s="663"/>
      <c r="T159" s="663"/>
      <c r="U159" s="663"/>
      <c r="V159" s="663"/>
      <c r="W159" s="663"/>
      <c r="X159" s="663"/>
      <c r="Y159" s="663"/>
      <c r="Z159" s="663"/>
      <c r="AA159" s="663"/>
      <c r="AB159" s="663"/>
      <c r="AC159" s="663"/>
      <c r="AD159" s="663"/>
      <c r="AE159" s="663"/>
      <c r="AF159" s="663"/>
      <c r="AG159" s="663"/>
      <c r="AH159" s="663"/>
      <c r="AI159" s="663"/>
      <c r="AJ159" s="663"/>
      <c r="AK159" s="663"/>
      <c r="AL159" s="663"/>
      <c r="AM159" s="663"/>
      <c r="AN159" s="663"/>
      <c r="AO159" s="663"/>
      <c r="AP159" s="663"/>
      <c r="AQ159" s="663"/>
      <c r="AR159" s="663"/>
      <c r="AS159" s="663"/>
      <c r="AT159" s="663"/>
      <c r="AU159" s="663"/>
      <c r="AV159" s="663"/>
      <c r="AW159" s="663"/>
      <c r="AX159" s="663"/>
      <c r="AY159" s="663"/>
      <c r="AZ159" s="663"/>
      <c r="BA159" s="663"/>
      <c r="BB159" s="663"/>
      <c r="BC159" s="663"/>
      <c r="BD159" s="663"/>
      <c r="BE159" s="663"/>
      <c r="BF159" s="663"/>
      <c r="BG159" s="663"/>
      <c r="BH159" s="663"/>
      <c r="BI159" s="663"/>
      <c r="BJ159" s="663"/>
      <c r="BK159" s="663"/>
      <c r="BL159" s="663"/>
      <c r="BM159" s="663"/>
      <c r="BN159" s="663"/>
      <c r="BO159" s="663"/>
      <c r="BP159" s="663"/>
      <c r="BQ159" s="663"/>
      <c r="BR159" s="663"/>
      <c r="BS159" s="663"/>
      <c r="BT159" s="663"/>
      <c r="BU159" s="663"/>
      <c r="BV159" s="663"/>
      <c r="BW159" s="663"/>
      <c r="BX159" s="663"/>
      <c r="BY159" s="663"/>
      <c r="BZ159" s="663"/>
      <c r="CA159" s="663"/>
      <c r="CB159" s="663"/>
      <c r="CC159" s="663"/>
      <c r="CD159" s="663"/>
      <c r="CE159" s="663"/>
      <c r="CF159" s="663"/>
      <c r="CG159" s="663"/>
      <c r="CH159" s="663"/>
      <c r="CI159" s="663"/>
      <c r="CJ159" s="663"/>
      <c r="CK159" s="663"/>
      <c r="CL159" s="663"/>
      <c r="CM159" s="663"/>
      <c r="CN159" s="663"/>
      <c r="CO159" s="663"/>
      <c r="CP159" s="663"/>
      <c r="CQ159" s="663"/>
      <c r="CR159" s="663"/>
      <c r="CS159" s="663"/>
      <c r="CT159" s="663"/>
      <c r="CU159" s="663"/>
      <c r="CV159" s="663"/>
      <c r="CW159" s="663"/>
      <c r="CX159" s="663"/>
      <c r="CY159" s="663"/>
      <c r="CZ159" s="663"/>
      <c r="DA159" s="663"/>
      <c r="DB159" s="663"/>
      <c r="DC159" s="663"/>
      <c r="DD159" s="663"/>
      <c r="DE159" s="663"/>
      <c r="DF159" s="663"/>
      <c r="DG159" s="663"/>
      <c r="DH159" s="663"/>
      <c r="DI159" s="663"/>
      <c r="DJ159" s="663"/>
      <c r="DK159" s="663"/>
      <c r="DL159" s="663"/>
      <c r="DM159" s="663"/>
    </row>
    <row r="160" spans="2:117" ht="42" customHeight="1" x14ac:dyDescent="0.25">
      <c r="B160" s="397" t="s">
        <v>1594</v>
      </c>
      <c r="C160" s="398" t="s">
        <v>1570</v>
      </c>
      <c r="D160" s="397" t="s">
        <v>93</v>
      </c>
      <c r="E160" s="663"/>
      <c r="F160" s="663"/>
      <c r="G160" s="663"/>
      <c r="H160" s="663"/>
      <c r="I160" s="663"/>
      <c r="J160" s="663"/>
      <c r="K160" s="663"/>
      <c r="L160" s="663"/>
      <c r="M160" s="663"/>
      <c r="N160" s="663"/>
      <c r="O160" s="663"/>
      <c r="P160" s="663"/>
      <c r="Q160" s="663"/>
      <c r="R160" s="663"/>
      <c r="S160" s="663"/>
      <c r="T160" s="663"/>
      <c r="U160" s="663"/>
      <c r="V160" s="663"/>
      <c r="W160" s="663"/>
      <c r="X160" s="663"/>
      <c r="Y160" s="663"/>
      <c r="Z160" s="663"/>
      <c r="AA160" s="663"/>
      <c r="AB160" s="663"/>
      <c r="AC160" s="663"/>
      <c r="AD160" s="663"/>
      <c r="AE160" s="663"/>
      <c r="AF160" s="663"/>
      <c r="AG160" s="663"/>
      <c r="AH160" s="663"/>
      <c r="AI160" s="663"/>
      <c r="AJ160" s="663"/>
      <c r="AK160" s="663"/>
      <c r="AL160" s="663"/>
      <c r="AM160" s="663"/>
      <c r="AN160" s="663"/>
      <c r="AO160" s="663"/>
      <c r="AP160" s="663"/>
      <c r="AQ160" s="663"/>
      <c r="AR160" s="663"/>
      <c r="AS160" s="663"/>
      <c r="AT160" s="663"/>
      <c r="AU160" s="663"/>
      <c r="AV160" s="663"/>
      <c r="AW160" s="663"/>
      <c r="AX160" s="663"/>
      <c r="AY160" s="663"/>
      <c r="AZ160" s="663"/>
      <c r="BA160" s="663"/>
      <c r="BB160" s="663"/>
      <c r="BC160" s="663"/>
      <c r="BD160" s="663"/>
      <c r="BE160" s="663"/>
      <c r="BF160" s="663"/>
      <c r="BG160" s="663"/>
      <c r="BH160" s="663"/>
      <c r="BI160" s="663"/>
      <c r="BJ160" s="663"/>
      <c r="BK160" s="663"/>
      <c r="BL160" s="663"/>
      <c r="BM160" s="663"/>
      <c r="BN160" s="663"/>
      <c r="BO160" s="663"/>
      <c r="BP160" s="663"/>
      <c r="BQ160" s="663"/>
      <c r="BR160" s="663"/>
      <c r="BS160" s="663"/>
      <c r="BT160" s="663"/>
      <c r="BU160" s="663"/>
      <c r="BV160" s="663"/>
      <c r="BW160" s="663"/>
      <c r="BX160" s="663"/>
      <c r="BY160" s="663"/>
      <c r="BZ160" s="663"/>
      <c r="CA160" s="663"/>
      <c r="CB160" s="663"/>
      <c r="CC160" s="663"/>
      <c r="CD160" s="663"/>
      <c r="CE160" s="663"/>
      <c r="CF160" s="663"/>
      <c r="CG160" s="663"/>
      <c r="CH160" s="663"/>
      <c r="CI160" s="663"/>
      <c r="CJ160" s="663"/>
      <c r="CK160" s="663"/>
      <c r="CL160" s="663"/>
      <c r="CM160" s="663"/>
      <c r="CN160" s="663"/>
      <c r="CO160" s="663"/>
      <c r="CP160" s="663"/>
      <c r="CQ160" s="663"/>
      <c r="CR160" s="663"/>
      <c r="CS160" s="663"/>
      <c r="CT160" s="663"/>
      <c r="CU160" s="663"/>
      <c r="CV160" s="663"/>
      <c r="CW160" s="663"/>
      <c r="CX160" s="663"/>
      <c r="CY160" s="663"/>
      <c r="CZ160" s="663"/>
      <c r="DA160" s="663"/>
      <c r="DB160" s="663"/>
      <c r="DC160" s="663"/>
      <c r="DD160" s="663"/>
      <c r="DE160" s="663"/>
      <c r="DF160" s="663"/>
      <c r="DG160" s="663"/>
      <c r="DH160" s="663"/>
      <c r="DI160" s="663"/>
      <c r="DJ160" s="663"/>
      <c r="DK160" s="663"/>
      <c r="DL160" s="663"/>
      <c r="DM160" s="663"/>
    </row>
    <row r="161" spans="2:117" ht="42" customHeight="1" x14ac:dyDescent="0.25">
      <c r="B161" s="397" t="s">
        <v>1595</v>
      </c>
      <c r="C161" s="398" t="s">
        <v>1596</v>
      </c>
      <c r="D161" s="397" t="s">
        <v>93</v>
      </c>
      <c r="E161" s="663"/>
      <c r="F161" s="663"/>
      <c r="G161" s="663"/>
      <c r="H161" s="663"/>
      <c r="I161" s="663"/>
      <c r="J161" s="663"/>
      <c r="K161" s="663"/>
      <c r="L161" s="663"/>
      <c r="M161" s="663"/>
      <c r="N161" s="663"/>
      <c r="O161" s="663"/>
      <c r="P161" s="663"/>
      <c r="Q161" s="663"/>
      <c r="R161" s="663"/>
      <c r="S161" s="663"/>
      <c r="T161" s="663"/>
      <c r="U161" s="663"/>
      <c r="V161" s="663"/>
      <c r="W161" s="663"/>
      <c r="X161" s="663"/>
      <c r="Y161" s="663"/>
      <c r="Z161" s="663"/>
      <c r="AA161" s="663"/>
      <c r="AB161" s="663"/>
      <c r="AC161" s="663"/>
      <c r="AD161" s="663"/>
      <c r="AE161" s="663"/>
      <c r="AF161" s="663"/>
      <c r="AG161" s="663"/>
      <c r="AH161" s="663"/>
      <c r="AI161" s="663"/>
      <c r="AJ161" s="663"/>
      <c r="AK161" s="663"/>
      <c r="AL161" s="663"/>
      <c r="AM161" s="663"/>
      <c r="AN161" s="663"/>
      <c r="AO161" s="663"/>
      <c r="AP161" s="663"/>
      <c r="AQ161" s="663"/>
      <c r="AR161" s="663"/>
      <c r="AS161" s="663"/>
      <c r="AT161" s="663"/>
      <c r="AU161" s="663"/>
      <c r="AV161" s="663"/>
      <c r="AW161" s="663"/>
      <c r="AX161" s="663"/>
      <c r="AY161" s="663"/>
      <c r="AZ161" s="663"/>
      <c r="BA161" s="663"/>
      <c r="BB161" s="663"/>
      <c r="BC161" s="663"/>
      <c r="BD161" s="663"/>
      <c r="BE161" s="663"/>
      <c r="BF161" s="663"/>
      <c r="BG161" s="663"/>
      <c r="BH161" s="663"/>
      <c r="BI161" s="663"/>
      <c r="BJ161" s="663"/>
      <c r="BK161" s="663"/>
      <c r="BL161" s="663"/>
      <c r="BM161" s="663"/>
      <c r="BN161" s="663"/>
      <c r="BO161" s="663"/>
      <c r="BP161" s="663"/>
      <c r="BQ161" s="663"/>
      <c r="BR161" s="663"/>
      <c r="BS161" s="663"/>
      <c r="BT161" s="663"/>
      <c r="BU161" s="663"/>
      <c r="BV161" s="663"/>
      <c r="BW161" s="663"/>
      <c r="BX161" s="663"/>
      <c r="BY161" s="663"/>
      <c r="BZ161" s="663"/>
      <c r="CA161" s="663"/>
      <c r="CB161" s="663"/>
      <c r="CC161" s="663"/>
      <c r="CD161" s="663"/>
      <c r="CE161" s="663"/>
      <c r="CF161" s="663"/>
      <c r="CG161" s="663"/>
      <c r="CH161" s="663"/>
      <c r="CI161" s="663"/>
      <c r="CJ161" s="663"/>
      <c r="CK161" s="663"/>
      <c r="CL161" s="663"/>
      <c r="CM161" s="663"/>
      <c r="CN161" s="663"/>
      <c r="CO161" s="663"/>
      <c r="CP161" s="663"/>
      <c r="CQ161" s="663"/>
      <c r="CR161" s="663"/>
      <c r="CS161" s="663"/>
      <c r="CT161" s="663"/>
      <c r="CU161" s="663"/>
      <c r="CV161" s="663"/>
      <c r="CW161" s="663"/>
      <c r="CX161" s="663"/>
      <c r="CY161" s="663"/>
      <c r="CZ161" s="663"/>
      <c r="DA161" s="663"/>
      <c r="DB161" s="663"/>
      <c r="DC161" s="663"/>
      <c r="DD161" s="663"/>
      <c r="DE161" s="663"/>
      <c r="DF161" s="663"/>
      <c r="DG161" s="663"/>
      <c r="DH161" s="663"/>
      <c r="DI161" s="663"/>
      <c r="DJ161" s="663"/>
      <c r="DK161" s="663"/>
      <c r="DL161" s="663"/>
      <c r="DM161" s="663"/>
    </row>
    <row r="162" spans="2:117" ht="42" customHeight="1" x14ac:dyDescent="0.25">
      <c r="B162" s="397" t="s">
        <v>1597</v>
      </c>
      <c r="C162" s="398" t="s">
        <v>1598</v>
      </c>
      <c r="D162" s="397" t="s">
        <v>93</v>
      </c>
      <c r="E162" s="663"/>
      <c r="F162" s="663"/>
      <c r="G162" s="663"/>
      <c r="H162" s="663"/>
      <c r="I162" s="663"/>
      <c r="J162" s="663"/>
      <c r="K162" s="663"/>
      <c r="L162" s="663"/>
      <c r="M162" s="663"/>
      <c r="N162" s="663"/>
      <c r="O162" s="663"/>
      <c r="P162" s="663"/>
      <c r="Q162" s="663"/>
      <c r="R162" s="663"/>
      <c r="S162" s="663"/>
      <c r="T162" s="663"/>
      <c r="U162" s="663"/>
      <c r="V162" s="663"/>
      <c r="W162" s="663"/>
      <c r="X162" s="663"/>
      <c r="Y162" s="663"/>
      <c r="Z162" s="663"/>
      <c r="AA162" s="663"/>
      <c r="AB162" s="663"/>
      <c r="AC162" s="663"/>
      <c r="AD162" s="663"/>
      <c r="AE162" s="663"/>
      <c r="AF162" s="663"/>
      <c r="AG162" s="663"/>
      <c r="AH162" s="663"/>
      <c r="AI162" s="663"/>
      <c r="AJ162" s="663"/>
      <c r="AK162" s="663"/>
      <c r="AL162" s="663"/>
      <c r="AM162" s="663"/>
      <c r="AN162" s="663"/>
      <c r="AO162" s="663"/>
      <c r="AP162" s="663"/>
      <c r="AQ162" s="663"/>
      <c r="AR162" s="663"/>
      <c r="AS162" s="663"/>
      <c r="AT162" s="663"/>
      <c r="AU162" s="663"/>
      <c r="AV162" s="663"/>
      <c r="AW162" s="663"/>
      <c r="AX162" s="663"/>
      <c r="AY162" s="663"/>
      <c r="AZ162" s="663"/>
      <c r="BA162" s="663"/>
      <c r="BB162" s="663"/>
      <c r="BC162" s="663"/>
      <c r="BD162" s="663"/>
      <c r="BE162" s="663"/>
      <c r="BF162" s="663"/>
      <c r="BG162" s="663"/>
      <c r="BH162" s="663"/>
      <c r="BI162" s="663"/>
      <c r="BJ162" s="663"/>
      <c r="BK162" s="663"/>
      <c r="BL162" s="663"/>
      <c r="BM162" s="663"/>
      <c r="BN162" s="663"/>
      <c r="BO162" s="663"/>
      <c r="BP162" s="663"/>
      <c r="BQ162" s="663"/>
      <c r="BR162" s="663"/>
      <c r="BS162" s="663"/>
      <c r="BT162" s="663"/>
      <c r="BU162" s="663"/>
      <c r="BV162" s="663"/>
      <c r="BW162" s="663"/>
      <c r="BX162" s="663"/>
      <c r="BY162" s="663"/>
      <c r="BZ162" s="663"/>
      <c r="CA162" s="663"/>
      <c r="CB162" s="663"/>
      <c r="CC162" s="663"/>
      <c r="CD162" s="663"/>
      <c r="CE162" s="663"/>
      <c r="CF162" s="663"/>
      <c r="CG162" s="663"/>
      <c r="CH162" s="663"/>
      <c r="CI162" s="663"/>
      <c r="CJ162" s="663"/>
      <c r="CK162" s="663"/>
      <c r="CL162" s="663"/>
      <c r="CM162" s="663"/>
      <c r="CN162" s="663"/>
      <c r="CO162" s="663"/>
      <c r="CP162" s="663"/>
      <c r="CQ162" s="663"/>
      <c r="CR162" s="663"/>
      <c r="CS162" s="663"/>
      <c r="CT162" s="663"/>
      <c r="CU162" s="663"/>
      <c r="CV162" s="663"/>
      <c r="CW162" s="663"/>
      <c r="CX162" s="663"/>
      <c r="CY162" s="663"/>
      <c r="CZ162" s="663"/>
      <c r="DA162" s="663"/>
      <c r="DB162" s="663"/>
      <c r="DC162" s="663"/>
      <c r="DD162" s="663"/>
      <c r="DE162" s="663"/>
      <c r="DF162" s="663"/>
      <c r="DG162" s="663"/>
      <c r="DH162" s="663"/>
      <c r="DI162" s="663"/>
      <c r="DJ162" s="663"/>
      <c r="DK162" s="663"/>
      <c r="DL162" s="663"/>
      <c r="DM162" s="663"/>
    </row>
    <row r="163" spans="2:117" ht="42" customHeight="1" x14ac:dyDescent="0.25">
      <c r="B163" s="397" t="s">
        <v>1599</v>
      </c>
      <c r="C163" s="398" t="s">
        <v>1600</v>
      </c>
      <c r="D163" s="397" t="s">
        <v>93</v>
      </c>
      <c r="E163" s="663"/>
      <c r="F163" s="663"/>
      <c r="G163" s="663"/>
      <c r="H163" s="663"/>
      <c r="I163" s="663"/>
      <c r="J163" s="663"/>
      <c r="K163" s="663"/>
      <c r="L163" s="663"/>
      <c r="M163" s="663"/>
      <c r="N163" s="663"/>
      <c r="O163" s="663"/>
      <c r="P163" s="663"/>
      <c r="Q163" s="663"/>
      <c r="R163" s="663"/>
      <c r="S163" s="663"/>
      <c r="T163" s="663"/>
      <c r="U163" s="663"/>
      <c r="V163" s="663"/>
      <c r="W163" s="663"/>
      <c r="X163" s="663"/>
      <c r="Y163" s="663"/>
      <c r="Z163" s="663"/>
      <c r="AA163" s="663"/>
      <c r="AB163" s="663"/>
      <c r="AC163" s="663"/>
      <c r="AD163" s="663"/>
      <c r="AE163" s="663"/>
      <c r="AF163" s="663"/>
      <c r="AG163" s="663"/>
      <c r="AH163" s="663"/>
      <c r="AI163" s="663"/>
      <c r="AJ163" s="663"/>
      <c r="AK163" s="663"/>
      <c r="AL163" s="663"/>
      <c r="AM163" s="663"/>
      <c r="AN163" s="663"/>
      <c r="AO163" s="663"/>
      <c r="AP163" s="663"/>
      <c r="AQ163" s="663"/>
      <c r="AR163" s="663"/>
      <c r="AS163" s="663"/>
      <c r="AT163" s="663"/>
      <c r="AU163" s="663"/>
      <c r="AV163" s="663"/>
      <c r="AW163" s="663"/>
      <c r="AX163" s="663"/>
      <c r="AY163" s="663"/>
      <c r="AZ163" s="663"/>
      <c r="BA163" s="663"/>
      <c r="BB163" s="663"/>
      <c r="BC163" s="663"/>
      <c r="BD163" s="663"/>
      <c r="BE163" s="663"/>
      <c r="BF163" s="663"/>
      <c r="BG163" s="663"/>
      <c r="BH163" s="663"/>
      <c r="BI163" s="663"/>
      <c r="BJ163" s="663"/>
      <c r="BK163" s="663"/>
      <c r="BL163" s="663"/>
      <c r="BM163" s="663"/>
      <c r="BN163" s="663"/>
      <c r="BO163" s="663"/>
      <c r="BP163" s="663"/>
      <c r="BQ163" s="663"/>
      <c r="BR163" s="663"/>
      <c r="BS163" s="663"/>
      <c r="BT163" s="663"/>
      <c r="BU163" s="663"/>
      <c r="BV163" s="663"/>
      <c r="BW163" s="663"/>
      <c r="BX163" s="663"/>
      <c r="BY163" s="663"/>
      <c r="BZ163" s="663"/>
      <c r="CA163" s="663"/>
      <c r="CB163" s="663"/>
      <c r="CC163" s="663"/>
      <c r="CD163" s="663"/>
      <c r="CE163" s="663"/>
      <c r="CF163" s="663"/>
      <c r="CG163" s="663"/>
      <c r="CH163" s="663"/>
      <c r="CI163" s="663"/>
      <c r="CJ163" s="663"/>
      <c r="CK163" s="663"/>
      <c r="CL163" s="663"/>
      <c r="CM163" s="663"/>
      <c r="CN163" s="663"/>
      <c r="CO163" s="663"/>
      <c r="CP163" s="663"/>
      <c r="CQ163" s="663"/>
      <c r="CR163" s="663"/>
      <c r="CS163" s="663"/>
      <c r="CT163" s="663"/>
      <c r="CU163" s="663"/>
      <c r="CV163" s="663"/>
      <c r="CW163" s="663"/>
      <c r="CX163" s="663"/>
      <c r="CY163" s="663"/>
      <c r="CZ163" s="663"/>
      <c r="DA163" s="663"/>
      <c r="DB163" s="663"/>
      <c r="DC163" s="663"/>
      <c r="DD163" s="663"/>
      <c r="DE163" s="663"/>
      <c r="DF163" s="663"/>
      <c r="DG163" s="663"/>
      <c r="DH163" s="663"/>
      <c r="DI163" s="663"/>
      <c r="DJ163" s="663"/>
      <c r="DK163" s="663"/>
      <c r="DL163" s="663"/>
      <c r="DM163" s="663"/>
    </row>
    <row r="164" spans="2:117" ht="48" customHeight="1" x14ac:dyDescent="0.25">
      <c r="B164" s="416" t="s">
        <v>804</v>
      </c>
      <c r="C164" s="417" t="s">
        <v>1601</v>
      </c>
      <c r="D164" s="416" t="s">
        <v>93</v>
      </c>
      <c r="E164" s="662"/>
      <c r="F164" s="662"/>
      <c r="G164" s="662"/>
      <c r="H164" s="662"/>
      <c r="I164" s="662"/>
      <c r="J164" s="662"/>
      <c r="K164" s="662"/>
      <c r="L164" s="662"/>
      <c r="M164" s="662"/>
      <c r="N164" s="662"/>
      <c r="O164" s="662"/>
      <c r="P164" s="662"/>
      <c r="Q164" s="662"/>
      <c r="R164" s="662"/>
      <c r="S164" s="662"/>
      <c r="T164" s="662"/>
      <c r="U164" s="662"/>
      <c r="V164" s="662"/>
      <c r="W164" s="662"/>
      <c r="X164" s="662"/>
      <c r="Y164" s="662"/>
      <c r="Z164" s="662"/>
      <c r="AA164" s="662"/>
      <c r="AB164" s="662"/>
      <c r="AC164" s="662"/>
      <c r="AD164" s="662"/>
      <c r="AE164" s="662"/>
      <c r="AF164" s="662"/>
      <c r="AG164" s="662"/>
      <c r="AH164" s="662"/>
      <c r="AI164" s="662"/>
      <c r="AJ164" s="662"/>
      <c r="AK164" s="662"/>
      <c r="AL164" s="662"/>
      <c r="AM164" s="662"/>
      <c r="AN164" s="662"/>
      <c r="AO164" s="662"/>
      <c r="AP164" s="662"/>
      <c r="AQ164" s="662"/>
      <c r="AR164" s="662"/>
      <c r="AS164" s="662"/>
      <c r="AT164" s="662"/>
      <c r="AU164" s="662"/>
      <c r="AV164" s="662"/>
      <c r="AW164" s="662"/>
      <c r="AX164" s="662"/>
      <c r="AY164" s="662"/>
      <c r="AZ164" s="662"/>
      <c r="BA164" s="662"/>
      <c r="BB164" s="662"/>
      <c r="BC164" s="662"/>
      <c r="BD164" s="662"/>
      <c r="BE164" s="662"/>
      <c r="BF164" s="662"/>
      <c r="BG164" s="662"/>
      <c r="BH164" s="662"/>
      <c r="BI164" s="662"/>
      <c r="BJ164" s="662"/>
      <c r="BK164" s="662"/>
      <c r="BL164" s="662"/>
      <c r="BM164" s="662"/>
      <c r="BN164" s="662"/>
      <c r="BO164" s="662"/>
      <c r="BP164" s="662"/>
      <c r="BQ164" s="662"/>
      <c r="BR164" s="662"/>
      <c r="BS164" s="662"/>
      <c r="BT164" s="662"/>
      <c r="BU164" s="662"/>
      <c r="BV164" s="662"/>
      <c r="BW164" s="662"/>
      <c r="BX164" s="662"/>
      <c r="BY164" s="662"/>
      <c r="BZ164" s="662"/>
      <c r="CA164" s="662"/>
      <c r="CB164" s="662"/>
      <c r="CC164" s="662"/>
      <c r="CD164" s="662"/>
      <c r="CE164" s="662"/>
      <c r="CF164" s="662"/>
      <c r="CG164" s="662"/>
      <c r="CH164" s="662"/>
      <c r="CI164" s="662"/>
      <c r="CJ164" s="662"/>
      <c r="CK164" s="662"/>
      <c r="CL164" s="662"/>
      <c r="CM164" s="662"/>
      <c r="CN164" s="662"/>
      <c r="CO164" s="662"/>
      <c r="CP164" s="662"/>
      <c r="CQ164" s="662"/>
      <c r="CR164" s="662"/>
      <c r="CS164" s="662"/>
      <c r="CT164" s="662"/>
      <c r="CU164" s="662"/>
      <c r="CV164" s="662"/>
      <c r="CW164" s="662"/>
      <c r="CX164" s="662"/>
      <c r="CY164" s="662"/>
      <c r="CZ164" s="662"/>
      <c r="DA164" s="662"/>
      <c r="DB164" s="662"/>
      <c r="DC164" s="662"/>
      <c r="DD164" s="662"/>
      <c r="DE164" s="662"/>
      <c r="DF164" s="662"/>
      <c r="DG164" s="662"/>
      <c r="DH164" s="662"/>
      <c r="DI164" s="662"/>
      <c r="DJ164" s="662"/>
      <c r="DK164" s="662"/>
      <c r="DL164" s="662"/>
      <c r="DM164" s="662"/>
    </row>
    <row r="165" spans="2:117" ht="42" customHeight="1" x14ac:dyDescent="0.25">
      <c r="B165" s="397" t="s">
        <v>1602</v>
      </c>
      <c r="C165" s="398" t="s">
        <v>1603</v>
      </c>
      <c r="D165" s="397" t="s">
        <v>93</v>
      </c>
      <c r="E165" s="663"/>
      <c r="F165" s="663"/>
      <c r="G165" s="663"/>
      <c r="H165" s="663"/>
      <c r="I165" s="663"/>
      <c r="J165" s="663"/>
      <c r="K165" s="663"/>
      <c r="L165" s="663"/>
      <c r="M165" s="663"/>
      <c r="N165" s="663"/>
      <c r="O165" s="663"/>
      <c r="P165" s="663"/>
      <c r="Q165" s="663"/>
      <c r="R165" s="663"/>
      <c r="S165" s="663"/>
      <c r="T165" s="663"/>
      <c r="U165" s="663"/>
      <c r="V165" s="663"/>
      <c r="W165" s="663"/>
      <c r="X165" s="663"/>
      <c r="Y165" s="663"/>
      <c r="Z165" s="663"/>
      <c r="AA165" s="663"/>
      <c r="AB165" s="663"/>
      <c r="AC165" s="663"/>
      <c r="AD165" s="663"/>
      <c r="AE165" s="663"/>
      <c r="AF165" s="663"/>
      <c r="AG165" s="663"/>
      <c r="AH165" s="663"/>
      <c r="AI165" s="663"/>
      <c r="AJ165" s="663"/>
      <c r="AK165" s="663"/>
      <c r="AL165" s="663"/>
      <c r="AM165" s="663"/>
      <c r="AN165" s="663"/>
      <c r="AO165" s="663"/>
      <c r="AP165" s="663"/>
      <c r="AQ165" s="663"/>
      <c r="AR165" s="663"/>
      <c r="AS165" s="663"/>
      <c r="AT165" s="663"/>
      <c r="AU165" s="663"/>
      <c r="AV165" s="663"/>
      <c r="AW165" s="663"/>
      <c r="AX165" s="663"/>
      <c r="AY165" s="663"/>
      <c r="AZ165" s="663"/>
      <c r="BA165" s="663"/>
      <c r="BB165" s="663"/>
      <c r="BC165" s="663"/>
      <c r="BD165" s="663"/>
      <c r="BE165" s="663"/>
      <c r="BF165" s="663"/>
      <c r="BG165" s="663"/>
      <c r="BH165" s="663"/>
      <c r="BI165" s="663"/>
      <c r="BJ165" s="663"/>
      <c r="BK165" s="663"/>
      <c r="BL165" s="663"/>
      <c r="BM165" s="663"/>
      <c r="BN165" s="663"/>
      <c r="BO165" s="663"/>
      <c r="BP165" s="663"/>
      <c r="BQ165" s="663"/>
      <c r="BR165" s="663"/>
      <c r="BS165" s="663"/>
      <c r="BT165" s="663"/>
      <c r="BU165" s="663"/>
      <c r="BV165" s="663"/>
      <c r="BW165" s="663"/>
      <c r="BX165" s="663"/>
      <c r="BY165" s="663"/>
      <c r="BZ165" s="663"/>
      <c r="CA165" s="663"/>
      <c r="CB165" s="663"/>
      <c r="CC165" s="663"/>
      <c r="CD165" s="663"/>
      <c r="CE165" s="663"/>
      <c r="CF165" s="663"/>
      <c r="CG165" s="663"/>
      <c r="CH165" s="663"/>
      <c r="CI165" s="663"/>
      <c r="CJ165" s="663"/>
      <c r="CK165" s="663"/>
      <c r="CL165" s="663"/>
      <c r="CM165" s="663"/>
      <c r="CN165" s="663"/>
      <c r="CO165" s="663"/>
      <c r="CP165" s="663"/>
      <c r="CQ165" s="663"/>
      <c r="CR165" s="663"/>
      <c r="CS165" s="663"/>
      <c r="CT165" s="663"/>
      <c r="CU165" s="663"/>
      <c r="CV165" s="663"/>
      <c r="CW165" s="663"/>
      <c r="CX165" s="663"/>
      <c r="CY165" s="663"/>
      <c r="CZ165" s="663"/>
      <c r="DA165" s="663"/>
      <c r="DB165" s="663"/>
      <c r="DC165" s="663"/>
      <c r="DD165" s="663"/>
      <c r="DE165" s="663"/>
      <c r="DF165" s="663"/>
      <c r="DG165" s="663"/>
      <c r="DH165" s="663"/>
      <c r="DI165" s="663"/>
      <c r="DJ165" s="663"/>
      <c r="DK165" s="663"/>
      <c r="DL165" s="663"/>
      <c r="DM165" s="663"/>
    </row>
    <row r="166" spans="2:117" ht="42" customHeight="1" x14ac:dyDescent="0.25">
      <c r="B166" s="397" t="s">
        <v>1604</v>
      </c>
      <c r="C166" s="398" t="s">
        <v>1605</v>
      </c>
      <c r="D166" s="397" t="s">
        <v>93</v>
      </c>
      <c r="E166" s="663"/>
      <c r="F166" s="663"/>
      <c r="G166" s="663"/>
      <c r="H166" s="663"/>
      <c r="I166" s="663"/>
      <c r="J166" s="663"/>
      <c r="K166" s="663"/>
      <c r="L166" s="663"/>
      <c r="M166" s="663"/>
      <c r="N166" s="663"/>
      <c r="O166" s="663"/>
      <c r="P166" s="663"/>
      <c r="Q166" s="663"/>
      <c r="R166" s="663"/>
      <c r="S166" s="663"/>
      <c r="T166" s="663"/>
      <c r="U166" s="663"/>
      <c r="V166" s="663"/>
      <c r="W166" s="663"/>
      <c r="X166" s="663"/>
      <c r="Y166" s="663"/>
      <c r="Z166" s="663"/>
      <c r="AA166" s="663"/>
      <c r="AB166" s="663"/>
      <c r="AC166" s="663"/>
      <c r="AD166" s="663"/>
      <c r="AE166" s="663"/>
      <c r="AF166" s="663"/>
      <c r="AG166" s="663"/>
      <c r="AH166" s="663"/>
      <c r="AI166" s="663"/>
      <c r="AJ166" s="663"/>
      <c r="AK166" s="663"/>
      <c r="AL166" s="663"/>
      <c r="AM166" s="663"/>
      <c r="AN166" s="663"/>
      <c r="AO166" s="663"/>
      <c r="AP166" s="663"/>
      <c r="AQ166" s="663"/>
      <c r="AR166" s="663"/>
      <c r="AS166" s="663"/>
      <c r="AT166" s="663"/>
      <c r="AU166" s="663"/>
      <c r="AV166" s="663"/>
      <c r="AW166" s="663"/>
      <c r="AX166" s="663"/>
      <c r="AY166" s="663"/>
      <c r="AZ166" s="663"/>
      <c r="BA166" s="663"/>
      <c r="BB166" s="663"/>
      <c r="BC166" s="663"/>
      <c r="BD166" s="663"/>
      <c r="BE166" s="663"/>
      <c r="BF166" s="663"/>
      <c r="BG166" s="663"/>
      <c r="BH166" s="663"/>
      <c r="BI166" s="663"/>
      <c r="BJ166" s="663"/>
      <c r="BK166" s="663"/>
      <c r="BL166" s="663"/>
      <c r="BM166" s="663"/>
      <c r="BN166" s="663"/>
      <c r="BO166" s="663"/>
      <c r="BP166" s="663"/>
      <c r="BQ166" s="663"/>
      <c r="BR166" s="663"/>
      <c r="BS166" s="663"/>
      <c r="BT166" s="663"/>
      <c r="BU166" s="663"/>
      <c r="BV166" s="663"/>
      <c r="BW166" s="663"/>
      <c r="BX166" s="663"/>
      <c r="BY166" s="663"/>
      <c r="BZ166" s="663"/>
      <c r="CA166" s="663"/>
      <c r="CB166" s="663"/>
      <c r="CC166" s="663"/>
      <c r="CD166" s="663"/>
      <c r="CE166" s="663"/>
      <c r="CF166" s="663"/>
      <c r="CG166" s="663"/>
      <c r="CH166" s="663"/>
      <c r="CI166" s="663"/>
      <c r="CJ166" s="663"/>
      <c r="CK166" s="663"/>
      <c r="CL166" s="663"/>
      <c r="CM166" s="663"/>
      <c r="CN166" s="663"/>
      <c r="CO166" s="663"/>
      <c r="CP166" s="663"/>
      <c r="CQ166" s="663"/>
      <c r="CR166" s="663"/>
      <c r="CS166" s="663"/>
      <c r="CT166" s="663"/>
      <c r="CU166" s="663"/>
      <c r="CV166" s="663"/>
      <c r="CW166" s="663"/>
      <c r="CX166" s="663"/>
      <c r="CY166" s="663"/>
      <c r="CZ166" s="663"/>
      <c r="DA166" s="663"/>
      <c r="DB166" s="663"/>
      <c r="DC166" s="663"/>
      <c r="DD166" s="663"/>
      <c r="DE166" s="663"/>
      <c r="DF166" s="663"/>
      <c r="DG166" s="663"/>
      <c r="DH166" s="663"/>
      <c r="DI166" s="663"/>
      <c r="DJ166" s="663"/>
      <c r="DK166" s="663"/>
      <c r="DL166" s="663"/>
      <c r="DM166" s="663"/>
    </row>
    <row r="167" spans="2:117" ht="42" customHeight="1" x14ac:dyDescent="0.25">
      <c r="B167" s="397" t="s">
        <v>1606</v>
      </c>
      <c r="C167" s="398" t="s">
        <v>1607</v>
      </c>
      <c r="D167" s="397" t="s">
        <v>93</v>
      </c>
      <c r="E167" s="663"/>
      <c r="F167" s="663"/>
      <c r="G167" s="663"/>
      <c r="H167" s="663"/>
      <c r="I167" s="663"/>
      <c r="J167" s="663"/>
      <c r="K167" s="663"/>
      <c r="L167" s="663"/>
      <c r="M167" s="663"/>
      <c r="N167" s="663"/>
      <c r="O167" s="663"/>
      <c r="P167" s="663"/>
      <c r="Q167" s="663"/>
      <c r="R167" s="663"/>
      <c r="S167" s="663"/>
      <c r="T167" s="663"/>
      <c r="U167" s="663"/>
      <c r="V167" s="663"/>
      <c r="W167" s="663"/>
      <c r="X167" s="663"/>
      <c r="Y167" s="663"/>
      <c r="Z167" s="663"/>
      <c r="AA167" s="663"/>
      <c r="AB167" s="663"/>
      <c r="AC167" s="663"/>
      <c r="AD167" s="663"/>
      <c r="AE167" s="663"/>
      <c r="AF167" s="663"/>
      <c r="AG167" s="663"/>
      <c r="AH167" s="663"/>
      <c r="AI167" s="663"/>
      <c r="AJ167" s="663"/>
      <c r="AK167" s="663"/>
      <c r="AL167" s="663"/>
      <c r="AM167" s="663"/>
      <c r="AN167" s="663"/>
      <c r="AO167" s="663"/>
      <c r="AP167" s="663"/>
      <c r="AQ167" s="663"/>
      <c r="AR167" s="663"/>
      <c r="AS167" s="663"/>
      <c r="AT167" s="663"/>
      <c r="AU167" s="663"/>
      <c r="AV167" s="663"/>
      <c r="AW167" s="663"/>
      <c r="AX167" s="663"/>
      <c r="AY167" s="663"/>
      <c r="AZ167" s="663"/>
      <c r="BA167" s="663"/>
      <c r="BB167" s="663"/>
      <c r="BC167" s="663"/>
      <c r="BD167" s="663"/>
      <c r="BE167" s="663"/>
      <c r="BF167" s="663"/>
      <c r="BG167" s="663"/>
      <c r="BH167" s="663"/>
      <c r="BI167" s="663"/>
      <c r="BJ167" s="663"/>
      <c r="BK167" s="663"/>
      <c r="BL167" s="663"/>
      <c r="BM167" s="663"/>
      <c r="BN167" s="663"/>
      <c r="BO167" s="663"/>
      <c r="BP167" s="663"/>
      <c r="BQ167" s="663"/>
      <c r="BR167" s="663"/>
      <c r="BS167" s="663"/>
      <c r="BT167" s="663"/>
      <c r="BU167" s="663"/>
      <c r="BV167" s="663"/>
      <c r="BW167" s="663"/>
      <c r="BX167" s="663"/>
      <c r="BY167" s="663"/>
      <c r="BZ167" s="663"/>
      <c r="CA167" s="663"/>
      <c r="CB167" s="663"/>
      <c r="CC167" s="663"/>
      <c r="CD167" s="663"/>
      <c r="CE167" s="663"/>
      <c r="CF167" s="663"/>
      <c r="CG167" s="663"/>
      <c r="CH167" s="663"/>
      <c r="CI167" s="663"/>
      <c r="CJ167" s="663"/>
      <c r="CK167" s="663"/>
      <c r="CL167" s="663"/>
      <c r="CM167" s="663"/>
      <c r="CN167" s="663"/>
      <c r="CO167" s="663"/>
      <c r="CP167" s="663"/>
      <c r="CQ167" s="663"/>
      <c r="CR167" s="663"/>
      <c r="CS167" s="663"/>
      <c r="CT167" s="663"/>
      <c r="CU167" s="663"/>
      <c r="CV167" s="663"/>
      <c r="CW167" s="663"/>
      <c r="CX167" s="663"/>
      <c r="CY167" s="663"/>
      <c r="CZ167" s="663"/>
      <c r="DA167" s="663"/>
      <c r="DB167" s="663"/>
      <c r="DC167" s="663"/>
      <c r="DD167" s="663"/>
      <c r="DE167" s="663"/>
      <c r="DF167" s="663"/>
      <c r="DG167" s="663"/>
      <c r="DH167" s="663"/>
      <c r="DI167" s="663"/>
      <c r="DJ167" s="663"/>
      <c r="DK167" s="663"/>
      <c r="DL167" s="663"/>
      <c r="DM167" s="663"/>
    </row>
    <row r="168" spans="2:117" ht="42" customHeight="1" x14ac:dyDescent="0.25">
      <c r="B168" s="397" t="s">
        <v>1608</v>
      </c>
      <c r="C168" s="398" t="s">
        <v>1609</v>
      </c>
      <c r="D168" s="397" t="s">
        <v>93</v>
      </c>
      <c r="E168" s="663"/>
      <c r="F168" s="663"/>
      <c r="G168" s="663"/>
      <c r="H168" s="663"/>
      <c r="I168" s="663"/>
      <c r="J168" s="663"/>
      <c r="K168" s="663"/>
      <c r="L168" s="663"/>
      <c r="M168" s="663"/>
      <c r="N168" s="663"/>
      <c r="O168" s="663"/>
      <c r="P168" s="663"/>
      <c r="Q168" s="663"/>
      <c r="R168" s="663"/>
      <c r="S168" s="663"/>
      <c r="T168" s="663"/>
      <c r="U168" s="663"/>
      <c r="V168" s="663"/>
      <c r="W168" s="663"/>
      <c r="X168" s="663"/>
      <c r="Y168" s="663"/>
      <c r="Z168" s="663"/>
      <c r="AA168" s="663"/>
      <c r="AB168" s="663"/>
      <c r="AC168" s="663"/>
      <c r="AD168" s="663"/>
      <c r="AE168" s="663"/>
      <c r="AF168" s="663"/>
      <c r="AG168" s="663"/>
      <c r="AH168" s="663"/>
      <c r="AI168" s="663"/>
      <c r="AJ168" s="663"/>
      <c r="AK168" s="663"/>
      <c r="AL168" s="663"/>
      <c r="AM168" s="663"/>
      <c r="AN168" s="663"/>
      <c r="AO168" s="663"/>
      <c r="AP168" s="663"/>
      <c r="AQ168" s="663"/>
      <c r="AR168" s="663"/>
      <c r="AS168" s="663"/>
      <c r="AT168" s="663"/>
      <c r="AU168" s="663"/>
      <c r="AV168" s="663"/>
      <c r="AW168" s="663"/>
      <c r="AX168" s="663"/>
      <c r="AY168" s="663"/>
      <c r="AZ168" s="663"/>
      <c r="BA168" s="663"/>
      <c r="BB168" s="663"/>
      <c r="BC168" s="663"/>
      <c r="BD168" s="663"/>
      <c r="BE168" s="663"/>
      <c r="BF168" s="663"/>
      <c r="BG168" s="663"/>
      <c r="BH168" s="663"/>
      <c r="BI168" s="663"/>
      <c r="BJ168" s="663"/>
      <c r="BK168" s="663"/>
      <c r="BL168" s="663"/>
      <c r="BM168" s="663"/>
      <c r="BN168" s="663"/>
      <c r="BO168" s="663"/>
      <c r="BP168" s="663"/>
      <c r="BQ168" s="663"/>
      <c r="BR168" s="663"/>
      <c r="BS168" s="663"/>
      <c r="BT168" s="663"/>
      <c r="BU168" s="663"/>
      <c r="BV168" s="663"/>
      <c r="BW168" s="663"/>
      <c r="BX168" s="663"/>
      <c r="BY168" s="663"/>
      <c r="BZ168" s="663"/>
      <c r="CA168" s="663"/>
      <c r="CB168" s="663"/>
      <c r="CC168" s="663"/>
      <c r="CD168" s="663"/>
      <c r="CE168" s="663"/>
      <c r="CF168" s="663"/>
      <c r="CG168" s="663"/>
      <c r="CH168" s="663"/>
      <c r="CI168" s="663"/>
      <c r="CJ168" s="663"/>
      <c r="CK168" s="663"/>
      <c r="CL168" s="663"/>
      <c r="CM168" s="663"/>
      <c r="CN168" s="663"/>
      <c r="CO168" s="663"/>
      <c r="CP168" s="663"/>
      <c r="CQ168" s="663"/>
      <c r="CR168" s="663"/>
      <c r="CS168" s="663"/>
      <c r="CT168" s="663"/>
      <c r="CU168" s="663"/>
      <c r="CV168" s="663"/>
      <c r="CW168" s="663"/>
      <c r="CX168" s="663"/>
      <c r="CY168" s="663"/>
      <c r="CZ168" s="663"/>
      <c r="DA168" s="663"/>
      <c r="DB168" s="663"/>
      <c r="DC168" s="663"/>
      <c r="DD168" s="663"/>
      <c r="DE168" s="663"/>
      <c r="DF168" s="663"/>
      <c r="DG168" s="663"/>
      <c r="DH168" s="663"/>
      <c r="DI168" s="663"/>
      <c r="DJ168" s="663"/>
      <c r="DK168" s="663"/>
      <c r="DL168" s="663"/>
      <c r="DM168" s="663"/>
    </row>
    <row r="169" spans="2:117" ht="42" customHeight="1" x14ac:dyDescent="0.25">
      <c r="B169" s="397" t="s">
        <v>1610</v>
      </c>
      <c r="C169" s="398" t="s">
        <v>1612</v>
      </c>
      <c r="D169" s="397" t="s">
        <v>93</v>
      </c>
      <c r="E169" s="663"/>
      <c r="F169" s="663"/>
      <c r="G169" s="663"/>
      <c r="H169" s="663"/>
      <c r="I169" s="663"/>
      <c r="J169" s="663"/>
      <c r="K169" s="663"/>
      <c r="L169" s="663"/>
      <c r="M169" s="663"/>
      <c r="N169" s="663"/>
      <c r="O169" s="663"/>
      <c r="P169" s="663"/>
      <c r="Q169" s="663"/>
      <c r="R169" s="663"/>
      <c r="S169" s="663"/>
      <c r="T169" s="663"/>
      <c r="U169" s="663"/>
      <c r="V169" s="663"/>
      <c r="W169" s="663"/>
      <c r="X169" s="663"/>
      <c r="Y169" s="663"/>
      <c r="Z169" s="663"/>
      <c r="AA169" s="663"/>
      <c r="AB169" s="663"/>
      <c r="AC169" s="663"/>
      <c r="AD169" s="663"/>
      <c r="AE169" s="663"/>
      <c r="AF169" s="663"/>
      <c r="AG169" s="663"/>
      <c r="AH169" s="663"/>
      <c r="AI169" s="663"/>
      <c r="AJ169" s="663"/>
      <c r="AK169" s="663"/>
      <c r="AL169" s="663"/>
      <c r="AM169" s="663"/>
      <c r="AN169" s="663"/>
      <c r="AO169" s="663"/>
      <c r="AP169" s="663"/>
      <c r="AQ169" s="663"/>
      <c r="AR169" s="663"/>
      <c r="AS169" s="663"/>
      <c r="AT169" s="663"/>
      <c r="AU169" s="663"/>
      <c r="AV169" s="663"/>
      <c r="AW169" s="663"/>
      <c r="AX169" s="663"/>
      <c r="AY169" s="663"/>
      <c r="AZ169" s="663"/>
      <c r="BA169" s="663"/>
      <c r="BB169" s="663"/>
      <c r="BC169" s="663"/>
      <c r="BD169" s="663"/>
      <c r="BE169" s="663"/>
      <c r="BF169" s="663"/>
      <c r="BG169" s="663"/>
      <c r="BH169" s="663"/>
      <c r="BI169" s="663"/>
      <c r="BJ169" s="663"/>
      <c r="BK169" s="663"/>
      <c r="BL169" s="663"/>
      <c r="BM169" s="663"/>
      <c r="BN169" s="663"/>
      <c r="BO169" s="663"/>
      <c r="BP169" s="663"/>
      <c r="BQ169" s="663"/>
      <c r="BR169" s="663"/>
      <c r="BS169" s="663"/>
      <c r="BT169" s="663"/>
      <c r="BU169" s="663"/>
      <c r="BV169" s="663"/>
      <c r="BW169" s="663"/>
      <c r="BX169" s="663"/>
      <c r="BY169" s="663"/>
      <c r="BZ169" s="663"/>
      <c r="CA169" s="663"/>
      <c r="CB169" s="663"/>
      <c r="CC169" s="663"/>
      <c r="CD169" s="663"/>
      <c r="CE169" s="663"/>
      <c r="CF169" s="663"/>
      <c r="CG169" s="663"/>
      <c r="CH169" s="663"/>
      <c r="CI169" s="663"/>
      <c r="CJ169" s="663"/>
      <c r="CK169" s="663"/>
      <c r="CL169" s="663"/>
      <c r="CM169" s="663"/>
      <c r="CN169" s="663"/>
      <c r="CO169" s="663"/>
      <c r="CP169" s="663"/>
      <c r="CQ169" s="663"/>
      <c r="CR169" s="663"/>
      <c r="CS169" s="663"/>
      <c r="CT169" s="663"/>
      <c r="CU169" s="663"/>
      <c r="CV169" s="663"/>
      <c r="CW169" s="663"/>
      <c r="CX169" s="663"/>
      <c r="CY169" s="663"/>
      <c r="CZ169" s="663"/>
      <c r="DA169" s="663"/>
      <c r="DB169" s="663"/>
      <c r="DC169" s="663"/>
      <c r="DD169" s="663"/>
      <c r="DE169" s="663"/>
      <c r="DF169" s="663"/>
      <c r="DG169" s="663"/>
      <c r="DH169" s="663"/>
      <c r="DI169" s="663"/>
      <c r="DJ169" s="663"/>
      <c r="DK169" s="663"/>
      <c r="DL169" s="663"/>
      <c r="DM169" s="663"/>
    </row>
    <row r="170" spans="2:117" ht="42" customHeight="1" x14ac:dyDescent="0.25">
      <c r="B170" s="397" t="s">
        <v>1611</v>
      </c>
      <c r="C170" s="398" t="s">
        <v>1613</v>
      </c>
      <c r="D170" s="397" t="s">
        <v>93</v>
      </c>
      <c r="E170" s="663"/>
      <c r="F170" s="663"/>
      <c r="G170" s="663"/>
      <c r="H170" s="663"/>
      <c r="I170" s="663"/>
      <c r="J170" s="663"/>
      <c r="K170" s="663"/>
      <c r="L170" s="663"/>
      <c r="M170" s="663"/>
      <c r="N170" s="663"/>
      <c r="O170" s="663"/>
      <c r="P170" s="663"/>
      <c r="Q170" s="663"/>
      <c r="R170" s="663"/>
      <c r="S170" s="663"/>
      <c r="T170" s="663"/>
      <c r="U170" s="663"/>
      <c r="V170" s="663"/>
      <c r="W170" s="663"/>
      <c r="X170" s="663"/>
      <c r="Y170" s="663"/>
      <c r="Z170" s="663"/>
      <c r="AA170" s="663"/>
      <c r="AB170" s="663"/>
      <c r="AC170" s="663"/>
      <c r="AD170" s="663"/>
      <c r="AE170" s="663"/>
      <c r="AF170" s="663"/>
      <c r="AG170" s="663"/>
      <c r="AH170" s="663"/>
      <c r="AI170" s="663"/>
      <c r="AJ170" s="663"/>
      <c r="AK170" s="663"/>
      <c r="AL170" s="663"/>
      <c r="AM170" s="663"/>
      <c r="AN170" s="663"/>
      <c r="AO170" s="663"/>
      <c r="AP170" s="663"/>
      <c r="AQ170" s="663"/>
      <c r="AR170" s="663"/>
      <c r="AS170" s="663"/>
      <c r="AT170" s="663"/>
      <c r="AU170" s="663"/>
      <c r="AV170" s="663"/>
      <c r="AW170" s="663"/>
      <c r="AX170" s="663"/>
      <c r="AY170" s="663"/>
      <c r="AZ170" s="663"/>
      <c r="BA170" s="663"/>
      <c r="BB170" s="663"/>
      <c r="BC170" s="663"/>
      <c r="BD170" s="663"/>
      <c r="BE170" s="663"/>
      <c r="BF170" s="663"/>
      <c r="BG170" s="663"/>
      <c r="BH170" s="663"/>
      <c r="BI170" s="663"/>
      <c r="BJ170" s="663"/>
      <c r="BK170" s="663"/>
      <c r="BL170" s="663"/>
      <c r="BM170" s="663"/>
      <c r="BN170" s="663"/>
      <c r="BO170" s="663"/>
      <c r="BP170" s="663"/>
      <c r="BQ170" s="663"/>
      <c r="BR170" s="663"/>
      <c r="BS170" s="663"/>
      <c r="BT170" s="663"/>
      <c r="BU170" s="663"/>
      <c r="BV170" s="663"/>
      <c r="BW170" s="663"/>
      <c r="BX170" s="663"/>
      <c r="BY170" s="663"/>
      <c r="BZ170" s="663"/>
      <c r="CA170" s="663"/>
      <c r="CB170" s="663"/>
      <c r="CC170" s="663"/>
      <c r="CD170" s="663"/>
      <c r="CE170" s="663"/>
      <c r="CF170" s="663"/>
      <c r="CG170" s="663"/>
      <c r="CH170" s="663"/>
      <c r="CI170" s="663"/>
      <c r="CJ170" s="663"/>
      <c r="CK170" s="663"/>
      <c r="CL170" s="663"/>
      <c r="CM170" s="663"/>
      <c r="CN170" s="663"/>
      <c r="CO170" s="663"/>
      <c r="CP170" s="663"/>
      <c r="CQ170" s="663"/>
      <c r="CR170" s="663"/>
      <c r="CS170" s="663"/>
      <c r="CT170" s="663"/>
      <c r="CU170" s="663"/>
      <c r="CV170" s="663"/>
      <c r="CW170" s="663"/>
      <c r="CX170" s="663"/>
      <c r="CY170" s="663"/>
      <c r="CZ170" s="663"/>
      <c r="DA170" s="663"/>
      <c r="DB170" s="663"/>
      <c r="DC170" s="663"/>
      <c r="DD170" s="663"/>
      <c r="DE170" s="663"/>
      <c r="DF170" s="663"/>
      <c r="DG170" s="663"/>
      <c r="DH170" s="663"/>
      <c r="DI170" s="663"/>
      <c r="DJ170" s="663"/>
      <c r="DK170" s="663"/>
      <c r="DL170" s="663"/>
      <c r="DM170" s="663"/>
    </row>
    <row r="171" spans="2:117" ht="48" customHeight="1" x14ac:dyDescent="0.25">
      <c r="B171" s="416" t="s">
        <v>805</v>
      </c>
      <c r="C171" s="417" t="s">
        <v>177</v>
      </c>
      <c r="D171" s="416" t="s">
        <v>93</v>
      </c>
      <c r="E171" s="662"/>
      <c r="F171" s="662"/>
      <c r="G171" s="662"/>
      <c r="H171" s="662"/>
      <c r="I171" s="662"/>
      <c r="J171" s="662"/>
      <c r="K171" s="662"/>
      <c r="L171" s="662"/>
      <c r="M171" s="662"/>
      <c r="N171" s="662"/>
      <c r="O171" s="662"/>
      <c r="P171" s="662"/>
      <c r="Q171" s="662"/>
      <c r="R171" s="662"/>
      <c r="S171" s="662"/>
      <c r="T171" s="662"/>
      <c r="U171" s="662"/>
      <c r="V171" s="662"/>
      <c r="W171" s="662"/>
      <c r="X171" s="662"/>
      <c r="Y171" s="662"/>
      <c r="Z171" s="662"/>
      <c r="AA171" s="662"/>
      <c r="AB171" s="662"/>
      <c r="AC171" s="662"/>
      <c r="AD171" s="662"/>
      <c r="AE171" s="662"/>
      <c r="AF171" s="662"/>
      <c r="AG171" s="662"/>
      <c r="AH171" s="662"/>
      <c r="AI171" s="662"/>
      <c r="AJ171" s="662"/>
      <c r="AK171" s="662"/>
      <c r="AL171" s="662"/>
      <c r="AM171" s="662"/>
      <c r="AN171" s="662"/>
      <c r="AO171" s="662"/>
      <c r="AP171" s="662"/>
      <c r="AQ171" s="662"/>
      <c r="AR171" s="662"/>
      <c r="AS171" s="662"/>
      <c r="AT171" s="662"/>
      <c r="AU171" s="662"/>
      <c r="AV171" s="662"/>
      <c r="AW171" s="662"/>
      <c r="AX171" s="662"/>
      <c r="AY171" s="662"/>
      <c r="AZ171" s="662"/>
      <c r="BA171" s="662"/>
      <c r="BB171" s="662"/>
      <c r="BC171" s="662"/>
      <c r="BD171" s="662"/>
      <c r="BE171" s="662"/>
      <c r="BF171" s="662"/>
      <c r="BG171" s="662"/>
      <c r="BH171" s="662"/>
      <c r="BI171" s="662"/>
      <c r="BJ171" s="662"/>
      <c r="BK171" s="662"/>
      <c r="BL171" s="662"/>
      <c r="BM171" s="662"/>
      <c r="BN171" s="662"/>
      <c r="BO171" s="662"/>
      <c r="BP171" s="662"/>
      <c r="BQ171" s="662"/>
      <c r="BR171" s="662"/>
      <c r="BS171" s="662"/>
      <c r="BT171" s="662"/>
      <c r="BU171" s="662"/>
      <c r="BV171" s="662"/>
      <c r="BW171" s="662"/>
      <c r="BX171" s="662"/>
      <c r="BY171" s="662"/>
      <c r="BZ171" s="662"/>
      <c r="CA171" s="662"/>
      <c r="CB171" s="662"/>
      <c r="CC171" s="662"/>
      <c r="CD171" s="662"/>
      <c r="CE171" s="662"/>
      <c r="CF171" s="662"/>
      <c r="CG171" s="662"/>
      <c r="CH171" s="662"/>
      <c r="CI171" s="662"/>
      <c r="CJ171" s="662"/>
      <c r="CK171" s="662"/>
      <c r="CL171" s="662"/>
      <c r="CM171" s="662"/>
      <c r="CN171" s="662"/>
      <c r="CO171" s="662"/>
      <c r="CP171" s="662"/>
      <c r="CQ171" s="662"/>
      <c r="CR171" s="662"/>
      <c r="CS171" s="662"/>
      <c r="CT171" s="662"/>
      <c r="CU171" s="662"/>
      <c r="CV171" s="662"/>
      <c r="CW171" s="662"/>
      <c r="CX171" s="662"/>
      <c r="CY171" s="662"/>
      <c r="CZ171" s="662"/>
      <c r="DA171" s="662"/>
      <c r="DB171" s="662"/>
      <c r="DC171" s="662"/>
      <c r="DD171" s="662"/>
      <c r="DE171" s="662"/>
      <c r="DF171" s="662"/>
      <c r="DG171" s="662"/>
      <c r="DH171" s="662"/>
      <c r="DI171" s="662"/>
      <c r="DJ171" s="662"/>
      <c r="DK171" s="662"/>
      <c r="DL171" s="662"/>
      <c r="DM171" s="662"/>
    </row>
    <row r="172" spans="2:117" ht="48" customHeight="1" x14ac:dyDescent="0.25">
      <c r="B172" s="416" t="s">
        <v>1614</v>
      </c>
      <c r="C172" s="417" t="s">
        <v>179</v>
      </c>
      <c r="D172" s="416" t="s">
        <v>93</v>
      </c>
      <c r="E172" s="662"/>
      <c r="F172" s="662"/>
      <c r="G172" s="662"/>
      <c r="H172" s="662"/>
      <c r="I172" s="662"/>
      <c r="J172" s="662"/>
      <c r="K172" s="662"/>
      <c r="L172" s="662"/>
      <c r="M172" s="662"/>
      <c r="N172" s="662"/>
      <c r="O172" s="662"/>
      <c r="P172" s="662"/>
      <c r="Q172" s="662"/>
      <c r="R172" s="662"/>
      <c r="S172" s="662"/>
      <c r="T172" s="662"/>
      <c r="U172" s="662"/>
      <c r="V172" s="662"/>
      <c r="W172" s="662"/>
      <c r="X172" s="662"/>
      <c r="Y172" s="662"/>
      <c r="Z172" s="662"/>
      <c r="AA172" s="662"/>
      <c r="AB172" s="662"/>
      <c r="AC172" s="662"/>
      <c r="AD172" s="662"/>
      <c r="AE172" s="662"/>
      <c r="AF172" s="662"/>
      <c r="AG172" s="662"/>
      <c r="AH172" s="662"/>
      <c r="AI172" s="662"/>
      <c r="AJ172" s="662"/>
      <c r="AK172" s="662"/>
      <c r="AL172" s="662"/>
      <c r="AM172" s="662"/>
      <c r="AN172" s="662"/>
      <c r="AO172" s="662"/>
      <c r="AP172" s="662"/>
      <c r="AQ172" s="662"/>
      <c r="AR172" s="662"/>
      <c r="AS172" s="662"/>
      <c r="AT172" s="662"/>
      <c r="AU172" s="662"/>
      <c r="AV172" s="662"/>
      <c r="AW172" s="662"/>
      <c r="AX172" s="662"/>
      <c r="AY172" s="662"/>
      <c r="AZ172" s="662"/>
      <c r="BA172" s="662"/>
      <c r="BB172" s="662"/>
      <c r="BC172" s="662"/>
      <c r="BD172" s="662"/>
      <c r="BE172" s="662"/>
      <c r="BF172" s="662"/>
      <c r="BG172" s="662"/>
      <c r="BH172" s="662"/>
      <c r="BI172" s="662"/>
      <c r="BJ172" s="662"/>
      <c r="BK172" s="662"/>
      <c r="BL172" s="662"/>
      <c r="BM172" s="662"/>
      <c r="BN172" s="662"/>
      <c r="BO172" s="662"/>
      <c r="BP172" s="662"/>
      <c r="BQ172" s="662"/>
      <c r="BR172" s="662"/>
      <c r="BS172" s="662"/>
      <c r="BT172" s="662"/>
      <c r="BU172" s="662"/>
      <c r="BV172" s="662"/>
      <c r="BW172" s="662"/>
      <c r="BX172" s="662"/>
      <c r="BY172" s="662"/>
      <c r="BZ172" s="662"/>
      <c r="CA172" s="662"/>
      <c r="CB172" s="662"/>
      <c r="CC172" s="662"/>
      <c r="CD172" s="662"/>
      <c r="CE172" s="662"/>
      <c r="CF172" s="662"/>
      <c r="CG172" s="662"/>
      <c r="CH172" s="662"/>
      <c r="CI172" s="662"/>
      <c r="CJ172" s="662"/>
      <c r="CK172" s="662"/>
      <c r="CL172" s="662"/>
      <c r="CM172" s="662"/>
      <c r="CN172" s="662"/>
      <c r="CO172" s="662"/>
      <c r="CP172" s="662"/>
      <c r="CQ172" s="662"/>
      <c r="CR172" s="662"/>
      <c r="CS172" s="662"/>
      <c r="CT172" s="662"/>
      <c r="CU172" s="662"/>
      <c r="CV172" s="662"/>
      <c r="CW172" s="662"/>
      <c r="CX172" s="662"/>
      <c r="CY172" s="662"/>
      <c r="CZ172" s="662"/>
      <c r="DA172" s="662"/>
      <c r="DB172" s="662"/>
      <c r="DC172" s="662"/>
      <c r="DD172" s="662"/>
      <c r="DE172" s="662"/>
      <c r="DF172" s="662"/>
      <c r="DG172" s="662"/>
      <c r="DH172" s="662"/>
      <c r="DI172" s="662"/>
      <c r="DJ172" s="662"/>
      <c r="DK172" s="662"/>
      <c r="DL172" s="662"/>
      <c r="DM172" s="662"/>
    </row>
    <row r="173" spans="2:117" ht="48" customHeight="1" x14ac:dyDescent="0.25">
      <c r="B173" s="416" t="s">
        <v>174</v>
      </c>
      <c r="C173" s="417" t="s">
        <v>1615</v>
      </c>
      <c r="D173" s="416" t="s">
        <v>93</v>
      </c>
      <c r="E173" s="662"/>
      <c r="F173" s="662"/>
      <c r="G173" s="662"/>
      <c r="H173" s="662"/>
      <c r="I173" s="662"/>
      <c r="J173" s="662"/>
      <c r="K173" s="662"/>
      <c r="L173" s="662"/>
      <c r="M173" s="662"/>
      <c r="N173" s="662"/>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2"/>
      <c r="AO173" s="662"/>
      <c r="AP173" s="662"/>
      <c r="AQ173" s="662"/>
      <c r="AR173" s="662"/>
      <c r="AS173" s="662"/>
      <c r="AT173" s="662"/>
      <c r="AU173" s="662"/>
      <c r="AV173" s="662"/>
      <c r="AW173" s="662"/>
      <c r="AX173" s="662"/>
      <c r="AY173" s="662"/>
      <c r="AZ173" s="662"/>
      <c r="BA173" s="662"/>
      <c r="BB173" s="662"/>
      <c r="BC173" s="662"/>
      <c r="BD173" s="662"/>
      <c r="BE173" s="662"/>
      <c r="BF173" s="662"/>
      <c r="BG173" s="662"/>
      <c r="BH173" s="662"/>
      <c r="BI173" s="662"/>
      <c r="BJ173" s="662"/>
      <c r="BK173" s="662"/>
      <c r="BL173" s="662"/>
      <c r="BM173" s="662"/>
      <c r="BN173" s="662"/>
      <c r="BO173" s="662"/>
      <c r="BP173" s="662"/>
      <c r="BQ173" s="662"/>
      <c r="BR173" s="662"/>
      <c r="BS173" s="662"/>
      <c r="BT173" s="662"/>
      <c r="BU173" s="662"/>
      <c r="BV173" s="662"/>
      <c r="BW173" s="662"/>
      <c r="BX173" s="662"/>
      <c r="BY173" s="662"/>
      <c r="BZ173" s="662"/>
      <c r="CA173" s="662"/>
      <c r="CB173" s="662"/>
      <c r="CC173" s="662"/>
      <c r="CD173" s="662"/>
      <c r="CE173" s="662"/>
      <c r="CF173" s="662"/>
      <c r="CG173" s="662"/>
      <c r="CH173" s="662"/>
      <c r="CI173" s="662"/>
      <c r="CJ173" s="662"/>
      <c r="CK173" s="662"/>
      <c r="CL173" s="662"/>
      <c r="CM173" s="662"/>
      <c r="CN173" s="662"/>
      <c r="CO173" s="662"/>
      <c r="CP173" s="662"/>
      <c r="CQ173" s="662"/>
      <c r="CR173" s="662"/>
      <c r="CS173" s="662"/>
      <c r="CT173" s="662"/>
      <c r="CU173" s="662"/>
      <c r="CV173" s="662"/>
      <c r="CW173" s="662"/>
      <c r="CX173" s="662"/>
      <c r="CY173" s="662"/>
      <c r="CZ173" s="662"/>
      <c r="DA173" s="662"/>
      <c r="DB173" s="662"/>
      <c r="DC173" s="662"/>
      <c r="DD173" s="662"/>
      <c r="DE173" s="662"/>
      <c r="DF173" s="662"/>
      <c r="DG173" s="662"/>
      <c r="DH173" s="662"/>
      <c r="DI173" s="662"/>
      <c r="DJ173" s="662"/>
      <c r="DK173" s="662"/>
      <c r="DL173" s="662"/>
      <c r="DM173" s="662"/>
    </row>
    <row r="174" spans="2:117" ht="33" customHeight="1" x14ac:dyDescent="0.25">
      <c r="B174" s="67" t="s">
        <v>174</v>
      </c>
      <c r="C174" s="313" t="s">
        <v>1499</v>
      </c>
      <c r="D174" s="67" t="s">
        <v>1627</v>
      </c>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c r="CG174" s="173"/>
      <c r="CH174" s="173"/>
      <c r="CI174" s="173"/>
      <c r="CJ174" s="173"/>
      <c r="CK174" s="173"/>
      <c r="CL174" s="173"/>
      <c r="CM174" s="173"/>
      <c r="CN174" s="173"/>
      <c r="CO174" s="173"/>
      <c r="CP174" s="173"/>
      <c r="CQ174" s="173"/>
      <c r="CR174" s="173"/>
      <c r="CS174" s="173"/>
      <c r="CT174" s="173"/>
      <c r="CU174" s="173"/>
      <c r="CV174" s="173"/>
      <c r="CW174" s="173"/>
      <c r="CX174" s="173"/>
      <c r="CY174" s="173"/>
      <c r="CZ174" s="173"/>
      <c r="DA174" s="173"/>
      <c r="DB174" s="173"/>
      <c r="DC174" s="173"/>
      <c r="DD174" s="173"/>
      <c r="DE174" s="173"/>
      <c r="DF174" s="173"/>
      <c r="DG174" s="173"/>
      <c r="DH174" s="173"/>
      <c r="DI174" s="173"/>
      <c r="DJ174" s="173"/>
      <c r="DK174" s="173"/>
      <c r="DL174" s="173"/>
      <c r="DM174" s="173"/>
    </row>
    <row r="175" spans="2:117" ht="33" customHeight="1" x14ac:dyDescent="0.25">
      <c r="B175" s="67" t="s">
        <v>174</v>
      </c>
      <c r="C175" s="313" t="s">
        <v>1498</v>
      </c>
      <c r="D175" s="67" t="s">
        <v>1628</v>
      </c>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c r="CG175" s="173"/>
      <c r="CH175" s="173"/>
      <c r="CI175" s="173"/>
      <c r="CJ175" s="173"/>
      <c r="CK175" s="173"/>
      <c r="CL175" s="173"/>
      <c r="CM175" s="173"/>
      <c r="CN175" s="173"/>
      <c r="CO175" s="173"/>
      <c r="CP175" s="173"/>
      <c r="CQ175" s="173"/>
      <c r="CR175" s="173"/>
      <c r="CS175" s="173"/>
      <c r="CT175" s="173"/>
      <c r="CU175" s="173"/>
      <c r="CV175" s="173"/>
      <c r="CW175" s="173"/>
      <c r="CX175" s="173"/>
      <c r="CY175" s="173"/>
      <c r="CZ175" s="173"/>
      <c r="DA175" s="173"/>
      <c r="DB175" s="173"/>
      <c r="DC175" s="173"/>
      <c r="DD175" s="173"/>
      <c r="DE175" s="173"/>
      <c r="DF175" s="173"/>
      <c r="DG175" s="173"/>
      <c r="DH175" s="173"/>
      <c r="DI175" s="173"/>
      <c r="DJ175" s="173"/>
      <c r="DK175" s="173"/>
      <c r="DL175" s="173"/>
      <c r="DM175" s="173"/>
    </row>
    <row r="176" spans="2:117" ht="33" customHeight="1" x14ac:dyDescent="0.25">
      <c r="B176" s="67" t="s">
        <v>174</v>
      </c>
      <c r="C176" s="313" t="s">
        <v>1438</v>
      </c>
      <c r="D176" s="67" t="s">
        <v>1636</v>
      </c>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73"/>
      <c r="CO176" s="173"/>
      <c r="CP176" s="173"/>
      <c r="CQ176" s="173"/>
      <c r="CR176" s="173"/>
      <c r="CS176" s="173"/>
      <c r="CT176" s="173"/>
      <c r="CU176" s="173"/>
      <c r="CV176" s="173"/>
      <c r="CW176" s="173"/>
      <c r="CX176" s="173"/>
      <c r="CY176" s="173"/>
      <c r="CZ176" s="173"/>
      <c r="DA176" s="173"/>
      <c r="DB176" s="173"/>
      <c r="DC176" s="173"/>
      <c r="DD176" s="173"/>
      <c r="DE176" s="173"/>
      <c r="DF176" s="173"/>
      <c r="DG176" s="173"/>
      <c r="DH176" s="173"/>
      <c r="DI176" s="173"/>
      <c r="DJ176" s="173"/>
      <c r="DK176" s="173"/>
      <c r="DL176" s="173"/>
      <c r="DM176" s="173"/>
    </row>
    <row r="177" spans="2:117" ht="33" customHeight="1" x14ac:dyDescent="0.25">
      <c r="B177" s="67" t="s">
        <v>174</v>
      </c>
      <c r="C177" s="313" t="s">
        <v>1505</v>
      </c>
      <c r="D177" s="67" t="s">
        <v>1640</v>
      </c>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73"/>
      <c r="CO177" s="173"/>
      <c r="CP177" s="173"/>
      <c r="CQ177" s="173"/>
      <c r="CR177" s="173"/>
      <c r="CS177" s="173"/>
      <c r="CT177" s="173"/>
      <c r="CU177" s="173"/>
      <c r="CV177" s="173"/>
      <c r="CW177" s="173"/>
      <c r="CX177" s="173"/>
      <c r="CY177" s="173"/>
      <c r="CZ177" s="173"/>
      <c r="DA177" s="173"/>
      <c r="DB177" s="173"/>
      <c r="DC177" s="173"/>
      <c r="DD177" s="173"/>
      <c r="DE177" s="173"/>
      <c r="DF177" s="173"/>
      <c r="DG177" s="173"/>
      <c r="DH177" s="173"/>
      <c r="DI177" s="173"/>
      <c r="DJ177" s="173"/>
      <c r="DK177" s="173"/>
      <c r="DL177" s="173"/>
      <c r="DM177" s="173"/>
    </row>
  </sheetData>
  <sheetProtection formatCells="0" formatColumns="0" formatRows="0" insertColumns="0" insertRows="0" insertHyperlinks="0" deleteColumns="0" deleteRows="0" sort="0" autoFilter="0" pivotTables="0"/>
  <mergeCells count="39">
    <mergeCell ref="BI15:BV15"/>
    <mergeCell ref="BP16:BV16"/>
    <mergeCell ref="L16:R16"/>
    <mergeCell ref="S16:Y16"/>
    <mergeCell ref="Z16:AF16"/>
    <mergeCell ref="BB16:BH16"/>
    <mergeCell ref="BI16:BO16"/>
    <mergeCell ref="CD16:CJ16"/>
    <mergeCell ref="S14:AF15"/>
    <mergeCell ref="B4:DM4"/>
    <mergeCell ref="B5:AT5"/>
    <mergeCell ref="B6:DM6"/>
    <mergeCell ref="B7:DM7"/>
    <mergeCell ref="B8:AT8"/>
    <mergeCell ref="DF16:DL16"/>
    <mergeCell ref="CK15:CX15"/>
    <mergeCell ref="B9:DM9"/>
    <mergeCell ref="CY15:DL15"/>
    <mergeCell ref="BW16:CC16"/>
    <mergeCell ref="AN16:AT16"/>
    <mergeCell ref="CR16:CX16"/>
    <mergeCell ref="AG15:AT15"/>
    <mergeCell ref="AU15:BH15"/>
    <mergeCell ref="DM14:DM17"/>
    <mergeCell ref="E16:K16"/>
    <mergeCell ref="E14:R15"/>
    <mergeCell ref="AG16:AM16"/>
    <mergeCell ref="B10:AT10"/>
    <mergeCell ref="B11:DM11"/>
    <mergeCell ref="B12:DM12"/>
    <mergeCell ref="B13:DL13"/>
    <mergeCell ref="B14:B17"/>
    <mergeCell ref="C14:C17"/>
    <mergeCell ref="D14:D17"/>
    <mergeCell ref="AG14:DL14"/>
    <mergeCell ref="CY16:DE16"/>
    <mergeCell ref="CK16:CQ16"/>
    <mergeCell ref="BW15:CJ15"/>
    <mergeCell ref="AU16:BA16"/>
  </mergeCells>
  <phoneticPr fontId="68" type="noConversion"/>
  <conditionalFormatting sqref="L58:O58 S58:AM58 E69:R70 DM73:DM74 AU58:AZ58 BB58:BG58 BI58:BS58 E30:DM31 DF42:DM43 DM68:DM71 S68:BH70 E68:K68 DM44:DM58 E37:DM37 L79:Q81 DM60:DM65 DF78:DJ87 DK79:DL87 DM84:DM95 E87:DE87 E82:CX86 DF82:DM83 H94:CL96 CN94:CX96 CM94:CM98 DF96:DM96 H93:CX93 DF93:DL95 CY93:DE98 E43:DE43 E44:DL57 E61:DL65 E88:DL92 E93:G98 AV70:CB70 AV69:CA69">
    <cfRule type="cellIs" dxfId="630" priority="437" operator="equal">
      <formula>0</formula>
    </cfRule>
  </conditionalFormatting>
  <conditionalFormatting sqref="L58:O58 S58:AM58 E69:R70 DM73:DM74 AU58:AZ58 BB58:BG58 BI58:BS58 DF42:DM43 DM68:DM71 S68:BH70 E68:K68 DM44:DM58 E37:DM37 L79:Q81 DM60:DM65 DF78:DJ87 DK79:DL87 DM84:DM95 E87:DE87 E82:CX86 DF82:DM83 H94:CL96 CN94:CX96 CM94:CM98 DF96:DM96 H93:CX93 DF93:DL95 CY93:DE98 E43:DE43 E44:DL57 E61:DL65 E88:DL92 E93:G98 AV70:CB70 AV69:CA69">
    <cfRule type="containsText" dxfId="629" priority="425" operator="containsText" text="Наименование инвестиционного проекта">
      <formula>NOT(ISERROR(SEARCH("Наименование инвестиционного проекта",E37)))</formula>
    </cfRule>
  </conditionalFormatting>
  <conditionalFormatting sqref="E58:I58">
    <cfRule type="cellIs" dxfId="628" priority="400" operator="equal">
      <formula>0</formula>
    </cfRule>
  </conditionalFormatting>
  <conditionalFormatting sqref="E33:DL34">
    <cfRule type="cellIs" dxfId="627" priority="408" operator="equal">
      <formula>0</formula>
    </cfRule>
  </conditionalFormatting>
  <conditionalFormatting sqref="E73:I73 L78:P81 S78:W81 Z78:AD81 AG78:AK81 AN78:AR81 AU78:AY81 BB78:BF81 BI78:BM81 BP78:BT81 L73:P73 S73:W73 Z73:AD73 AG73:AK73 AN73:AR73 AU73:AY73 BB73:BF73 BI73:BM73 BP73:BT73 DF73:DJ73 E26:DL28 E32:DL32 E60:DL60 E71:DL71 H74:CX74 E68:I70 H75:I75 E39:DL41 H78:CX78 DF78:DM78 DF74:DL74 CY73:DC86 E80:I81 H77:I79 E74:G79">
    <cfRule type="cellIs" dxfId="626" priority="421" operator="equal">
      <formula>0</formula>
    </cfRule>
  </conditionalFormatting>
  <conditionalFormatting sqref="E73:I73 L78:P81 S78:W81 Z78:AD81 AG78:AK81 AN78:AR81 AU78:AY81 BB78:BF81 BI78:BM81 BP78:BT81 L73:P73 S73:W73 Z73:AD73 AG73:AK73 AN73:AR73 AU73:AY73 BB73:BF73 BI73:BM73 BP73:BT73 DF73:DJ73 E32:DL32 E60:DL60 E71:DL71 H74:CX74 E68:I70 H75:I75 E39:DL41 H78:CX78 DF78:DM78 DF74:DL74 CY73:DC86 E80:I81 H77:I79 E74:G79">
    <cfRule type="containsText" dxfId="625" priority="420" operator="containsText" text="Наименование инвестиционного проекта">
      <formula>NOT(ISERROR(SEARCH("Наименование инвестиционного проекта",E32)))</formula>
    </cfRule>
  </conditionalFormatting>
  <conditionalFormatting sqref="DM30:DM31 E26:DL28">
    <cfRule type="cellIs" dxfId="624" priority="418" operator="equal">
      <formula>0</formula>
    </cfRule>
    <cfRule type="cellIs" dxfId="623" priority="419" operator="equal">
      <formula>0</formula>
    </cfRule>
  </conditionalFormatting>
  <conditionalFormatting sqref="E73:I73 L78:P81 S78:W81 Z78:AD81 AG78:AK81 AN78:AR81 AU78:AY81 BB78:BF81 BI78:BM81 BP78:BT81 L73:P73 S73:W73 Z73:AD73 AG73:AK73 AN73:AR73 AU73:AY73 BB73:BF73 BI73:BM73 BP73:BT73 DF73:DJ73 L58:O58 S58:AM58 E69:R70 DM73:DM74 AU58:AZ58 BB58:BG58 BI58:BS58 CY30:DM31 E26:DL28 CY32:DL32 E60:DL60 E71:DL71 H74:CX74 DF42:DM43 DF96:DM96 E68:K68 DM68:DM71 S68:BH70 H75:I75 DM44:DM58 E37:DM37 L79:Q81 E30:CX32 E61:I63 J61:DL65 DM60:DM65 DF78:DJ87 DK79:DL87 E88:DL92 DM84:DM95 E39:DL41 H78:CX78 E87:DE87 DF82:DM83 E82:CX86 H94:CL96 CN94:CX96 CM94:CM98 DF78:DM78 DF74:DL74 CY73:DC86 DF93:DL95 CY93:DE98 E43:DE43 E44:DL57 E64:CZ65 E80:I81 H77:I79 E74:G79 H93:CX93 E93:G98 AV70:CB70 AV69:CA69">
    <cfRule type="cellIs" dxfId="622" priority="417" operator="equal">
      <formula>0</formula>
    </cfRule>
  </conditionalFormatting>
  <conditionalFormatting sqref="L78:P81 S78:W81 Z78:AD81 AG78:AK81 AN78:AR81 AU78:AY81 BB78:BF81 BI78:BM81 BP78:BT81 Z73:AD73 AG73:AK73 AN73:AR73 AU73:AY73 BB73:BF73 BI73:BM73 BP73:BT73 DF73:DJ73 L58:O58 S58:AM58 E69:R71 DM73:DM74 AU58:AZ58 BB58:BG58 BI58:BS58 CY30:DM31 E26:DL28 CY32:DL32 E60:DL60 S71:DL71 S74:CX74 DF42:DM43 DF96:DM96 E68:K68 DM68:DM71 S68:BH70 E73:W73 DM44:DM58 E37:DM37 L79:Q81 E30:CX32 E61:I63 J61:DL65 DM60:DM65 DF78:DJ87 DK79:DL87 E88:DL92 DM84:DM95 E39:DL41 H78:CX78 E87:DE87 DF82:DM83 E82:CX86 H94:CL96 CN94:CX96 CM94:CM98 DF78:DM78 DF74:DL74 CY73:DC86 DF93:DL95 CY93:DE98 E43:DE43 E44:DL57 E64:CZ65 E80:I81 H77:I79 H74:R75 E74:G79 H93:CX93 E93:G98 AV70:CB70 AV69:CA69">
    <cfRule type="cellIs" dxfId="621" priority="416" operator="equal">
      <formula>0</formula>
    </cfRule>
  </conditionalFormatting>
  <conditionalFormatting sqref="E19:DM19">
    <cfRule type="cellIs" dxfId="620" priority="415" operator="equal">
      <formula>0</formula>
    </cfRule>
  </conditionalFormatting>
  <conditionalFormatting sqref="E19:DM19">
    <cfRule type="cellIs" dxfId="619" priority="413" operator="equal">
      <formula>0</formula>
    </cfRule>
    <cfRule type="cellIs" dxfId="618" priority="414" operator="equal">
      <formula>0</formula>
    </cfRule>
  </conditionalFormatting>
  <conditionalFormatting sqref="E19:DM19">
    <cfRule type="cellIs" dxfId="617" priority="412" operator="equal">
      <formula>0</formula>
    </cfRule>
  </conditionalFormatting>
  <conditionalFormatting sqref="E19:DM19">
    <cfRule type="cellIs" dxfId="616" priority="411" operator="equal">
      <formula>0</formula>
    </cfRule>
  </conditionalFormatting>
  <conditionalFormatting sqref="E30:DL31">
    <cfRule type="containsText" dxfId="615" priority="410" operator="containsText" text="Наименование инвестиционного проекта">
      <formula>NOT(ISERROR(SEARCH("Наименование инвестиционного проекта",E30)))</formula>
    </cfRule>
  </conditionalFormatting>
  <conditionalFormatting sqref="E38:I38">
    <cfRule type="cellIs" dxfId="614" priority="392" operator="equal">
      <formula>0</formula>
    </cfRule>
  </conditionalFormatting>
  <conditionalFormatting sqref="E33:DL34">
    <cfRule type="containsText" dxfId="613" priority="409" operator="containsText" text="Наименование инвестиционного проекта">
      <formula>NOT(ISERROR(SEARCH("Наименование инвестиционного проекта",E33)))</formula>
    </cfRule>
  </conditionalFormatting>
  <conditionalFormatting sqref="E33:DL34">
    <cfRule type="cellIs" dxfId="612" priority="407" operator="equal">
      <formula>0</formula>
    </cfRule>
  </conditionalFormatting>
  <conditionalFormatting sqref="E33:DL34">
    <cfRule type="cellIs" dxfId="611" priority="406" operator="equal">
      <formula>0</formula>
    </cfRule>
  </conditionalFormatting>
  <conditionalFormatting sqref="E35:DL36">
    <cfRule type="containsText" dxfId="610" priority="405" operator="containsText" text="Наименование инвестиционного проекта">
      <formula>NOT(ISERROR(SEARCH("Наименование инвестиционного проекта",E35)))</formula>
    </cfRule>
  </conditionalFormatting>
  <conditionalFormatting sqref="E35:DL36">
    <cfRule type="cellIs" dxfId="609" priority="404" operator="equal">
      <formula>0</formula>
    </cfRule>
  </conditionalFormatting>
  <conditionalFormatting sqref="E35:DL36">
    <cfRule type="cellIs" dxfId="608" priority="403" operator="equal">
      <formula>0</formula>
    </cfRule>
  </conditionalFormatting>
  <conditionalFormatting sqref="E35:DL36">
    <cfRule type="cellIs" dxfId="607" priority="402" operator="equal">
      <formula>0</formula>
    </cfRule>
  </conditionalFormatting>
  <conditionalFormatting sqref="E58:I58">
    <cfRule type="containsText" dxfId="606" priority="401" operator="containsText" text="Наименование инвестиционного проекта">
      <formula>NOT(ISERROR(SEARCH("Наименование инвестиционного проекта",E58)))</formula>
    </cfRule>
  </conditionalFormatting>
  <conditionalFormatting sqref="E58:I58">
    <cfRule type="cellIs" dxfId="605" priority="399" operator="equal">
      <formula>0</formula>
    </cfRule>
  </conditionalFormatting>
  <conditionalFormatting sqref="E58:I58">
    <cfRule type="cellIs" dxfId="604" priority="398" operator="equal">
      <formula>0</formula>
    </cfRule>
  </conditionalFormatting>
  <conditionalFormatting sqref="E59:I59">
    <cfRule type="containsText" dxfId="603" priority="397" operator="containsText" text="Наименование инвестиционного проекта">
      <formula>NOT(ISERROR(SEARCH("Наименование инвестиционного проекта",E59)))</formula>
    </cfRule>
  </conditionalFormatting>
  <conditionalFormatting sqref="E59:I59">
    <cfRule type="cellIs" dxfId="602" priority="396" operator="equal">
      <formula>0</formula>
    </cfRule>
  </conditionalFormatting>
  <conditionalFormatting sqref="E59:I59">
    <cfRule type="cellIs" dxfId="601" priority="395" operator="equal">
      <formula>0</formula>
    </cfRule>
  </conditionalFormatting>
  <conditionalFormatting sqref="E59:I59">
    <cfRule type="cellIs" dxfId="600" priority="394" operator="equal">
      <formula>0</formula>
    </cfRule>
  </conditionalFormatting>
  <conditionalFormatting sqref="E38:I38">
    <cfRule type="containsText" dxfId="599" priority="393" operator="containsText" text="Наименование инвестиционного проекта">
      <formula>NOT(ISERROR(SEARCH("Наименование инвестиционного проекта",E38)))</formula>
    </cfRule>
  </conditionalFormatting>
  <conditionalFormatting sqref="E38:I38">
    <cfRule type="cellIs" dxfId="598" priority="391" operator="equal">
      <formula>0</formula>
    </cfRule>
  </conditionalFormatting>
  <conditionalFormatting sqref="E38:I38">
    <cfRule type="cellIs" dxfId="597" priority="390" operator="equal">
      <formula>0</formula>
    </cfRule>
  </conditionalFormatting>
  <conditionalFormatting sqref="E20:DL25">
    <cfRule type="cellIs" dxfId="596" priority="389" operator="equal">
      <formula>0</formula>
    </cfRule>
  </conditionalFormatting>
  <conditionalFormatting sqref="E20:DL25">
    <cfRule type="cellIs" dxfId="595" priority="387" operator="equal">
      <formula>0</formula>
    </cfRule>
    <cfRule type="cellIs" dxfId="594" priority="388" operator="equal">
      <formula>0</formula>
    </cfRule>
  </conditionalFormatting>
  <conditionalFormatting sqref="E20:DL25">
    <cfRule type="cellIs" dxfId="593" priority="386" operator="equal">
      <formula>0</formula>
    </cfRule>
  </conditionalFormatting>
  <conditionalFormatting sqref="E20:DL25">
    <cfRule type="cellIs" dxfId="592" priority="385" operator="equal">
      <formula>0</formula>
    </cfRule>
  </conditionalFormatting>
  <conditionalFormatting sqref="J73:K73 Q78:R81 X78:Y81 AE78:AF81 AL78:AM81 AS78:AT81 AZ78:BA81 BG78:BH81 BN78:BO81 BU78:CX81 Q73:R73 X73:Y73 AE73:AF73 AL73:AM73 AS73:AT73 AZ73:BA73 BG73:BH73 BN73:BO73 BU73:CX73 DK73:DL73 J68:K70 J75:K75 DK78 J77:K81 DD73:DE86">
    <cfRule type="cellIs" dxfId="591" priority="384" operator="equal">
      <formula>0</formula>
    </cfRule>
  </conditionalFormatting>
  <conditionalFormatting sqref="J73:K73 Q78:R81 X78:Y81 AE78:AF81 AL78:AM81 AS78:AT81 AZ78:BA81 BG78:BH81 BN78:BO81 BU78:CX81 Q73:R73 X73:Y73 AE73:AF73 AL73:AM73 AS73:AT73 AZ73:BA73 BG73:BH73 BN73:BO73 BU73:CX73 DK73:DL73 J68:K70 J75:K75 DK78 J77:K81 DD73:DE86">
    <cfRule type="containsText" dxfId="590" priority="383" operator="containsText" text="Наименование инвестиционного проекта">
      <formula>NOT(ISERROR(SEARCH("Наименование инвестиционного проекта",J68)))</formula>
    </cfRule>
  </conditionalFormatting>
  <conditionalFormatting sqref="J73:K73 Q78:R81 X78:Y81 AE78:AF81 AL78:AM81 AS78:AT81 AZ78:BA81 BG78:BH81 BN78:BO81 BU78:CX81 Q73:R73 X73:Y73 AE73:AF73 AL73:AM73 AS73:AT73 AZ73:BA73 BG73:BH73 BN73:BO73 BU73:CX73 DK73:DL73 J68:K70 J75:K75 DK78 J77:K81 DD73:DE86">
    <cfRule type="cellIs" dxfId="589" priority="382" operator="equal">
      <formula>0</formula>
    </cfRule>
  </conditionalFormatting>
  <conditionalFormatting sqref="J73:K73 Q78:R81 X78:Y81 AE78:AF81 AL78:AM81 AS78:AT81 AZ78:BA81 BG78:BH81 BN78:BO81 BU78:CX81 Q73:R73 X73:Y73 AE73:AF73 AL73:AM73 AS73:AT73 AZ73:BA73 BG73:BH73 BN73:BO73 BU73:CX73 DK73:DL73 J68:K70 J75:K75 DK78 J77:K81 DD73:DE86">
    <cfRule type="cellIs" dxfId="588" priority="381" operator="equal">
      <formula>0</formula>
    </cfRule>
  </conditionalFormatting>
  <conditionalFormatting sqref="J59:K59">
    <cfRule type="containsText" dxfId="587" priority="380" operator="containsText" text="Наименование инвестиционного проекта">
      <formula>NOT(ISERROR(SEARCH("Наименование инвестиционного проекта",J59)))</formula>
    </cfRule>
  </conditionalFormatting>
  <conditionalFormatting sqref="J59:K59">
    <cfRule type="cellIs" dxfId="586" priority="379" operator="equal">
      <formula>0</formula>
    </cfRule>
  </conditionalFormatting>
  <conditionalFormatting sqref="J59:K59">
    <cfRule type="cellIs" dxfId="585" priority="378" operator="equal">
      <formula>0</formula>
    </cfRule>
  </conditionalFormatting>
  <conditionalFormatting sqref="J59:K59">
    <cfRule type="cellIs" dxfId="584" priority="377" operator="equal">
      <formula>0</formula>
    </cfRule>
  </conditionalFormatting>
  <conditionalFormatting sqref="J38:DL38">
    <cfRule type="containsText" dxfId="583" priority="376" operator="containsText" text="Наименование инвестиционного проекта">
      <formula>NOT(ISERROR(SEARCH("Наименование инвестиционного проекта",J38)))</formula>
    </cfRule>
  </conditionalFormatting>
  <conditionalFormatting sqref="J38:DL38">
    <cfRule type="cellIs" dxfId="582" priority="375" operator="equal">
      <formula>0</formula>
    </cfRule>
  </conditionalFormatting>
  <conditionalFormatting sqref="J38:DL38">
    <cfRule type="cellIs" dxfId="581" priority="374" operator="equal">
      <formula>0</formula>
    </cfRule>
  </conditionalFormatting>
  <conditionalFormatting sqref="J38:DL38">
    <cfRule type="cellIs" dxfId="580" priority="373" operator="equal">
      <formula>0</formula>
    </cfRule>
  </conditionalFormatting>
  <conditionalFormatting sqref="J58:K58">
    <cfRule type="containsText" dxfId="579" priority="372" operator="containsText" text="Наименование инвестиционного проекта">
      <formula>NOT(ISERROR(SEARCH("Наименование инвестиционного проекта",J58)))</formula>
    </cfRule>
  </conditionalFormatting>
  <conditionalFormatting sqref="J58:K58">
    <cfRule type="cellIs" dxfId="578" priority="371" operator="equal">
      <formula>0</formula>
    </cfRule>
  </conditionalFormatting>
  <conditionalFormatting sqref="J58:K58">
    <cfRule type="cellIs" dxfId="577" priority="370" operator="equal">
      <formula>0</formula>
    </cfRule>
  </conditionalFormatting>
  <conditionalFormatting sqref="J58:K58">
    <cfRule type="cellIs" dxfId="576" priority="369" operator="equal">
      <formula>0</formula>
    </cfRule>
  </conditionalFormatting>
  <conditionalFormatting sqref="L75:O75 L68:R68 L69:O70 L77:O77">
    <cfRule type="cellIs" dxfId="575" priority="368" operator="equal">
      <formula>0</formula>
    </cfRule>
  </conditionalFormatting>
  <conditionalFormatting sqref="L75:O75 L68:R68 L69:O70 L77:O77">
    <cfRule type="containsText" dxfId="574" priority="367" operator="containsText" text="Наименование инвестиционного проекта">
      <formula>NOT(ISERROR(SEARCH("Наименование инвестиционного проекта",L68)))</formula>
    </cfRule>
  </conditionalFormatting>
  <conditionalFormatting sqref="L75:O75 L68:R68 L69:O70 L77:O77">
    <cfRule type="cellIs" dxfId="573" priority="366" operator="equal">
      <formula>0</formula>
    </cfRule>
  </conditionalFormatting>
  <conditionalFormatting sqref="L75:O75 L68:R68 L69:O70 L77:O77">
    <cfRule type="cellIs" dxfId="572" priority="365" operator="equal">
      <formula>0</formula>
    </cfRule>
  </conditionalFormatting>
  <conditionalFormatting sqref="L59:O59">
    <cfRule type="containsText" dxfId="571" priority="364" operator="containsText" text="Наименование инвестиционного проекта">
      <formula>NOT(ISERROR(SEARCH("Наименование инвестиционного проекта",L59)))</formula>
    </cfRule>
  </conditionalFormatting>
  <conditionalFormatting sqref="L59:O59">
    <cfRule type="cellIs" dxfId="570" priority="363" operator="equal">
      <formula>0</formula>
    </cfRule>
  </conditionalFormatting>
  <conditionalFormatting sqref="L59:O59">
    <cfRule type="cellIs" dxfId="569" priority="362" operator="equal">
      <formula>0</formula>
    </cfRule>
  </conditionalFormatting>
  <conditionalFormatting sqref="L59:O59">
    <cfRule type="cellIs" dxfId="568" priority="361" operator="equal">
      <formula>0</formula>
    </cfRule>
  </conditionalFormatting>
  <conditionalFormatting sqref="P75:R75 P68:R70 P77:R77">
    <cfRule type="cellIs" dxfId="567" priority="360" operator="equal">
      <formula>0</formula>
    </cfRule>
  </conditionalFormatting>
  <conditionalFormatting sqref="P75:R75 P68:R70 P77:R77">
    <cfRule type="containsText" dxfId="566" priority="359" operator="containsText" text="Наименование инвестиционного проекта">
      <formula>NOT(ISERROR(SEARCH("Наименование инвестиционного проекта",P68)))</formula>
    </cfRule>
  </conditionalFormatting>
  <conditionalFormatting sqref="P75:R75 P68:R70 P77:R77">
    <cfRule type="cellIs" dxfId="565" priority="358" operator="equal">
      <formula>0</formula>
    </cfRule>
  </conditionalFormatting>
  <conditionalFormatting sqref="P75:R75 P68:R70 P77:R77">
    <cfRule type="cellIs" dxfId="564" priority="357" operator="equal">
      <formula>0</formula>
    </cfRule>
  </conditionalFormatting>
  <conditionalFormatting sqref="P59:R59">
    <cfRule type="containsText" dxfId="563" priority="356" operator="containsText" text="Наименование инвестиционного проекта">
      <formula>NOT(ISERROR(SEARCH("Наименование инвестиционного проекта",P59)))</formula>
    </cfRule>
  </conditionalFormatting>
  <conditionalFormatting sqref="P59:R59">
    <cfRule type="cellIs" dxfId="562" priority="355" operator="equal">
      <formula>0</formula>
    </cfRule>
  </conditionalFormatting>
  <conditionalFormatting sqref="P59:R59">
    <cfRule type="cellIs" dxfId="561" priority="354" operator="equal">
      <formula>0</formula>
    </cfRule>
  </conditionalFormatting>
  <conditionalFormatting sqref="P59:R59">
    <cfRule type="cellIs" dxfId="560" priority="353" operator="equal">
      <formula>0</formula>
    </cfRule>
  </conditionalFormatting>
  <conditionalFormatting sqref="P58:R58">
    <cfRule type="containsText" dxfId="559" priority="352" operator="containsText" text="Наименование инвестиционного проекта">
      <formula>NOT(ISERROR(SEARCH("Наименование инвестиционного проекта",P58)))</formula>
    </cfRule>
  </conditionalFormatting>
  <conditionalFormatting sqref="P58:R58">
    <cfRule type="cellIs" dxfId="558" priority="351" operator="equal">
      <formula>0</formula>
    </cfRule>
  </conditionalFormatting>
  <conditionalFormatting sqref="P58:R58">
    <cfRule type="cellIs" dxfId="557" priority="350" operator="equal">
      <formula>0</formula>
    </cfRule>
  </conditionalFormatting>
  <conditionalFormatting sqref="P58:R58">
    <cfRule type="cellIs" dxfId="556" priority="349" operator="equal">
      <formula>0</formula>
    </cfRule>
  </conditionalFormatting>
  <conditionalFormatting sqref="S68:AF70">
    <cfRule type="cellIs" dxfId="555" priority="348" operator="equal">
      <formula>0</formula>
    </cfRule>
  </conditionalFormatting>
  <conditionalFormatting sqref="S68:AF70">
    <cfRule type="containsText" dxfId="554" priority="347" operator="containsText" text="Наименование инвестиционного проекта">
      <formula>NOT(ISERROR(SEARCH("Наименование инвестиционного проекта",S68)))</formula>
    </cfRule>
  </conditionalFormatting>
  <conditionalFormatting sqref="S68:AF70">
    <cfRule type="cellIs" dxfId="553" priority="346" operator="equal">
      <formula>0</formula>
    </cfRule>
  </conditionalFormatting>
  <conditionalFormatting sqref="S68:AF70">
    <cfRule type="cellIs" dxfId="552" priority="345" operator="equal">
      <formula>0</formula>
    </cfRule>
  </conditionalFormatting>
  <conditionalFormatting sqref="S59:AF59">
    <cfRule type="containsText" dxfId="551" priority="344" operator="containsText" text="Наименование инвестиционного проекта">
      <formula>NOT(ISERROR(SEARCH("Наименование инвестиционного проекта",S59)))</formula>
    </cfRule>
  </conditionalFormatting>
  <conditionalFormatting sqref="S59:AF59">
    <cfRule type="cellIs" dxfId="550" priority="343" operator="equal">
      <formula>0</formula>
    </cfRule>
  </conditionalFormatting>
  <conditionalFormatting sqref="S59:AF59">
    <cfRule type="cellIs" dxfId="549" priority="342" operator="equal">
      <formula>0</formula>
    </cfRule>
  </conditionalFormatting>
  <conditionalFormatting sqref="S59:AF59">
    <cfRule type="cellIs" dxfId="548" priority="341" operator="equal">
      <formula>0</formula>
    </cfRule>
  </conditionalFormatting>
  <conditionalFormatting sqref="S75:AF75 S77:AF77">
    <cfRule type="containsText" dxfId="547" priority="340" operator="containsText" text="Наименование инвестиционного проекта">
      <formula>NOT(ISERROR(SEARCH("Наименование инвестиционного проекта",S75)))</formula>
    </cfRule>
  </conditionalFormatting>
  <conditionalFormatting sqref="S75:AF75 S77:AF77">
    <cfRule type="cellIs" dxfId="546" priority="339" operator="equal">
      <formula>0</formula>
    </cfRule>
  </conditionalFormatting>
  <conditionalFormatting sqref="S75:AF75 S77:AF77">
    <cfRule type="cellIs" dxfId="545" priority="338" operator="equal">
      <formula>0</formula>
    </cfRule>
  </conditionalFormatting>
  <conditionalFormatting sqref="S75:AF75 S77:AF77">
    <cfRule type="cellIs" dxfId="544" priority="337" operator="equal">
      <formula>0</formula>
    </cfRule>
  </conditionalFormatting>
  <conditionalFormatting sqref="AG75:AM75 AG68:AM70 AG77:AM77">
    <cfRule type="cellIs" dxfId="543" priority="336" operator="equal">
      <formula>0</formula>
    </cfRule>
  </conditionalFormatting>
  <conditionalFormatting sqref="AG75:AM75 AG68:AM70 AG77:AM77">
    <cfRule type="containsText" dxfId="542" priority="335" operator="containsText" text="Наименование инвестиционного проекта">
      <formula>NOT(ISERROR(SEARCH("Наименование инвестиционного проекта",AG68)))</formula>
    </cfRule>
  </conditionalFormatting>
  <conditionalFormatting sqref="AG75:AM75 AG68:AM70 AG77:AM77">
    <cfRule type="cellIs" dxfId="541" priority="332" operator="equal">
      <formula>0</formula>
    </cfRule>
  </conditionalFormatting>
  <conditionalFormatting sqref="AG75:AM75 AG68:AM70 AG77:AM77">
    <cfRule type="cellIs" dxfId="540" priority="331" operator="equal">
      <formula>0</formula>
    </cfRule>
  </conditionalFormatting>
  <conditionalFormatting sqref="AG59:AM59">
    <cfRule type="containsText" dxfId="539" priority="330" operator="containsText" text="Наименование инвестиционного проекта">
      <formula>NOT(ISERROR(SEARCH("Наименование инвестиционного проекта",AG59)))</formula>
    </cfRule>
  </conditionalFormatting>
  <conditionalFormatting sqref="AG59:AM59">
    <cfRule type="cellIs" dxfId="538" priority="329" operator="equal">
      <formula>0</formula>
    </cfRule>
  </conditionalFormatting>
  <conditionalFormatting sqref="AG59:AM59">
    <cfRule type="cellIs" dxfId="537" priority="328" operator="equal">
      <formula>0</formula>
    </cfRule>
  </conditionalFormatting>
  <conditionalFormatting sqref="AG59:AM59">
    <cfRule type="cellIs" dxfId="536" priority="327" operator="equal">
      <formula>0</formula>
    </cfRule>
  </conditionalFormatting>
  <conditionalFormatting sqref="AN75:AT75 AN68:AT70 AN77:AT77">
    <cfRule type="cellIs" dxfId="535" priority="326" operator="equal">
      <formula>0</formula>
    </cfRule>
  </conditionalFormatting>
  <conditionalFormatting sqref="AN75:AT75 AN68:AT70 AN77:AT77">
    <cfRule type="containsText" dxfId="534" priority="325" operator="containsText" text="Наименование инвестиционного проекта">
      <formula>NOT(ISERROR(SEARCH("Наименование инвестиционного проекта",AN68)))</formula>
    </cfRule>
  </conditionalFormatting>
  <conditionalFormatting sqref="AN75:AT75 AN68:AT70 AN77:AT77">
    <cfRule type="cellIs" dxfId="533" priority="322" operator="equal">
      <formula>0</formula>
    </cfRule>
  </conditionalFormatting>
  <conditionalFormatting sqref="AN75:AT75 AN68:AT70 AN77:AT77">
    <cfRule type="cellIs" dxfId="532" priority="321" operator="equal">
      <formula>0</formula>
    </cfRule>
  </conditionalFormatting>
  <conditionalFormatting sqref="AN59:AT59">
    <cfRule type="containsText" dxfId="531" priority="320" operator="containsText" text="Наименование инвестиционного проекта">
      <formula>NOT(ISERROR(SEARCH("Наименование инвестиционного проекта",AN59)))</formula>
    </cfRule>
  </conditionalFormatting>
  <conditionalFormatting sqref="AN59:AT59">
    <cfRule type="cellIs" dxfId="530" priority="319" operator="equal">
      <formula>0</formula>
    </cfRule>
  </conditionalFormatting>
  <conditionalFormatting sqref="AN59:AT59">
    <cfRule type="cellIs" dxfId="529" priority="318" operator="equal">
      <formula>0</formula>
    </cfRule>
  </conditionalFormatting>
  <conditionalFormatting sqref="AN59:AT59">
    <cfRule type="cellIs" dxfId="528" priority="317" operator="equal">
      <formula>0</formula>
    </cfRule>
  </conditionalFormatting>
  <conditionalFormatting sqref="AN58:AT58">
    <cfRule type="containsText" dxfId="527" priority="316" operator="containsText" text="Наименование инвестиционного проекта">
      <formula>NOT(ISERROR(SEARCH("Наименование инвестиционного проекта",AN58)))</formula>
    </cfRule>
  </conditionalFormatting>
  <conditionalFormatting sqref="AN58:AT58">
    <cfRule type="cellIs" dxfId="526" priority="315" operator="equal">
      <formula>0</formula>
    </cfRule>
  </conditionalFormatting>
  <conditionalFormatting sqref="AN58:AT58">
    <cfRule type="cellIs" dxfId="525" priority="314" operator="equal">
      <formula>0</formula>
    </cfRule>
  </conditionalFormatting>
  <conditionalFormatting sqref="AN58:AT58">
    <cfRule type="cellIs" dxfId="524" priority="313" operator="equal">
      <formula>0</formula>
    </cfRule>
  </conditionalFormatting>
  <conditionalFormatting sqref="AU75:BH75 AU59:DL59 AU77:BH77 H76:CX76 DF76:DL76 AU68:DL70">
    <cfRule type="cellIs" dxfId="523" priority="312" operator="equal">
      <formula>0</formula>
    </cfRule>
  </conditionalFormatting>
  <conditionalFormatting sqref="AU75:BH75 AU59:DL59 AU77:BH77 H76:CX76 DF76:DL76 AU68:DL70">
    <cfRule type="containsText" dxfId="522" priority="311" operator="containsText" text="Наименование инвестиционного проекта">
      <formula>NOT(ISERROR(SEARCH("Наименование инвестиционного проекта",H59)))</formula>
    </cfRule>
  </conditionalFormatting>
  <conditionalFormatting sqref="AU75:BH75 AU59:DL59 AU77:BH77 H76:CX76 DF76:DL76 AU68:DL70">
    <cfRule type="cellIs" dxfId="521" priority="308" operator="equal">
      <formula>0</formula>
    </cfRule>
  </conditionalFormatting>
  <conditionalFormatting sqref="AU75:BH75 AU59:DL59 AU77:BH77 H76:CX76 DF76:DL76 AU68:DL70">
    <cfRule type="cellIs" dxfId="520" priority="307" operator="equal">
      <formula>0</formula>
    </cfRule>
  </conditionalFormatting>
  <conditionalFormatting sqref="BA58 BH58">
    <cfRule type="containsText" dxfId="519" priority="306" operator="containsText" text="Наименование инвестиционного проекта">
      <formula>NOT(ISERROR(SEARCH("Наименование инвестиционного проекта",BA58)))</formula>
    </cfRule>
  </conditionalFormatting>
  <conditionalFormatting sqref="BA58 BH58">
    <cfRule type="cellIs" dxfId="518" priority="305" operator="equal">
      <formula>0</formula>
    </cfRule>
  </conditionalFormatting>
  <conditionalFormatting sqref="BA58 BH58">
    <cfRule type="cellIs" dxfId="517" priority="304" operator="equal">
      <formula>0</formula>
    </cfRule>
  </conditionalFormatting>
  <conditionalFormatting sqref="BA58 BH58">
    <cfRule type="cellIs" dxfId="516" priority="303" operator="equal">
      <formula>0</formula>
    </cfRule>
  </conditionalFormatting>
  <conditionalFormatting sqref="BT58:DL58 BM75:CX75 BM77:CX77 DF77:DL77 DF75:DL75">
    <cfRule type="cellIs" dxfId="515" priority="302" operator="equal">
      <formula>0</formula>
    </cfRule>
  </conditionalFormatting>
  <conditionalFormatting sqref="BT58:DL58 BM75:CX75 BM77:CX77 DF77:DL77 DF75:DL75">
    <cfRule type="containsText" dxfId="514" priority="301" operator="containsText" text="Наименование инвестиционного проекта">
      <formula>NOT(ISERROR(SEARCH("Наименование инвестиционного проекта",BM58)))</formula>
    </cfRule>
  </conditionalFormatting>
  <conditionalFormatting sqref="BT58:DL58 BM75:CX75 BM77:CX77 DF77:DL77 DF75:DL75">
    <cfRule type="cellIs" dxfId="513" priority="300" operator="equal">
      <formula>0</formula>
    </cfRule>
  </conditionalFormatting>
  <conditionalFormatting sqref="BT58:DL58 BM75:CX75 BM77:CX77 DF77:DL77 DF75:DL75">
    <cfRule type="cellIs" dxfId="512" priority="299" operator="equal">
      <formula>0</formula>
    </cfRule>
  </conditionalFormatting>
  <conditionalFormatting sqref="BI75:BL75 BI77:BL77">
    <cfRule type="containsText" dxfId="511" priority="294" operator="containsText" text="Наименование инвестиционного проекта">
      <formula>NOT(ISERROR(SEARCH("Наименование инвестиционного проекта",BI75)))</formula>
    </cfRule>
  </conditionalFormatting>
  <conditionalFormatting sqref="BI75:BL75 BI77:BL77">
    <cfRule type="cellIs" dxfId="510" priority="293" operator="equal">
      <formula>0</formula>
    </cfRule>
  </conditionalFormatting>
  <conditionalFormatting sqref="BI75:BL75 BI77:BL77">
    <cfRule type="cellIs" dxfId="509" priority="292" operator="equal">
      <formula>0</formula>
    </cfRule>
  </conditionalFormatting>
  <conditionalFormatting sqref="BI75:BL75 BI77:BL77">
    <cfRule type="cellIs" dxfId="508" priority="291" operator="equal">
      <formula>0</formula>
    </cfRule>
  </conditionalFormatting>
  <conditionalFormatting sqref="E42:DE42">
    <cfRule type="containsText" dxfId="507" priority="286" operator="containsText" text="Наименование инвестиционного проекта">
      <formula>NOT(ISERROR(SEARCH("Наименование инвестиционного проекта",E42)))</formula>
    </cfRule>
  </conditionalFormatting>
  <conditionalFormatting sqref="E42:DE42">
    <cfRule type="cellIs" dxfId="506" priority="285" operator="equal">
      <formula>0</formula>
    </cfRule>
  </conditionalFormatting>
  <conditionalFormatting sqref="E42:DE42">
    <cfRule type="cellIs" dxfId="505" priority="284" operator="equal">
      <formula>0</formula>
    </cfRule>
  </conditionalFormatting>
  <conditionalFormatting sqref="E42:DE42">
    <cfRule type="cellIs" dxfId="504" priority="283" operator="equal">
      <formula>0</formula>
    </cfRule>
  </conditionalFormatting>
  <conditionalFormatting sqref="DM39:DM41 DM32 DM28 DM35:DM36">
    <cfRule type="cellIs" dxfId="503" priority="281" operator="equal">
      <formula>0</formula>
    </cfRule>
  </conditionalFormatting>
  <conditionalFormatting sqref="DM39:DM41 DM32 DM35:DM36">
    <cfRule type="containsText" dxfId="502" priority="280" operator="containsText" text="Наименование инвестиционного проекта">
      <formula>NOT(ISERROR(SEARCH("Наименование инвестиционного проекта",DM32)))</formula>
    </cfRule>
  </conditionalFormatting>
  <conditionalFormatting sqref="DM26:DM28">
    <cfRule type="cellIs" dxfId="501" priority="279" operator="equal">
      <formula>0</formula>
    </cfRule>
  </conditionalFormatting>
  <conditionalFormatting sqref="DM26:DM28">
    <cfRule type="cellIs" dxfId="500" priority="277" operator="equal">
      <formula>0</formula>
    </cfRule>
    <cfRule type="cellIs" dxfId="499" priority="278" operator="equal">
      <formula>0</formula>
    </cfRule>
  </conditionalFormatting>
  <conditionalFormatting sqref="DM39:DM41 DM32 DM35:DM36 DM26:DM28">
    <cfRule type="cellIs" dxfId="498" priority="276" operator="equal">
      <formula>0</formula>
    </cfRule>
  </conditionalFormatting>
  <conditionalFormatting sqref="DM39:DM41 DM32 DM35:DM36 DM26:DM28">
    <cfRule type="cellIs" dxfId="497" priority="275" operator="equal">
      <formula>0</formula>
    </cfRule>
  </conditionalFormatting>
  <conditionalFormatting sqref="DM20:DM25">
    <cfRule type="cellIs" dxfId="496" priority="274" operator="equal">
      <formula>0</formula>
    </cfRule>
  </conditionalFormatting>
  <conditionalFormatting sqref="DM20:DM25">
    <cfRule type="cellIs" dxfId="495" priority="272" operator="equal">
      <formula>0</formula>
    </cfRule>
    <cfRule type="cellIs" dxfId="494" priority="273" operator="equal">
      <formula>0</formula>
    </cfRule>
  </conditionalFormatting>
  <conditionalFormatting sqref="DM20:DM25">
    <cfRule type="cellIs" dxfId="493" priority="271" operator="equal">
      <formula>0</formula>
    </cfRule>
  </conditionalFormatting>
  <conditionalFormatting sqref="DM20:DM25">
    <cfRule type="cellIs" dxfId="492" priority="270" operator="equal">
      <formula>0</formula>
    </cfRule>
  </conditionalFormatting>
  <conditionalFormatting sqref="DM30:DM31">
    <cfRule type="containsText" dxfId="491" priority="264" operator="containsText" text="Наименование инвестиционного проекта">
      <formula>NOT(ISERROR(SEARCH("Наименование инвестиционного проекта",DM30)))</formula>
    </cfRule>
  </conditionalFormatting>
  <conditionalFormatting sqref="DM33:DM34">
    <cfRule type="containsText" dxfId="490" priority="263" operator="containsText" text="Наименование инвестиционного проекта">
      <formula>NOT(ISERROR(SEARCH("Наименование инвестиционного проекта",DM33)))</formula>
    </cfRule>
  </conditionalFormatting>
  <conditionalFormatting sqref="DM33:DM34">
    <cfRule type="cellIs" dxfId="489" priority="262" operator="equal">
      <formula>0</formula>
    </cfRule>
  </conditionalFormatting>
  <conditionalFormatting sqref="DM33:DM34">
    <cfRule type="cellIs" dxfId="488" priority="261" operator="equal">
      <formula>0</formula>
    </cfRule>
  </conditionalFormatting>
  <conditionalFormatting sqref="DM33:DM34">
    <cfRule type="cellIs" dxfId="487" priority="260" operator="equal">
      <formula>0</formula>
    </cfRule>
  </conditionalFormatting>
  <conditionalFormatting sqref="DM59">
    <cfRule type="containsText" dxfId="486" priority="259" operator="containsText" text="Наименование инвестиционного проекта">
      <formula>NOT(ISERROR(SEARCH("Наименование инвестиционного проекта",DM59)))</formula>
    </cfRule>
  </conditionalFormatting>
  <conditionalFormatting sqref="DM59">
    <cfRule type="cellIs" dxfId="485" priority="258" operator="equal">
      <formula>0</formula>
    </cfRule>
  </conditionalFormatting>
  <conditionalFormatting sqref="DM59">
    <cfRule type="cellIs" dxfId="484" priority="257" operator="equal">
      <formula>0</formula>
    </cfRule>
  </conditionalFormatting>
  <conditionalFormatting sqref="DM59">
    <cfRule type="cellIs" dxfId="483" priority="256" operator="equal">
      <formula>0</formula>
    </cfRule>
  </conditionalFormatting>
  <conditionalFormatting sqref="DM79:DM81">
    <cfRule type="containsText" dxfId="482" priority="251" operator="containsText" text="Наименование инвестиционного проекта">
      <formula>NOT(ISERROR(SEARCH("Наименование инвестиционного проекта",DM79)))</formula>
    </cfRule>
  </conditionalFormatting>
  <conditionalFormatting sqref="DM79:DM81">
    <cfRule type="cellIs" dxfId="481" priority="250" operator="equal">
      <formula>0</formula>
    </cfRule>
  </conditionalFormatting>
  <conditionalFormatting sqref="DM79:DM81">
    <cfRule type="cellIs" dxfId="480" priority="249" operator="equal">
      <formula>0</formula>
    </cfRule>
  </conditionalFormatting>
  <conditionalFormatting sqref="DM79:DM81">
    <cfRule type="cellIs" dxfId="479" priority="248" operator="equal">
      <formula>0</formula>
    </cfRule>
  </conditionalFormatting>
  <conditionalFormatting sqref="DM75:DM77">
    <cfRule type="containsText" dxfId="478" priority="255" operator="containsText" text="Наименование инвестиционного проекта">
      <formula>NOT(ISERROR(SEARCH("Наименование инвестиционного проекта",DM75)))</formula>
    </cfRule>
  </conditionalFormatting>
  <conditionalFormatting sqref="DM75:DM77">
    <cfRule type="cellIs" dxfId="477" priority="254" operator="equal">
      <formula>0</formula>
    </cfRule>
  </conditionalFormatting>
  <conditionalFormatting sqref="DM75:DM77">
    <cfRule type="cellIs" dxfId="476" priority="253" operator="equal">
      <formula>0</formula>
    </cfRule>
  </conditionalFormatting>
  <conditionalFormatting sqref="DM75:DM77">
    <cfRule type="cellIs" dxfId="475" priority="252" operator="equal">
      <formula>0</formula>
    </cfRule>
  </conditionalFormatting>
  <conditionalFormatting sqref="DM38">
    <cfRule type="containsText" dxfId="474" priority="247" operator="containsText" text="Наименование инвестиционного проекта">
      <formula>NOT(ISERROR(SEARCH("Наименование инвестиционного проекта",DM38)))</formula>
    </cfRule>
  </conditionalFormatting>
  <conditionalFormatting sqref="DM38">
    <cfRule type="cellIs" dxfId="473" priority="246" operator="equal">
      <formula>0</formula>
    </cfRule>
  </conditionalFormatting>
  <conditionalFormatting sqref="DM38">
    <cfRule type="cellIs" dxfId="472" priority="245" operator="equal">
      <formula>0</formula>
    </cfRule>
  </conditionalFormatting>
  <conditionalFormatting sqref="DM38">
    <cfRule type="cellIs" dxfId="471" priority="244" operator="equal">
      <formula>0</formula>
    </cfRule>
  </conditionalFormatting>
  <conditionalFormatting sqref="E32:DL32">
    <cfRule type="containsText" dxfId="470" priority="240" operator="containsText" text="Наименование инвестиционного проекта">
      <formula>NOT(ISERROR(SEARCH("Наименование инвестиционного проекта",E32)))</formula>
    </cfRule>
  </conditionalFormatting>
  <conditionalFormatting sqref="E32:DL32">
    <cfRule type="cellIs" dxfId="469" priority="239" operator="equal">
      <formula>0</formula>
    </cfRule>
  </conditionalFormatting>
  <conditionalFormatting sqref="E32:DL32">
    <cfRule type="cellIs" dxfId="468" priority="238" operator="equal">
      <formula>0</formula>
    </cfRule>
  </conditionalFormatting>
  <conditionalFormatting sqref="E32:DL32">
    <cfRule type="cellIs" dxfId="467" priority="237" operator="equal">
      <formula>0</formula>
    </cfRule>
  </conditionalFormatting>
  <conditionalFormatting sqref="E72:I72 L72:P72 S72:W72 Z72:AD72 AG72:AK72 AN72:AR72 CY72:DC72 DF72:DJ72 AU72:CB72">
    <cfRule type="containsText" dxfId="466" priority="208" operator="containsText" text="Наименование инвестиционного проекта">
      <formula>NOT(ISERROR(SEARCH("Наименование инвестиционного проекта",E72)))</formula>
    </cfRule>
  </conditionalFormatting>
  <conditionalFormatting sqref="J72:K72 Q72:R72 X72:Y72 AE72:AF72 AL72:AM72 AS72:AT72 CC72:CX72 DD72:DE72 DK72:DL72">
    <cfRule type="containsText" dxfId="465" priority="204" operator="containsText" text="Наименование инвестиционного проекта">
      <formula>NOT(ISERROR(SEARCH("Наименование инвестиционного проекта",J72)))</formula>
    </cfRule>
  </conditionalFormatting>
  <conditionalFormatting sqref="E29:DM29">
    <cfRule type="cellIs" dxfId="464" priority="236" operator="equal">
      <formula>0</formula>
    </cfRule>
  </conditionalFormatting>
  <conditionalFormatting sqref="DM29">
    <cfRule type="cellIs" dxfId="463" priority="234" operator="equal">
      <formula>0</formula>
    </cfRule>
    <cfRule type="cellIs" dxfId="462" priority="235" operator="equal">
      <formula>0</formula>
    </cfRule>
  </conditionalFormatting>
  <conditionalFormatting sqref="E29:DM29">
    <cfRule type="cellIs" dxfId="461" priority="233" operator="equal">
      <formula>0</formula>
    </cfRule>
  </conditionalFormatting>
  <conditionalFormatting sqref="E29:DM29">
    <cfRule type="cellIs" dxfId="460" priority="232" operator="equal">
      <formula>0</formula>
    </cfRule>
  </conditionalFormatting>
  <conditionalFormatting sqref="E29:DL29">
    <cfRule type="containsText" dxfId="459" priority="231" operator="containsText" text="Наименование инвестиционного проекта">
      <formula>NOT(ISERROR(SEARCH("Наименование инвестиционного проекта",E29)))</formula>
    </cfRule>
  </conditionalFormatting>
  <conditionalFormatting sqref="DM29">
    <cfRule type="containsText" dxfId="458" priority="230" operator="containsText" text="Наименование инвестиционного проекта">
      <formula>NOT(ISERROR(SEARCH("Наименование инвестиционного проекта",DM29)))</formula>
    </cfRule>
  </conditionalFormatting>
  <conditionalFormatting sqref="F37:DL37 J82:AF82 L83:R86 L79:Q81">
    <cfRule type="containsText" dxfId="457" priority="226" operator="containsText" text="Наименование инвестиционного проекта">
      <formula>NOT(ISERROR(SEARCH("Наименование инвестиционного проекта",F37)))</formula>
    </cfRule>
  </conditionalFormatting>
  <conditionalFormatting sqref="F37:DL37 J82:AF82 L83:R86 L79:Q81">
    <cfRule type="cellIs" dxfId="456" priority="225" operator="equal">
      <formula>0</formula>
    </cfRule>
  </conditionalFormatting>
  <conditionalFormatting sqref="F37:DL37 J82:AF82 L83:R86 L79:Q81">
    <cfRule type="cellIs" dxfId="455" priority="224" operator="equal">
      <formula>0</formula>
    </cfRule>
  </conditionalFormatting>
  <conditionalFormatting sqref="F37:DL37 J82:AF82 L83:R86 L79:Q81">
    <cfRule type="cellIs" dxfId="454" priority="223" operator="equal">
      <formula>0</formula>
    </cfRule>
  </conditionalFormatting>
  <conditionalFormatting sqref="DM72">
    <cfRule type="cellIs" dxfId="453" priority="211" operator="equal">
      <formula>0</formula>
    </cfRule>
  </conditionalFormatting>
  <conditionalFormatting sqref="DM72">
    <cfRule type="containsText" dxfId="452" priority="210" operator="containsText" text="Наименование инвестиционного проекта">
      <formula>NOT(ISERROR(SEARCH("Наименование инвестиционного проекта",DM72)))</formula>
    </cfRule>
  </conditionalFormatting>
  <conditionalFormatting sqref="E72:I72 L72:P72 S72:W72 Z72:AD72 AG72:AK72 AN72:AR72 CY72:DC72 DF72:DJ72 AU72:CB72">
    <cfRule type="cellIs" dxfId="451" priority="209" operator="equal">
      <formula>0</formula>
    </cfRule>
  </conditionalFormatting>
  <conditionalFormatting sqref="E72:I72 L72:P72 S72:W72 Z72:AD72 AG72:AK72 AN72:AR72 CY72:DC72 DF72:DJ72 DM72 AU72:CB72">
    <cfRule type="cellIs" dxfId="450" priority="207" operator="equal">
      <formula>0</formula>
    </cfRule>
  </conditionalFormatting>
  <conditionalFormatting sqref="Z72:AD72 AG72:AK72 AN72:AR72 CY72:DC72 DF72:DJ72 DM72 E72:W72 AU72:CB72">
    <cfRule type="cellIs" dxfId="449" priority="206" operator="equal">
      <formula>0</formula>
    </cfRule>
  </conditionalFormatting>
  <conditionalFormatting sqref="J72:K72 Q72:R72 X72:Y72 AE72:AF72 AL72:AM72 AS72:AT72 CC72:CX72 DD72:DE72 DK72:DL72">
    <cfRule type="cellIs" dxfId="448" priority="205" operator="equal">
      <formula>0</formula>
    </cfRule>
  </conditionalFormatting>
  <conditionalFormatting sqref="J72:K72 Q72:R72 X72:Y72 AE72:AF72 AL72:AM72 AS72:AT72 CC72:CX72 DD72:DE72 DK72:DL72">
    <cfRule type="cellIs" dxfId="447" priority="203" operator="equal">
      <formula>0</formula>
    </cfRule>
  </conditionalFormatting>
  <conditionalFormatting sqref="J72:K72 Q72:R72 X72:Y72 AE72:AF72 AL72:AM72 AS72:AT72 CC72:CX72 DD72:DE72 DK72:DL72">
    <cfRule type="cellIs" dxfId="446" priority="202" operator="equal">
      <formula>0</formula>
    </cfRule>
  </conditionalFormatting>
  <conditionalFormatting sqref="L66:O67 S66:AM67 DM66:DM67 AU66:AZ67 BB66:BG67 BI66:BS67">
    <cfRule type="cellIs" dxfId="445" priority="182" operator="equal">
      <formula>0</formula>
    </cfRule>
  </conditionalFormatting>
  <conditionalFormatting sqref="L66:O67 S66:AM67 DM66:DM67 AU66:AZ67 BB66:BG67 BI66:BS67">
    <cfRule type="containsText" dxfId="444" priority="181" operator="containsText" text="Наименование инвестиционного проекта">
      <formula>NOT(ISERROR(SEARCH("Наименование инвестиционного проекта",L66)))</formula>
    </cfRule>
  </conditionalFormatting>
  <conditionalFormatting sqref="E66:I67">
    <cfRule type="cellIs" dxfId="443" priority="177" operator="equal">
      <formula>0</formula>
    </cfRule>
  </conditionalFormatting>
  <conditionalFormatting sqref="L66:O67 S66:AM67 DM66:DM67 AU66:AZ67 BB66:BG67 BI66:BS67">
    <cfRule type="cellIs" dxfId="442" priority="180" operator="equal">
      <formula>0</formula>
    </cfRule>
  </conditionalFormatting>
  <conditionalFormatting sqref="L66:O67 S66:AM67 DM66:DM67 AU66:AZ67 BB66:BG67 BI66:BS67">
    <cfRule type="cellIs" dxfId="441" priority="179" operator="equal">
      <formula>0</formula>
    </cfRule>
  </conditionalFormatting>
  <conditionalFormatting sqref="E66:I67">
    <cfRule type="containsText" dxfId="440" priority="178" operator="containsText" text="Наименование инвестиционного проекта">
      <formula>NOT(ISERROR(SEARCH("Наименование инвестиционного проекта",E66)))</formula>
    </cfRule>
  </conditionalFormatting>
  <conditionalFormatting sqref="E66:I67">
    <cfRule type="cellIs" dxfId="439" priority="176" operator="equal">
      <formula>0</formula>
    </cfRule>
  </conditionalFormatting>
  <conditionalFormatting sqref="E66:I67">
    <cfRule type="cellIs" dxfId="438" priority="175" operator="equal">
      <formula>0</formula>
    </cfRule>
  </conditionalFormatting>
  <conditionalFormatting sqref="J66:K67">
    <cfRule type="containsText" dxfId="437" priority="174" operator="containsText" text="Наименование инвестиционного проекта">
      <formula>NOT(ISERROR(SEARCH("Наименование инвестиционного проекта",J66)))</formula>
    </cfRule>
  </conditionalFormatting>
  <conditionalFormatting sqref="J66:K67">
    <cfRule type="cellIs" dxfId="436" priority="173" operator="equal">
      <formula>0</formula>
    </cfRule>
  </conditionalFormatting>
  <conditionalFormatting sqref="J66:K67">
    <cfRule type="cellIs" dxfId="435" priority="172" operator="equal">
      <formula>0</formula>
    </cfRule>
  </conditionalFormatting>
  <conditionalFormatting sqref="J66:K67">
    <cfRule type="cellIs" dxfId="434" priority="171" operator="equal">
      <formula>0</formula>
    </cfRule>
  </conditionalFormatting>
  <conditionalFormatting sqref="P66:R67">
    <cfRule type="containsText" dxfId="433" priority="170" operator="containsText" text="Наименование инвестиционного проекта">
      <formula>NOT(ISERROR(SEARCH("Наименование инвестиционного проекта",P66)))</formula>
    </cfRule>
  </conditionalFormatting>
  <conditionalFormatting sqref="P66:R67">
    <cfRule type="cellIs" dxfId="432" priority="169" operator="equal">
      <formula>0</formula>
    </cfRule>
  </conditionalFormatting>
  <conditionalFormatting sqref="P66:R67">
    <cfRule type="cellIs" dxfId="431" priority="168" operator="equal">
      <formula>0</formula>
    </cfRule>
  </conditionalFormatting>
  <conditionalFormatting sqref="P66:R67">
    <cfRule type="cellIs" dxfId="430" priority="167" operator="equal">
      <formula>0</formula>
    </cfRule>
  </conditionalFormatting>
  <conditionalFormatting sqref="AN66:AT67">
    <cfRule type="containsText" dxfId="429" priority="166" operator="containsText" text="Наименование инвестиционного проекта">
      <formula>NOT(ISERROR(SEARCH("Наименование инвестиционного проекта",AN66)))</formula>
    </cfRule>
  </conditionalFormatting>
  <conditionalFormatting sqref="AN66:AT67">
    <cfRule type="cellIs" dxfId="428" priority="165" operator="equal">
      <formula>0</formula>
    </cfRule>
  </conditionalFormatting>
  <conditionalFormatting sqref="AN66:AT67">
    <cfRule type="cellIs" dxfId="427" priority="164" operator="equal">
      <formula>0</formula>
    </cfRule>
  </conditionalFormatting>
  <conditionalFormatting sqref="AN66:AT67">
    <cfRule type="cellIs" dxfId="426" priority="163" operator="equal">
      <formula>0</formula>
    </cfRule>
  </conditionalFormatting>
  <conditionalFormatting sqref="BA66:BA67 BH66:BH67">
    <cfRule type="containsText" dxfId="425" priority="162" operator="containsText" text="Наименование инвестиционного проекта">
      <formula>NOT(ISERROR(SEARCH("Наименование инвестиционного проекта",BA66)))</formula>
    </cfRule>
  </conditionalFormatting>
  <conditionalFormatting sqref="BA66:BA67 BH66:BH67">
    <cfRule type="cellIs" dxfId="424" priority="161" operator="equal">
      <formula>0</formula>
    </cfRule>
  </conditionalFormatting>
  <conditionalFormatting sqref="BA66:BA67 BH66:BH67">
    <cfRule type="cellIs" dxfId="423" priority="160" operator="equal">
      <formula>0</formula>
    </cfRule>
  </conditionalFormatting>
  <conditionalFormatting sqref="BA66:BA67 BH66:BH67">
    <cfRule type="cellIs" dxfId="422" priority="159" operator="equal">
      <formula>0</formula>
    </cfRule>
  </conditionalFormatting>
  <conditionalFormatting sqref="BT66:DL67">
    <cfRule type="cellIs" dxfId="421" priority="158" operator="equal">
      <formula>0</formula>
    </cfRule>
  </conditionalFormatting>
  <conditionalFormatting sqref="BT66:DL67">
    <cfRule type="containsText" dxfId="420" priority="157" operator="containsText" text="Наименование инвестиционного проекта">
      <formula>NOT(ISERROR(SEARCH("Наименование инвестиционного проекта",BT66)))</formula>
    </cfRule>
  </conditionalFormatting>
  <conditionalFormatting sqref="BT66:DL67">
    <cfRule type="cellIs" dxfId="419" priority="156" operator="equal">
      <formula>0</formula>
    </cfRule>
  </conditionalFormatting>
  <conditionalFormatting sqref="BT66:DL67">
    <cfRule type="cellIs" dxfId="418" priority="155" operator="equal">
      <formula>0</formula>
    </cfRule>
  </conditionalFormatting>
  <conditionalFormatting sqref="B90:B96 D90:D96 B73:D73">
    <cfRule type="containsText" dxfId="417" priority="46" operator="containsText" text="Наименование инвестиционного проекта">
      <formula>NOT(ISERROR(SEARCH("Наименование инвестиционного проекта",B73)))</formula>
    </cfRule>
  </conditionalFormatting>
  <conditionalFormatting sqref="B80:D83 B76:D76 B90:D96 B73:D73">
    <cfRule type="cellIs" dxfId="416" priority="45" operator="equal">
      <formula>0</formula>
    </cfRule>
  </conditionalFormatting>
  <conditionalFormatting sqref="D80:D81 B82:D83 D19:D45 B104:D118 B68:D72 C96 B130:D173 B76:D76 D98:D99 B98:B99 B120:D121 B123:D126">
    <cfRule type="containsText" dxfId="415" priority="44" operator="containsText" text="Наименование инвестиционного проекта">
      <formula>NOT(ISERROR(SEARCH("Наименование инвестиционного проекта",B19)))</formula>
    </cfRule>
  </conditionalFormatting>
  <conditionalFormatting sqref="B46:D46 D19:D45 B104:D118 B53:D65 C96 B48:D48 B51:D51 B68:D72 B130:D173 D98:D99 B98:B99 B120:D121 B123:D126">
    <cfRule type="cellIs" dxfId="414" priority="43" operator="equal">
      <formula>0</formula>
    </cfRule>
  </conditionalFormatting>
  <conditionalFormatting sqref="D103">
    <cfRule type="cellIs" dxfId="413" priority="34" operator="equal">
      <formula>0</formula>
    </cfRule>
  </conditionalFormatting>
  <conditionalFormatting sqref="C98">
    <cfRule type="cellIs" dxfId="412" priority="36" operator="equal">
      <formula>0</formula>
    </cfRule>
  </conditionalFormatting>
  <conditionalFormatting sqref="C99">
    <cfRule type="cellIs" dxfId="411" priority="35" operator="equal">
      <formula>0</formula>
    </cfRule>
  </conditionalFormatting>
  <conditionalFormatting sqref="C42:C43">
    <cfRule type="cellIs" dxfId="410" priority="32" operator="equal">
      <formula>0</formula>
    </cfRule>
  </conditionalFormatting>
  <conditionalFormatting sqref="B80:C81 D84:D85 B103:C103 B100:D102 B86:D89">
    <cfRule type="containsText" dxfId="409" priority="42" operator="containsText" text="Наименование инвестиционного проекта">
      <formula>NOT(ISERROR(SEARCH("Наименование инвестиционного проекта",B80)))</formula>
    </cfRule>
  </conditionalFormatting>
  <conditionalFormatting sqref="D84:D85 B103:C103 B100:D102 B86:D89">
    <cfRule type="cellIs" dxfId="408" priority="41" operator="equal">
      <formula>0</formula>
    </cfRule>
  </conditionalFormatting>
  <conditionalFormatting sqref="B19:C19 B44:C45 B43">
    <cfRule type="cellIs" dxfId="407" priority="40" operator="equal">
      <formula>0</formula>
    </cfRule>
  </conditionalFormatting>
  <conditionalFormatting sqref="B52 D52">
    <cfRule type="cellIs" dxfId="406" priority="39" operator="equal">
      <formula>0</formula>
    </cfRule>
  </conditionalFormatting>
  <conditionalFormatting sqref="B84:C84">
    <cfRule type="cellIs" dxfId="405" priority="38" operator="equal">
      <formula>0</formula>
    </cfRule>
  </conditionalFormatting>
  <conditionalFormatting sqref="B85:C85">
    <cfRule type="cellIs" dxfId="404" priority="37" operator="equal">
      <formula>0</formula>
    </cfRule>
  </conditionalFormatting>
  <conditionalFormatting sqref="C52">
    <cfRule type="cellIs" dxfId="403" priority="33" operator="equal">
      <formula>0</formula>
    </cfRule>
  </conditionalFormatting>
  <conditionalFormatting sqref="C47">
    <cfRule type="cellIs" dxfId="402" priority="30" operator="equal">
      <formula>0</formula>
    </cfRule>
  </conditionalFormatting>
  <conditionalFormatting sqref="D47 B47">
    <cfRule type="cellIs" dxfId="401" priority="31" operator="equal">
      <formula>0</formula>
    </cfRule>
  </conditionalFormatting>
  <conditionalFormatting sqref="C49:C50">
    <cfRule type="cellIs" dxfId="400" priority="28" operator="equal">
      <formula>0</formula>
    </cfRule>
  </conditionalFormatting>
  <conditionalFormatting sqref="D49:D50 B49:B50">
    <cfRule type="cellIs" dxfId="399" priority="29" operator="equal">
      <formula>0</formula>
    </cfRule>
  </conditionalFormatting>
  <conditionalFormatting sqref="B66:D67">
    <cfRule type="cellIs" dxfId="398" priority="27" operator="equal">
      <formula>0</formula>
    </cfRule>
  </conditionalFormatting>
  <conditionalFormatting sqref="B129:D129">
    <cfRule type="containsText" dxfId="397" priority="26" operator="containsText" text="Наименование инвестиционного проекта">
      <formula>NOT(ISERROR(SEARCH("Наименование инвестиционного проекта",B129)))</formula>
    </cfRule>
  </conditionalFormatting>
  <conditionalFormatting sqref="B129:D129">
    <cfRule type="cellIs" dxfId="396" priority="25" operator="equal">
      <formula>0</formula>
    </cfRule>
  </conditionalFormatting>
  <conditionalFormatting sqref="B76:D76">
    <cfRule type="containsText" dxfId="395" priority="24" operator="containsText" text="Наименование инвестиционного проекта">
      <formula>NOT(ISERROR(SEARCH("Наименование инвестиционного проекта",B76)))</formula>
    </cfRule>
  </conditionalFormatting>
  <conditionalFormatting sqref="B76:D76">
    <cfRule type="cellIs" dxfId="394" priority="23" operator="equal">
      <formula>0</formula>
    </cfRule>
  </conditionalFormatting>
  <conditionalFormatting sqref="C76">
    <cfRule type="containsText" dxfId="393" priority="22" operator="containsText" text="Наименование инвестиционного проекта">
      <formula>NOT(ISERROR(SEARCH("Наименование инвестиционного проекта",C76)))</formula>
    </cfRule>
  </conditionalFormatting>
  <conditionalFormatting sqref="C97">
    <cfRule type="cellIs" dxfId="392" priority="19" operator="equal">
      <formula>0</formula>
    </cfRule>
  </conditionalFormatting>
  <conditionalFormatting sqref="D97 B97">
    <cfRule type="containsText" dxfId="391" priority="21" operator="containsText" text="Наименование инвестиционного проекта">
      <formula>NOT(ISERROR(SEARCH("Наименование инвестиционного проекта",B97)))</formula>
    </cfRule>
  </conditionalFormatting>
  <conditionalFormatting sqref="D97 B97">
    <cfRule type="cellIs" dxfId="390" priority="20" operator="equal">
      <formula>0</formula>
    </cfRule>
  </conditionalFormatting>
  <conditionalFormatting sqref="B127:D128">
    <cfRule type="containsText" dxfId="389" priority="18" operator="containsText" text="Наименование инвестиционного проекта">
      <formula>NOT(ISERROR(SEARCH("Наименование инвестиционного проекта",B127)))</formula>
    </cfRule>
  </conditionalFormatting>
  <conditionalFormatting sqref="B127:D128">
    <cfRule type="cellIs" dxfId="388" priority="17" operator="equal">
      <formula>0</formula>
    </cfRule>
  </conditionalFormatting>
  <conditionalFormatting sqref="B174:D176">
    <cfRule type="containsText" dxfId="387" priority="16" operator="containsText" text="Наименование инвестиционного проекта">
      <formula>NOT(ISERROR(SEARCH("Наименование инвестиционного проекта",B174)))</formula>
    </cfRule>
  </conditionalFormatting>
  <conditionalFormatting sqref="B174:D176">
    <cfRule type="cellIs" dxfId="386" priority="15" operator="equal">
      <formula>0</formula>
    </cfRule>
  </conditionalFormatting>
  <conditionalFormatting sqref="B74:D75">
    <cfRule type="containsText" dxfId="385" priority="14" operator="containsText" text="Наименование инвестиционного проекта">
      <formula>NOT(ISERROR(SEARCH("Наименование инвестиционного проекта",B74)))</formula>
    </cfRule>
  </conditionalFormatting>
  <conditionalFormatting sqref="B74:D75">
    <cfRule type="cellIs" dxfId="384" priority="13" operator="equal">
      <formula>0</formula>
    </cfRule>
  </conditionalFormatting>
  <conditionalFormatting sqref="C74:C75">
    <cfRule type="containsText" dxfId="383" priority="12" operator="containsText" text="Наименование инвестиционного проекта">
      <formula>NOT(ISERROR(SEARCH("Наименование инвестиционного проекта",C74)))</formula>
    </cfRule>
  </conditionalFormatting>
  <conditionalFormatting sqref="B77:D78">
    <cfRule type="containsText" dxfId="382" priority="11" operator="containsText" text="Наименование инвестиционного проекта">
      <formula>NOT(ISERROR(SEARCH("Наименование инвестиционного проекта",B77)))</formula>
    </cfRule>
  </conditionalFormatting>
  <conditionalFormatting sqref="B77:D78">
    <cfRule type="cellIs" dxfId="381" priority="10" operator="equal">
      <formula>0</formula>
    </cfRule>
  </conditionalFormatting>
  <conditionalFormatting sqref="C77:C78">
    <cfRule type="containsText" dxfId="380" priority="9" operator="containsText" text="Наименование инвестиционного проекта">
      <formula>NOT(ISERROR(SEARCH("Наименование инвестиционного проекта",C77)))</formula>
    </cfRule>
  </conditionalFormatting>
  <conditionalFormatting sqref="B119:D119">
    <cfRule type="containsText" dxfId="379" priority="8" operator="containsText" text="Наименование инвестиционного проекта">
      <formula>NOT(ISERROR(SEARCH("Наименование инвестиционного проекта",B119)))</formula>
    </cfRule>
  </conditionalFormatting>
  <conditionalFormatting sqref="B119:D119">
    <cfRule type="cellIs" dxfId="378" priority="7" operator="equal">
      <formula>0</formula>
    </cfRule>
  </conditionalFormatting>
  <conditionalFormatting sqref="B79:D79">
    <cfRule type="containsText" dxfId="377" priority="6" operator="containsText" text="Наименование инвестиционного проекта">
      <formula>NOT(ISERROR(SEARCH("Наименование инвестиционного проекта",B79)))</formula>
    </cfRule>
  </conditionalFormatting>
  <conditionalFormatting sqref="B79:D79">
    <cfRule type="cellIs" dxfId="376" priority="5" operator="equal">
      <formula>0</formula>
    </cfRule>
  </conditionalFormatting>
  <conditionalFormatting sqref="B122:D122">
    <cfRule type="containsText" dxfId="375" priority="4" operator="containsText" text="Наименование инвестиционного проекта">
      <formula>NOT(ISERROR(SEARCH("Наименование инвестиционного проекта",B122)))</formula>
    </cfRule>
  </conditionalFormatting>
  <conditionalFormatting sqref="B122:D122">
    <cfRule type="cellIs" dxfId="374" priority="3" operator="equal">
      <formula>0</formula>
    </cfRule>
  </conditionalFormatting>
  <conditionalFormatting sqref="B177:D177">
    <cfRule type="containsText" dxfId="373" priority="2" operator="containsText" text="Наименование инвестиционного проекта">
      <formula>NOT(ISERROR(SEARCH("Наименование инвестиционного проекта",B177)))</formula>
    </cfRule>
  </conditionalFormatting>
  <conditionalFormatting sqref="B177:D177">
    <cfRule type="cellIs" dxfId="372" priority="1" operator="equal">
      <formula>0</formula>
    </cfRule>
  </conditionalFormatting>
  <pageMargins left="0.70866141732283472" right="0.70866141732283472" top="0.74803149606299213" bottom="0.74803149606299213" header="0.31496062992125984" footer="0.31496062992125984"/>
  <pageSetup paperSize="8" scale="10" fitToHeight="0" orientation="landscape" r:id="rId1"/>
  <headerFooter differentFirst="1">
    <oddHeader>&amp;C&amp;P</oddHeader>
  </headerFooter>
  <ignoredErrors>
    <ignoredError sqref="X78:AT7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N177"/>
  <sheetViews>
    <sheetView view="pageBreakPreview" zoomScale="70" zoomScaleNormal="100" zoomScaleSheetLayoutView="70" workbookViewId="0">
      <pane xSplit="3" ySplit="19" topLeftCell="D170" activePane="bottomRight" state="frozen"/>
      <selection activeCell="A14" sqref="A14"/>
      <selection pane="topRight" activeCell="D14" sqref="D14"/>
      <selection pane="bottomLeft" activeCell="A20" sqref="A20"/>
      <selection pane="bottomRight" activeCell="Q28" sqref="Q28"/>
    </sheetView>
  </sheetViews>
  <sheetFormatPr defaultRowHeight="15.75" x14ac:dyDescent="0.25"/>
  <cols>
    <col min="1" max="1" width="7.5703125" style="35" customWidth="1"/>
    <col min="2" max="2" width="13.7109375" style="35" customWidth="1"/>
    <col min="3" max="3" width="124.85546875" style="35" customWidth="1"/>
    <col min="4" max="4" width="31.85546875" style="35" customWidth="1"/>
    <col min="5" max="5" width="20" style="35" customWidth="1"/>
    <col min="6" max="6" width="6" style="35" customWidth="1"/>
    <col min="7" max="7" width="6" style="35" bestFit="1" customWidth="1"/>
    <col min="8" max="15" width="6" style="35" customWidth="1"/>
    <col min="16" max="40" width="6.85546875" style="35" customWidth="1"/>
    <col min="41" max="41" width="6.5703125" style="35" customWidth="1"/>
    <col min="42" max="42" width="18.42578125" style="35" customWidth="1"/>
    <col min="43" max="43" width="24.28515625" style="35" customWidth="1"/>
    <col min="44" max="44" width="14.42578125" style="35" customWidth="1"/>
    <col min="45" max="45" width="25.5703125" style="35" customWidth="1"/>
    <col min="46" max="46" width="12.42578125" style="35" customWidth="1"/>
    <col min="47" max="47" width="19.85546875" style="35" customWidth="1"/>
    <col min="48" max="49" width="4.7109375" style="35" customWidth="1"/>
    <col min="50" max="50" width="4.28515625" style="35" customWidth="1"/>
    <col min="51" max="51" width="4.42578125" style="35" customWidth="1"/>
    <col min="52" max="52" width="5.140625" style="35" customWidth="1"/>
    <col min="53" max="53" width="5.7109375" style="35" customWidth="1"/>
    <col min="54" max="54" width="6.28515625" style="35" customWidth="1"/>
    <col min="55" max="55" width="6.5703125" style="35" customWidth="1"/>
    <col min="56" max="56" width="6.28515625" style="35" customWidth="1"/>
    <col min="57" max="58" width="5.7109375" style="35" customWidth="1"/>
    <col min="59" max="59" width="14.7109375" style="35" customWidth="1"/>
    <col min="60" max="69" width="5.7109375" style="35" customWidth="1"/>
    <col min="70" max="16384" width="9.140625" style="35"/>
  </cols>
  <sheetData>
    <row r="1" spans="1:40" ht="18.75" x14ac:dyDescent="0.25">
      <c r="AJ1" s="914" t="s">
        <v>500</v>
      </c>
      <c r="AK1" s="914"/>
      <c r="AL1" s="914"/>
      <c r="AM1" s="914"/>
      <c r="AN1" s="914"/>
    </row>
    <row r="2" spans="1:40" ht="18.75" x14ac:dyDescent="0.25">
      <c r="AJ2" s="914"/>
      <c r="AK2" s="914"/>
      <c r="AL2" s="914"/>
      <c r="AM2" s="914"/>
      <c r="AN2" s="914"/>
    </row>
    <row r="3" spans="1:40" ht="18.75" x14ac:dyDescent="0.25">
      <c r="AJ3" s="914" t="s">
        <v>305</v>
      </c>
      <c r="AK3" s="914"/>
      <c r="AL3" s="914"/>
      <c r="AM3" s="914"/>
      <c r="AN3" s="914"/>
    </row>
    <row r="4" spans="1:40" x14ac:dyDescent="0.25">
      <c r="B4" s="982" t="s">
        <v>501</v>
      </c>
      <c r="C4" s="982"/>
      <c r="D4" s="982"/>
      <c r="E4" s="982"/>
      <c r="F4" s="982"/>
      <c r="G4" s="982"/>
      <c r="H4" s="982"/>
      <c r="I4" s="982"/>
      <c r="J4" s="982"/>
      <c r="K4" s="982"/>
      <c r="L4" s="982"/>
      <c r="M4" s="982"/>
      <c r="N4" s="982"/>
      <c r="O4" s="982"/>
      <c r="P4" s="982"/>
      <c r="Q4" s="982"/>
      <c r="R4" s="982"/>
      <c r="S4" s="982"/>
      <c r="T4" s="982"/>
      <c r="U4" s="982"/>
      <c r="V4" s="982"/>
      <c r="W4" s="982"/>
      <c r="X4" s="982"/>
      <c r="Y4" s="982"/>
      <c r="Z4" s="982"/>
      <c r="AA4" s="982"/>
      <c r="AB4" s="982"/>
      <c r="AC4" s="982"/>
      <c r="AD4" s="982"/>
      <c r="AE4" s="982"/>
      <c r="AF4" s="982"/>
      <c r="AG4" s="982"/>
      <c r="AH4" s="982"/>
      <c r="AI4" s="982"/>
      <c r="AJ4" s="982"/>
      <c r="AK4" s="982"/>
      <c r="AL4" s="982"/>
      <c r="AM4" s="982"/>
      <c r="AN4" s="982"/>
    </row>
    <row r="6" spans="1:40" x14ac:dyDescent="0.25">
      <c r="B6" s="1004" t="str">
        <f>'7'!B6:DM6</f>
        <v>Инвестиционная программа  ГУП НАО "Нарьян-Марская электростанция"</v>
      </c>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row>
    <row r="7" spans="1:40" x14ac:dyDescent="0.25">
      <c r="B7" s="837" t="s">
        <v>4</v>
      </c>
      <c r="C7" s="837"/>
      <c r="D7" s="837"/>
      <c r="E7" s="837"/>
      <c r="F7" s="837"/>
      <c r="G7" s="837"/>
      <c r="H7" s="837"/>
      <c r="I7" s="837"/>
      <c r="J7" s="837"/>
      <c r="K7" s="837"/>
      <c r="L7" s="837"/>
      <c r="M7" s="837"/>
      <c r="N7" s="837"/>
      <c r="O7" s="837"/>
      <c r="P7" s="837"/>
      <c r="Q7" s="837"/>
      <c r="R7" s="837"/>
      <c r="S7" s="837"/>
      <c r="T7" s="837"/>
      <c r="U7" s="837"/>
      <c r="V7" s="837"/>
      <c r="W7" s="837"/>
      <c r="X7" s="837"/>
      <c r="Y7" s="837"/>
      <c r="Z7" s="837"/>
      <c r="AA7" s="837"/>
      <c r="AB7" s="837"/>
      <c r="AC7" s="837"/>
      <c r="AD7" s="837"/>
      <c r="AE7" s="837"/>
      <c r="AF7" s="837"/>
      <c r="AG7" s="837"/>
      <c r="AH7" s="837"/>
      <c r="AI7" s="837"/>
      <c r="AJ7" s="837"/>
      <c r="AK7" s="837"/>
      <c r="AL7" s="837"/>
      <c r="AM7" s="837"/>
      <c r="AN7" s="837"/>
    </row>
    <row r="8" spans="1:40" x14ac:dyDescent="0.25">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x14ac:dyDescent="0.25">
      <c r="B9" s="986" t="s">
        <v>1682</v>
      </c>
      <c r="C9" s="874"/>
      <c r="D9" s="874"/>
      <c r="E9" s="874"/>
      <c r="F9" s="874"/>
      <c r="G9" s="874"/>
      <c r="H9" s="874"/>
      <c r="I9" s="874"/>
      <c r="J9" s="874"/>
      <c r="K9" s="874"/>
      <c r="L9" s="874"/>
      <c r="M9" s="874"/>
      <c r="N9" s="874"/>
      <c r="O9" s="874"/>
      <c r="P9" s="874"/>
      <c r="Q9" s="874"/>
      <c r="R9" s="874"/>
      <c r="S9" s="874"/>
      <c r="T9" s="874"/>
      <c r="U9" s="874"/>
      <c r="V9" s="874"/>
      <c r="W9" s="874"/>
      <c r="X9" s="874"/>
      <c r="Y9" s="874"/>
      <c r="Z9" s="874"/>
      <c r="AA9" s="874"/>
      <c r="AB9" s="874"/>
      <c r="AC9" s="874"/>
      <c r="AD9" s="874"/>
      <c r="AE9" s="874"/>
      <c r="AF9" s="874"/>
      <c r="AG9" s="874"/>
      <c r="AH9" s="874"/>
      <c r="AI9" s="874"/>
      <c r="AJ9" s="874"/>
      <c r="AK9" s="874"/>
      <c r="AL9" s="874"/>
      <c r="AM9" s="874"/>
      <c r="AN9" s="874"/>
    </row>
    <row r="11" spans="1:40" x14ac:dyDescent="0.25">
      <c r="C11" s="1002" t="s">
        <v>685</v>
      </c>
      <c r="D11" s="1003"/>
      <c r="E11" s="1003"/>
      <c r="F11" s="1003"/>
      <c r="G11" s="1003"/>
      <c r="H11" s="1003"/>
      <c r="I11" s="1003"/>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row>
    <row r="12" spans="1:40" x14ac:dyDescent="0.25">
      <c r="C12" s="986" t="s">
        <v>6</v>
      </c>
      <c r="D12" s="874"/>
      <c r="E12" s="874"/>
      <c r="F12" s="874"/>
      <c r="G12" s="874"/>
      <c r="H12" s="874"/>
      <c r="I12" s="874"/>
      <c r="J12" s="874"/>
      <c r="K12" s="874"/>
      <c r="L12" s="874"/>
      <c r="M12" s="874"/>
      <c r="N12" s="874"/>
      <c r="O12" s="874"/>
      <c r="P12" s="874"/>
      <c r="Q12" s="874"/>
      <c r="R12" s="874"/>
      <c r="S12" s="874"/>
      <c r="T12" s="874"/>
      <c r="U12" s="874"/>
      <c r="V12" s="874"/>
      <c r="W12" s="874"/>
      <c r="X12" s="874"/>
      <c r="Y12" s="874"/>
      <c r="Z12" s="874"/>
      <c r="AA12" s="874"/>
      <c r="AB12" s="874"/>
      <c r="AC12" s="874"/>
      <c r="AD12" s="874"/>
      <c r="AE12" s="874"/>
      <c r="AF12" s="874"/>
      <c r="AG12" s="874"/>
      <c r="AH12" s="874"/>
      <c r="AI12" s="874"/>
      <c r="AJ12" s="874"/>
      <c r="AK12" s="874"/>
      <c r="AL12" s="874"/>
      <c r="AM12" s="874"/>
      <c r="AN12" s="874"/>
    </row>
    <row r="13" spans="1:40" ht="16.5" thickBot="1" x14ac:dyDescent="0.3">
      <c r="B13" s="947"/>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2"/>
      <c r="AA13" s="92"/>
      <c r="AB13" s="92"/>
      <c r="AC13" s="92"/>
      <c r="AD13" s="92"/>
      <c r="AE13" s="92"/>
      <c r="AF13" s="92"/>
      <c r="AG13" s="92"/>
      <c r="AH13" s="92"/>
      <c r="AI13" s="92"/>
      <c r="AJ13" s="92"/>
    </row>
    <row r="14" spans="1:40" ht="27" customHeight="1" thickBot="1" x14ac:dyDescent="0.3">
      <c r="A14" s="34"/>
      <c r="B14" s="955" t="s">
        <v>7</v>
      </c>
      <c r="C14" s="931" t="s">
        <v>8</v>
      </c>
      <c r="D14" s="994" t="s">
        <v>9</v>
      </c>
      <c r="E14" s="931" t="s">
        <v>502</v>
      </c>
      <c r="F14" s="919" t="s">
        <v>1675</v>
      </c>
      <c r="G14" s="997"/>
      <c r="H14" s="997"/>
      <c r="I14" s="997"/>
      <c r="J14" s="921"/>
      <c r="K14" s="999" t="s">
        <v>503</v>
      </c>
      <c r="L14" s="1000"/>
      <c r="M14" s="1000"/>
      <c r="N14" s="1000"/>
      <c r="O14" s="1000"/>
      <c r="P14" s="1000"/>
      <c r="Q14" s="1000"/>
      <c r="R14" s="1000"/>
      <c r="S14" s="1000"/>
      <c r="T14" s="1000"/>
      <c r="U14" s="1000"/>
      <c r="V14" s="1000"/>
      <c r="W14" s="1000"/>
      <c r="X14" s="1000"/>
      <c r="Y14" s="1000"/>
      <c r="Z14" s="1000"/>
      <c r="AA14" s="1000"/>
      <c r="AB14" s="1000"/>
      <c r="AC14" s="1000"/>
      <c r="AD14" s="1000"/>
      <c r="AE14" s="1000"/>
      <c r="AF14" s="1000"/>
      <c r="AG14" s="1000"/>
      <c r="AH14" s="1000"/>
      <c r="AI14" s="1000"/>
      <c r="AJ14" s="1000"/>
      <c r="AK14" s="1000"/>
      <c r="AL14" s="1000"/>
      <c r="AM14" s="1000"/>
      <c r="AN14" s="1001"/>
    </row>
    <row r="15" spans="1:40" ht="38.25" customHeight="1" thickBot="1" x14ac:dyDescent="0.3">
      <c r="A15" s="34"/>
      <c r="B15" s="956"/>
      <c r="C15" s="932"/>
      <c r="D15" s="995"/>
      <c r="E15" s="932"/>
      <c r="F15" s="920"/>
      <c r="G15" s="998"/>
      <c r="H15" s="998"/>
      <c r="I15" s="998"/>
      <c r="J15" s="922"/>
      <c r="K15" s="923" t="s">
        <v>1484</v>
      </c>
      <c r="L15" s="924"/>
      <c r="M15" s="924"/>
      <c r="N15" s="924"/>
      <c r="O15" s="925"/>
      <c r="P15" s="923" t="s">
        <v>1485</v>
      </c>
      <c r="Q15" s="924"/>
      <c r="R15" s="924"/>
      <c r="S15" s="924"/>
      <c r="T15" s="925"/>
      <c r="U15" s="923" t="s">
        <v>1465</v>
      </c>
      <c r="V15" s="924"/>
      <c r="W15" s="924"/>
      <c r="X15" s="924"/>
      <c r="Y15" s="925"/>
      <c r="Z15" s="923" t="s">
        <v>1466</v>
      </c>
      <c r="AA15" s="924"/>
      <c r="AB15" s="924"/>
      <c r="AC15" s="924"/>
      <c r="AD15" s="925"/>
      <c r="AE15" s="923" t="s">
        <v>1467</v>
      </c>
      <c r="AF15" s="924"/>
      <c r="AG15" s="924"/>
      <c r="AH15" s="924"/>
      <c r="AI15" s="925"/>
      <c r="AJ15" s="916" t="s">
        <v>309</v>
      </c>
      <c r="AK15" s="917"/>
      <c r="AL15" s="917"/>
      <c r="AM15" s="917"/>
      <c r="AN15" s="918"/>
    </row>
    <row r="16" spans="1:40" ht="21" customHeight="1" thickBot="1" x14ac:dyDescent="0.3">
      <c r="A16" s="34"/>
      <c r="B16" s="956"/>
      <c r="C16" s="932"/>
      <c r="D16" s="995"/>
      <c r="E16" s="932"/>
      <c r="F16" s="923" t="s">
        <v>504</v>
      </c>
      <c r="G16" s="924"/>
      <c r="H16" s="924"/>
      <c r="I16" s="924"/>
      <c r="J16" s="929"/>
      <c r="K16" s="923" t="s">
        <v>195</v>
      </c>
      <c r="L16" s="924"/>
      <c r="M16" s="924"/>
      <c r="N16" s="924"/>
      <c r="O16" s="925"/>
      <c r="P16" s="923" t="s">
        <v>195</v>
      </c>
      <c r="Q16" s="924"/>
      <c r="R16" s="924"/>
      <c r="S16" s="924"/>
      <c r="T16" s="925"/>
      <c r="U16" s="923" t="s">
        <v>310</v>
      </c>
      <c r="V16" s="924"/>
      <c r="W16" s="924"/>
      <c r="X16" s="924"/>
      <c r="Y16" s="925"/>
      <c r="Z16" s="923" t="s">
        <v>310</v>
      </c>
      <c r="AA16" s="924"/>
      <c r="AB16" s="924"/>
      <c r="AC16" s="924"/>
      <c r="AD16" s="925"/>
      <c r="AE16" s="923" t="s">
        <v>310</v>
      </c>
      <c r="AF16" s="924"/>
      <c r="AG16" s="924"/>
      <c r="AH16" s="924"/>
      <c r="AI16" s="925"/>
      <c r="AJ16" s="958" t="s">
        <v>195</v>
      </c>
      <c r="AK16" s="924"/>
      <c r="AL16" s="924"/>
      <c r="AM16" s="924"/>
      <c r="AN16" s="925"/>
    </row>
    <row r="17" spans="1:40" ht="65.25" customHeight="1" thickBot="1" x14ac:dyDescent="0.3">
      <c r="A17" s="34"/>
      <c r="B17" s="993"/>
      <c r="C17" s="933"/>
      <c r="D17" s="996"/>
      <c r="E17" s="933"/>
      <c r="F17" s="138" t="s">
        <v>314</v>
      </c>
      <c r="G17" s="139" t="s">
        <v>315</v>
      </c>
      <c r="H17" s="139" t="s">
        <v>316</v>
      </c>
      <c r="I17" s="139" t="s">
        <v>317</v>
      </c>
      <c r="J17" s="170" t="s">
        <v>318</v>
      </c>
      <c r="K17" s="171" t="s">
        <v>314</v>
      </c>
      <c r="L17" s="143" t="s">
        <v>315</v>
      </c>
      <c r="M17" s="143" t="s">
        <v>316</v>
      </c>
      <c r="N17" s="143" t="s">
        <v>317</v>
      </c>
      <c r="O17" s="144" t="s">
        <v>318</v>
      </c>
      <c r="P17" s="171" t="s">
        <v>314</v>
      </c>
      <c r="Q17" s="143" t="s">
        <v>315</v>
      </c>
      <c r="R17" s="143" t="s">
        <v>316</v>
      </c>
      <c r="S17" s="143" t="s">
        <v>317</v>
      </c>
      <c r="T17" s="144" t="s">
        <v>318</v>
      </c>
      <c r="U17" s="138" t="s">
        <v>314</v>
      </c>
      <c r="V17" s="139" t="s">
        <v>315</v>
      </c>
      <c r="W17" s="139" t="s">
        <v>316</v>
      </c>
      <c r="X17" s="139" t="s">
        <v>317</v>
      </c>
      <c r="Y17" s="140" t="s">
        <v>318</v>
      </c>
      <c r="Z17" s="138" t="s">
        <v>314</v>
      </c>
      <c r="AA17" s="139" t="s">
        <v>315</v>
      </c>
      <c r="AB17" s="139" t="s">
        <v>316</v>
      </c>
      <c r="AC17" s="139" t="s">
        <v>317</v>
      </c>
      <c r="AD17" s="140" t="s">
        <v>318</v>
      </c>
      <c r="AE17" s="138" t="s">
        <v>314</v>
      </c>
      <c r="AF17" s="139" t="s">
        <v>315</v>
      </c>
      <c r="AG17" s="139" t="s">
        <v>316</v>
      </c>
      <c r="AH17" s="139" t="s">
        <v>317</v>
      </c>
      <c r="AI17" s="140" t="s">
        <v>318</v>
      </c>
      <c r="AJ17" s="149" t="s">
        <v>314</v>
      </c>
      <c r="AK17" s="139" t="s">
        <v>315</v>
      </c>
      <c r="AL17" s="139" t="s">
        <v>316</v>
      </c>
      <c r="AM17" s="139" t="s">
        <v>317</v>
      </c>
      <c r="AN17" s="140" t="s">
        <v>318</v>
      </c>
    </row>
    <row r="18" spans="1:40" ht="26.25" customHeight="1" x14ac:dyDescent="0.25">
      <c r="A18" s="34"/>
      <c r="B18" s="172">
        <v>1</v>
      </c>
      <c r="C18" s="172">
        <v>2</v>
      </c>
      <c r="D18" s="172">
        <v>3</v>
      </c>
      <c r="E18" s="172">
        <v>4</v>
      </c>
      <c r="F18" s="150" t="s">
        <v>439</v>
      </c>
      <c r="G18" s="110" t="s">
        <v>440</v>
      </c>
      <c r="H18" s="110" t="s">
        <v>441</v>
      </c>
      <c r="I18" s="110" t="s">
        <v>442</v>
      </c>
      <c r="J18" s="343" t="s">
        <v>443</v>
      </c>
      <c r="K18" s="150" t="s">
        <v>320</v>
      </c>
      <c r="L18" s="110" t="s">
        <v>321</v>
      </c>
      <c r="M18" s="110" t="s">
        <v>322</v>
      </c>
      <c r="N18" s="110" t="s">
        <v>323</v>
      </c>
      <c r="O18" s="111" t="s">
        <v>324</v>
      </c>
      <c r="P18" s="150" t="s">
        <v>327</v>
      </c>
      <c r="Q18" s="110" t="s">
        <v>328</v>
      </c>
      <c r="R18" s="110" t="s">
        <v>329</v>
      </c>
      <c r="S18" s="110" t="s">
        <v>330</v>
      </c>
      <c r="T18" s="111" t="s">
        <v>331</v>
      </c>
      <c r="U18" s="150" t="s">
        <v>486</v>
      </c>
      <c r="V18" s="110" t="s">
        <v>487</v>
      </c>
      <c r="W18" s="109" t="s">
        <v>488</v>
      </c>
      <c r="X18" s="110" t="s">
        <v>489</v>
      </c>
      <c r="Y18" s="342" t="s">
        <v>490</v>
      </c>
      <c r="Z18" s="150" t="s">
        <v>493</v>
      </c>
      <c r="AA18" s="150" t="s">
        <v>494</v>
      </c>
      <c r="AB18" s="150" t="s">
        <v>495</v>
      </c>
      <c r="AC18" s="150" t="s">
        <v>496</v>
      </c>
      <c r="AD18" s="150" t="s">
        <v>497</v>
      </c>
      <c r="AE18" s="150" t="s">
        <v>1486</v>
      </c>
      <c r="AF18" s="150" t="s">
        <v>1487</v>
      </c>
      <c r="AG18" s="150" t="s">
        <v>1488</v>
      </c>
      <c r="AH18" s="150" t="s">
        <v>1489</v>
      </c>
      <c r="AI18" s="150" t="s">
        <v>1490</v>
      </c>
      <c r="AJ18" s="150" t="s">
        <v>334</v>
      </c>
      <c r="AK18" s="110" t="s">
        <v>335</v>
      </c>
      <c r="AL18" s="110" t="s">
        <v>336</v>
      </c>
      <c r="AM18" s="110" t="s">
        <v>337</v>
      </c>
      <c r="AN18" s="111" t="s">
        <v>338</v>
      </c>
    </row>
    <row r="19" spans="1:40" ht="48" customHeight="1" x14ac:dyDescent="0.25">
      <c r="A19" s="34"/>
      <c r="B19" s="402">
        <v>0</v>
      </c>
      <c r="C19" s="402" t="s">
        <v>92</v>
      </c>
      <c r="D19" s="403" t="s">
        <v>93</v>
      </c>
      <c r="E19" s="666" t="s">
        <v>180</v>
      </c>
      <c r="F19" s="666" t="s">
        <v>180</v>
      </c>
      <c r="G19" s="666" t="s">
        <v>180</v>
      </c>
      <c r="H19" s="666" t="s">
        <v>180</v>
      </c>
      <c r="I19" s="666" t="s">
        <v>180</v>
      </c>
      <c r="J19" s="666" t="s">
        <v>180</v>
      </c>
      <c r="K19" s="666" t="s">
        <v>180</v>
      </c>
      <c r="L19" s="666" t="s">
        <v>180</v>
      </c>
      <c r="M19" s="666" t="s">
        <v>180</v>
      </c>
      <c r="N19" s="666" t="s">
        <v>180</v>
      </c>
      <c r="O19" s="666" t="s">
        <v>180</v>
      </c>
      <c r="P19" s="666" t="s">
        <v>180</v>
      </c>
      <c r="Q19" s="666" t="s">
        <v>180</v>
      </c>
      <c r="R19" s="666" t="s">
        <v>180</v>
      </c>
      <c r="S19" s="666" t="s">
        <v>180</v>
      </c>
      <c r="T19" s="666" t="s">
        <v>180</v>
      </c>
      <c r="U19" s="666" t="s">
        <v>180</v>
      </c>
      <c r="V19" s="666" t="s">
        <v>180</v>
      </c>
      <c r="W19" s="666" t="s">
        <v>180</v>
      </c>
      <c r="X19" s="666" t="s">
        <v>180</v>
      </c>
      <c r="Y19" s="666" t="s">
        <v>180</v>
      </c>
      <c r="Z19" s="666" t="s">
        <v>180</v>
      </c>
      <c r="AA19" s="666" t="s">
        <v>180</v>
      </c>
      <c r="AB19" s="666" t="s">
        <v>180</v>
      </c>
      <c r="AC19" s="666" t="s">
        <v>180</v>
      </c>
      <c r="AD19" s="666" t="s">
        <v>180</v>
      </c>
      <c r="AE19" s="666" t="s">
        <v>180</v>
      </c>
      <c r="AF19" s="666" t="s">
        <v>180</v>
      </c>
      <c r="AG19" s="666" t="s">
        <v>180</v>
      </c>
      <c r="AH19" s="666" t="s">
        <v>180</v>
      </c>
      <c r="AI19" s="666" t="s">
        <v>180</v>
      </c>
      <c r="AJ19" s="666" t="s">
        <v>180</v>
      </c>
      <c r="AK19" s="666" t="s">
        <v>180</v>
      </c>
      <c r="AL19" s="666" t="s">
        <v>180</v>
      </c>
      <c r="AM19" s="666" t="s">
        <v>180</v>
      </c>
      <c r="AN19" s="666" t="s">
        <v>180</v>
      </c>
    </row>
    <row r="20" spans="1:40" ht="42" customHeight="1" x14ac:dyDescent="0.25">
      <c r="A20" s="34"/>
      <c r="B20" s="406" t="s">
        <v>94</v>
      </c>
      <c r="C20" s="413" t="s">
        <v>1506</v>
      </c>
      <c r="D20" s="399" t="s">
        <v>93</v>
      </c>
      <c r="E20" s="663" t="s">
        <v>180</v>
      </c>
      <c r="F20" s="663" t="s">
        <v>180</v>
      </c>
      <c r="G20" s="663" t="s">
        <v>180</v>
      </c>
      <c r="H20" s="663" t="s">
        <v>180</v>
      </c>
      <c r="I20" s="663" t="s">
        <v>180</v>
      </c>
      <c r="J20" s="663" t="s">
        <v>180</v>
      </c>
      <c r="K20" s="663" t="s">
        <v>180</v>
      </c>
      <c r="L20" s="663" t="s">
        <v>180</v>
      </c>
      <c r="M20" s="663" t="s">
        <v>180</v>
      </c>
      <c r="N20" s="663" t="s">
        <v>180</v>
      </c>
      <c r="O20" s="663" t="s">
        <v>180</v>
      </c>
      <c r="P20" s="663" t="s">
        <v>180</v>
      </c>
      <c r="Q20" s="663" t="s">
        <v>180</v>
      </c>
      <c r="R20" s="663" t="s">
        <v>180</v>
      </c>
      <c r="S20" s="663" t="s">
        <v>180</v>
      </c>
      <c r="T20" s="663" t="s">
        <v>180</v>
      </c>
      <c r="U20" s="663" t="s">
        <v>180</v>
      </c>
      <c r="V20" s="663" t="s">
        <v>180</v>
      </c>
      <c r="W20" s="663" t="s">
        <v>180</v>
      </c>
      <c r="X20" s="663" t="s">
        <v>180</v>
      </c>
      <c r="Y20" s="663" t="s">
        <v>180</v>
      </c>
      <c r="Z20" s="663" t="s">
        <v>180</v>
      </c>
      <c r="AA20" s="663" t="s">
        <v>180</v>
      </c>
      <c r="AB20" s="663" t="s">
        <v>180</v>
      </c>
      <c r="AC20" s="663" t="s">
        <v>180</v>
      </c>
      <c r="AD20" s="663" t="s">
        <v>180</v>
      </c>
      <c r="AE20" s="663" t="s">
        <v>180</v>
      </c>
      <c r="AF20" s="663" t="s">
        <v>180</v>
      </c>
      <c r="AG20" s="663" t="s">
        <v>180</v>
      </c>
      <c r="AH20" s="663" t="s">
        <v>180</v>
      </c>
      <c r="AI20" s="663" t="s">
        <v>180</v>
      </c>
      <c r="AJ20" s="663" t="s">
        <v>180</v>
      </c>
      <c r="AK20" s="663" t="s">
        <v>180</v>
      </c>
      <c r="AL20" s="663" t="s">
        <v>180</v>
      </c>
      <c r="AM20" s="663" t="s">
        <v>180</v>
      </c>
      <c r="AN20" s="663" t="s">
        <v>180</v>
      </c>
    </row>
    <row r="21" spans="1:40" ht="42" customHeight="1" x14ac:dyDescent="0.25">
      <c r="A21" s="34"/>
      <c r="B21" s="406" t="s">
        <v>1507</v>
      </c>
      <c r="C21" s="413" t="s">
        <v>95</v>
      </c>
      <c r="D21" s="399" t="s">
        <v>93</v>
      </c>
      <c r="E21" s="663" t="s">
        <v>180</v>
      </c>
      <c r="F21" s="663" t="s">
        <v>180</v>
      </c>
      <c r="G21" s="663" t="s">
        <v>180</v>
      </c>
      <c r="H21" s="663" t="s">
        <v>180</v>
      </c>
      <c r="I21" s="663" t="s">
        <v>180</v>
      </c>
      <c r="J21" s="663" t="s">
        <v>180</v>
      </c>
      <c r="K21" s="663" t="s">
        <v>180</v>
      </c>
      <c r="L21" s="663" t="s">
        <v>180</v>
      </c>
      <c r="M21" s="663" t="s">
        <v>180</v>
      </c>
      <c r="N21" s="663" t="s">
        <v>180</v>
      </c>
      <c r="O21" s="663" t="s">
        <v>180</v>
      </c>
      <c r="P21" s="663" t="s">
        <v>180</v>
      </c>
      <c r="Q21" s="663" t="s">
        <v>180</v>
      </c>
      <c r="R21" s="663" t="s">
        <v>180</v>
      </c>
      <c r="S21" s="663" t="s">
        <v>180</v>
      </c>
      <c r="T21" s="663" t="s">
        <v>180</v>
      </c>
      <c r="U21" s="663" t="s">
        <v>180</v>
      </c>
      <c r="V21" s="663" t="s">
        <v>180</v>
      </c>
      <c r="W21" s="663" t="s">
        <v>180</v>
      </c>
      <c r="X21" s="663" t="s">
        <v>180</v>
      </c>
      <c r="Y21" s="663" t="s">
        <v>180</v>
      </c>
      <c r="Z21" s="663" t="s">
        <v>180</v>
      </c>
      <c r="AA21" s="663" t="s">
        <v>180</v>
      </c>
      <c r="AB21" s="663" t="s">
        <v>180</v>
      </c>
      <c r="AC21" s="663" t="s">
        <v>180</v>
      </c>
      <c r="AD21" s="663" t="s">
        <v>180</v>
      </c>
      <c r="AE21" s="663" t="s">
        <v>180</v>
      </c>
      <c r="AF21" s="663" t="s">
        <v>180</v>
      </c>
      <c r="AG21" s="663" t="s">
        <v>180</v>
      </c>
      <c r="AH21" s="663" t="s">
        <v>180</v>
      </c>
      <c r="AI21" s="663" t="s">
        <v>180</v>
      </c>
      <c r="AJ21" s="663" t="s">
        <v>180</v>
      </c>
      <c r="AK21" s="663" t="s">
        <v>180</v>
      </c>
      <c r="AL21" s="663" t="s">
        <v>180</v>
      </c>
      <c r="AM21" s="663" t="s">
        <v>180</v>
      </c>
      <c r="AN21" s="663" t="s">
        <v>180</v>
      </c>
    </row>
    <row r="22" spans="1:40" ht="42" customHeight="1" x14ac:dyDescent="0.25">
      <c r="A22" s="34"/>
      <c r="B22" s="406" t="s">
        <v>1508</v>
      </c>
      <c r="C22" s="413" t="s">
        <v>97</v>
      </c>
      <c r="D22" s="399" t="s">
        <v>93</v>
      </c>
      <c r="E22" s="663" t="s">
        <v>180</v>
      </c>
      <c r="F22" s="663" t="s">
        <v>180</v>
      </c>
      <c r="G22" s="663" t="s">
        <v>180</v>
      </c>
      <c r="H22" s="663" t="s">
        <v>180</v>
      </c>
      <c r="I22" s="663" t="s">
        <v>180</v>
      </c>
      <c r="J22" s="663" t="s">
        <v>180</v>
      </c>
      <c r="K22" s="663" t="s">
        <v>180</v>
      </c>
      <c r="L22" s="663" t="s">
        <v>180</v>
      </c>
      <c r="M22" s="663" t="s">
        <v>180</v>
      </c>
      <c r="N22" s="663" t="s">
        <v>180</v>
      </c>
      <c r="O22" s="663" t="s">
        <v>180</v>
      </c>
      <c r="P22" s="663" t="s">
        <v>180</v>
      </c>
      <c r="Q22" s="663" t="s">
        <v>180</v>
      </c>
      <c r="R22" s="663" t="s">
        <v>180</v>
      </c>
      <c r="S22" s="663" t="s">
        <v>180</v>
      </c>
      <c r="T22" s="663" t="s">
        <v>180</v>
      </c>
      <c r="U22" s="663" t="s">
        <v>180</v>
      </c>
      <c r="V22" s="663" t="s">
        <v>180</v>
      </c>
      <c r="W22" s="663" t="s">
        <v>180</v>
      </c>
      <c r="X22" s="663" t="s">
        <v>180</v>
      </c>
      <c r="Y22" s="663" t="s">
        <v>180</v>
      </c>
      <c r="Z22" s="663" t="s">
        <v>180</v>
      </c>
      <c r="AA22" s="663" t="s">
        <v>180</v>
      </c>
      <c r="AB22" s="663" t="s">
        <v>180</v>
      </c>
      <c r="AC22" s="663" t="s">
        <v>180</v>
      </c>
      <c r="AD22" s="663" t="s">
        <v>180</v>
      </c>
      <c r="AE22" s="663" t="s">
        <v>180</v>
      </c>
      <c r="AF22" s="663" t="s">
        <v>180</v>
      </c>
      <c r="AG22" s="663" t="s">
        <v>180</v>
      </c>
      <c r="AH22" s="663" t="s">
        <v>180</v>
      </c>
      <c r="AI22" s="663" t="s">
        <v>180</v>
      </c>
      <c r="AJ22" s="663" t="s">
        <v>180</v>
      </c>
      <c r="AK22" s="663" t="s">
        <v>180</v>
      </c>
      <c r="AL22" s="663" t="s">
        <v>180</v>
      </c>
      <c r="AM22" s="663" t="s">
        <v>180</v>
      </c>
      <c r="AN22" s="663" t="s">
        <v>180</v>
      </c>
    </row>
    <row r="23" spans="1:40" ht="42" customHeight="1" x14ac:dyDescent="0.25">
      <c r="A23" s="34"/>
      <c r="B23" s="406" t="s">
        <v>1509</v>
      </c>
      <c r="C23" s="413" t="s">
        <v>99</v>
      </c>
      <c r="D23" s="399" t="s">
        <v>93</v>
      </c>
      <c r="E23" s="663" t="s">
        <v>180</v>
      </c>
      <c r="F23" s="663" t="s">
        <v>180</v>
      </c>
      <c r="G23" s="663" t="s">
        <v>180</v>
      </c>
      <c r="H23" s="663" t="s">
        <v>180</v>
      </c>
      <c r="I23" s="663" t="s">
        <v>180</v>
      </c>
      <c r="J23" s="663" t="s">
        <v>180</v>
      </c>
      <c r="K23" s="663" t="s">
        <v>180</v>
      </c>
      <c r="L23" s="663" t="s">
        <v>180</v>
      </c>
      <c r="M23" s="663" t="s">
        <v>180</v>
      </c>
      <c r="N23" s="663" t="s">
        <v>180</v>
      </c>
      <c r="O23" s="663" t="s">
        <v>180</v>
      </c>
      <c r="P23" s="663" t="s">
        <v>180</v>
      </c>
      <c r="Q23" s="663" t="s">
        <v>180</v>
      </c>
      <c r="R23" s="663" t="s">
        <v>180</v>
      </c>
      <c r="S23" s="663" t="s">
        <v>180</v>
      </c>
      <c r="T23" s="663" t="s">
        <v>180</v>
      </c>
      <c r="U23" s="663" t="s">
        <v>180</v>
      </c>
      <c r="V23" s="663" t="s">
        <v>180</v>
      </c>
      <c r="W23" s="663" t="s">
        <v>180</v>
      </c>
      <c r="X23" s="663" t="s">
        <v>180</v>
      </c>
      <c r="Y23" s="663" t="s">
        <v>180</v>
      </c>
      <c r="Z23" s="663" t="s">
        <v>180</v>
      </c>
      <c r="AA23" s="663" t="s">
        <v>180</v>
      </c>
      <c r="AB23" s="663" t="s">
        <v>180</v>
      </c>
      <c r="AC23" s="663" t="s">
        <v>180</v>
      </c>
      <c r="AD23" s="663" t="s">
        <v>180</v>
      </c>
      <c r="AE23" s="663" t="s">
        <v>180</v>
      </c>
      <c r="AF23" s="663" t="s">
        <v>180</v>
      </c>
      <c r="AG23" s="663" t="s">
        <v>180</v>
      </c>
      <c r="AH23" s="663" t="s">
        <v>180</v>
      </c>
      <c r="AI23" s="663" t="s">
        <v>180</v>
      </c>
      <c r="AJ23" s="663" t="s">
        <v>180</v>
      </c>
      <c r="AK23" s="663" t="s">
        <v>180</v>
      </c>
      <c r="AL23" s="663" t="s">
        <v>180</v>
      </c>
      <c r="AM23" s="663" t="s">
        <v>180</v>
      </c>
      <c r="AN23" s="663" t="s">
        <v>180</v>
      </c>
    </row>
    <row r="24" spans="1:40" ht="42" customHeight="1" x14ac:dyDescent="0.25">
      <c r="A24" s="34"/>
      <c r="B24" s="406" t="s">
        <v>1510</v>
      </c>
      <c r="C24" s="413" t="s">
        <v>101</v>
      </c>
      <c r="D24" s="399" t="s">
        <v>93</v>
      </c>
      <c r="E24" s="663" t="s">
        <v>180</v>
      </c>
      <c r="F24" s="663" t="s">
        <v>180</v>
      </c>
      <c r="G24" s="663" t="s">
        <v>180</v>
      </c>
      <c r="H24" s="663" t="s">
        <v>180</v>
      </c>
      <c r="I24" s="663" t="s">
        <v>180</v>
      </c>
      <c r="J24" s="663" t="s">
        <v>180</v>
      </c>
      <c r="K24" s="663" t="s">
        <v>180</v>
      </c>
      <c r="L24" s="663" t="s">
        <v>180</v>
      </c>
      <c r="M24" s="663" t="s">
        <v>180</v>
      </c>
      <c r="N24" s="663" t="s">
        <v>180</v>
      </c>
      <c r="O24" s="663" t="s">
        <v>180</v>
      </c>
      <c r="P24" s="663" t="s">
        <v>180</v>
      </c>
      <c r="Q24" s="663" t="s">
        <v>180</v>
      </c>
      <c r="R24" s="663" t="s">
        <v>180</v>
      </c>
      <c r="S24" s="663" t="s">
        <v>180</v>
      </c>
      <c r="T24" s="663" t="s">
        <v>180</v>
      </c>
      <c r="U24" s="663" t="s">
        <v>180</v>
      </c>
      <c r="V24" s="663" t="s">
        <v>180</v>
      </c>
      <c r="W24" s="663" t="s">
        <v>180</v>
      </c>
      <c r="X24" s="663" t="s">
        <v>180</v>
      </c>
      <c r="Y24" s="663" t="s">
        <v>180</v>
      </c>
      <c r="Z24" s="663" t="s">
        <v>180</v>
      </c>
      <c r="AA24" s="663" t="s">
        <v>180</v>
      </c>
      <c r="AB24" s="663" t="s">
        <v>180</v>
      </c>
      <c r="AC24" s="663" t="s">
        <v>180</v>
      </c>
      <c r="AD24" s="663" t="s">
        <v>180</v>
      </c>
      <c r="AE24" s="663" t="s">
        <v>180</v>
      </c>
      <c r="AF24" s="663" t="s">
        <v>180</v>
      </c>
      <c r="AG24" s="663" t="s">
        <v>180</v>
      </c>
      <c r="AH24" s="663" t="s">
        <v>180</v>
      </c>
      <c r="AI24" s="663" t="s">
        <v>180</v>
      </c>
      <c r="AJ24" s="663" t="s">
        <v>180</v>
      </c>
      <c r="AK24" s="663" t="s">
        <v>180</v>
      </c>
      <c r="AL24" s="663" t="s">
        <v>180</v>
      </c>
      <c r="AM24" s="663" t="s">
        <v>180</v>
      </c>
      <c r="AN24" s="663" t="s">
        <v>180</v>
      </c>
    </row>
    <row r="25" spans="1:40" ht="42" customHeight="1" x14ac:dyDescent="0.25">
      <c r="A25" s="34"/>
      <c r="B25" s="406" t="s">
        <v>1511</v>
      </c>
      <c r="C25" s="413" t="s">
        <v>103</v>
      </c>
      <c r="D25" s="399" t="s">
        <v>93</v>
      </c>
      <c r="E25" s="663" t="s">
        <v>180</v>
      </c>
      <c r="F25" s="663" t="s">
        <v>180</v>
      </c>
      <c r="G25" s="663" t="s">
        <v>180</v>
      </c>
      <c r="H25" s="663" t="s">
        <v>180</v>
      </c>
      <c r="I25" s="663" t="s">
        <v>180</v>
      </c>
      <c r="J25" s="663" t="s">
        <v>180</v>
      </c>
      <c r="K25" s="663" t="s">
        <v>180</v>
      </c>
      <c r="L25" s="663" t="s">
        <v>180</v>
      </c>
      <c r="M25" s="663" t="s">
        <v>180</v>
      </c>
      <c r="N25" s="663" t="s">
        <v>180</v>
      </c>
      <c r="O25" s="663" t="s">
        <v>180</v>
      </c>
      <c r="P25" s="663" t="s">
        <v>180</v>
      </c>
      <c r="Q25" s="663" t="s">
        <v>180</v>
      </c>
      <c r="R25" s="663" t="s">
        <v>180</v>
      </c>
      <c r="S25" s="663" t="s">
        <v>180</v>
      </c>
      <c r="T25" s="663" t="s">
        <v>180</v>
      </c>
      <c r="U25" s="663" t="s">
        <v>180</v>
      </c>
      <c r="V25" s="663" t="s">
        <v>180</v>
      </c>
      <c r="W25" s="663" t="s">
        <v>180</v>
      </c>
      <c r="X25" s="663" t="s">
        <v>180</v>
      </c>
      <c r="Y25" s="663" t="s">
        <v>180</v>
      </c>
      <c r="Z25" s="663" t="s">
        <v>180</v>
      </c>
      <c r="AA25" s="663" t="s">
        <v>180</v>
      </c>
      <c r="AB25" s="663" t="s">
        <v>180</v>
      </c>
      <c r="AC25" s="663" t="s">
        <v>180</v>
      </c>
      <c r="AD25" s="663" t="s">
        <v>180</v>
      </c>
      <c r="AE25" s="663" t="s">
        <v>180</v>
      </c>
      <c r="AF25" s="663" t="s">
        <v>180</v>
      </c>
      <c r="AG25" s="663" t="s">
        <v>180</v>
      </c>
      <c r="AH25" s="663" t="s">
        <v>180</v>
      </c>
      <c r="AI25" s="663" t="s">
        <v>180</v>
      </c>
      <c r="AJ25" s="663" t="s">
        <v>180</v>
      </c>
      <c r="AK25" s="663" t="s">
        <v>180</v>
      </c>
      <c r="AL25" s="663" t="s">
        <v>180</v>
      </c>
      <c r="AM25" s="663" t="s">
        <v>180</v>
      </c>
      <c r="AN25" s="663" t="s">
        <v>180</v>
      </c>
    </row>
    <row r="26" spans="1:40" ht="42" customHeight="1" x14ac:dyDescent="0.25">
      <c r="A26" s="34"/>
      <c r="B26" s="406" t="s">
        <v>1512</v>
      </c>
      <c r="C26" s="413" t="s">
        <v>105</v>
      </c>
      <c r="D26" s="399" t="s">
        <v>93</v>
      </c>
      <c r="E26" s="683" t="s">
        <v>180</v>
      </c>
      <c r="F26" s="683" t="s">
        <v>180</v>
      </c>
      <c r="G26" s="683" t="s">
        <v>180</v>
      </c>
      <c r="H26" s="683" t="s">
        <v>180</v>
      </c>
      <c r="I26" s="683" t="s">
        <v>180</v>
      </c>
      <c r="J26" s="683" t="s">
        <v>180</v>
      </c>
      <c r="K26" s="683" t="s">
        <v>180</v>
      </c>
      <c r="L26" s="683" t="s">
        <v>180</v>
      </c>
      <c r="M26" s="683" t="s">
        <v>180</v>
      </c>
      <c r="N26" s="683" t="s">
        <v>180</v>
      </c>
      <c r="O26" s="683" t="s">
        <v>180</v>
      </c>
      <c r="P26" s="683" t="s">
        <v>180</v>
      </c>
      <c r="Q26" s="683" t="s">
        <v>180</v>
      </c>
      <c r="R26" s="683" t="s">
        <v>180</v>
      </c>
      <c r="S26" s="683" t="s">
        <v>180</v>
      </c>
      <c r="T26" s="683" t="s">
        <v>180</v>
      </c>
      <c r="U26" s="683" t="s">
        <v>180</v>
      </c>
      <c r="V26" s="683" t="s">
        <v>180</v>
      </c>
      <c r="W26" s="683" t="s">
        <v>180</v>
      </c>
      <c r="X26" s="683" t="s">
        <v>180</v>
      </c>
      <c r="Y26" s="683" t="s">
        <v>180</v>
      </c>
      <c r="Z26" s="683" t="s">
        <v>180</v>
      </c>
      <c r="AA26" s="683" t="s">
        <v>180</v>
      </c>
      <c r="AB26" s="683" t="s">
        <v>180</v>
      </c>
      <c r="AC26" s="683" t="s">
        <v>180</v>
      </c>
      <c r="AD26" s="683" t="s">
        <v>180</v>
      </c>
      <c r="AE26" s="683" t="s">
        <v>180</v>
      </c>
      <c r="AF26" s="683" t="s">
        <v>180</v>
      </c>
      <c r="AG26" s="683" t="s">
        <v>180</v>
      </c>
      <c r="AH26" s="683" t="s">
        <v>180</v>
      </c>
      <c r="AI26" s="683" t="s">
        <v>180</v>
      </c>
      <c r="AJ26" s="683" t="s">
        <v>180</v>
      </c>
      <c r="AK26" s="683" t="s">
        <v>180</v>
      </c>
      <c r="AL26" s="683" t="s">
        <v>180</v>
      </c>
      <c r="AM26" s="683" t="s">
        <v>180</v>
      </c>
      <c r="AN26" s="683" t="s">
        <v>180</v>
      </c>
    </row>
    <row r="27" spans="1:40" ht="42" customHeight="1" x14ac:dyDescent="0.25">
      <c r="A27" s="34"/>
      <c r="B27" s="406" t="s">
        <v>96</v>
      </c>
      <c r="C27" s="413" t="s">
        <v>1513</v>
      </c>
      <c r="D27" s="399" t="s">
        <v>93</v>
      </c>
      <c r="E27" s="683" t="s">
        <v>180</v>
      </c>
      <c r="F27" s="683" t="s">
        <v>180</v>
      </c>
      <c r="G27" s="683" t="s">
        <v>180</v>
      </c>
      <c r="H27" s="683" t="s">
        <v>180</v>
      </c>
      <c r="I27" s="683" t="s">
        <v>180</v>
      </c>
      <c r="J27" s="683" t="s">
        <v>180</v>
      </c>
      <c r="K27" s="683" t="s">
        <v>180</v>
      </c>
      <c r="L27" s="683" t="s">
        <v>180</v>
      </c>
      <c r="M27" s="683" t="s">
        <v>180</v>
      </c>
      <c r="N27" s="683" t="s">
        <v>180</v>
      </c>
      <c r="O27" s="683" t="s">
        <v>180</v>
      </c>
      <c r="P27" s="683" t="s">
        <v>180</v>
      </c>
      <c r="Q27" s="683" t="s">
        <v>180</v>
      </c>
      <c r="R27" s="683" t="s">
        <v>180</v>
      </c>
      <c r="S27" s="683" t="s">
        <v>180</v>
      </c>
      <c r="T27" s="683" t="s">
        <v>180</v>
      </c>
      <c r="U27" s="683" t="s">
        <v>180</v>
      </c>
      <c r="V27" s="683" t="s">
        <v>180</v>
      </c>
      <c r="W27" s="683" t="s">
        <v>180</v>
      </c>
      <c r="X27" s="683" t="s">
        <v>180</v>
      </c>
      <c r="Y27" s="683" t="s">
        <v>180</v>
      </c>
      <c r="Z27" s="683" t="s">
        <v>180</v>
      </c>
      <c r="AA27" s="683" t="s">
        <v>180</v>
      </c>
      <c r="AB27" s="683" t="s">
        <v>180</v>
      </c>
      <c r="AC27" s="683" t="s">
        <v>180</v>
      </c>
      <c r="AD27" s="683" t="s">
        <v>180</v>
      </c>
      <c r="AE27" s="683" t="s">
        <v>180</v>
      </c>
      <c r="AF27" s="683" t="s">
        <v>180</v>
      </c>
      <c r="AG27" s="683" t="s">
        <v>180</v>
      </c>
      <c r="AH27" s="683" t="s">
        <v>180</v>
      </c>
      <c r="AI27" s="683" t="s">
        <v>180</v>
      </c>
      <c r="AJ27" s="683" t="s">
        <v>180</v>
      </c>
      <c r="AK27" s="683" t="s">
        <v>180</v>
      </c>
      <c r="AL27" s="683" t="s">
        <v>180</v>
      </c>
      <c r="AM27" s="683" t="s">
        <v>180</v>
      </c>
      <c r="AN27" s="683" t="s">
        <v>180</v>
      </c>
    </row>
    <row r="28" spans="1:40" ht="42" customHeight="1" x14ac:dyDescent="0.25">
      <c r="A28" s="34"/>
      <c r="B28" s="406" t="s">
        <v>1514</v>
      </c>
      <c r="C28" s="413" t="s">
        <v>788</v>
      </c>
      <c r="D28" s="399" t="s">
        <v>93</v>
      </c>
      <c r="E28" s="683" t="s">
        <v>180</v>
      </c>
      <c r="F28" s="683" t="s">
        <v>180</v>
      </c>
      <c r="G28" s="683" t="s">
        <v>180</v>
      </c>
      <c r="H28" s="683" t="s">
        <v>180</v>
      </c>
      <c r="I28" s="683" t="s">
        <v>180</v>
      </c>
      <c r="J28" s="683" t="s">
        <v>180</v>
      </c>
      <c r="K28" s="683" t="s">
        <v>180</v>
      </c>
      <c r="L28" s="683" t="s">
        <v>180</v>
      </c>
      <c r="M28" s="683" t="s">
        <v>180</v>
      </c>
      <c r="N28" s="683" t="s">
        <v>180</v>
      </c>
      <c r="O28" s="683" t="s">
        <v>180</v>
      </c>
      <c r="P28" s="683" t="s">
        <v>180</v>
      </c>
      <c r="Q28" s="683" t="s">
        <v>180</v>
      </c>
      <c r="R28" s="683" t="s">
        <v>180</v>
      </c>
      <c r="S28" s="683" t="s">
        <v>180</v>
      </c>
      <c r="T28" s="683" t="s">
        <v>180</v>
      </c>
      <c r="U28" s="683" t="s">
        <v>180</v>
      </c>
      <c r="V28" s="683" t="s">
        <v>180</v>
      </c>
      <c r="W28" s="683" t="s">
        <v>180</v>
      </c>
      <c r="X28" s="683" t="s">
        <v>180</v>
      </c>
      <c r="Y28" s="683" t="s">
        <v>180</v>
      </c>
      <c r="Z28" s="683" t="s">
        <v>180</v>
      </c>
      <c r="AA28" s="683" t="s">
        <v>180</v>
      </c>
      <c r="AB28" s="683" t="s">
        <v>180</v>
      </c>
      <c r="AC28" s="683" t="s">
        <v>180</v>
      </c>
      <c r="AD28" s="683" t="s">
        <v>180</v>
      </c>
      <c r="AE28" s="683" t="s">
        <v>180</v>
      </c>
      <c r="AF28" s="683" t="s">
        <v>180</v>
      </c>
      <c r="AG28" s="683" t="s">
        <v>180</v>
      </c>
      <c r="AH28" s="683" t="s">
        <v>180</v>
      </c>
      <c r="AI28" s="683" t="s">
        <v>180</v>
      </c>
      <c r="AJ28" s="683" t="s">
        <v>180</v>
      </c>
      <c r="AK28" s="683" t="s">
        <v>180</v>
      </c>
      <c r="AL28" s="683" t="s">
        <v>180</v>
      </c>
      <c r="AM28" s="683" t="s">
        <v>180</v>
      </c>
      <c r="AN28" s="683" t="s">
        <v>180</v>
      </c>
    </row>
    <row r="29" spans="1:40" ht="42" customHeight="1" x14ac:dyDescent="0.25">
      <c r="A29" s="34"/>
      <c r="B29" s="406" t="s">
        <v>1515</v>
      </c>
      <c r="C29" s="413" t="s">
        <v>789</v>
      </c>
      <c r="D29" s="399" t="s">
        <v>93</v>
      </c>
      <c r="E29" s="663" t="s">
        <v>180</v>
      </c>
      <c r="F29" s="663" t="s">
        <v>180</v>
      </c>
      <c r="G29" s="663" t="s">
        <v>180</v>
      </c>
      <c r="H29" s="663" t="s">
        <v>180</v>
      </c>
      <c r="I29" s="663" t="s">
        <v>180</v>
      </c>
      <c r="J29" s="663" t="s">
        <v>180</v>
      </c>
      <c r="K29" s="663" t="s">
        <v>180</v>
      </c>
      <c r="L29" s="663" t="s">
        <v>180</v>
      </c>
      <c r="M29" s="663" t="s">
        <v>180</v>
      </c>
      <c r="N29" s="663" t="s">
        <v>180</v>
      </c>
      <c r="O29" s="663" t="s">
        <v>180</v>
      </c>
      <c r="P29" s="663" t="s">
        <v>180</v>
      </c>
      <c r="Q29" s="663" t="s">
        <v>180</v>
      </c>
      <c r="R29" s="663" t="s">
        <v>180</v>
      </c>
      <c r="S29" s="663" t="s">
        <v>180</v>
      </c>
      <c r="T29" s="663" t="s">
        <v>180</v>
      </c>
      <c r="U29" s="663" t="s">
        <v>180</v>
      </c>
      <c r="V29" s="663" t="s">
        <v>180</v>
      </c>
      <c r="W29" s="663" t="s">
        <v>180</v>
      </c>
      <c r="X29" s="663" t="s">
        <v>180</v>
      </c>
      <c r="Y29" s="663" t="s">
        <v>180</v>
      </c>
      <c r="Z29" s="663" t="s">
        <v>180</v>
      </c>
      <c r="AA29" s="663" t="s">
        <v>180</v>
      </c>
      <c r="AB29" s="663" t="s">
        <v>180</v>
      </c>
      <c r="AC29" s="663" t="s">
        <v>180</v>
      </c>
      <c r="AD29" s="663" t="s">
        <v>180</v>
      </c>
      <c r="AE29" s="663" t="s">
        <v>180</v>
      </c>
      <c r="AF29" s="663" t="s">
        <v>180</v>
      </c>
      <c r="AG29" s="663" t="s">
        <v>180</v>
      </c>
      <c r="AH29" s="663" t="s">
        <v>180</v>
      </c>
      <c r="AI29" s="663" t="s">
        <v>180</v>
      </c>
      <c r="AJ29" s="663" t="s">
        <v>180</v>
      </c>
      <c r="AK29" s="663" t="s">
        <v>180</v>
      </c>
      <c r="AL29" s="663" t="s">
        <v>180</v>
      </c>
      <c r="AM29" s="663" t="s">
        <v>180</v>
      </c>
      <c r="AN29" s="663" t="s">
        <v>180</v>
      </c>
    </row>
    <row r="30" spans="1:40" ht="42" customHeight="1" x14ac:dyDescent="0.25">
      <c r="A30" s="34"/>
      <c r="B30" s="406" t="s">
        <v>1516</v>
      </c>
      <c r="C30" s="413" t="s">
        <v>790</v>
      </c>
      <c r="D30" s="399" t="s">
        <v>93</v>
      </c>
      <c r="E30" s="663" t="s">
        <v>180</v>
      </c>
      <c r="F30" s="663" t="s">
        <v>180</v>
      </c>
      <c r="G30" s="663" t="s">
        <v>180</v>
      </c>
      <c r="H30" s="663" t="s">
        <v>180</v>
      </c>
      <c r="I30" s="663" t="s">
        <v>180</v>
      </c>
      <c r="J30" s="663" t="s">
        <v>180</v>
      </c>
      <c r="K30" s="663" t="s">
        <v>180</v>
      </c>
      <c r="L30" s="663" t="s">
        <v>180</v>
      </c>
      <c r="M30" s="663" t="s">
        <v>180</v>
      </c>
      <c r="N30" s="663" t="s">
        <v>180</v>
      </c>
      <c r="O30" s="663" t="s">
        <v>180</v>
      </c>
      <c r="P30" s="663" t="s">
        <v>180</v>
      </c>
      <c r="Q30" s="663" t="s">
        <v>180</v>
      </c>
      <c r="R30" s="663" t="s">
        <v>180</v>
      </c>
      <c r="S30" s="663" t="s">
        <v>180</v>
      </c>
      <c r="T30" s="663" t="s">
        <v>180</v>
      </c>
      <c r="U30" s="663" t="s">
        <v>180</v>
      </c>
      <c r="V30" s="663" t="s">
        <v>180</v>
      </c>
      <c r="W30" s="663" t="s">
        <v>180</v>
      </c>
      <c r="X30" s="663" t="s">
        <v>180</v>
      </c>
      <c r="Y30" s="663" t="s">
        <v>180</v>
      </c>
      <c r="Z30" s="663" t="s">
        <v>180</v>
      </c>
      <c r="AA30" s="663" t="s">
        <v>180</v>
      </c>
      <c r="AB30" s="663" t="s">
        <v>180</v>
      </c>
      <c r="AC30" s="663" t="s">
        <v>180</v>
      </c>
      <c r="AD30" s="663" t="s">
        <v>180</v>
      </c>
      <c r="AE30" s="663" t="s">
        <v>180</v>
      </c>
      <c r="AF30" s="663" t="s">
        <v>180</v>
      </c>
      <c r="AG30" s="663" t="s">
        <v>180</v>
      </c>
      <c r="AH30" s="663" t="s">
        <v>180</v>
      </c>
      <c r="AI30" s="663" t="s">
        <v>180</v>
      </c>
      <c r="AJ30" s="663" t="s">
        <v>180</v>
      </c>
      <c r="AK30" s="663" t="s">
        <v>180</v>
      </c>
      <c r="AL30" s="663" t="s">
        <v>180</v>
      </c>
      <c r="AM30" s="663" t="s">
        <v>180</v>
      </c>
      <c r="AN30" s="663" t="s">
        <v>180</v>
      </c>
    </row>
    <row r="31" spans="1:40" ht="42" customHeight="1" x14ac:dyDescent="0.25">
      <c r="A31" s="34"/>
      <c r="B31" s="406" t="s">
        <v>1517</v>
      </c>
      <c r="C31" s="413" t="s">
        <v>791</v>
      </c>
      <c r="D31" s="399" t="s">
        <v>93</v>
      </c>
      <c r="E31" s="663" t="s">
        <v>180</v>
      </c>
      <c r="F31" s="663" t="s">
        <v>180</v>
      </c>
      <c r="G31" s="663" t="s">
        <v>180</v>
      </c>
      <c r="H31" s="663" t="s">
        <v>180</v>
      </c>
      <c r="I31" s="663" t="s">
        <v>180</v>
      </c>
      <c r="J31" s="663" t="s">
        <v>180</v>
      </c>
      <c r="K31" s="663" t="s">
        <v>180</v>
      </c>
      <c r="L31" s="663" t="s">
        <v>180</v>
      </c>
      <c r="M31" s="663" t="s">
        <v>180</v>
      </c>
      <c r="N31" s="663" t="s">
        <v>180</v>
      </c>
      <c r="O31" s="663" t="s">
        <v>180</v>
      </c>
      <c r="P31" s="663" t="s">
        <v>180</v>
      </c>
      <c r="Q31" s="663" t="s">
        <v>180</v>
      </c>
      <c r="R31" s="663" t="s">
        <v>180</v>
      </c>
      <c r="S31" s="663" t="s">
        <v>180</v>
      </c>
      <c r="T31" s="663" t="s">
        <v>180</v>
      </c>
      <c r="U31" s="663" t="s">
        <v>180</v>
      </c>
      <c r="V31" s="663" t="s">
        <v>180</v>
      </c>
      <c r="W31" s="663" t="s">
        <v>180</v>
      </c>
      <c r="X31" s="663" t="s">
        <v>180</v>
      </c>
      <c r="Y31" s="663" t="s">
        <v>180</v>
      </c>
      <c r="Z31" s="663" t="s">
        <v>180</v>
      </c>
      <c r="AA31" s="663" t="s">
        <v>180</v>
      </c>
      <c r="AB31" s="663" t="s">
        <v>180</v>
      </c>
      <c r="AC31" s="663" t="s">
        <v>180</v>
      </c>
      <c r="AD31" s="663" t="s">
        <v>180</v>
      </c>
      <c r="AE31" s="663" t="s">
        <v>180</v>
      </c>
      <c r="AF31" s="663" t="s">
        <v>180</v>
      </c>
      <c r="AG31" s="663" t="s">
        <v>180</v>
      </c>
      <c r="AH31" s="663" t="s">
        <v>180</v>
      </c>
      <c r="AI31" s="663" t="s">
        <v>180</v>
      </c>
      <c r="AJ31" s="663" t="s">
        <v>180</v>
      </c>
      <c r="AK31" s="663" t="s">
        <v>180</v>
      </c>
      <c r="AL31" s="663" t="s">
        <v>180</v>
      </c>
      <c r="AM31" s="663" t="s">
        <v>180</v>
      </c>
      <c r="AN31" s="663" t="s">
        <v>180</v>
      </c>
    </row>
    <row r="32" spans="1:40" ht="42" customHeight="1" x14ac:dyDescent="0.25">
      <c r="A32" s="34"/>
      <c r="B32" s="406" t="s">
        <v>1518</v>
      </c>
      <c r="C32" s="413" t="s">
        <v>792</v>
      </c>
      <c r="D32" s="399" t="s">
        <v>93</v>
      </c>
      <c r="E32" s="683" t="s">
        <v>180</v>
      </c>
      <c r="F32" s="683" t="s">
        <v>180</v>
      </c>
      <c r="G32" s="683" t="s">
        <v>180</v>
      </c>
      <c r="H32" s="683" t="s">
        <v>180</v>
      </c>
      <c r="I32" s="683" t="s">
        <v>180</v>
      </c>
      <c r="J32" s="683" t="s">
        <v>180</v>
      </c>
      <c r="K32" s="683" t="s">
        <v>180</v>
      </c>
      <c r="L32" s="683" t="s">
        <v>180</v>
      </c>
      <c r="M32" s="683" t="s">
        <v>180</v>
      </c>
      <c r="N32" s="683" t="s">
        <v>180</v>
      </c>
      <c r="O32" s="683" t="s">
        <v>180</v>
      </c>
      <c r="P32" s="683" t="s">
        <v>180</v>
      </c>
      <c r="Q32" s="683" t="s">
        <v>180</v>
      </c>
      <c r="R32" s="683" t="s">
        <v>180</v>
      </c>
      <c r="S32" s="683" t="s">
        <v>180</v>
      </c>
      <c r="T32" s="683" t="s">
        <v>180</v>
      </c>
      <c r="U32" s="683" t="s">
        <v>180</v>
      </c>
      <c r="V32" s="683" t="s">
        <v>180</v>
      </c>
      <c r="W32" s="683" t="s">
        <v>180</v>
      </c>
      <c r="X32" s="683" t="s">
        <v>180</v>
      </c>
      <c r="Y32" s="683" t="s">
        <v>180</v>
      </c>
      <c r="Z32" s="683" t="s">
        <v>180</v>
      </c>
      <c r="AA32" s="683" t="s">
        <v>180</v>
      </c>
      <c r="AB32" s="683" t="s">
        <v>180</v>
      </c>
      <c r="AC32" s="683" t="s">
        <v>180</v>
      </c>
      <c r="AD32" s="683" t="s">
        <v>180</v>
      </c>
      <c r="AE32" s="683" t="s">
        <v>180</v>
      </c>
      <c r="AF32" s="683" t="s">
        <v>180</v>
      </c>
      <c r="AG32" s="683" t="s">
        <v>180</v>
      </c>
      <c r="AH32" s="683" t="s">
        <v>180</v>
      </c>
      <c r="AI32" s="683" t="s">
        <v>180</v>
      </c>
      <c r="AJ32" s="683" t="s">
        <v>180</v>
      </c>
      <c r="AK32" s="683" t="s">
        <v>180</v>
      </c>
      <c r="AL32" s="683" t="s">
        <v>180</v>
      </c>
      <c r="AM32" s="683" t="s">
        <v>180</v>
      </c>
      <c r="AN32" s="683" t="s">
        <v>180</v>
      </c>
    </row>
    <row r="33" spans="1:40" ht="42" customHeight="1" x14ac:dyDescent="0.25">
      <c r="A33" s="34"/>
      <c r="B33" s="406" t="s">
        <v>1519</v>
      </c>
      <c r="C33" s="413" t="s">
        <v>103</v>
      </c>
      <c r="D33" s="399" t="s">
        <v>93</v>
      </c>
      <c r="E33" s="663" t="s">
        <v>180</v>
      </c>
      <c r="F33" s="663" t="s">
        <v>180</v>
      </c>
      <c r="G33" s="663" t="s">
        <v>180</v>
      </c>
      <c r="H33" s="663" t="s">
        <v>180</v>
      </c>
      <c r="I33" s="663" t="s">
        <v>180</v>
      </c>
      <c r="J33" s="663" t="s">
        <v>180</v>
      </c>
      <c r="K33" s="663" t="s">
        <v>180</v>
      </c>
      <c r="L33" s="663" t="s">
        <v>180</v>
      </c>
      <c r="M33" s="663" t="s">
        <v>180</v>
      </c>
      <c r="N33" s="663" t="s">
        <v>180</v>
      </c>
      <c r="O33" s="663" t="s">
        <v>180</v>
      </c>
      <c r="P33" s="663" t="s">
        <v>180</v>
      </c>
      <c r="Q33" s="663" t="s">
        <v>180</v>
      </c>
      <c r="R33" s="663" t="s">
        <v>180</v>
      </c>
      <c r="S33" s="663" t="s">
        <v>180</v>
      </c>
      <c r="T33" s="663" t="s">
        <v>180</v>
      </c>
      <c r="U33" s="663" t="s">
        <v>180</v>
      </c>
      <c r="V33" s="663" t="s">
        <v>180</v>
      </c>
      <c r="W33" s="663" t="s">
        <v>180</v>
      </c>
      <c r="X33" s="663" t="s">
        <v>180</v>
      </c>
      <c r="Y33" s="663" t="s">
        <v>180</v>
      </c>
      <c r="Z33" s="663" t="s">
        <v>180</v>
      </c>
      <c r="AA33" s="663" t="s">
        <v>180</v>
      </c>
      <c r="AB33" s="663" t="s">
        <v>180</v>
      </c>
      <c r="AC33" s="663" t="s">
        <v>180</v>
      </c>
      <c r="AD33" s="663" t="s">
        <v>180</v>
      </c>
      <c r="AE33" s="663" t="s">
        <v>180</v>
      </c>
      <c r="AF33" s="663" t="s">
        <v>180</v>
      </c>
      <c r="AG33" s="663" t="s">
        <v>180</v>
      </c>
      <c r="AH33" s="663" t="s">
        <v>180</v>
      </c>
      <c r="AI33" s="663" t="s">
        <v>180</v>
      </c>
      <c r="AJ33" s="663" t="s">
        <v>180</v>
      </c>
      <c r="AK33" s="663" t="s">
        <v>180</v>
      </c>
      <c r="AL33" s="663" t="s">
        <v>180</v>
      </c>
      <c r="AM33" s="663" t="s">
        <v>180</v>
      </c>
      <c r="AN33" s="663" t="s">
        <v>180</v>
      </c>
    </row>
    <row r="34" spans="1:40" ht="42" customHeight="1" x14ac:dyDescent="0.25">
      <c r="A34" s="34"/>
      <c r="B34" s="406" t="s">
        <v>1520</v>
      </c>
      <c r="C34" s="413" t="s">
        <v>105</v>
      </c>
      <c r="D34" s="399" t="s">
        <v>93</v>
      </c>
      <c r="E34" s="663" t="s">
        <v>180</v>
      </c>
      <c r="F34" s="663" t="s">
        <v>180</v>
      </c>
      <c r="G34" s="663" t="s">
        <v>180</v>
      </c>
      <c r="H34" s="663" t="s">
        <v>180</v>
      </c>
      <c r="I34" s="663" t="s">
        <v>180</v>
      </c>
      <c r="J34" s="663" t="s">
        <v>180</v>
      </c>
      <c r="K34" s="663" t="s">
        <v>180</v>
      </c>
      <c r="L34" s="663" t="s">
        <v>180</v>
      </c>
      <c r="M34" s="663" t="s">
        <v>180</v>
      </c>
      <c r="N34" s="663" t="s">
        <v>180</v>
      </c>
      <c r="O34" s="663" t="s">
        <v>180</v>
      </c>
      <c r="P34" s="663" t="s">
        <v>180</v>
      </c>
      <c r="Q34" s="663" t="s">
        <v>180</v>
      </c>
      <c r="R34" s="663" t="s">
        <v>180</v>
      </c>
      <c r="S34" s="663" t="s">
        <v>180</v>
      </c>
      <c r="T34" s="663" t="s">
        <v>180</v>
      </c>
      <c r="U34" s="663" t="s">
        <v>180</v>
      </c>
      <c r="V34" s="663" t="s">
        <v>180</v>
      </c>
      <c r="W34" s="663" t="s">
        <v>180</v>
      </c>
      <c r="X34" s="663" t="s">
        <v>180</v>
      </c>
      <c r="Y34" s="663" t="s">
        <v>180</v>
      </c>
      <c r="Z34" s="663" t="s">
        <v>180</v>
      </c>
      <c r="AA34" s="663" t="s">
        <v>180</v>
      </c>
      <c r="AB34" s="663" t="s">
        <v>180</v>
      </c>
      <c r="AC34" s="663" t="s">
        <v>180</v>
      </c>
      <c r="AD34" s="663" t="s">
        <v>180</v>
      </c>
      <c r="AE34" s="663" t="s">
        <v>180</v>
      </c>
      <c r="AF34" s="663" t="s">
        <v>180</v>
      </c>
      <c r="AG34" s="663" t="s">
        <v>180</v>
      </c>
      <c r="AH34" s="663" t="s">
        <v>180</v>
      </c>
      <c r="AI34" s="663" t="s">
        <v>180</v>
      </c>
      <c r="AJ34" s="663" t="s">
        <v>180</v>
      </c>
      <c r="AK34" s="663" t="s">
        <v>180</v>
      </c>
      <c r="AL34" s="663" t="s">
        <v>180</v>
      </c>
      <c r="AM34" s="663" t="s">
        <v>180</v>
      </c>
      <c r="AN34" s="663" t="s">
        <v>180</v>
      </c>
    </row>
    <row r="35" spans="1:40" ht="42" customHeight="1" x14ac:dyDescent="0.25">
      <c r="A35" s="34"/>
      <c r="B35" s="406" t="s">
        <v>98</v>
      </c>
      <c r="C35" s="395" t="s">
        <v>1521</v>
      </c>
      <c r="D35" s="399" t="s">
        <v>93</v>
      </c>
      <c r="E35" s="683" t="s">
        <v>180</v>
      </c>
      <c r="F35" s="683" t="s">
        <v>180</v>
      </c>
      <c r="G35" s="683" t="s">
        <v>180</v>
      </c>
      <c r="H35" s="683" t="s">
        <v>180</v>
      </c>
      <c r="I35" s="683" t="s">
        <v>180</v>
      </c>
      <c r="J35" s="683" t="s">
        <v>180</v>
      </c>
      <c r="K35" s="683" t="s">
        <v>180</v>
      </c>
      <c r="L35" s="683" t="s">
        <v>180</v>
      </c>
      <c r="M35" s="683" t="s">
        <v>180</v>
      </c>
      <c r="N35" s="683" t="s">
        <v>180</v>
      </c>
      <c r="O35" s="683" t="s">
        <v>180</v>
      </c>
      <c r="P35" s="683" t="s">
        <v>180</v>
      </c>
      <c r="Q35" s="683" t="s">
        <v>180</v>
      </c>
      <c r="R35" s="683" t="s">
        <v>180</v>
      </c>
      <c r="S35" s="683" t="s">
        <v>180</v>
      </c>
      <c r="T35" s="683" t="s">
        <v>180</v>
      </c>
      <c r="U35" s="683" t="s">
        <v>180</v>
      </c>
      <c r="V35" s="683" t="s">
        <v>180</v>
      </c>
      <c r="W35" s="683" t="s">
        <v>180</v>
      </c>
      <c r="X35" s="683" t="s">
        <v>180</v>
      </c>
      <c r="Y35" s="683" t="s">
        <v>180</v>
      </c>
      <c r="Z35" s="683" t="s">
        <v>180</v>
      </c>
      <c r="AA35" s="683" t="s">
        <v>180</v>
      </c>
      <c r="AB35" s="683" t="s">
        <v>180</v>
      </c>
      <c r="AC35" s="683" t="s">
        <v>180</v>
      </c>
      <c r="AD35" s="683" t="s">
        <v>180</v>
      </c>
      <c r="AE35" s="683" t="s">
        <v>180</v>
      </c>
      <c r="AF35" s="683" t="s">
        <v>180</v>
      </c>
      <c r="AG35" s="683" t="s">
        <v>180</v>
      </c>
      <c r="AH35" s="683" t="s">
        <v>180</v>
      </c>
      <c r="AI35" s="683" t="s">
        <v>180</v>
      </c>
      <c r="AJ35" s="683" t="s">
        <v>180</v>
      </c>
      <c r="AK35" s="683" t="s">
        <v>180</v>
      </c>
      <c r="AL35" s="683" t="s">
        <v>180</v>
      </c>
      <c r="AM35" s="683" t="s">
        <v>180</v>
      </c>
      <c r="AN35" s="683" t="s">
        <v>180</v>
      </c>
    </row>
    <row r="36" spans="1:40" ht="42" customHeight="1" x14ac:dyDescent="0.25">
      <c r="A36" s="34"/>
      <c r="B36" s="406" t="s">
        <v>1522</v>
      </c>
      <c r="C36" s="395" t="s">
        <v>789</v>
      </c>
      <c r="D36" s="399" t="s">
        <v>93</v>
      </c>
      <c r="E36" s="683" t="s">
        <v>180</v>
      </c>
      <c r="F36" s="683" t="s">
        <v>180</v>
      </c>
      <c r="G36" s="683" t="s">
        <v>180</v>
      </c>
      <c r="H36" s="683" t="s">
        <v>180</v>
      </c>
      <c r="I36" s="683" t="s">
        <v>180</v>
      </c>
      <c r="J36" s="683" t="s">
        <v>180</v>
      </c>
      <c r="K36" s="683" t="s">
        <v>180</v>
      </c>
      <c r="L36" s="683" t="s">
        <v>180</v>
      </c>
      <c r="M36" s="683" t="s">
        <v>180</v>
      </c>
      <c r="N36" s="683" t="s">
        <v>180</v>
      </c>
      <c r="O36" s="683" t="s">
        <v>180</v>
      </c>
      <c r="P36" s="683" t="s">
        <v>180</v>
      </c>
      <c r="Q36" s="683" t="s">
        <v>180</v>
      </c>
      <c r="R36" s="683" t="s">
        <v>180</v>
      </c>
      <c r="S36" s="683" t="s">
        <v>180</v>
      </c>
      <c r="T36" s="683" t="s">
        <v>180</v>
      </c>
      <c r="U36" s="683" t="s">
        <v>180</v>
      </c>
      <c r="V36" s="683" t="s">
        <v>180</v>
      </c>
      <c r="W36" s="683" t="s">
        <v>180</v>
      </c>
      <c r="X36" s="683" t="s">
        <v>180</v>
      </c>
      <c r="Y36" s="683" t="s">
        <v>180</v>
      </c>
      <c r="Z36" s="683" t="s">
        <v>180</v>
      </c>
      <c r="AA36" s="683" t="s">
        <v>180</v>
      </c>
      <c r="AB36" s="683" t="s">
        <v>180</v>
      </c>
      <c r="AC36" s="683" t="s">
        <v>180</v>
      </c>
      <c r="AD36" s="683" t="s">
        <v>180</v>
      </c>
      <c r="AE36" s="683" t="s">
        <v>180</v>
      </c>
      <c r="AF36" s="683" t="s">
        <v>180</v>
      </c>
      <c r="AG36" s="683" t="s">
        <v>180</v>
      </c>
      <c r="AH36" s="683" t="s">
        <v>180</v>
      </c>
      <c r="AI36" s="683" t="s">
        <v>180</v>
      </c>
      <c r="AJ36" s="683" t="s">
        <v>180</v>
      </c>
      <c r="AK36" s="683" t="s">
        <v>180</v>
      </c>
      <c r="AL36" s="683" t="s">
        <v>180</v>
      </c>
      <c r="AM36" s="683" t="s">
        <v>180</v>
      </c>
      <c r="AN36" s="683" t="s">
        <v>180</v>
      </c>
    </row>
    <row r="37" spans="1:40" ht="42" customHeight="1" x14ac:dyDescent="0.25">
      <c r="A37" s="34"/>
      <c r="B37" s="406" t="s">
        <v>1523</v>
      </c>
      <c r="C37" s="395" t="s">
        <v>1524</v>
      </c>
      <c r="D37" s="399" t="s">
        <v>93</v>
      </c>
      <c r="E37" s="663" t="s">
        <v>180</v>
      </c>
      <c r="F37" s="663" t="s">
        <v>180</v>
      </c>
      <c r="G37" s="663" t="s">
        <v>180</v>
      </c>
      <c r="H37" s="663" t="s">
        <v>180</v>
      </c>
      <c r="I37" s="663" t="s">
        <v>180</v>
      </c>
      <c r="J37" s="663" t="s">
        <v>180</v>
      </c>
      <c r="K37" s="663" t="s">
        <v>180</v>
      </c>
      <c r="L37" s="663" t="s">
        <v>180</v>
      </c>
      <c r="M37" s="663" t="s">
        <v>180</v>
      </c>
      <c r="N37" s="663" t="s">
        <v>180</v>
      </c>
      <c r="O37" s="663" t="s">
        <v>180</v>
      </c>
      <c r="P37" s="663" t="s">
        <v>180</v>
      </c>
      <c r="Q37" s="663" t="s">
        <v>180</v>
      </c>
      <c r="R37" s="663" t="s">
        <v>180</v>
      </c>
      <c r="S37" s="663" t="s">
        <v>180</v>
      </c>
      <c r="T37" s="663" t="s">
        <v>180</v>
      </c>
      <c r="U37" s="663" t="s">
        <v>180</v>
      </c>
      <c r="V37" s="663" t="s">
        <v>180</v>
      </c>
      <c r="W37" s="663" t="s">
        <v>180</v>
      </c>
      <c r="X37" s="663" t="s">
        <v>180</v>
      </c>
      <c r="Y37" s="663" t="s">
        <v>180</v>
      </c>
      <c r="Z37" s="663" t="s">
        <v>180</v>
      </c>
      <c r="AA37" s="663" t="s">
        <v>180</v>
      </c>
      <c r="AB37" s="663" t="s">
        <v>180</v>
      </c>
      <c r="AC37" s="663" t="s">
        <v>180</v>
      </c>
      <c r="AD37" s="663" t="s">
        <v>180</v>
      </c>
      <c r="AE37" s="663" t="s">
        <v>180</v>
      </c>
      <c r="AF37" s="663" t="s">
        <v>180</v>
      </c>
      <c r="AG37" s="663" t="s">
        <v>180</v>
      </c>
      <c r="AH37" s="663" t="s">
        <v>180</v>
      </c>
      <c r="AI37" s="663" t="s">
        <v>180</v>
      </c>
      <c r="AJ37" s="663" t="s">
        <v>180</v>
      </c>
      <c r="AK37" s="663" t="s">
        <v>180</v>
      </c>
      <c r="AL37" s="663" t="s">
        <v>180</v>
      </c>
      <c r="AM37" s="663" t="s">
        <v>180</v>
      </c>
      <c r="AN37" s="663" t="s">
        <v>180</v>
      </c>
    </row>
    <row r="38" spans="1:40" ht="42" customHeight="1" x14ac:dyDescent="0.25">
      <c r="A38" s="34"/>
      <c r="B38" s="406" t="s">
        <v>1525</v>
      </c>
      <c r="C38" s="395" t="s">
        <v>1526</v>
      </c>
      <c r="D38" s="399" t="s">
        <v>93</v>
      </c>
      <c r="E38" s="663" t="s">
        <v>180</v>
      </c>
      <c r="F38" s="663" t="s">
        <v>180</v>
      </c>
      <c r="G38" s="663" t="s">
        <v>180</v>
      </c>
      <c r="H38" s="663" t="s">
        <v>180</v>
      </c>
      <c r="I38" s="663" t="s">
        <v>180</v>
      </c>
      <c r="J38" s="663" t="s">
        <v>180</v>
      </c>
      <c r="K38" s="663" t="s">
        <v>180</v>
      </c>
      <c r="L38" s="663" t="s">
        <v>180</v>
      </c>
      <c r="M38" s="663" t="s">
        <v>180</v>
      </c>
      <c r="N38" s="663" t="s">
        <v>180</v>
      </c>
      <c r="O38" s="663" t="s">
        <v>180</v>
      </c>
      <c r="P38" s="663" t="s">
        <v>180</v>
      </c>
      <c r="Q38" s="663" t="s">
        <v>180</v>
      </c>
      <c r="R38" s="663" t="s">
        <v>180</v>
      </c>
      <c r="S38" s="663" t="s">
        <v>180</v>
      </c>
      <c r="T38" s="663" t="s">
        <v>180</v>
      </c>
      <c r="U38" s="663" t="s">
        <v>180</v>
      </c>
      <c r="V38" s="663" t="s">
        <v>180</v>
      </c>
      <c r="W38" s="663" t="s">
        <v>180</v>
      </c>
      <c r="X38" s="663" t="s">
        <v>180</v>
      </c>
      <c r="Y38" s="663" t="s">
        <v>180</v>
      </c>
      <c r="Z38" s="663" t="s">
        <v>180</v>
      </c>
      <c r="AA38" s="663" t="s">
        <v>180</v>
      </c>
      <c r="AB38" s="663" t="s">
        <v>180</v>
      </c>
      <c r="AC38" s="663" t="s">
        <v>180</v>
      </c>
      <c r="AD38" s="663" t="s">
        <v>180</v>
      </c>
      <c r="AE38" s="663" t="s">
        <v>180</v>
      </c>
      <c r="AF38" s="663" t="s">
        <v>180</v>
      </c>
      <c r="AG38" s="663" t="s">
        <v>180</v>
      </c>
      <c r="AH38" s="663" t="s">
        <v>180</v>
      </c>
      <c r="AI38" s="663" t="s">
        <v>180</v>
      </c>
      <c r="AJ38" s="663" t="s">
        <v>180</v>
      </c>
      <c r="AK38" s="663" t="s">
        <v>180</v>
      </c>
      <c r="AL38" s="663" t="s">
        <v>180</v>
      </c>
      <c r="AM38" s="663" t="s">
        <v>180</v>
      </c>
      <c r="AN38" s="663" t="s">
        <v>180</v>
      </c>
    </row>
    <row r="39" spans="1:40" ht="42" customHeight="1" x14ac:dyDescent="0.25">
      <c r="A39" s="34"/>
      <c r="B39" s="406" t="s">
        <v>1527</v>
      </c>
      <c r="C39" s="395" t="s">
        <v>103</v>
      </c>
      <c r="D39" s="399" t="s">
        <v>93</v>
      </c>
      <c r="E39" s="683" t="s">
        <v>180</v>
      </c>
      <c r="F39" s="683" t="s">
        <v>180</v>
      </c>
      <c r="G39" s="683" t="s">
        <v>180</v>
      </c>
      <c r="H39" s="683" t="s">
        <v>180</v>
      </c>
      <c r="I39" s="683" t="s">
        <v>180</v>
      </c>
      <c r="J39" s="683" t="s">
        <v>180</v>
      </c>
      <c r="K39" s="683" t="s">
        <v>180</v>
      </c>
      <c r="L39" s="683" t="s">
        <v>180</v>
      </c>
      <c r="M39" s="683" t="s">
        <v>180</v>
      </c>
      <c r="N39" s="683" t="s">
        <v>180</v>
      </c>
      <c r="O39" s="683" t="s">
        <v>180</v>
      </c>
      <c r="P39" s="683" t="s">
        <v>180</v>
      </c>
      <c r="Q39" s="683" t="s">
        <v>180</v>
      </c>
      <c r="R39" s="683" t="s">
        <v>180</v>
      </c>
      <c r="S39" s="683" t="s">
        <v>180</v>
      </c>
      <c r="T39" s="683" t="s">
        <v>180</v>
      </c>
      <c r="U39" s="683" t="s">
        <v>180</v>
      </c>
      <c r="V39" s="683" t="s">
        <v>180</v>
      </c>
      <c r="W39" s="683" t="s">
        <v>180</v>
      </c>
      <c r="X39" s="683" t="s">
        <v>180</v>
      </c>
      <c r="Y39" s="683" t="s">
        <v>180</v>
      </c>
      <c r="Z39" s="683" t="s">
        <v>180</v>
      </c>
      <c r="AA39" s="683" t="s">
        <v>180</v>
      </c>
      <c r="AB39" s="683" t="s">
        <v>180</v>
      </c>
      <c r="AC39" s="683" t="s">
        <v>180</v>
      </c>
      <c r="AD39" s="683" t="s">
        <v>180</v>
      </c>
      <c r="AE39" s="683" t="s">
        <v>180</v>
      </c>
      <c r="AF39" s="683" t="s">
        <v>180</v>
      </c>
      <c r="AG39" s="683" t="s">
        <v>180</v>
      </c>
      <c r="AH39" s="683" t="s">
        <v>180</v>
      </c>
      <c r="AI39" s="683" t="s">
        <v>180</v>
      </c>
      <c r="AJ39" s="683" t="s">
        <v>180</v>
      </c>
      <c r="AK39" s="683" t="s">
        <v>180</v>
      </c>
      <c r="AL39" s="683" t="s">
        <v>180</v>
      </c>
      <c r="AM39" s="683" t="s">
        <v>180</v>
      </c>
      <c r="AN39" s="683" t="s">
        <v>180</v>
      </c>
    </row>
    <row r="40" spans="1:40" ht="42" customHeight="1" x14ac:dyDescent="0.25">
      <c r="A40" s="34"/>
      <c r="B40" s="406" t="s">
        <v>1528</v>
      </c>
      <c r="C40" s="395" t="s">
        <v>105</v>
      </c>
      <c r="D40" s="399" t="s">
        <v>93</v>
      </c>
      <c r="E40" s="683" t="s">
        <v>180</v>
      </c>
      <c r="F40" s="683" t="s">
        <v>180</v>
      </c>
      <c r="G40" s="683" t="s">
        <v>180</v>
      </c>
      <c r="H40" s="683" t="s">
        <v>180</v>
      </c>
      <c r="I40" s="683" t="s">
        <v>180</v>
      </c>
      <c r="J40" s="683" t="s">
        <v>180</v>
      </c>
      <c r="K40" s="683" t="s">
        <v>180</v>
      </c>
      <c r="L40" s="683" t="s">
        <v>180</v>
      </c>
      <c r="M40" s="683" t="s">
        <v>180</v>
      </c>
      <c r="N40" s="683" t="s">
        <v>180</v>
      </c>
      <c r="O40" s="683" t="s">
        <v>180</v>
      </c>
      <c r="P40" s="683" t="s">
        <v>180</v>
      </c>
      <c r="Q40" s="683" t="s">
        <v>180</v>
      </c>
      <c r="R40" s="683" t="s">
        <v>180</v>
      </c>
      <c r="S40" s="683" t="s">
        <v>180</v>
      </c>
      <c r="T40" s="683" t="s">
        <v>180</v>
      </c>
      <c r="U40" s="683" t="s">
        <v>180</v>
      </c>
      <c r="V40" s="683" t="s">
        <v>180</v>
      </c>
      <c r="W40" s="683" t="s">
        <v>180</v>
      </c>
      <c r="X40" s="683" t="s">
        <v>180</v>
      </c>
      <c r="Y40" s="683" t="s">
        <v>180</v>
      </c>
      <c r="Z40" s="683" t="s">
        <v>180</v>
      </c>
      <c r="AA40" s="683" t="s">
        <v>180</v>
      </c>
      <c r="AB40" s="683" t="s">
        <v>180</v>
      </c>
      <c r="AC40" s="683" t="s">
        <v>180</v>
      </c>
      <c r="AD40" s="683" t="s">
        <v>180</v>
      </c>
      <c r="AE40" s="683" t="s">
        <v>180</v>
      </c>
      <c r="AF40" s="683" t="s">
        <v>180</v>
      </c>
      <c r="AG40" s="683" t="s">
        <v>180</v>
      </c>
      <c r="AH40" s="683" t="s">
        <v>180</v>
      </c>
      <c r="AI40" s="683" t="s">
        <v>180</v>
      </c>
      <c r="AJ40" s="683" t="s">
        <v>180</v>
      </c>
      <c r="AK40" s="683" t="s">
        <v>180</v>
      </c>
      <c r="AL40" s="683" t="s">
        <v>180</v>
      </c>
      <c r="AM40" s="683" t="s">
        <v>180</v>
      </c>
      <c r="AN40" s="683" t="s">
        <v>180</v>
      </c>
    </row>
    <row r="41" spans="1:40" ht="42" customHeight="1" x14ac:dyDescent="0.25">
      <c r="A41" s="34"/>
      <c r="B41" s="406" t="s">
        <v>100</v>
      </c>
      <c r="C41" s="395" t="s">
        <v>1529</v>
      </c>
      <c r="D41" s="399" t="s">
        <v>93</v>
      </c>
      <c r="E41" s="683" t="s">
        <v>180</v>
      </c>
      <c r="F41" s="683" t="s">
        <v>180</v>
      </c>
      <c r="G41" s="683" t="s">
        <v>180</v>
      </c>
      <c r="H41" s="683" t="s">
        <v>180</v>
      </c>
      <c r="I41" s="683" t="s">
        <v>180</v>
      </c>
      <c r="J41" s="683" t="s">
        <v>180</v>
      </c>
      <c r="K41" s="683" t="s">
        <v>180</v>
      </c>
      <c r="L41" s="683" t="s">
        <v>180</v>
      </c>
      <c r="M41" s="683" t="s">
        <v>180</v>
      </c>
      <c r="N41" s="683" t="s">
        <v>180</v>
      </c>
      <c r="O41" s="683" t="s">
        <v>180</v>
      </c>
      <c r="P41" s="683" t="s">
        <v>180</v>
      </c>
      <c r="Q41" s="683" t="s">
        <v>180</v>
      </c>
      <c r="R41" s="683" t="s">
        <v>180</v>
      </c>
      <c r="S41" s="683" t="s">
        <v>180</v>
      </c>
      <c r="T41" s="683" t="s">
        <v>180</v>
      </c>
      <c r="U41" s="683" t="s">
        <v>180</v>
      </c>
      <c r="V41" s="683" t="s">
        <v>180</v>
      </c>
      <c r="W41" s="683" t="s">
        <v>180</v>
      </c>
      <c r="X41" s="683" t="s">
        <v>180</v>
      </c>
      <c r="Y41" s="683" t="s">
        <v>180</v>
      </c>
      <c r="Z41" s="683" t="s">
        <v>180</v>
      </c>
      <c r="AA41" s="683" t="s">
        <v>180</v>
      </c>
      <c r="AB41" s="683" t="s">
        <v>180</v>
      </c>
      <c r="AC41" s="683" t="s">
        <v>180</v>
      </c>
      <c r="AD41" s="683" t="s">
        <v>180</v>
      </c>
      <c r="AE41" s="683" t="s">
        <v>180</v>
      </c>
      <c r="AF41" s="683" t="s">
        <v>180</v>
      </c>
      <c r="AG41" s="683" t="s">
        <v>180</v>
      </c>
      <c r="AH41" s="683" t="s">
        <v>180</v>
      </c>
      <c r="AI41" s="683" t="s">
        <v>180</v>
      </c>
      <c r="AJ41" s="683" t="s">
        <v>180</v>
      </c>
      <c r="AK41" s="683" t="s">
        <v>180</v>
      </c>
      <c r="AL41" s="683" t="s">
        <v>180</v>
      </c>
      <c r="AM41" s="683" t="s">
        <v>180</v>
      </c>
      <c r="AN41" s="683" t="s">
        <v>180</v>
      </c>
    </row>
    <row r="42" spans="1:40" ht="48" customHeight="1" x14ac:dyDescent="0.25">
      <c r="A42" s="34"/>
      <c r="B42" s="402" t="s">
        <v>106</v>
      </c>
      <c r="C42" s="409" t="s">
        <v>107</v>
      </c>
      <c r="D42" s="403" t="s">
        <v>93</v>
      </c>
      <c r="E42" s="666" t="s">
        <v>180</v>
      </c>
      <c r="F42" s="666" t="s">
        <v>180</v>
      </c>
      <c r="G42" s="666" t="s">
        <v>180</v>
      </c>
      <c r="H42" s="666" t="s">
        <v>180</v>
      </c>
      <c r="I42" s="666" t="s">
        <v>180</v>
      </c>
      <c r="J42" s="666" t="s">
        <v>180</v>
      </c>
      <c r="K42" s="666" t="s">
        <v>180</v>
      </c>
      <c r="L42" s="666" t="s">
        <v>180</v>
      </c>
      <c r="M42" s="666" t="s">
        <v>180</v>
      </c>
      <c r="N42" s="666" t="s">
        <v>180</v>
      </c>
      <c r="O42" s="666" t="s">
        <v>180</v>
      </c>
      <c r="P42" s="666" t="s">
        <v>180</v>
      </c>
      <c r="Q42" s="666" t="s">
        <v>180</v>
      </c>
      <c r="R42" s="666" t="s">
        <v>180</v>
      </c>
      <c r="S42" s="666" t="s">
        <v>180</v>
      </c>
      <c r="T42" s="666" t="s">
        <v>180</v>
      </c>
      <c r="U42" s="666" t="s">
        <v>180</v>
      </c>
      <c r="V42" s="666" t="s">
        <v>180</v>
      </c>
      <c r="W42" s="666" t="s">
        <v>180</v>
      </c>
      <c r="X42" s="666" t="s">
        <v>180</v>
      </c>
      <c r="Y42" s="666" t="s">
        <v>180</v>
      </c>
      <c r="Z42" s="666" t="s">
        <v>180</v>
      </c>
      <c r="AA42" s="666" t="s">
        <v>180</v>
      </c>
      <c r="AB42" s="666" t="s">
        <v>180</v>
      </c>
      <c r="AC42" s="666" t="s">
        <v>180</v>
      </c>
      <c r="AD42" s="666" t="s">
        <v>180</v>
      </c>
      <c r="AE42" s="666" t="s">
        <v>180</v>
      </c>
      <c r="AF42" s="666" t="s">
        <v>180</v>
      </c>
      <c r="AG42" s="666" t="s">
        <v>180</v>
      </c>
      <c r="AH42" s="666" t="s">
        <v>180</v>
      </c>
      <c r="AI42" s="666" t="s">
        <v>180</v>
      </c>
      <c r="AJ42" s="666" t="s">
        <v>180</v>
      </c>
      <c r="AK42" s="666" t="s">
        <v>180</v>
      </c>
      <c r="AL42" s="666" t="s">
        <v>180</v>
      </c>
      <c r="AM42" s="666" t="s">
        <v>180</v>
      </c>
      <c r="AN42" s="666" t="s">
        <v>180</v>
      </c>
    </row>
    <row r="43" spans="1:40" ht="48" customHeight="1" x14ac:dyDescent="0.25">
      <c r="B43" s="402" t="s">
        <v>108</v>
      </c>
      <c r="C43" s="409" t="s">
        <v>1530</v>
      </c>
      <c r="D43" s="403" t="s">
        <v>93</v>
      </c>
      <c r="E43" s="662" t="s">
        <v>180</v>
      </c>
      <c r="F43" s="662" t="s">
        <v>180</v>
      </c>
      <c r="G43" s="662" t="s">
        <v>180</v>
      </c>
      <c r="H43" s="662" t="s">
        <v>180</v>
      </c>
      <c r="I43" s="662" t="s">
        <v>180</v>
      </c>
      <c r="J43" s="662" t="s">
        <v>180</v>
      </c>
      <c r="K43" s="662" t="s">
        <v>180</v>
      </c>
      <c r="L43" s="662" t="s">
        <v>180</v>
      </c>
      <c r="M43" s="662" t="s">
        <v>180</v>
      </c>
      <c r="N43" s="662" t="s">
        <v>180</v>
      </c>
      <c r="O43" s="662" t="s">
        <v>180</v>
      </c>
      <c r="P43" s="662" t="s">
        <v>180</v>
      </c>
      <c r="Q43" s="662" t="s">
        <v>180</v>
      </c>
      <c r="R43" s="662" t="s">
        <v>180</v>
      </c>
      <c r="S43" s="662" t="s">
        <v>180</v>
      </c>
      <c r="T43" s="662" t="s">
        <v>180</v>
      </c>
      <c r="U43" s="662" t="s">
        <v>180</v>
      </c>
      <c r="V43" s="662" t="s">
        <v>180</v>
      </c>
      <c r="W43" s="662" t="s">
        <v>180</v>
      </c>
      <c r="X43" s="662" t="s">
        <v>180</v>
      </c>
      <c r="Y43" s="662" t="s">
        <v>180</v>
      </c>
      <c r="Z43" s="662" t="s">
        <v>180</v>
      </c>
      <c r="AA43" s="662" t="s">
        <v>180</v>
      </c>
      <c r="AB43" s="662" t="s">
        <v>180</v>
      </c>
      <c r="AC43" s="662" t="s">
        <v>180</v>
      </c>
      <c r="AD43" s="662" t="s">
        <v>180</v>
      </c>
      <c r="AE43" s="662" t="s">
        <v>180</v>
      </c>
      <c r="AF43" s="662" t="s">
        <v>180</v>
      </c>
      <c r="AG43" s="662" t="s">
        <v>180</v>
      </c>
      <c r="AH43" s="662" t="s">
        <v>180</v>
      </c>
      <c r="AI43" s="662" t="s">
        <v>180</v>
      </c>
      <c r="AJ43" s="662" t="s">
        <v>180</v>
      </c>
      <c r="AK43" s="662" t="s">
        <v>180</v>
      </c>
      <c r="AL43" s="662" t="s">
        <v>180</v>
      </c>
      <c r="AM43" s="662" t="s">
        <v>180</v>
      </c>
      <c r="AN43" s="662" t="s">
        <v>180</v>
      </c>
    </row>
    <row r="44" spans="1:40" ht="48" customHeight="1" x14ac:dyDescent="0.25">
      <c r="B44" s="409" t="s">
        <v>110</v>
      </c>
      <c r="C44" s="409" t="s">
        <v>109</v>
      </c>
      <c r="D44" s="403" t="s">
        <v>93</v>
      </c>
      <c r="E44" s="662" t="s">
        <v>180</v>
      </c>
      <c r="F44" s="662" t="s">
        <v>180</v>
      </c>
      <c r="G44" s="662" t="s">
        <v>180</v>
      </c>
      <c r="H44" s="662" t="s">
        <v>180</v>
      </c>
      <c r="I44" s="662" t="s">
        <v>180</v>
      </c>
      <c r="J44" s="662" t="s">
        <v>180</v>
      </c>
      <c r="K44" s="662" t="s">
        <v>180</v>
      </c>
      <c r="L44" s="662" t="s">
        <v>180</v>
      </c>
      <c r="M44" s="662" t="s">
        <v>180</v>
      </c>
      <c r="N44" s="662" t="s">
        <v>180</v>
      </c>
      <c r="O44" s="662" t="s">
        <v>180</v>
      </c>
      <c r="P44" s="662" t="s">
        <v>180</v>
      </c>
      <c r="Q44" s="662" t="s">
        <v>180</v>
      </c>
      <c r="R44" s="662" t="s">
        <v>180</v>
      </c>
      <c r="S44" s="662" t="s">
        <v>180</v>
      </c>
      <c r="T44" s="662" t="s">
        <v>180</v>
      </c>
      <c r="U44" s="662" t="s">
        <v>180</v>
      </c>
      <c r="V44" s="662" t="s">
        <v>180</v>
      </c>
      <c r="W44" s="662" t="s">
        <v>180</v>
      </c>
      <c r="X44" s="662" t="s">
        <v>180</v>
      </c>
      <c r="Y44" s="662" t="s">
        <v>180</v>
      </c>
      <c r="Z44" s="662" t="s">
        <v>180</v>
      </c>
      <c r="AA44" s="662" t="s">
        <v>180</v>
      </c>
      <c r="AB44" s="662" t="s">
        <v>180</v>
      </c>
      <c r="AC44" s="662" t="s">
        <v>180</v>
      </c>
      <c r="AD44" s="662" t="s">
        <v>180</v>
      </c>
      <c r="AE44" s="662" t="s">
        <v>180</v>
      </c>
      <c r="AF44" s="662" t="s">
        <v>180</v>
      </c>
      <c r="AG44" s="662" t="s">
        <v>180</v>
      </c>
      <c r="AH44" s="662" t="s">
        <v>180</v>
      </c>
      <c r="AI44" s="662" t="s">
        <v>180</v>
      </c>
      <c r="AJ44" s="662" t="s">
        <v>180</v>
      </c>
      <c r="AK44" s="662" t="s">
        <v>180</v>
      </c>
      <c r="AL44" s="662" t="s">
        <v>180</v>
      </c>
      <c r="AM44" s="662" t="s">
        <v>180</v>
      </c>
      <c r="AN44" s="662" t="s">
        <v>180</v>
      </c>
    </row>
    <row r="45" spans="1:40" ht="48" customHeight="1" x14ac:dyDescent="0.25">
      <c r="B45" s="409" t="s">
        <v>112</v>
      </c>
      <c r="C45" s="409" t="s">
        <v>111</v>
      </c>
      <c r="D45" s="403" t="s">
        <v>93</v>
      </c>
      <c r="E45" s="662" t="s">
        <v>180</v>
      </c>
      <c r="F45" s="662" t="s">
        <v>180</v>
      </c>
      <c r="G45" s="662" t="s">
        <v>180</v>
      </c>
      <c r="H45" s="662" t="s">
        <v>180</v>
      </c>
      <c r="I45" s="662" t="s">
        <v>180</v>
      </c>
      <c r="J45" s="662" t="s">
        <v>180</v>
      </c>
      <c r="K45" s="662" t="s">
        <v>180</v>
      </c>
      <c r="L45" s="662" t="s">
        <v>180</v>
      </c>
      <c r="M45" s="662" t="s">
        <v>180</v>
      </c>
      <c r="N45" s="662" t="s">
        <v>180</v>
      </c>
      <c r="O45" s="662" t="s">
        <v>180</v>
      </c>
      <c r="P45" s="662" t="s">
        <v>180</v>
      </c>
      <c r="Q45" s="662" t="s">
        <v>180</v>
      </c>
      <c r="R45" s="662" t="s">
        <v>180</v>
      </c>
      <c r="S45" s="662" t="s">
        <v>180</v>
      </c>
      <c r="T45" s="662" t="s">
        <v>180</v>
      </c>
      <c r="U45" s="662" t="s">
        <v>180</v>
      </c>
      <c r="V45" s="662" t="s">
        <v>180</v>
      </c>
      <c r="W45" s="662" t="s">
        <v>180</v>
      </c>
      <c r="X45" s="662" t="s">
        <v>180</v>
      </c>
      <c r="Y45" s="662" t="s">
        <v>180</v>
      </c>
      <c r="Z45" s="662" t="s">
        <v>180</v>
      </c>
      <c r="AA45" s="662" t="s">
        <v>180</v>
      </c>
      <c r="AB45" s="662" t="s">
        <v>180</v>
      </c>
      <c r="AC45" s="662" t="s">
        <v>180</v>
      </c>
      <c r="AD45" s="662" t="s">
        <v>180</v>
      </c>
      <c r="AE45" s="662" t="s">
        <v>180</v>
      </c>
      <c r="AF45" s="662" t="s">
        <v>180</v>
      </c>
      <c r="AG45" s="662" t="s">
        <v>180</v>
      </c>
      <c r="AH45" s="662" t="s">
        <v>180</v>
      </c>
      <c r="AI45" s="662" t="s">
        <v>180</v>
      </c>
      <c r="AJ45" s="662" t="s">
        <v>180</v>
      </c>
      <c r="AK45" s="662" t="s">
        <v>180</v>
      </c>
      <c r="AL45" s="662" t="s">
        <v>180</v>
      </c>
      <c r="AM45" s="662" t="s">
        <v>180</v>
      </c>
      <c r="AN45" s="662" t="s">
        <v>180</v>
      </c>
    </row>
    <row r="46" spans="1:40" ht="42" customHeight="1" x14ac:dyDescent="0.25">
      <c r="B46" s="410" t="s">
        <v>1405</v>
      </c>
      <c r="C46" s="411" t="s">
        <v>113</v>
      </c>
      <c r="D46" s="395" t="s">
        <v>93</v>
      </c>
      <c r="E46" s="663" t="s">
        <v>180</v>
      </c>
      <c r="F46" s="663" t="s">
        <v>180</v>
      </c>
      <c r="G46" s="663" t="s">
        <v>180</v>
      </c>
      <c r="H46" s="663" t="s">
        <v>180</v>
      </c>
      <c r="I46" s="663" t="s">
        <v>180</v>
      </c>
      <c r="J46" s="663" t="s">
        <v>180</v>
      </c>
      <c r="K46" s="663" t="s">
        <v>180</v>
      </c>
      <c r="L46" s="663" t="s">
        <v>180</v>
      </c>
      <c r="M46" s="663" t="s">
        <v>180</v>
      </c>
      <c r="N46" s="663" t="s">
        <v>180</v>
      </c>
      <c r="O46" s="663" t="s">
        <v>180</v>
      </c>
      <c r="P46" s="663" t="s">
        <v>180</v>
      </c>
      <c r="Q46" s="663" t="s">
        <v>180</v>
      </c>
      <c r="R46" s="663" t="s">
        <v>180</v>
      </c>
      <c r="S46" s="663" t="s">
        <v>180</v>
      </c>
      <c r="T46" s="663" t="s">
        <v>180</v>
      </c>
      <c r="U46" s="663" t="s">
        <v>180</v>
      </c>
      <c r="V46" s="663" t="s">
        <v>180</v>
      </c>
      <c r="W46" s="663" t="s">
        <v>180</v>
      </c>
      <c r="X46" s="663" t="s">
        <v>180</v>
      </c>
      <c r="Y46" s="663" t="s">
        <v>180</v>
      </c>
      <c r="Z46" s="663" t="s">
        <v>180</v>
      </c>
      <c r="AA46" s="663" t="s">
        <v>180</v>
      </c>
      <c r="AB46" s="663" t="s">
        <v>180</v>
      </c>
      <c r="AC46" s="663" t="s">
        <v>180</v>
      </c>
      <c r="AD46" s="663" t="s">
        <v>180</v>
      </c>
      <c r="AE46" s="663" t="s">
        <v>180</v>
      </c>
      <c r="AF46" s="663" t="s">
        <v>180</v>
      </c>
      <c r="AG46" s="663" t="s">
        <v>180</v>
      </c>
      <c r="AH46" s="663" t="s">
        <v>180</v>
      </c>
      <c r="AI46" s="663" t="s">
        <v>180</v>
      </c>
      <c r="AJ46" s="663" t="s">
        <v>180</v>
      </c>
      <c r="AK46" s="663" t="s">
        <v>180</v>
      </c>
      <c r="AL46" s="663" t="s">
        <v>180</v>
      </c>
      <c r="AM46" s="663" t="s">
        <v>180</v>
      </c>
      <c r="AN46" s="663" t="s">
        <v>180</v>
      </c>
    </row>
    <row r="47" spans="1:40" ht="33" customHeight="1" x14ac:dyDescent="0.25">
      <c r="B47" s="554" t="s">
        <v>1405</v>
      </c>
      <c r="C47" s="608" t="s">
        <v>1552</v>
      </c>
      <c r="D47" s="613" t="s">
        <v>1616</v>
      </c>
      <c r="E47" s="173" t="s">
        <v>180</v>
      </c>
      <c r="F47" s="173" t="s">
        <v>180</v>
      </c>
      <c r="G47" s="173" t="s">
        <v>180</v>
      </c>
      <c r="H47" s="173" t="s">
        <v>180</v>
      </c>
      <c r="I47" s="173" t="s">
        <v>180</v>
      </c>
      <c r="J47" s="173" t="s">
        <v>180</v>
      </c>
      <c r="K47" s="173" t="s">
        <v>180</v>
      </c>
      <c r="L47" s="173" t="s">
        <v>180</v>
      </c>
      <c r="M47" s="173" t="s">
        <v>180</v>
      </c>
      <c r="N47" s="173" t="s">
        <v>180</v>
      </c>
      <c r="O47" s="173" t="s">
        <v>180</v>
      </c>
      <c r="P47" s="173" t="s">
        <v>180</v>
      </c>
      <c r="Q47" s="173" t="s">
        <v>180</v>
      </c>
      <c r="R47" s="173" t="s">
        <v>180</v>
      </c>
      <c r="S47" s="173" t="s">
        <v>180</v>
      </c>
      <c r="T47" s="173" t="s">
        <v>180</v>
      </c>
      <c r="U47" s="173" t="s">
        <v>180</v>
      </c>
      <c r="V47" s="173" t="s">
        <v>180</v>
      </c>
      <c r="W47" s="173" t="s">
        <v>180</v>
      </c>
      <c r="X47" s="173" t="s">
        <v>180</v>
      </c>
      <c r="Y47" s="173" t="s">
        <v>180</v>
      </c>
      <c r="Z47" s="173" t="s">
        <v>180</v>
      </c>
      <c r="AA47" s="173" t="s">
        <v>180</v>
      </c>
      <c r="AB47" s="173" t="s">
        <v>180</v>
      </c>
      <c r="AC47" s="173" t="s">
        <v>180</v>
      </c>
      <c r="AD47" s="173" t="s">
        <v>180</v>
      </c>
      <c r="AE47" s="173" t="s">
        <v>180</v>
      </c>
      <c r="AF47" s="173" t="s">
        <v>180</v>
      </c>
      <c r="AG47" s="173" t="s">
        <v>180</v>
      </c>
      <c r="AH47" s="173" t="s">
        <v>180</v>
      </c>
      <c r="AI47" s="173" t="s">
        <v>180</v>
      </c>
      <c r="AJ47" s="173" t="s">
        <v>180</v>
      </c>
      <c r="AK47" s="173" t="s">
        <v>180</v>
      </c>
      <c r="AL47" s="173" t="s">
        <v>180</v>
      </c>
      <c r="AM47" s="173" t="s">
        <v>180</v>
      </c>
      <c r="AN47" s="173" t="s">
        <v>180</v>
      </c>
    </row>
    <row r="48" spans="1:40" ht="42" customHeight="1" x14ac:dyDescent="0.25">
      <c r="B48" s="410" t="s">
        <v>1404</v>
      </c>
      <c r="C48" s="411" t="s">
        <v>1531</v>
      </c>
      <c r="D48" s="395" t="s">
        <v>93</v>
      </c>
      <c r="E48" s="663" t="s">
        <v>180</v>
      </c>
      <c r="F48" s="663" t="s">
        <v>180</v>
      </c>
      <c r="G48" s="663" t="s">
        <v>180</v>
      </c>
      <c r="H48" s="663" t="s">
        <v>180</v>
      </c>
      <c r="I48" s="663" t="s">
        <v>180</v>
      </c>
      <c r="J48" s="663" t="s">
        <v>180</v>
      </c>
      <c r="K48" s="663" t="s">
        <v>180</v>
      </c>
      <c r="L48" s="663" t="s">
        <v>180</v>
      </c>
      <c r="M48" s="663" t="s">
        <v>180</v>
      </c>
      <c r="N48" s="663" t="s">
        <v>180</v>
      </c>
      <c r="O48" s="663" t="s">
        <v>180</v>
      </c>
      <c r="P48" s="663" t="s">
        <v>180</v>
      </c>
      <c r="Q48" s="663" t="s">
        <v>180</v>
      </c>
      <c r="R48" s="663" t="s">
        <v>180</v>
      </c>
      <c r="S48" s="663" t="s">
        <v>180</v>
      </c>
      <c r="T48" s="663" t="s">
        <v>180</v>
      </c>
      <c r="U48" s="663" t="s">
        <v>180</v>
      </c>
      <c r="V48" s="663" t="s">
        <v>180</v>
      </c>
      <c r="W48" s="663" t="s">
        <v>180</v>
      </c>
      <c r="X48" s="663" t="s">
        <v>180</v>
      </c>
      <c r="Y48" s="663" t="s">
        <v>180</v>
      </c>
      <c r="Z48" s="663" t="s">
        <v>180</v>
      </c>
      <c r="AA48" s="663" t="s">
        <v>180</v>
      </c>
      <c r="AB48" s="663" t="s">
        <v>180</v>
      </c>
      <c r="AC48" s="663" t="s">
        <v>180</v>
      </c>
      <c r="AD48" s="663" t="s">
        <v>180</v>
      </c>
      <c r="AE48" s="663" t="s">
        <v>180</v>
      </c>
      <c r="AF48" s="663" t="s">
        <v>180</v>
      </c>
      <c r="AG48" s="663" t="s">
        <v>180</v>
      </c>
      <c r="AH48" s="663" t="s">
        <v>180</v>
      </c>
      <c r="AI48" s="663" t="s">
        <v>180</v>
      </c>
      <c r="AJ48" s="663" t="s">
        <v>180</v>
      </c>
      <c r="AK48" s="663" t="s">
        <v>180</v>
      </c>
      <c r="AL48" s="663" t="s">
        <v>180</v>
      </c>
      <c r="AM48" s="663" t="s">
        <v>180</v>
      </c>
      <c r="AN48" s="663" t="s">
        <v>180</v>
      </c>
    </row>
    <row r="49" spans="1:40" ht="33" customHeight="1" x14ac:dyDescent="0.25">
      <c r="B49" s="554" t="s">
        <v>1404</v>
      </c>
      <c r="C49" s="608" t="s">
        <v>1553</v>
      </c>
      <c r="D49" s="613" t="s">
        <v>1617</v>
      </c>
      <c r="E49" s="173" t="s">
        <v>180</v>
      </c>
      <c r="F49" s="173" t="s">
        <v>180</v>
      </c>
      <c r="G49" s="173" t="s">
        <v>180</v>
      </c>
      <c r="H49" s="173" t="s">
        <v>180</v>
      </c>
      <c r="I49" s="173" t="s">
        <v>180</v>
      </c>
      <c r="J49" s="173" t="s">
        <v>180</v>
      </c>
      <c r="K49" s="173" t="s">
        <v>180</v>
      </c>
      <c r="L49" s="173" t="s">
        <v>180</v>
      </c>
      <c r="M49" s="173" t="s">
        <v>180</v>
      </c>
      <c r="N49" s="173" t="s">
        <v>180</v>
      </c>
      <c r="O49" s="173" t="s">
        <v>180</v>
      </c>
      <c r="P49" s="173" t="s">
        <v>180</v>
      </c>
      <c r="Q49" s="173" t="s">
        <v>180</v>
      </c>
      <c r="R49" s="173" t="s">
        <v>180</v>
      </c>
      <c r="S49" s="173" t="s">
        <v>180</v>
      </c>
      <c r="T49" s="173" t="s">
        <v>180</v>
      </c>
      <c r="U49" s="173" t="s">
        <v>180</v>
      </c>
      <c r="V49" s="173" t="s">
        <v>180</v>
      </c>
      <c r="W49" s="173" t="s">
        <v>180</v>
      </c>
      <c r="X49" s="173" t="s">
        <v>180</v>
      </c>
      <c r="Y49" s="173" t="s">
        <v>180</v>
      </c>
      <c r="Z49" s="173" t="s">
        <v>180</v>
      </c>
      <c r="AA49" s="173" t="s">
        <v>180</v>
      </c>
      <c r="AB49" s="173" t="s">
        <v>180</v>
      </c>
      <c r="AC49" s="173" t="s">
        <v>180</v>
      </c>
      <c r="AD49" s="173" t="s">
        <v>180</v>
      </c>
      <c r="AE49" s="173" t="s">
        <v>180</v>
      </c>
      <c r="AF49" s="173" t="s">
        <v>180</v>
      </c>
      <c r="AG49" s="173" t="s">
        <v>180</v>
      </c>
      <c r="AH49" s="173" t="s">
        <v>180</v>
      </c>
      <c r="AI49" s="173" t="s">
        <v>180</v>
      </c>
      <c r="AJ49" s="173" t="s">
        <v>180</v>
      </c>
      <c r="AK49" s="173" t="s">
        <v>180</v>
      </c>
      <c r="AL49" s="173" t="s">
        <v>180</v>
      </c>
      <c r="AM49" s="173" t="s">
        <v>180</v>
      </c>
      <c r="AN49" s="173" t="s">
        <v>180</v>
      </c>
    </row>
    <row r="50" spans="1:40" ht="33" customHeight="1" x14ac:dyDescent="0.25">
      <c r="B50" s="554" t="s">
        <v>1404</v>
      </c>
      <c r="C50" s="608" t="s">
        <v>1551</v>
      </c>
      <c r="D50" s="613" t="s">
        <v>1618</v>
      </c>
      <c r="E50" s="173" t="s">
        <v>180</v>
      </c>
      <c r="F50" s="173" t="s">
        <v>180</v>
      </c>
      <c r="G50" s="173" t="s">
        <v>180</v>
      </c>
      <c r="H50" s="173" t="s">
        <v>180</v>
      </c>
      <c r="I50" s="173" t="s">
        <v>180</v>
      </c>
      <c r="J50" s="173" t="s">
        <v>180</v>
      </c>
      <c r="K50" s="173" t="s">
        <v>180</v>
      </c>
      <c r="L50" s="173" t="s">
        <v>180</v>
      </c>
      <c r="M50" s="173" t="s">
        <v>180</v>
      </c>
      <c r="N50" s="173" t="s">
        <v>180</v>
      </c>
      <c r="O50" s="173" t="s">
        <v>180</v>
      </c>
      <c r="P50" s="173" t="s">
        <v>180</v>
      </c>
      <c r="Q50" s="173" t="s">
        <v>180</v>
      </c>
      <c r="R50" s="173" t="s">
        <v>180</v>
      </c>
      <c r="S50" s="173" t="s">
        <v>180</v>
      </c>
      <c r="T50" s="173" t="s">
        <v>180</v>
      </c>
      <c r="U50" s="173" t="s">
        <v>180</v>
      </c>
      <c r="V50" s="173" t="s">
        <v>180</v>
      </c>
      <c r="W50" s="173" t="s">
        <v>180</v>
      </c>
      <c r="X50" s="173" t="s">
        <v>180</v>
      </c>
      <c r="Y50" s="173" t="s">
        <v>180</v>
      </c>
      <c r="Z50" s="173" t="s">
        <v>180</v>
      </c>
      <c r="AA50" s="173" t="s">
        <v>180</v>
      </c>
      <c r="AB50" s="173" t="s">
        <v>180</v>
      </c>
      <c r="AC50" s="173" t="s">
        <v>180</v>
      </c>
      <c r="AD50" s="173" t="s">
        <v>180</v>
      </c>
      <c r="AE50" s="173" t="s">
        <v>180</v>
      </c>
      <c r="AF50" s="173" t="s">
        <v>180</v>
      </c>
      <c r="AG50" s="173" t="s">
        <v>180</v>
      </c>
      <c r="AH50" s="173" t="s">
        <v>180</v>
      </c>
      <c r="AI50" s="173" t="s">
        <v>180</v>
      </c>
      <c r="AJ50" s="173" t="s">
        <v>180</v>
      </c>
      <c r="AK50" s="173" t="s">
        <v>180</v>
      </c>
      <c r="AL50" s="173" t="s">
        <v>180</v>
      </c>
      <c r="AM50" s="173" t="s">
        <v>180</v>
      </c>
      <c r="AN50" s="173" t="s">
        <v>180</v>
      </c>
    </row>
    <row r="51" spans="1:40" ht="42" customHeight="1" x14ac:dyDescent="0.25">
      <c r="B51" s="410" t="s">
        <v>1403</v>
      </c>
      <c r="C51" s="411" t="s">
        <v>117</v>
      </c>
      <c r="D51" s="395" t="s">
        <v>93</v>
      </c>
      <c r="E51" s="663" t="s">
        <v>180</v>
      </c>
      <c r="F51" s="663" t="s">
        <v>180</v>
      </c>
      <c r="G51" s="663" t="s">
        <v>180</v>
      </c>
      <c r="H51" s="663" t="s">
        <v>180</v>
      </c>
      <c r="I51" s="663" t="s">
        <v>180</v>
      </c>
      <c r="J51" s="663" t="s">
        <v>180</v>
      </c>
      <c r="K51" s="663" t="s">
        <v>180</v>
      </c>
      <c r="L51" s="663" t="s">
        <v>180</v>
      </c>
      <c r="M51" s="663" t="s">
        <v>180</v>
      </c>
      <c r="N51" s="663" t="s">
        <v>180</v>
      </c>
      <c r="O51" s="663" t="s">
        <v>180</v>
      </c>
      <c r="P51" s="663" t="s">
        <v>180</v>
      </c>
      <c r="Q51" s="663" t="s">
        <v>180</v>
      </c>
      <c r="R51" s="663" t="s">
        <v>180</v>
      </c>
      <c r="S51" s="663" t="s">
        <v>180</v>
      </c>
      <c r="T51" s="663" t="s">
        <v>180</v>
      </c>
      <c r="U51" s="663" t="s">
        <v>180</v>
      </c>
      <c r="V51" s="663" t="s">
        <v>180</v>
      </c>
      <c r="W51" s="663" t="s">
        <v>180</v>
      </c>
      <c r="X51" s="663" t="s">
        <v>180</v>
      </c>
      <c r="Y51" s="663" t="s">
        <v>180</v>
      </c>
      <c r="Z51" s="663" t="s">
        <v>180</v>
      </c>
      <c r="AA51" s="663" t="s">
        <v>180</v>
      </c>
      <c r="AB51" s="663" t="s">
        <v>180</v>
      </c>
      <c r="AC51" s="663" t="s">
        <v>180</v>
      </c>
      <c r="AD51" s="663" t="s">
        <v>180</v>
      </c>
      <c r="AE51" s="663" t="s">
        <v>180</v>
      </c>
      <c r="AF51" s="663" t="s">
        <v>180</v>
      </c>
      <c r="AG51" s="663" t="s">
        <v>180</v>
      </c>
      <c r="AH51" s="663" t="s">
        <v>180</v>
      </c>
      <c r="AI51" s="663" t="s">
        <v>180</v>
      </c>
      <c r="AJ51" s="663" t="s">
        <v>180</v>
      </c>
      <c r="AK51" s="663" t="s">
        <v>180</v>
      </c>
      <c r="AL51" s="663" t="s">
        <v>180</v>
      </c>
      <c r="AM51" s="663" t="s">
        <v>180</v>
      </c>
      <c r="AN51" s="663" t="s">
        <v>180</v>
      </c>
    </row>
    <row r="52" spans="1:40" ht="48" customHeight="1" x14ac:dyDescent="0.25">
      <c r="B52" s="402" t="s">
        <v>114</v>
      </c>
      <c r="C52" s="409" t="s">
        <v>119</v>
      </c>
      <c r="D52" s="402" t="s">
        <v>93</v>
      </c>
      <c r="E52" s="662"/>
      <c r="F52" s="662" t="s">
        <v>180</v>
      </c>
      <c r="G52" s="662" t="s">
        <v>180</v>
      </c>
      <c r="H52" s="662" t="s">
        <v>180</v>
      </c>
      <c r="I52" s="662" t="s">
        <v>180</v>
      </c>
      <c r="J52" s="662" t="s">
        <v>180</v>
      </c>
      <c r="K52" s="662" t="s">
        <v>180</v>
      </c>
      <c r="L52" s="662" t="s">
        <v>180</v>
      </c>
      <c r="M52" s="662" t="s">
        <v>180</v>
      </c>
      <c r="N52" s="662" t="s">
        <v>180</v>
      </c>
      <c r="O52" s="662" t="s">
        <v>180</v>
      </c>
      <c r="P52" s="662" t="s">
        <v>180</v>
      </c>
      <c r="Q52" s="662" t="s">
        <v>180</v>
      </c>
      <c r="R52" s="662" t="s">
        <v>180</v>
      </c>
      <c r="S52" s="662" t="s">
        <v>180</v>
      </c>
      <c r="T52" s="662" t="s">
        <v>180</v>
      </c>
      <c r="U52" s="662" t="s">
        <v>180</v>
      </c>
      <c r="V52" s="662" t="s">
        <v>180</v>
      </c>
      <c r="W52" s="662" t="s">
        <v>180</v>
      </c>
      <c r="X52" s="662" t="s">
        <v>180</v>
      </c>
      <c r="Y52" s="662" t="s">
        <v>180</v>
      </c>
      <c r="Z52" s="662" t="s">
        <v>180</v>
      </c>
      <c r="AA52" s="662" t="s">
        <v>180</v>
      </c>
      <c r="AB52" s="662" t="s">
        <v>180</v>
      </c>
      <c r="AC52" s="662" t="s">
        <v>180</v>
      </c>
      <c r="AD52" s="662" t="s">
        <v>180</v>
      </c>
      <c r="AE52" s="662" t="s">
        <v>180</v>
      </c>
      <c r="AF52" s="662" t="s">
        <v>180</v>
      </c>
      <c r="AG52" s="662" t="s">
        <v>180</v>
      </c>
      <c r="AH52" s="662" t="s">
        <v>180</v>
      </c>
      <c r="AI52" s="662" t="s">
        <v>180</v>
      </c>
      <c r="AJ52" s="662" t="s">
        <v>180</v>
      </c>
      <c r="AK52" s="662" t="s">
        <v>180</v>
      </c>
      <c r="AL52" s="662" t="s">
        <v>180</v>
      </c>
      <c r="AM52" s="662" t="s">
        <v>180</v>
      </c>
      <c r="AN52" s="662" t="s">
        <v>180</v>
      </c>
    </row>
    <row r="53" spans="1:40" ht="42" customHeight="1" x14ac:dyDescent="0.25">
      <c r="B53" s="411" t="s">
        <v>1532</v>
      </c>
      <c r="C53" s="411" t="s">
        <v>1533</v>
      </c>
      <c r="D53" s="413" t="s">
        <v>93</v>
      </c>
      <c r="E53" s="663"/>
      <c r="F53" s="663" t="s">
        <v>180</v>
      </c>
      <c r="G53" s="663" t="s">
        <v>180</v>
      </c>
      <c r="H53" s="663" t="s">
        <v>180</v>
      </c>
      <c r="I53" s="663" t="s">
        <v>180</v>
      </c>
      <c r="J53" s="663" t="s">
        <v>180</v>
      </c>
      <c r="K53" s="663" t="s">
        <v>180</v>
      </c>
      <c r="L53" s="663" t="s">
        <v>180</v>
      </c>
      <c r="M53" s="663" t="s">
        <v>180</v>
      </c>
      <c r="N53" s="663" t="s">
        <v>180</v>
      </c>
      <c r="O53" s="663" t="s">
        <v>180</v>
      </c>
      <c r="P53" s="663" t="s">
        <v>180</v>
      </c>
      <c r="Q53" s="663" t="s">
        <v>180</v>
      </c>
      <c r="R53" s="663" t="s">
        <v>180</v>
      </c>
      <c r="S53" s="663" t="s">
        <v>180</v>
      </c>
      <c r="T53" s="663" t="s">
        <v>180</v>
      </c>
      <c r="U53" s="663" t="s">
        <v>180</v>
      </c>
      <c r="V53" s="663" t="s">
        <v>180</v>
      </c>
      <c r="W53" s="663" t="s">
        <v>180</v>
      </c>
      <c r="X53" s="663" t="s">
        <v>180</v>
      </c>
      <c r="Y53" s="663" t="s">
        <v>180</v>
      </c>
      <c r="Z53" s="663" t="s">
        <v>180</v>
      </c>
      <c r="AA53" s="663" t="s">
        <v>180</v>
      </c>
      <c r="AB53" s="663" t="s">
        <v>180</v>
      </c>
      <c r="AC53" s="663" t="s">
        <v>180</v>
      </c>
      <c r="AD53" s="663" t="s">
        <v>180</v>
      </c>
      <c r="AE53" s="663" t="s">
        <v>180</v>
      </c>
      <c r="AF53" s="663" t="s">
        <v>180</v>
      </c>
      <c r="AG53" s="663" t="s">
        <v>180</v>
      </c>
      <c r="AH53" s="663" t="s">
        <v>180</v>
      </c>
      <c r="AI53" s="663" t="s">
        <v>180</v>
      </c>
      <c r="AJ53" s="663" t="s">
        <v>180</v>
      </c>
      <c r="AK53" s="663" t="s">
        <v>180</v>
      </c>
      <c r="AL53" s="663" t="s">
        <v>180</v>
      </c>
      <c r="AM53" s="663" t="s">
        <v>180</v>
      </c>
      <c r="AN53" s="663" t="s">
        <v>180</v>
      </c>
    </row>
    <row r="54" spans="1:40" ht="42" customHeight="1" x14ac:dyDescent="0.25">
      <c r="A54" s="34"/>
      <c r="B54" s="410" t="s">
        <v>1534</v>
      </c>
      <c r="C54" s="411" t="s">
        <v>123</v>
      </c>
      <c r="D54" s="413" t="s">
        <v>93</v>
      </c>
      <c r="E54" s="683" t="s">
        <v>180</v>
      </c>
      <c r="F54" s="683" t="s">
        <v>180</v>
      </c>
      <c r="G54" s="683" t="s">
        <v>180</v>
      </c>
      <c r="H54" s="683" t="s">
        <v>180</v>
      </c>
      <c r="I54" s="683" t="s">
        <v>180</v>
      </c>
      <c r="J54" s="683" t="s">
        <v>180</v>
      </c>
      <c r="K54" s="683" t="s">
        <v>180</v>
      </c>
      <c r="L54" s="683" t="s">
        <v>180</v>
      </c>
      <c r="M54" s="683" t="s">
        <v>180</v>
      </c>
      <c r="N54" s="683" t="s">
        <v>180</v>
      </c>
      <c r="O54" s="683" t="s">
        <v>180</v>
      </c>
      <c r="P54" s="683" t="s">
        <v>180</v>
      </c>
      <c r="Q54" s="683" t="s">
        <v>180</v>
      </c>
      <c r="R54" s="683" t="s">
        <v>180</v>
      </c>
      <c r="S54" s="683" t="s">
        <v>180</v>
      </c>
      <c r="T54" s="683" t="s">
        <v>180</v>
      </c>
      <c r="U54" s="683" t="s">
        <v>180</v>
      </c>
      <c r="V54" s="683" t="s">
        <v>180</v>
      </c>
      <c r="W54" s="683" t="s">
        <v>180</v>
      </c>
      <c r="X54" s="683" t="s">
        <v>180</v>
      </c>
      <c r="Y54" s="683" t="s">
        <v>180</v>
      </c>
      <c r="Z54" s="683" t="s">
        <v>180</v>
      </c>
      <c r="AA54" s="683" t="s">
        <v>180</v>
      </c>
      <c r="AB54" s="683" t="s">
        <v>180</v>
      </c>
      <c r="AC54" s="683" t="s">
        <v>180</v>
      </c>
      <c r="AD54" s="683" t="s">
        <v>180</v>
      </c>
      <c r="AE54" s="683" t="s">
        <v>180</v>
      </c>
      <c r="AF54" s="683" t="s">
        <v>180</v>
      </c>
      <c r="AG54" s="683" t="s">
        <v>180</v>
      </c>
      <c r="AH54" s="683" t="s">
        <v>180</v>
      </c>
      <c r="AI54" s="683" t="s">
        <v>180</v>
      </c>
      <c r="AJ54" s="683" t="s">
        <v>180</v>
      </c>
      <c r="AK54" s="683" t="s">
        <v>180</v>
      </c>
      <c r="AL54" s="683" t="s">
        <v>180</v>
      </c>
      <c r="AM54" s="683" t="s">
        <v>180</v>
      </c>
      <c r="AN54" s="683" t="s">
        <v>180</v>
      </c>
    </row>
    <row r="55" spans="1:40" ht="48" customHeight="1" x14ac:dyDescent="0.25">
      <c r="A55" s="34"/>
      <c r="B55" s="402" t="s">
        <v>116</v>
      </c>
      <c r="C55" s="402" t="s">
        <v>1535</v>
      </c>
      <c r="D55" s="402" t="s">
        <v>93</v>
      </c>
      <c r="E55" s="666" t="s">
        <v>180</v>
      </c>
      <c r="F55" s="666" t="s">
        <v>180</v>
      </c>
      <c r="G55" s="666" t="s">
        <v>180</v>
      </c>
      <c r="H55" s="666" t="s">
        <v>180</v>
      </c>
      <c r="I55" s="666" t="s">
        <v>180</v>
      </c>
      <c r="J55" s="666" t="s">
        <v>180</v>
      </c>
      <c r="K55" s="666" t="s">
        <v>180</v>
      </c>
      <c r="L55" s="666" t="s">
        <v>180</v>
      </c>
      <c r="M55" s="666" t="s">
        <v>180</v>
      </c>
      <c r="N55" s="666" t="s">
        <v>180</v>
      </c>
      <c r="O55" s="666" t="s">
        <v>180</v>
      </c>
      <c r="P55" s="666" t="s">
        <v>180</v>
      </c>
      <c r="Q55" s="666" t="s">
        <v>180</v>
      </c>
      <c r="R55" s="666" t="s">
        <v>180</v>
      </c>
      <c r="S55" s="666" t="s">
        <v>180</v>
      </c>
      <c r="T55" s="666" t="s">
        <v>180</v>
      </c>
      <c r="U55" s="666" t="s">
        <v>180</v>
      </c>
      <c r="V55" s="666" t="s">
        <v>180</v>
      </c>
      <c r="W55" s="666" t="s">
        <v>180</v>
      </c>
      <c r="X55" s="666" t="s">
        <v>180</v>
      </c>
      <c r="Y55" s="666" t="s">
        <v>180</v>
      </c>
      <c r="Z55" s="666" t="s">
        <v>180</v>
      </c>
      <c r="AA55" s="666" t="s">
        <v>180</v>
      </c>
      <c r="AB55" s="666" t="s">
        <v>180</v>
      </c>
      <c r="AC55" s="666" t="s">
        <v>180</v>
      </c>
      <c r="AD55" s="666" t="s">
        <v>180</v>
      </c>
      <c r="AE55" s="666" t="s">
        <v>180</v>
      </c>
      <c r="AF55" s="666" t="s">
        <v>180</v>
      </c>
      <c r="AG55" s="666" t="s">
        <v>180</v>
      </c>
      <c r="AH55" s="666" t="s">
        <v>180</v>
      </c>
      <c r="AI55" s="666" t="s">
        <v>180</v>
      </c>
      <c r="AJ55" s="666" t="s">
        <v>180</v>
      </c>
      <c r="AK55" s="666" t="s">
        <v>180</v>
      </c>
      <c r="AL55" s="666" t="s">
        <v>180</v>
      </c>
      <c r="AM55" s="666" t="s">
        <v>180</v>
      </c>
      <c r="AN55" s="666" t="s">
        <v>180</v>
      </c>
    </row>
    <row r="56" spans="1:40" ht="48" customHeight="1" x14ac:dyDescent="0.25">
      <c r="A56" s="34"/>
      <c r="B56" s="402" t="s">
        <v>1536</v>
      </c>
      <c r="C56" s="402" t="s">
        <v>795</v>
      </c>
      <c r="D56" s="402" t="s">
        <v>93</v>
      </c>
      <c r="E56" s="666" t="s">
        <v>180</v>
      </c>
      <c r="F56" s="666" t="s">
        <v>180</v>
      </c>
      <c r="G56" s="666" t="s">
        <v>180</v>
      </c>
      <c r="H56" s="666" t="s">
        <v>180</v>
      </c>
      <c r="I56" s="666" t="s">
        <v>180</v>
      </c>
      <c r="J56" s="666" t="s">
        <v>180</v>
      </c>
      <c r="K56" s="666" t="s">
        <v>180</v>
      </c>
      <c r="L56" s="666" t="s">
        <v>180</v>
      </c>
      <c r="M56" s="666" t="s">
        <v>180</v>
      </c>
      <c r="N56" s="666" t="s">
        <v>180</v>
      </c>
      <c r="O56" s="666" t="s">
        <v>180</v>
      </c>
      <c r="P56" s="666" t="s">
        <v>180</v>
      </c>
      <c r="Q56" s="666" t="s">
        <v>180</v>
      </c>
      <c r="R56" s="666" t="s">
        <v>180</v>
      </c>
      <c r="S56" s="666" t="s">
        <v>180</v>
      </c>
      <c r="T56" s="666" t="s">
        <v>180</v>
      </c>
      <c r="U56" s="666" t="s">
        <v>180</v>
      </c>
      <c r="V56" s="666" t="s">
        <v>180</v>
      </c>
      <c r="W56" s="666" t="s">
        <v>180</v>
      </c>
      <c r="X56" s="666" t="s">
        <v>180</v>
      </c>
      <c r="Y56" s="666" t="s">
        <v>180</v>
      </c>
      <c r="Z56" s="666" t="s">
        <v>180</v>
      </c>
      <c r="AA56" s="666" t="s">
        <v>180</v>
      </c>
      <c r="AB56" s="666" t="s">
        <v>180</v>
      </c>
      <c r="AC56" s="666" t="s">
        <v>180</v>
      </c>
      <c r="AD56" s="666" t="s">
        <v>180</v>
      </c>
      <c r="AE56" s="666" t="s">
        <v>180</v>
      </c>
      <c r="AF56" s="666" t="s">
        <v>180</v>
      </c>
      <c r="AG56" s="666" t="s">
        <v>180</v>
      </c>
      <c r="AH56" s="666" t="s">
        <v>180</v>
      </c>
      <c r="AI56" s="666" t="s">
        <v>180</v>
      </c>
      <c r="AJ56" s="666" t="s">
        <v>180</v>
      </c>
      <c r="AK56" s="666" t="s">
        <v>180</v>
      </c>
      <c r="AL56" s="666" t="s">
        <v>180</v>
      </c>
      <c r="AM56" s="666" t="s">
        <v>180</v>
      </c>
      <c r="AN56" s="666" t="s">
        <v>180</v>
      </c>
    </row>
    <row r="57" spans="1:40" ht="42" customHeight="1" x14ac:dyDescent="0.25">
      <c r="A57" s="34"/>
      <c r="B57" s="413" t="s">
        <v>1536</v>
      </c>
      <c r="C57" s="413" t="s">
        <v>1537</v>
      </c>
      <c r="D57" s="413" t="s">
        <v>93</v>
      </c>
      <c r="E57" s="683" t="s">
        <v>180</v>
      </c>
      <c r="F57" s="683" t="s">
        <v>180</v>
      </c>
      <c r="G57" s="683" t="s">
        <v>180</v>
      </c>
      <c r="H57" s="683" t="s">
        <v>180</v>
      </c>
      <c r="I57" s="683" t="s">
        <v>180</v>
      </c>
      <c r="J57" s="683" t="s">
        <v>180</v>
      </c>
      <c r="K57" s="683" t="s">
        <v>180</v>
      </c>
      <c r="L57" s="683" t="s">
        <v>180</v>
      </c>
      <c r="M57" s="683" t="s">
        <v>180</v>
      </c>
      <c r="N57" s="683" t="s">
        <v>180</v>
      </c>
      <c r="O57" s="683" t="s">
        <v>180</v>
      </c>
      <c r="P57" s="683" t="s">
        <v>180</v>
      </c>
      <c r="Q57" s="683" t="s">
        <v>180</v>
      </c>
      <c r="R57" s="683" t="s">
        <v>180</v>
      </c>
      <c r="S57" s="683" t="s">
        <v>180</v>
      </c>
      <c r="T57" s="683" t="s">
        <v>180</v>
      </c>
      <c r="U57" s="683" t="s">
        <v>180</v>
      </c>
      <c r="V57" s="683" t="s">
        <v>180</v>
      </c>
      <c r="W57" s="683" t="s">
        <v>180</v>
      </c>
      <c r="X57" s="683" t="s">
        <v>180</v>
      </c>
      <c r="Y57" s="683" t="s">
        <v>180</v>
      </c>
      <c r="Z57" s="683" t="s">
        <v>180</v>
      </c>
      <c r="AA57" s="683" t="s">
        <v>180</v>
      </c>
      <c r="AB57" s="683" t="s">
        <v>180</v>
      </c>
      <c r="AC57" s="683" t="s">
        <v>180</v>
      </c>
      <c r="AD57" s="683" t="s">
        <v>180</v>
      </c>
      <c r="AE57" s="683" t="s">
        <v>180</v>
      </c>
      <c r="AF57" s="683" t="s">
        <v>180</v>
      </c>
      <c r="AG57" s="683" t="s">
        <v>180</v>
      </c>
      <c r="AH57" s="683" t="s">
        <v>180</v>
      </c>
      <c r="AI57" s="683" t="s">
        <v>180</v>
      </c>
      <c r="AJ57" s="683" t="s">
        <v>180</v>
      </c>
      <c r="AK57" s="683" t="s">
        <v>180</v>
      </c>
      <c r="AL57" s="683" t="s">
        <v>180</v>
      </c>
      <c r="AM57" s="683" t="s">
        <v>180</v>
      </c>
      <c r="AN57" s="683" t="s">
        <v>180</v>
      </c>
    </row>
    <row r="58" spans="1:40" ht="42" customHeight="1" x14ac:dyDescent="0.25">
      <c r="A58" s="34"/>
      <c r="B58" s="413" t="s">
        <v>1536</v>
      </c>
      <c r="C58" s="413" t="s">
        <v>1539</v>
      </c>
      <c r="D58" s="413" t="s">
        <v>93</v>
      </c>
      <c r="E58" s="663" t="s">
        <v>180</v>
      </c>
      <c r="F58" s="663" t="s">
        <v>180</v>
      </c>
      <c r="G58" s="663" t="s">
        <v>180</v>
      </c>
      <c r="H58" s="663" t="s">
        <v>180</v>
      </c>
      <c r="I58" s="663" t="s">
        <v>180</v>
      </c>
      <c r="J58" s="663" t="s">
        <v>180</v>
      </c>
      <c r="K58" s="663" t="s">
        <v>180</v>
      </c>
      <c r="L58" s="663" t="s">
        <v>180</v>
      </c>
      <c r="M58" s="663" t="s">
        <v>180</v>
      </c>
      <c r="N58" s="663" t="s">
        <v>180</v>
      </c>
      <c r="O58" s="663" t="s">
        <v>180</v>
      </c>
      <c r="P58" s="663" t="s">
        <v>180</v>
      </c>
      <c r="Q58" s="663" t="s">
        <v>180</v>
      </c>
      <c r="R58" s="663" t="s">
        <v>180</v>
      </c>
      <c r="S58" s="663" t="s">
        <v>180</v>
      </c>
      <c r="T58" s="663" t="s">
        <v>180</v>
      </c>
      <c r="U58" s="663" t="s">
        <v>180</v>
      </c>
      <c r="V58" s="663" t="s">
        <v>180</v>
      </c>
      <c r="W58" s="663" t="s">
        <v>180</v>
      </c>
      <c r="X58" s="663" t="s">
        <v>180</v>
      </c>
      <c r="Y58" s="663" t="s">
        <v>180</v>
      </c>
      <c r="Z58" s="663" t="s">
        <v>180</v>
      </c>
      <c r="AA58" s="663" t="s">
        <v>180</v>
      </c>
      <c r="AB58" s="663" t="s">
        <v>180</v>
      </c>
      <c r="AC58" s="663" t="s">
        <v>180</v>
      </c>
      <c r="AD58" s="663" t="s">
        <v>180</v>
      </c>
      <c r="AE58" s="663" t="s">
        <v>180</v>
      </c>
      <c r="AF58" s="663" t="s">
        <v>180</v>
      </c>
      <c r="AG58" s="663" t="s">
        <v>180</v>
      </c>
      <c r="AH58" s="663" t="s">
        <v>180</v>
      </c>
      <c r="AI58" s="663" t="s">
        <v>180</v>
      </c>
      <c r="AJ58" s="663" t="s">
        <v>180</v>
      </c>
      <c r="AK58" s="663" t="s">
        <v>180</v>
      </c>
      <c r="AL58" s="663" t="s">
        <v>180</v>
      </c>
      <c r="AM58" s="663" t="s">
        <v>180</v>
      </c>
      <c r="AN58" s="663" t="s">
        <v>180</v>
      </c>
    </row>
    <row r="59" spans="1:40" ht="42" customHeight="1" x14ac:dyDescent="0.25">
      <c r="A59" s="34"/>
      <c r="B59" s="413" t="s">
        <v>1536</v>
      </c>
      <c r="C59" s="413" t="s">
        <v>1540</v>
      </c>
      <c r="D59" s="413" t="s">
        <v>93</v>
      </c>
      <c r="E59" s="663" t="s">
        <v>180</v>
      </c>
      <c r="F59" s="663" t="s">
        <v>180</v>
      </c>
      <c r="G59" s="663" t="s">
        <v>180</v>
      </c>
      <c r="H59" s="663" t="s">
        <v>180</v>
      </c>
      <c r="I59" s="663" t="s">
        <v>180</v>
      </c>
      <c r="J59" s="663" t="s">
        <v>180</v>
      </c>
      <c r="K59" s="663" t="s">
        <v>180</v>
      </c>
      <c r="L59" s="663" t="s">
        <v>180</v>
      </c>
      <c r="M59" s="663" t="s">
        <v>180</v>
      </c>
      <c r="N59" s="663" t="s">
        <v>180</v>
      </c>
      <c r="O59" s="663" t="s">
        <v>180</v>
      </c>
      <c r="P59" s="663" t="s">
        <v>180</v>
      </c>
      <c r="Q59" s="663" t="s">
        <v>180</v>
      </c>
      <c r="R59" s="663" t="s">
        <v>180</v>
      </c>
      <c r="S59" s="663" t="s">
        <v>180</v>
      </c>
      <c r="T59" s="663" t="s">
        <v>180</v>
      </c>
      <c r="U59" s="663" t="s">
        <v>180</v>
      </c>
      <c r="V59" s="663" t="s">
        <v>180</v>
      </c>
      <c r="W59" s="663" t="s">
        <v>180</v>
      </c>
      <c r="X59" s="663" t="s">
        <v>180</v>
      </c>
      <c r="Y59" s="663" t="s">
        <v>180</v>
      </c>
      <c r="Z59" s="663" t="s">
        <v>180</v>
      </c>
      <c r="AA59" s="663" t="s">
        <v>180</v>
      </c>
      <c r="AB59" s="663" t="s">
        <v>180</v>
      </c>
      <c r="AC59" s="663" t="s">
        <v>180</v>
      </c>
      <c r="AD59" s="663" t="s">
        <v>180</v>
      </c>
      <c r="AE59" s="663" t="s">
        <v>180</v>
      </c>
      <c r="AF59" s="663" t="s">
        <v>180</v>
      </c>
      <c r="AG59" s="663" t="s">
        <v>180</v>
      </c>
      <c r="AH59" s="663" t="s">
        <v>180</v>
      </c>
      <c r="AI59" s="663" t="s">
        <v>180</v>
      </c>
      <c r="AJ59" s="663" t="s">
        <v>180</v>
      </c>
      <c r="AK59" s="663" t="s">
        <v>180</v>
      </c>
      <c r="AL59" s="663" t="s">
        <v>180</v>
      </c>
      <c r="AM59" s="663" t="s">
        <v>180</v>
      </c>
      <c r="AN59" s="663" t="s">
        <v>180</v>
      </c>
    </row>
    <row r="60" spans="1:40" ht="48" customHeight="1" x14ac:dyDescent="0.25">
      <c r="A60" s="34"/>
      <c r="B60" s="599" t="s">
        <v>1538</v>
      </c>
      <c r="C60" s="402" t="s">
        <v>795</v>
      </c>
      <c r="D60" s="402" t="s">
        <v>93</v>
      </c>
      <c r="E60" s="601" t="s">
        <v>180</v>
      </c>
      <c r="F60" s="601" t="s">
        <v>180</v>
      </c>
      <c r="G60" s="601" t="s">
        <v>180</v>
      </c>
      <c r="H60" s="601" t="s">
        <v>180</v>
      </c>
      <c r="I60" s="601" t="s">
        <v>180</v>
      </c>
      <c r="J60" s="601" t="s">
        <v>180</v>
      </c>
      <c r="K60" s="601" t="s">
        <v>180</v>
      </c>
      <c r="L60" s="601" t="s">
        <v>180</v>
      </c>
      <c r="M60" s="601" t="s">
        <v>180</v>
      </c>
      <c r="N60" s="601" t="s">
        <v>180</v>
      </c>
      <c r="O60" s="601" t="s">
        <v>180</v>
      </c>
      <c r="P60" s="601" t="s">
        <v>180</v>
      </c>
      <c r="Q60" s="601" t="s">
        <v>180</v>
      </c>
      <c r="R60" s="601" t="s">
        <v>180</v>
      </c>
      <c r="S60" s="601" t="s">
        <v>180</v>
      </c>
      <c r="T60" s="601" t="s">
        <v>180</v>
      </c>
      <c r="U60" s="601" t="s">
        <v>180</v>
      </c>
      <c r="V60" s="601" t="s">
        <v>180</v>
      </c>
      <c r="W60" s="601" t="s">
        <v>180</v>
      </c>
      <c r="X60" s="601" t="s">
        <v>180</v>
      </c>
      <c r="Y60" s="601" t="s">
        <v>180</v>
      </c>
      <c r="Z60" s="601" t="s">
        <v>180</v>
      </c>
      <c r="AA60" s="601" t="s">
        <v>180</v>
      </c>
      <c r="AB60" s="601" t="s">
        <v>180</v>
      </c>
      <c r="AC60" s="601" t="s">
        <v>180</v>
      </c>
      <c r="AD60" s="601" t="s">
        <v>180</v>
      </c>
      <c r="AE60" s="601" t="s">
        <v>180</v>
      </c>
      <c r="AF60" s="601" t="s">
        <v>180</v>
      </c>
      <c r="AG60" s="601" t="s">
        <v>180</v>
      </c>
      <c r="AH60" s="601" t="s">
        <v>180</v>
      </c>
      <c r="AI60" s="601" t="s">
        <v>180</v>
      </c>
      <c r="AJ60" s="601" t="s">
        <v>180</v>
      </c>
      <c r="AK60" s="601" t="s">
        <v>180</v>
      </c>
      <c r="AL60" s="601" t="s">
        <v>180</v>
      </c>
      <c r="AM60" s="601" t="s">
        <v>180</v>
      </c>
      <c r="AN60" s="601" t="s">
        <v>180</v>
      </c>
    </row>
    <row r="61" spans="1:40" ht="42" customHeight="1" x14ac:dyDescent="0.25">
      <c r="A61" s="34"/>
      <c r="B61" s="413" t="s">
        <v>1538</v>
      </c>
      <c r="C61" s="413" t="s">
        <v>1537</v>
      </c>
      <c r="D61" s="413" t="s">
        <v>93</v>
      </c>
      <c r="E61" s="397" t="s">
        <v>180</v>
      </c>
      <c r="F61" s="397" t="s">
        <v>180</v>
      </c>
      <c r="G61" s="397" t="s">
        <v>180</v>
      </c>
      <c r="H61" s="397" t="s">
        <v>180</v>
      </c>
      <c r="I61" s="397" t="s">
        <v>180</v>
      </c>
      <c r="J61" s="397" t="s">
        <v>180</v>
      </c>
      <c r="K61" s="397" t="s">
        <v>180</v>
      </c>
      <c r="L61" s="397" t="s">
        <v>180</v>
      </c>
      <c r="M61" s="397" t="s">
        <v>180</v>
      </c>
      <c r="N61" s="397" t="s">
        <v>180</v>
      </c>
      <c r="O61" s="397" t="s">
        <v>180</v>
      </c>
      <c r="P61" s="397" t="s">
        <v>180</v>
      </c>
      <c r="Q61" s="397" t="s">
        <v>180</v>
      </c>
      <c r="R61" s="397" t="s">
        <v>180</v>
      </c>
      <c r="S61" s="397" t="s">
        <v>180</v>
      </c>
      <c r="T61" s="397" t="s">
        <v>180</v>
      </c>
      <c r="U61" s="397" t="s">
        <v>180</v>
      </c>
      <c r="V61" s="397" t="s">
        <v>180</v>
      </c>
      <c r="W61" s="397" t="s">
        <v>180</v>
      </c>
      <c r="X61" s="397" t="s">
        <v>180</v>
      </c>
      <c r="Y61" s="397" t="s">
        <v>180</v>
      </c>
      <c r="Z61" s="397" t="s">
        <v>180</v>
      </c>
      <c r="AA61" s="397" t="s">
        <v>180</v>
      </c>
      <c r="AB61" s="397" t="s">
        <v>180</v>
      </c>
      <c r="AC61" s="397" t="s">
        <v>180</v>
      </c>
      <c r="AD61" s="397" t="s">
        <v>180</v>
      </c>
      <c r="AE61" s="397" t="s">
        <v>180</v>
      </c>
      <c r="AF61" s="397" t="s">
        <v>180</v>
      </c>
      <c r="AG61" s="397" t="s">
        <v>180</v>
      </c>
      <c r="AH61" s="397" t="s">
        <v>180</v>
      </c>
      <c r="AI61" s="397" t="s">
        <v>180</v>
      </c>
      <c r="AJ61" s="397" t="s">
        <v>180</v>
      </c>
      <c r="AK61" s="397" t="s">
        <v>180</v>
      </c>
      <c r="AL61" s="397" t="s">
        <v>180</v>
      </c>
      <c r="AM61" s="397" t="s">
        <v>180</v>
      </c>
      <c r="AN61" s="397" t="s">
        <v>180</v>
      </c>
    </row>
    <row r="62" spans="1:40" ht="42" customHeight="1" x14ac:dyDescent="0.25">
      <c r="A62" s="34"/>
      <c r="B62" s="413" t="s">
        <v>1538</v>
      </c>
      <c r="C62" s="413" t="s">
        <v>1539</v>
      </c>
      <c r="D62" s="413" t="s">
        <v>93</v>
      </c>
      <c r="E62" s="397" t="s">
        <v>180</v>
      </c>
      <c r="F62" s="397" t="s">
        <v>180</v>
      </c>
      <c r="G62" s="397" t="s">
        <v>180</v>
      </c>
      <c r="H62" s="397" t="s">
        <v>180</v>
      </c>
      <c r="I62" s="397" t="s">
        <v>180</v>
      </c>
      <c r="J62" s="397" t="s">
        <v>180</v>
      </c>
      <c r="K62" s="397" t="s">
        <v>180</v>
      </c>
      <c r="L62" s="397" t="s">
        <v>180</v>
      </c>
      <c r="M62" s="397" t="s">
        <v>180</v>
      </c>
      <c r="N62" s="397" t="s">
        <v>180</v>
      </c>
      <c r="O62" s="397" t="s">
        <v>180</v>
      </c>
      <c r="P62" s="397" t="s">
        <v>180</v>
      </c>
      <c r="Q62" s="397" t="s">
        <v>180</v>
      </c>
      <c r="R62" s="397" t="s">
        <v>180</v>
      </c>
      <c r="S62" s="397" t="s">
        <v>180</v>
      </c>
      <c r="T62" s="397" t="s">
        <v>180</v>
      </c>
      <c r="U62" s="397" t="s">
        <v>180</v>
      </c>
      <c r="V62" s="397" t="s">
        <v>180</v>
      </c>
      <c r="W62" s="397" t="s">
        <v>180</v>
      </c>
      <c r="X62" s="397" t="s">
        <v>180</v>
      </c>
      <c r="Y62" s="397" t="s">
        <v>180</v>
      </c>
      <c r="Z62" s="397" t="s">
        <v>180</v>
      </c>
      <c r="AA62" s="397" t="s">
        <v>180</v>
      </c>
      <c r="AB62" s="397" t="s">
        <v>180</v>
      </c>
      <c r="AC62" s="397" t="s">
        <v>180</v>
      </c>
      <c r="AD62" s="397" t="s">
        <v>180</v>
      </c>
      <c r="AE62" s="397" t="s">
        <v>180</v>
      </c>
      <c r="AF62" s="397" t="s">
        <v>180</v>
      </c>
      <c r="AG62" s="397" t="s">
        <v>180</v>
      </c>
      <c r="AH62" s="397" t="s">
        <v>180</v>
      </c>
      <c r="AI62" s="397" t="s">
        <v>180</v>
      </c>
      <c r="AJ62" s="397" t="s">
        <v>180</v>
      </c>
      <c r="AK62" s="397" t="s">
        <v>180</v>
      </c>
      <c r="AL62" s="397" t="s">
        <v>180</v>
      </c>
      <c r="AM62" s="397" t="s">
        <v>180</v>
      </c>
      <c r="AN62" s="397" t="s">
        <v>180</v>
      </c>
    </row>
    <row r="63" spans="1:40" ht="42" customHeight="1" x14ac:dyDescent="0.25">
      <c r="A63" s="34"/>
      <c r="B63" s="413" t="s">
        <v>1538</v>
      </c>
      <c r="C63" s="413" t="s">
        <v>1540</v>
      </c>
      <c r="D63" s="413" t="s">
        <v>93</v>
      </c>
      <c r="E63" s="397" t="s">
        <v>180</v>
      </c>
      <c r="F63" s="397" t="s">
        <v>180</v>
      </c>
      <c r="G63" s="397" t="s">
        <v>180</v>
      </c>
      <c r="H63" s="397" t="s">
        <v>180</v>
      </c>
      <c r="I63" s="397" t="s">
        <v>180</v>
      </c>
      <c r="J63" s="397" t="s">
        <v>180</v>
      </c>
      <c r="K63" s="397" t="s">
        <v>180</v>
      </c>
      <c r="L63" s="397" t="s">
        <v>180</v>
      </c>
      <c r="M63" s="397" t="s">
        <v>180</v>
      </c>
      <c r="N63" s="397" t="s">
        <v>180</v>
      </c>
      <c r="O63" s="397" t="s">
        <v>180</v>
      </c>
      <c r="P63" s="397" t="s">
        <v>180</v>
      </c>
      <c r="Q63" s="397" t="s">
        <v>180</v>
      </c>
      <c r="R63" s="397" t="s">
        <v>180</v>
      </c>
      <c r="S63" s="397" t="s">
        <v>180</v>
      </c>
      <c r="T63" s="397" t="s">
        <v>180</v>
      </c>
      <c r="U63" s="397" t="s">
        <v>180</v>
      </c>
      <c r="V63" s="397" t="s">
        <v>180</v>
      </c>
      <c r="W63" s="397" t="s">
        <v>180</v>
      </c>
      <c r="X63" s="397" t="s">
        <v>180</v>
      </c>
      <c r="Y63" s="397" t="s">
        <v>180</v>
      </c>
      <c r="Z63" s="397" t="s">
        <v>180</v>
      </c>
      <c r="AA63" s="397" t="s">
        <v>180</v>
      </c>
      <c r="AB63" s="397" t="s">
        <v>180</v>
      </c>
      <c r="AC63" s="397" t="s">
        <v>180</v>
      </c>
      <c r="AD63" s="397" t="s">
        <v>180</v>
      </c>
      <c r="AE63" s="397" t="s">
        <v>180</v>
      </c>
      <c r="AF63" s="397" t="s">
        <v>180</v>
      </c>
      <c r="AG63" s="397" t="s">
        <v>180</v>
      </c>
      <c r="AH63" s="397" t="s">
        <v>180</v>
      </c>
      <c r="AI63" s="397" t="s">
        <v>180</v>
      </c>
      <c r="AJ63" s="397" t="s">
        <v>180</v>
      </c>
      <c r="AK63" s="397" t="s">
        <v>180</v>
      </c>
      <c r="AL63" s="397" t="s">
        <v>180</v>
      </c>
      <c r="AM63" s="397" t="s">
        <v>180</v>
      </c>
      <c r="AN63" s="397" t="s">
        <v>180</v>
      </c>
    </row>
    <row r="64" spans="1:40" ht="48" customHeight="1" x14ac:dyDescent="0.25">
      <c r="A64" s="34"/>
      <c r="B64" s="415" t="s">
        <v>706</v>
      </c>
      <c r="C64" s="402" t="s">
        <v>1541</v>
      </c>
      <c r="D64" s="402" t="s">
        <v>93</v>
      </c>
      <c r="E64" s="601" t="s">
        <v>180</v>
      </c>
      <c r="F64" s="601" t="s">
        <v>180</v>
      </c>
      <c r="G64" s="601" t="s">
        <v>180</v>
      </c>
      <c r="H64" s="601" t="s">
        <v>180</v>
      </c>
      <c r="I64" s="601" t="s">
        <v>180</v>
      </c>
      <c r="J64" s="601" t="s">
        <v>180</v>
      </c>
      <c r="K64" s="601" t="s">
        <v>180</v>
      </c>
      <c r="L64" s="601" t="s">
        <v>180</v>
      </c>
      <c r="M64" s="601" t="s">
        <v>180</v>
      </c>
      <c r="N64" s="601" t="s">
        <v>180</v>
      </c>
      <c r="O64" s="601" t="s">
        <v>180</v>
      </c>
      <c r="P64" s="601" t="s">
        <v>180</v>
      </c>
      <c r="Q64" s="601" t="s">
        <v>180</v>
      </c>
      <c r="R64" s="601" t="s">
        <v>180</v>
      </c>
      <c r="S64" s="601" t="s">
        <v>180</v>
      </c>
      <c r="T64" s="601" t="s">
        <v>180</v>
      </c>
      <c r="U64" s="601" t="s">
        <v>180</v>
      </c>
      <c r="V64" s="601" t="s">
        <v>180</v>
      </c>
      <c r="W64" s="601" t="s">
        <v>180</v>
      </c>
      <c r="X64" s="601" t="s">
        <v>180</v>
      </c>
      <c r="Y64" s="601" t="s">
        <v>180</v>
      </c>
      <c r="Z64" s="601" t="s">
        <v>180</v>
      </c>
      <c r="AA64" s="601" t="s">
        <v>180</v>
      </c>
      <c r="AB64" s="601" t="s">
        <v>180</v>
      </c>
      <c r="AC64" s="601" t="s">
        <v>180</v>
      </c>
      <c r="AD64" s="601" t="s">
        <v>180</v>
      </c>
      <c r="AE64" s="601" t="s">
        <v>180</v>
      </c>
      <c r="AF64" s="601" t="s">
        <v>180</v>
      </c>
      <c r="AG64" s="601" t="s">
        <v>180</v>
      </c>
      <c r="AH64" s="601" t="s">
        <v>180</v>
      </c>
      <c r="AI64" s="601" t="s">
        <v>180</v>
      </c>
      <c r="AJ64" s="601" t="s">
        <v>180</v>
      </c>
      <c r="AK64" s="601" t="s">
        <v>180</v>
      </c>
      <c r="AL64" s="601" t="s">
        <v>180</v>
      </c>
      <c r="AM64" s="601" t="s">
        <v>180</v>
      </c>
      <c r="AN64" s="601" t="s">
        <v>180</v>
      </c>
    </row>
    <row r="65" spans="1:40" ht="42" customHeight="1" x14ac:dyDescent="0.25">
      <c r="A65" s="34"/>
      <c r="B65" s="600" t="s">
        <v>1542</v>
      </c>
      <c r="C65" s="395" t="s">
        <v>266</v>
      </c>
      <c r="D65" s="413" t="s">
        <v>93</v>
      </c>
      <c r="E65" s="397" t="s">
        <v>180</v>
      </c>
      <c r="F65" s="397" t="s">
        <v>180</v>
      </c>
      <c r="G65" s="397" t="s">
        <v>180</v>
      </c>
      <c r="H65" s="397" t="s">
        <v>180</v>
      </c>
      <c r="I65" s="397" t="s">
        <v>180</v>
      </c>
      <c r="J65" s="397" t="s">
        <v>180</v>
      </c>
      <c r="K65" s="397" t="s">
        <v>180</v>
      </c>
      <c r="L65" s="397" t="s">
        <v>180</v>
      </c>
      <c r="M65" s="397" t="s">
        <v>180</v>
      </c>
      <c r="N65" s="397" t="s">
        <v>180</v>
      </c>
      <c r="O65" s="397" t="s">
        <v>180</v>
      </c>
      <c r="P65" s="397" t="s">
        <v>180</v>
      </c>
      <c r="Q65" s="397" t="s">
        <v>180</v>
      </c>
      <c r="R65" s="397" t="s">
        <v>180</v>
      </c>
      <c r="S65" s="397" t="s">
        <v>180</v>
      </c>
      <c r="T65" s="397" t="s">
        <v>180</v>
      </c>
      <c r="U65" s="397" t="s">
        <v>180</v>
      </c>
      <c r="V65" s="397" t="s">
        <v>180</v>
      </c>
      <c r="W65" s="397" t="s">
        <v>180</v>
      </c>
      <c r="X65" s="397" t="s">
        <v>180</v>
      </c>
      <c r="Y65" s="397" t="s">
        <v>180</v>
      </c>
      <c r="Z65" s="397" t="s">
        <v>180</v>
      </c>
      <c r="AA65" s="397" t="s">
        <v>180</v>
      </c>
      <c r="AB65" s="397" t="s">
        <v>180</v>
      </c>
      <c r="AC65" s="397" t="s">
        <v>180</v>
      </c>
      <c r="AD65" s="397" t="s">
        <v>180</v>
      </c>
      <c r="AE65" s="397" t="s">
        <v>180</v>
      </c>
      <c r="AF65" s="397" t="s">
        <v>180</v>
      </c>
      <c r="AG65" s="397" t="s">
        <v>180</v>
      </c>
      <c r="AH65" s="397" t="s">
        <v>180</v>
      </c>
      <c r="AI65" s="397" t="s">
        <v>180</v>
      </c>
      <c r="AJ65" s="397" t="s">
        <v>180</v>
      </c>
      <c r="AK65" s="397" t="s">
        <v>180</v>
      </c>
      <c r="AL65" s="397" t="s">
        <v>180</v>
      </c>
      <c r="AM65" s="397" t="s">
        <v>180</v>
      </c>
      <c r="AN65" s="397" t="s">
        <v>180</v>
      </c>
    </row>
    <row r="66" spans="1:40" ht="33" customHeight="1" x14ac:dyDescent="0.25">
      <c r="A66" s="34"/>
      <c r="B66" s="609" t="s">
        <v>1542</v>
      </c>
      <c r="C66" s="802" t="s">
        <v>1621</v>
      </c>
      <c r="D66" s="613" t="s">
        <v>1619</v>
      </c>
      <c r="E66" s="822" t="s">
        <v>180</v>
      </c>
      <c r="F66" s="822" t="s">
        <v>180</v>
      </c>
      <c r="G66" s="822" t="s">
        <v>180</v>
      </c>
      <c r="H66" s="822" t="s">
        <v>180</v>
      </c>
      <c r="I66" s="822" t="s">
        <v>180</v>
      </c>
      <c r="J66" s="822" t="s">
        <v>180</v>
      </c>
      <c r="K66" s="822" t="s">
        <v>180</v>
      </c>
      <c r="L66" s="822" t="s">
        <v>180</v>
      </c>
      <c r="M66" s="822" t="s">
        <v>180</v>
      </c>
      <c r="N66" s="822" t="s">
        <v>180</v>
      </c>
      <c r="O66" s="822" t="s">
        <v>180</v>
      </c>
      <c r="P66" s="822" t="s">
        <v>180</v>
      </c>
      <c r="Q66" s="822" t="s">
        <v>180</v>
      </c>
      <c r="R66" s="822" t="s">
        <v>180</v>
      </c>
      <c r="S66" s="822" t="s">
        <v>180</v>
      </c>
      <c r="T66" s="822" t="s">
        <v>180</v>
      </c>
      <c r="U66" s="822" t="s">
        <v>180</v>
      </c>
      <c r="V66" s="822" t="s">
        <v>180</v>
      </c>
      <c r="W66" s="822" t="s">
        <v>180</v>
      </c>
      <c r="X66" s="822" t="s">
        <v>180</v>
      </c>
      <c r="Y66" s="822" t="s">
        <v>180</v>
      </c>
      <c r="Z66" s="822" t="s">
        <v>180</v>
      </c>
      <c r="AA66" s="822" t="s">
        <v>180</v>
      </c>
      <c r="AB66" s="822" t="s">
        <v>180</v>
      </c>
      <c r="AC66" s="822" t="s">
        <v>180</v>
      </c>
      <c r="AD66" s="822" t="s">
        <v>180</v>
      </c>
      <c r="AE66" s="822" t="s">
        <v>180</v>
      </c>
      <c r="AF66" s="822" t="s">
        <v>180</v>
      </c>
      <c r="AG66" s="822" t="s">
        <v>180</v>
      </c>
      <c r="AH66" s="822" t="s">
        <v>180</v>
      </c>
      <c r="AI66" s="822" t="s">
        <v>180</v>
      </c>
      <c r="AJ66" s="822" t="s">
        <v>180</v>
      </c>
      <c r="AK66" s="822" t="s">
        <v>180</v>
      </c>
      <c r="AL66" s="822" t="s">
        <v>180</v>
      </c>
      <c r="AM66" s="822" t="s">
        <v>180</v>
      </c>
      <c r="AN66" s="822" t="s">
        <v>180</v>
      </c>
    </row>
    <row r="67" spans="1:40" ht="33" customHeight="1" x14ac:dyDescent="0.25">
      <c r="A67" s="34"/>
      <c r="B67" s="609" t="s">
        <v>1542</v>
      </c>
      <c r="C67" s="802" t="s">
        <v>1678</v>
      </c>
      <c r="D67" s="613" t="s">
        <v>1686</v>
      </c>
      <c r="E67" s="822" t="s">
        <v>180</v>
      </c>
      <c r="F67" s="822" t="s">
        <v>180</v>
      </c>
      <c r="G67" s="822" t="s">
        <v>180</v>
      </c>
      <c r="H67" s="822" t="s">
        <v>180</v>
      </c>
      <c r="I67" s="822" t="s">
        <v>180</v>
      </c>
      <c r="J67" s="822" t="s">
        <v>180</v>
      </c>
      <c r="K67" s="822" t="s">
        <v>180</v>
      </c>
      <c r="L67" s="822" t="s">
        <v>180</v>
      </c>
      <c r="M67" s="822" t="s">
        <v>180</v>
      </c>
      <c r="N67" s="822" t="s">
        <v>180</v>
      </c>
      <c r="O67" s="822" t="s">
        <v>180</v>
      </c>
      <c r="P67" s="822" t="s">
        <v>180</v>
      </c>
      <c r="Q67" s="822" t="s">
        <v>180</v>
      </c>
      <c r="R67" s="822" t="s">
        <v>180</v>
      </c>
      <c r="S67" s="822" t="s">
        <v>180</v>
      </c>
      <c r="T67" s="822" t="s">
        <v>180</v>
      </c>
      <c r="U67" s="822" t="s">
        <v>180</v>
      </c>
      <c r="V67" s="822" t="s">
        <v>180</v>
      </c>
      <c r="W67" s="822" t="s">
        <v>180</v>
      </c>
      <c r="X67" s="822" t="s">
        <v>180</v>
      </c>
      <c r="Y67" s="822" t="s">
        <v>180</v>
      </c>
      <c r="Z67" s="822" t="s">
        <v>180</v>
      </c>
      <c r="AA67" s="822" t="s">
        <v>180</v>
      </c>
      <c r="AB67" s="822" t="s">
        <v>180</v>
      </c>
      <c r="AC67" s="822" t="s">
        <v>180</v>
      </c>
      <c r="AD67" s="822" t="s">
        <v>180</v>
      </c>
      <c r="AE67" s="822" t="s">
        <v>180</v>
      </c>
      <c r="AF67" s="822" t="s">
        <v>180</v>
      </c>
      <c r="AG67" s="822" t="s">
        <v>180</v>
      </c>
      <c r="AH67" s="822" t="s">
        <v>180</v>
      </c>
      <c r="AI67" s="822" t="s">
        <v>180</v>
      </c>
      <c r="AJ67" s="822" t="s">
        <v>180</v>
      </c>
      <c r="AK67" s="822" t="s">
        <v>180</v>
      </c>
      <c r="AL67" s="822" t="s">
        <v>180</v>
      </c>
      <c r="AM67" s="822" t="s">
        <v>180</v>
      </c>
      <c r="AN67" s="822" t="s">
        <v>180</v>
      </c>
    </row>
    <row r="68" spans="1:40" ht="42" customHeight="1" x14ac:dyDescent="0.25">
      <c r="A68" s="34"/>
      <c r="B68" s="397" t="s">
        <v>1543</v>
      </c>
      <c r="C68" s="398" t="s">
        <v>129</v>
      </c>
      <c r="D68" s="399" t="s">
        <v>93</v>
      </c>
      <c r="E68" s="397" t="s">
        <v>180</v>
      </c>
      <c r="F68" s="397" t="s">
        <v>180</v>
      </c>
      <c r="G68" s="397" t="s">
        <v>180</v>
      </c>
      <c r="H68" s="397" t="s">
        <v>180</v>
      </c>
      <c r="I68" s="397" t="s">
        <v>180</v>
      </c>
      <c r="J68" s="397" t="s">
        <v>180</v>
      </c>
      <c r="K68" s="397" t="s">
        <v>180</v>
      </c>
      <c r="L68" s="397" t="s">
        <v>180</v>
      </c>
      <c r="M68" s="397" t="s">
        <v>180</v>
      </c>
      <c r="N68" s="397" t="s">
        <v>180</v>
      </c>
      <c r="O68" s="397" t="s">
        <v>180</v>
      </c>
      <c r="P68" s="397" t="s">
        <v>180</v>
      </c>
      <c r="Q68" s="397" t="s">
        <v>180</v>
      </c>
      <c r="R68" s="397" t="s">
        <v>180</v>
      </c>
      <c r="S68" s="397" t="s">
        <v>180</v>
      </c>
      <c r="T68" s="397" t="s">
        <v>180</v>
      </c>
      <c r="U68" s="397" t="s">
        <v>180</v>
      </c>
      <c r="V68" s="397" t="s">
        <v>180</v>
      </c>
      <c r="W68" s="397" t="s">
        <v>180</v>
      </c>
      <c r="X68" s="397" t="s">
        <v>180</v>
      </c>
      <c r="Y68" s="397" t="s">
        <v>180</v>
      </c>
      <c r="Z68" s="397" t="s">
        <v>180</v>
      </c>
      <c r="AA68" s="397" t="s">
        <v>180</v>
      </c>
      <c r="AB68" s="397" t="s">
        <v>180</v>
      </c>
      <c r="AC68" s="397" t="s">
        <v>180</v>
      </c>
      <c r="AD68" s="397" t="s">
        <v>180</v>
      </c>
      <c r="AE68" s="397" t="s">
        <v>180</v>
      </c>
      <c r="AF68" s="397" t="s">
        <v>180</v>
      </c>
      <c r="AG68" s="397" t="s">
        <v>180</v>
      </c>
      <c r="AH68" s="397" t="s">
        <v>180</v>
      </c>
      <c r="AI68" s="397" t="s">
        <v>180</v>
      </c>
      <c r="AJ68" s="397" t="s">
        <v>180</v>
      </c>
      <c r="AK68" s="397" t="s">
        <v>180</v>
      </c>
      <c r="AL68" s="397" t="s">
        <v>180</v>
      </c>
      <c r="AM68" s="397" t="s">
        <v>180</v>
      </c>
      <c r="AN68" s="397" t="s">
        <v>180</v>
      </c>
    </row>
    <row r="69" spans="1:40" ht="48" customHeight="1" x14ac:dyDescent="0.25">
      <c r="A69" s="34"/>
      <c r="B69" s="416" t="s">
        <v>118</v>
      </c>
      <c r="C69" s="417" t="s">
        <v>131</v>
      </c>
      <c r="D69" s="403" t="s">
        <v>93</v>
      </c>
      <c r="E69" s="662" t="s">
        <v>180</v>
      </c>
      <c r="F69" s="662" t="s">
        <v>180</v>
      </c>
      <c r="G69" s="662" t="s">
        <v>180</v>
      </c>
      <c r="H69" s="662" t="s">
        <v>180</v>
      </c>
      <c r="I69" s="662" t="s">
        <v>180</v>
      </c>
      <c r="J69" s="662" t="s">
        <v>180</v>
      </c>
      <c r="K69" s="662" t="s">
        <v>180</v>
      </c>
      <c r="L69" s="662" t="s">
        <v>180</v>
      </c>
      <c r="M69" s="662" t="s">
        <v>180</v>
      </c>
      <c r="N69" s="662" t="s">
        <v>180</v>
      </c>
      <c r="O69" s="662" t="s">
        <v>180</v>
      </c>
      <c r="P69" s="662" t="s">
        <v>180</v>
      </c>
      <c r="Q69" s="662" t="s">
        <v>180</v>
      </c>
      <c r="R69" s="662" t="s">
        <v>180</v>
      </c>
      <c r="S69" s="662" t="s">
        <v>180</v>
      </c>
      <c r="T69" s="662" t="s">
        <v>180</v>
      </c>
      <c r="U69" s="662" t="s">
        <v>180</v>
      </c>
      <c r="V69" s="662" t="s">
        <v>180</v>
      </c>
      <c r="W69" s="662" t="s">
        <v>180</v>
      </c>
      <c r="X69" s="662" t="s">
        <v>180</v>
      </c>
      <c r="Y69" s="662" t="s">
        <v>180</v>
      </c>
      <c r="Z69" s="662" t="s">
        <v>180</v>
      </c>
      <c r="AA69" s="662" t="s">
        <v>180</v>
      </c>
      <c r="AB69" s="662" t="s">
        <v>180</v>
      </c>
      <c r="AC69" s="662" t="s">
        <v>180</v>
      </c>
      <c r="AD69" s="662" t="s">
        <v>180</v>
      </c>
      <c r="AE69" s="662" t="s">
        <v>180</v>
      </c>
      <c r="AF69" s="662" t="s">
        <v>180</v>
      </c>
      <c r="AG69" s="662" t="s">
        <v>180</v>
      </c>
      <c r="AH69" s="662" t="s">
        <v>180</v>
      </c>
      <c r="AI69" s="662" t="s">
        <v>180</v>
      </c>
      <c r="AJ69" s="662" t="s">
        <v>180</v>
      </c>
      <c r="AK69" s="662" t="s">
        <v>180</v>
      </c>
      <c r="AL69" s="662" t="s">
        <v>180</v>
      </c>
      <c r="AM69" s="662" t="s">
        <v>180</v>
      </c>
      <c r="AN69" s="662" t="s">
        <v>180</v>
      </c>
    </row>
    <row r="70" spans="1:40" ht="48" customHeight="1" x14ac:dyDescent="0.25">
      <c r="A70" s="34"/>
      <c r="B70" s="416" t="s">
        <v>120</v>
      </c>
      <c r="C70" s="417" t="s">
        <v>133</v>
      </c>
      <c r="D70" s="416" t="s">
        <v>93</v>
      </c>
      <c r="E70" s="666" t="s">
        <v>180</v>
      </c>
      <c r="F70" s="666" t="s">
        <v>180</v>
      </c>
      <c r="G70" s="666" t="s">
        <v>180</v>
      </c>
      <c r="H70" s="666" t="s">
        <v>180</v>
      </c>
      <c r="I70" s="666" t="s">
        <v>180</v>
      </c>
      <c r="J70" s="666" t="s">
        <v>180</v>
      </c>
      <c r="K70" s="666" t="s">
        <v>180</v>
      </c>
      <c r="L70" s="666" t="s">
        <v>180</v>
      </c>
      <c r="M70" s="666" t="s">
        <v>180</v>
      </c>
      <c r="N70" s="666" t="s">
        <v>180</v>
      </c>
      <c r="O70" s="666" t="s">
        <v>180</v>
      </c>
      <c r="P70" s="666" t="s">
        <v>180</v>
      </c>
      <c r="Q70" s="666" t="s">
        <v>180</v>
      </c>
      <c r="R70" s="666" t="s">
        <v>180</v>
      </c>
      <c r="S70" s="666" t="s">
        <v>180</v>
      </c>
      <c r="T70" s="666" t="s">
        <v>180</v>
      </c>
      <c r="U70" s="666" t="s">
        <v>180</v>
      </c>
      <c r="V70" s="666" t="s">
        <v>180</v>
      </c>
      <c r="W70" s="666" t="s">
        <v>180</v>
      </c>
      <c r="X70" s="666" t="s">
        <v>180</v>
      </c>
      <c r="Y70" s="666" t="s">
        <v>180</v>
      </c>
      <c r="Z70" s="666" t="s">
        <v>180</v>
      </c>
      <c r="AA70" s="666" t="s">
        <v>180</v>
      </c>
      <c r="AB70" s="666" t="s">
        <v>180</v>
      </c>
      <c r="AC70" s="666" t="s">
        <v>180</v>
      </c>
      <c r="AD70" s="666" t="s">
        <v>180</v>
      </c>
      <c r="AE70" s="666" t="s">
        <v>180</v>
      </c>
      <c r="AF70" s="666" t="s">
        <v>180</v>
      </c>
      <c r="AG70" s="666" t="s">
        <v>180</v>
      </c>
      <c r="AH70" s="666" t="s">
        <v>180</v>
      </c>
      <c r="AI70" s="666" t="s">
        <v>180</v>
      </c>
      <c r="AJ70" s="666" t="s">
        <v>180</v>
      </c>
      <c r="AK70" s="666" t="s">
        <v>180</v>
      </c>
      <c r="AL70" s="666" t="s">
        <v>180</v>
      </c>
      <c r="AM70" s="666" t="s">
        <v>180</v>
      </c>
      <c r="AN70" s="666" t="s">
        <v>180</v>
      </c>
    </row>
    <row r="71" spans="1:40" ht="42" customHeight="1" x14ac:dyDescent="0.25">
      <c r="A71" s="34"/>
      <c r="B71" s="397" t="s">
        <v>1544</v>
      </c>
      <c r="C71" s="398" t="s">
        <v>135</v>
      </c>
      <c r="D71" s="418" t="s">
        <v>93</v>
      </c>
      <c r="E71" s="663" t="s">
        <v>180</v>
      </c>
      <c r="F71" s="663" t="s">
        <v>180</v>
      </c>
      <c r="G71" s="663" t="s">
        <v>180</v>
      </c>
      <c r="H71" s="663" t="s">
        <v>180</v>
      </c>
      <c r="I71" s="663" t="s">
        <v>180</v>
      </c>
      <c r="J71" s="663" t="s">
        <v>180</v>
      </c>
      <c r="K71" s="663" t="s">
        <v>180</v>
      </c>
      <c r="L71" s="663" t="s">
        <v>180</v>
      </c>
      <c r="M71" s="663" t="s">
        <v>180</v>
      </c>
      <c r="N71" s="663" t="s">
        <v>180</v>
      </c>
      <c r="O71" s="663" t="s">
        <v>180</v>
      </c>
      <c r="P71" s="663" t="s">
        <v>180</v>
      </c>
      <c r="Q71" s="663" t="s">
        <v>180</v>
      </c>
      <c r="R71" s="663" t="s">
        <v>180</v>
      </c>
      <c r="S71" s="663" t="s">
        <v>180</v>
      </c>
      <c r="T71" s="663" t="s">
        <v>180</v>
      </c>
      <c r="U71" s="663" t="s">
        <v>180</v>
      </c>
      <c r="V71" s="663" t="s">
        <v>180</v>
      </c>
      <c r="W71" s="663" t="s">
        <v>180</v>
      </c>
      <c r="X71" s="663" t="s">
        <v>180</v>
      </c>
      <c r="Y71" s="663" t="s">
        <v>180</v>
      </c>
      <c r="Z71" s="663" t="s">
        <v>180</v>
      </c>
      <c r="AA71" s="663" t="s">
        <v>180</v>
      </c>
      <c r="AB71" s="663" t="s">
        <v>180</v>
      </c>
      <c r="AC71" s="663" t="s">
        <v>180</v>
      </c>
      <c r="AD71" s="663" t="s">
        <v>180</v>
      </c>
      <c r="AE71" s="663" t="s">
        <v>180</v>
      </c>
      <c r="AF71" s="663" t="s">
        <v>180</v>
      </c>
      <c r="AG71" s="663" t="s">
        <v>180</v>
      </c>
      <c r="AH71" s="663" t="s">
        <v>180</v>
      </c>
      <c r="AI71" s="663" t="s">
        <v>180</v>
      </c>
      <c r="AJ71" s="663" t="s">
        <v>180</v>
      </c>
      <c r="AK71" s="663" t="s">
        <v>180</v>
      </c>
      <c r="AL71" s="663" t="s">
        <v>180</v>
      </c>
      <c r="AM71" s="663" t="s">
        <v>180</v>
      </c>
      <c r="AN71" s="663" t="s">
        <v>180</v>
      </c>
    </row>
    <row r="72" spans="1:40" ht="42" customHeight="1" x14ac:dyDescent="0.25">
      <c r="A72" s="34"/>
      <c r="B72" s="397" t="s">
        <v>1545</v>
      </c>
      <c r="C72" s="398" t="s">
        <v>138</v>
      </c>
      <c r="D72" s="418" t="s">
        <v>93</v>
      </c>
      <c r="E72" s="663" t="s">
        <v>180</v>
      </c>
      <c r="F72" s="663" t="s">
        <v>180</v>
      </c>
      <c r="G72" s="663" t="s">
        <v>180</v>
      </c>
      <c r="H72" s="663" t="s">
        <v>180</v>
      </c>
      <c r="I72" s="663" t="s">
        <v>180</v>
      </c>
      <c r="J72" s="663" t="s">
        <v>180</v>
      </c>
      <c r="K72" s="663" t="s">
        <v>180</v>
      </c>
      <c r="L72" s="663" t="s">
        <v>180</v>
      </c>
      <c r="M72" s="663" t="s">
        <v>180</v>
      </c>
      <c r="N72" s="663" t="s">
        <v>180</v>
      </c>
      <c r="O72" s="663" t="s">
        <v>180</v>
      </c>
      <c r="P72" s="663" t="s">
        <v>180</v>
      </c>
      <c r="Q72" s="663" t="s">
        <v>180</v>
      </c>
      <c r="R72" s="663" t="s">
        <v>180</v>
      </c>
      <c r="S72" s="663" t="s">
        <v>180</v>
      </c>
      <c r="T72" s="663" t="s">
        <v>180</v>
      </c>
      <c r="U72" s="663" t="s">
        <v>180</v>
      </c>
      <c r="V72" s="663" t="s">
        <v>180</v>
      </c>
      <c r="W72" s="663" t="s">
        <v>180</v>
      </c>
      <c r="X72" s="663" t="s">
        <v>180</v>
      </c>
      <c r="Y72" s="663" t="s">
        <v>180</v>
      </c>
      <c r="Z72" s="663" t="s">
        <v>180</v>
      </c>
      <c r="AA72" s="663" t="s">
        <v>180</v>
      </c>
      <c r="AB72" s="663" t="s">
        <v>180</v>
      </c>
      <c r="AC72" s="663" t="s">
        <v>180</v>
      </c>
      <c r="AD72" s="663" t="s">
        <v>180</v>
      </c>
      <c r="AE72" s="663" t="s">
        <v>180</v>
      </c>
      <c r="AF72" s="663" t="s">
        <v>180</v>
      </c>
      <c r="AG72" s="663" t="s">
        <v>180</v>
      </c>
      <c r="AH72" s="663" t="s">
        <v>180</v>
      </c>
      <c r="AI72" s="663" t="s">
        <v>180</v>
      </c>
      <c r="AJ72" s="663" t="s">
        <v>180</v>
      </c>
      <c r="AK72" s="663" t="s">
        <v>180</v>
      </c>
      <c r="AL72" s="663" t="s">
        <v>180</v>
      </c>
      <c r="AM72" s="663" t="s">
        <v>180</v>
      </c>
      <c r="AN72" s="663" t="s">
        <v>180</v>
      </c>
    </row>
    <row r="73" spans="1:40" ht="33" customHeight="1" x14ac:dyDescent="0.25">
      <c r="B73" s="67" t="s">
        <v>1545</v>
      </c>
      <c r="C73" s="313" t="s">
        <v>1416</v>
      </c>
      <c r="D73" s="421" t="s">
        <v>1622</v>
      </c>
      <c r="E73" s="423" t="s">
        <v>180</v>
      </c>
      <c r="F73" s="423" t="s">
        <v>180</v>
      </c>
      <c r="G73" s="423" t="s">
        <v>180</v>
      </c>
      <c r="H73" s="423" t="s">
        <v>180</v>
      </c>
      <c r="I73" s="423" t="s">
        <v>180</v>
      </c>
      <c r="J73" s="423" t="s">
        <v>180</v>
      </c>
      <c r="K73" s="423" t="s">
        <v>180</v>
      </c>
      <c r="L73" s="423" t="s">
        <v>180</v>
      </c>
      <c r="M73" s="423" t="s">
        <v>180</v>
      </c>
      <c r="N73" s="423" t="s">
        <v>180</v>
      </c>
      <c r="O73" s="423" t="s">
        <v>180</v>
      </c>
      <c r="P73" s="423" t="s">
        <v>180</v>
      </c>
      <c r="Q73" s="423" t="s">
        <v>180</v>
      </c>
      <c r="R73" s="423" t="s">
        <v>180</v>
      </c>
      <c r="S73" s="423" t="s">
        <v>180</v>
      </c>
      <c r="T73" s="423" t="s">
        <v>180</v>
      </c>
      <c r="U73" s="423" t="s">
        <v>180</v>
      </c>
      <c r="V73" s="423" t="s">
        <v>180</v>
      </c>
      <c r="W73" s="423" t="s">
        <v>180</v>
      </c>
      <c r="X73" s="423" t="s">
        <v>180</v>
      </c>
      <c r="Y73" s="423" t="s">
        <v>180</v>
      </c>
      <c r="Z73" s="423" t="s">
        <v>180</v>
      </c>
      <c r="AA73" s="423" t="s">
        <v>180</v>
      </c>
      <c r="AB73" s="423" t="s">
        <v>180</v>
      </c>
      <c r="AC73" s="423" t="s">
        <v>180</v>
      </c>
      <c r="AD73" s="423" t="s">
        <v>180</v>
      </c>
      <c r="AE73" s="423" t="s">
        <v>180</v>
      </c>
      <c r="AF73" s="423" t="s">
        <v>180</v>
      </c>
      <c r="AG73" s="423" t="s">
        <v>180</v>
      </c>
      <c r="AH73" s="423" t="s">
        <v>180</v>
      </c>
      <c r="AI73" s="423" t="s">
        <v>180</v>
      </c>
      <c r="AJ73" s="423" t="s">
        <v>180</v>
      </c>
      <c r="AK73" s="423" t="s">
        <v>180</v>
      </c>
      <c r="AL73" s="423" t="s">
        <v>180</v>
      </c>
      <c r="AM73" s="423" t="s">
        <v>180</v>
      </c>
      <c r="AN73" s="423" t="s">
        <v>180</v>
      </c>
    </row>
    <row r="74" spans="1:40" ht="33" customHeight="1" x14ac:dyDescent="0.25">
      <c r="A74" s="34"/>
      <c r="B74" s="67" t="s">
        <v>1545</v>
      </c>
      <c r="C74" s="313" t="s">
        <v>1425</v>
      </c>
      <c r="D74" s="67" t="s">
        <v>1629</v>
      </c>
      <c r="E74" s="423" t="s">
        <v>180</v>
      </c>
      <c r="F74" s="423" t="s">
        <v>180</v>
      </c>
      <c r="G74" s="423" t="s">
        <v>180</v>
      </c>
      <c r="H74" s="423" t="s">
        <v>180</v>
      </c>
      <c r="I74" s="423" t="s">
        <v>180</v>
      </c>
      <c r="J74" s="423" t="s">
        <v>180</v>
      </c>
      <c r="K74" s="423" t="s">
        <v>180</v>
      </c>
      <c r="L74" s="423" t="s">
        <v>180</v>
      </c>
      <c r="M74" s="423" t="s">
        <v>180</v>
      </c>
      <c r="N74" s="423" t="s">
        <v>180</v>
      </c>
      <c r="O74" s="423" t="s">
        <v>180</v>
      </c>
      <c r="P74" s="423" t="s">
        <v>180</v>
      </c>
      <c r="Q74" s="423" t="s">
        <v>180</v>
      </c>
      <c r="R74" s="423" t="s">
        <v>180</v>
      </c>
      <c r="S74" s="423" t="s">
        <v>180</v>
      </c>
      <c r="T74" s="423" t="s">
        <v>180</v>
      </c>
      <c r="U74" s="423" t="s">
        <v>180</v>
      </c>
      <c r="V74" s="423" t="s">
        <v>180</v>
      </c>
      <c r="W74" s="423" t="s">
        <v>180</v>
      </c>
      <c r="X74" s="423" t="s">
        <v>180</v>
      </c>
      <c r="Y74" s="423" t="s">
        <v>180</v>
      </c>
      <c r="Z74" s="423" t="s">
        <v>180</v>
      </c>
      <c r="AA74" s="423" t="s">
        <v>180</v>
      </c>
      <c r="AB74" s="423" t="s">
        <v>180</v>
      </c>
      <c r="AC74" s="423" t="s">
        <v>180</v>
      </c>
      <c r="AD74" s="423" t="s">
        <v>180</v>
      </c>
      <c r="AE74" s="423" t="s">
        <v>180</v>
      </c>
      <c r="AF74" s="423" t="s">
        <v>180</v>
      </c>
      <c r="AG74" s="423" t="s">
        <v>180</v>
      </c>
      <c r="AH74" s="423" t="s">
        <v>180</v>
      </c>
      <c r="AI74" s="423" t="s">
        <v>180</v>
      </c>
      <c r="AJ74" s="423" t="s">
        <v>180</v>
      </c>
      <c r="AK74" s="423" t="s">
        <v>180</v>
      </c>
      <c r="AL74" s="423" t="s">
        <v>180</v>
      </c>
      <c r="AM74" s="423" t="s">
        <v>180</v>
      </c>
      <c r="AN74" s="423" t="s">
        <v>180</v>
      </c>
    </row>
    <row r="75" spans="1:40" ht="33" customHeight="1" x14ac:dyDescent="0.25">
      <c r="B75" s="67" t="s">
        <v>1545</v>
      </c>
      <c r="C75" s="313" t="s">
        <v>1646</v>
      </c>
      <c r="D75" s="67" t="s">
        <v>1630</v>
      </c>
      <c r="E75" s="423" t="s">
        <v>180</v>
      </c>
      <c r="F75" s="423" t="s">
        <v>180</v>
      </c>
      <c r="G75" s="423" t="s">
        <v>180</v>
      </c>
      <c r="H75" s="423" t="s">
        <v>180</v>
      </c>
      <c r="I75" s="423" t="s">
        <v>180</v>
      </c>
      <c r="J75" s="423" t="s">
        <v>180</v>
      </c>
      <c r="K75" s="423" t="s">
        <v>180</v>
      </c>
      <c r="L75" s="423" t="s">
        <v>180</v>
      </c>
      <c r="M75" s="423" t="s">
        <v>180</v>
      </c>
      <c r="N75" s="423" t="s">
        <v>180</v>
      </c>
      <c r="O75" s="423" t="s">
        <v>180</v>
      </c>
      <c r="P75" s="423" t="s">
        <v>180</v>
      </c>
      <c r="Q75" s="423" t="s">
        <v>180</v>
      </c>
      <c r="R75" s="423" t="s">
        <v>180</v>
      </c>
      <c r="S75" s="423" t="s">
        <v>180</v>
      </c>
      <c r="T75" s="423" t="s">
        <v>180</v>
      </c>
      <c r="U75" s="423" t="s">
        <v>180</v>
      </c>
      <c r="V75" s="423" t="s">
        <v>180</v>
      </c>
      <c r="W75" s="423" t="s">
        <v>180</v>
      </c>
      <c r="X75" s="423" t="s">
        <v>180</v>
      </c>
      <c r="Y75" s="423" t="s">
        <v>180</v>
      </c>
      <c r="Z75" s="423" t="s">
        <v>180</v>
      </c>
      <c r="AA75" s="423" t="s">
        <v>180</v>
      </c>
      <c r="AB75" s="423" t="s">
        <v>180</v>
      </c>
      <c r="AC75" s="423" t="s">
        <v>180</v>
      </c>
      <c r="AD75" s="423" t="s">
        <v>180</v>
      </c>
      <c r="AE75" s="423" t="s">
        <v>180</v>
      </c>
      <c r="AF75" s="423" t="s">
        <v>180</v>
      </c>
      <c r="AG75" s="423" t="s">
        <v>180</v>
      </c>
      <c r="AH75" s="423" t="s">
        <v>180</v>
      </c>
      <c r="AI75" s="423" t="s">
        <v>180</v>
      </c>
      <c r="AJ75" s="423" t="s">
        <v>180</v>
      </c>
      <c r="AK75" s="423" t="s">
        <v>180</v>
      </c>
      <c r="AL75" s="423" t="s">
        <v>180</v>
      </c>
      <c r="AM75" s="423" t="s">
        <v>180</v>
      </c>
      <c r="AN75" s="423" t="s">
        <v>180</v>
      </c>
    </row>
    <row r="76" spans="1:40" ht="33" customHeight="1" x14ac:dyDescent="0.25">
      <c r="B76" s="67" t="s">
        <v>1545</v>
      </c>
      <c r="C76" s="313" t="s">
        <v>1427</v>
      </c>
      <c r="D76" s="67" t="s">
        <v>1631</v>
      </c>
      <c r="E76" s="423" t="s">
        <v>180</v>
      </c>
      <c r="F76" s="423" t="s">
        <v>180</v>
      </c>
      <c r="G76" s="423" t="s">
        <v>180</v>
      </c>
      <c r="H76" s="423" t="s">
        <v>180</v>
      </c>
      <c r="I76" s="423" t="s">
        <v>180</v>
      </c>
      <c r="J76" s="423" t="s">
        <v>180</v>
      </c>
      <c r="K76" s="423" t="s">
        <v>180</v>
      </c>
      <c r="L76" s="423" t="s">
        <v>180</v>
      </c>
      <c r="M76" s="423" t="s">
        <v>180</v>
      </c>
      <c r="N76" s="423" t="s">
        <v>180</v>
      </c>
      <c r="O76" s="423" t="s">
        <v>180</v>
      </c>
      <c r="P76" s="423" t="s">
        <v>180</v>
      </c>
      <c r="Q76" s="423" t="s">
        <v>180</v>
      </c>
      <c r="R76" s="423" t="s">
        <v>180</v>
      </c>
      <c r="S76" s="423" t="s">
        <v>180</v>
      </c>
      <c r="T76" s="423" t="s">
        <v>180</v>
      </c>
      <c r="U76" s="423" t="s">
        <v>180</v>
      </c>
      <c r="V76" s="423" t="s">
        <v>180</v>
      </c>
      <c r="W76" s="423" t="s">
        <v>180</v>
      </c>
      <c r="X76" s="423" t="s">
        <v>180</v>
      </c>
      <c r="Y76" s="423" t="s">
        <v>180</v>
      </c>
      <c r="Z76" s="423" t="s">
        <v>180</v>
      </c>
      <c r="AA76" s="423" t="s">
        <v>180</v>
      </c>
      <c r="AB76" s="423" t="s">
        <v>180</v>
      </c>
      <c r="AC76" s="423" t="s">
        <v>180</v>
      </c>
      <c r="AD76" s="423" t="s">
        <v>180</v>
      </c>
      <c r="AE76" s="423" t="s">
        <v>180</v>
      </c>
      <c r="AF76" s="423" t="s">
        <v>180</v>
      </c>
      <c r="AG76" s="423" t="s">
        <v>180</v>
      </c>
      <c r="AH76" s="423" t="s">
        <v>180</v>
      </c>
      <c r="AI76" s="423" t="s">
        <v>180</v>
      </c>
      <c r="AJ76" s="423" t="s">
        <v>180</v>
      </c>
      <c r="AK76" s="423" t="s">
        <v>180</v>
      </c>
      <c r="AL76" s="423" t="s">
        <v>180</v>
      </c>
      <c r="AM76" s="423" t="s">
        <v>180</v>
      </c>
      <c r="AN76" s="423" t="s">
        <v>180</v>
      </c>
    </row>
    <row r="77" spans="1:40" ht="33" customHeight="1" x14ac:dyDescent="0.25">
      <c r="B77" s="67" t="s">
        <v>1545</v>
      </c>
      <c r="C77" s="313" t="s">
        <v>1648</v>
      </c>
      <c r="D77" s="67" t="s">
        <v>1632</v>
      </c>
      <c r="E77" s="423" t="s">
        <v>180</v>
      </c>
      <c r="F77" s="423" t="s">
        <v>180</v>
      </c>
      <c r="G77" s="423" t="s">
        <v>180</v>
      </c>
      <c r="H77" s="423" t="s">
        <v>180</v>
      </c>
      <c r="I77" s="423" t="s">
        <v>180</v>
      </c>
      <c r="J77" s="423" t="s">
        <v>180</v>
      </c>
      <c r="K77" s="423" t="s">
        <v>180</v>
      </c>
      <c r="L77" s="423" t="s">
        <v>180</v>
      </c>
      <c r="M77" s="423" t="s">
        <v>180</v>
      </c>
      <c r="N77" s="423" t="s">
        <v>180</v>
      </c>
      <c r="O77" s="423" t="s">
        <v>180</v>
      </c>
      <c r="P77" s="423" t="s">
        <v>180</v>
      </c>
      <c r="Q77" s="423" t="s">
        <v>180</v>
      </c>
      <c r="R77" s="423" t="s">
        <v>180</v>
      </c>
      <c r="S77" s="423" t="s">
        <v>180</v>
      </c>
      <c r="T77" s="423" t="s">
        <v>180</v>
      </c>
      <c r="U77" s="423" t="s">
        <v>180</v>
      </c>
      <c r="V77" s="423" t="s">
        <v>180</v>
      </c>
      <c r="W77" s="423" t="s">
        <v>180</v>
      </c>
      <c r="X77" s="423" t="s">
        <v>180</v>
      </c>
      <c r="Y77" s="423" t="s">
        <v>180</v>
      </c>
      <c r="Z77" s="423" t="s">
        <v>180</v>
      </c>
      <c r="AA77" s="423" t="s">
        <v>180</v>
      </c>
      <c r="AB77" s="423" t="s">
        <v>180</v>
      </c>
      <c r="AC77" s="423" t="s">
        <v>180</v>
      </c>
      <c r="AD77" s="423" t="s">
        <v>180</v>
      </c>
      <c r="AE77" s="423" t="s">
        <v>180</v>
      </c>
      <c r="AF77" s="423" t="s">
        <v>180</v>
      </c>
      <c r="AG77" s="423" t="s">
        <v>180</v>
      </c>
      <c r="AH77" s="423" t="s">
        <v>180</v>
      </c>
      <c r="AI77" s="423" t="s">
        <v>180</v>
      </c>
      <c r="AJ77" s="423" t="s">
        <v>180</v>
      </c>
      <c r="AK77" s="423" t="s">
        <v>180</v>
      </c>
      <c r="AL77" s="423" t="s">
        <v>180</v>
      </c>
      <c r="AM77" s="423" t="s">
        <v>180</v>
      </c>
      <c r="AN77" s="423" t="s">
        <v>180</v>
      </c>
    </row>
    <row r="78" spans="1:40" ht="33" customHeight="1" x14ac:dyDescent="0.25">
      <c r="B78" s="67" t="s">
        <v>1545</v>
      </c>
      <c r="C78" s="313" t="s">
        <v>1649</v>
      </c>
      <c r="D78" s="67" t="s">
        <v>1633</v>
      </c>
      <c r="E78" s="423" t="s">
        <v>180</v>
      </c>
      <c r="F78" s="423" t="s">
        <v>180</v>
      </c>
      <c r="G78" s="423" t="s">
        <v>180</v>
      </c>
      <c r="H78" s="423" t="s">
        <v>180</v>
      </c>
      <c r="I78" s="423" t="s">
        <v>180</v>
      </c>
      <c r="J78" s="423" t="s">
        <v>180</v>
      </c>
      <c r="K78" s="423" t="s">
        <v>180</v>
      </c>
      <c r="L78" s="423" t="s">
        <v>180</v>
      </c>
      <c r="M78" s="423" t="s">
        <v>180</v>
      </c>
      <c r="N78" s="423" t="s">
        <v>180</v>
      </c>
      <c r="O78" s="423" t="s">
        <v>180</v>
      </c>
      <c r="P78" s="423" t="s">
        <v>180</v>
      </c>
      <c r="Q78" s="423" t="s">
        <v>180</v>
      </c>
      <c r="R78" s="423" t="s">
        <v>180</v>
      </c>
      <c r="S78" s="423" t="s">
        <v>180</v>
      </c>
      <c r="T78" s="423" t="s">
        <v>180</v>
      </c>
      <c r="U78" s="423" t="s">
        <v>180</v>
      </c>
      <c r="V78" s="423" t="s">
        <v>180</v>
      </c>
      <c r="W78" s="423" t="s">
        <v>180</v>
      </c>
      <c r="X78" s="423" t="s">
        <v>180</v>
      </c>
      <c r="Y78" s="423" t="s">
        <v>180</v>
      </c>
      <c r="Z78" s="423" t="s">
        <v>180</v>
      </c>
      <c r="AA78" s="423" t="s">
        <v>180</v>
      </c>
      <c r="AB78" s="423" t="s">
        <v>180</v>
      </c>
      <c r="AC78" s="423" t="s">
        <v>180</v>
      </c>
      <c r="AD78" s="423" t="s">
        <v>180</v>
      </c>
      <c r="AE78" s="423" t="s">
        <v>180</v>
      </c>
      <c r="AF78" s="423" t="s">
        <v>180</v>
      </c>
      <c r="AG78" s="423" t="s">
        <v>180</v>
      </c>
      <c r="AH78" s="423" t="s">
        <v>180</v>
      </c>
      <c r="AI78" s="423" t="s">
        <v>180</v>
      </c>
      <c r="AJ78" s="423" t="s">
        <v>180</v>
      </c>
      <c r="AK78" s="423" t="s">
        <v>180</v>
      </c>
      <c r="AL78" s="423" t="s">
        <v>180</v>
      </c>
      <c r="AM78" s="423" t="s">
        <v>180</v>
      </c>
      <c r="AN78" s="423" t="s">
        <v>180</v>
      </c>
    </row>
    <row r="79" spans="1:40" ht="33" customHeight="1" x14ac:dyDescent="0.25">
      <c r="B79" s="67" t="s">
        <v>1545</v>
      </c>
      <c r="C79" s="313" t="s">
        <v>1424</v>
      </c>
      <c r="D79" s="67" t="s">
        <v>1637</v>
      </c>
      <c r="E79" s="423" t="s">
        <v>180</v>
      </c>
      <c r="F79" s="423" t="s">
        <v>180</v>
      </c>
      <c r="G79" s="423" t="s">
        <v>180</v>
      </c>
      <c r="H79" s="423" t="s">
        <v>180</v>
      </c>
      <c r="I79" s="423" t="s">
        <v>180</v>
      </c>
      <c r="J79" s="423" t="s">
        <v>180</v>
      </c>
      <c r="K79" s="423" t="s">
        <v>180</v>
      </c>
      <c r="L79" s="423" t="s">
        <v>180</v>
      </c>
      <c r="M79" s="423" t="s">
        <v>180</v>
      </c>
      <c r="N79" s="423" t="s">
        <v>180</v>
      </c>
      <c r="O79" s="423" t="s">
        <v>180</v>
      </c>
      <c r="P79" s="423" t="s">
        <v>180</v>
      </c>
      <c r="Q79" s="423" t="s">
        <v>180</v>
      </c>
      <c r="R79" s="423" t="s">
        <v>180</v>
      </c>
      <c r="S79" s="423" t="s">
        <v>180</v>
      </c>
      <c r="T79" s="423" t="s">
        <v>180</v>
      </c>
      <c r="U79" s="423" t="s">
        <v>180</v>
      </c>
      <c r="V79" s="423" t="s">
        <v>180</v>
      </c>
      <c r="W79" s="423" t="s">
        <v>180</v>
      </c>
      <c r="X79" s="423" t="s">
        <v>180</v>
      </c>
      <c r="Y79" s="423" t="s">
        <v>180</v>
      </c>
      <c r="Z79" s="423" t="s">
        <v>180</v>
      </c>
      <c r="AA79" s="423" t="s">
        <v>180</v>
      </c>
      <c r="AB79" s="423" t="s">
        <v>180</v>
      </c>
      <c r="AC79" s="423" t="s">
        <v>180</v>
      </c>
      <c r="AD79" s="423" t="s">
        <v>180</v>
      </c>
      <c r="AE79" s="423" t="s">
        <v>180</v>
      </c>
      <c r="AF79" s="423" t="s">
        <v>180</v>
      </c>
      <c r="AG79" s="423" t="s">
        <v>180</v>
      </c>
      <c r="AH79" s="423" t="s">
        <v>180</v>
      </c>
      <c r="AI79" s="423" t="s">
        <v>180</v>
      </c>
      <c r="AJ79" s="423" t="s">
        <v>180</v>
      </c>
      <c r="AK79" s="423" t="s">
        <v>180</v>
      </c>
      <c r="AL79" s="423" t="s">
        <v>180</v>
      </c>
      <c r="AM79" s="423" t="s">
        <v>180</v>
      </c>
      <c r="AN79" s="423" t="s">
        <v>180</v>
      </c>
    </row>
    <row r="80" spans="1:40" ht="48" customHeight="1" x14ac:dyDescent="0.25">
      <c r="B80" s="416" t="s">
        <v>122</v>
      </c>
      <c r="C80" s="417" t="s">
        <v>140</v>
      </c>
      <c r="D80" s="416" t="s">
        <v>93</v>
      </c>
      <c r="E80" s="662" t="s">
        <v>180</v>
      </c>
      <c r="F80" s="662" t="s">
        <v>180</v>
      </c>
      <c r="G80" s="662" t="s">
        <v>180</v>
      </c>
      <c r="H80" s="662" t="s">
        <v>180</v>
      </c>
      <c r="I80" s="662" t="s">
        <v>180</v>
      </c>
      <c r="J80" s="662" t="s">
        <v>180</v>
      </c>
      <c r="K80" s="662" t="s">
        <v>180</v>
      </c>
      <c r="L80" s="662" t="s">
        <v>180</v>
      </c>
      <c r="M80" s="662" t="s">
        <v>180</v>
      </c>
      <c r="N80" s="662" t="s">
        <v>180</v>
      </c>
      <c r="O80" s="662" t="s">
        <v>180</v>
      </c>
      <c r="P80" s="662" t="s">
        <v>180</v>
      </c>
      <c r="Q80" s="662" t="s">
        <v>180</v>
      </c>
      <c r="R80" s="662" t="s">
        <v>180</v>
      </c>
      <c r="S80" s="662" t="s">
        <v>180</v>
      </c>
      <c r="T80" s="662" t="s">
        <v>180</v>
      </c>
      <c r="U80" s="662" t="s">
        <v>180</v>
      </c>
      <c r="V80" s="662" t="s">
        <v>180</v>
      </c>
      <c r="W80" s="662" t="s">
        <v>180</v>
      </c>
      <c r="X80" s="662" t="s">
        <v>180</v>
      </c>
      <c r="Y80" s="662" t="s">
        <v>180</v>
      </c>
      <c r="Z80" s="662" t="s">
        <v>180</v>
      </c>
      <c r="AA80" s="662" t="s">
        <v>180</v>
      </c>
      <c r="AB80" s="662" t="s">
        <v>180</v>
      </c>
      <c r="AC80" s="662" t="s">
        <v>180</v>
      </c>
      <c r="AD80" s="662" t="s">
        <v>180</v>
      </c>
      <c r="AE80" s="662" t="s">
        <v>180</v>
      </c>
      <c r="AF80" s="662" t="s">
        <v>180</v>
      </c>
      <c r="AG80" s="662" t="s">
        <v>180</v>
      </c>
      <c r="AH80" s="662" t="s">
        <v>180</v>
      </c>
      <c r="AI80" s="662" t="s">
        <v>180</v>
      </c>
      <c r="AJ80" s="662" t="s">
        <v>180</v>
      </c>
      <c r="AK80" s="662" t="s">
        <v>180</v>
      </c>
      <c r="AL80" s="662" t="s">
        <v>180</v>
      </c>
      <c r="AM80" s="662" t="s">
        <v>180</v>
      </c>
      <c r="AN80" s="662" t="s">
        <v>180</v>
      </c>
    </row>
    <row r="81" spans="1:40" ht="42" customHeight="1" x14ac:dyDescent="0.25">
      <c r="B81" s="397" t="s">
        <v>1546</v>
      </c>
      <c r="C81" s="398" t="s">
        <v>142</v>
      </c>
      <c r="D81" s="397" t="s">
        <v>93</v>
      </c>
      <c r="E81" s="663" t="s">
        <v>180</v>
      </c>
      <c r="F81" s="663" t="s">
        <v>180</v>
      </c>
      <c r="G81" s="663" t="s">
        <v>180</v>
      </c>
      <c r="H81" s="663" t="s">
        <v>180</v>
      </c>
      <c r="I81" s="663" t="s">
        <v>180</v>
      </c>
      <c r="J81" s="663" t="s">
        <v>180</v>
      </c>
      <c r="K81" s="663" t="s">
        <v>180</v>
      </c>
      <c r="L81" s="663" t="s">
        <v>180</v>
      </c>
      <c r="M81" s="663" t="s">
        <v>180</v>
      </c>
      <c r="N81" s="663" t="s">
        <v>180</v>
      </c>
      <c r="O81" s="663" t="s">
        <v>180</v>
      </c>
      <c r="P81" s="663" t="s">
        <v>180</v>
      </c>
      <c r="Q81" s="663" t="s">
        <v>180</v>
      </c>
      <c r="R81" s="663" t="s">
        <v>180</v>
      </c>
      <c r="S81" s="663" t="s">
        <v>180</v>
      </c>
      <c r="T81" s="663" t="s">
        <v>180</v>
      </c>
      <c r="U81" s="663" t="s">
        <v>180</v>
      </c>
      <c r="V81" s="663" t="s">
        <v>180</v>
      </c>
      <c r="W81" s="663" t="s">
        <v>180</v>
      </c>
      <c r="X81" s="663" t="s">
        <v>180</v>
      </c>
      <c r="Y81" s="663" t="s">
        <v>180</v>
      </c>
      <c r="Z81" s="663" t="s">
        <v>180</v>
      </c>
      <c r="AA81" s="663" t="s">
        <v>180</v>
      </c>
      <c r="AB81" s="663" t="s">
        <v>180</v>
      </c>
      <c r="AC81" s="663" t="s">
        <v>180</v>
      </c>
      <c r="AD81" s="663" t="s">
        <v>180</v>
      </c>
      <c r="AE81" s="663" t="s">
        <v>180</v>
      </c>
      <c r="AF81" s="663" t="s">
        <v>180</v>
      </c>
      <c r="AG81" s="663" t="s">
        <v>180</v>
      </c>
      <c r="AH81" s="663" t="s">
        <v>180</v>
      </c>
      <c r="AI81" s="663" t="s">
        <v>180</v>
      </c>
      <c r="AJ81" s="663" t="s">
        <v>180</v>
      </c>
      <c r="AK81" s="663" t="s">
        <v>180</v>
      </c>
      <c r="AL81" s="663" t="s">
        <v>180</v>
      </c>
      <c r="AM81" s="663" t="s">
        <v>180</v>
      </c>
      <c r="AN81" s="663" t="s">
        <v>180</v>
      </c>
    </row>
    <row r="82" spans="1:40" ht="42" customHeight="1" x14ac:dyDescent="0.25">
      <c r="B82" s="397" t="s">
        <v>1547</v>
      </c>
      <c r="C82" s="398" t="s">
        <v>144</v>
      </c>
      <c r="D82" s="397" t="s">
        <v>93</v>
      </c>
      <c r="E82" s="663" t="s">
        <v>180</v>
      </c>
      <c r="F82" s="663" t="s">
        <v>180</v>
      </c>
      <c r="G82" s="663" t="s">
        <v>180</v>
      </c>
      <c r="H82" s="663" t="s">
        <v>180</v>
      </c>
      <c r="I82" s="663" t="s">
        <v>180</v>
      </c>
      <c r="J82" s="663" t="s">
        <v>180</v>
      </c>
      <c r="K82" s="663" t="s">
        <v>180</v>
      </c>
      <c r="L82" s="663" t="s">
        <v>180</v>
      </c>
      <c r="M82" s="663" t="s">
        <v>180</v>
      </c>
      <c r="N82" s="663" t="s">
        <v>180</v>
      </c>
      <c r="O82" s="663" t="s">
        <v>180</v>
      </c>
      <c r="P82" s="663" t="s">
        <v>180</v>
      </c>
      <c r="Q82" s="663" t="s">
        <v>180</v>
      </c>
      <c r="R82" s="663" t="s">
        <v>180</v>
      </c>
      <c r="S82" s="663" t="s">
        <v>180</v>
      </c>
      <c r="T82" s="663" t="s">
        <v>180</v>
      </c>
      <c r="U82" s="663" t="s">
        <v>180</v>
      </c>
      <c r="V82" s="663" t="s">
        <v>180</v>
      </c>
      <c r="W82" s="663" t="s">
        <v>180</v>
      </c>
      <c r="X82" s="663" t="s">
        <v>180</v>
      </c>
      <c r="Y82" s="663" t="s">
        <v>180</v>
      </c>
      <c r="Z82" s="663" t="s">
        <v>180</v>
      </c>
      <c r="AA82" s="663" t="s">
        <v>180</v>
      </c>
      <c r="AB82" s="663" t="s">
        <v>180</v>
      </c>
      <c r="AC82" s="663" t="s">
        <v>180</v>
      </c>
      <c r="AD82" s="663" t="s">
        <v>180</v>
      </c>
      <c r="AE82" s="663" t="s">
        <v>180</v>
      </c>
      <c r="AF82" s="663" t="s">
        <v>180</v>
      </c>
      <c r="AG82" s="663" t="s">
        <v>180</v>
      </c>
      <c r="AH82" s="663" t="s">
        <v>180</v>
      </c>
      <c r="AI82" s="663" t="s">
        <v>180</v>
      </c>
      <c r="AJ82" s="663" t="s">
        <v>180</v>
      </c>
      <c r="AK82" s="663" t="s">
        <v>180</v>
      </c>
      <c r="AL82" s="663" t="s">
        <v>180</v>
      </c>
      <c r="AM82" s="663" t="s">
        <v>180</v>
      </c>
      <c r="AN82" s="663" t="s">
        <v>180</v>
      </c>
    </row>
    <row r="83" spans="1:40" ht="48" customHeight="1" x14ac:dyDescent="0.25">
      <c r="A83" s="34"/>
      <c r="B83" s="416" t="s">
        <v>709</v>
      </c>
      <c r="C83" s="417" t="s">
        <v>146</v>
      </c>
      <c r="D83" s="416" t="s">
        <v>93</v>
      </c>
      <c r="E83" s="666" t="s">
        <v>180</v>
      </c>
      <c r="F83" s="666" t="s">
        <v>180</v>
      </c>
      <c r="G83" s="666" t="s">
        <v>180</v>
      </c>
      <c r="H83" s="666" t="s">
        <v>180</v>
      </c>
      <c r="I83" s="666" t="s">
        <v>180</v>
      </c>
      <c r="J83" s="666" t="s">
        <v>180</v>
      </c>
      <c r="K83" s="666" t="s">
        <v>180</v>
      </c>
      <c r="L83" s="666" t="s">
        <v>180</v>
      </c>
      <c r="M83" s="666" t="s">
        <v>180</v>
      </c>
      <c r="N83" s="666" t="s">
        <v>180</v>
      </c>
      <c r="O83" s="666" t="s">
        <v>180</v>
      </c>
      <c r="P83" s="666" t="s">
        <v>180</v>
      </c>
      <c r="Q83" s="666" t="s">
        <v>180</v>
      </c>
      <c r="R83" s="666" t="s">
        <v>180</v>
      </c>
      <c r="S83" s="666" t="s">
        <v>180</v>
      </c>
      <c r="T83" s="666" t="s">
        <v>180</v>
      </c>
      <c r="U83" s="666" t="s">
        <v>180</v>
      </c>
      <c r="V83" s="666" t="s">
        <v>180</v>
      </c>
      <c r="W83" s="666" t="s">
        <v>180</v>
      </c>
      <c r="X83" s="666" t="s">
        <v>180</v>
      </c>
      <c r="Y83" s="666" t="s">
        <v>180</v>
      </c>
      <c r="Z83" s="666" t="s">
        <v>180</v>
      </c>
      <c r="AA83" s="666" t="s">
        <v>180</v>
      </c>
      <c r="AB83" s="666" t="s">
        <v>180</v>
      </c>
      <c r="AC83" s="666" t="s">
        <v>180</v>
      </c>
      <c r="AD83" s="666" t="s">
        <v>180</v>
      </c>
      <c r="AE83" s="666" t="s">
        <v>180</v>
      </c>
      <c r="AF83" s="666" t="s">
        <v>180</v>
      </c>
      <c r="AG83" s="666" t="s">
        <v>180</v>
      </c>
      <c r="AH83" s="666" t="s">
        <v>180</v>
      </c>
      <c r="AI83" s="666" t="s">
        <v>180</v>
      </c>
      <c r="AJ83" s="666" t="s">
        <v>180</v>
      </c>
      <c r="AK83" s="666" t="s">
        <v>180</v>
      </c>
      <c r="AL83" s="666" t="s">
        <v>180</v>
      </c>
      <c r="AM83" s="666" t="s">
        <v>180</v>
      </c>
      <c r="AN83" s="666" t="s">
        <v>180</v>
      </c>
    </row>
    <row r="84" spans="1:40" ht="48" customHeight="1" x14ac:dyDescent="0.25">
      <c r="A84" s="34"/>
      <c r="B84" s="415" t="s">
        <v>710</v>
      </c>
      <c r="C84" s="602" t="s">
        <v>164</v>
      </c>
      <c r="D84" s="601" t="s">
        <v>93</v>
      </c>
      <c r="E84" s="666" t="s">
        <v>180</v>
      </c>
      <c r="F84" s="666" t="s">
        <v>180</v>
      </c>
      <c r="G84" s="666" t="s">
        <v>180</v>
      </c>
      <c r="H84" s="666" t="s">
        <v>180</v>
      </c>
      <c r="I84" s="666" t="s">
        <v>180</v>
      </c>
      <c r="J84" s="666" t="s">
        <v>180</v>
      </c>
      <c r="K84" s="666" t="s">
        <v>180</v>
      </c>
      <c r="L84" s="666" t="s">
        <v>180</v>
      </c>
      <c r="M84" s="666" t="s">
        <v>180</v>
      </c>
      <c r="N84" s="666" t="s">
        <v>180</v>
      </c>
      <c r="O84" s="666" t="s">
        <v>180</v>
      </c>
      <c r="P84" s="666" t="s">
        <v>180</v>
      </c>
      <c r="Q84" s="666" t="s">
        <v>180</v>
      </c>
      <c r="R84" s="666" t="s">
        <v>180</v>
      </c>
      <c r="S84" s="666" t="s">
        <v>180</v>
      </c>
      <c r="T84" s="666" t="s">
        <v>180</v>
      </c>
      <c r="U84" s="666" t="s">
        <v>180</v>
      </c>
      <c r="V84" s="666" t="s">
        <v>180</v>
      </c>
      <c r="W84" s="666" t="s">
        <v>180</v>
      </c>
      <c r="X84" s="666" t="s">
        <v>180</v>
      </c>
      <c r="Y84" s="666" t="s">
        <v>180</v>
      </c>
      <c r="Z84" s="666" t="s">
        <v>180</v>
      </c>
      <c r="AA84" s="666" t="s">
        <v>180</v>
      </c>
      <c r="AB84" s="666" t="s">
        <v>180</v>
      </c>
      <c r="AC84" s="666" t="s">
        <v>180</v>
      </c>
      <c r="AD84" s="666" t="s">
        <v>180</v>
      </c>
      <c r="AE84" s="666" t="s">
        <v>180</v>
      </c>
      <c r="AF84" s="666" t="s">
        <v>180</v>
      </c>
      <c r="AG84" s="666" t="s">
        <v>180</v>
      </c>
      <c r="AH84" s="666" t="s">
        <v>180</v>
      </c>
      <c r="AI84" s="666" t="s">
        <v>180</v>
      </c>
      <c r="AJ84" s="666" t="s">
        <v>180</v>
      </c>
      <c r="AK84" s="666" t="s">
        <v>180</v>
      </c>
      <c r="AL84" s="666" t="s">
        <v>180</v>
      </c>
      <c r="AM84" s="666" t="s">
        <v>180</v>
      </c>
      <c r="AN84" s="666" t="s">
        <v>180</v>
      </c>
    </row>
    <row r="85" spans="1:40" ht="42" customHeight="1" x14ac:dyDescent="0.25">
      <c r="B85" s="600" t="s">
        <v>1548</v>
      </c>
      <c r="C85" s="420" t="s">
        <v>166</v>
      </c>
      <c r="D85" s="397" t="s">
        <v>93</v>
      </c>
      <c r="E85" s="663" t="s">
        <v>180</v>
      </c>
      <c r="F85" s="663" t="s">
        <v>180</v>
      </c>
      <c r="G85" s="663" t="s">
        <v>180</v>
      </c>
      <c r="H85" s="663" t="s">
        <v>180</v>
      </c>
      <c r="I85" s="663" t="s">
        <v>180</v>
      </c>
      <c r="J85" s="663" t="s">
        <v>180</v>
      </c>
      <c r="K85" s="663" t="s">
        <v>180</v>
      </c>
      <c r="L85" s="663" t="s">
        <v>180</v>
      </c>
      <c r="M85" s="663" t="s">
        <v>180</v>
      </c>
      <c r="N85" s="663" t="s">
        <v>180</v>
      </c>
      <c r="O85" s="663" t="s">
        <v>180</v>
      </c>
      <c r="P85" s="663" t="s">
        <v>180</v>
      </c>
      <c r="Q85" s="663" t="s">
        <v>180</v>
      </c>
      <c r="R85" s="663" t="s">
        <v>180</v>
      </c>
      <c r="S85" s="663" t="s">
        <v>180</v>
      </c>
      <c r="T85" s="663" t="s">
        <v>180</v>
      </c>
      <c r="U85" s="663" t="s">
        <v>180</v>
      </c>
      <c r="V85" s="663" t="s">
        <v>180</v>
      </c>
      <c r="W85" s="663" t="s">
        <v>180</v>
      </c>
      <c r="X85" s="663" t="s">
        <v>180</v>
      </c>
      <c r="Y85" s="663" t="s">
        <v>180</v>
      </c>
      <c r="Z85" s="663" t="s">
        <v>180</v>
      </c>
      <c r="AA85" s="663" t="s">
        <v>180</v>
      </c>
      <c r="AB85" s="663" t="s">
        <v>180</v>
      </c>
      <c r="AC85" s="663" t="s">
        <v>180</v>
      </c>
      <c r="AD85" s="663" t="s">
        <v>180</v>
      </c>
      <c r="AE85" s="663" t="s">
        <v>180</v>
      </c>
      <c r="AF85" s="663" t="s">
        <v>180</v>
      </c>
      <c r="AG85" s="663" t="s">
        <v>180</v>
      </c>
      <c r="AH85" s="663" t="s">
        <v>180</v>
      </c>
      <c r="AI85" s="663" t="s">
        <v>180</v>
      </c>
      <c r="AJ85" s="663" t="s">
        <v>180</v>
      </c>
      <c r="AK85" s="663" t="s">
        <v>180</v>
      </c>
      <c r="AL85" s="663" t="s">
        <v>180</v>
      </c>
      <c r="AM85" s="663" t="s">
        <v>180</v>
      </c>
      <c r="AN85" s="663" t="s">
        <v>180</v>
      </c>
    </row>
    <row r="86" spans="1:40" ht="42" customHeight="1" x14ac:dyDescent="0.25">
      <c r="B86" s="397" t="s">
        <v>1549</v>
      </c>
      <c r="C86" s="398" t="s">
        <v>168</v>
      </c>
      <c r="D86" s="397" t="s">
        <v>93</v>
      </c>
      <c r="E86" s="663" t="s">
        <v>180</v>
      </c>
      <c r="F86" s="663" t="s">
        <v>180</v>
      </c>
      <c r="G86" s="663" t="s">
        <v>180</v>
      </c>
      <c r="H86" s="663" t="s">
        <v>180</v>
      </c>
      <c r="I86" s="663" t="s">
        <v>180</v>
      </c>
      <c r="J86" s="663" t="s">
        <v>180</v>
      </c>
      <c r="K86" s="663" t="s">
        <v>180</v>
      </c>
      <c r="L86" s="663" t="s">
        <v>180</v>
      </c>
      <c r="M86" s="663" t="s">
        <v>180</v>
      </c>
      <c r="N86" s="663" t="s">
        <v>180</v>
      </c>
      <c r="O86" s="663" t="s">
        <v>180</v>
      </c>
      <c r="P86" s="663" t="s">
        <v>180</v>
      </c>
      <c r="Q86" s="663" t="s">
        <v>180</v>
      </c>
      <c r="R86" s="663" t="s">
        <v>180</v>
      </c>
      <c r="S86" s="663" t="s">
        <v>180</v>
      </c>
      <c r="T86" s="663" t="s">
        <v>180</v>
      </c>
      <c r="U86" s="663" t="s">
        <v>180</v>
      </c>
      <c r="V86" s="663" t="s">
        <v>180</v>
      </c>
      <c r="W86" s="663" t="s">
        <v>180</v>
      </c>
      <c r="X86" s="663" t="s">
        <v>180</v>
      </c>
      <c r="Y86" s="663" t="s">
        <v>180</v>
      </c>
      <c r="Z86" s="663" t="s">
        <v>180</v>
      </c>
      <c r="AA86" s="663" t="s">
        <v>180</v>
      </c>
      <c r="AB86" s="663" t="s">
        <v>180</v>
      </c>
      <c r="AC86" s="663" t="s">
        <v>180</v>
      </c>
      <c r="AD86" s="663" t="s">
        <v>180</v>
      </c>
      <c r="AE86" s="663" t="s">
        <v>180</v>
      </c>
      <c r="AF86" s="663" t="s">
        <v>180</v>
      </c>
      <c r="AG86" s="663" t="s">
        <v>180</v>
      </c>
      <c r="AH86" s="663" t="s">
        <v>180</v>
      </c>
      <c r="AI86" s="663" t="s">
        <v>180</v>
      </c>
      <c r="AJ86" s="663" t="s">
        <v>180</v>
      </c>
      <c r="AK86" s="663" t="s">
        <v>180</v>
      </c>
      <c r="AL86" s="663" t="s">
        <v>180</v>
      </c>
      <c r="AM86" s="663" t="s">
        <v>180</v>
      </c>
      <c r="AN86" s="663" t="s">
        <v>180</v>
      </c>
    </row>
    <row r="87" spans="1:40" ht="48" customHeight="1" x14ac:dyDescent="0.25">
      <c r="B87" s="416" t="s">
        <v>124</v>
      </c>
      <c r="C87" s="417" t="s">
        <v>170</v>
      </c>
      <c r="D87" s="601" t="s">
        <v>93</v>
      </c>
      <c r="E87" s="662" t="s">
        <v>180</v>
      </c>
      <c r="F87" s="662" t="s">
        <v>180</v>
      </c>
      <c r="G87" s="662" t="s">
        <v>180</v>
      </c>
      <c r="H87" s="662" t="s">
        <v>180</v>
      </c>
      <c r="I87" s="662" t="s">
        <v>180</v>
      </c>
      <c r="J87" s="662" t="s">
        <v>180</v>
      </c>
      <c r="K87" s="662" t="s">
        <v>180</v>
      </c>
      <c r="L87" s="662" t="s">
        <v>180</v>
      </c>
      <c r="M87" s="662" t="s">
        <v>180</v>
      </c>
      <c r="N87" s="662" t="s">
        <v>180</v>
      </c>
      <c r="O87" s="662" t="s">
        <v>180</v>
      </c>
      <c r="P87" s="662" t="s">
        <v>180</v>
      </c>
      <c r="Q87" s="662" t="s">
        <v>180</v>
      </c>
      <c r="R87" s="662" t="s">
        <v>180</v>
      </c>
      <c r="S87" s="662" t="s">
        <v>180</v>
      </c>
      <c r="T87" s="662" t="s">
        <v>180</v>
      </c>
      <c r="U87" s="662" t="s">
        <v>180</v>
      </c>
      <c r="V87" s="662" t="s">
        <v>180</v>
      </c>
      <c r="W87" s="662" t="s">
        <v>180</v>
      </c>
      <c r="X87" s="662" t="s">
        <v>180</v>
      </c>
      <c r="Y87" s="662" t="s">
        <v>180</v>
      </c>
      <c r="Z87" s="662" t="s">
        <v>180</v>
      </c>
      <c r="AA87" s="662" t="s">
        <v>180</v>
      </c>
      <c r="AB87" s="662" t="s">
        <v>180</v>
      </c>
      <c r="AC87" s="662" t="s">
        <v>180</v>
      </c>
      <c r="AD87" s="662" t="s">
        <v>180</v>
      </c>
      <c r="AE87" s="662" t="s">
        <v>180</v>
      </c>
      <c r="AF87" s="662" t="s">
        <v>180</v>
      </c>
      <c r="AG87" s="662" t="s">
        <v>180</v>
      </c>
      <c r="AH87" s="662" t="s">
        <v>180</v>
      </c>
      <c r="AI87" s="662" t="s">
        <v>180</v>
      </c>
      <c r="AJ87" s="662" t="s">
        <v>180</v>
      </c>
      <c r="AK87" s="662" t="s">
        <v>180</v>
      </c>
      <c r="AL87" s="662" t="s">
        <v>180</v>
      </c>
      <c r="AM87" s="662" t="s">
        <v>180</v>
      </c>
      <c r="AN87" s="662" t="s">
        <v>180</v>
      </c>
    </row>
    <row r="88" spans="1:40" ht="42" customHeight="1" x14ac:dyDescent="0.25">
      <c r="B88" s="397" t="s">
        <v>712</v>
      </c>
      <c r="C88" s="398" t="s">
        <v>172</v>
      </c>
      <c r="D88" s="397" t="s">
        <v>93</v>
      </c>
      <c r="E88" s="663" t="s">
        <v>180</v>
      </c>
      <c r="F88" s="663" t="s">
        <v>180</v>
      </c>
      <c r="G88" s="663" t="s">
        <v>180</v>
      </c>
      <c r="H88" s="663" t="s">
        <v>180</v>
      </c>
      <c r="I88" s="663" t="s">
        <v>180</v>
      </c>
      <c r="J88" s="663" t="s">
        <v>180</v>
      </c>
      <c r="K88" s="663" t="s">
        <v>180</v>
      </c>
      <c r="L88" s="663" t="s">
        <v>180</v>
      </c>
      <c r="M88" s="663" t="s">
        <v>180</v>
      </c>
      <c r="N88" s="663" t="s">
        <v>180</v>
      </c>
      <c r="O88" s="663" t="s">
        <v>180</v>
      </c>
      <c r="P88" s="663" t="s">
        <v>180</v>
      </c>
      <c r="Q88" s="663" t="s">
        <v>180</v>
      </c>
      <c r="R88" s="663" t="s">
        <v>180</v>
      </c>
      <c r="S88" s="663" t="s">
        <v>180</v>
      </c>
      <c r="T88" s="663" t="s">
        <v>180</v>
      </c>
      <c r="U88" s="663" t="s">
        <v>180</v>
      </c>
      <c r="V88" s="663" t="s">
        <v>180</v>
      </c>
      <c r="W88" s="663" t="s">
        <v>180</v>
      </c>
      <c r="X88" s="663" t="s">
        <v>180</v>
      </c>
      <c r="Y88" s="663" t="s">
        <v>180</v>
      </c>
      <c r="Z88" s="663" t="s">
        <v>180</v>
      </c>
      <c r="AA88" s="663" t="s">
        <v>180</v>
      </c>
      <c r="AB88" s="663" t="s">
        <v>180</v>
      </c>
      <c r="AC88" s="663" t="s">
        <v>180</v>
      </c>
      <c r="AD88" s="663" t="s">
        <v>180</v>
      </c>
      <c r="AE88" s="663" t="s">
        <v>180</v>
      </c>
      <c r="AF88" s="663" t="s">
        <v>180</v>
      </c>
      <c r="AG88" s="663" t="s">
        <v>180</v>
      </c>
      <c r="AH88" s="663" t="s">
        <v>180</v>
      </c>
      <c r="AI88" s="663" t="s">
        <v>180</v>
      </c>
      <c r="AJ88" s="663" t="s">
        <v>180</v>
      </c>
      <c r="AK88" s="663" t="s">
        <v>180</v>
      </c>
      <c r="AL88" s="663" t="s">
        <v>180</v>
      </c>
      <c r="AM88" s="663" t="s">
        <v>180</v>
      </c>
      <c r="AN88" s="663" t="s">
        <v>180</v>
      </c>
    </row>
    <row r="89" spans="1:40" ht="42" customHeight="1" x14ac:dyDescent="0.25">
      <c r="B89" s="397" t="s">
        <v>713</v>
      </c>
      <c r="C89" s="398" t="s">
        <v>645</v>
      </c>
      <c r="D89" s="397" t="s">
        <v>93</v>
      </c>
      <c r="E89" s="663" t="s">
        <v>180</v>
      </c>
      <c r="F89" s="663" t="s">
        <v>180</v>
      </c>
      <c r="G89" s="663" t="s">
        <v>180</v>
      </c>
      <c r="H89" s="663" t="s">
        <v>180</v>
      </c>
      <c r="I89" s="663" t="s">
        <v>180</v>
      </c>
      <c r="J89" s="663" t="s">
        <v>180</v>
      </c>
      <c r="K89" s="663" t="s">
        <v>180</v>
      </c>
      <c r="L89" s="663" t="s">
        <v>180</v>
      </c>
      <c r="M89" s="663" t="s">
        <v>180</v>
      </c>
      <c r="N89" s="663" t="s">
        <v>180</v>
      </c>
      <c r="O89" s="663" t="s">
        <v>180</v>
      </c>
      <c r="P89" s="663" t="s">
        <v>180</v>
      </c>
      <c r="Q89" s="663" t="s">
        <v>180</v>
      </c>
      <c r="R89" s="663" t="s">
        <v>180</v>
      </c>
      <c r="S89" s="663" t="s">
        <v>180</v>
      </c>
      <c r="T89" s="663" t="s">
        <v>180</v>
      </c>
      <c r="U89" s="663" t="s">
        <v>180</v>
      </c>
      <c r="V89" s="663" t="s">
        <v>180</v>
      </c>
      <c r="W89" s="663" t="s">
        <v>180</v>
      </c>
      <c r="X89" s="663" t="s">
        <v>180</v>
      </c>
      <c r="Y89" s="663" t="s">
        <v>180</v>
      </c>
      <c r="Z89" s="663" t="s">
        <v>180</v>
      </c>
      <c r="AA89" s="663" t="s">
        <v>180</v>
      </c>
      <c r="AB89" s="663" t="s">
        <v>180</v>
      </c>
      <c r="AC89" s="663" t="s">
        <v>180</v>
      </c>
      <c r="AD89" s="663" t="s">
        <v>180</v>
      </c>
      <c r="AE89" s="663" t="s">
        <v>180</v>
      </c>
      <c r="AF89" s="663" t="s">
        <v>180</v>
      </c>
      <c r="AG89" s="663" t="s">
        <v>180</v>
      </c>
      <c r="AH89" s="663" t="s">
        <v>180</v>
      </c>
      <c r="AI89" s="663" t="s">
        <v>180</v>
      </c>
      <c r="AJ89" s="663" t="s">
        <v>180</v>
      </c>
      <c r="AK89" s="663" t="s">
        <v>180</v>
      </c>
      <c r="AL89" s="663" t="s">
        <v>180</v>
      </c>
      <c r="AM89" s="663" t="s">
        <v>180</v>
      </c>
      <c r="AN89" s="663" t="s">
        <v>180</v>
      </c>
    </row>
    <row r="90" spans="1:40" ht="48" customHeight="1" x14ac:dyDescent="0.25">
      <c r="B90" s="416" t="s">
        <v>126</v>
      </c>
      <c r="C90" s="602" t="s">
        <v>175</v>
      </c>
      <c r="D90" s="601" t="s">
        <v>93</v>
      </c>
      <c r="E90" s="662" t="s">
        <v>180</v>
      </c>
      <c r="F90" s="662" t="s">
        <v>180</v>
      </c>
      <c r="G90" s="662" t="s">
        <v>180</v>
      </c>
      <c r="H90" s="662" t="s">
        <v>180</v>
      </c>
      <c r="I90" s="662" t="s">
        <v>180</v>
      </c>
      <c r="J90" s="662" t="s">
        <v>180</v>
      </c>
      <c r="K90" s="662" t="s">
        <v>180</v>
      </c>
      <c r="L90" s="662" t="s">
        <v>180</v>
      </c>
      <c r="M90" s="662" t="s">
        <v>180</v>
      </c>
      <c r="N90" s="662" t="s">
        <v>180</v>
      </c>
      <c r="O90" s="662" t="s">
        <v>180</v>
      </c>
      <c r="P90" s="662" t="s">
        <v>180</v>
      </c>
      <c r="Q90" s="662" t="s">
        <v>180</v>
      </c>
      <c r="R90" s="662" t="s">
        <v>180</v>
      </c>
      <c r="S90" s="662" t="s">
        <v>180</v>
      </c>
      <c r="T90" s="662" t="s">
        <v>180</v>
      </c>
      <c r="U90" s="662" t="s">
        <v>180</v>
      </c>
      <c r="V90" s="662" t="s">
        <v>180</v>
      </c>
      <c r="W90" s="662" t="s">
        <v>180</v>
      </c>
      <c r="X90" s="662" t="s">
        <v>180</v>
      </c>
      <c r="Y90" s="662" t="s">
        <v>180</v>
      </c>
      <c r="Z90" s="662" t="s">
        <v>180</v>
      </c>
      <c r="AA90" s="662" t="s">
        <v>180</v>
      </c>
      <c r="AB90" s="662" t="s">
        <v>180</v>
      </c>
      <c r="AC90" s="662" t="s">
        <v>180</v>
      </c>
      <c r="AD90" s="662" t="s">
        <v>180</v>
      </c>
      <c r="AE90" s="662" t="s">
        <v>180</v>
      </c>
      <c r="AF90" s="662" t="s">
        <v>180</v>
      </c>
      <c r="AG90" s="662" t="s">
        <v>180</v>
      </c>
      <c r="AH90" s="662" t="s">
        <v>180</v>
      </c>
      <c r="AI90" s="662" t="s">
        <v>180</v>
      </c>
      <c r="AJ90" s="662" t="s">
        <v>180</v>
      </c>
      <c r="AK90" s="662" t="s">
        <v>180</v>
      </c>
      <c r="AL90" s="662" t="s">
        <v>180</v>
      </c>
      <c r="AM90" s="662" t="s">
        <v>180</v>
      </c>
      <c r="AN90" s="662" t="s">
        <v>180</v>
      </c>
    </row>
    <row r="91" spans="1:40" ht="33" customHeight="1" x14ac:dyDescent="0.25">
      <c r="B91" s="67" t="s">
        <v>126</v>
      </c>
      <c r="C91" s="620" t="s">
        <v>1439</v>
      </c>
      <c r="D91" s="421" t="s">
        <v>1638</v>
      </c>
      <c r="E91" s="173" t="s">
        <v>180</v>
      </c>
      <c r="F91" s="173" t="s">
        <v>180</v>
      </c>
      <c r="G91" s="173" t="s">
        <v>180</v>
      </c>
      <c r="H91" s="173" t="s">
        <v>180</v>
      </c>
      <c r="I91" s="173" t="s">
        <v>180</v>
      </c>
      <c r="J91" s="173" t="s">
        <v>180</v>
      </c>
      <c r="K91" s="173" t="s">
        <v>180</v>
      </c>
      <c r="L91" s="173" t="s">
        <v>180</v>
      </c>
      <c r="M91" s="173" t="s">
        <v>180</v>
      </c>
      <c r="N91" s="173" t="s">
        <v>180</v>
      </c>
      <c r="O91" s="173" t="s">
        <v>180</v>
      </c>
      <c r="P91" s="173" t="s">
        <v>180</v>
      </c>
      <c r="Q91" s="173" t="s">
        <v>180</v>
      </c>
      <c r="R91" s="173" t="s">
        <v>180</v>
      </c>
      <c r="S91" s="173" t="s">
        <v>180</v>
      </c>
      <c r="T91" s="173" t="s">
        <v>180</v>
      </c>
      <c r="U91" s="173" t="s">
        <v>180</v>
      </c>
      <c r="V91" s="173" t="s">
        <v>180</v>
      </c>
      <c r="W91" s="173" t="s">
        <v>180</v>
      </c>
      <c r="X91" s="173" t="s">
        <v>180</v>
      </c>
      <c r="Y91" s="173" t="s">
        <v>180</v>
      </c>
      <c r="Z91" s="173" t="s">
        <v>180</v>
      </c>
      <c r="AA91" s="173" t="s">
        <v>180</v>
      </c>
      <c r="AB91" s="173" t="s">
        <v>180</v>
      </c>
      <c r="AC91" s="173" t="s">
        <v>180</v>
      </c>
      <c r="AD91" s="173" t="s">
        <v>180</v>
      </c>
      <c r="AE91" s="173" t="s">
        <v>180</v>
      </c>
      <c r="AF91" s="173" t="s">
        <v>180</v>
      </c>
      <c r="AG91" s="173" t="s">
        <v>180</v>
      </c>
      <c r="AH91" s="173" t="s">
        <v>180</v>
      </c>
      <c r="AI91" s="173" t="s">
        <v>180</v>
      </c>
      <c r="AJ91" s="173" t="s">
        <v>180</v>
      </c>
      <c r="AK91" s="173" t="s">
        <v>180</v>
      </c>
      <c r="AL91" s="173" t="s">
        <v>180</v>
      </c>
      <c r="AM91" s="173" t="s">
        <v>180</v>
      </c>
      <c r="AN91" s="173" t="s">
        <v>180</v>
      </c>
    </row>
    <row r="92" spans="1:40" ht="33" customHeight="1" x14ac:dyDescent="0.25">
      <c r="B92" s="421" t="s">
        <v>126</v>
      </c>
      <c r="C92" s="620" t="s">
        <v>1677</v>
      </c>
      <c r="D92" s="421" t="s">
        <v>1623</v>
      </c>
      <c r="E92" s="173" t="s">
        <v>180</v>
      </c>
      <c r="F92" s="173" t="s">
        <v>180</v>
      </c>
      <c r="G92" s="173" t="s">
        <v>180</v>
      </c>
      <c r="H92" s="173" t="s">
        <v>180</v>
      </c>
      <c r="I92" s="173" t="s">
        <v>180</v>
      </c>
      <c r="J92" s="173" t="s">
        <v>180</v>
      </c>
      <c r="K92" s="173" t="s">
        <v>180</v>
      </c>
      <c r="L92" s="173" t="s">
        <v>180</v>
      </c>
      <c r="M92" s="173" t="s">
        <v>180</v>
      </c>
      <c r="N92" s="173" t="s">
        <v>180</v>
      </c>
      <c r="O92" s="173" t="s">
        <v>180</v>
      </c>
      <c r="P92" s="173" t="s">
        <v>180</v>
      </c>
      <c r="Q92" s="173" t="s">
        <v>180</v>
      </c>
      <c r="R92" s="173" t="s">
        <v>180</v>
      </c>
      <c r="S92" s="173" t="s">
        <v>180</v>
      </c>
      <c r="T92" s="173" t="s">
        <v>180</v>
      </c>
      <c r="U92" s="173" t="s">
        <v>180</v>
      </c>
      <c r="V92" s="173" t="s">
        <v>180</v>
      </c>
      <c r="W92" s="173" t="s">
        <v>180</v>
      </c>
      <c r="X92" s="173" t="s">
        <v>180</v>
      </c>
      <c r="Y92" s="173" t="s">
        <v>180</v>
      </c>
      <c r="Z92" s="173" t="s">
        <v>180</v>
      </c>
      <c r="AA92" s="173" t="s">
        <v>180</v>
      </c>
      <c r="AB92" s="173" t="s">
        <v>180</v>
      </c>
      <c r="AC92" s="173" t="s">
        <v>180</v>
      </c>
      <c r="AD92" s="173" t="s">
        <v>180</v>
      </c>
      <c r="AE92" s="173" t="s">
        <v>180</v>
      </c>
      <c r="AF92" s="173" t="s">
        <v>180</v>
      </c>
      <c r="AG92" s="173" t="s">
        <v>180</v>
      </c>
      <c r="AH92" s="173" t="s">
        <v>180</v>
      </c>
      <c r="AI92" s="173" t="s">
        <v>180</v>
      </c>
      <c r="AJ92" s="173" t="s">
        <v>180</v>
      </c>
      <c r="AK92" s="173" t="s">
        <v>180</v>
      </c>
      <c r="AL92" s="173" t="s">
        <v>180</v>
      </c>
      <c r="AM92" s="173" t="s">
        <v>180</v>
      </c>
      <c r="AN92" s="173"/>
    </row>
    <row r="93" spans="1:40" ht="33" customHeight="1" x14ac:dyDescent="0.25">
      <c r="A93" s="34"/>
      <c r="B93" s="67" t="s">
        <v>126</v>
      </c>
      <c r="C93" s="620" t="s">
        <v>1430</v>
      </c>
      <c r="D93" s="421" t="s">
        <v>1642</v>
      </c>
      <c r="E93" s="173" t="s">
        <v>180</v>
      </c>
      <c r="F93" s="173" t="s">
        <v>180</v>
      </c>
      <c r="G93" s="173" t="s">
        <v>180</v>
      </c>
      <c r="H93" s="173" t="s">
        <v>180</v>
      </c>
      <c r="I93" s="173" t="s">
        <v>180</v>
      </c>
      <c r="J93" s="173" t="s">
        <v>180</v>
      </c>
      <c r="K93" s="173" t="s">
        <v>180</v>
      </c>
      <c r="L93" s="173" t="s">
        <v>180</v>
      </c>
      <c r="M93" s="173" t="s">
        <v>180</v>
      </c>
      <c r="N93" s="173" t="s">
        <v>180</v>
      </c>
      <c r="O93" s="173" t="s">
        <v>180</v>
      </c>
      <c r="P93" s="173" t="s">
        <v>180</v>
      </c>
      <c r="Q93" s="173" t="s">
        <v>180</v>
      </c>
      <c r="R93" s="173" t="s">
        <v>180</v>
      </c>
      <c r="S93" s="173" t="s">
        <v>180</v>
      </c>
      <c r="T93" s="173" t="s">
        <v>180</v>
      </c>
      <c r="U93" s="173" t="s">
        <v>180</v>
      </c>
      <c r="V93" s="173" t="s">
        <v>180</v>
      </c>
      <c r="W93" s="173" t="s">
        <v>180</v>
      </c>
      <c r="X93" s="173" t="s">
        <v>180</v>
      </c>
      <c r="Y93" s="173" t="s">
        <v>180</v>
      </c>
      <c r="Z93" s="173" t="s">
        <v>180</v>
      </c>
      <c r="AA93" s="173" t="s">
        <v>180</v>
      </c>
      <c r="AB93" s="173" t="s">
        <v>180</v>
      </c>
      <c r="AC93" s="173" t="s">
        <v>180</v>
      </c>
      <c r="AD93" s="173" t="s">
        <v>180</v>
      </c>
      <c r="AE93" s="173" t="s">
        <v>180</v>
      </c>
      <c r="AF93" s="173" t="s">
        <v>180</v>
      </c>
      <c r="AG93" s="173" t="s">
        <v>180</v>
      </c>
      <c r="AH93" s="173" t="s">
        <v>180</v>
      </c>
      <c r="AI93" s="173" t="s">
        <v>180</v>
      </c>
      <c r="AJ93" s="173" t="s">
        <v>180</v>
      </c>
      <c r="AK93" s="173" t="s">
        <v>180</v>
      </c>
      <c r="AL93" s="173" t="s">
        <v>180</v>
      </c>
      <c r="AM93" s="173" t="s">
        <v>180</v>
      </c>
      <c r="AN93" s="173" t="s">
        <v>180</v>
      </c>
    </row>
    <row r="94" spans="1:40" ht="33" customHeight="1" x14ac:dyDescent="0.25">
      <c r="B94" s="67" t="s">
        <v>126</v>
      </c>
      <c r="C94" s="620" t="s">
        <v>1435</v>
      </c>
      <c r="D94" s="421" t="s">
        <v>1634</v>
      </c>
      <c r="E94" s="173" t="s">
        <v>180</v>
      </c>
      <c r="F94" s="173" t="s">
        <v>180</v>
      </c>
      <c r="G94" s="173" t="s">
        <v>180</v>
      </c>
      <c r="H94" s="173" t="s">
        <v>180</v>
      </c>
      <c r="I94" s="173" t="s">
        <v>180</v>
      </c>
      <c r="J94" s="173" t="s">
        <v>180</v>
      </c>
      <c r="K94" s="173" t="s">
        <v>180</v>
      </c>
      <c r="L94" s="173" t="s">
        <v>180</v>
      </c>
      <c r="M94" s="173" t="s">
        <v>180</v>
      </c>
      <c r="N94" s="173" t="s">
        <v>180</v>
      </c>
      <c r="O94" s="173" t="s">
        <v>180</v>
      </c>
      <c r="P94" s="173" t="s">
        <v>180</v>
      </c>
      <c r="Q94" s="173" t="s">
        <v>180</v>
      </c>
      <c r="R94" s="173" t="s">
        <v>180</v>
      </c>
      <c r="S94" s="173" t="s">
        <v>180</v>
      </c>
      <c r="T94" s="173" t="s">
        <v>180</v>
      </c>
      <c r="U94" s="173" t="s">
        <v>180</v>
      </c>
      <c r="V94" s="173" t="s">
        <v>180</v>
      </c>
      <c r="W94" s="173" t="s">
        <v>180</v>
      </c>
      <c r="X94" s="173" t="s">
        <v>180</v>
      </c>
      <c r="Y94" s="173" t="s">
        <v>180</v>
      </c>
      <c r="Z94" s="173" t="s">
        <v>180</v>
      </c>
      <c r="AA94" s="173" t="s">
        <v>180</v>
      </c>
      <c r="AB94" s="173" t="s">
        <v>180</v>
      </c>
      <c r="AC94" s="173" t="s">
        <v>180</v>
      </c>
      <c r="AD94" s="173" t="s">
        <v>180</v>
      </c>
      <c r="AE94" s="173" t="s">
        <v>180</v>
      </c>
      <c r="AF94" s="173" t="s">
        <v>180</v>
      </c>
      <c r="AG94" s="173" t="s">
        <v>180</v>
      </c>
      <c r="AH94" s="173" t="s">
        <v>180</v>
      </c>
      <c r="AI94" s="173" t="s">
        <v>180</v>
      </c>
      <c r="AJ94" s="173" t="s">
        <v>180</v>
      </c>
      <c r="AK94" s="173" t="s">
        <v>180</v>
      </c>
      <c r="AL94" s="173" t="s">
        <v>180</v>
      </c>
      <c r="AM94" s="173" t="s">
        <v>180</v>
      </c>
      <c r="AN94" s="173" t="s">
        <v>180</v>
      </c>
    </row>
    <row r="95" spans="1:40" ht="33" customHeight="1" x14ac:dyDescent="0.25">
      <c r="B95" s="67" t="s">
        <v>126</v>
      </c>
      <c r="C95" s="620" t="s">
        <v>1436</v>
      </c>
      <c r="D95" s="421" t="s">
        <v>1643</v>
      </c>
      <c r="E95" s="173" t="s">
        <v>180</v>
      </c>
      <c r="F95" s="173" t="s">
        <v>180</v>
      </c>
      <c r="G95" s="173" t="s">
        <v>180</v>
      </c>
      <c r="H95" s="173" t="s">
        <v>180</v>
      </c>
      <c r="I95" s="173" t="s">
        <v>180</v>
      </c>
      <c r="J95" s="173" t="s">
        <v>180</v>
      </c>
      <c r="K95" s="173" t="s">
        <v>180</v>
      </c>
      <c r="L95" s="173" t="s">
        <v>180</v>
      </c>
      <c r="M95" s="173" t="s">
        <v>180</v>
      </c>
      <c r="N95" s="173" t="s">
        <v>180</v>
      </c>
      <c r="O95" s="173" t="s">
        <v>180</v>
      </c>
      <c r="P95" s="173" t="s">
        <v>180</v>
      </c>
      <c r="Q95" s="173" t="s">
        <v>180</v>
      </c>
      <c r="R95" s="173" t="s">
        <v>180</v>
      </c>
      <c r="S95" s="173" t="s">
        <v>180</v>
      </c>
      <c r="T95" s="173" t="s">
        <v>180</v>
      </c>
      <c r="U95" s="173" t="s">
        <v>180</v>
      </c>
      <c r="V95" s="173" t="s">
        <v>180</v>
      </c>
      <c r="W95" s="173" t="s">
        <v>180</v>
      </c>
      <c r="X95" s="173" t="s">
        <v>180</v>
      </c>
      <c r="Y95" s="173" t="s">
        <v>180</v>
      </c>
      <c r="Z95" s="173" t="s">
        <v>180</v>
      </c>
      <c r="AA95" s="173" t="s">
        <v>180</v>
      </c>
      <c r="AB95" s="173" t="s">
        <v>180</v>
      </c>
      <c r="AC95" s="173" t="s">
        <v>180</v>
      </c>
      <c r="AD95" s="173" t="s">
        <v>180</v>
      </c>
      <c r="AE95" s="173" t="s">
        <v>180</v>
      </c>
      <c r="AF95" s="173" t="s">
        <v>180</v>
      </c>
      <c r="AG95" s="173" t="s">
        <v>180</v>
      </c>
      <c r="AH95" s="173" t="s">
        <v>180</v>
      </c>
      <c r="AI95" s="173" t="s">
        <v>180</v>
      </c>
      <c r="AJ95" s="173" t="s">
        <v>180</v>
      </c>
      <c r="AK95" s="173" t="s">
        <v>180</v>
      </c>
      <c r="AL95" s="173" t="s">
        <v>180</v>
      </c>
      <c r="AM95" s="173" t="s">
        <v>180</v>
      </c>
      <c r="AN95" s="173" t="s">
        <v>180</v>
      </c>
    </row>
    <row r="96" spans="1:40" ht="33" customHeight="1" x14ac:dyDescent="0.25">
      <c r="B96" s="67" t="s">
        <v>126</v>
      </c>
      <c r="C96" s="313" t="s">
        <v>1433</v>
      </c>
      <c r="D96" s="67" t="s">
        <v>1641</v>
      </c>
      <c r="E96" s="173" t="s">
        <v>180</v>
      </c>
      <c r="F96" s="173" t="s">
        <v>180</v>
      </c>
      <c r="G96" s="173" t="s">
        <v>180</v>
      </c>
      <c r="H96" s="173" t="s">
        <v>180</v>
      </c>
      <c r="I96" s="173" t="s">
        <v>180</v>
      </c>
      <c r="J96" s="173" t="s">
        <v>180</v>
      </c>
      <c r="K96" s="173" t="s">
        <v>180</v>
      </c>
      <c r="L96" s="173" t="s">
        <v>180</v>
      </c>
      <c r="M96" s="173" t="s">
        <v>180</v>
      </c>
      <c r="N96" s="173" t="s">
        <v>180</v>
      </c>
      <c r="O96" s="173" t="s">
        <v>180</v>
      </c>
      <c r="P96" s="173" t="s">
        <v>180</v>
      </c>
      <c r="Q96" s="173" t="s">
        <v>180</v>
      </c>
      <c r="R96" s="173" t="s">
        <v>180</v>
      </c>
      <c r="S96" s="173" t="s">
        <v>180</v>
      </c>
      <c r="T96" s="173" t="s">
        <v>180</v>
      </c>
      <c r="U96" s="173" t="s">
        <v>180</v>
      </c>
      <c r="V96" s="173" t="s">
        <v>180</v>
      </c>
      <c r="W96" s="173" t="s">
        <v>180</v>
      </c>
      <c r="X96" s="173" t="s">
        <v>180</v>
      </c>
      <c r="Y96" s="173" t="s">
        <v>180</v>
      </c>
      <c r="Z96" s="173" t="s">
        <v>180</v>
      </c>
      <c r="AA96" s="173" t="s">
        <v>180</v>
      </c>
      <c r="AB96" s="173" t="s">
        <v>180</v>
      </c>
      <c r="AC96" s="173" t="s">
        <v>180</v>
      </c>
      <c r="AD96" s="173" t="s">
        <v>180</v>
      </c>
      <c r="AE96" s="173" t="s">
        <v>180</v>
      </c>
      <c r="AF96" s="173" t="s">
        <v>180</v>
      </c>
      <c r="AG96" s="173" t="s">
        <v>180</v>
      </c>
      <c r="AH96" s="173" t="s">
        <v>180</v>
      </c>
      <c r="AI96" s="173" t="s">
        <v>180</v>
      </c>
      <c r="AJ96" s="173" t="s">
        <v>180</v>
      </c>
      <c r="AK96" s="173" t="s">
        <v>180</v>
      </c>
      <c r="AL96" s="173" t="s">
        <v>180</v>
      </c>
      <c r="AM96" s="173" t="s">
        <v>180</v>
      </c>
      <c r="AN96" s="173" t="s">
        <v>180</v>
      </c>
    </row>
    <row r="97" spans="2:40" ht="33" customHeight="1" x14ac:dyDescent="0.25">
      <c r="B97" s="67" t="s">
        <v>126</v>
      </c>
      <c r="C97" s="620" t="s">
        <v>1434</v>
      </c>
      <c r="D97" s="421" t="s">
        <v>1623</v>
      </c>
      <c r="E97" s="173" t="s">
        <v>180</v>
      </c>
      <c r="F97" s="173" t="s">
        <v>180</v>
      </c>
      <c r="G97" s="173" t="s">
        <v>180</v>
      </c>
      <c r="H97" s="173" t="s">
        <v>180</v>
      </c>
      <c r="I97" s="173" t="s">
        <v>180</v>
      </c>
      <c r="J97" s="173" t="s">
        <v>180</v>
      </c>
      <c r="K97" s="173" t="s">
        <v>180</v>
      </c>
      <c r="L97" s="173" t="s">
        <v>180</v>
      </c>
      <c r="M97" s="173" t="s">
        <v>180</v>
      </c>
      <c r="N97" s="173" t="s">
        <v>180</v>
      </c>
      <c r="O97" s="173" t="s">
        <v>180</v>
      </c>
      <c r="P97" s="173" t="s">
        <v>180</v>
      </c>
      <c r="Q97" s="173" t="s">
        <v>180</v>
      </c>
      <c r="R97" s="173" t="s">
        <v>180</v>
      </c>
      <c r="S97" s="173" t="s">
        <v>180</v>
      </c>
      <c r="T97" s="173" t="s">
        <v>180</v>
      </c>
      <c r="U97" s="173" t="s">
        <v>180</v>
      </c>
      <c r="V97" s="173" t="s">
        <v>180</v>
      </c>
      <c r="W97" s="173" t="s">
        <v>180</v>
      </c>
      <c r="X97" s="173" t="s">
        <v>180</v>
      </c>
      <c r="Y97" s="173" t="s">
        <v>180</v>
      </c>
      <c r="Z97" s="173" t="s">
        <v>180</v>
      </c>
      <c r="AA97" s="173" t="s">
        <v>180</v>
      </c>
      <c r="AB97" s="173" t="s">
        <v>180</v>
      </c>
      <c r="AC97" s="173" t="s">
        <v>180</v>
      </c>
      <c r="AD97" s="173" t="s">
        <v>180</v>
      </c>
      <c r="AE97" s="173" t="s">
        <v>180</v>
      </c>
      <c r="AF97" s="173" t="s">
        <v>180</v>
      </c>
      <c r="AG97" s="173" t="s">
        <v>180</v>
      </c>
      <c r="AH97" s="173" t="s">
        <v>180</v>
      </c>
      <c r="AI97" s="173" t="s">
        <v>180</v>
      </c>
      <c r="AJ97" s="173" t="s">
        <v>180</v>
      </c>
      <c r="AK97" s="173" t="s">
        <v>180</v>
      </c>
      <c r="AL97" s="173" t="s">
        <v>180</v>
      </c>
      <c r="AM97" s="173" t="s">
        <v>180</v>
      </c>
      <c r="AN97" s="173" t="s">
        <v>180</v>
      </c>
    </row>
    <row r="98" spans="2:40" ht="33" customHeight="1" x14ac:dyDescent="0.25">
      <c r="B98" s="67" t="s">
        <v>126</v>
      </c>
      <c r="C98" s="620" t="s">
        <v>1437</v>
      </c>
      <c r="D98" s="421" t="s">
        <v>1624</v>
      </c>
      <c r="E98" s="173" t="s">
        <v>180</v>
      </c>
      <c r="F98" s="173" t="s">
        <v>180</v>
      </c>
      <c r="G98" s="173" t="s">
        <v>180</v>
      </c>
      <c r="H98" s="173" t="s">
        <v>180</v>
      </c>
      <c r="I98" s="173" t="s">
        <v>180</v>
      </c>
      <c r="J98" s="173" t="s">
        <v>180</v>
      </c>
      <c r="K98" s="173" t="s">
        <v>180</v>
      </c>
      <c r="L98" s="173" t="s">
        <v>180</v>
      </c>
      <c r="M98" s="173" t="s">
        <v>180</v>
      </c>
      <c r="N98" s="173" t="s">
        <v>180</v>
      </c>
      <c r="O98" s="173" t="s">
        <v>180</v>
      </c>
      <c r="P98" s="173" t="s">
        <v>180</v>
      </c>
      <c r="Q98" s="173" t="s">
        <v>180</v>
      </c>
      <c r="R98" s="173" t="s">
        <v>180</v>
      </c>
      <c r="S98" s="173" t="s">
        <v>180</v>
      </c>
      <c r="T98" s="173" t="s">
        <v>180</v>
      </c>
      <c r="U98" s="173" t="s">
        <v>180</v>
      </c>
      <c r="V98" s="173" t="s">
        <v>180</v>
      </c>
      <c r="W98" s="173" t="s">
        <v>180</v>
      </c>
      <c r="X98" s="173" t="s">
        <v>180</v>
      </c>
      <c r="Y98" s="173" t="s">
        <v>180</v>
      </c>
      <c r="Z98" s="173" t="s">
        <v>180</v>
      </c>
      <c r="AA98" s="173" t="s">
        <v>180</v>
      </c>
      <c r="AB98" s="173" t="s">
        <v>180</v>
      </c>
      <c r="AC98" s="173" t="s">
        <v>180</v>
      </c>
      <c r="AD98" s="173" t="s">
        <v>180</v>
      </c>
      <c r="AE98" s="173" t="s">
        <v>180</v>
      </c>
      <c r="AF98" s="173" t="s">
        <v>180</v>
      </c>
      <c r="AG98" s="173" t="s">
        <v>180</v>
      </c>
      <c r="AH98" s="173" t="s">
        <v>180</v>
      </c>
      <c r="AI98" s="173" t="s">
        <v>180</v>
      </c>
      <c r="AJ98" s="173" t="s">
        <v>180</v>
      </c>
      <c r="AK98" s="173" t="s">
        <v>180</v>
      </c>
      <c r="AL98" s="173" t="s">
        <v>180</v>
      </c>
      <c r="AM98" s="173" t="s">
        <v>180</v>
      </c>
      <c r="AN98" s="173" t="s">
        <v>180</v>
      </c>
    </row>
    <row r="99" spans="2:40" ht="48" customHeight="1" x14ac:dyDescent="0.25">
      <c r="B99" s="416" t="s">
        <v>724</v>
      </c>
      <c r="C99" s="602" t="s">
        <v>177</v>
      </c>
      <c r="D99" s="601" t="s">
        <v>93</v>
      </c>
      <c r="E99" s="662" t="s">
        <v>180</v>
      </c>
      <c r="F99" s="662" t="s">
        <v>180</v>
      </c>
      <c r="G99" s="662" t="s">
        <v>180</v>
      </c>
      <c r="H99" s="662" t="s">
        <v>180</v>
      </c>
      <c r="I99" s="662" t="s">
        <v>180</v>
      </c>
      <c r="J99" s="662" t="s">
        <v>180</v>
      </c>
      <c r="K99" s="662" t="s">
        <v>180</v>
      </c>
      <c r="L99" s="662" t="s">
        <v>180</v>
      </c>
      <c r="M99" s="662" t="s">
        <v>180</v>
      </c>
      <c r="N99" s="662" t="s">
        <v>180</v>
      </c>
      <c r="O99" s="662" t="s">
        <v>180</v>
      </c>
      <c r="P99" s="662" t="s">
        <v>180</v>
      </c>
      <c r="Q99" s="662" t="s">
        <v>180</v>
      </c>
      <c r="R99" s="662" t="s">
        <v>180</v>
      </c>
      <c r="S99" s="662" t="s">
        <v>180</v>
      </c>
      <c r="T99" s="662" t="s">
        <v>180</v>
      </c>
      <c r="U99" s="662" t="s">
        <v>180</v>
      </c>
      <c r="V99" s="662" t="s">
        <v>180</v>
      </c>
      <c r="W99" s="662" t="s">
        <v>180</v>
      </c>
      <c r="X99" s="662" t="s">
        <v>180</v>
      </c>
      <c r="Y99" s="662" t="s">
        <v>180</v>
      </c>
      <c r="Z99" s="662" t="s">
        <v>180</v>
      </c>
      <c r="AA99" s="662" t="s">
        <v>180</v>
      </c>
      <c r="AB99" s="662" t="s">
        <v>180</v>
      </c>
      <c r="AC99" s="662" t="s">
        <v>180</v>
      </c>
      <c r="AD99" s="662" t="s">
        <v>180</v>
      </c>
      <c r="AE99" s="662" t="s">
        <v>180</v>
      </c>
      <c r="AF99" s="662" t="s">
        <v>180</v>
      </c>
      <c r="AG99" s="662" t="s">
        <v>180</v>
      </c>
      <c r="AH99" s="662" t="s">
        <v>180</v>
      </c>
      <c r="AI99" s="662" t="s">
        <v>180</v>
      </c>
      <c r="AJ99" s="662" t="s">
        <v>180</v>
      </c>
      <c r="AK99" s="662" t="s">
        <v>180</v>
      </c>
      <c r="AL99" s="662" t="s">
        <v>180</v>
      </c>
      <c r="AM99" s="662" t="s">
        <v>180</v>
      </c>
      <c r="AN99" s="662" t="s">
        <v>180</v>
      </c>
    </row>
    <row r="100" spans="2:40" ht="48" customHeight="1" x14ac:dyDescent="0.25">
      <c r="B100" s="416" t="s">
        <v>732</v>
      </c>
      <c r="C100" s="417" t="s">
        <v>179</v>
      </c>
      <c r="D100" s="416" t="s">
        <v>93</v>
      </c>
      <c r="E100" s="662" t="s">
        <v>180</v>
      </c>
      <c r="F100" s="662" t="s">
        <v>180</v>
      </c>
      <c r="G100" s="662" t="s">
        <v>180</v>
      </c>
      <c r="H100" s="662" t="s">
        <v>180</v>
      </c>
      <c r="I100" s="662" t="s">
        <v>180</v>
      </c>
      <c r="J100" s="662" t="s">
        <v>180</v>
      </c>
      <c r="K100" s="662" t="s">
        <v>180</v>
      </c>
      <c r="L100" s="662" t="s">
        <v>180</v>
      </c>
      <c r="M100" s="662" t="s">
        <v>180</v>
      </c>
      <c r="N100" s="662" t="s">
        <v>180</v>
      </c>
      <c r="O100" s="662" t="s">
        <v>180</v>
      </c>
      <c r="P100" s="662" t="s">
        <v>180</v>
      </c>
      <c r="Q100" s="662" t="s">
        <v>180</v>
      </c>
      <c r="R100" s="662" t="s">
        <v>180</v>
      </c>
      <c r="S100" s="662" t="s">
        <v>180</v>
      </c>
      <c r="T100" s="662" t="s">
        <v>180</v>
      </c>
      <c r="U100" s="662" t="s">
        <v>180</v>
      </c>
      <c r="V100" s="662" t="s">
        <v>180</v>
      </c>
      <c r="W100" s="662" t="s">
        <v>180</v>
      </c>
      <c r="X100" s="662" t="s">
        <v>180</v>
      </c>
      <c r="Y100" s="662" t="s">
        <v>180</v>
      </c>
      <c r="Z100" s="662" t="s">
        <v>180</v>
      </c>
      <c r="AA100" s="662" t="s">
        <v>180</v>
      </c>
      <c r="AB100" s="662" t="s">
        <v>180</v>
      </c>
      <c r="AC100" s="662" t="s">
        <v>180</v>
      </c>
      <c r="AD100" s="662" t="s">
        <v>180</v>
      </c>
      <c r="AE100" s="662" t="s">
        <v>180</v>
      </c>
      <c r="AF100" s="662" t="s">
        <v>180</v>
      </c>
      <c r="AG100" s="662" t="s">
        <v>180</v>
      </c>
      <c r="AH100" s="662" t="s">
        <v>180</v>
      </c>
      <c r="AI100" s="662" t="s">
        <v>180</v>
      </c>
      <c r="AJ100" s="662" t="s">
        <v>180</v>
      </c>
      <c r="AK100" s="662" t="s">
        <v>180</v>
      </c>
      <c r="AL100" s="662" t="s">
        <v>180</v>
      </c>
      <c r="AM100" s="662" t="s">
        <v>180</v>
      </c>
      <c r="AN100" s="662" t="s">
        <v>180</v>
      </c>
    </row>
    <row r="101" spans="2:40" ht="48" customHeight="1" x14ac:dyDescent="0.25">
      <c r="B101" s="416" t="s">
        <v>130</v>
      </c>
      <c r="C101" s="417" t="s">
        <v>1550</v>
      </c>
      <c r="D101" s="416" t="s">
        <v>93</v>
      </c>
      <c r="E101" s="662" t="s">
        <v>180</v>
      </c>
      <c r="F101" s="662" t="s">
        <v>180</v>
      </c>
      <c r="G101" s="662" t="s">
        <v>180</v>
      </c>
      <c r="H101" s="662" t="s">
        <v>180</v>
      </c>
      <c r="I101" s="662" t="s">
        <v>180</v>
      </c>
      <c r="J101" s="662" t="s">
        <v>180</v>
      </c>
      <c r="K101" s="662" t="s">
        <v>180</v>
      </c>
      <c r="L101" s="662" t="s">
        <v>180</v>
      </c>
      <c r="M101" s="662" t="s">
        <v>180</v>
      </c>
      <c r="N101" s="662" t="s">
        <v>180</v>
      </c>
      <c r="O101" s="662" t="s">
        <v>180</v>
      </c>
      <c r="P101" s="662" t="s">
        <v>180</v>
      </c>
      <c r="Q101" s="662" t="s">
        <v>180</v>
      </c>
      <c r="R101" s="662" t="s">
        <v>180</v>
      </c>
      <c r="S101" s="662" t="s">
        <v>180</v>
      </c>
      <c r="T101" s="662" t="s">
        <v>180</v>
      </c>
      <c r="U101" s="662" t="s">
        <v>180</v>
      </c>
      <c r="V101" s="662" t="s">
        <v>180</v>
      </c>
      <c r="W101" s="662" t="s">
        <v>180</v>
      </c>
      <c r="X101" s="662" t="s">
        <v>180</v>
      </c>
      <c r="Y101" s="662" t="s">
        <v>180</v>
      </c>
      <c r="Z101" s="662" t="s">
        <v>180</v>
      </c>
      <c r="AA101" s="662" t="s">
        <v>180</v>
      </c>
      <c r="AB101" s="662" t="s">
        <v>180</v>
      </c>
      <c r="AC101" s="662" t="s">
        <v>180</v>
      </c>
      <c r="AD101" s="662" t="s">
        <v>180</v>
      </c>
      <c r="AE101" s="662" t="s">
        <v>180</v>
      </c>
      <c r="AF101" s="662" t="s">
        <v>180</v>
      </c>
      <c r="AG101" s="662" t="s">
        <v>180</v>
      </c>
      <c r="AH101" s="662" t="s">
        <v>180</v>
      </c>
      <c r="AI101" s="662" t="s">
        <v>180</v>
      </c>
      <c r="AJ101" s="662" t="s">
        <v>180</v>
      </c>
      <c r="AK101" s="662" t="s">
        <v>180</v>
      </c>
      <c r="AL101" s="662" t="s">
        <v>180</v>
      </c>
      <c r="AM101" s="662" t="s">
        <v>180</v>
      </c>
      <c r="AN101" s="662" t="s">
        <v>180</v>
      </c>
    </row>
    <row r="102" spans="2:40" ht="48" customHeight="1" x14ac:dyDescent="0.25">
      <c r="B102" s="416" t="s">
        <v>132</v>
      </c>
      <c r="C102" s="417" t="s">
        <v>793</v>
      </c>
      <c r="D102" s="416" t="s">
        <v>93</v>
      </c>
      <c r="E102" s="662" t="s">
        <v>180</v>
      </c>
      <c r="F102" s="662" t="s">
        <v>180</v>
      </c>
      <c r="G102" s="662" t="s">
        <v>180</v>
      </c>
      <c r="H102" s="662" t="s">
        <v>180</v>
      </c>
      <c r="I102" s="662" t="s">
        <v>180</v>
      </c>
      <c r="J102" s="662" t="s">
        <v>180</v>
      </c>
      <c r="K102" s="662" t="s">
        <v>180</v>
      </c>
      <c r="L102" s="662" t="s">
        <v>180</v>
      </c>
      <c r="M102" s="662" t="s">
        <v>180</v>
      </c>
      <c r="N102" s="662" t="s">
        <v>180</v>
      </c>
      <c r="O102" s="662" t="s">
        <v>180</v>
      </c>
      <c r="P102" s="662" t="s">
        <v>180</v>
      </c>
      <c r="Q102" s="662" t="s">
        <v>180</v>
      </c>
      <c r="R102" s="662" t="s">
        <v>180</v>
      </c>
      <c r="S102" s="662" t="s">
        <v>180</v>
      </c>
      <c r="T102" s="662" t="s">
        <v>180</v>
      </c>
      <c r="U102" s="662" t="s">
        <v>180</v>
      </c>
      <c r="V102" s="662" t="s">
        <v>180</v>
      </c>
      <c r="W102" s="662" t="s">
        <v>180</v>
      </c>
      <c r="X102" s="662" t="s">
        <v>180</v>
      </c>
      <c r="Y102" s="662" t="s">
        <v>180</v>
      </c>
      <c r="Z102" s="662" t="s">
        <v>180</v>
      </c>
      <c r="AA102" s="662" t="s">
        <v>180</v>
      </c>
      <c r="AB102" s="662" t="s">
        <v>180</v>
      </c>
      <c r="AC102" s="662" t="s">
        <v>180</v>
      </c>
      <c r="AD102" s="662" t="s">
        <v>180</v>
      </c>
      <c r="AE102" s="662" t="s">
        <v>180</v>
      </c>
      <c r="AF102" s="662" t="s">
        <v>180</v>
      </c>
      <c r="AG102" s="662" t="s">
        <v>180</v>
      </c>
      <c r="AH102" s="662" t="s">
        <v>180</v>
      </c>
      <c r="AI102" s="662" t="s">
        <v>180</v>
      </c>
      <c r="AJ102" s="662" t="s">
        <v>180</v>
      </c>
      <c r="AK102" s="662" t="s">
        <v>180</v>
      </c>
      <c r="AL102" s="662" t="s">
        <v>180</v>
      </c>
      <c r="AM102" s="662" t="s">
        <v>180</v>
      </c>
      <c r="AN102" s="662" t="s">
        <v>180</v>
      </c>
    </row>
    <row r="103" spans="2:40" ht="48" customHeight="1" x14ac:dyDescent="0.25">
      <c r="B103" s="416" t="s">
        <v>134</v>
      </c>
      <c r="C103" s="417" t="s">
        <v>794</v>
      </c>
      <c r="D103" s="402" t="s">
        <v>93</v>
      </c>
      <c r="E103" s="662" t="s">
        <v>180</v>
      </c>
      <c r="F103" s="662" t="s">
        <v>180</v>
      </c>
      <c r="G103" s="662" t="s">
        <v>180</v>
      </c>
      <c r="H103" s="662" t="s">
        <v>180</v>
      </c>
      <c r="I103" s="662" t="s">
        <v>180</v>
      </c>
      <c r="J103" s="662" t="s">
        <v>180</v>
      </c>
      <c r="K103" s="662" t="s">
        <v>180</v>
      </c>
      <c r="L103" s="662" t="s">
        <v>180</v>
      </c>
      <c r="M103" s="662" t="s">
        <v>180</v>
      </c>
      <c r="N103" s="662" t="s">
        <v>180</v>
      </c>
      <c r="O103" s="662" t="s">
        <v>180</v>
      </c>
      <c r="P103" s="662" t="s">
        <v>180</v>
      </c>
      <c r="Q103" s="662" t="s">
        <v>180</v>
      </c>
      <c r="R103" s="662" t="s">
        <v>180</v>
      </c>
      <c r="S103" s="662" t="s">
        <v>180</v>
      </c>
      <c r="T103" s="662" t="s">
        <v>180</v>
      </c>
      <c r="U103" s="662" t="s">
        <v>180</v>
      </c>
      <c r="V103" s="662" t="s">
        <v>180</v>
      </c>
      <c r="W103" s="662" t="s">
        <v>180</v>
      </c>
      <c r="X103" s="662" t="s">
        <v>180</v>
      </c>
      <c r="Y103" s="662" t="s">
        <v>180</v>
      </c>
      <c r="Z103" s="662" t="s">
        <v>180</v>
      </c>
      <c r="AA103" s="662" t="s">
        <v>180</v>
      </c>
      <c r="AB103" s="662" t="s">
        <v>180</v>
      </c>
      <c r="AC103" s="662" t="s">
        <v>180</v>
      </c>
      <c r="AD103" s="662" t="s">
        <v>180</v>
      </c>
      <c r="AE103" s="662" t="s">
        <v>180</v>
      </c>
      <c r="AF103" s="662" t="s">
        <v>180</v>
      </c>
      <c r="AG103" s="662" t="s">
        <v>180</v>
      </c>
      <c r="AH103" s="662" t="s">
        <v>180</v>
      </c>
      <c r="AI103" s="662" t="s">
        <v>180</v>
      </c>
      <c r="AJ103" s="662" t="s">
        <v>180</v>
      </c>
      <c r="AK103" s="662" t="s">
        <v>180</v>
      </c>
      <c r="AL103" s="662" t="s">
        <v>180</v>
      </c>
      <c r="AM103" s="662" t="s">
        <v>180</v>
      </c>
      <c r="AN103" s="662" t="s">
        <v>180</v>
      </c>
    </row>
    <row r="104" spans="2:40" ht="42" customHeight="1" x14ac:dyDescent="0.25">
      <c r="B104" s="397" t="s">
        <v>136</v>
      </c>
      <c r="C104" s="398" t="s">
        <v>795</v>
      </c>
      <c r="D104" s="397" t="s">
        <v>93</v>
      </c>
      <c r="E104" s="663" t="s">
        <v>180</v>
      </c>
      <c r="F104" s="663" t="s">
        <v>180</v>
      </c>
      <c r="G104" s="663" t="s">
        <v>180</v>
      </c>
      <c r="H104" s="663" t="s">
        <v>180</v>
      </c>
      <c r="I104" s="663" t="s">
        <v>180</v>
      </c>
      <c r="J104" s="663" t="s">
        <v>180</v>
      </c>
      <c r="K104" s="663" t="s">
        <v>180</v>
      </c>
      <c r="L104" s="663" t="s">
        <v>180</v>
      </c>
      <c r="M104" s="663" t="s">
        <v>180</v>
      </c>
      <c r="N104" s="663" t="s">
        <v>180</v>
      </c>
      <c r="O104" s="663" t="s">
        <v>180</v>
      </c>
      <c r="P104" s="663" t="s">
        <v>180</v>
      </c>
      <c r="Q104" s="663" t="s">
        <v>180</v>
      </c>
      <c r="R104" s="663" t="s">
        <v>180</v>
      </c>
      <c r="S104" s="663" t="s">
        <v>180</v>
      </c>
      <c r="T104" s="663" t="s">
        <v>180</v>
      </c>
      <c r="U104" s="663" t="s">
        <v>180</v>
      </c>
      <c r="V104" s="663" t="s">
        <v>180</v>
      </c>
      <c r="W104" s="663" t="s">
        <v>180</v>
      </c>
      <c r="X104" s="663" t="s">
        <v>180</v>
      </c>
      <c r="Y104" s="663" t="s">
        <v>180</v>
      </c>
      <c r="Z104" s="663" t="s">
        <v>180</v>
      </c>
      <c r="AA104" s="663" t="s">
        <v>180</v>
      </c>
      <c r="AB104" s="663" t="s">
        <v>180</v>
      </c>
      <c r="AC104" s="663" t="s">
        <v>180</v>
      </c>
      <c r="AD104" s="663" t="s">
        <v>180</v>
      </c>
      <c r="AE104" s="663" t="s">
        <v>180</v>
      </c>
      <c r="AF104" s="663" t="s">
        <v>180</v>
      </c>
      <c r="AG104" s="663" t="s">
        <v>180</v>
      </c>
      <c r="AH104" s="663" t="s">
        <v>180</v>
      </c>
      <c r="AI104" s="663" t="s">
        <v>180</v>
      </c>
      <c r="AJ104" s="663" t="s">
        <v>180</v>
      </c>
      <c r="AK104" s="663" t="s">
        <v>180</v>
      </c>
      <c r="AL104" s="663" t="s">
        <v>180</v>
      </c>
      <c r="AM104" s="663" t="s">
        <v>180</v>
      </c>
      <c r="AN104" s="663" t="s">
        <v>180</v>
      </c>
    </row>
    <row r="105" spans="2:40" ht="42" customHeight="1" x14ac:dyDescent="0.25">
      <c r="B105" s="397" t="s">
        <v>181</v>
      </c>
      <c r="C105" s="398" t="s">
        <v>795</v>
      </c>
      <c r="D105" s="397" t="s">
        <v>93</v>
      </c>
      <c r="E105" s="663" t="s">
        <v>180</v>
      </c>
      <c r="F105" s="663" t="s">
        <v>180</v>
      </c>
      <c r="G105" s="663" t="s">
        <v>180</v>
      </c>
      <c r="H105" s="663" t="s">
        <v>180</v>
      </c>
      <c r="I105" s="663" t="s">
        <v>180</v>
      </c>
      <c r="J105" s="663" t="s">
        <v>180</v>
      </c>
      <c r="K105" s="663" t="s">
        <v>180</v>
      </c>
      <c r="L105" s="663" t="s">
        <v>180</v>
      </c>
      <c r="M105" s="663" t="s">
        <v>180</v>
      </c>
      <c r="N105" s="663" t="s">
        <v>180</v>
      </c>
      <c r="O105" s="663" t="s">
        <v>180</v>
      </c>
      <c r="P105" s="663" t="s">
        <v>180</v>
      </c>
      <c r="Q105" s="663" t="s">
        <v>180</v>
      </c>
      <c r="R105" s="663" t="s">
        <v>180</v>
      </c>
      <c r="S105" s="663" t="s">
        <v>180</v>
      </c>
      <c r="T105" s="663" t="s">
        <v>180</v>
      </c>
      <c r="U105" s="663" t="s">
        <v>180</v>
      </c>
      <c r="V105" s="663" t="s">
        <v>180</v>
      </c>
      <c r="W105" s="663" t="s">
        <v>180</v>
      </c>
      <c r="X105" s="663" t="s">
        <v>180</v>
      </c>
      <c r="Y105" s="663" t="s">
        <v>180</v>
      </c>
      <c r="Z105" s="663" t="s">
        <v>180</v>
      </c>
      <c r="AA105" s="663" t="s">
        <v>180</v>
      </c>
      <c r="AB105" s="663" t="s">
        <v>180</v>
      </c>
      <c r="AC105" s="663" t="s">
        <v>180</v>
      </c>
      <c r="AD105" s="663" t="s">
        <v>180</v>
      </c>
      <c r="AE105" s="663" t="s">
        <v>180</v>
      </c>
      <c r="AF105" s="663" t="s">
        <v>180</v>
      </c>
      <c r="AG105" s="663" t="s">
        <v>180</v>
      </c>
      <c r="AH105" s="663" t="s">
        <v>180</v>
      </c>
      <c r="AI105" s="663" t="s">
        <v>180</v>
      </c>
      <c r="AJ105" s="663" t="s">
        <v>180</v>
      </c>
      <c r="AK105" s="663" t="s">
        <v>180</v>
      </c>
      <c r="AL105" s="663" t="s">
        <v>180</v>
      </c>
      <c r="AM105" s="663" t="s">
        <v>180</v>
      </c>
      <c r="AN105" s="663" t="s">
        <v>180</v>
      </c>
    </row>
    <row r="106" spans="2:40" ht="48" customHeight="1" x14ac:dyDescent="0.25">
      <c r="B106" s="416" t="s">
        <v>137</v>
      </c>
      <c r="C106" s="417" t="s">
        <v>796</v>
      </c>
      <c r="D106" s="416" t="s">
        <v>93</v>
      </c>
      <c r="E106" s="662" t="s">
        <v>180</v>
      </c>
      <c r="F106" s="662" t="s">
        <v>180</v>
      </c>
      <c r="G106" s="662" t="s">
        <v>180</v>
      </c>
      <c r="H106" s="662" t="s">
        <v>180</v>
      </c>
      <c r="I106" s="662" t="s">
        <v>180</v>
      </c>
      <c r="J106" s="662" t="s">
        <v>180</v>
      </c>
      <c r="K106" s="662" t="s">
        <v>180</v>
      </c>
      <c r="L106" s="662" t="s">
        <v>180</v>
      </c>
      <c r="M106" s="662" t="s">
        <v>180</v>
      </c>
      <c r="N106" s="662" t="s">
        <v>180</v>
      </c>
      <c r="O106" s="662" t="s">
        <v>180</v>
      </c>
      <c r="P106" s="662" t="s">
        <v>180</v>
      </c>
      <c r="Q106" s="662" t="s">
        <v>180</v>
      </c>
      <c r="R106" s="662" t="s">
        <v>180</v>
      </c>
      <c r="S106" s="662" t="s">
        <v>180</v>
      </c>
      <c r="T106" s="662" t="s">
        <v>180</v>
      </c>
      <c r="U106" s="662" t="s">
        <v>180</v>
      </c>
      <c r="V106" s="662" t="s">
        <v>180</v>
      </c>
      <c r="W106" s="662" t="s">
        <v>180</v>
      </c>
      <c r="X106" s="662" t="s">
        <v>180</v>
      </c>
      <c r="Y106" s="662" t="s">
        <v>180</v>
      </c>
      <c r="Z106" s="662" t="s">
        <v>180</v>
      </c>
      <c r="AA106" s="662" t="s">
        <v>180</v>
      </c>
      <c r="AB106" s="662" t="s">
        <v>180</v>
      </c>
      <c r="AC106" s="662" t="s">
        <v>180</v>
      </c>
      <c r="AD106" s="662" t="s">
        <v>180</v>
      </c>
      <c r="AE106" s="662" t="s">
        <v>180</v>
      </c>
      <c r="AF106" s="662" t="s">
        <v>180</v>
      </c>
      <c r="AG106" s="662" t="s">
        <v>180</v>
      </c>
      <c r="AH106" s="662" t="s">
        <v>180</v>
      </c>
      <c r="AI106" s="662" t="s">
        <v>180</v>
      </c>
      <c r="AJ106" s="662" t="s">
        <v>180</v>
      </c>
      <c r="AK106" s="662" t="s">
        <v>180</v>
      </c>
      <c r="AL106" s="662" t="s">
        <v>180</v>
      </c>
      <c r="AM106" s="662" t="s">
        <v>180</v>
      </c>
      <c r="AN106" s="662" t="s">
        <v>180</v>
      </c>
    </row>
    <row r="107" spans="2:40" ht="42" customHeight="1" x14ac:dyDescent="0.25">
      <c r="B107" s="397" t="s">
        <v>1554</v>
      </c>
      <c r="C107" s="398" t="s">
        <v>795</v>
      </c>
      <c r="D107" s="397" t="s">
        <v>93</v>
      </c>
      <c r="E107" s="663" t="s">
        <v>180</v>
      </c>
      <c r="F107" s="663" t="s">
        <v>180</v>
      </c>
      <c r="G107" s="663" t="s">
        <v>180</v>
      </c>
      <c r="H107" s="663" t="s">
        <v>180</v>
      </c>
      <c r="I107" s="663" t="s">
        <v>180</v>
      </c>
      <c r="J107" s="663" t="s">
        <v>180</v>
      </c>
      <c r="K107" s="663" t="s">
        <v>180</v>
      </c>
      <c r="L107" s="663" t="s">
        <v>180</v>
      </c>
      <c r="M107" s="663" t="s">
        <v>180</v>
      </c>
      <c r="N107" s="663" t="s">
        <v>180</v>
      </c>
      <c r="O107" s="663" t="s">
        <v>180</v>
      </c>
      <c r="P107" s="663" t="s">
        <v>180</v>
      </c>
      <c r="Q107" s="663" t="s">
        <v>180</v>
      </c>
      <c r="R107" s="663" t="s">
        <v>180</v>
      </c>
      <c r="S107" s="663" t="s">
        <v>180</v>
      </c>
      <c r="T107" s="663" t="s">
        <v>180</v>
      </c>
      <c r="U107" s="663" t="s">
        <v>180</v>
      </c>
      <c r="V107" s="663" t="s">
        <v>180</v>
      </c>
      <c r="W107" s="663" t="s">
        <v>180</v>
      </c>
      <c r="X107" s="663" t="s">
        <v>180</v>
      </c>
      <c r="Y107" s="663" t="s">
        <v>180</v>
      </c>
      <c r="Z107" s="663" t="s">
        <v>180</v>
      </c>
      <c r="AA107" s="663" t="s">
        <v>180</v>
      </c>
      <c r="AB107" s="663" t="s">
        <v>180</v>
      </c>
      <c r="AC107" s="663" t="s">
        <v>180</v>
      </c>
      <c r="AD107" s="663" t="s">
        <v>180</v>
      </c>
      <c r="AE107" s="663" t="s">
        <v>180</v>
      </c>
      <c r="AF107" s="663" t="s">
        <v>180</v>
      </c>
      <c r="AG107" s="663" t="s">
        <v>180</v>
      </c>
      <c r="AH107" s="663" t="s">
        <v>180</v>
      </c>
      <c r="AI107" s="663" t="s">
        <v>180</v>
      </c>
      <c r="AJ107" s="663" t="s">
        <v>180</v>
      </c>
      <c r="AK107" s="663" t="s">
        <v>180</v>
      </c>
      <c r="AL107" s="663" t="s">
        <v>180</v>
      </c>
      <c r="AM107" s="663" t="s">
        <v>180</v>
      </c>
      <c r="AN107" s="663" t="s">
        <v>180</v>
      </c>
    </row>
    <row r="108" spans="2:40" ht="42" customHeight="1" x14ac:dyDescent="0.25">
      <c r="B108" s="397" t="s">
        <v>1555</v>
      </c>
      <c r="C108" s="398" t="s">
        <v>795</v>
      </c>
      <c r="D108" s="397" t="s">
        <v>93</v>
      </c>
      <c r="E108" s="663" t="s">
        <v>180</v>
      </c>
      <c r="F108" s="663" t="s">
        <v>180</v>
      </c>
      <c r="G108" s="663" t="s">
        <v>180</v>
      </c>
      <c r="H108" s="663" t="s">
        <v>180</v>
      </c>
      <c r="I108" s="663" t="s">
        <v>180</v>
      </c>
      <c r="J108" s="663" t="s">
        <v>180</v>
      </c>
      <c r="K108" s="663" t="s">
        <v>180</v>
      </c>
      <c r="L108" s="663" t="s">
        <v>180</v>
      </c>
      <c r="M108" s="663" t="s">
        <v>180</v>
      </c>
      <c r="N108" s="663" t="s">
        <v>180</v>
      </c>
      <c r="O108" s="663" t="s">
        <v>180</v>
      </c>
      <c r="P108" s="663" t="s">
        <v>180</v>
      </c>
      <c r="Q108" s="663" t="s">
        <v>180</v>
      </c>
      <c r="R108" s="663" t="s">
        <v>180</v>
      </c>
      <c r="S108" s="663" t="s">
        <v>180</v>
      </c>
      <c r="T108" s="663" t="s">
        <v>180</v>
      </c>
      <c r="U108" s="663" t="s">
        <v>180</v>
      </c>
      <c r="V108" s="663" t="s">
        <v>180</v>
      </c>
      <c r="W108" s="663" t="s">
        <v>180</v>
      </c>
      <c r="X108" s="663" t="s">
        <v>180</v>
      </c>
      <c r="Y108" s="663" t="s">
        <v>180</v>
      </c>
      <c r="Z108" s="663" t="s">
        <v>180</v>
      </c>
      <c r="AA108" s="663" t="s">
        <v>180</v>
      </c>
      <c r="AB108" s="663" t="s">
        <v>180</v>
      </c>
      <c r="AC108" s="663" t="s">
        <v>180</v>
      </c>
      <c r="AD108" s="663" t="s">
        <v>180</v>
      </c>
      <c r="AE108" s="663" t="s">
        <v>180</v>
      </c>
      <c r="AF108" s="663" t="s">
        <v>180</v>
      </c>
      <c r="AG108" s="663" t="s">
        <v>180</v>
      </c>
      <c r="AH108" s="663" t="s">
        <v>180</v>
      </c>
      <c r="AI108" s="663" t="s">
        <v>180</v>
      </c>
      <c r="AJ108" s="663" t="s">
        <v>180</v>
      </c>
      <c r="AK108" s="663" t="s">
        <v>180</v>
      </c>
      <c r="AL108" s="663" t="s">
        <v>180</v>
      </c>
      <c r="AM108" s="663" t="s">
        <v>180</v>
      </c>
      <c r="AN108" s="663" t="s">
        <v>180</v>
      </c>
    </row>
    <row r="109" spans="2:40" ht="48" customHeight="1" x14ac:dyDescent="0.25">
      <c r="B109" s="416" t="s">
        <v>738</v>
      </c>
      <c r="C109" s="417" t="s">
        <v>1556</v>
      </c>
      <c r="D109" s="416" t="s">
        <v>93</v>
      </c>
      <c r="E109" s="662" t="s">
        <v>180</v>
      </c>
      <c r="F109" s="662" t="s">
        <v>180</v>
      </c>
      <c r="G109" s="662" t="s">
        <v>180</v>
      </c>
      <c r="H109" s="662" t="s">
        <v>180</v>
      </c>
      <c r="I109" s="662" t="s">
        <v>180</v>
      </c>
      <c r="J109" s="662" t="s">
        <v>180</v>
      </c>
      <c r="K109" s="662" t="s">
        <v>180</v>
      </c>
      <c r="L109" s="662" t="s">
        <v>180</v>
      </c>
      <c r="M109" s="662" t="s">
        <v>180</v>
      </c>
      <c r="N109" s="662" t="s">
        <v>180</v>
      </c>
      <c r="O109" s="662" t="s">
        <v>180</v>
      </c>
      <c r="P109" s="662" t="s">
        <v>180</v>
      </c>
      <c r="Q109" s="662" t="s">
        <v>180</v>
      </c>
      <c r="R109" s="662" t="s">
        <v>180</v>
      </c>
      <c r="S109" s="662" t="s">
        <v>180</v>
      </c>
      <c r="T109" s="662" t="s">
        <v>180</v>
      </c>
      <c r="U109" s="662" t="s">
        <v>180</v>
      </c>
      <c r="V109" s="662" t="s">
        <v>180</v>
      </c>
      <c r="W109" s="662" t="s">
        <v>180</v>
      </c>
      <c r="X109" s="662" t="s">
        <v>180</v>
      </c>
      <c r="Y109" s="662" t="s">
        <v>180</v>
      </c>
      <c r="Z109" s="662" t="s">
        <v>180</v>
      </c>
      <c r="AA109" s="662" t="s">
        <v>180</v>
      </c>
      <c r="AB109" s="662" t="s">
        <v>180</v>
      </c>
      <c r="AC109" s="662" t="s">
        <v>180</v>
      </c>
      <c r="AD109" s="662" t="s">
        <v>180</v>
      </c>
      <c r="AE109" s="662" t="s">
        <v>180</v>
      </c>
      <c r="AF109" s="662" t="s">
        <v>180</v>
      </c>
      <c r="AG109" s="662" t="s">
        <v>180</v>
      </c>
      <c r="AH109" s="662" t="s">
        <v>180</v>
      </c>
      <c r="AI109" s="662" t="s">
        <v>180</v>
      </c>
      <c r="AJ109" s="662" t="s">
        <v>180</v>
      </c>
      <c r="AK109" s="662" t="s">
        <v>180</v>
      </c>
      <c r="AL109" s="662" t="s">
        <v>180</v>
      </c>
      <c r="AM109" s="662" t="s">
        <v>180</v>
      </c>
      <c r="AN109" s="662" t="s">
        <v>180</v>
      </c>
    </row>
    <row r="110" spans="2:40" ht="42" customHeight="1" x14ac:dyDescent="0.25">
      <c r="B110" s="397" t="s">
        <v>1557</v>
      </c>
      <c r="C110" s="398" t="s">
        <v>1559</v>
      </c>
      <c r="D110" s="397" t="s">
        <v>93</v>
      </c>
      <c r="E110" s="663" t="s">
        <v>180</v>
      </c>
      <c r="F110" s="663" t="s">
        <v>180</v>
      </c>
      <c r="G110" s="663" t="s">
        <v>180</v>
      </c>
      <c r="H110" s="663" t="s">
        <v>180</v>
      </c>
      <c r="I110" s="663" t="s">
        <v>180</v>
      </c>
      <c r="J110" s="663" t="s">
        <v>180</v>
      </c>
      <c r="K110" s="663" t="s">
        <v>180</v>
      </c>
      <c r="L110" s="663" t="s">
        <v>180</v>
      </c>
      <c r="M110" s="663" t="s">
        <v>180</v>
      </c>
      <c r="N110" s="663" t="s">
        <v>180</v>
      </c>
      <c r="O110" s="663" t="s">
        <v>180</v>
      </c>
      <c r="P110" s="663" t="s">
        <v>180</v>
      </c>
      <c r="Q110" s="663" t="s">
        <v>180</v>
      </c>
      <c r="R110" s="663" t="s">
        <v>180</v>
      </c>
      <c r="S110" s="663" t="s">
        <v>180</v>
      </c>
      <c r="T110" s="663" t="s">
        <v>180</v>
      </c>
      <c r="U110" s="663" t="s">
        <v>180</v>
      </c>
      <c r="V110" s="663" t="s">
        <v>180</v>
      </c>
      <c r="W110" s="663" t="s">
        <v>180</v>
      </c>
      <c r="X110" s="663" t="s">
        <v>180</v>
      </c>
      <c r="Y110" s="663" t="s">
        <v>180</v>
      </c>
      <c r="Z110" s="663" t="s">
        <v>180</v>
      </c>
      <c r="AA110" s="663" t="s">
        <v>180</v>
      </c>
      <c r="AB110" s="663" t="s">
        <v>180</v>
      </c>
      <c r="AC110" s="663" t="s">
        <v>180</v>
      </c>
      <c r="AD110" s="663" t="s">
        <v>180</v>
      </c>
      <c r="AE110" s="663" t="s">
        <v>180</v>
      </c>
      <c r="AF110" s="663" t="s">
        <v>180</v>
      </c>
      <c r="AG110" s="663" t="s">
        <v>180</v>
      </c>
      <c r="AH110" s="663" t="s">
        <v>180</v>
      </c>
      <c r="AI110" s="663" t="s">
        <v>180</v>
      </c>
      <c r="AJ110" s="663" t="s">
        <v>180</v>
      </c>
      <c r="AK110" s="663" t="s">
        <v>180</v>
      </c>
      <c r="AL110" s="663" t="s">
        <v>180</v>
      </c>
      <c r="AM110" s="663" t="s">
        <v>180</v>
      </c>
      <c r="AN110" s="663" t="s">
        <v>180</v>
      </c>
    </row>
    <row r="111" spans="2:40" ht="42" customHeight="1" x14ac:dyDescent="0.25">
      <c r="B111" s="397" t="s">
        <v>1558</v>
      </c>
      <c r="C111" s="398" t="s">
        <v>797</v>
      </c>
      <c r="D111" s="397" t="s">
        <v>93</v>
      </c>
      <c r="E111" s="663" t="s">
        <v>180</v>
      </c>
      <c r="F111" s="663" t="s">
        <v>180</v>
      </c>
      <c r="G111" s="663" t="s">
        <v>180</v>
      </c>
      <c r="H111" s="663" t="s">
        <v>180</v>
      </c>
      <c r="I111" s="663" t="s">
        <v>180</v>
      </c>
      <c r="J111" s="663" t="s">
        <v>180</v>
      </c>
      <c r="K111" s="663" t="s">
        <v>180</v>
      </c>
      <c r="L111" s="663" t="s">
        <v>180</v>
      </c>
      <c r="M111" s="663" t="s">
        <v>180</v>
      </c>
      <c r="N111" s="663" t="s">
        <v>180</v>
      </c>
      <c r="O111" s="663" t="s">
        <v>180</v>
      </c>
      <c r="P111" s="663" t="s">
        <v>180</v>
      </c>
      <c r="Q111" s="663" t="s">
        <v>180</v>
      </c>
      <c r="R111" s="663" t="s">
        <v>180</v>
      </c>
      <c r="S111" s="663" t="s">
        <v>180</v>
      </c>
      <c r="T111" s="663" t="s">
        <v>180</v>
      </c>
      <c r="U111" s="663" t="s">
        <v>180</v>
      </c>
      <c r="V111" s="663" t="s">
        <v>180</v>
      </c>
      <c r="W111" s="663" t="s">
        <v>180</v>
      </c>
      <c r="X111" s="663" t="s">
        <v>180</v>
      </c>
      <c r="Y111" s="663" t="s">
        <v>180</v>
      </c>
      <c r="Z111" s="663" t="s">
        <v>180</v>
      </c>
      <c r="AA111" s="663" t="s">
        <v>180</v>
      </c>
      <c r="AB111" s="663" t="s">
        <v>180</v>
      </c>
      <c r="AC111" s="663" t="s">
        <v>180</v>
      </c>
      <c r="AD111" s="663" t="s">
        <v>180</v>
      </c>
      <c r="AE111" s="663" t="s">
        <v>180</v>
      </c>
      <c r="AF111" s="663" t="s">
        <v>180</v>
      </c>
      <c r="AG111" s="663" t="s">
        <v>180</v>
      </c>
      <c r="AH111" s="663" t="s">
        <v>180</v>
      </c>
      <c r="AI111" s="663" t="s">
        <v>180</v>
      </c>
      <c r="AJ111" s="663" t="s">
        <v>180</v>
      </c>
      <c r="AK111" s="663" t="s">
        <v>180</v>
      </c>
      <c r="AL111" s="663" t="s">
        <v>180</v>
      </c>
      <c r="AM111" s="663" t="s">
        <v>180</v>
      </c>
      <c r="AN111" s="663" t="s">
        <v>180</v>
      </c>
    </row>
    <row r="112" spans="2:40" ht="42" customHeight="1" x14ac:dyDescent="0.25">
      <c r="B112" s="397" t="s">
        <v>1560</v>
      </c>
      <c r="C112" s="398" t="s">
        <v>1561</v>
      </c>
      <c r="D112" s="397" t="s">
        <v>93</v>
      </c>
      <c r="E112" s="663" t="s">
        <v>180</v>
      </c>
      <c r="F112" s="663" t="s">
        <v>180</v>
      </c>
      <c r="G112" s="663" t="s">
        <v>180</v>
      </c>
      <c r="H112" s="663" t="s">
        <v>180</v>
      </c>
      <c r="I112" s="663" t="s">
        <v>180</v>
      </c>
      <c r="J112" s="663" t="s">
        <v>180</v>
      </c>
      <c r="K112" s="663" t="s">
        <v>180</v>
      </c>
      <c r="L112" s="663" t="s">
        <v>180</v>
      </c>
      <c r="M112" s="663" t="s">
        <v>180</v>
      </c>
      <c r="N112" s="663" t="s">
        <v>180</v>
      </c>
      <c r="O112" s="663" t="s">
        <v>180</v>
      </c>
      <c r="P112" s="663" t="s">
        <v>180</v>
      </c>
      <c r="Q112" s="663" t="s">
        <v>180</v>
      </c>
      <c r="R112" s="663" t="s">
        <v>180</v>
      </c>
      <c r="S112" s="663" t="s">
        <v>180</v>
      </c>
      <c r="T112" s="663" t="s">
        <v>180</v>
      </c>
      <c r="U112" s="663" t="s">
        <v>180</v>
      </c>
      <c r="V112" s="663" t="s">
        <v>180</v>
      </c>
      <c r="W112" s="663" t="s">
        <v>180</v>
      </c>
      <c r="X112" s="663" t="s">
        <v>180</v>
      </c>
      <c r="Y112" s="663" t="s">
        <v>180</v>
      </c>
      <c r="Z112" s="663" t="s">
        <v>180</v>
      </c>
      <c r="AA112" s="663" t="s">
        <v>180</v>
      </c>
      <c r="AB112" s="663" t="s">
        <v>180</v>
      </c>
      <c r="AC112" s="663" t="s">
        <v>180</v>
      </c>
      <c r="AD112" s="663" t="s">
        <v>180</v>
      </c>
      <c r="AE112" s="663" t="s">
        <v>180</v>
      </c>
      <c r="AF112" s="663" t="s">
        <v>180</v>
      </c>
      <c r="AG112" s="663" t="s">
        <v>180</v>
      </c>
      <c r="AH112" s="663" t="s">
        <v>180</v>
      </c>
      <c r="AI112" s="663" t="s">
        <v>180</v>
      </c>
      <c r="AJ112" s="663" t="s">
        <v>180</v>
      </c>
      <c r="AK112" s="663" t="s">
        <v>180</v>
      </c>
      <c r="AL112" s="663" t="s">
        <v>180</v>
      </c>
      <c r="AM112" s="663" t="s">
        <v>180</v>
      </c>
      <c r="AN112" s="663" t="s">
        <v>180</v>
      </c>
    </row>
    <row r="113" spans="2:40" ht="42" customHeight="1" x14ac:dyDescent="0.25">
      <c r="B113" s="397" t="s">
        <v>1562</v>
      </c>
      <c r="C113" s="398" t="s">
        <v>798</v>
      </c>
      <c r="D113" s="397" t="s">
        <v>93</v>
      </c>
      <c r="E113" s="663" t="s">
        <v>180</v>
      </c>
      <c r="F113" s="663" t="s">
        <v>180</v>
      </c>
      <c r="G113" s="663" t="s">
        <v>180</v>
      </c>
      <c r="H113" s="663" t="s">
        <v>180</v>
      </c>
      <c r="I113" s="663" t="s">
        <v>180</v>
      </c>
      <c r="J113" s="663" t="s">
        <v>180</v>
      </c>
      <c r="K113" s="663" t="s">
        <v>180</v>
      </c>
      <c r="L113" s="663" t="s">
        <v>180</v>
      </c>
      <c r="M113" s="663" t="s">
        <v>180</v>
      </c>
      <c r="N113" s="663" t="s">
        <v>180</v>
      </c>
      <c r="O113" s="663" t="s">
        <v>180</v>
      </c>
      <c r="P113" s="663" t="s">
        <v>180</v>
      </c>
      <c r="Q113" s="663" t="s">
        <v>180</v>
      </c>
      <c r="R113" s="663" t="s">
        <v>180</v>
      </c>
      <c r="S113" s="663" t="s">
        <v>180</v>
      </c>
      <c r="T113" s="663" t="s">
        <v>180</v>
      </c>
      <c r="U113" s="663" t="s">
        <v>180</v>
      </c>
      <c r="V113" s="663" t="s">
        <v>180</v>
      </c>
      <c r="W113" s="663" t="s">
        <v>180</v>
      </c>
      <c r="X113" s="663" t="s">
        <v>180</v>
      </c>
      <c r="Y113" s="663" t="s">
        <v>180</v>
      </c>
      <c r="Z113" s="663" t="s">
        <v>180</v>
      </c>
      <c r="AA113" s="663" t="s">
        <v>180</v>
      </c>
      <c r="AB113" s="663" t="s">
        <v>180</v>
      </c>
      <c r="AC113" s="663" t="s">
        <v>180</v>
      </c>
      <c r="AD113" s="663" t="s">
        <v>180</v>
      </c>
      <c r="AE113" s="663" t="s">
        <v>180</v>
      </c>
      <c r="AF113" s="663" t="s">
        <v>180</v>
      </c>
      <c r="AG113" s="663" t="s">
        <v>180</v>
      </c>
      <c r="AH113" s="663" t="s">
        <v>180</v>
      </c>
      <c r="AI113" s="663" t="s">
        <v>180</v>
      </c>
      <c r="AJ113" s="663" t="s">
        <v>180</v>
      </c>
      <c r="AK113" s="663" t="s">
        <v>180</v>
      </c>
      <c r="AL113" s="663" t="s">
        <v>180</v>
      </c>
      <c r="AM113" s="663" t="s">
        <v>180</v>
      </c>
      <c r="AN113" s="663" t="s">
        <v>180</v>
      </c>
    </row>
    <row r="114" spans="2:40" ht="42" customHeight="1" x14ac:dyDescent="0.25">
      <c r="B114" s="397" t="s">
        <v>1563</v>
      </c>
      <c r="C114" s="398" t="s">
        <v>799</v>
      </c>
      <c r="D114" s="397" t="s">
        <v>93</v>
      </c>
      <c r="E114" s="663" t="s">
        <v>180</v>
      </c>
      <c r="F114" s="663" t="s">
        <v>180</v>
      </c>
      <c r="G114" s="663" t="s">
        <v>180</v>
      </c>
      <c r="H114" s="663" t="s">
        <v>180</v>
      </c>
      <c r="I114" s="663" t="s">
        <v>180</v>
      </c>
      <c r="J114" s="663" t="s">
        <v>180</v>
      </c>
      <c r="K114" s="663" t="s">
        <v>180</v>
      </c>
      <c r="L114" s="663" t="s">
        <v>180</v>
      </c>
      <c r="M114" s="663" t="s">
        <v>180</v>
      </c>
      <c r="N114" s="663" t="s">
        <v>180</v>
      </c>
      <c r="O114" s="663" t="s">
        <v>180</v>
      </c>
      <c r="P114" s="663" t="s">
        <v>180</v>
      </c>
      <c r="Q114" s="663" t="s">
        <v>180</v>
      </c>
      <c r="R114" s="663" t="s">
        <v>180</v>
      </c>
      <c r="S114" s="663" t="s">
        <v>180</v>
      </c>
      <c r="T114" s="663" t="s">
        <v>180</v>
      </c>
      <c r="U114" s="663" t="s">
        <v>180</v>
      </c>
      <c r="V114" s="663" t="s">
        <v>180</v>
      </c>
      <c r="W114" s="663" t="s">
        <v>180</v>
      </c>
      <c r="X114" s="663" t="s">
        <v>180</v>
      </c>
      <c r="Y114" s="663" t="s">
        <v>180</v>
      </c>
      <c r="Z114" s="663" t="s">
        <v>180</v>
      </c>
      <c r="AA114" s="663" t="s">
        <v>180</v>
      </c>
      <c r="AB114" s="663" t="s">
        <v>180</v>
      </c>
      <c r="AC114" s="663" t="s">
        <v>180</v>
      </c>
      <c r="AD114" s="663" t="s">
        <v>180</v>
      </c>
      <c r="AE114" s="663" t="s">
        <v>180</v>
      </c>
      <c r="AF114" s="663" t="s">
        <v>180</v>
      </c>
      <c r="AG114" s="663" t="s">
        <v>180</v>
      </c>
      <c r="AH114" s="663" t="s">
        <v>180</v>
      </c>
      <c r="AI114" s="663" t="s">
        <v>180</v>
      </c>
      <c r="AJ114" s="663" t="s">
        <v>180</v>
      </c>
      <c r="AK114" s="663" t="s">
        <v>180</v>
      </c>
      <c r="AL114" s="663" t="s">
        <v>180</v>
      </c>
      <c r="AM114" s="663" t="s">
        <v>180</v>
      </c>
      <c r="AN114" s="663" t="s">
        <v>180</v>
      </c>
    </row>
    <row r="115" spans="2:40" ht="48" customHeight="1" x14ac:dyDescent="0.25">
      <c r="B115" s="416" t="s">
        <v>739</v>
      </c>
      <c r="C115" s="417" t="s">
        <v>800</v>
      </c>
      <c r="D115" s="416" t="s">
        <v>93</v>
      </c>
      <c r="E115" s="662" t="s">
        <v>180</v>
      </c>
      <c r="F115" s="662" t="s">
        <v>180</v>
      </c>
      <c r="G115" s="662" t="s">
        <v>180</v>
      </c>
      <c r="H115" s="662" t="s">
        <v>180</v>
      </c>
      <c r="I115" s="662" t="s">
        <v>180</v>
      </c>
      <c r="J115" s="662" t="s">
        <v>180</v>
      </c>
      <c r="K115" s="662" t="s">
        <v>180</v>
      </c>
      <c r="L115" s="662" t="s">
        <v>180</v>
      </c>
      <c r="M115" s="662" t="s">
        <v>180</v>
      </c>
      <c r="N115" s="662" t="s">
        <v>180</v>
      </c>
      <c r="O115" s="662" t="s">
        <v>180</v>
      </c>
      <c r="P115" s="662" t="s">
        <v>180</v>
      </c>
      <c r="Q115" s="662" t="s">
        <v>180</v>
      </c>
      <c r="R115" s="662" t="s">
        <v>180</v>
      </c>
      <c r="S115" s="662" t="s">
        <v>180</v>
      </c>
      <c r="T115" s="662" t="s">
        <v>180</v>
      </c>
      <c r="U115" s="662" t="s">
        <v>180</v>
      </c>
      <c r="V115" s="662" t="s">
        <v>180</v>
      </c>
      <c r="W115" s="662" t="s">
        <v>180</v>
      </c>
      <c r="X115" s="662" t="s">
        <v>180</v>
      </c>
      <c r="Y115" s="662" t="s">
        <v>180</v>
      </c>
      <c r="Z115" s="662" t="s">
        <v>180</v>
      </c>
      <c r="AA115" s="662" t="s">
        <v>180</v>
      </c>
      <c r="AB115" s="662" t="s">
        <v>180</v>
      </c>
      <c r="AC115" s="662" t="s">
        <v>180</v>
      </c>
      <c r="AD115" s="662" t="s">
        <v>180</v>
      </c>
      <c r="AE115" s="662" t="s">
        <v>180</v>
      </c>
      <c r="AF115" s="662" t="s">
        <v>180</v>
      </c>
      <c r="AG115" s="662" t="s">
        <v>180</v>
      </c>
      <c r="AH115" s="662" t="s">
        <v>180</v>
      </c>
      <c r="AI115" s="662" t="s">
        <v>180</v>
      </c>
      <c r="AJ115" s="662" t="s">
        <v>180</v>
      </c>
      <c r="AK115" s="662" t="s">
        <v>180</v>
      </c>
      <c r="AL115" s="662" t="s">
        <v>180</v>
      </c>
      <c r="AM115" s="662" t="s">
        <v>180</v>
      </c>
      <c r="AN115" s="662" t="s">
        <v>180</v>
      </c>
    </row>
    <row r="116" spans="2:40" ht="48" customHeight="1" x14ac:dyDescent="0.25">
      <c r="B116" s="416" t="s">
        <v>139</v>
      </c>
      <c r="C116" s="417" t="s">
        <v>801</v>
      </c>
      <c r="D116" s="416" t="s">
        <v>93</v>
      </c>
      <c r="E116" s="662" t="s">
        <v>180</v>
      </c>
      <c r="F116" s="662" t="s">
        <v>180</v>
      </c>
      <c r="G116" s="662" t="s">
        <v>180</v>
      </c>
      <c r="H116" s="662" t="s">
        <v>180</v>
      </c>
      <c r="I116" s="662" t="s">
        <v>180</v>
      </c>
      <c r="J116" s="662" t="s">
        <v>180</v>
      </c>
      <c r="K116" s="662" t="s">
        <v>180</v>
      </c>
      <c r="L116" s="662" t="s">
        <v>180</v>
      </c>
      <c r="M116" s="662" t="s">
        <v>180</v>
      </c>
      <c r="N116" s="662" t="s">
        <v>180</v>
      </c>
      <c r="O116" s="662" t="s">
        <v>180</v>
      </c>
      <c r="P116" s="662" t="s">
        <v>180</v>
      </c>
      <c r="Q116" s="662" t="s">
        <v>180</v>
      </c>
      <c r="R116" s="662" t="s">
        <v>180</v>
      </c>
      <c r="S116" s="662" t="s">
        <v>180</v>
      </c>
      <c r="T116" s="662" t="s">
        <v>180</v>
      </c>
      <c r="U116" s="662" t="s">
        <v>180</v>
      </c>
      <c r="V116" s="662" t="s">
        <v>180</v>
      </c>
      <c r="W116" s="662" t="s">
        <v>180</v>
      </c>
      <c r="X116" s="662" t="s">
        <v>180</v>
      </c>
      <c r="Y116" s="662" t="s">
        <v>180</v>
      </c>
      <c r="Z116" s="662" t="s">
        <v>180</v>
      </c>
      <c r="AA116" s="662" t="s">
        <v>180</v>
      </c>
      <c r="AB116" s="662" t="s">
        <v>180</v>
      </c>
      <c r="AC116" s="662" t="s">
        <v>180</v>
      </c>
      <c r="AD116" s="662" t="s">
        <v>180</v>
      </c>
      <c r="AE116" s="662" t="s">
        <v>180</v>
      </c>
      <c r="AF116" s="662" t="s">
        <v>180</v>
      </c>
      <c r="AG116" s="662" t="s">
        <v>180</v>
      </c>
      <c r="AH116" s="662" t="s">
        <v>180</v>
      </c>
      <c r="AI116" s="662" t="s">
        <v>180</v>
      </c>
      <c r="AJ116" s="662" t="s">
        <v>180</v>
      </c>
      <c r="AK116" s="662" t="s">
        <v>180</v>
      </c>
      <c r="AL116" s="662" t="s">
        <v>180</v>
      </c>
      <c r="AM116" s="662" t="s">
        <v>180</v>
      </c>
      <c r="AN116" s="662" t="s">
        <v>180</v>
      </c>
    </row>
    <row r="117" spans="2:40" ht="42" customHeight="1" x14ac:dyDescent="0.25">
      <c r="B117" s="397" t="s">
        <v>141</v>
      </c>
      <c r="C117" s="398" t="s">
        <v>802</v>
      </c>
      <c r="D117" s="397" t="s">
        <v>93</v>
      </c>
      <c r="E117" s="663" t="s">
        <v>180</v>
      </c>
      <c r="F117" s="663" t="s">
        <v>180</v>
      </c>
      <c r="G117" s="663" t="s">
        <v>180</v>
      </c>
      <c r="H117" s="663" t="s">
        <v>180</v>
      </c>
      <c r="I117" s="663" t="s">
        <v>180</v>
      </c>
      <c r="J117" s="663" t="s">
        <v>180</v>
      </c>
      <c r="K117" s="663" t="s">
        <v>180</v>
      </c>
      <c r="L117" s="663" t="s">
        <v>180</v>
      </c>
      <c r="M117" s="663" t="s">
        <v>180</v>
      </c>
      <c r="N117" s="663" t="s">
        <v>180</v>
      </c>
      <c r="O117" s="663" t="s">
        <v>180</v>
      </c>
      <c r="P117" s="663" t="s">
        <v>180</v>
      </c>
      <c r="Q117" s="663" t="s">
        <v>180</v>
      </c>
      <c r="R117" s="663" t="s">
        <v>180</v>
      </c>
      <c r="S117" s="663" t="s">
        <v>180</v>
      </c>
      <c r="T117" s="663" t="s">
        <v>180</v>
      </c>
      <c r="U117" s="663" t="s">
        <v>180</v>
      </c>
      <c r="V117" s="663" t="s">
        <v>180</v>
      </c>
      <c r="W117" s="663" t="s">
        <v>180</v>
      </c>
      <c r="X117" s="663" t="s">
        <v>180</v>
      </c>
      <c r="Y117" s="663" t="s">
        <v>180</v>
      </c>
      <c r="Z117" s="663" t="s">
        <v>180</v>
      </c>
      <c r="AA117" s="663" t="s">
        <v>180</v>
      </c>
      <c r="AB117" s="663" t="s">
        <v>180</v>
      </c>
      <c r="AC117" s="663" t="s">
        <v>180</v>
      </c>
      <c r="AD117" s="663" t="s">
        <v>180</v>
      </c>
      <c r="AE117" s="663" t="s">
        <v>180</v>
      </c>
      <c r="AF117" s="663" t="s">
        <v>180</v>
      </c>
      <c r="AG117" s="663" t="s">
        <v>180</v>
      </c>
      <c r="AH117" s="663" t="s">
        <v>180</v>
      </c>
      <c r="AI117" s="663" t="s">
        <v>180</v>
      </c>
      <c r="AJ117" s="663" t="s">
        <v>180</v>
      </c>
      <c r="AK117" s="663" t="s">
        <v>180</v>
      </c>
      <c r="AL117" s="663" t="s">
        <v>180</v>
      </c>
      <c r="AM117" s="663" t="s">
        <v>180</v>
      </c>
      <c r="AN117" s="663" t="s">
        <v>180</v>
      </c>
    </row>
    <row r="118" spans="2:40" ht="42" customHeight="1" x14ac:dyDescent="0.25">
      <c r="B118" s="397" t="s">
        <v>143</v>
      </c>
      <c r="C118" s="398" t="s">
        <v>1564</v>
      </c>
      <c r="D118" s="397" t="s">
        <v>93</v>
      </c>
      <c r="E118" s="663" t="s">
        <v>180</v>
      </c>
      <c r="F118" s="663" t="s">
        <v>180</v>
      </c>
      <c r="G118" s="663" t="s">
        <v>180</v>
      </c>
      <c r="H118" s="663" t="s">
        <v>180</v>
      </c>
      <c r="I118" s="663" t="s">
        <v>180</v>
      </c>
      <c r="J118" s="663" t="s">
        <v>180</v>
      </c>
      <c r="K118" s="663" t="s">
        <v>180</v>
      </c>
      <c r="L118" s="663" t="s">
        <v>180</v>
      </c>
      <c r="M118" s="663" t="s">
        <v>180</v>
      </c>
      <c r="N118" s="663" t="s">
        <v>180</v>
      </c>
      <c r="O118" s="663" t="s">
        <v>180</v>
      </c>
      <c r="P118" s="663" t="s">
        <v>180</v>
      </c>
      <c r="Q118" s="663" t="s">
        <v>180</v>
      </c>
      <c r="R118" s="663" t="s">
        <v>180</v>
      </c>
      <c r="S118" s="663" t="s">
        <v>180</v>
      </c>
      <c r="T118" s="663" t="s">
        <v>180</v>
      </c>
      <c r="U118" s="663" t="s">
        <v>180</v>
      </c>
      <c r="V118" s="663" t="s">
        <v>180</v>
      </c>
      <c r="W118" s="663" t="s">
        <v>180</v>
      </c>
      <c r="X118" s="663" t="s">
        <v>180</v>
      </c>
      <c r="Y118" s="663" t="s">
        <v>180</v>
      </c>
      <c r="Z118" s="663" t="s">
        <v>180</v>
      </c>
      <c r="AA118" s="663" t="s">
        <v>180</v>
      </c>
      <c r="AB118" s="663" t="s">
        <v>180</v>
      </c>
      <c r="AC118" s="663" t="s">
        <v>180</v>
      </c>
      <c r="AD118" s="663" t="s">
        <v>180</v>
      </c>
      <c r="AE118" s="663" t="s">
        <v>180</v>
      </c>
      <c r="AF118" s="663" t="s">
        <v>180</v>
      </c>
      <c r="AG118" s="663" t="s">
        <v>180</v>
      </c>
      <c r="AH118" s="663" t="s">
        <v>180</v>
      </c>
      <c r="AI118" s="663" t="s">
        <v>180</v>
      </c>
      <c r="AJ118" s="663" t="s">
        <v>180</v>
      </c>
      <c r="AK118" s="663" t="s">
        <v>180</v>
      </c>
      <c r="AL118" s="663" t="s">
        <v>180</v>
      </c>
      <c r="AM118" s="663" t="s">
        <v>180</v>
      </c>
      <c r="AN118" s="663" t="s">
        <v>180</v>
      </c>
    </row>
    <row r="119" spans="2:40" ht="33" customHeight="1" x14ac:dyDescent="0.25">
      <c r="B119" s="67" t="s">
        <v>143</v>
      </c>
      <c r="C119" s="313" t="s">
        <v>1418</v>
      </c>
      <c r="D119" s="67" t="s">
        <v>1635</v>
      </c>
      <c r="E119" s="173" t="s">
        <v>180</v>
      </c>
      <c r="F119" s="173" t="s">
        <v>180</v>
      </c>
      <c r="G119" s="173" t="s">
        <v>180</v>
      </c>
      <c r="H119" s="173" t="s">
        <v>180</v>
      </c>
      <c r="I119" s="173" t="s">
        <v>180</v>
      </c>
      <c r="J119" s="173" t="s">
        <v>180</v>
      </c>
      <c r="K119" s="173" t="s">
        <v>180</v>
      </c>
      <c r="L119" s="173" t="s">
        <v>180</v>
      </c>
      <c r="M119" s="173" t="s">
        <v>180</v>
      </c>
      <c r="N119" s="173" t="s">
        <v>180</v>
      </c>
      <c r="O119" s="173" t="s">
        <v>180</v>
      </c>
      <c r="P119" s="173" t="s">
        <v>180</v>
      </c>
      <c r="Q119" s="173" t="s">
        <v>180</v>
      </c>
      <c r="R119" s="173" t="s">
        <v>180</v>
      </c>
      <c r="S119" s="173" t="s">
        <v>180</v>
      </c>
      <c r="T119" s="173" t="s">
        <v>180</v>
      </c>
      <c r="U119" s="173" t="s">
        <v>180</v>
      </c>
      <c r="V119" s="173" t="s">
        <v>180</v>
      </c>
      <c r="W119" s="173" t="s">
        <v>180</v>
      </c>
      <c r="X119" s="173" t="s">
        <v>180</v>
      </c>
      <c r="Y119" s="173" t="s">
        <v>180</v>
      </c>
      <c r="Z119" s="173" t="s">
        <v>180</v>
      </c>
      <c r="AA119" s="173" t="s">
        <v>180</v>
      </c>
      <c r="AB119" s="173" t="s">
        <v>180</v>
      </c>
      <c r="AC119" s="173" t="s">
        <v>180</v>
      </c>
      <c r="AD119" s="173" t="s">
        <v>180</v>
      </c>
      <c r="AE119" s="173" t="s">
        <v>180</v>
      </c>
      <c r="AF119" s="173" t="s">
        <v>180</v>
      </c>
      <c r="AG119" s="173" t="s">
        <v>180</v>
      </c>
      <c r="AH119" s="173" t="s">
        <v>180</v>
      </c>
      <c r="AI119" s="173" t="s">
        <v>180</v>
      </c>
      <c r="AJ119" s="173" t="s">
        <v>180</v>
      </c>
      <c r="AK119" s="173" t="s">
        <v>180</v>
      </c>
      <c r="AL119" s="173" t="s">
        <v>180</v>
      </c>
      <c r="AM119" s="173" t="s">
        <v>180</v>
      </c>
      <c r="AN119" s="173" t="s">
        <v>180</v>
      </c>
    </row>
    <row r="120" spans="2:40" ht="42" customHeight="1" x14ac:dyDescent="0.25">
      <c r="B120" s="397" t="s">
        <v>740</v>
      </c>
      <c r="C120" s="398" t="s">
        <v>1565</v>
      </c>
      <c r="D120" s="397" t="s">
        <v>93</v>
      </c>
      <c r="E120" s="663" t="s">
        <v>180</v>
      </c>
      <c r="F120" s="663" t="s">
        <v>180</v>
      </c>
      <c r="G120" s="663" t="s">
        <v>180</v>
      </c>
      <c r="H120" s="663" t="s">
        <v>180</v>
      </c>
      <c r="I120" s="663" t="s">
        <v>180</v>
      </c>
      <c r="J120" s="663" t="s">
        <v>180</v>
      </c>
      <c r="K120" s="663" t="s">
        <v>180</v>
      </c>
      <c r="L120" s="663" t="s">
        <v>180</v>
      </c>
      <c r="M120" s="663" t="s">
        <v>180</v>
      </c>
      <c r="N120" s="663" t="s">
        <v>180</v>
      </c>
      <c r="O120" s="663" t="s">
        <v>180</v>
      </c>
      <c r="P120" s="663" t="s">
        <v>180</v>
      </c>
      <c r="Q120" s="663" t="s">
        <v>180</v>
      </c>
      <c r="R120" s="663" t="s">
        <v>180</v>
      </c>
      <c r="S120" s="663" t="s">
        <v>180</v>
      </c>
      <c r="T120" s="663" t="s">
        <v>180</v>
      </c>
      <c r="U120" s="663" t="s">
        <v>180</v>
      </c>
      <c r="V120" s="663" t="s">
        <v>180</v>
      </c>
      <c r="W120" s="663" t="s">
        <v>180</v>
      </c>
      <c r="X120" s="663" t="s">
        <v>180</v>
      </c>
      <c r="Y120" s="663" t="s">
        <v>180</v>
      </c>
      <c r="Z120" s="663" t="s">
        <v>180</v>
      </c>
      <c r="AA120" s="663" t="s">
        <v>180</v>
      </c>
      <c r="AB120" s="663" t="s">
        <v>180</v>
      </c>
      <c r="AC120" s="663" t="s">
        <v>180</v>
      </c>
      <c r="AD120" s="663" t="s">
        <v>180</v>
      </c>
      <c r="AE120" s="663" t="s">
        <v>180</v>
      </c>
      <c r="AF120" s="663" t="s">
        <v>180</v>
      </c>
      <c r="AG120" s="663" t="s">
        <v>180</v>
      </c>
      <c r="AH120" s="663" t="s">
        <v>180</v>
      </c>
      <c r="AI120" s="663" t="s">
        <v>180</v>
      </c>
      <c r="AJ120" s="663" t="s">
        <v>180</v>
      </c>
      <c r="AK120" s="663" t="s">
        <v>180</v>
      </c>
      <c r="AL120" s="663" t="s">
        <v>180</v>
      </c>
      <c r="AM120" s="663" t="s">
        <v>180</v>
      </c>
      <c r="AN120" s="663" t="s">
        <v>180</v>
      </c>
    </row>
    <row r="121" spans="2:40" ht="42" customHeight="1" x14ac:dyDescent="0.25">
      <c r="B121" s="397" t="s">
        <v>741</v>
      </c>
      <c r="C121" s="398" t="s">
        <v>1566</v>
      </c>
      <c r="D121" s="397" t="s">
        <v>93</v>
      </c>
      <c r="E121" s="663" t="s">
        <v>180</v>
      </c>
      <c r="F121" s="663" t="s">
        <v>180</v>
      </c>
      <c r="G121" s="663" t="s">
        <v>180</v>
      </c>
      <c r="H121" s="663" t="s">
        <v>180</v>
      </c>
      <c r="I121" s="663" t="s">
        <v>180</v>
      </c>
      <c r="J121" s="663" t="s">
        <v>180</v>
      </c>
      <c r="K121" s="663" t="s">
        <v>180</v>
      </c>
      <c r="L121" s="663" t="s">
        <v>180</v>
      </c>
      <c r="M121" s="663" t="s">
        <v>180</v>
      </c>
      <c r="N121" s="663" t="s">
        <v>180</v>
      </c>
      <c r="O121" s="663" t="s">
        <v>180</v>
      </c>
      <c r="P121" s="663" t="s">
        <v>180</v>
      </c>
      <c r="Q121" s="663" t="s">
        <v>180</v>
      </c>
      <c r="R121" s="663" t="s">
        <v>180</v>
      </c>
      <c r="S121" s="663" t="s">
        <v>180</v>
      </c>
      <c r="T121" s="663" t="s">
        <v>180</v>
      </c>
      <c r="U121" s="663" t="s">
        <v>180</v>
      </c>
      <c r="V121" s="663" t="s">
        <v>180</v>
      </c>
      <c r="W121" s="663" t="s">
        <v>180</v>
      </c>
      <c r="X121" s="663" t="s">
        <v>180</v>
      </c>
      <c r="Y121" s="663" t="s">
        <v>180</v>
      </c>
      <c r="Z121" s="663" t="s">
        <v>180</v>
      </c>
      <c r="AA121" s="663" t="s">
        <v>180</v>
      </c>
      <c r="AB121" s="663" t="s">
        <v>180</v>
      </c>
      <c r="AC121" s="663" t="s">
        <v>180</v>
      </c>
      <c r="AD121" s="663" t="s">
        <v>180</v>
      </c>
      <c r="AE121" s="663" t="s">
        <v>180</v>
      </c>
      <c r="AF121" s="663" t="s">
        <v>180</v>
      </c>
      <c r="AG121" s="663" t="s">
        <v>180</v>
      </c>
      <c r="AH121" s="663" t="s">
        <v>180</v>
      </c>
      <c r="AI121" s="663" t="s">
        <v>180</v>
      </c>
      <c r="AJ121" s="663" t="s">
        <v>180</v>
      </c>
      <c r="AK121" s="663" t="s">
        <v>180</v>
      </c>
      <c r="AL121" s="663" t="s">
        <v>180</v>
      </c>
      <c r="AM121" s="663" t="s">
        <v>180</v>
      </c>
      <c r="AN121" s="663" t="s">
        <v>180</v>
      </c>
    </row>
    <row r="122" spans="2:40" ht="33" customHeight="1" x14ac:dyDescent="0.25">
      <c r="B122" s="67" t="s">
        <v>741</v>
      </c>
      <c r="C122" s="313" t="s">
        <v>1492</v>
      </c>
      <c r="D122" s="67" t="s">
        <v>1639</v>
      </c>
      <c r="E122" s="173" t="s">
        <v>180</v>
      </c>
      <c r="F122" s="173" t="s">
        <v>180</v>
      </c>
      <c r="G122" s="173" t="s">
        <v>180</v>
      </c>
      <c r="H122" s="173" t="s">
        <v>180</v>
      </c>
      <c r="I122" s="173" t="s">
        <v>180</v>
      </c>
      <c r="J122" s="173" t="s">
        <v>180</v>
      </c>
      <c r="K122" s="173" t="s">
        <v>180</v>
      </c>
      <c r="L122" s="173" t="s">
        <v>180</v>
      </c>
      <c r="M122" s="173" t="s">
        <v>180</v>
      </c>
      <c r="N122" s="173" t="s">
        <v>180</v>
      </c>
      <c r="O122" s="173" t="s">
        <v>180</v>
      </c>
      <c r="P122" s="173" t="s">
        <v>180</v>
      </c>
      <c r="Q122" s="173" t="s">
        <v>180</v>
      </c>
      <c r="R122" s="173" t="s">
        <v>180</v>
      </c>
      <c r="S122" s="173" t="s">
        <v>180</v>
      </c>
      <c r="T122" s="173" t="s">
        <v>180</v>
      </c>
      <c r="U122" s="173" t="s">
        <v>180</v>
      </c>
      <c r="V122" s="173" t="s">
        <v>180</v>
      </c>
      <c r="W122" s="173" t="s">
        <v>180</v>
      </c>
      <c r="X122" s="173" t="s">
        <v>180</v>
      </c>
      <c r="Y122" s="173" t="s">
        <v>180</v>
      </c>
      <c r="Z122" s="173" t="s">
        <v>180</v>
      </c>
      <c r="AA122" s="173" t="s">
        <v>180</v>
      </c>
      <c r="AB122" s="173" t="s">
        <v>180</v>
      </c>
      <c r="AC122" s="173" t="s">
        <v>180</v>
      </c>
      <c r="AD122" s="173" t="s">
        <v>180</v>
      </c>
      <c r="AE122" s="173" t="s">
        <v>180</v>
      </c>
      <c r="AF122" s="173" t="s">
        <v>180</v>
      </c>
      <c r="AG122" s="173" t="s">
        <v>180</v>
      </c>
      <c r="AH122" s="173" t="s">
        <v>180</v>
      </c>
      <c r="AI122" s="173" t="s">
        <v>180</v>
      </c>
      <c r="AJ122" s="173" t="s">
        <v>180</v>
      </c>
      <c r="AK122" s="173" t="s">
        <v>180</v>
      </c>
      <c r="AL122" s="173" t="s">
        <v>180</v>
      </c>
      <c r="AM122" s="173" t="s">
        <v>180</v>
      </c>
      <c r="AN122" s="173" t="s">
        <v>180</v>
      </c>
    </row>
    <row r="123" spans="2:40" ht="33" customHeight="1" x14ac:dyDescent="0.25">
      <c r="B123" s="67" t="s">
        <v>741</v>
      </c>
      <c r="C123" s="313" t="s">
        <v>1502</v>
      </c>
      <c r="D123" s="67" t="s">
        <v>1644</v>
      </c>
      <c r="E123" s="173" t="s">
        <v>180</v>
      </c>
      <c r="F123" s="173" t="s">
        <v>180</v>
      </c>
      <c r="G123" s="173" t="s">
        <v>180</v>
      </c>
      <c r="H123" s="173" t="s">
        <v>180</v>
      </c>
      <c r="I123" s="173" t="s">
        <v>180</v>
      </c>
      <c r="J123" s="173" t="s">
        <v>180</v>
      </c>
      <c r="K123" s="173" t="s">
        <v>180</v>
      </c>
      <c r="L123" s="173" t="s">
        <v>180</v>
      </c>
      <c r="M123" s="173" t="s">
        <v>180</v>
      </c>
      <c r="N123" s="173" t="s">
        <v>180</v>
      </c>
      <c r="O123" s="173" t="s">
        <v>180</v>
      </c>
      <c r="P123" s="173" t="s">
        <v>180</v>
      </c>
      <c r="Q123" s="173" t="s">
        <v>180</v>
      </c>
      <c r="R123" s="173" t="s">
        <v>180</v>
      </c>
      <c r="S123" s="173" t="s">
        <v>180</v>
      </c>
      <c r="T123" s="173" t="s">
        <v>180</v>
      </c>
      <c r="U123" s="173" t="s">
        <v>180</v>
      </c>
      <c r="V123" s="173" t="s">
        <v>180</v>
      </c>
      <c r="W123" s="173" t="s">
        <v>180</v>
      </c>
      <c r="X123" s="173" t="s">
        <v>180</v>
      </c>
      <c r="Y123" s="173" t="s">
        <v>180</v>
      </c>
      <c r="Z123" s="173" t="s">
        <v>180</v>
      </c>
      <c r="AA123" s="173" t="s">
        <v>180</v>
      </c>
      <c r="AB123" s="173" t="s">
        <v>180</v>
      </c>
      <c r="AC123" s="173" t="s">
        <v>180</v>
      </c>
      <c r="AD123" s="173" t="s">
        <v>180</v>
      </c>
      <c r="AE123" s="173" t="s">
        <v>180</v>
      </c>
      <c r="AF123" s="173" t="s">
        <v>180</v>
      </c>
      <c r="AG123" s="173" t="s">
        <v>180</v>
      </c>
      <c r="AH123" s="173" t="s">
        <v>180</v>
      </c>
      <c r="AI123" s="173" t="s">
        <v>180</v>
      </c>
      <c r="AJ123" s="173" t="s">
        <v>180</v>
      </c>
      <c r="AK123" s="173" t="s">
        <v>180</v>
      </c>
      <c r="AL123" s="173" t="s">
        <v>180</v>
      </c>
      <c r="AM123" s="173" t="s">
        <v>180</v>
      </c>
      <c r="AN123" s="173" t="s">
        <v>180</v>
      </c>
    </row>
    <row r="124" spans="2:40" ht="33" customHeight="1" x14ac:dyDescent="0.25">
      <c r="B124" s="67" t="s">
        <v>741</v>
      </c>
      <c r="C124" s="313" t="s">
        <v>1500</v>
      </c>
      <c r="D124" s="67" t="s">
        <v>1645</v>
      </c>
      <c r="E124" s="173" t="s">
        <v>180</v>
      </c>
      <c r="F124" s="173" t="s">
        <v>180</v>
      </c>
      <c r="G124" s="173" t="s">
        <v>180</v>
      </c>
      <c r="H124" s="173" t="s">
        <v>180</v>
      </c>
      <c r="I124" s="173" t="s">
        <v>180</v>
      </c>
      <c r="J124" s="173" t="s">
        <v>180</v>
      </c>
      <c r="K124" s="173" t="s">
        <v>180</v>
      </c>
      <c r="L124" s="173" t="s">
        <v>180</v>
      </c>
      <c r="M124" s="173" t="s">
        <v>180</v>
      </c>
      <c r="N124" s="173" t="s">
        <v>180</v>
      </c>
      <c r="O124" s="173" t="s">
        <v>180</v>
      </c>
      <c r="P124" s="173" t="s">
        <v>180</v>
      </c>
      <c r="Q124" s="173" t="s">
        <v>180</v>
      </c>
      <c r="R124" s="173" t="s">
        <v>180</v>
      </c>
      <c r="S124" s="173" t="s">
        <v>180</v>
      </c>
      <c r="T124" s="173" t="s">
        <v>180</v>
      </c>
      <c r="U124" s="173" t="s">
        <v>180</v>
      </c>
      <c r="V124" s="173" t="s">
        <v>180</v>
      </c>
      <c r="W124" s="173" t="s">
        <v>180</v>
      </c>
      <c r="X124" s="173" t="s">
        <v>180</v>
      </c>
      <c r="Y124" s="173" t="s">
        <v>180</v>
      </c>
      <c r="Z124" s="173" t="s">
        <v>180</v>
      </c>
      <c r="AA124" s="173" t="s">
        <v>180</v>
      </c>
      <c r="AB124" s="173" t="s">
        <v>180</v>
      </c>
      <c r="AC124" s="173" t="s">
        <v>180</v>
      </c>
      <c r="AD124" s="173" t="s">
        <v>180</v>
      </c>
      <c r="AE124" s="173" t="s">
        <v>180</v>
      </c>
      <c r="AF124" s="173" t="s">
        <v>180</v>
      </c>
      <c r="AG124" s="173" t="s">
        <v>180</v>
      </c>
      <c r="AH124" s="173" t="s">
        <v>180</v>
      </c>
      <c r="AI124" s="173" t="s">
        <v>180</v>
      </c>
      <c r="AJ124" s="173" t="s">
        <v>180</v>
      </c>
      <c r="AK124" s="173" t="s">
        <v>180</v>
      </c>
      <c r="AL124" s="173" t="s">
        <v>180</v>
      </c>
      <c r="AM124" s="173" t="s">
        <v>180</v>
      </c>
      <c r="AN124" s="173" t="s">
        <v>180</v>
      </c>
    </row>
    <row r="125" spans="2:40" ht="48" customHeight="1" x14ac:dyDescent="0.25">
      <c r="B125" s="646" t="s">
        <v>145</v>
      </c>
      <c r="C125" s="417" t="s">
        <v>803</v>
      </c>
      <c r="D125" s="416" t="s">
        <v>93</v>
      </c>
      <c r="E125" s="662" t="s">
        <v>180</v>
      </c>
      <c r="F125" s="662" t="s">
        <v>180</v>
      </c>
      <c r="G125" s="662" t="s">
        <v>180</v>
      </c>
      <c r="H125" s="662" t="s">
        <v>180</v>
      </c>
      <c r="I125" s="662" t="s">
        <v>180</v>
      </c>
      <c r="J125" s="662" t="s">
        <v>180</v>
      </c>
      <c r="K125" s="662" t="s">
        <v>180</v>
      </c>
      <c r="L125" s="662" t="s">
        <v>180</v>
      </c>
      <c r="M125" s="662" t="s">
        <v>180</v>
      </c>
      <c r="N125" s="662" t="s">
        <v>180</v>
      </c>
      <c r="O125" s="662" t="s">
        <v>180</v>
      </c>
      <c r="P125" s="662" t="s">
        <v>180</v>
      </c>
      <c r="Q125" s="662" t="s">
        <v>180</v>
      </c>
      <c r="R125" s="662" t="s">
        <v>180</v>
      </c>
      <c r="S125" s="662" t="s">
        <v>180</v>
      </c>
      <c r="T125" s="662" t="s">
        <v>180</v>
      </c>
      <c r="U125" s="662" t="s">
        <v>180</v>
      </c>
      <c r="V125" s="662" t="s">
        <v>180</v>
      </c>
      <c r="W125" s="662" t="s">
        <v>180</v>
      </c>
      <c r="X125" s="662" t="s">
        <v>180</v>
      </c>
      <c r="Y125" s="662" t="s">
        <v>180</v>
      </c>
      <c r="Z125" s="662" t="s">
        <v>180</v>
      </c>
      <c r="AA125" s="662" t="s">
        <v>180</v>
      </c>
      <c r="AB125" s="662" t="s">
        <v>180</v>
      </c>
      <c r="AC125" s="662" t="s">
        <v>180</v>
      </c>
      <c r="AD125" s="662" t="s">
        <v>180</v>
      </c>
      <c r="AE125" s="662" t="s">
        <v>180</v>
      </c>
      <c r="AF125" s="662" t="s">
        <v>180</v>
      </c>
      <c r="AG125" s="662" t="s">
        <v>180</v>
      </c>
      <c r="AH125" s="662" t="s">
        <v>180</v>
      </c>
      <c r="AI125" s="662" t="s">
        <v>180</v>
      </c>
      <c r="AJ125" s="662" t="s">
        <v>180</v>
      </c>
      <c r="AK125" s="662" t="s">
        <v>180</v>
      </c>
      <c r="AL125" s="662" t="s">
        <v>180</v>
      </c>
      <c r="AM125" s="662" t="s">
        <v>180</v>
      </c>
      <c r="AN125" s="662" t="s">
        <v>180</v>
      </c>
    </row>
    <row r="126" spans="2:40" ht="42" customHeight="1" x14ac:dyDescent="0.25">
      <c r="B126" s="397" t="s">
        <v>147</v>
      </c>
      <c r="C126" s="398" t="s">
        <v>1567</v>
      </c>
      <c r="D126" s="397" t="s">
        <v>93</v>
      </c>
      <c r="E126" s="663" t="s">
        <v>180</v>
      </c>
      <c r="F126" s="663" t="s">
        <v>180</v>
      </c>
      <c r="G126" s="663" t="s">
        <v>180</v>
      </c>
      <c r="H126" s="663" t="s">
        <v>180</v>
      </c>
      <c r="I126" s="663" t="s">
        <v>180</v>
      </c>
      <c r="J126" s="663" t="s">
        <v>180</v>
      </c>
      <c r="K126" s="663" t="s">
        <v>180</v>
      </c>
      <c r="L126" s="663" t="s">
        <v>180</v>
      </c>
      <c r="M126" s="663" t="s">
        <v>180</v>
      </c>
      <c r="N126" s="663" t="s">
        <v>180</v>
      </c>
      <c r="O126" s="663" t="s">
        <v>180</v>
      </c>
      <c r="P126" s="663" t="s">
        <v>180</v>
      </c>
      <c r="Q126" s="663" t="s">
        <v>180</v>
      </c>
      <c r="R126" s="663" t="s">
        <v>180</v>
      </c>
      <c r="S126" s="663" t="s">
        <v>180</v>
      </c>
      <c r="T126" s="663" t="s">
        <v>180</v>
      </c>
      <c r="U126" s="663" t="s">
        <v>180</v>
      </c>
      <c r="V126" s="663" t="s">
        <v>180</v>
      </c>
      <c r="W126" s="663" t="s">
        <v>180</v>
      </c>
      <c r="X126" s="663" t="s">
        <v>180</v>
      </c>
      <c r="Y126" s="663" t="s">
        <v>180</v>
      </c>
      <c r="Z126" s="663" t="s">
        <v>180</v>
      </c>
      <c r="AA126" s="663" t="s">
        <v>180</v>
      </c>
      <c r="AB126" s="663" t="s">
        <v>180</v>
      </c>
      <c r="AC126" s="663" t="s">
        <v>180</v>
      </c>
      <c r="AD126" s="663" t="s">
        <v>180</v>
      </c>
      <c r="AE126" s="663" t="s">
        <v>180</v>
      </c>
      <c r="AF126" s="663" t="s">
        <v>180</v>
      </c>
      <c r="AG126" s="663" t="s">
        <v>180</v>
      </c>
      <c r="AH126" s="663" t="s">
        <v>180</v>
      </c>
      <c r="AI126" s="663" t="s">
        <v>180</v>
      </c>
      <c r="AJ126" s="663" t="s">
        <v>180</v>
      </c>
      <c r="AK126" s="663" t="s">
        <v>180</v>
      </c>
      <c r="AL126" s="663" t="s">
        <v>180</v>
      </c>
      <c r="AM126" s="663" t="s">
        <v>180</v>
      </c>
      <c r="AN126" s="663" t="s">
        <v>180</v>
      </c>
    </row>
    <row r="127" spans="2:40" ht="33" customHeight="1" x14ac:dyDescent="0.25">
      <c r="B127" s="67" t="s">
        <v>147</v>
      </c>
      <c r="C127" s="313" t="s">
        <v>1431</v>
      </c>
      <c r="D127" s="67" t="s">
        <v>1625</v>
      </c>
      <c r="E127" s="173" t="s">
        <v>180</v>
      </c>
      <c r="F127" s="173" t="s">
        <v>180</v>
      </c>
      <c r="G127" s="173" t="s">
        <v>180</v>
      </c>
      <c r="H127" s="173" t="s">
        <v>180</v>
      </c>
      <c r="I127" s="173" t="s">
        <v>180</v>
      </c>
      <c r="J127" s="173" t="s">
        <v>180</v>
      </c>
      <c r="K127" s="173" t="s">
        <v>180</v>
      </c>
      <c r="L127" s="173" t="s">
        <v>180</v>
      </c>
      <c r="M127" s="173" t="s">
        <v>180</v>
      </c>
      <c r="N127" s="173" t="s">
        <v>180</v>
      </c>
      <c r="O127" s="173" t="s">
        <v>180</v>
      </c>
      <c r="P127" s="173" t="s">
        <v>180</v>
      </c>
      <c r="Q127" s="173" t="s">
        <v>180</v>
      </c>
      <c r="R127" s="173" t="s">
        <v>180</v>
      </c>
      <c r="S127" s="173" t="s">
        <v>180</v>
      </c>
      <c r="T127" s="173" t="s">
        <v>180</v>
      </c>
      <c r="U127" s="173" t="s">
        <v>180</v>
      </c>
      <c r="V127" s="173" t="s">
        <v>180</v>
      </c>
      <c r="W127" s="173" t="s">
        <v>180</v>
      </c>
      <c r="X127" s="173" t="s">
        <v>180</v>
      </c>
      <c r="Y127" s="173" t="s">
        <v>180</v>
      </c>
      <c r="Z127" s="173" t="s">
        <v>180</v>
      </c>
      <c r="AA127" s="173" t="s">
        <v>180</v>
      </c>
      <c r="AB127" s="173" t="s">
        <v>180</v>
      </c>
      <c r="AC127" s="173" t="s">
        <v>180</v>
      </c>
      <c r="AD127" s="173" t="s">
        <v>180</v>
      </c>
      <c r="AE127" s="173" t="s">
        <v>180</v>
      </c>
      <c r="AF127" s="173" t="s">
        <v>180</v>
      </c>
      <c r="AG127" s="173" t="s">
        <v>180</v>
      </c>
      <c r="AH127" s="173" t="s">
        <v>180</v>
      </c>
      <c r="AI127" s="173" t="s">
        <v>180</v>
      </c>
      <c r="AJ127" s="173" t="s">
        <v>180</v>
      </c>
      <c r="AK127" s="173" t="s">
        <v>180</v>
      </c>
      <c r="AL127" s="173" t="s">
        <v>180</v>
      </c>
      <c r="AM127" s="173" t="s">
        <v>180</v>
      </c>
      <c r="AN127" s="173" t="s">
        <v>180</v>
      </c>
    </row>
    <row r="128" spans="2:40" ht="33" customHeight="1" x14ac:dyDescent="0.25">
      <c r="B128" s="67" t="s">
        <v>147</v>
      </c>
      <c r="C128" s="394" t="s">
        <v>1432</v>
      </c>
      <c r="D128" s="67" t="s">
        <v>1626</v>
      </c>
      <c r="E128" s="173" t="s">
        <v>180</v>
      </c>
      <c r="F128" s="173" t="s">
        <v>180</v>
      </c>
      <c r="G128" s="173" t="s">
        <v>180</v>
      </c>
      <c r="H128" s="173" t="s">
        <v>180</v>
      </c>
      <c r="I128" s="173" t="s">
        <v>180</v>
      </c>
      <c r="J128" s="173" t="s">
        <v>180</v>
      </c>
      <c r="K128" s="173" t="s">
        <v>180</v>
      </c>
      <c r="L128" s="173" t="s">
        <v>180</v>
      </c>
      <c r="M128" s="173" t="s">
        <v>180</v>
      </c>
      <c r="N128" s="173" t="s">
        <v>180</v>
      </c>
      <c r="O128" s="173" t="s">
        <v>180</v>
      </c>
      <c r="P128" s="173" t="s">
        <v>180</v>
      </c>
      <c r="Q128" s="173" t="s">
        <v>180</v>
      </c>
      <c r="R128" s="173" t="s">
        <v>180</v>
      </c>
      <c r="S128" s="173" t="s">
        <v>180</v>
      </c>
      <c r="T128" s="173" t="s">
        <v>180</v>
      </c>
      <c r="U128" s="173" t="s">
        <v>180</v>
      </c>
      <c r="V128" s="173" t="s">
        <v>180</v>
      </c>
      <c r="W128" s="173" t="s">
        <v>180</v>
      </c>
      <c r="X128" s="173" t="s">
        <v>180</v>
      </c>
      <c r="Y128" s="173" t="s">
        <v>180</v>
      </c>
      <c r="Z128" s="173" t="s">
        <v>180</v>
      </c>
      <c r="AA128" s="173" t="s">
        <v>180</v>
      </c>
      <c r="AB128" s="173" t="s">
        <v>180</v>
      </c>
      <c r="AC128" s="173" t="s">
        <v>180</v>
      </c>
      <c r="AD128" s="173" t="s">
        <v>180</v>
      </c>
      <c r="AE128" s="173" t="s">
        <v>180</v>
      </c>
      <c r="AF128" s="173" t="s">
        <v>180</v>
      </c>
      <c r="AG128" s="173" t="s">
        <v>180</v>
      </c>
      <c r="AH128" s="173" t="s">
        <v>180</v>
      </c>
      <c r="AI128" s="173" t="s">
        <v>180</v>
      </c>
      <c r="AJ128" s="173" t="s">
        <v>180</v>
      </c>
      <c r="AK128" s="173" t="s">
        <v>180</v>
      </c>
      <c r="AL128" s="173" t="s">
        <v>180</v>
      </c>
      <c r="AM128" s="173" t="s">
        <v>180</v>
      </c>
      <c r="AN128" s="173" t="s">
        <v>180</v>
      </c>
    </row>
    <row r="129" spans="2:40" ht="33" customHeight="1" x14ac:dyDescent="0.25">
      <c r="B129" s="67" t="s">
        <v>147</v>
      </c>
      <c r="C129" s="313" t="s">
        <v>1503</v>
      </c>
      <c r="D129" s="67" t="s">
        <v>1620</v>
      </c>
      <c r="E129" s="173" t="s">
        <v>180</v>
      </c>
      <c r="F129" s="173" t="s">
        <v>180</v>
      </c>
      <c r="G129" s="173" t="s">
        <v>180</v>
      </c>
      <c r="H129" s="173" t="s">
        <v>180</v>
      </c>
      <c r="I129" s="173" t="s">
        <v>180</v>
      </c>
      <c r="J129" s="173" t="s">
        <v>180</v>
      </c>
      <c r="K129" s="173" t="s">
        <v>180</v>
      </c>
      <c r="L129" s="173" t="s">
        <v>180</v>
      </c>
      <c r="M129" s="173" t="s">
        <v>180</v>
      </c>
      <c r="N129" s="173" t="s">
        <v>180</v>
      </c>
      <c r="O129" s="173" t="s">
        <v>180</v>
      </c>
      <c r="P129" s="173" t="s">
        <v>180</v>
      </c>
      <c r="Q129" s="173" t="s">
        <v>180</v>
      </c>
      <c r="R129" s="173" t="s">
        <v>180</v>
      </c>
      <c r="S129" s="173" t="s">
        <v>180</v>
      </c>
      <c r="T129" s="173" t="s">
        <v>180</v>
      </c>
      <c r="U129" s="173" t="s">
        <v>180</v>
      </c>
      <c r="V129" s="173" t="s">
        <v>180</v>
      </c>
      <c r="W129" s="173" t="s">
        <v>180</v>
      </c>
      <c r="X129" s="173" t="s">
        <v>180</v>
      </c>
      <c r="Y129" s="173" t="s">
        <v>180</v>
      </c>
      <c r="Z129" s="173" t="s">
        <v>180</v>
      </c>
      <c r="AA129" s="173" t="s">
        <v>180</v>
      </c>
      <c r="AB129" s="173" t="s">
        <v>180</v>
      </c>
      <c r="AC129" s="173" t="s">
        <v>180</v>
      </c>
      <c r="AD129" s="173" t="s">
        <v>180</v>
      </c>
      <c r="AE129" s="173" t="s">
        <v>180</v>
      </c>
      <c r="AF129" s="173" t="s">
        <v>180</v>
      </c>
      <c r="AG129" s="173" t="s">
        <v>180</v>
      </c>
      <c r="AH129" s="173" t="s">
        <v>180</v>
      </c>
      <c r="AI129" s="173" t="s">
        <v>180</v>
      </c>
      <c r="AJ129" s="173" t="s">
        <v>180</v>
      </c>
      <c r="AK129" s="173" t="s">
        <v>180</v>
      </c>
      <c r="AL129" s="173" t="s">
        <v>180</v>
      </c>
      <c r="AM129" s="173" t="s">
        <v>180</v>
      </c>
      <c r="AN129" s="173" t="s">
        <v>180</v>
      </c>
    </row>
    <row r="130" spans="2:40" ht="42" customHeight="1" x14ac:dyDescent="0.25">
      <c r="B130" s="397" t="s">
        <v>149</v>
      </c>
      <c r="C130" s="398" t="s">
        <v>1568</v>
      </c>
      <c r="D130" s="397" t="s">
        <v>93</v>
      </c>
      <c r="E130" s="663" t="s">
        <v>180</v>
      </c>
      <c r="F130" s="663" t="s">
        <v>180</v>
      </c>
      <c r="G130" s="663" t="s">
        <v>180</v>
      </c>
      <c r="H130" s="663" t="s">
        <v>180</v>
      </c>
      <c r="I130" s="663" t="s">
        <v>180</v>
      </c>
      <c r="J130" s="663" t="s">
        <v>180</v>
      </c>
      <c r="K130" s="663" t="s">
        <v>180</v>
      </c>
      <c r="L130" s="663" t="s">
        <v>180</v>
      </c>
      <c r="M130" s="663" t="s">
        <v>180</v>
      </c>
      <c r="N130" s="663" t="s">
        <v>180</v>
      </c>
      <c r="O130" s="663" t="s">
        <v>180</v>
      </c>
      <c r="P130" s="663" t="s">
        <v>180</v>
      </c>
      <c r="Q130" s="663" t="s">
        <v>180</v>
      </c>
      <c r="R130" s="663" t="s">
        <v>180</v>
      </c>
      <c r="S130" s="663" t="s">
        <v>180</v>
      </c>
      <c r="T130" s="663" t="s">
        <v>180</v>
      </c>
      <c r="U130" s="663" t="s">
        <v>180</v>
      </c>
      <c r="V130" s="663" t="s">
        <v>180</v>
      </c>
      <c r="W130" s="663" t="s">
        <v>180</v>
      </c>
      <c r="X130" s="663" t="s">
        <v>180</v>
      </c>
      <c r="Y130" s="663" t="s">
        <v>180</v>
      </c>
      <c r="Z130" s="663" t="s">
        <v>180</v>
      </c>
      <c r="AA130" s="663" t="s">
        <v>180</v>
      </c>
      <c r="AB130" s="663" t="s">
        <v>180</v>
      </c>
      <c r="AC130" s="663" t="s">
        <v>180</v>
      </c>
      <c r="AD130" s="663" t="s">
        <v>180</v>
      </c>
      <c r="AE130" s="663" t="s">
        <v>180</v>
      </c>
      <c r="AF130" s="663" t="s">
        <v>180</v>
      </c>
      <c r="AG130" s="663" t="s">
        <v>180</v>
      </c>
      <c r="AH130" s="663" t="s">
        <v>180</v>
      </c>
      <c r="AI130" s="663" t="s">
        <v>180</v>
      </c>
      <c r="AJ130" s="663" t="s">
        <v>180</v>
      </c>
      <c r="AK130" s="663" t="s">
        <v>180</v>
      </c>
      <c r="AL130" s="663" t="s">
        <v>180</v>
      </c>
      <c r="AM130" s="663" t="s">
        <v>180</v>
      </c>
      <c r="AN130" s="663" t="s">
        <v>180</v>
      </c>
    </row>
    <row r="131" spans="2:40" ht="42" customHeight="1" x14ac:dyDescent="0.25">
      <c r="B131" s="397" t="s">
        <v>151</v>
      </c>
      <c r="C131" s="398" t="s">
        <v>1569</v>
      </c>
      <c r="D131" s="397" t="s">
        <v>93</v>
      </c>
      <c r="E131" s="663" t="s">
        <v>180</v>
      </c>
      <c r="F131" s="663" t="s">
        <v>180</v>
      </c>
      <c r="G131" s="663" t="s">
        <v>180</v>
      </c>
      <c r="H131" s="663" t="s">
        <v>180</v>
      </c>
      <c r="I131" s="663" t="s">
        <v>180</v>
      </c>
      <c r="J131" s="663" t="s">
        <v>180</v>
      </c>
      <c r="K131" s="663" t="s">
        <v>180</v>
      </c>
      <c r="L131" s="663" t="s">
        <v>180</v>
      </c>
      <c r="M131" s="663" t="s">
        <v>180</v>
      </c>
      <c r="N131" s="663" t="s">
        <v>180</v>
      </c>
      <c r="O131" s="663" t="s">
        <v>180</v>
      </c>
      <c r="P131" s="663" t="s">
        <v>180</v>
      </c>
      <c r="Q131" s="663" t="s">
        <v>180</v>
      </c>
      <c r="R131" s="663" t="s">
        <v>180</v>
      </c>
      <c r="S131" s="663" t="s">
        <v>180</v>
      </c>
      <c r="T131" s="663" t="s">
        <v>180</v>
      </c>
      <c r="U131" s="663" t="s">
        <v>180</v>
      </c>
      <c r="V131" s="663" t="s">
        <v>180</v>
      </c>
      <c r="W131" s="663" t="s">
        <v>180</v>
      </c>
      <c r="X131" s="663" t="s">
        <v>180</v>
      </c>
      <c r="Y131" s="663" t="s">
        <v>180</v>
      </c>
      <c r="Z131" s="663" t="s">
        <v>180</v>
      </c>
      <c r="AA131" s="663" t="s">
        <v>180</v>
      </c>
      <c r="AB131" s="663" t="s">
        <v>180</v>
      </c>
      <c r="AC131" s="663" t="s">
        <v>180</v>
      </c>
      <c r="AD131" s="663" t="s">
        <v>180</v>
      </c>
      <c r="AE131" s="663" t="s">
        <v>180</v>
      </c>
      <c r="AF131" s="663" t="s">
        <v>180</v>
      </c>
      <c r="AG131" s="663" t="s">
        <v>180</v>
      </c>
      <c r="AH131" s="663" t="s">
        <v>180</v>
      </c>
      <c r="AI131" s="663" t="s">
        <v>180</v>
      </c>
      <c r="AJ131" s="663" t="s">
        <v>180</v>
      </c>
      <c r="AK131" s="663" t="s">
        <v>180</v>
      </c>
      <c r="AL131" s="663" t="s">
        <v>180</v>
      </c>
      <c r="AM131" s="663" t="s">
        <v>180</v>
      </c>
      <c r="AN131" s="663" t="s">
        <v>180</v>
      </c>
    </row>
    <row r="132" spans="2:40" ht="42" customHeight="1" x14ac:dyDescent="0.25">
      <c r="B132" s="397" t="s">
        <v>153</v>
      </c>
      <c r="C132" s="398" t="s">
        <v>1570</v>
      </c>
      <c r="D132" s="397" t="s">
        <v>93</v>
      </c>
      <c r="E132" s="663" t="s">
        <v>180</v>
      </c>
      <c r="F132" s="663" t="s">
        <v>180</v>
      </c>
      <c r="G132" s="663" t="s">
        <v>180</v>
      </c>
      <c r="H132" s="663" t="s">
        <v>180</v>
      </c>
      <c r="I132" s="663" t="s">
        <v>180</v>
      </c>
      <c r="J132" s="663" t="s">
        <v>180</v>
      </c>
      <c r="K132" s="663" t="s">
        <v>180</v>
      </c>
      <c r="L132" s="663" t="s">
        <v>180</v>
      </c>
      <c r="M132" s="663" t="s">
        <v>180</v>
      </c>
      <c r="N132" s="663" t="s">
        <v>180</v>
      </c>
      <c r="O132" s="663" t="s">
        <v>180</v>
      </c>
      <c r="P132" s="663" t="s">
        <v>180</v>
      </c>
      <c r="Q132" s="663" t="s">
        <v>180</v>
      </c>
      <c r="R132" s="663" t="s">
        <v>180</v>
      </c>
      <c r="S132" s="663" t="s">
        <v>180</v>
      </c>
      <c r="T132" s="663" t="s">
        <v>180</v>
      </c>
      <c r="U132" s="663" t="s">
        <v>180</v>
      </c>
      <c r="V132" s="663" t="s">
        <v>180</v>
      </c>
      <c r="W132" s="663" t="s">
        <v>180</v>
      </c>
      <c r="X132" s="663" t="s">
        <v>180</v>
      </c>
      <c r="Y132" s="663" t="s">
        <v>180</v>
      </c>
      <c r="Z132" s="663" t="s">
        <v>180</v>
      </c>
      <c r="AA132" s="663" t="s">
        <v>180</v>
      </c>
      <c r="AB132" s="663" t="s">
        <v>180</v>
      </c>
      <c r="AC132" s="663" t="s">
        <v>180</v>
      </c>
      <c r="AD132" s="663" t="s">
        <v>180</v>
      </c>
      <c r="AE132" s="663" t="s">
        <v>180</v>
      </c>
      <c r="AF132" s="663" t="s">
        <v>180</v>
      </c>
      <c r="AG132" s="663" t="s">
        <v>180</v>
      </c>
      <c r="AH132" s="663" t="s">
        <v>180</v>
      </c>
      <c r="AI132" s="663" t="s">
        <v>180</v>
      </c>
      <c r="AJ132" s="663" t="s">
        <v>180</v>
      </c>
      <c r="AK132" s="663" t="s">
        <v>180</v>
      </c>
      <c r="AL132" s="663" t="s">
        <v>180</v>
      </c>
      <c r="AM132" s="663" t="s">
        <v>180</v>
      </c>
      <c r="AN132" s="663" t="s">
        <v>180</v>
      </c>
    </row>
    <row r="133" spans="2:40" ht="48" customHeight="1" x14ac:dyDescent="0.25">
      <c r="B133" s="416" t="s">
        <v>163</v>
      </c>
      <c r="C133" s="417" t="s">
        <v>806</v>
      </c>
      <c r="D133" s="416" t="s">
        <v>93</v>
      </c>
      <c r="E133" s="662" t="s">
        <v>180</v>
      </c>
      <c r="F133" s="662" t="s">
        <v>180</v>
      </c>
      <c r="G133" s="662" t="s">
        <v>180</v>
      </c>
      <c r="H133" s="662" t="s">
        <v>180</v>
      </c>
      <c r="I133" s="662" t="s">
        <v>180</v>
      </c>
      <c r="J133" s="662" t="s">
        <v>180</v>
      </c>
      <c r="K133" s="662" t="s">
        <v>180</v>
      </c>
      <c r="L133" s="662" t="s">
        <v>180</v>
      </c>
      <c r="M133" s="662" t="s">
        <v>180</v>
      </c>
      <c r="N133" s="662" t="s">
        <v>180</v>
      </c>
      <c r="O133" s="662" t="s">
        <v>180</v>
      </c>
      <c r="P133" s="662" t="s">
        <v>180</v>
      </c>
      <c r="Q133" s="662" t="s">
        <v>180</v>
      </c>
      <c r="R133" s="662" t="s">
        <v>180</v>
      </c>
      <c r="S133" s="662" t="s">
        <v>180</v>
      </c>
      <c r="T133" s="662" t="s">
        <v>180</v>
      </c>
      <c r="U133" s="662" t="s">
        <v>180</v>
      </c>
      <c r="V133" s="662" t="s">
        <v>180</v>
      </c>
      <c r="W133" s="662" t="s">
        <v>180</v>
      </c>
      <c r="X133" s="662" t="s">
        <v>180</v>
      </c>
      <c r="Y133" s="662" t="s">
        <v>180</v>
      </c>
      <c r="Z133" s="662" t="s">
        <v>180</v>
      </c>
      <c r="AA133" s="662" t="s">
        <v>180</v>
      </c>
      <c r="AB133" s="662" t="s">
        <v>180</v>
      </c>
      <c r="AC133" s="662" t="s">
        <v>180</v>
      </c>
      <c r="AD133" s="662" t="s">
        <v>180</v>
      </c>
      <c r="AE133" s="662" t="s">
        <v>180</v>
      </c>
      <c r="AF133" s="662" t="s">
        <v>180</v>
      </c>
      <c r="AG133" s="662" t="s">
        <v>180</v>
      </c>
      <c r="AH133" s="662" t="s">
        <v>180</v>
      </c>
      <c r="AI133" s="662" t="s">
        <v>180</v>
      </c>
      <c r="AJ133" s="662" t="s">
        <v>180</v>
      </c>
      <c r="AK133" s="662" t="s">
        <v>180</v>
      </c>
      <c r="AL133" s="662" t="s">
        <v>180</v>
      </c>
      <c r="AM133" s="662" t="s">
        <v>180</v>
      </c>
      <c r="AN133" s="662" t="s">
        <v>180</v>
      </c>
    </row>
    <row r="134" spans="2:40" ht="48" customHeight="1" x14ac:dyDescent="0.25">
      <c r="B134" s="416" t="s">
        <v>165</v>
      </c>
      <c r="C134" s="417" t="s">
        <v>808</v>
      </c>
      <c r="D134" s="416" t="s">
        <v>93</v>
      </c>
      <c r="E134" s="662" t="s">
        <v>180</v>
      </c>
      <c r="F134" s="662" t="s">
        <v>180</v>
      </c>
      <c r="G134" s="662" t="s">
        <v>180</v>
      </c>
      <c r="H134" s="662" t="s">
        <v>180</v>
      </c>
      <c r="I134" s="662" t="s">
        <v>180</v>
      </c>
      <c r="J134" s="662" t="s">
        <v>180</v>
      </c>
      <c r="K134" s="662" t="s">
        <v>180</v>
      </c>
      <c r="L134" s="662" t="s">
        <v>180</v>
      </c>
      <c r="M134" s="662" t="s">
        <v>180</v>
      </c>
      <c r="N134" s="662" t="s">
        <v>180</v>
      </c>
      <c r="O134" s="662" t="s">
        <v>180</v>
      </c>
      <c r="P134" s="662" t="s">
        <v>180</v>
      </c>
      <c r="Q134" s="662" t="s">
        <v>180</v>
      </c>
      <c r="R134" s="662" t="s">
        <v>180</v>
      </c>
      <c r="S134" s="662" t="s">
        <v>180</v>
      </c>
      <c r="T134" s="662" t="s">
        <v>180</v>
      </c>
      <c r="U134" s="662" t="s">
        <v>180</v>
      </c>
      <c r="V134" s="662" t="s">
        <v>180</v>
      </c>
      <c r="W134" s="662" t="s">
        <v>180</v>
      </c>
      <c r="X134" s="662" t="s">
        <v>180</v>
      </c>
      <c r="Y134" s="662" t="s">
        <v>180</v>
      </c>
      <c r="Z134" s="662" t="s">
        <v>180</v>
      </c>
      <c r="AA134" s="662" t="s">
        <v>180</v>
      </c>
      <c r="AB134" s="662" t="s">
        <v>180</v>
      </c>
      <c r="AC134" s="662" t="s">
        <v>180</v>
      </c>
      <c r="AD134" s="662" t="s">
        <v>180</v>
      </c>
      <c r="AE134" s="662" t="s">
        <v>180</v>
      </c>
      <c r="AF134" s="662" t="s">
        <v>180</v>
      </c>
      <c r="AG134" s="662" t="s">
        <v>180</v>
      </c>
      <c r="AH134" s="662" t="s">
        <v>180</v>
      </c>
      <c r="AI134" s="662" t="s">
        <v>180</v>
      </c>
      <c r="AJ134" s="662" t="s">
        <v>180</v>
      </c>
      <c r="AK134" s="662" t="s">
        <v>180</v>
      </c>
      <c r="AL134" s="662" t="s">
        <v>180</v>
      </c>
      <c r="AM134" s="662" t="s">
        <v>180</v>
      </c>
      <c r="AN134" s="662" t="s">
        <v>180</v>
      </c>
    </row>
    <row r="135" spans="2:40" ht="42" customHeight="1" x14ac:dyDescent="0.25">
      <c r="B135" s="397" t="s">
        <v>1571</v>
      </c>
      <c r="C135" s="398" t="s">
        <v>809</v>
      </c>
      <c r="D135" s="397" t="s">
        <v>93</v>
      </c>
      <c r="E135" s="663" t="s">
        <v>180</v>
      </c>
      <c r="F135" s="663" t="s">
        <v>180</v>
      </c>
      <c r="G135" s="663" t="s">
        <v>180</v>
      </c>
      <c r="H135" s="663" t="s">
        <v>180</v>
      </c>
      <c r="I135" s="663" t="s">
        <v>180</v>
      </c>
      <c r="J135" s="663" t="s">
        <v>180</v>
      </c>
      <c r="K135" s="663" t="s">
        <v>180</v>
      </c>
      <c r="L135" s="663" t="s">
        <v>180</v>
      </c>
      <c r="M135" s="663" t="s">
        <v>180</v>
      </c>
      <c r="N135" s="663" t="s">
        <v>180</v>
      </c>
      <c r="O135" s="663" t="s">
        <v>180</v>
      </c>
      <c r="P135" s="663" t="s">
        <v>180</v>
      </c>
      <c r="Q135" s="663" t="s">
        <v>180</v>
      </c>
      <c r="R135" s="663" t="s">
        <v>180</v>
      </c>
      <c r="S135" s="663" t="s">
        <v>180</v>
      </c>
      <c r="T135" s="663" t="s">
        <v>180</v>
      </c>
      <c r="U135" s="663" t="s">
        <v>180</v>
      </c>
      <c r="V135" s="663" t="s">
        <v>180</v>
      </c>
      <c r="W135" s="663" t="s">
        <v>180</v>
      </c>
      <c r="X135" s="663" t="s">
        <v>180</v>
      </c>
      <c r="Y135" s="663" t="s">
        <v>180</v>
      </c>
      <c r="Z135" s="663" t="s">
        <v>180</v>
      </c>
      <c r="AA135" s="663" t="s">
        <v>180</v>
      </c>
      <c r="AB135" s="663" t="s">
        <v>180</v>
      </c>
      <c r="AC135" s="663" t="s">
        <v>180</v>
      </c>
      <c r="AD135" s="663" t="s">
        <v>180</v>
      </c>
      <c r="AE135" s="663" t="s">
        <v>180</v>
      </c>
      <c r="AF135" s="663" t="s">
        <v>180</v>
      </c>
      <c r="AG135" s="663" t="s">
        <v>180</v>
      </c>
      <c r="AH135" s="663" t="s">
        <v>180</v>
      </c>
      <c r="AI135" s="663" t="s">
        <v>180</v>
      </c>
      <c r="AJ135" s="663" t="s">
        <v>180</v>
      </c>
      <c r="AK135" s="663" t="s">
        <v>180</v>
      </c>
      <c r="AL135" s="663" t="s">
        <v>180</v>
      </c>
      <c r="AM135" s="663" t="s">
        <v>180</v>
      </c>
      <c r="AN135" s="663" t="s">
        <v>180</v>
      </c>
    </row>
    <row r="136" spans="2:40" ht="42" customHeight="1" x14ac:dyDescent="0.25">
      <c r="B136" s="397" t="s">
        <v>1572</v>
      </c>
      <c r="C136" s="398" t="s">
        <v>810</v>
      </c>
      <c r="D136" s="397" t="s">
        <v>93</v>
      </c>
      <c r="E136" s="663" t="s">
        <v>180</v>
      </c>
      <c r="F136" s="663" t="s">
        <v>180</v>
      </c>
      <c r="G136" s="663" t="s">
        <v>180</v>
      </c>
      <c r="H136" s="663" t="s">
        <v>180</v>
      </c>
      <c r="I136" s="663" t="s">
        <v>180</v>
      </c>
      <c r="J136" s="663" t="s">
        <v>180</v>
      </c>
      <c r="K136" s="663" t="s">
        <v>180</v>
      </c>
      <c r="L136" s="663" t="s">
        <v>180</v>
      </c>
      <c r="M136" s="663" t="s">
        <v>180</v>
      </c>
      <c r="N136" s="663" t="s">
        <v>180</v>
      </c>
      <c r="O136" s="663" t="s">
        <v>180</v>
      </c>
      <c r="P136" s="663" t="s">
        <v>180</v>
      </c>
      <c r="Q136" s="663" t="s">
        <v>180</v>
      </c>
      <c r="R136" s="663" t="s">
        <v>180</v>
      </c>
      <c r="S136" s="663" t="s">
        <v>180</v>
      </c>
      <c r="T136" s="663" t="s">
        <v>180</v>
      </c>
      <c r="U136" s="663" t="s">
        <v>180</v>
      </c>
      <c r="V136" s="663" t="s">
        <v>180</v>
      </c>
      <c r="W136" s="663" t="s">
        <v>180</v>
      </c>
      <c r="X136" s="663" t="s">
        <v>180</v>
      </c>
      <c r="Y136" s="663" t="s">
        <v>180</v>
      </c>
      <c r="Z136" s="663" t="s">
        <v>180</v>
      </c>
      <c r="AA136" s="663" t="s">
        <v>180</v>
      </c>
      <c r="AB136" s="663" t="s">
        <v>180</v>
      </c>
      <c r="AC136" s="663" t="s">
        <v>180</v>
      </c>
      <c r="AD136" s="663" t="s">
        <v>180</v>
      </c>
      <c r="AE136" s="663" t="s">
        <v>180</v>
      </c>
      <c r="AF136" s="663" t="s">
        <v>180</v>
      </c>
      <c r="AG136" s="663" t="s">
        <v>180</v>
      </c>
      <c r="AH136" s="663" t="s">
        <v>180</v>
      </c>
      <c r="AI136" s="663" t="s">
        <v>180</v>
      </c>
      <c r="AJ136" s="663" t="s">
        <v>180</v>
      </c>
      <c r="AK136" s="663" t="s">
        <v>180</v>
      </c>
      <c r="AL136" s="663" t="s">
        <v>180</v>
      </c>
      <c r="AM136" s="663" t="s">
        <v>180</v>
      </c>
      <c r="AN136" s="663" t="s">
        <v>180</v>
      </c>
    </row>
    <row r="137" spans="2:40" ht="48" customHeight="1" x14ac:dyDescent="0.25">
      <c r="B137" s="416" t="s">
        <v>167</v>
      </c>
      <c r="C137" s="417" t="s">
        <v>808</v>
      </c>
      <c r="D137" s="416" t="s">
        <v>93</v>
      </c>
      <c r="E137" s="662" t="s">
        <v>180</v>
      </c>
      <c r="F137" s="662" t="s">
        <v>180</v>
      </c>
      <c r="G137" s="662" t="s">
        <v>180</v>
      </c>
      <c r="H137" s="662" t="s">
        <v>180</v>
      </c>
      <c r="I137" s="662" t="s">
        <v>180</v>
      </c>
      <c r="J137" s="662" t="s">
        <v>180</v>
      </c>
      <c r="K137" s="662" t="s">
        <v>180</v>
      </c>
      <c r="L137" s="662" t="s">
        <v>180</v>
      </c>
      <c r="M137" s="662" t="s">
        <v>180</v>
      </c>
      <c r="N137" s="662" t="s">
        <v>180</v>
      </c>
      <c r="O137" s="662" t="s">
        <v>180</v>
      </c>
      <c r="P137" s="662" t="s">
        <v>180</v>
      </c>
      <c r="Q137" s="662" t="s">
        <v>180</v>
      </c>
      <c r="R137" s="662" t="s">
        <v>180</v>
      </c>
      <c r="S137" s="662" t="s">
        <v>180</v>
      </c>
      <c r="T137" s="662" t="s">
        <v>180</v>
      </c>
      <c r="U137" s="662" t="s">
        <v>180</v>
      </c>
      <c r="V137" s="662" t="s">
        <v>180</v>
      </c>
      <c r="W137" s="662" t="s">
        <v>180</v>
      </c>
      <c r="X137" s="662" t="s">
        <v>180</v>
      </c>
      <c r="Y137" s="662" t="s">
        <v>180</v>
      </c>
      <c r="Z137" s="662" t="s">
        <v>180</v>
      </c>
      <c r="AA137" s="662" t="s">
        <v>180</v>
      </c>
      <c r="AB137" s="662" t="s">
        <v>180</v>
      </c>
      <c r="AC137" s="662" t="s">
        <v>180</v>
      </c>
      <c r="AD137" s="662" t="s">
        <v>180</v>
      </c>
      <c r="AE137" s="662" t="s">
        <v>180</v>
      </c>
      <c r="AF137" s="662" t="s">
        <v>180</v>
      </c>
      <c r="AG137" s="662" t="s">
        <v>180</v>
      </c>
      <c r="AH137" s="662" t="s">
        <v>180</v>
      </c>
      <c r="AI137" s="662" t="s">
        <v>180</v>
      </c>
      <c r="AJ137" s="662" t="s">
        <v>180</v>
      </c>
      <c r="AK137" s="662" t="s">
        <v>180</v>
      </c>
      <c r="AL137" s="662" t="s">
        <v>180</v>
      </c>
      <c r="AM137" s="662" t="s">
        <v>180</v>
      </c>
      <c r="AN137" s="662" t="s">
        <v>180</v>
      </c>
    </row>
    <row r="138" spans="2:40" ht="42" customHeight="1" x14ac:dyDescent="0.25">
      <c r="B138" s="397" t="s">
        <v>1573</v>
      </c>
      <c r="C138" s="398" t="s">
        <v>809</v>
      </c>
      <c r="D138" s="397" t="s">
        <v>93</v>
      </c>
      <c r="E138" s="663" t="s">
        <v>180</v>
      </c>
      <c r="F138" s="663" t="s">
        <v>180</v>
      </c>
      <c r="G138" s="663" t="s">
        <v>180</v>
      </c>
      <c r="H138" s="663" t="s">
        <v>180</v>
      </c>
      <c r="I138" s="663" t="s">
        <v>180</v>
      </c>
      <c r="J138" s="663" t="s">
        <v>180</v>
      </c>
      <c r="K138" s="663" t="s">
        <v>180</v>
      </c>
      <c r="L138" s="663" t="s">
        <v>180</v>
      </c>
      <c r="M138" s="663" t="s">
        <v>180</v>
      </c>
      <c r="N138" s="663" t="s">
        <v>180</v>
      </c>
      <c r="O138" s="663" t="s">
        <v>180</v>
      </c>
      <c r="P138" s="663" t="s">
        <v>180</v>
      </c>
      <c r="Q138" s="663" t="s">
        <v>180</v>
      </c>
      <c r="R138" s="663" t="s">
        <v>180</v>
      </c>
      <c r="S138" s="663" t="s">
        <v>180</v>
      </c>
      <c r="T138" s="663" t="s">
        <v>180</v>
      </c>
      <c r="U138" s="663" t="s">
        <v>180</v>
      </c>
      <c r="V138" s="663" t="s">
        <v>180</v>
      </c>
      <c r="W138" s="663" t="s">
        <v>180</v>
      </c>
      <c r="X138" s="663" t="s">
        <v>180</v>
      </c>
      <c r="Y138" s="663" t="s">
        <v>180</v>
      </c>
      <c r="Z138" s="663" t="s">
        <v>180</v>
      </c>
      <c r="AA138" s="663" t="s">
        <v>180</v>
      </c>
      <c r="AB138" s="663" t="s">
        <v>180</v>
      </c>
      <c r="AC138" s="663" t="s">
        <v>180</v>
      </c>
      <c r="AD138" s="663" t="s">
        <v>180</v>
      </c>
      <c r="AE138" s="663" t="s">
        <v>180</v>
      </c>
      <c r="AF138" s="663" t="s">
        <v>180</v>
      </c>
      <c r="AG138" s="663" t="s">
        <v>180</v>
      </c>
      <c r="AH138" s="663" t="s">
        <v>180</v>
      </c>
      <c r="AI138" s="663" t="s">
        <v>180</v>
      </c>
      <c r="AJ138" s="663" t="s">
        <v>180</v>
      </c>
      <c r="AK138" s="663" t="s">
        <v>180</v>
      </c>
      <c r="AL138" s="663" t="s">
        <v>180</v>
      </c>
      <c r="AM138" s="663" t="s">
        <v>180</v>
      </c>
      <c r="AN138" s="663" t="s">
        <v>180</v>
      </c>
    </row>
    <row r="139" spans="2:40" ht="42" customHeight="1" x14ac:dyDescent="0.25">
      <c r="B139" s="397" t="s">
        <v>1574</v>
      </c>
      <c r="C139" s="398" t="s">
        <v>810</v>
      </c>
      <c r="D139" s="397" t="s">
        <v>93</v>
      </c>
      <c r="E139" s="663" t="s">
        <v>180</v>
      </c>
      <c r="F139" s="663" t="s">
        <v>180</v>
      </c>
      <c r="G139" s="663" t="s">
        <v>180</v>
      </c>
      <c r="H139" s="663" t="s">
        <v>180</v>
      </c>
      <c r="I139" s="663" t="s">
        <v>180</v>
      </c>
      <c r="J139" s="663" t="s">
        <v>180</v>
      </c>
      <c r="K139" s="663" t="s">
        <v>180</v>
      </c>
      <c r="L139" s="663" t="s">
        <v>180</v>
      </c>
      <c r="M139" s="663" t="s">
        <v>180</v>
      </c>
      <c r="N139" s="663" t="s">
        <v>180</v>
      </c>
      <c r="O139" s="663" t="s">
        <v>180</v>
      </c>
      <c r="P139" s="663" t="s">
        <v>180</v>
      </c>
      <c r="Q139" s="663" t="s">
        <v>180</v>
      </c>
      <c r="R139" s="663" t="s">
        <v>180</v>
      </c>
      <c r="S139" s="663" t="s">
        <v>180</v>
      </c>
      <c r="T139" s="663" t="s">
        <v>180</v>
      </c>
      <c r="U139" s="663" t="s">
        <v>180</v>
      </c>
      <c r="V139" s="663" t="s">
        <v>180</v>
      </c>
      <c r="W139" s="663" t="s">
        <v>180</v>
      </c>
      <c r="X139" s="663" t="s">
        <v>180</v>
      </c>
      <c r="Y139" s="663" t="s">
        <v>180</v>
      </c>
      <c r="Z139" s="663" t="s">
        <v>180</v>
      </c>
      <c r="AA139" s="663" t="s">
        <v>180</v>
      </c>
      <c r="AB139" s="663" t="s">
        <v>180</v>
      </c>
      <c r="AC139" s="663" t="s">
        <v>180</v>
      </c>
      <c r="AD139" s="663" t="s">
        <v>180</v>
      </c>
      <c r="AE139" s="663" t="s">
        <v>180</v>
      </c>
      <c r="AF139" s="663" t="s">
        <v>180</v>
      </c>
      <c r="AG139" s="663" t="s">
        <v>180</v>
      </c>
      <c r="AH139" s="663" t="s">
        <v>180</v>
      </c>
      <c r="AI139" s="663" t="s">
        <v>180</v>
      </c>
      <c r="AJ139" s="663" t="s">
        <v>180</v>
      </c>
      <c r="AK139" s="663" t="s">
        <v>180</v>
      </c>
      <c r="AL139" s="663" t="s">
        <v>180</v>
      </c>
      <c r="AM139" s="663" t="s">
        <v>180</v>
      </c>
      <c r="AN139" s="663" t="s">
        <v>180</v>
      </c>
    </row>
    <row r="140" spans="2:40" ht="48" customHeight="1" x14ac:dyDescent="0.25">
      <c r="B140" s="416" t="s">
        <v>744</v>
      </c>
      <c r="C140" s="417" t="s">
        <v>812</v>
      </c>
      <c r="D140" s="416" t="s">
        <v>93</v>
      </c>
      <c r="E140" s="662" t="s">
        <v>180</v>
      </c>
      <c r="F140" s="662" t="s">
        <v>180</v>
      </c>
      <c r="G140" s="662" t="s">
        <v>180</v>
      </c>
      <c r="H140" s="662" t="s">
        <v>180</v>
      </c>
      <c r="I140" s="662" t="s">
        <v>180</v>
      </c>
      <c r="J140" s="662" t="s">
        <v>180</v>
      </c>
      <c r="K140" s="662" t="s">
        <v>180</v>
      </c>
      <c r="L140" s="662" t="s">
        <v>180</v>
      </c>
      <c r="M140" s="662" t="s">
        <v>180</v>
      </c>
      <c r="N140" s="662" t="s">
        <v>180</v>
      </c>
      <c r="O140" s="662" t="s">
        <v>180</v>
      </c>
      <c r="P140" s="662" t="s">
        <v>180</v>
      </c>
      <c r="Q140" s="662" t="s">
        <v>180</v>
      </c>
      <c r="R140" s="662" t="s">
        <v>180</v>
      </c>
      <c r="S140" s="662" t="s">
        <v>180</v>
      </c>
      <c r="T140" s="662" t="s">
        <v>180</v>
      </c>
      <c r="U140" s="662" t="s">
        <v>180</v>
      </c>
      <c r="V140" s="662" t="s">
        <v>180</v>
      </c>
      <c r="W140" s="662" t="s">
        <v>180</v>
      </c>
      <c r="X140" s="662" t="s">
        <v>180</v>
      </c>
      <c r="Y140" s="662" t="s">
        <v>180</v>
      </c>
      <c r="Z140" s="662" t="s">
        <v>180</v>
      </c>
      <c r="AA140" s="662" t="s">
        <v>180</v>
      </c>
      <c r="AB140" s="662" t="s">
        <v>180</v>
      </c>
      <c r="AC140" s="662" t="s">
        <v>180</v>
      </c>
      <c r="AD140" s="662" t="s">
        <v>180</v>
      </c>
      <c r="AE140" s="662" t="s">
        <v>180</v>
      </c>
      <c r="AF140" s="662" t="s">
        <v>180</v>
      </c>
      <c r="AG140" s="662" t="s">
        <v>180</v>
      </c>
      <c r="AH140" s="662" t="s">
        <v>180</v>
      </c>
      <c r="AI140" s="662" t="s">
        <v>180</v>
      </c>
      <c r="AJ140" s="662" t="s">
        <v>180</v>
      </c>
      <c r="AK140" s="662" t="s">
        <v>180</v>
      </c>
      <c r="AL140" s="662" t="s">
        <v>180</v>
      </c>
      <c r="AM140" s="662" t="s">
        <v>180</v>
      </c>
      <c r="AN140" s="662" t="s">
        <v>180</v>
      </c>
    </row>
    <row r="141" spans="2:40" ht="42" customHeight="1" x14ac:dyDescent="0.25">
      <c r="B141" s="397" t="s">
        <v>745</v>
      </c>
      <c r="C141" s="398" t="s">
        <v>813</v>
      </c>
      <c r="D141" s="397" t="s">
        <v>93</v>
      </c>
      <c r="E141" s="663" t="s">
        <v>180</v>
      </c>
      <c r="F141" s="663" t="s">
        <v>180</v>
      </c>
      <c r="G141" s="663" t="s">
        <v>180</v>
      </c>
      <c r="H141" s="663" t="s">
        <v>180</v>
      </c>
      <c r="I141" s="663" t="s">
        <v>180</v>
      </c>
      <c r="J141" s="663" t="s">
        <v>180</v>
      </c>
      <c r="K141" s="663" t="s">
        <v>180</v>
      </c>
      <c r="L141" s="663" t="s">
        <v>180</v>
      </c>
      <c r="M141" s="663" t="s">
        <v>180</v>
      </c>
      <c r="N141" s="663" t="s">
        <v>180</v>
      </c>
      <c r="O141" s="663" t="s">
        <v>180</v>
      </c>
      <c r="P141" s="663" t="s">
        <v>180</v>
      </c>
      <c r="Q141" s="663" t="s">
        <v>180</v>
      </c>
      <c r="R141" s="663" t="s">
        <v>180</v>
      </c>
      <c r="S141" s="663" t="s">
        <v>180</v>
      </c>
      <c r="T141" s="663" t="s">
        <v>180</v>
      </c>
      <c r="U141" s="663" t="s">
        <v>180</v>
      </c>
      <c r="V141" s="663" t="s">
        <v>180</v>
      </c>
      <c r="W141" s="663" t="s">
        <v>180</v>
      </c>
      <c r="X141" s="663" t="s">
        <v>180</v>
      </c>
      <c r="Y141" s="663" t="s">
        <v>180</v>
      </c>
      <c r="Z141" s="663" t="s">
        <v>180</v>
      </c>
      <c r="AA141" s="663" t="s">
        <v>180</v>
      </c>
      <c r="AB141" s="663" t="s">
        <v>180</v>
      </c>
      <c r="AC141" s="663" t="s">
        <v>180</v>
      </c>
      <c r="AD141" s="663" t="s">
        <v>180</v>
      </c>
      <c r="AE141" s="663" t="s">
        <v>180</v>
      </c>
      <c r="AF141" s="663" t="s">
        <v>180</v>
      </c>
      <c r="AG141" s="663" t="s">
        <v>180</v>
      </c>
      <c r="AH141" s="663" t="s">
        <v>180</v>
      </c>
      <c r="AI141" s="663" t="s">
        <v>180</v>
      </c>
      <c r="AJ141" s="663" t="s">
        <v>180</v>
      </c>
      <c r="AK141" s="663" t="s">
        <v>180</v>
      </c>
      <c r="AL141" s="663" t="s">
        <v>180</v>
      </c>
      <c r="AM141" s="663" t="s">
        <v>180</v>
      </c>
      <c r="AN141" s="663" t="s">
        <v>180</v>
      </c>
    </row>
    <row r="142" spans="2:40" ht="42" customHeight="1" x14ac:dyDescent="0.25">
      <c r="B142" s="397" t="s">
        <v>746</v>
      </c>
      <c r="C142" s="398" t="s">
        <v>814</v>
      </c>
      <c r="D142" s="397" t="s">
        <v>93</v>
      </c>
      <c r="E142" s="663" t="s">
        <v>180</v>
      </c>
      <c r="F142" s="663" t="s">
        <v>180</v>
      </c>
      <c r="G142" s="663" t="s">
        <v>180</v>
      </c>
      <c r="H142" s="663" t="s">
        <v>180</v>
      </c>
      <c r="I142" s="663" t="s">
        <v>180</v>
      </c>
      <c r="J142" s="663" t="s">
        <v>180</v>
      </c>
      <c r="K142" s="663" t="s">
        <v>180</v>
      </c>
      <c r="L142" s="663" t="s">
        <v>180</v>
      </c>
      <c r="M142" s="663" t="s">
        <v>180</v>
      </c>
      <c r="N142" s="663" t="s">
        <v>180</v>
      </c>
      <c r="O142" s="663" t="s">
        <v>180</v>
      </c>
      <c r="P142" s="663" t="s">
        <v>180</v>
      </c>
      <c r="Q142" s="663" t="s">
        <v>180</v>
      </c>
      <c r="R142" s="663" t="s">
        <v>180</v>
      </c>
      <c r="S142" s="663" t="s">
        <v>180</v>
      </c>
      <c r="T142" s="663" t="s">
        <v>180</v>
      </c>
      <c r="U142" s="663" t="s">
        <v>180</v>
      </c>
      <c r="V142" s="663" t="s">
        <v>180</v>
      </c>
      <c r="W142" s="663" t="s">
        <v>180</v>
      </c>
      <c r="X142" s="663" t="s">
        <v>180</v>
      </c>
      <c r="Y142" s="663" t="s">
        <v>180</v>
      </c>
      <c r="Z142" s="663" t="s">
        <v>180</v>
      </c>
      <c r="AA142" s="663" t="s">
        <v>180</v>
      </c>
      <c r="AB142" s="663" t="s">
        <v>180</v>
      </c>
      <c r="AC142" s="663" t="s">
        <v>180</v>
      </c>
      <c r="AD142" s="663" t="s">
        <v>180</v>
      </c>
      <c r="AE142" s="663" t="s">
        <v>180</v>
      </c>
      <c r="AF142" s="663" t="s">
        <v>180</v>
      </c>
      <c r="AG142" s="663" t="s">
        <v>180</v>
      </c>
      <c r="AH142" s="663" t="s">
        <v>180</v>
      </c>
      <c r="AI142" s="663" t="s">
        <v>180</v>
      </c>
      <c r="AJ142" s="663" t="s">
        <v>180</v>
      </c>
      <c r="AK142" s="663" t="s">
        <v>180</v>
      </c>
      <c r="AL142" s="663" t="s">
        <v>180</v>
      </c>
      <c r="AM142" s="663" t="s">
        <v>180</v>
      </c>
      <c r="AN142" s="663" t="s">
        <v>180</v>
      </c>
    </row>
    <row r="143" spans="2:40" ht="42" customHeight="1" x14ac:dyDescent="0.25">
      <c r="B143" s="397" t="s">
        <v>747</v>
      </c>
      <c r="C143" s="398" t="s">
        <v>815</v>
      </c>
      <c r="D143" s="397" t="s">
        <v>93</v>
      </c>
      <c r="E143" s="663" t="s">
        <v>180</v>
      </c>
      <c r="F143" s="663" t="s">
        <v>180</v>
      </c>
      <c r="G143" s="663" t="s">
        <v>180</v>
      </c>
      <c r="H143" s="663" t="s">
        <v>180</v>
      </c>
      <c r="I143" s="663" t="s">
        <v>180</v>
      </c>
      <c r="J143" s="663" t="s">
        <v>180</v>
      </c>
      <c r="K143" s="663" t="s">
        <v>180</v>
      </c>
      <c r="L143" s="663" t="s">
        <v>180</v>
      </c>
      <c r="M143" s="663" t="s">
        <v>180</v>
      </c>
      <c r="N143" s="663" t="s">
        <v>180</v>
      </c>
      <c r="O143" s="663" t="s">
        <v>180</v>
      </c>
      <c r="P143" s="663" t="s">
        <v>180</v>
      </c>
      <c r="Q143" s="663" t="s">
        <v>180</v>
      </c>
      <c r="R143" s="663" t="s">
        <v>180</v>
      </c>
      <c r="S143" s="663" t="s">
        <v>180</v>
      </c>
      <c r="T143" s="663" t="s">
        <v>180</v>
      </c>
      <c r="U143" s="663" t="s">
        <v>180</v>
      </c>
      <c r="V143" s="663" t="s">
        <v>180</v>
      </c>
      <c r="W143" s="663" t="s">
        <v>180</v>
      </c>
      <c r="X143" s="663" t="s">
        <v>180</v>
      </c>
      <c r="Y143" s="663" t="s">
        <v>180</v>
      </c>
      <c r="Z143" s="663" t="s">
        <v>180</v>
      </c>
      <c r="AA143" s="663" t="s">
        <v>180</v>
      </c>
      <c r="AB143" s="663" t="s">
        <v>180</v>
      </c>
      <c r="AC143" s="663" t="s">
        <v>180</v>
      </c>
      <c r="AD143" s="663" t="s">
        <v>180</v>
      </c>
      <c r="AE143" s="663" t="s">
        <v>180</v>
      </c>
      <c r="AF143" s="663" t="s">
        <v>180</v>
      </c>
      <c r="AG143" s="663" t="s">
        <v>180</v>
      </c>
      <c r="AH143" s="663" t="s">
        <v>180</v>
      </c>
      <c r="AI143" s="663" t="s">
        <v>180</v>
      </c>
      <c r="AJ143" s="663" t="s">
        <v>180</v>
      </c>
      <c r="AK143" s="663" t="s">
        <v>180</v>
      </c>
      <c r="AL143" s="663" t="s">
        <v>180</v>
      </c>
      <c r="AM143" s="663" t="s">
        <v>180</v>
      </c>
      <c r="AN143" s="663" t="s">
        <v>180</v>
      </c>
    </row>
    <row r="144" spans="2:40" ht="42" customHeight="1" x14ac:dyDescent="0.25">
      <c r="B144" s="397" t="s">
        <v>1575</v>
      </c>
      <c r="C144" s="398" t="s">
        <v>816</v>
      </c>
      <c r="D144" s="397" t="s">
        <v>93</v>
      </c>
      <c r="E144" s="663" t="s">
        <v>180</v>
      </c>
      <c r="F144" s="663" t="s">
        <v>180</v>
      </c>
      <c r="G144" s="663" t="s">
        <v>180</v>
      </c>
      <c r="H144" s="663" t="s">
        <v>180</v>
      </c>
      <c r="I144" s="663" t="s">
        <v>180</v>
      </c>
      <c r="J144" s="663" t="s">
        <v>180</v>
      </c>
      <c r="K144" s="663" t="s">
        <v>180</v>
      </c>
      <c r="L144" s="663" t="s">
        <v>180</v>
      </c>
      <c r="M144" s="663" t="s">
        <v>180</v>
      </c>
      <c r="N144" s="663" t="s">
        <v>180</v>
      </c>
      <c r="O144" s="663" t="s">
        <v>180</v>
      </c>
      <c r="P144" s="663" t="s">
        <v>180</v>
      </c>
      <c r="Q144" s="663" t="s">
        <v>180</v>
      </c>
      <c r="R144" s="663" t="s">
        <v>180</v>
      </c>
      <c r="S144" s="663" t="s">
        <v>180</v>
      </c>
      <c r="T144" s="663" t="s">
        <v>180</v>
      </c>
      <c r="U144" s="663" t="s">
        <v>180</v>
      </c>
      <c r="V144" s="663" t="s">
        <v>180</v>
      </c>
      <c r="W144" s="663" t="s">
        <v>180</v>
      </c>
      <c r="X144" s="663" t="s">
        <v>180</v>
      </c>
      <c r="Y144" s="663" t="s">
        <v>180</v>
      </c>
      <c r="Z144" s="663" t="s">
        <v>180</v>
      </c>
      <c r="AA144" s="663" t="s">
        <v>180</v>
      </c>
      <c r="AB144" s="663" t="s">
        <v>180</v>
      </c>
      <c r="AC144" s="663" t="s">
        <v>180</v>
      </c>
      <c r="AD144" s="663" t="s">
        <v>180</v>
      </c>
      <c r="AE144" s="663" t="s">
        <v>180</v>
      </c>
      <c r="AF144" s="663" t="s">
        <v>180</v>
      </c>
      <c r="AG144" s="663" t="s">
        <v>180</v>
      </c>
      <c r="AH144" s="663" t="s">
        <v>180</v>
      </c>
      <c r="AI144" s="663" t="s">
        <v>180</v>
      </c>
      <c r="AJ144" s="663" t="s">
        <v>180</v>
      </c>
      <c r="AK144" s="663" t="s">
        <v>180</v>
      </c>
      <c r="AL144" s="663" t="s">
        <v>180</v>
      </c>
      <c r="AM144" s="663" t="s">
        <v>180</v>
      </c>
      <c r="AN144" s="663" t="s">
        <v>180</v>
      </c>
    </row>
    <row r="145" spans="2:40" ht="33" customHeight="1" x14ac:dyDescent="0.25">
      <c r="B145" s="67" t="s">
        <v>1575</v>
      </c>
      <c r="C145" s="313" t="s">
        <v>1681</v>
      </c>
      <c r="D145" s="67" t="s">
        <v>1683</v>
      </c>
      <c r="E145" s="173" t="s">
        <v>180</v>
      </c>
      <c r="F145" s="173" t="s">
        <v>180</v>
      </c>
      <c r="G145" s="173" t="s">
        <v>180</v>
      </c>
      <c r="H145" s="173" t="s">
        <v>180</v>
      </c>
      <c r="I145" s="173" t="s">
        <v>180</v>
      </c>
      <c r="J145" s="173" t="s">
        <v>180</v>
      </c>
      <c r="K145" s="173" t="s">
        <v>180</v>
      </c>
      <c r="L145" s="173" t="s">
        <v>180</v>
      </c>
      <c r="M145" s="173" t="s">
        <v>180</v>
      </c>
      <c r="N145" s="173" t="s">
        <v>180</v>
      </c>
      <c r="O145" s="173" t="s">
        <v>180</v>
      </c>
      <c r="P145" s="173" t="s">
        <v>180</v>
      </c>
      <c r="Q145" s="173" t="s">
        <v>180</v>
      </c>
      <c r="R145" s="173" t="s">
        <v>180</v>
      </c>
      <c r="S145" s="173" t="s">
        <v>180</v>
      </c>
      <c r="T145" s="173" t="s">
        <v>180</v>
      </c>
      <c r="U145" s="173" t="s">
        <v>180</v>
      </c>
      <c r="V145" s="173" t="s">
        <v>180</v>
      </c>
      <c r="W145" s="173" t="s">
        <v>180</v>
      </c>
      <c r="X145" s="173" t="s">
        <v>180</v>
      </c>
      <c r="Y145" s="173" t="s">
        <v>180</v>
      </c>
      <c r="Z145" s="173" t="s">
        <v>180</v>
      </c>
      <c r="AA145" s="173" t="s">
        <v>180</v>
      </c>
      <c r="AB145" s="173" t="s">
        <v>180</v>
      </c>
      <c r="AC145" s="173" t="s">
        <v>180</v>
      </c>
      <c r="AD145" s="173" t="s">
        <v>180</v>
      </c>
      <c r="AE145" s="173" t="s">
        <v>180</v>
      </c>
      <c r="AF145" s="173" t="s">
        <v>180</v>
      </c>
      <c r="AG145" s="173" t="s">
        <v>180</v>
      </c>
      <c r="AH145" s="173" t="s">
        <v>180</v>
      </c>
      <c r="AI145" s="173" t="s">
        <v>180</v>
      </c>
      <c r="AJ145" s="173" t="s">
        <v>180</v>
      </c>
      <c r="AK145" s="173" t="s">
        <v>180</v>
      </c>
      <c r="AL145" s="173" t="s">
        <v>180</v>
      </c>
      <c r="AM145" s="173" t="s">
        <v>180</v>
      </c>
      <c r="AN145" s="173" t="s">
        <v>180</v>
      </c>
    </row>
    <row r="146" spans="2:40" ht="33" customHeight="1" x14ac:dyDescent="0.25">
      <c r="B146" s="67" t="s">
        <v>1575</v>
      </c>
      <c r="C146" s="313" t="s">
        <v>1679</v>
      </c>
      <c r="D146" s="67" t="s">
        <v>1684</v>
      </c>
      <c r="E146" s="173" t="s">
        <v>180</v>
      </c>
      <c r="F146" s="173" t="s">
        <v>180</v>
      </c>
      <c r="G146" s="173" t="s">
        <v>180</v>
      </c>
      <c r="H146" s="173" t="s">
        <v>180</v>
      </c>
      <c r="I146" s="173" t="s">
        <v>180</v>
      </c>
      <c r="J146" s="173" t="s">
        <v>180</v>
      </c>
      <c r="K146" s="173" t="s">
        <v>180</v>
      </c>
      <c r="L146" s="173" t="s">
        <v>180</v>
      </c>
      <c r="M146" s="173" t="s">
        <v>180</v>
      </c>
      <c r="N146" s="173" t="s">
        <v>180</v>
      </c>
      <c r="O146" s="173" t="s">
        <v>180</v>
      </c>
      <c r="P146" s="173" t="s">
        <v>180</v>
      </c>
      <c r="Q146" s="173" t="s">
        <v>180</v>
      </c>
      <c r="R146" s="173" t="s">
        <v>180</v>
      </c>
      <c r="S146" s="173" t="s">
        <v>180</v>
      </c>
      <c r="T146" s="173" t="s">
        <v>180</v>
      </c>
      <c r="U146" s="173" t="s">
        <v>180</v>
      </c>
      <c r="V146" s="173" t="s">
        <v>180</v>
      </c>
      <c r="W146" s="173" t="s">
        <v>180</v>
      </c>
      <c r="X146" s="173" t="s">
        <v>180</v>
      </c>
      <c r="Y146" s="173" t="s">
        <v>180</v>
      </c>
      <c r="Z146" s="173" t="s">
        <v>180</v>
      </c>
      <c r="AA146" s="173" t="s">
        <v>180</v>
      </c>
      <c r="AB146" s="173" t="s">
        <v>180</v>
      </c>
      <c r="AC146" s="173" t="s">
        <v>180</v>
      </c>
      <c r="AD146" s="173" t="s">
        <v>180</v>
      </c>
      <c r="AE146" s="173" t="s">
        <v>180</v>
      </c>
      <c r="AF146" s="173" t="s">
        <v>180</v>
      </c>
      <c r="AG146" s="173" t="s">
        <v>180</v>
      </c>
      <c r="AH146" s="173" t="s">
        <v>180</v>
      </c>
      <c r="AI146" s="173" t="s">
        <v>180</v>
      </c>
      <c r="AJ146" s="173" t="s">
        <v>180</v>
      </c>
      <c r="AK146" s="173" t="s">
        <v>180</v>
      </c>
      <c r="AL146" s="173" t="s">
        <v>180</v>
      </c>
      <c r="AM146" s="173" t="s">
        <v>180</v>
      </c>
      <c r="AN146" s="173" t="s">
        <v>180</v>
      </c>
    </row>
    <row r="147" spans="2:40" ht="33" customHeight="1" x14ac:dyDescent="0.25">
      <c r="B147" s="67" t="s">
        <v>1575</v>
      </c>
      <c r="C147" s="313" t="s">
        <v>1680</v>
      </c>
      <c r="D147" s="67" t="s">
        <v>1685</v>
      </c>
      <c r="E147" s="173" t="s">
        <v>180</v>
      </c>
      <c r="F147" s="173" t="s">
        <v>180</v>
      </c>
      <c r="G147" s="173" t="s">
        <v>180</v>
      </c>
      <c r="H147" s="173" t="s">
        <v>180</v>
      </c>
      <c r="I147" s="173" t="s">
        <v>180</v>
      </c>
      <c r="J147" s="173" t="s">
        <v>180</v>
      </c>
      <c r="K147" s="173" t="s">
        <v>180</v>
      </c>
      <c r="L147" s="173" t="s">
        <v>180</v>
      </c>
      <c r="M147" s="173" t="s">
        <v>180</v>
      </c>
      <c r="N147" s="173" t="s">
        <v>180</v>
      </c>
      <c r="O147" s="173" t="s">
        <v>180</v>
      </c>
      <c r="P147" s="173" t="s">
        <v>180</v>
      </c>
      <c r="Q147" s="173" t="s">
        <v>180</v>
      </c>
      <c r="R147" s="173" t="s">
        <v>180</v>
      </c>
      <c r="S147" s="173" t="s">
        <v>180</v>
      </c>
      <c r="T147" s="173" t="s">
        <v>180</v>
      </c>
      <c r="U147" s="173" t="s">
        <v>180</v>
      </c>
      <c r="V147" s="173" t="s">
        <v>180</v>
      </c>
      <c r="W147" s="173" t="s">
        <v>180</v>
      </c>
      <c r="X147" s="173" t="s">
        <v>180</v>
      </c>
      <c r="Y147" s="173" t="s">
        <v>180</v>
      </c>
      <c r="Z147" s="173" t="s">
        <v>180</v>
      </c>
      <c r="AA147" s="173" t="s">
        <v>180</v>
      </c>
      <c r="AB147" s="173" t="s">
        <v>180</v>
      </c>
      <c r="AC147" s="173" t="s">
        <v>180</v>
      </c>
      <c r="AD147" s="173" t="s">
        <v>180</v>
      </c>
      <c r="AE147" s="173" t="s">
        <v>180</v>
      </c>
      <c r="AF147" s="173" t="s">
        <v>180</v>
      </c>
      <c r="AG147" s="173" t="s">
        <v>180</v>
      </c>
      <c r="AH147" s="173" t="s">
        <v>180</v>
      </c>
      <c r="AI147" s="173" t="s">
        <v>180</v>
      </c>
      <c r="AJ147" s="173" t="s">
        <v>180</v>
      </c>
      <c r="AK147" s="173" t="s">
        <v>180</v>
      </c>
      <c r="AL147" s="173" t="s">
        <v>180</v>
      </c>
      <c r="AM147" s="173" t="s">
        <v>180</v>
      </c>
      <c r="AN147" s="173" t="s">
        <v>180</v>
      </c>
    </row>
    <row r="148" spans="2:40" ht="48" customHeight="1" x14ac:dyDescent="0.25">
      <c r="B148" s="416" t="s">
        <v>748</v>
      </c>
      <c r="C148" s="417" t="s">
        <v>177</v>
      </c>
      <c r="D148" s="416" t="s">
        <v>93</v>
      </c>
      <c r="E148" s="662" t="s">
        <v>180</v>
      </c>
      <c r="F148" s="662" t="s">
        <v>180</v>
      </c>
      <c r="G148" s="662" t="s">
        <v>180</v>
      </c>
      <c r="H148" s="662" t="s">
        <v>180</v>
      </c>
      <c r="I148" s="662" t="s">
        <v>180</v>
      </c>
      <c r="J148" s="662" t="s">
        <v>180</v>
      </c>
      <c r="K148" s="662" t="s">
        <v>180</v>
      </c>
      <c r="L148" s="662" t="s">
        <v>180</v>
      </c>
      <c r="M148" s="662" t="s">
        <v>180</v>
      </c>
      <c r="N148" s="662" t="s">
        <v>180</v>
      </c>
      <c r="O148" s="662" t="s">
        <v>180</v>
      </c>
      <c r="P148" s="662" t="s">
        <v>180</v>
      </c>
      <c r="Q148" s="662" t="s">
        <v>180</v>
      </c>
      <c r="R148" s="662" t="s">
        <v>180</v>
      </c>
      <c r="S148" s="662" t="s">
        <v>180</v>
      </c>
      <c r="T148" s="662" t="s">
        <v>180</v>
      </c>
      <c r="U148" s="662" t="s">
        <v>180</v>
      </c>
      <c r="V148" s="662" t="s">
        <v>180</v>
      </c>
      <c r="W148" s="662" t="s">
        <v>180</v>
      </c>
      <c r="X148" s="662" t="s">
        <v>180</v>
      </c>
      <c r="Y148" s="662" t="s">
        <v>180</v>
      </c>
      <c r="Z148" s="662" t="s">
        <v>180</v>
      </c>
      <c r="AA148" s="662" t="s">
        <v>180</v>
      </c>
      <c r="AB148" s="662" t="s">
        <v>180</v>
      </c>
      <c r="AC148" s="662" t="s">
        <v>180</v>
      </c>
      <c r="AD148" s="662" t="s">
        <v>180</v>
      </c>
      <c r="AE148" s="662" t="s">
        <v>180</v>
      </c>
      <c r="AF148" s="662" t="s">
        <v>180</v>
      </c>
      <c r="AG148" s="662" t="s">
        <v>180</v>
      </c>
      <c r="AH148" s="662" t="s">
        <v>180</v>
      </c>
      <c r="AI148" s="662" t="s">
        <v>180</v>
      </c>
      <c r="AJ148" s="662" t="s">
        <v>180</v>
      </c>
      <c r="AK148" s="662" t="s">
        <v>180</v>
      </c>
      <c r="AL148" s="662" t="s">
        <v>180</v>
      </c>
      <c r="AM148" s="662" t="s">
        <v>180</v>
      </c>
      <c r="AN148" s="662" t="s">
        <v>180</v>
      </c>
    </row>
    <row r="149" spans="2:40" ht="48" customHeight="1" x14ac:dyDescent="0.25">
      <c r="B149" s="416" t="s">
        <v>1576</v>
      </c>
      <c r="C149" s="417" t="s">
        <v>1577</v>
      </c>
      <c r="D149" s="416" t="s">
        <v>93</v>
      </c>
      <c r="E149" s="662" t="s">
        <v>180</v>
      </c>
      <c r="F149" s="662" t="s">
        <v>180</v>
      </c>
      <c r="G149" s="662" t="s">
        <v>180</v>
      </c>
      <c r="H149" s="662" t="s">
        <v>180</v>
      </c>
      <c r="I149" s="662" t="s">
        <v>180</v>
      </c>
      <c r="J149" s="662" t="s">
        <v>180</v>
      </c>
      <c r="K149" s="662" t="s">
        <v>180</v>
      </c>
      <c r="L149" s="662" t="s">
        <v>180</v>
      </c>
      <c r="M149" s="662" t="s">
        <v>180</v>
      </c>
      <c r="N149" s="662" t="s">
        <v>180</v>
      </c>
      <c r="O149" s="662" t="s">
        <v>180</v>
      </c>
      <c r="P149" s="662" t="s">
        <v>180</v>
      </c>
      <c r="Q149" s="662" t="s">
        <v>180</v>
      </c>
      <c r="R149" s="662" t="s">
        <v>180</v>
      </c>
      <c r="S149" s="662" t="s">
        <v>180</v>
      </c>
      <c r="T149" s="662" t="s">
        <v>180</v>
      </c>
      <c r="U149" s="662" t="s">
        <v>180</v>
      </c>
      <c r="V149" s="662" t="s">
        <v>180</v>
      </c>
      <c r="W149" s="662" t="s">
        <v>180</v>
      </c>
      <c r="X149" s="662" t="s">
        <v>180</v>
      </c>
      <c r="Y149" s="662" t="s">
        <v>180</v>
      </c>
      <c r="Z149" s="662" t="s">
        <v>180</v>
      </c>
      <c r="AA149" s="662" t="s">
        <v>180</v>
      </c>
      <c r="AB149" s="662" t="s">
        <v>180</v>
      </c>
      <c r="AC149" s="662" t="s">
        <v>180</v>
      </c>
      <c r="AD149" s="662" t="s">
        <v>180</v>
      </c>
      <c r="AE149" s="662" t="s">
        <v>180</v>
      </c>
      <c r="AF149" s="662" t="s">
        <v>180</v>
      </c>
      <c r="AG149" s="662" t="s">
        <v>180</v>
      </c>
      <c r="AH149" s="662" t="s">
        <v>180</v>
      </c>
      <c r="AI149" s="662" t="s">
        <v>180</v>
      </c>
      <c r="AJ149" s="662" t="s">
        <v>180</v>
      </c>
      <c r="AK149" s="662" t="s">
        <v>180</v>
      </c>
      <c r="AL149" s="662" t="s">
        <v>180</v>
      </c>
      <c r="AM149" s="662" t="s">
        <v>180</v>
      </c>
      <c r="AN149" s="662" t="s">
        <v>180</v>
      </c>
    </row>
    <row r="150" spans="2:40" ht="48" customHeight="1" x14ac:dyDescent="0.25">
      <c r="B150" s="416" t="s">
        <v>169</v>
      </c>
      <c r="C150" s="417" t="s">
        <v>1578</v>
      </c>
      <c r="D150" s="416" t="s">
        <v>93</v>
      </c>
      <c r="E150" s="662" t="s">
        <v>180</v>
      </c>
      <c r="F150" s="662" t="s">
        <v>180</v>
      </c>
      <c r="G150" s="662" t="s">
        <v>180</v>
      </c>
      <c r="H150" s="662" t="s">
        <v>180</v>
      </c>
      <c r="I150" s="662" t="s">
        <v>180</v>
      </c>
      <c r="J150" s="662" t="s">
        <v>180</v>
      </c>
      <c r="K150" s="662" t="s">
        <v>180</v>
      </c>
      <c r="L150" s="662" t="s">
        <v>180</v>
      </c>
      <c r="M150" s="662" t="s">
        <v>180</v>
      </c>
      <c r="N150" s="662" t="s">
        <v>180</v>
      </c>
      <c r="O150" s="662" t="s">
        <v>180</v>
      </c>
      <c r="P150" s="662" t="s">
        <v>180</v>
      </c>
      <c r="Q150" s="662" t="s">
        <v>180</v>
      </c>
      <c r="R150" s="662" t="s">
        <v>180</v>
      </c>
      <c r="S150" s="662" t="s">
        <v>180</v>
      </c>
      <c r="T150" s="662" t="s">
        <v>180</v>
      </c>
      <c r="U150" s="662" t="s">
        <v>180</v>
      </c>
      <c r="V150" s="662" t="s">
        <v>180</v>
      </c>
      <c r="W150" s="662" t="s">
        <v>180</v>
      </c>
      <c r="X150" s="662" t="s">
        <v>180</v>
      </c>
      <c r="Y150" s="662" t="s">
        <v>180</v>
      </c>
      <c r="Z150" s="662" t="s">
        <v>180</v>
      </c>
      <c r="AA150" s="662" t="s">
        <v>180</v>
      </c>
      <c r="AB150" s="662" t="s">
        <v>180</v>
      </c>
      <c r="AC150" s="662" t="s">
        <v>180</v>
      </c>
      <c r="AD150" s="662" t="s">
        <v>180</v>
      </c>
      <c r="AE150" s="662" t="s">
        <v>180</v>
      </c>
      <c r="AF150" s="662" t="s">
        <v>180</v>
      </c>
      <c r="AG150" s="662" t="s">
        <v>180</v>
      </c>
      <c r="AH150" s="662" t="s">
        <v>180</v>
      </c>
      <c r="AI150" s="662" t="s">
        <v>180</v>
      </c>
      <c r="AJ150" s="662" t="s">
        <v>180</v>
      </c>
      <c r="AK150" s="662" t="s">
        <v>180</v>
      </c>
      <c r="AL150" s="662" t="s">
        <v>180</v>
      </c>
      <c r="AM150" s="662" t="s">
        <v>180</v>
      </c>
      <c r="AN150" s="662" t="s">
        <v>180</v>
      </c>
    </row>
    <row r="151" spans="2:40" ht="48" customHeight="1" x14ac:dyDescent="0.25">
      <c r="B151" s="416" t="s">
        <v>171</v>
      </c>
      <c r="C151" s="417" t="s">
        <v>1579</v>
      </c>
      <c r="D151" s="416" t="s">
        <v>93</v>
      </c>
      <c r="E151" s="662" t="s">
        <v>180</v>
      </c>
      <c r="F151" s="662" t="s">
        <v>180</v>
      </c>
      <c r="G151" s="662" t="s">
        <v>180</v>
      </c>
      <c r="H151" s="662" t="s">
        <v>180</v>
      </c>
      <c r="I151" s="662" t="s">
        <v>180</v>
      </c>
      <c r="J151" s="662" t="s">
        <v>180</v>
      </c>
      <c r="K151" s="662" t="s">
        <v>180</v>
      </c>
      <c r="L151" s="662" t="s">
        <v>180</v>
      </c>
      <c r="M151" s="662" t="s">
        <v>180</v>
      </c>
      <c r="N151" s="662" t="s">
        <v>180</v>
      </c>
      <c r="O151" s="662" t="s">
        <v>180</v>
      </c>
      <c r="P151" s="662" t="s">
        <v>180</v>
      </c>
      <c r="Q151" s="662" t="s">
        <v>180</v>
      </c>
      <c r="R151" s="662" t="s">
        <v>180</v>
      </c>
      <c r="S151" s="662" t="s">
        <v>180</v>
      </c>
      <c r="T151" s="662" t="s">
        <v>180</v>
      </c>
      <c r="U151" s="662" t="s">
        <v>180</v>
      </c>
      <c r="V151" s="662" t="s">
        <v>180</v>
      </c>
      <c r="W151" s="662" t="s">
        <v>180</v>
      </c>
      <c r="X151" s="662" t="s">
        <v>180</v>
      </c>
      <c r="Y151" s="662" t="s">
        <v>180</v>
      </c>
      <c r="Z151" s="662" t="s">
        <v>180</v>
      </c>
      <c r="AA151" s="662" t="s">
        <v>180</v>
      </c>
      <c r="AB151" s="662" t="s">
        <v>180</v>
      </c>
      <c r="AC151" s="662" t="s">
        <v>180</v>
      </c>
      <c r="AD151" s="662" t="s">
        <v>180</v>
      </c>
      <c r="AE151" s="662" t="s">
        <v>180</v>
      </c>
      <c r="AF151" s="662" t="s">
        <v>180</v>
      </c>
      <c r="AG151" s="662" t="s">
        <v>180</v>
      </c>
      <c r="AH151" s="662" t="s">
        <v>180</v>
      </c>
      <c r="AI151" s="662" t="s">
        <v>180</v>
      </c>
      <c r="AJ151" s="662" t="s">
        <v>180</v>
      </c>
      <c r="AK151" s="662" t="s">
        <v>180</v>
      </c>
      <c r="AL151" s="662" t="s">
        <v>180</v>
      </c>
      <c r="AM151" s="662" t="s">
        <v>180</v>
      </c>
      <c r="AN151" s="662" t="s">
        <v>180</v>
      </c>
    </row>
    <row r="152" spans="2:40" ht="48" customHeight="1" x14ac:dyDescent="0.25">
      <c r="B152" s="416" t="s">
        <v>1580</v>
      </c>
      <c r="C152" s="417" t="s">
        <v>1581</v>
      </c>
      <c r="D152" s="416" t="s">
        <v>93</v>
      </c>
      <c r="E152" s="662" t="s">
        <v>180</v>
      </c>
      <c r="F152" s="662" t="s">
        <v>180</v>
      </c>
      <c r="G152" s="662" t="s">
        <v>180</v>
      </c>
      <c r="H152" s="662" t="s">
        <v>180</v>
      </c>
      <c r="I152" s="662" t="s">
        <v>180</v>
      </c>
      <c r="J152" s="662" t="s">
        <v>180</v>
      </c>
      <c r="K152" s="662" t="s">
        <v>180</v>
      </c>
      <c r="L152" s="662" t="s">
        <v>180</v>
      </c>
      <c r="M152" s="662" t="s">
        <v>180</v>
      </c>
      <c r="N152" s="662" t="s">
        <v>180</v>
      </c>
      <c r="O152" s="662" t="s">
        <v>180</v>
      </c>
      <c r="P152" s="662" t="s">
        <v>180</v>
      </c>
      <c r="Q152" s="662" t="s">
        <v>180</v>
      </c>
      <c r="R152" s="662" t="s">
        <v>180</v>
      </c>
      <c r="S152" s="662" t="s">
        <v>180</v>
      </c>
      <c r="T152" s="662" t="s">
        <v>180</v>
      </c>
      <c r="U152" s="662" t="s">
        <v>180</v>
      </c>
      <c r="V152" s="662" t="s">
        <v>180</v>
      </c>
      <c r="W152" s="662" t="s">
        <v>180</v>
      </c>
      <c r="X152" s="662" t="s">
        <v>180</v>
      </c>
      <c r="Y152" s="662" t="s">
        <v>180</v>
      </c>
      <c r="Z152" s="662" t="s">
        <v>180</v>
      </c>
      <c r="AA152" s="662" t="s">
        <v>180</v>
      </c>
      <c r="AB152" s="662" t="s">
        <v>180</v>
      </c>
      <c r="AC152" s="662" t="s">
        <v>180</v>
      </c>
      <c r="AD152" s="662" t="s">
        <v>180</v>
      </c>
      <c r="AE152" s="662" t="s">
        <v>180</v>
      </c>
      <c r="AF152" s="662" t="s">
        <v>180</v>
      </c>
      <c r="AG152" s="662" t="s">
        <v>180</v>
      </c>
      <c r="AH152" s="662" t="s">
        <v>180</v>
      </c>
      <c r="AI152" s="662" t="s">
        <v>180</v>
      </c>
      <c r="AJ152" s="662" t="s">
        <v>180</v>
      </c>
      <c r="AK152" s="662" t="s">
        <v>180</v>
      </c>
      <c r="AL152" s="662" t="s">
        <v>180</v>
      </c>
      <c r="AM152" s="662" t="s">
        <v>180</v>
      </c>
      <c r="AN152" s="662" t="s">
        <v>180</v>
      </c>
    </row>
    <row r="153" spans="2:40" ht="42" customHeight="1" x14ac:dyDescent="0.25">
      <c r="B153" s="397" t="s">
        <v>1582</v>
      </c>
      <c r="C153" s="398" t="s">
        <v>1583</v>
      </c>
      <c r="D153" s="397" t="s">
        <v>93</v>
      </c>
      <c r="E153" s="663" t="s">
        <v>180</v>
      </c>
      <c r="F153" s="663" t="s">
        <v>180</v>
      </c>
      <c r="G153" s="663" t="s">
        <v>180</v>
      </c>
      <c r="H153" s="663" t="s">
        <v>180</v>
      </c>
      <c r="I153" s="663" t="s">
        <v>180</v>
      </c>
      <c r="J153" s="663" t="s">
        <v>180</v>
      </c>
      <c r="K153" s="663" t="s">
        <v>180</v>
      </c>
      <c r="L153" s="663" t="s">
        <v>180</v>
      </c>
      <c r="M153" s="663" t="s">
        <v>180</v>
      </c>
      <c r="N153" s="663" t="s">
        <v>180</v>
      </c>
      <c r="O153" s="663" t="s">
        <v>180</v>
      </c>
      <c r="P153" s="663" t="s">
        <v>180</v>
      </c>
      <c r="Q153" s="663" t="s">
        <v>180</v>
      </c>
      <c r="R153" s="663" t="s">
        <v>180</v>
      </c>
      <c r="S153" s="663" t="s">
        <v>180</v>
      </c>
      <c r="T153" s="663" t="s">
        <v>180</v>
      </c>
      <c r="U153" s="663" t="s">
        <v>180</v>
      </c>
      <c r="V153" s="663" t="s">
        <v>180</v>
      </c>
      <c r="W153" s="663" t="s">
        <v>180</v>
      </c>
      <c r="X153" s="663" t="s">
        <v>180</v>
      </c>
      <c r="Y153" s="663" t="s">
        <v>180</v>
      </c>
      <c r="Z153" s="663" t="s">
        <v>180</v>
      </c>
      <c r="AA153" s="663" t="s">
        <v>180</v>
      </c>
      <c r="AB153" s="663" t="s">
        <v>180</v>
      </c>
      <c r="AC153" s="663" t="s">
        <v>180</v>
      </c>
      <c r="AD153" s="663" t="s">
        <v>180</v>
      </c>
      <c r="AE153" s="663" t="s">
        <v>180</v>
      </c>
      <c r="AF153" s="663" t="s">
        <v>180</v>
      </c>
      <c r="AG153" s="663" t="s">
        <v>180</v>
      </c>
      <c r="AH153" s="663" t="s">
        <v>180</v>
      </c>
      <c r="AI153" s="663" t="s">
        <v>180</v>
      </c>
      <c r="AJ153" s="663" t="s">
        <v>180</v>
      </c>
      <c r="AK153" s="663" t="s">
        <v>180</v>
      </c>
      <c r="AL153" s="663" t="s">
        <v>180</v>
      </c>
      <c r="AM153" s="663" t="s">
        <v>180</v>
      </c>
      <c r="AN153" s="663" t="s">
        <v>180</v>
      </c>
    </row>
    <row r="154" spans="2:40" ht="42" customHeight="1" x14ac:dyDescent="0.25">
      <c r="B154" s="397" t="s">
        <v>1584</v>
      </c>
      <c r="C154" s="398" t="s">
        <v>1566</v>
      </c>
      <c r="D154" s="397" t="s">
        <v>93</v>
      </c>
      <c r="E154" s="663" t="s">
        <v>180</v>
      </c>
      <c r="F154" s="663" t="s">
        <v>180</v>
      </c>
      <c r="G154" s="663" t="s">
        <v>180</v>
      </c>
      <c r="H154" s="663" t="s">
        <v>180</v>
      </c>
      <c r="I154" s="663" t="s">
        <v>180</v>
      </c>
      <c r="J154" s="663" t="s">
        <v>180</v>
      </c>
      <c r="K154" s="663" t="s">
        <v>180</v>
      </c>
      <c r="L154" s="663" t="s">
        <v>180</v>
      </c>
      <c r="M154" s="663" t="s">
        <v>180</v>
      </c>
      <c r="N154" s="663" t="s">
        <v>180</v>
      </c>
      <c r="O154" s="663" t="s">
        <v>180</v>
      </c>
      <c r="P154" s="663" t="s">
        <v>180</v>
      </c>
      <c r="Q154" s="663" t="s">
        <v>180</v>
      </c>
      <c r="R154" s="663" t="s">
        <v>180</v>
      </c>
      <c r="S154" s="663" t="s">
        <v>180</v>
      </c>
      <c r="T154" s="663" t="s">
        <v>180</v>
      </c>
      <c r="U154" s="663" t="s">
        <v>180</v>
      </c>
      <c r="V154" s="663" t="s">
        <v>180</v>
      </c>
      <c r="W154" s="663" t="s">
        <v>180</v>
      </c>
      <c r="X154" s="663" t="s">
        <v>180</v>
      </c>
      <c r="Y154" s="663" t="s">
        <v>180</v>
      </c>
      <c r="Z154" s="663" t="s">
        <v>180</v>
      </c>
      <c r="AA154" s="663" t="s">
        <v>180</v>
      </c>
      <c r="AB154" s="663" t="s">
        <v>180</v>
      </c>
      <c r="AC154" s="663" t="s">
        <v>180</v>
      </c>
      <c r="AD154" s="663" t="s">
        <v>180</v>
      </c>
      <c r="AE154" s="663" t="s">
        <v>180</v>
      </c>
      <c r="AF154" s="663" t="s">
        <v>180</v>
      </c>
      <c r="AG154" s="663" t="s">
        <v>180</v>
      </c>
      <c r="AH154" s="663" t="s">
        <v>180</v>
      </c>
      <c r="AI154" s="663" t="s">
        <v>180</v>
      </c>
      <c r="AJ154" s="663" t="s">
        <v>180</v>
      </c>
      <c r="AK154" s="663" t="s">
        <v>180</v>
      </c>
      <c r="AL154" s="663" t="s">
        <v>180</v>
      </c>
      <c r="AM154" s="663" t="s">
        <v>180</v>
      </c>
      <c r="AN154" s="663" t="s">
        <v>180</v>
      </c>
    </row>
    <row r="155" spans="2:40" ht="42" customHeight="1" x14ac:dyDescent="0.25">
      <c r="B155" s="397" t="s">
        <v>1585</v>
      </c>
      <c r="C155" s="398" t="s">
        <v>1586</v>
      </c>
      <c r="D155" s="397" t="s">
        <v>93</v>
      </c>
      <c r="E155" s="663" t="s">
        <v>180</v>
      </c>
      <c r="F155" s="663" t="s">
        <v>180</v>
      </c>
      <c r="G155" s="663" t="s">
        <v>180</v>
      </c>
      <c r="H155" s="663" t="s">
        <v>180</v>
      </c>
      <c r="I155" s="663" t="s">
        <v>180</v>
      </c>
      <c r="J155" s="663" t="s">
        <v>180</v>
      </c>
      <c r="K155" s="663" t="s">
        <v>180</v>
      </c>
      <c r="L155" s="663" t="s">
        <v>180</v>
      </c>
      <c r="M155" s="663" t="s">
        <v>180</v>
      </c>
      <c r="N155" s="663" t="s">
        <v>180</v>
      </c>
      <c r="O155" s="663" t="s">
        <v>180</v>
      </c>
      <c r="P155" s="663" t="s">
        <v>180</v>
      </c>
      <c r="Q155" s="663" t="s">
        <v>180</v>
      </c>
      <c r="R155" s="663" t="s">
        <v>180</v>
      </c>
      <c r="S155" s="663" t="s">
        <v>180</v>
      </c>
      <c r="T155" s="663" t="s">
        <v>180</v>
      </c>
      <c r="U155" s="663" t="s">
        <v>180</v>
      </c>
      <c r="V155" s="663" t="s">
        <v>180</v>
      </c>
      <c r="W155" s="663" t="s">
        <v>180</v>
      </c>
      <c r="X155" s="663" t="s">
        <v>180</v>
      </c>
      <c r="Y155" s="663" t="s">
        <v>180</v>
      </c>
      <c r="Z155" s="663" t="s">
        <v>180</v>
      </c>
      <c r="AA155" s="663" t="s">
        <v>180</v>
      </c>
      <c r="AB155" s="663" t="s">
        <v>180</v>
      </c>
      <c r="AC155" s="663" t="s">
        <v>180</v>
      </c>
      <c r="AD155" s="663" t="s">
        <v>180</v>
      </c>
      <c r="AE155" s="663" t="s">
        <v>180</v>
      </c>
      <c r="AF155" s="663" t="s">
        <v>180</v>
      </c>
      <c r="AG155" s="663" t="s">
        <v>180</v>
      </c>
      <c r="AH155" s="663" t="s">
        <v>180</v>
      </c>
      <c r="AI155" s="663" t="s">
        <v>180</v>
      </c>
      <c r="AJ155" s="663" t="s">
        <v>180</v>
      </c>
      <c r="AK155" s="663" t="s">
        <v>180</v>
      </c>
      <c r="AL155" s="663" t="s">
        <v>180</v>
      </c>
      <c r="AM155" s="663" t="s">
        <v>180</v>
      </c>
      <c r="AN155" s="663" t="s">
        <v>180</v>
      </c>
    </row>
    <row r="156" spans="2:40" ht="42" customHeight="1" x14ac:dyDescent="0.25">
      <c r="B156" s="397" t="s">
        <v>1587</v>
      </c>
      <c r="C156" s="398" t="s">
        <v>1588</v>
      </c>
      <c r="D156" s="397" t="s">
        <v>93</v>
      </c>
      <c r="E156" s="663" t="s">
        <v>180</v>
      </c>
      <c r="F156" s="663" t="s">
        <v>180</v>
      </c>
      <c r="G156" s="663" t="s">
        <v>180</v>
      </c>
      <c r="H156" s="663" t="s">
        <v>180</v>
      </c>
      <c r="I156" s="663" t="s">
        <v>180</v>
      </c>
      <c r="J156" s="663" t="s">
        <v>180</v>
      </c>
      <c r="K156" s="663" t="s">
        <v>180</v>
      </c>
      <c r="L156" s="663" t="s">
        <v>180</v>
      </c>
      <c r="M156" s="663" t="s">
        <v>180</v>
      </c>
      <c r="N156" s="663" t="s">
        <v>180</v>
      </c>
      <c r="O156" s="663" t="s">
        <v>180</v>
      </c>
      <c r="P156" s="663" t="s">
        <v>180</v>
      </c>
      <c r="Q156" s="663" t="s">
        <v>180</v>
      </c>
      <c r="R156" s="663" t="s">
        <v>180</v>
      </c>
      <c r="S156" s="663" t="s">
        <v>180</v>
      </c>
      <c r="T156" s="663" t="s">
        <v>180</v>
      </c>
      <c r="U156" s="663" t="s">
        <v>180</v>
      </c>
      <c r="V156" s="663" t="s">
        <v>180</v>
      </c>
      <c r="W156" s="663" t="s">
        <v>180</v>
      </c>
      <c r="X156" s="663" t="s">
        <v>180</v>
      </c>
      <c r="Y156" s="663" t="s">
        <v>180</v>
      </c>
      <c r="Z156" s="663" t="s">
        <v>180</v>
      </c>
      <c r="AA156" s="663" t="s">
        <v>180</v>
      </c>
      <c r="AB156" s="663" t="s">
        <v>180</v>
      </c>
      <c r="AC156" s="663" t="s">
        <v>180</v>
      </c>
      <c r="AD156" s="663" t="s">
        <v>180</v>
      </c>
      <c r="AE156" s="663" t="s">
        <v>180</v>
      </c>
      <c r="AF156" s="663" t="s">
        <v>180</v>
      </c>
      <c r="AG156" s="663" t="s">
        <v>180</v>
      </c>
      <c r="AH156" s="663" t="s">
        <v>180</v>
      </c>
      <c r="AI156" s="663" t="s">
        <v>180</v>
      </c>
      <c r="AJ156" s="663" t="s">
        <v>180</v>
      </c>
      <c r="AK156" s="663" t="s">
        <v>180</v>
      </c>
      <c r="AL156" s="663" t="s">
        <v>180</v>
      </c>
      <c r="AM156" s="663" t="s">
        <v>180</v>
      </c>
      <c r="AN156" s="663" t="s">
        <v>180</v>
      </c>
    </row>
    <row r="157" spans="2:40" ht="48" customHeight="1" x14ac:dyDescent="0.25">
      <c r="B157" s="416" t="s">
        <v>173</v>
      </c>
      <c r="C157" s="417" t="s">
        <v>1589</v>
      </c>
      <c r="D157" s="416" t="s">
        <v>93</v>
      </c>
      <c r="E157" s="662" t="s">
        <v>180</v>
      </c>
      <c r="F157" s="662" t="s">
        <v>180</v>
      </c>
      <c r="G157" s="662" t="s">
        <v>180</v>
      </c>
      <c r="H157" s="662" t="s">
        <v>180</v>
      </c>
      <c r="I157" s="662" t="s">
        <v>180</v>
      </c>
      <c r="J157" s="662" t="s">
        <v>180</v>
      </c>
      <c r="K157" s="662" t="s">
        <v>180</v>
      </c>
      <c r="L157" s="662" t="s">
        <v>180</v>
      </c>
      <c r="M157" s="662" t="s">
        <v>180</v>
      </c>
      <c r="N157" s="662" t="s">
        <v>180</v>
      </c>
      <c r="O157" s="662" t="s">
        <v>180</v>
      </c>
      <c r="P157" s="662" t="s">
        <v>180</v>
      </c>
      <c r="Q157" s="662" t="s">
        <v>180</v>
      </c>
      <c r="R157" s="662" t="s">
        <v>180</v>
      </c>
      <c r="S157" s="662" t="s">
        <v>180</v>
      </c>
      <c r="T157" s="662" t="s">
        <v>180</v>
      </c>
      <c r="U157" s="662" t="s">
        <v>180</v>
      </c>
      <c r="V157" s="662" t="s">
        <v>180</v>
      </c>
      <c r="W157" s="662" t="s">
        <v>180</v>
      </c>
      <c r="X157" s="662" t="s">
        <v>180</v>
      </c>
      <c r="Y157" s="662" t="s">
        <v>180</v>
      </c>
      <c r="Z157" s="662" t="s">
        <v>180</v>
      </c>
      <c r="AA157" s="662" t="s">
        <v>180</v>
      </c>
      <c r="AB157" s="662" t="s">
        <v>180</v>
      </c>
      <c r="AC157" s="662" t="s">
        <v>180</v>
      </c>
      <c r="AD157" s="662" t="s">
        <v>180</v>
      </c>
      <c r="AE157" s="662" t="s">
        <v>180</v>
      </c>
      <c r="AF157" s="662" t="s">
        <v>180</v>
      </c>
      <c r="AG157" s="662" t="s">
        <v>180</v>
      </c>
      <c r="AH157" s="662" t="s">
        <v>180</v>
      </c>
      <c r="AI157" s="662" t="s">
        <v>180</v>
      </c>
      <c r="AJ157" s="662" t="s">
        <v>180</v>
      </c>
      <c r="AK157" s="662" t="s">
        <v>180</v>
      </c>
      <c r="AL157" s="662" t="s">
        <v>180</v>
      </c>
      <c r="AM157" s="662" t="s">
        <v>180</v>
      </c>
      <c r="AN157" s="662" t="s">
        <v>180</v>
      </c>
    </row>
    <row r="158" spans="2:40" ht="48" customHeight="1" x14ac:dyDescent="0.25">
      <c r="B158" s="416" t="s">
        <v>1590</v>
      </c>
      <c r="C158" s="417" t="s">
        <v>1591</v>
      </c>
      <c r="D158" s="416" t="s">
        <v>93</v>
      </c>
      <c r="E158" s="662" t="s">
        <v>180</v>
      </c>
      <c r="F158" s="662" t="s">
        <v>180</v>
      </c>
      <c r="G158" s="662" t="s">
        <v>180</v>
      </c>
      <c r="H158" s="662" t="s">
        <v>180</v>
      </c>
      <c r="I158" s="662" t="s">
        <v>180</v>
      </c>
      <c r="J158" s="662" t="s">
        <v>180</v>
      </c>
      <c r="K158" s="662" t="s">
        <v>180</v>
      </c>
      <c r="L158" s="662" t="s">
        <v>180</v>
      </c>
      <c r="M158" s="662" t="s">
        <v>180</v>
      </c>
      <c r="N158" s="662" t="s">
        <v>180</v>
      </c>
      <c r="O158" s="662" t="s">
        <v>180</v>
      </c>
      <c r="P158" s="662" t="s">
        <v>180</v>
      </c>
      <c r="Q158" s="662" t="s">
        <v>180</v>
      </c>
      <c r="R158" s="662" t="s">
        <v>180</v>
      </c>
      <c r="S158" s="662" t="s">
        <v>180</v>
      </c>
      <c r="T158" s="662" t="s">
        <v>180</v>
      </c>
      <c r="U158" s="662" t="s">
        <v>180</v>
      </c>
      <c r="V158" s="662" t="s">
        <v>180</v>
      </c>
      <c r="W158" s="662" t="s">
        <v>180</v>
      </c>
      <c r="X158" s="662" t="s">
        <v>180</v>
      </c>
      <c r="Y158" s="662" t="s">
        <v>180</v>
      </c>
      <c r="Z158" s="662" t="s">
        <v>180</v>
      </c>
      <c r="AA158" s="662" t="s">
        <v>180</v>
      </c>
      <c r="AB158" s="662" t="s">
        <v>180</v>
      </c>
      <c r="AC158" s="662" t="s">
        <v>180</v>
      </c>
      <c r="AD158" s="662" t="s">
        <v>180</v>
      </c>
      <c r="AE158" s="662" t="s">
        <v>180</v>
      </c>
      <c r="AF158" s="662" t="s">
        <v>180</v>
      </c>
      <c r="AG158" s="662" t="s">
        <v>180</v>
      </c>
      <c r="AH158" s="662" t="s">
        <v>180</v>
      </c>
      <c r="AI158" s="662" t="s">
        <v>180</v>
      </c>
      <c r="AJ158" s="662" t="s">
        <v>180</v>
      </c>
      <c r="AK158" s="662" t="s">
        <v>180</v>
      </c>
      <c r="AL158" s="662" t="s">
        <v>180</v>
      </c>
      <c r="AM158" s="662" t="s">
        <v>180</v>
      </c>
      <c r="AN158" s="662" t="s">
        <v>180</v>
      </c>
    </row>
    <row r="159" spans="2:40" ht="42" customHeight="1" x14ac:dyDescent="0.25">
      <c r="B159" s="397" t="s">
        <v>1592</v>
      </c>
      <c r="C159" s="398" t="s">
        <v>1593</v>
      </c>
      <c r="D159" s="397" t="s">
        <v>93</v>
      </c>
      <c r="E159" s="663" t="s">
        <v>180</v>
      </c>
      <c r="F159" s="663" t="s">
        <v>180</v>
      </c>
      <c r="G159" s="663" t="s">
        <v>180</v>
      </c>
      <c r="H159" s="663" t="s">
        <v>180</v>
      </c>
      <c r="I159" s="663" t="s">
        <v>180</v>
      </c>
      <c r="J159" s="663" t="s">
        <v>180</v>
      </c>
      <c r="K159" s="663" t="s">
        <v>180</v>
      </c>
      <c r="L159" s="663" t="s">
        <v>180</v>
      </c>
      <c r="M159" s="663" t="s">
        <v>180</v>
      </c>
      <c r="N159" s="663" t="s">
        <v>180</v>
      </c>
      <c r="O159" s="663" t="s">
        <v>180</v>
      </c>
      <c r="P159" s="663" t="s">
        <v>180</v>
      </c>
      <c r="Q159" s="663" t="s">
        <v>180</v>
      </c>
      <c r="R159" s="663" t="s">
        <v>180</v>
      </c>
      <c r="S159" s="663" t="s">
        <v>180</v>
      </c>
      <c r="T159" s="663" t="s">
        <v>180</v>
      </c>
      <c r="U159" s="663" t="s">
        <v>180</v>
      </c>
      <c r="V159" s="663" t="s">
        <v>180</v>
      </c>
      <c r="W159" s="663" t="s">
        <v>180</v>
      </c>
      <c r="X159" s="663" t="s">
        <v>180</v>
      </c>
      <c r="Y159" s="663" t="s">
        <v>180</v>
      </c>
      <c r="Z159" s="663" t="s">
        <v>180</v>
      </c>
      <c r="AA159" s="663" t="s">
        <v>180</v>
      </c>
      <c r="AB159" s="663" t="s">
        <v>180</v>
      </c>
      <c r="AC159" s="663" t="s">
        <v>180</v>
      </c>
      <c r="AD159" s="663" t="s">
        <v>180</v>
      </c>
      <c r="AE159" s="663" t="s">
        <v>180</v>
      </c>
      <c r="AF159" s="663" t="s">
        <v>180</v>
      </c>
      <c r="AG159" s="663" t="s">
        <v>180</v>
      </c>
      <c r="AH159" s="663" t="s">
        <v>180</v>
      </c>
      <c r="AI159" s="663" t="s">
        <v>180</v>
      </c>
      <c r="AJ159" s="663" t="s">
        <v>180</v>
      </c>
      <c r="AK159" s="663" t="s">
        <v>180</v>
      </c>
      <c r="AL159" s="663" t="s">
        <v>180</v>
      </c>
      <c r="AM159" s="663" t="s">
        <v>180</v>
      </c>
      <c r="AN159" s="663" t="s">
        <v>180</v>
      </c>
    </row>
    <row r="160" spans="2:40" ht="42" customHeight="1" x14ac:dyDescent="0.25">
      <c r="B160" s="397" t="s">
        <v>1594</v>
      </c>
      <c r="C160" s="398" t="s">
        <v>1570</v>
      </c>
      <c r="D160" s="397" t="s">
        <v>93</v>
      </c>
      <c r="E160" s="663" t="s">
        <v>180</v>
      </c>
      <c r="F160" s="663" t="s">
        <v>180</v>
      </c>
      <c r="G160" s="663" t="s">
        <v>180</v>
      </c>
      <c r="H160" s="663" t="s">
        <v>180</v>
      </c>
      <c r="I160" s="663" t="s">
        <v>180</v>
      </c>
      <c r="J160" s="663" t="s">
        <v>180</v>
      </c>
      <c r="K160" s="663" t="s">
        <v>180</v>
      </c>
      <c r="L160" s="663" t="s">
        <v>180</v>
      </c>
      <c r="M160" s="663" t="s">
        <v>180</v>
      </c>
      <c r="N160" s="663" t="s">
        <v>180</v>
      </c>
      <c r="O160" s="663" t="s">
        <v>180</v>
      </c>
      <c r="P160" s="663" t="s">
        <v>180</v>
      </c>
      <c r="Q160" s="663" t="s">
        <v>180</v>
      </c>
      <c r="R160" s="663" t="s">
        <v>180</v>
      </c>
      <c r="S160" s="663" t="s">
        <v>180</v>
      </c>
      <c r="T160" s="663" t="s">
        <v>180</v>
      </c>
      <c r="U160" s="663" t="s">
        <v>180</v>
      </c>
      <c r="V160" s="663" t="s">
        <v>180</v>
      </c>
      <c r="W160" s="663" t="s">
        <v>180</v>
      </c>
      <c r="X160" s="663" t="s">
        <v>180</v>
      </c>
      <c r="Y160" s="663" t="s">
        <v>180</v>
      </c>
      <c r="Z160" s="663" t="s">
        <v>180</v>
      </c>
      <c r="AA160" s="663" t="s">
        <v>180</v>
      </c>
      <c r="AB160" s="663" t="s">
        <v>180</v>
      </c>
      <c r="AC160" s="663" t="s">
        <v>180</v>
      </c>
      <c r="AD160" s="663" t="s">
        <v>180</v>
      </c>
      <c r="AE160" s="663" t="s">
        <v>180</v>
      </c>
      <c r="AF160" s="663" t="s">
        <v>180</v>
      </c>
      <c r="AG160" s="663" t="s">
        <v>180</v>
      </c>
      <c r="AH160" s="663" t="s">
        <v>180</v>
      </c>
      <c r="AI160" s="663" t="s">
        <v>180</v>
      </c>
      <c r="AJ160" s="663" t="s">
        <v>180</v>
      </c>
      <c r="AK160" s="663" t="s">
        <v>180</v>
      </c>
      <c r="AL160" s="663" t="s">
        <v>180</v>
      </c>
      <c r="AM160" s="663" t="s">
        <v>180</v>
      </c>
      <c r="AN160" s="663" t="s">
        <v>180</v>
      </c>
    </row>
    <row r="161" spans="2:40" ht="42" customHeight="1" x14ac:dyDescent="0.25">
      <c r="B161" s="397" t="s">
        <v>1595</v>
      </c>
      <c r="C161" s="398" t="s">
        <v>1596</v>
      </c>
      <c r="D161" s="397" t="s">
        <v>93</v>
      </c>
      <c r="E161" s="663" t="s">
        <v>180</v>
      </c>
      <c r="F161" s="663" t="s">
        <v>180</v>
      </c>
      <c r="G161" s="663" t="s">
        <v>180</v>
      </c>
      <c r="H161" s="663" t="s">
        <v>180</v>
      </c>
      <c r="I161" s="663" t="s">
        <v>180</v>
      </c>
      <c r="J161" s="663" t="s">
        <v>180</v>
      </c>
      <c r="K161" s="663" t="s">
        <v>180</v>
      </c>
      <c r="L161" s="663" t="s">
        <v>180</v>
      </c>
      <c r="M161" s="663" t="s">
        <v>180</v>
      </c>
      <c r="N161" s="663" t="s">
        <v>180</v>
      </c>
      <c r="O161" s="663" t="s">
        <v>180</v>
      </c>
      <c r="P161" s="663" t="s">
        <v>180</v>
      </c>
      <c r="Q161" s="663" t="s">
        <v>180</v>
      </c>
      <c r="R161" s="663" t="s">
        <v>180</v>
      </c>
      <c r="S161" s="663" t="s">
        <v>180</v>
      </c>
      <c r="T161" s="663" t="s">
        <v>180</v>
      </c>
      <c r="U161" s="663" t="s">
        <v>180</v>
      </c>
      <c r="V161" s="663" t="s">
        <v>180</v>
      </c>
      <c r="W161" s="663" t="s">
        <v>180</v>
      </c>
      <c r="X161" s="663" t="s">
        <v>180</v>
      </c>
      <c r="Y161" s="663" t="s">
        <v>180</v>
      </c>
      <c r="Z161" s="663" t="s">
        <v>180</v>
      </c>
      <c r="AA161" s="663" t="s">
        <v>180</v>
      </c>
      <c r="AB161" s="663" t="s">
        <v>180</v>
      </c>
      <c r="AC161" s="663" t="s">
        <v>180</v>
      </c>
      <c r="AD161" s="663" t="s">
        <v>180</v>
      </c>
      <c r="AE161" s="663" t="s">
        <v>180</v>
      </c>
      <c r="AF161" s="663" t="s">
        <v>180</v>
      </c>
      <c r="AG161" s="663" t="s">
        <v>180</v>
      </c>
      <c r="AH161" s="663" t="s">
        <v>180</v>
      </c>
      <c r="AI161" s="663" t="s">
        <v>180</v>
      </c>
      <c r="AJ161" s="663" t="s">
        <v>180</v>
      </c>
      <c r="AK161" s="663" t="s">
        <v>180</v>
      </c>
      <c r="AL161" s="663" t="s">
        <v>180</v>
      </c>
      <c r="AM161" s="663" t="s">
        <v>180</v>
      </c>
      <c r="AN161" s="663" t="s">
        <v>180</v>
      </c>
    </row>
    <row r="162" spans="2:40" ht="42" customHeight="1" x14ac:dyDescent="0.25">
      <c r="B162" s="397" t="s">
        <v>1597</v>
      </c>
      <c r="C162" s="398" t="s">
        <v>1598</v>
      </c>
      <c r="D162" s="397" t="s">
        <v>93</v>
      </c>
      <c r="E162" s="663" t="s">
        <v>180</v>
      </c>
      <c r="F162" s="663" t="s">
        <v>180</v>
      </c>
      <c r="G162" s="663" t="s">
        <v>180</v>
      </c>
      <c r="H162" s="663" t="s">
        <v>180</v>
      </c>
      <c r="I162" s="663" t="s">
        <v>180</v>
      </c>
      <c r="J162" s="663" t="s">
        <v>180</v>
      </c>
      <c r="K162" s="663" t="s">
        <v>180</v>
      </c>
      <c r="L162" s="663" t="s">
        <v>180</v>
      </c>
      <c r="M162" s="663" t="s">
        <v>180</v>
      </c>
      <c r="N162" s="663" t="s">
        <v>180</v>
      </c>
      <c r="O162" s="663" t="s">
        <v>180</v>
      </c>
      <c r="P162" s="663" t="s">
        <v>180</v>
      </c>
      <c r="Q162" s="663" t="s">
        <v>180</v>
      </c>
      <c r="R162" s="663" t="s">
        <v>180</v>
      </c>
      <c r="S162" s="663" t="s">
        <v>180</v>
      </c>
      <c r="T162" s="663" t="s">
        <v>180</v>
      </c>
      <c r="U162" s="663" t="s">
        <v>180</v>
      </c>
      <c r="V162" s="663" t="s">
        <v>180</v>
      </c>
      <c r="W162" s="663" t="s">
        <v>180</v>
      </c>
      <c r="X162" s="663" t="s">
        <v>180</v>
      </c>
      <c r="Y162" s="663" t="s">
        <v>180</v>
      </c>
      <c r="Z162" s="663" t="s">
        <v>180</v>
      </c>
      <c r="AA162" s="663" t="s">
        <v>180</v>
      </c>
      <c r="AB162" s="663" t="s">
        <v>180</v>
      </c>
      <c r="AC162" s="663" t="s">
        <v>180</v>
      </c>
      <c r="AD162" s="663" t="s">
        <v>180</v>
      </c>
      <c r="AE162" s="663" t="s">
        <v>180</v>
      </c>
      <c r="AF162" s="663" t="s">
        <v>180</v>
      </c>
      <c r="AG162" s="663" t="s">
        <v>180</v>
      </c>
      <c r="AH162" s="663" t="s">
        <v>180</v>
      </c>
      <c r="AI162" s="663" t="s">
        <v>180</v>
      </c>
      <c r="AJ162" s="663" t="s">
        <v>180</v>
      </c>
      <c r="AK162" s="663" t="s">
        <v>180</v>
      </c>
      <c r="AL162" s="663" t="s">
        <v>180</v>
      </c>
      <c r="AM162" s="663" t="s">
        <v>180</v>
      </c>
      <c r="AN162" s="663" t="s">
        <v>180</v>
      </c>
    </row>
    <row r="163" spans="2:40" ht="42" customHeight="1" x14ac:dyDescent="0.25">
      <c r="B163" s="397" t="s">
        <v>1599</v>
      </c>
      <c r="C163" s="398" t="s">
        <v>1600</v>
      </c>
      <c r="D163" s="397" t="s">
        <v>93</v>
      </c>
      <c r="E163" s="663" t="s">
        <v>180</v>
      </c>
      <c r="F163" s="663" t="s">
        <v>180</v>
      </c>
      <c r="G163" s="663" t="s">
        <v>180</v>
      </c>
      <c r="H163" s="663" t="s">
        <v>180</v>
      </c>
      <c r="I163" s="663" t="s">
        <v>180</v>
      </c>
      <c r="J163" s="663" t="s">
        <v>180</v>
      </c>
      <c r="K163" s="663" t="s">
        <v>180</v>
      </c>
      <c r="L163" s="663" t="s">
        <v>180</v>
      </c>
      <c r="M163" s="663" t="s">
        <v>180</v>
      </c>
      <c r="N163" s="663" t="s">
        <v>180</v>
      </c>
      <c r="O163" s="663" t="s">
        <v>180</v>
      </c>
      <c r="P163" s="663" t="s">
        <v>180</v>
      </c>
      <c r="Q163" s="663" t="s">
        <v>180</v>
      </c>
      <c r="R163" s="663" t="s">
        <v>180</v>
      </c>
      <c r="S163" s="663" t="s">
        <v>180</v>
      </c>
      <c r="T163" s="663" t="s">
        <v>180</v>
      </c>
      <c r="U163" s="663" t="s">
        <v>180</v>
      </c>
      <c r="V163" s="663" t="s">
        <v>180</v>
      </c>
      <c r="W163" s="663" t="s">
        <v>180</v>
      </c>
      <c r="X163" s="663" t="s">
        <v>180</v>
      </c>
      <c r="Y163" s="663" t="s">
        <v>180</v>
      </c>
      <c r="Z163" s="663" t="s">
        <v>180</v>
      </c>
      <c r="AA163" s="663" t="s">
        <v>180</v>
      </c>
      <c r="AB163" s="663" t="s">
        <v>180</v>
      </c>
      <c r="AC163" s="663" t="s">
        <v>180</v>
      </c>
      <c r="AD163" s="663" t="s">
        <v>180</v>
      </c>
      <c r="AE163" s="663" t="s">
        <v>180</v>
      </c>
      <c r="AF163" s="663" t="s">
        <v>180</v>
      </c>
      <c r="AG163" s="663" t="s">
        <v>180</v>
      </c>
      <c r="AH163" s="663" t="s">
        <v>180</v>
      </c>
      <c r="AI163" s="663" t="s">
        <v>180</v>
      </c>
      <c r="AJ163" s="663" t="s">
        <v>180</v>
      </c>
      <c r="AK163" s="663" t="s">
        <v>180</v>
      </c>
      <c r="AL163" s="663" t="s">
        <v>180</v>
      </c>
      <c r="AM163" s="663" t="s">
        <v>180</v>
      </c>
      <c r="AN163" s="663" t="s">
        <v>180</v>
      </c>
    </row>
    <row r="164" spans="2:40" ht="48" customHeight="1" x14ac:dyDescent="0.25">
      <c r="B164" s="416" t="s">
        <v>804</v>
      </c>
      <c r="C164" s="417" t="s">
        <v>1601</v>
      </c>
      <c r="D164" s="416" t="s">
        <v>93</v>
      </c>
      <c r="E164" s="662" t="s">
        <v>180</v>
      </c>
      <c r="F164" s="662" t="s">
        <v>180</v>
      </c>
      <c r="G164" s="662" t="s">
        <v>180</v>
      </c>
      <c r="H164" s="662" t="s">
        <v>180</v>
      </c>
      <c r="I164" s="662" t="s">
        <v>180</v>
      </c>
      <c r="J164" s="662" t="s">
        <v>180</v>
      </c>
      <c r="K164" s="662" t="s">
        <v>180</v>
      </c>
      <c r="L164" s="662" t="s">
        <v>180</v>
      </c>
      <c r="M164" s="662" t="s">
        <v>180</v>
      </c>
      <c r="N164" s="662" t="s">
        <v>180</v>
      </c>
      <c r="O164" s="662" t="s">
        <v>180</v>
      </c>
      <c r="P164" s="662" t="s">
        <v>180</v>
      </c>
      <c r="Q164" s="662" t="s">
        <v>180</v>
      </c>
      <c r="R164" s="662" t="s">
        <v>180</v>
      </c>
      <c r="S164" s="662" t="s">
        <v>180</v>
      </c>
      <c r="T164" s="662" t="s">
        <v>180</v>
      </c>
      <c r="U164" s="662" t="s">
        <v>180</v>
      </c>
      <c r="V164" s="662" t="s">
        <v>180</v>
      </c>
      <c r="W164" s="662" t="s">
        <v>180</v>
      </c>
      <c r="X164" s="662" t="s">
        <v>180</v>
      </c>
      <c r="Y164" s="662" t="s">
        <v>180</v>
      </c>
      <c r="Z164" s="662" t="s">
        <v>180</v>
      </c>
      <c r="AA164" s="662" t="s">
        <v>180</v>
      </c>
      <c r="AB164" s="662" t="s">
        <v>180</v>
      </c>
      <c r="AC164" s="662" t="s">
        <v>180</v>
      </c>
      <c r="AD164" s="662" t="s">
        <v>180</v>
      </c>
      <c r="AE164" s="662" t="s">
        <v>180</v>
      </c>
      <c r="AF164" s="662" t="s">
        <v>180</v>
      </c>
      <c r="AG164" s="662" t="s">
        <v>180</v>
      </c>
      <c r="AH164" s="662" t="s">
        <v>180</v>
      </c>
      <c r="AI164" s="662" t="s">
        <v>180</v>
      </c>
      <c r="AJ164" s="662" t="s">
        <v>180</v>
      </c>
      <c r="AK164" s="662" t="s">
        <v>180</v>
      </c>
      <c r="AL164" s="662" t="s">
        <v>180</v>
      </c>
      <c r="AM164" s="662" t="s">
        <v>180</v>
      </c>
      <c r="AN164" s="662" t="s">
        <v>180</v>
      </c>
    </row>
    <row r="165" spans="2:40" ht="42" customHeight="1" x14ac:dyDescent="0.25">
      <c r="B165" s="397" t="s">
        <v>1602</v>
      </c>
      <c r="C165" s="398" t="s">
        <v>1603</v>
      </c>
      <c r="D165" s="397" t="s">
        <v>93</v>
      </c>
      <c r="E165" s="663" t="s">
        <v>180</v>
      </c>
      <c r="F165" s="663" t="s">
        <v>180</v>
      </c>
      <c r="G165" s="663" t="s">
        <v>180</v>
      </c>
      <c r="H165" s="663" t="s">
        <v>180</v>
      </c>
      <c r="I165" s="663" t="s">
        <v>180</v>
      </c>
      <c r="J165" s="663" t="s">
        <v>180</v>
      </c>
      <c r="K165" s="663" t="s">
        <v>180</v>
      </c>
      <c r="L165" s="663" t="s">
        <v>180</v>
      </c>
      <c r="M165" s="663" t="s">
        <v>180</v>
      </c>
      <c r="N165" s="663" t="s">
        <v>180</v>
      </c>
      <c r="O165" s="663" t="s">
        <v>180</v>
      </c>
      <c r="P165" s="663" t="s">
        <v>180</v>
      </c>
      <c r="Q165" s="663" t="s">
        <v>180</v>
      </c>
      <c r="R165" s="663" t="s">
        <v>180</v>
      </c>
      <c r="S165" s="663" t="s">
        <v>180</v>
      </c>
      <c r="T165" s="663" t="s">
        <v>180</v>
      </c>
      <c r="U165" s="663" t="s">
        <v>180</v>
      </c>
      <c r="V165" s="663" t="s">
        <v>180</v>
      </c>
      <c r="W165" s="663" t="s">
        <v>180</v>
      </c>
      <c r="X165" s="663" t="s">
        <v>180</v>
      </c>
      <c r="Y165" s="663" t="s">
        <v>180</v>
      </c>
      <c r="Z165" s="663" t="s">
        <v>180</v>
      </c>
      <c r="AA165" s="663" t="s">
        <v>180</v>
      </c>
      <c r="AB165" s="663" t="s">
        <v>180</v>
      </c>
      <c r="AC165" s="663" t="s">
        <v>180</v>
      </c>
      <c r="AD165" s="663" t="s">
        <v>180</v>
      </c>
      <c r="AE165" s="663" t="s">
        <v>180</v>
      </c>
      <c r="AF165" s="663" t="s">
        <v>180</v>
      </c>
      <c r="AG165" s="663" t="s">
        <v>180</v>
      </c>
      <c r="AH165" s="663" t="s">
        <v>180</v>
      </c>
      <c r="AI165" s="663" t="s">
        <v>180</v>
      </c>
      <c r="AJ165" s="663" t="s">
        <v>180</v>
      </c>
      <c r="AK165" s="663" t="s">
        <v>180</v>
      </c>
      <c r="AL165" s="663" t="s">
        <v>180</v>
      </c>
      <c r="AM165" s="663" t="s">
        <v>180</v>
      </c>
      <c r="AN165" s="663" t="s">
        <v>180</v>
      </c>
    </row>
    <row r="166" spans="2:40" ht="42" customHeight="1" x14ac:dyDescent="0.25">
      <c r="B166" s="397" t="s">
        <v>1604</v>
      </c>
      <c r="C166" s="398" t="s">
        <v>1605</v>
      </c>
      <c r="D166" s="397" t="s">
        <v>93</v>
      </c>
      <c r="E166" s="663" t="s">
        <v>180</v>
      </c>
      <c r="F166" s="663" t="s">
        <v>180</v>
      </c>
      <c r="G166" s="663" t="s">
        <v>180</v>
      </c>
      <c r="H166" s="663" t="s">
        <v>180</v>
      </c>
      <c r="I166" s="663" t="s">
        <v>180</v>
      </c>
      <c r="J166" s="663" t="s">
        <v>180</v>
      </c>
      <c r="K166" s="663" t="s">
        <v>180</v>
      </c>
      <c r="L166" s="663" t="s">
        <v>180</v>
      </c>
      <c r="M166" s="663" t="s">
        <v>180</v>
      </c>
      <c r="N166" s="663" t="s">
        <v>180</v>
      </c>
      <c r="O166" s="663" t="s">
        <v>180</v>
      </c>
      <c r="P166" s="663" t="s">
        <v>180</v>
      </c>
      <c r="Q166" s="663" t="s">
        <v>180</v>
      </c>
      <c r="R166" s="663" t="s">
        <v>180</v>
      </c>
      <c r="S166" s="663" t="s">
        <v>180</v>
      </c>
      <c r="T166" s="663" t="s">
        <v>180</v>
      </c>
      <c r="U166" s="663" t="s">
        <v>180</v>
      </c>
      <c r="V166" s="663" t="s">
        <v>180</v>
      </c>
      <c r="W166" s="663" t="s">
        <v>180</v>
      </c>
      <c r="X166" s="663" t="s">
        <v>180</v>
      </c>
      <c r="Y166" s="663" t="s">
        <v>180</v>
      </c>
      <c r="Z166" s="663" t="s">
        <v>180</v>
      </c>
      <c r="AA166" s="663" t="s">
        <v>180</v>
      </c>
      <c r="AB166" s="663" t="s">
        <v>180</v>
      </c>
      <c r="AC166" s="663" t="s">
        <v>180</v>
      </c>
      <c r="AD166" s="663" t="s">
        <v>180</v>
      </c>
      <c r="AE166" s="663" t="s">
        <v>180</v>
      </c>
      <c r="AF166" s="663" t="s">
        <v>180</v>
      </c>
      <c r="AG166" s="663" t="s">
        <v>180</v>
      </c>
      <c r="AH166" s="663" t="s">
        <v>180</v>
      </c>
      <c r="AI166" s="663" t="s">
        <v>180</v>
      </c>
      <c r="AJ166" s="663" t="s">
        <v>180</v>
      </c>
      <c r="AK166" s="663" t="s">
        <v>180</v>
      </c>
      <c r="AL166" s="663" t="s">
        <v>180</v>
      </c>
      <c r="AM166" s="663" t="s">
        <v>180</v>
      </c>
      <c r="AN166" s="663" t="s">
        <v>180</v>
      </c>
    </row>
    <row r="167" spans="2:40" ht="42" customHeight="1" x14ac:dyDescent="0.25">
      <c r="B167" s="397" t="s">
        <v>1606</v>
      </c>
      <c r="C167" s="398" t="s">
        <v>1607</v>
      </c>
      <c r="D167" s="397" t="s">
        <v>93</v>
      </c>
      <c r="E167" s="663" t="s">
        <v>180</v>
      </c>
      <c r="F167" s="663" t="s">
        <v>180</v>
      </c>
      <c r="G167" s="663" t="s">
        <v>180</v>
      </c>
      <c r="H167" s="663" t="s">
        <v>180</v>
      </c>
      <c r="I167" s="663" t="s">
        <v>180</v>
      </c>
      <c r="J167" s="663" t="s">
        <v>180</v>
      </c>
      <c r="K167" s="663" t="s">
        <v>180</v>
      </c>
      <c r="L167" s="663" t="s">
        <v>180</v>
      </c>
      <c r="M167" s="663" t="s">
        <v>180</v>
      </c>
      <c r="N167" s="663" t="s">
        <v>180</v>
      </c>
      <c r="O167" s="663" t="s">
        <v>180</v>
      </c>
      <c r="P167" s="663" t="s">
        <v>180</v>
      </c>
      <c r="Q167" s="663" t="s">
        <v>180</v>
      </c>
      <c r="R167" s="663" t="s">
        <v>180</v>
      </c>
      <c r="S167" s="663" t="s">
        <v>180</v>
      </c>
      <c r="T167" s="663" t="s">
        <v>180</v>
      </c>
      <c r="U167" s="663" t="s">
        <v>180</v>
      </c>
      <c r="V167" s="663" t="s">
        <v>180</v>
      </c>
      <c r="W167" s="663" t="s">
        <v>180</v>
      </c>
      <c r="X167" s="663" t="s">
        <v>180</v>
      </c>
      <c r="Y167" s="663" t="s">
        <v>180</v>
      </c>
      <c r="Z167" s="663" t="s">
        <v>180</v>
      </c>
      <c r="AA167" s="663" t="s">
        <v>180</v>
      </c>
      <c r="AB167" s="663" t="s">
        <v>180</v>
      </c>
      <c r="AC167" s="663" t="s">
        <v>180</v>
      </c>
      <c r="AD167" s="663" t="s">
        <v>180</v>
      </c>
      <c r="AE167" s="663" t="s">
        <v>180</v>
      </c>
      <c r="AF167" s="663" t="s">
        <v>180</v>
      </c>
      <c r="AG167" s="663" t="s">
        <v>180</v>
      </c>
      <c r="AH167" s="663" t="s">
        <v>180</v>
      </c>
      <c r="AI167" s="663" t="s">
        <v>180</v>
      </c>
      <c r="AJ167" s="663" t="s">
        <v>180</v>
      </c>
      <c r="AK167" s="663" t="s">
        <v>180</v>
      </c>
      <c r="AL167" s="663" t="s">
        <v>180</v>
      </c>
      <c r="AM167" s="663" t="s">
        <v>180</v>
      </c>
      <c r="AN167" s="663" t="s">
        <v>180</v>
      </c>
    </row>
    <row r="168" spans="2:40" ht="42" customHeight="1" x14ac:dyDescent="0.25">
      <c r="B168" s="397" t="s">
        <v>1608</v>
      </c>
      <c r="C168" s="398" t="s">
        <v>1609</v>
      </c>
      <c r="D168" s="397" t="s">
        <v>93</v>
      </c>
      <c r="E168" s="663" t="s">
        <v>180</v>
      </c>
      <c r="F168" s="663" t="s">
        <v>180</v>
      </c>
      <c r="G168" s="663" t="s">
        <v>180</v>
      </c>
      <c r="H168" s="663" t="s">
        <v>180</v>
      </c>
      <c r="I168" s="663" t="s">
        <v>180</v>
      </c>
      <c r="J168" s="663" t="s">
        <v>180</v>
      </c>
      <c r="K168" s="663" t="s">
        <v>180</v>
      </c>
      <c r="L168" s="663" t="s">
        <v>180</v>
      </c>
      <c r="M168" s="663" t="s">
        <v>180</v>
      </c>
      <c r="N168" s="663" t="s">
        <v>180</v>
      </c>
      <c r="O168" s="663" t="s">
        <v>180</v>
      </c>
      <c r="P168" s="663" t="s">
        <v>180</v>
      </c>
      <c r="Q168" s="663" t="s">
        <v>180</v>
      </c>
      <c r="R168" s="663" t="s">
        <v>180</v>
      </c>
      <c r="S168" s="663" t="s">
        <v>180</v>
      </c>
      <c r="T168" s="663" t="s">
        <v>180</v>
      </c>
      <c r="U168" s="663" t="s">
        <v>180</v>
      </c>
      <c r="V168" s="663" t="s">
        <v>180</v>
      </c>
      <c r="W168" s="663" t="s">
        <v>180</v>
      </c>
      <c r="X168" s="663" t="s">
        <v>180</v>
      </c>
      <c r="Y168" s="663" t="s">
        <v>180</v>
      </c>
      <c r="Z168" s="663" t="s">
        <v>180</v>
      </c>
      <c r="AA168" s="663" t="s">
        <v>180</v>
      </c>
      <c r="AB168" s="663" t="s">
        <v>180</v>
      </c>
      <c r="AC168" s="663" t="s">
        <v>180</v>
      </c>
      <c r="AD168" s="663" t="s">
        <v>180</v>
      </c>
      <c r="AE168" s="663" t="s">
        <v>180</v>
      </c>
      <c r="AF168" s="663" t="s">
        <v>180</v>
      </c>
      <c r="AG168" s="663" t="s">
        <v>180</v>
      </c>
      <c r="AH168" s="663" t="s">
        <v>180</v>
      </c>
      <c r="AI168" s="663" t="s">
        <v>180</v>
      </c>
      <c r="AJ168" s="663" t="s">
        <v>180</v>
      </c>
      <c r="AK168" s="663" t="s">
        <v>180</v>
      </c>
      <c r="AL168" s="663" t="s">
        <v>180</v>
      </c>
      <c r="AM168" s="663" t="s">
        <v>180</v>
      </c>
      <c r="AN168" s="663" t="s">
        <v>180</v>
      </c>
    </row>
    <row r="169" spans="2:40" ht="42" customHeight="1" x14ac:dyDescent="0.25">
      <c r="B169" s="397" t="s">
        <v>1610</v>
      </c>
      <c r="C169" s="398" t="s">
        <v>1612</v>
      </c>
      <c r="D169" s="397" t="s">
        <v>93</v>
      </c>
      <c r="E169" s="663" t="s">
        <v>180</v>
      </c>
      <c r="F169" s="663" t="s">
        <v>180</v>
      </c>
      <c r="G169" s="663" t="s">
        <v>180</v>
      </c>
      <c r="H169" s="663" t="s">
        <v>180</v>
      </c>
      <c r="I169" s="663" t="s">
        <v>180</v>
      </c>
      <c r="J169" s="663" t="s">
        <v>180</v>
      </c>
      <c r="K169" s="663" t="s">
        <v>180</v>
      </c>
      <c r="L169" s="663" t="s">
        <v>180</v>
      </c>
      <c r="M169" s="663" t="s">
        <v>180</v>
      </c>
      <c r="N169" s="663" t="s">
        <v>180</v>
      </c>
      <c r="O169" s="663" t="s">
        <v>180</v>
      </c>
      <c r="P169" s="663" t="s">
        <v>180</v>
      </c>
      <c r="Q169" s="663" t="s">
        <v>180</v>
      </c>
      <c r="R169" s="663" t="s">
        <v>180</v>
      </c>
      <c r="S169" s="663" t="s">
        <v>180</v>
      </c>
      <c r="T169" s="663" t="s">
        <v>180</v>
      </c>
      <c r="U169" s="663" t="s">
        <v>180</v>
      </c>
      <c r="V169" s="663" t="s">
        <v>180</v>
      </c>
      <c r="W169" s="663" t="s">
        <v>180</v>
      </c>
      <c r="X169" s="663" t="s">
        <v>180</v>
      </c>
      <c r="Y169" s="663" t="s">
        <v>180</v>
      </c>
      <c r="Z169" s="663" t="s">
        <v>180</v>
      </c>
      <c r="AA169" s="663" t="s">
        <v>180</v>
      </c>
      <c r="AB169" s="663" t="s">
        <v>180</v>
      </c>
      <c r="AC169" s="663" t="s">
        <v>180</v>
      </c>
      <c r="AD169" s="663" t="s">
        <v>180</v>
      </c>
      <c r="AE169" s="663" t="s">
        <v>180</v>
      </c>
      <c r="AF169" s="663" t="s">
        <v>180</v>
      </c>
      <c r="AG169" s="663" t="s">
        <v>180</v>
      </c>
      <c r="AH169" s="663" t="s">
        <v>180</v>
      </c>
      <c r="AI169" s="663" t="s">
        <v>180</v>
      </c>
      <c r="AJ169" s="663" t="s">
        <v>180</v>
      </c>
      <c r="AK169" s="663" t="s">
        <v>180</v>
      </c>
      <c r="AL169" s="663" t="s">
        <v>180</v>
      </c>
      <c r="AM169" s="663" t="s">
        <v>180</v>
      </c>
      <c r="AN169" s="663" t="s">
        <v>180</v>
      </c>
    </row>
    <row r="170" spans="2:40" ht="42" customHeight="1" x14ac:dyDescent="0.25">
      <c r="B170" s="397" t="s">
        <v>1611</v>
      </c>
      <c r="C170" s="398" t="s">
        <v>1613</v>
      </c>
      <c r="D170" s="397" t="s">
        <v>93</v>
      </c>
      <c r="E170" s="663" t="s">
        <v>180</v>
      </c>
      <c r="F170" s="663" t="s">
        <v>180</v>
      </c>
      <c r="G170" s="663" t="s">
        <v>180</v>
      </c>
      <c r="H170" s="663" t="s">
        <v>180</v>
      </c>
      <c r="I170" s="663" t="s">
        <v>180</v>
      </c>
      <c r="J170" s="663" t="s">
        <v>180</v>
      </c>
      <c r="K170" s="663" t="s">
        <v>180</v>
      </c>
      <c r="L170" s="663" t="s">
        <v>180</v>
      </c>
      <c r="M170" s="663" t="s">
        <v>180</v>
      </c>
      <c r="N170" s="663" t="s">
        <v>180</v>
      </c>
      <c r="O170" s="663" t="s">
        <v>180</v>
      </c>
      <c r="P170" s="663" t="s">
        <v>180</v>
      </c>
      <c r="Q170" s="663" t="s">
        <v>180</v>
      </c>
      <c r="R170" s="663" t="s">
        <v>180</v>
      </c>
      <c r="S170" s="663" t="s">
        <v>180</v>
      </c>
      <c r="T170" s="663" t="s">
        <v>180</v>
      </c>
      <c r="U170" s="663" t="s">
        <v>180</v>
      </c>
      <c r="V170" s="663" t="s">
        <v>180</v>
      </c>
      <c r="W170" s="663" t="s">
        <v>180</v>
      </c>
      <c r="X170" s="663" t="s">
        <v>180</v>
      </c>
      <c r="Y170" s="663" t="s">
        <v>180</v>
      </c>
      <c r="Z170" s="663" t="s">
        <v>180</v>
      </c>
      <c r="AA170" s="663" t="s">
        <v>180</v>
      </c>
      <c r="AB170" s="663" t="s">
        <v>180</v>
      </c>
      <c r="AC170" s="663" t="s">
        <v>180</v>
      </c>
      <c r="AD170" s="663" t="s">
        <v>180</v>
      </c>
      <c r="AE170" s="663" t="s">
        <v>180</v>
      </c>
      <c r="AF170" s="663" t="s">
        <v>180</v>
      </c>
      <c r="AG170" s="663" t="s">
        <v>180</v>
      </c>
      <c r="AH170" s="663" t="s">
        <v>180</v>
      </c>
      <c r="AI170" s="663" t="s">
        <v>180</v>
      </c>
      <c r="AJ170" s="663" t="s">
        <v>180</v>
      </c>
      <c r="AK170" s="663" t="s">
        <v>180</v>
      </c>
      <c r="AL170" s="663" t="s">
        <v>180</v>
      </c>
      <c r="AM170" s="663" t="s">
        <v>180</v>
      </c>
      <c r="AN170" s="663" t="s">
        <v>180</v>
      </c>
    </row>
    <row r="171" spans="2:40" ht="48" customHeight="1" x14ac:dyDescent="0.25">
      <c r="B171" s="416" t="s">
        <v>805</v>
      </c>
      <c r="C171" s="417" t="s">
        <v>177</v>
      </c>
      <c r="D171" s="416" t="s">
        <v>93</v>
      </c>
      <c r="E171" s="662" t="s">
        <v>180</v>
      </c>
      <c r="F171" s="662" t="s">
        <v>180</v>
      </c>
      <c r="G171" s="662" t="s">
        <v>180</v>
      </c>
      <c r="H171" s="662" t="s">
        <v>180</v>
      </c>
      <c r="I171" s="662" t="s">
        <v>180</v>
      </c>
      <c r="J171" s="662" t="s">
        <v>180</v>
      </c>
      <c r="K171" s="662" t="s">
        <v>180</v>
      </c>
      <c r="L171" s="662" t="s">
        <v>180</v>
      </c>
      <c r="M171" s="662" t="s">
        <v>180</v>
      </c>
      <c r="N171" s="662" t="s">
        <v>180</v>
      </c>
      <c r="O171" s="662" t="s">
        <v>180</v>
      </c>
      <c r="P171" s="662" t="s">
        <v>180</v>
      </c>
      <c r="Q171" s="662" t="s">
        <v>180</v>
      </c>
      <c r="R171" s="662" t="s">
        <v>180</v>
      </c>
      <c r="S171" s="662" t="s">
        <v>180</v>
      </c>
      <c r="T171" s="662" t="s">
        <v>180</v>
      </c>
      <c r="U171" s="662" t="s">
        <v>180</v>
      </c>
      <c r="V171" s="662" t="s">
        <v>180</v>
      </c>
      <c r="W171" s="662" t="s">
        <v>180</v>
      </c>
      <c r="X171" s="662" t="s">
        <v>180</v>
      </c>
      <c r="Y171" s="662" t="s">
        <v>180</v>
      </c>
      <c r="Z171" s="662" t="s">
        <v>180</v>
      </c>
      <c r="AA171" s="662" t="s">
        <v>180</v>
      </c>
      <c r="AB171" s="662" t="s">
        <v>180</v>
      </c>
      <c r="AC171" s="662" t="s">
        <v>180</v>
      </c>
      <c r="AD171" s="662" t="s">
        <v>180</v>
      </c>
      <c r="AE171" s="662" t="s">
        <v>180</v>
      </c>
      <c r="AF171" s="662" t="s">
        <v>180</v>
      </c>
      <c r="AG171" s="662" t="s">
        <v>180</v>
      </c>
      <c r="AH171" s="662" t="s">
        <v>180</v>
      </c>
      <c r="AI171" s="662" t="s">
        <v>180</v>
      </c>
      <c r="AJ171" s="662" t="s">
        <v>180</v>
      </c>
      <c r="AK171" s="662" t="s">
        <v>180</v>
      </c>
      <c r="AL171" s="662" t="s">
        <v>180</v>
      </c>
      <c r="AM171" s="662" t="s">
        <v>180</v>
      </c>
      <c r="AN171" s="662" t="s">
        <v>180</v>
      </c>
    </row>
    <row r="172" spans="2:40" ht="48" customHeight="1" x14ac:dyDescent="0.25">
      <c r="B172" s="416" t="s">
        <v>1614</v>
      </c>
      <c r="C172" s="417" t="s">
        <v>179</v>
      </c>
      <c r="D172" s="416" t="s">
        <v>93</v>
      </c>
      <c r="E172" s="662" t="s">
        <v>180</v>
      </c>
      <c r="F172" s="662" t="s">
        <v>180</v>
      </c>
      <c r="G172" s="662" t="s">
        <v>180</v>
      </c>
      <c r="H172" s="662" t="s">
        <v>180</v>
      </c>
      <c r="I172" s="662" t="s">
        <v>180</v>
      </c>
      <c r="J172" s="662" t="s">
        <v>180</v>
      </c>
      <c r="K172" s="662" t="s">
        <v>180</v>
      </c>
      <c r="L172" s="662" t="s">
        <v>180</v>
      </c>
      <c r="M172" s="662" t="s">
        <v>180</v>
      </c>
      <c r="N172" s="662" t="s">
        <v>180</v>
      </c>
      <c r="O172" s="662" t="s">
        <v>180</v>
      </c>
      <c r="P172" s="662" t="s">
        <v>180</v>
      </c>
      <c r="Q172" s="662" t="s">
        <v>180</v>
      </c>
      <c r="R172" s="662" t="s">
        <v>180</v>
      </c>
      <c r="S172" s="662" t="s">
        <v>180</v>
      </c>
      <c r="T172" s="662" t="s">
        <v>180</v>
      </c>
      <c r="U172" s="662" t="s">
        <v>180</v>
      </c>
      <c r="V172" s="662" t="s">
        <v>180</v>
      </c>
      <c r="W172" s="662" t="s">
        <v>180</v>
      </c>
      <c r="X172" s="662" t="s">
        <v>180</v>
      </c>
      <c r="Y172" s="662" t="s">
        <v>180</v>
      </c>
      <c r="Z172" s="662" t="s">
        <v>180</v>
      </c>
      <c r="AA172" s="662" t="s">
        <v>180</v>
      </c>
      <c r="AB172" s="662" t="s">
        <v>180</v>
      </c>
      <c r="AC172" s="662" t="s">
        <v>180</v>
      </c>
      <c r="AD172" s="662" t="s">
        <v>180</v>
      </c>
      <c r="AE172" s="662" t="s">
        <v>180</v>
      </c>
      <c r="AF172" s="662" t="s">
        <v>180</v>
      </c>
      <c r="AG172" s="662" t="s">
        <v>180</v>
      </c>
      <c r="AH172" s="662" t="s">
        <v>180</v>
      </c>
      <c r="AI172" s="662" t="s">
        <v>180</v>
      </c>
      <c r="AJ172" s="662" t="s">
        <v>180</v>
      </c>
      <c r="AK172" s="662" t="s">
        <v>180</v>
      </c>
      <c r="AL172" s="662" t="s">
        <v>180</v>
      </c>
      <c r="AM172" s="662" t="s">
        <v>180</v>
      </c>
      <c r="AN172" s="662" t="s">
        <v>180</v>
      </c>
    </row>
    <row r="173" spans="2:40" ht="48" customHeight="1" x14ac:dyDescent="0.25">
      <c r="B173" s="416" t="s">
        <v>174</v>
      </c>
      <c r="C173" s="417" t="s">
        <v>1615</v>
      </c>
      <c r="D173" s="416" t="s">
        <v>93</v>
      </c>
      <c r="E173" s="662" t="s">
        <v>180</v>
      </c>
      <c r="F173" s="662" t="s">
        <v>180</v>
      </c>
      <c r="G173" s="662" t="s">
        <v>180</v>
      </c>
      <c r="H173" s="662" t="s">
        <v>180</v>
      </c>
      <c r="I173" s="662" t="s">
        <v>180</v>
      </c>
      <c r="J173" s="662" t="s">
        <v>180</v>
      </c>
      <c r="K173" s="662" t="s">
        <v>180</v>
      </c>
      <c r="L173" s="662" t="s">
        <v>180</v>
      </c>
      <c r="M173" s="662" t="s">
        <v>180</v>
      </c>
      <c r="N173" s="662" t="s">
        <v>180</v>
      </c>
      <c r="O173" s="662" t="s">
        <v>180</v>
      </c>
      <c r="P173" s="662" t="s">
        <v>180</v>
      </c>
      <c r="Q173" s="662" t="s">
        <v>180</v>
      </c>
      <c r="R173" s="662" t="s">
        <v>180</v>
      </c>
      <c r="S173" s="662" t="s">
        <v>180</v>
      </c>
      <c r="T173" s="662" t="s">
        <v>180</v>
      </c>
      <c r="U173" s="662" t="s">
        <v>180</v>
      </c>
      <c r="V173" s="662" t="s">
        <v>180</v>
      </c>
      <c r="W173" s="662" t="s">
        <v>180</v>
      </c>
      <c r="X173" s="662" t="s">
        <v>180</v>
      </c>
      <c r="Y173" s="662" t="s">
        <v>180</v>
      </c>
      <c r="Z173" s="662" t="s">
        <v>180</v>
      </c>
      <c r="AA173" s="662" t="s">
        <v>180</v>
      </c>
      <c r="AB173" s="662" t="s">
        <v>180</v>
      </c>
      <c r="AC173" s="662" t="s">
        <v>180</v>
      </c>
      <c r="AD173" s="662" t="s">
        <v>180</v>
      </c>
      <c r="AE173" s="662" t="s">
        <v>180</v>
      </c>
      <c r="AF173" s="662" t="s">
        <v>180</v>
      </c>
      <c r="AG173" s="662" t="s">
        <v>180</v>
      </c>
      <c r="AH173" s="662" t="s">
        <v>180</v>
      </c>
      <c r="AI173" s="662" t="s">
        <v>180</v>
      </c>
      <c r="AJ173" s="662" t="s">
        <v>180</v>
      </c>
      <c r="AK173" s="662" t="s">
        <v>180</v>
      </c>
      <c r="AL173" s="662" t="s">
        <v>180</v>
      </c>
      <c r="AM173" s="662" t="s">
        <v>180</v>
      </c>
      <c r="AN173" s="662" t="s">
        <v>180</v>
      </c>
    </row>
    <row r="174" spans="2:40" ht="33" customHeight="1" x14ac:dyDescent="0.25">
      <c r="B174" s="67" t="s">
        <v>174</v>
      </c>
      <c r="C174" s="313" t="s">
        <v>1499</v>
      </c>
      <c r="D174" s="67" t="s">
        <v>1627</v>
      </c>
      <c r="E174" s="173" t="s">
        <v>180</v>
      </c>
      <c r="F174" s="173" t="s">
        <v>180</v>
      </c>
      <c r="G174" s="173" t="s">
        <v>180</v>
      </c>
      <c r="H174" s="173" t="s">
        <v>180</v>
      </c>
      <c r="I174" s="173" t="s">
        <v>180</v>
      </c>
      <c r="J174" s="173" t="s">
        <v>180</v>
      </c>
      <c r="K174" s="173" t="s">
        <v>180</v>
      </c>
      <c r="L174" s="173" t="s">
        <v>180</v>
      </c>
      <c r="M174" s="173" t="s">
        <v>180</v>
      </c>
      <c r="N174" s="173" t="s">
        <v>180</v>
      </c>
      <c r="O174" s="173" t="s">
        <v>180</v>
      </c>
      <c r="P174" s="173" t="s">
        <v>180</v>
      </c>
      <c r="Q174" s="173" t="s">
        <v>180</v>
      </c>
      <c r="R174" s="173" t="s">
        <v>180</v>
      </c>
      <c r="S174" s="173" t="s">
        <v>180</v>
      </c>
      <c r="T174" s="173" t="s">
        <v>180</v>
      </c>
      <c r="U174" s="173" t="s">
        <v>180</v>
      </c>
      <c r="V174" s="173" t="s">
        <v>180</v>
      </c>
      <c r="W174" s="173" t="s">
        <v>180</v>
      </c>
      <c r="X174" s="173" t="s">
        <v>180</v>
      </c>
      <c r="Y174" s="173" t="s">
        <v>180</v>
      </c>
      <c r="Z174" s="173" t="s">
        <v>180</v>
      </c>
      <c r="AA174" s="173" t="s">
        <v>180</v>
      </c>
      <c r="AB174" s="173" t="s">
        <v>180</v>
      </c>
      <c r="AC174" s="173" t="s">
        <v>180</v>
      </c>
      <c r="AD174" s="173" t="s">
        <v>180</v>
      </c>
      <c r="AE174" s="173" t="s">
        <v>180</v>
      </c>
      <c r="AF174" s="173" t="s">
        <v>180</v>
      </c>
      <c r="AG174" s="173" t="s">
        <v>180</v>
      </c>
      <c r="AH174" s="173" t="s">
        <v>180</v>
      </c>
      <c r="AI174" s="173" t="s">
        <v>180</v>
      </c>
      <c r="AJ174" s="173" t="s">
        <v>180</v>
      </c>
      <c r="AK174" s="173" t="s">
        <v>180</v>
      </c>
      <c r="AL174" s="173" t="s">
        <v>180</v>
      </c>
      <c r="AM174" s="173" t="s">
        <v>180</v>
      </c>
      <c r="AN174" s="173" t="s">
        <v>180</v>
      </c>
    </row>
    <row r="175" spans="2:40" ht="33" customHeight="1" x14ac:dyDescent="0.25">
      <c r="B175" s="67" t="s">
        <v>174</v>
      </c>
      <c r="C175" s="313" t="s">
        <v>1498</v>
      </c>
      <c r="D175" s="67" t="s">
        <v>1628</v>
      </c>
      <c r="E175" s="173" t="s">
        <v>180</v>
      </c>
      <c r="F175" s="173" t="s">
        <v>180</v>
      </c>
      <c r="G175" s="173" t="s">
        <v>180</v>
      </c>
      <c r="H175" s="173" t="s">
        <v>180</v>
      </c>
      <c r="I175" s="173" t="s">
        <v>180</v>
      </c>
      <c r="J175" s="173" t="s">
        <v>180</v>
      </c>
      <c r="K175" s="173" t="s">
        <v>180</v>
      </c>
      <c r="L175" s="173" t="s">
        <v>180</v>
      </c>
      <c r="M175" s="173" t="s">
        <v>180</v>
      </c>
      <c r="N175" s="173" t="s">
        <v>180</v>
      </c>
      <c r="O175" s="173" t="s">
        <v>180</v>
      </c>
      <c r="P175" s="173" t="s">
        <v>180</v>
      </c>
      <c r="Q175" s="173" t="s">
        <v>180</v>
      </c>
      <c r="R175" s="173" t="s">
        <v>180</v>
      </c>
      <c r="S175" s="173" t="s">
        <v>180</v>
      </c>
      <c r="T175" s="173" t="s">
        <v>180</v>
      </c>
      <c r="U175" s="173" t="s">
        <v>180</v>
      </c>
      <c r="V175" s="173" t="s">
        <v>180</v>
      </c>
      <c r="W175" s="173" t="s">
        <v>180</v>
      </c>
      <c r="X175" s="173" t="s">
        <v>180</v>
      </c>
      <c r="Y175" s="173" t="s">
        <v>180</v>
      </c>
      <c r="Z175" s="173" t="s">
        <v>180</v>
      </c>
      <c r="AA175" s="173" t="s">
        <v>180</v>
      </c>
      <c r="AB175" s="173" t="s">
        <v>180</v>
      </c>
      <c r="AC175" s="173" t="s">
        <v>180</v>
      </c>
      <c r="AD175" s="173" t="s">
        <v>180</v>
      </c>
      <c r="AE175" s="173" t="s">
        <v>180</v>
      </c>
      <c r="AF175" s="173" t="s">
        <v>180</v>
      </c>
      <c r="AG175" s="173" t="s">
        <v>180</v>
      </c>
      <c r="AH175" s="173" t="s">
        <v>180</v>
      </c>
      <c r="AI175" s="173" t="s">
        <v>180</v>
      </c>
      <c r="AJ175" s="173" t="s">
        <v>180</v>
      </c>
      <c r="AK175" s="173" t="s">
        <v>180</v>
      </c>
      <c r="AL175" s="173" t="s">
        <v>180</v>
      </c>
      <c r="AM175" s="173" t="s">
        <v>180</v>
      </c>
      <c r="AN175" s="173" t="s">
        <v>180</v>
      </c>
    </row>
    <row r="176" spans="2:40" ht="33" customHeight="1" x14ac:dyDescent="0.25">
      <c r="B176" s="67" t="s">
        <v>174</v>
      </c>
      <c r="C176" s="313" t="s">
        <v>1438</v>
      </c>
      <c r="D176" s="67" t="s">
        <v>1636</v>
      </c>
      <c r="E176" s="173" t="s">
        <v>180</v>
      </c>
      <c r="F176" s="173" t="s">
        <v>180</v>
      </c>
      <c r="G176" s="173" t="s">
        <v>180</v>
      </c>
      <c r="H176" s="173" t="s">
        <v>180</v>
      </c>
      <c r="I176" s="173" t="s">
        <v>180</v>
      </c>
      <c r="J176" s="173" t="s">
        <v>180</v>
      </c>
      <c r="K176" s="173" t="s">
        <v>180</v>
      </c>
      <c r="L176" s="173" t="s">
        <v>180</v>
      </c>
      <c r="M176" s="173" t="s">
        <v>180</v>
      </c>
      <c r="N176" s="173" t="s">
        <v>180</v>
      </c>
      <c r="O176" s="173" t="s">
        <v>180</v>
      </c>
      <c r="P176" s="173" t="s">
        <v>180</v>
      </c>
      <c r="Q176" s="173" t="s">
        <v>180</v>
      </c>
      <c r="R176" s="173" t="s">
        <v>180</v>
      </c>
      <c r="S176" s="173" t="s">
        <v>180</v>
      </c>
      <c r="T176" s="173" t="s">
        <v>180</v>
      </c>
      <c r="U176" s="173" t="s">
        <v>180</v>
      </c>
      <c r="V176" s="173" t="s">
        <v>180</v>
      </c>
      <c r="W176" s="173" t="s">
        <v>180</v>
      </c>
      <c r="X176" s="173" t="s">
        <v>180</v>
      </c>
      <c r="Y176" s="173" t="s">
        <v>180</v>
      </c>
      <c r="Z176" s="173" t="s">
        <v>180</v>
      </c>
      <c r="AA176" s="173" t="s">
        <v>180</v>
      </c>
      <c r="AB176" s="173" t="s">
        <v>180</v>
      </c>
      <c r="AC176" s="173" t="s">
        <v>180</v>
      </c>
      <c r="AD176" s="173" t="s">
        <v>180</v>
      </c>
      <c r="AE176" s="173" t="s">
        <v>180</v>
      </c>
      <c r="AF176" s="173" t="s">
        <v>180</v>
      </c>
      <c r="AG176" s="173" t="s">
        <v>180</v>
      </c>
      <c r="AH176" s="173" t="s">
        <v>180</v>
      </c>
      <c r="AI176" s="173" t="s">
        <v>180</v>
      </c>
      <c r="AJ176" s="173" t="s">
        <v>180</v>
      </c>
      <c r="AK176" s="173" t="s">
        <v>180</v>
      </c>
      <c r="AL176" s="173" t="s">
        <v>180</v>
      </c>
      <c r="AM176" s="173" t="s">
        <v>180</v>
      </c>
      <c r="AN176" s="173" t="s">
        <v>180</v>
      </c>
    </row>
    <row r="177" spans="2:40" ht="33" customHeight="1" x14ac:dyDescent="0.25">
      <c r="B177" s="67" t="s">
        <v>174</v>
      </c>
      <c r="C177" s="313" t="s">
        <v>1505</v>
      </c>
      <c r="D177" s="67" t="s">
        <v>1640</v>
      </c>
      <c r="E177" s="173" t="s">
        <v>180</v>
      </c>
      <c r="F177" s="173" t="s">
        <v>180</v>
      </c>
      <c r="G177" s="173" t="s">
        <v>180</v>
      </c>
      <c r="H177" s="173" t="s">
        <v>180</v>
      </c>
      <c r="I177" s="173" t="s">
        <v>180</v>
      </c>
      <c r="J177" s="173" t="s">
        <v>180</v>
      </c>
      <c r="K177" s="173" t="s">
        <v>180</v>
      </c>
      <c r="L177" s="173" t="s">
        <v>180</v>
      </c>
      <c r="M177" s="173" t="s">
        <v>180</v>
      </c>
      <c r="N177" s="173" t="s">
        <v>180</v>
      </c>
      <c r="O177" s="173" t="s">
        <v>180</v>
      </c>
      <c r="P177" s="173" t="s">
        <v>180</v>
      </c>
      <c r="Q177" s="173" t="s">
        <v>180</v>
      </c>
      <c r="R177" s="173" t="s">
        <v>180</v>
      </c>
      <c r="S177" s="173" t="s">
        <v>180</v>
      </c>
      <c r="T177" s="173" t="s">
        <v>180</v>
      </c>
      <c r="U177" s="173" t="s">
        <v>180</v>
      </c>
      <c r="V177" s="173" t="s">
        <v>180</v>
      </c>
      <c r="W177" s="173" t="s">
        <v>180</v>
      </c>
      <c r="X177" s="173" t="s">
        <v>180</v>
      </c>
      <c r="Y177" s="173" t="s">
        <v>180</v>
      </c>
      <c r="Z177" s="173" t="s">
        <v>180</v>
      </c>
      <c r="AA177" s="173" t="s">
        <v>180</v>
      </c>
      <c r="AB177" s="173" t="s">
        <v>180</v>
      </c>
      <c r="AC177" s="173" t="s">
        <v>180</v>
      </c>
      <c r="AD177" s="173" t="s">
        <v>180</v>
      </c>
      <c r="AE177" s="173" t="s">
        <v>180</v>
      </c>
      <c r="AF177" s="173" t="s">
        <v>180</v>
      </c>
      <c r="AG177" s="173" t="s">
        <v>180</v>
      </c>
      <c r="AH177" s="173" t="s">
        <v>180</v>
      </c>
      <c r="AI177" s="173" t="s">
        <v>180</v>
      </c>
      <c r="AJ177" s="173" t="s">
        <v>180</v>
      </c>
      <c r="AK177" s="173" t="s">
        <v>180</v>
      </c>
      <c r="AL177" s="173" t="s">
        <v>180</v>
      </c>
      <c r="AM177" s="173" t="s">
        <v>180</v>
      </c>
      <c r="AN177" s="173" t="s">
        <v>180</v>
      </c>
    </row>
  </sheetData>
  <sheetProtection formatCells="0" formatColumns="0" formatRows="0" insertColumns="0" insertRows="0" insertHyperlinks="0" deleteColumns="0" deleteRows="0" sort="0" autoFilter="0" pivotTables="0"/>
  <mergeCells count="29">
    <mergeCell ref="P16:T16"/>
    <mergeCell ref="U16:Y16"/>
    <mergeCell ref="AJ16:AN16"/>
    <mergeCell ref="Z15:AD15"/>
    <mergeCell ref="AE15:AI15"/>
    <mergeCell ref="Z16:AD16"/>
    <mergeCell ref="AE16:AI16"/>
    <mergeCell ref="B7:AN7"/>
    <mergeCell ref="AJ1:AN1"/>
    <mergeCell ref="AJ2:AN2"/>
    <mergeCell ref="AJ3:AN3"/>
    <mergeCell ref="B4:AN4"/>
    <mergeCell ref="B6:AN6"/>
    <mergeCell ref="B9:AN9"/>
    <mergeCell ref="B13:Y13"/>
    <mergeCell ref="B14:B17"/>
    <mergeCell ref="C14:C17"/>
    <mergeCell ref="D14:D17"/>
    <mergeCell ref="E14:E17"/>
    <mergeCell ref="F14:J15"/>
    <mergeCell ref="F16:J16"/>
    <mergeCell ref="K16:O16"/>
    <mergeCell ref="K14:AN14"/>
    <mergeCell ref="K15:O15"/>
    <mergeCell ref="C11:AN11"/>
    <mergeCell ref="C12:AN12"/>
    <mergeCell ref="P15:T15"/>
    <mergeCell ref="U15:Y15"/>
    <mergeCell ref="AJ15:AN15"/>
  </mergeCells>
  <phoneticPr fontId="68" type="noConversion"/>
  <conditionalFormatting sqref="E64:E65">
    <cfRule type="containsText" dxfId="371" priority="101" operator="containsText" text="Наименование инвестиционного проекта">
      <formula>NOT(ISERROR(SEARCH("Наименование инвестиционного проекта",E64)))</formula>
    </cfRule>
  </conditionalFormatting>
  <conditionalFormatting sqref="E64:E65">
    <cfRule type="cellIs" dxfId="370" priority="100" operator="equal">
      <formula>0</formula>
    </cfRule>
  </conditionalFormatting>
  <conditionalFormatting sqref="F64:F65 P64:P65 U64:U65 AJ64:AJ65">
    <cfRule type="containsText" dxfId="369" priority="99" operator="containsText" text="Наименование инвестиционного проекта">
      <formula>NOT(ISERROR(SEARCH("Наименование инвестиционного проекта",F64)))</formula>
    </cfRule>
  </conditionalFormatting>
  <conditionalFormatting sqref="F64:F65 P64:P65 U64:U65 AJ64:AJ65">
    <cfRule type="cellIs" dxfId="368" priority="98" operator="equal">
      <formula>0</formula>
    </cfRule>
  </conditionalFormatting>
  <conditionalFormatting sqref="G64:G65 Q64:Q65 V64:V65 AK64:AK65">
    <cfRule type="containsText" dxfId="367" priority="97" operator="containsText" text="Наименование инвестиционного проекта">
      <formula>NOT(ISERROR(SEARCH("Наименование инвестиционного проекта",G64)))</formula>
    </cfRule>
  </conditionalFormatting>
  <conditionalFormatting sqref="G64:G65 Q64:Q65 V64:V65 AK64:AK65">
    <cfRule type="cellIs" dxfId="366" priority="96" operator="equal">
      <formula>0</formula>
    </cfRule>
  </conditionalFormatting>
  <conditionalFormatting sqref="H64:J65 R64:T65 AL64:AN65 W64:AI65">
    <cfRule type="containsText" dxfId="365" priority="95" operator="containsText" text="Наименование инвестиционного проекта">
      <formula>NOT(ISERROR(SEARCH("Наименование инвестиционного проекта",H64)))</formula>
    </cfRule>
  </conditionalFormatting>
  <conditionalFormatting sqref="H64:J65 R64:T65 AL64:AN65 W64:AI65">
    <cfRule type="cellIs" dxfId="364" priority="94" operator="equal">
      <formula>0</formula>
    </cfRule>
  </conditionalFormatting>
  <conditionalFormatting sqref="E68">
    <cfRule type="containsText" dxfId="363" priority="93" operator="containsText" text="Наименование инвестиционного проекта">
      <formula>NOT(ISERROR(SEARCH("Наименование инвестиционного проекта",E68)))</formula>
    </cfRule>
  </conditionalFormatting>
  <conditionalFormatting sqref="E68">
    <cfRule type="cellIs" dxfId="362" priority="92" operator="equal">
      <formula>0</formula>
    </cfRule>
  </conditionalFormatting>
  <conditionalFormatting sqref="F68:J68 P68:AN68">
    <cfRule type="containsText" dxfId="361" priority="91" operator="containsText" text="Наименование инвестиционного проекта">
      <formula>NOT(ISERROR(SEARCH("Наименование инвестиционного проекта",F68)))</formula>
    </cfRule>
  </conditionalFormatting>
  <conditionalFormatting sqref="F68:J68 P68:AN68">
    <cfRule type="cellIs" dxfId="360" priority="90" operator="equal">
      <formula>0</formula>
    </cfRule>
  </conditionalFormatting>
  <conditionalFormatting sqref="E61:E63">
    <cfRule type="containsText" dxfId="359" priority="89" operator="containsText" text="Наименование инвестиционного проекта">
      <formula>NOT(ISERROR(SEARCH("Наименование инвестиционного проекта",E61)))</formula>
    </cfRule>
  </conditionalFormatting>
  <conditionalFormatting sqref="E61:E63">
    <cfRule type="cellIs" dxfId="358" priority="88" operator="equal">
      <formula>0</formula>
    </cfRule>
  </conditionalFormatting>
  <conditionalFormatting sqref="F61:J63 P61:AN63">
    <cfRule type="containsText" dxfId="357" priority="87" operator="containsText" text="Наименование инвестиционного проекта">
      <formula>NOT(ISERROR(SEARCH("Наименование инвестиционного проекта",F61)))</formula>
    </cfRule>
  </conditionalFormatting>
  <conditionalFormatting sqref="F61:J63 P61:AN63">
    <cfRule type="cellIs" dxfId="356" priority="86" operator="equal">
      <formula>0</formula>
    </cfRule>
  </conditionalFormatting>
  <conditionalFormatting sqref="E60:J60 P60:AN60">
    <cfRule type="containsText" dxfId="355" priority="85" operator="containsText" text="Наименование инвестиционного проекта">
      <formula>NOT(ISERROR(SEARCH("Наименование инвестиционного проекта",E60)))</formula>
    </cfRule>
  </conditionalFormatting>
  <conditionalFormatting sqref="E60:J60 P60:AN60">
    <cfRule type="cellIs" dxfId="354" priority="84" operator="equal">
      <formula>0</formula>
    </cfRule>
  </conditionalFormatting>
  <conditionalFormatting sqref="K64:K65">
    <cfRule type="containsText" dxfId="353" priority="71" operator="containsText" text="Наименование инвестиционного проекта">
      <formula>NOT(ISERROR(SEARCH("Наименование инвестиционного проекта",K64)))</formula>
    </cfRule>
  </conditionalFormatting>
  <conditionalFormatting sqref="K64:K65">
    <cfRule type="cellIs" dxfId="352" priority="70" operator="equal">
      <formula>0</formula>
    </cfRule>
  </conditionalFormatting>
  <conditionalFormatting sqref="L64:L65">
    <cfRule type="containsText" dxfId="351" priority="69" operator="containsText" text="Наименование инвестиционного проекта">
      <formula>NOT(ISERROR(SEARCH("Наименование инвестиционного проекта",L64)))</formula>
    </cfRule>
  </conditionalFormatting>
  <conditionalFormatting sqref="L64:L65">
    <cfRule type="cellIs" dxfId="350" priority="68" operator="equal">
      <formula>0</formula>
    </cfRule>
  </conditionalFormatting>
  <conditionalFormatting sqref="M64:O65">
    <cfRule type="containsText" dxfId="349" priority="67" operator="containsText" text="Наименование инвестиционного проекта">
      <formula>NOT(ISERROR(SEARCH("Наименование инвестиционного проекта",M64)))</formula>
    </cfRule>
  </conditionalFormatting>
  <conditionalFormatting sqref="M64:O65">
    <cfRule type="cellIs" dxfId="348" priority="66" operator="equal">
      <formula>0</formula>
    </cfRule>
  </conditionalFormatting>
  <conditionalFormatting sqref="K68:O68">
    <cfRule type="containsText" dxfId="347" priority="65" operator="containsText" text="Наименование инвестиционного проекта">
      <formula>NOT(ISERROR(SEARCH("Наименование инвестиционного проекта",K68)))</formula>
    </cfRule>
  </conditionalFormatting>
  <conditionalFormatting sqref="K68:O68">
    <cfRule type="cellIs" dxfId="346" priority="64" operator="equal">
      <formula>0</formula>
    </cfRule>
  </conditionalFormatting>
  <conditionalFormatting sqref="K61:O63">
    <cfRule type="containsText" dxfId="345" priority="63" operator="containsText" text="Наименование инвестиционного проекта">
      <formula>NOT(ISERROR(SEARCH("Наименование инвестиционного проекта",K61)))</formula>
    </cfRule>
  </conditionalFormatting>
  <conditionalFormatting sqref="K61:O63">
    <cfRule type="cellIs" dxfId="344" priority="62" operator="equal">
      <formula>0</formula>
    </cfRule>
  </conditionalFormatting>
  <conditionalFormatting sqref="K60:O60">
    <cfRule type="containsText" dxfId="343" priority="61" operator="containsText" text="Наименование инвестиционного проекта">
      <formula>NOT(ISERROR(SEARCH("Наименование инвестиционного проекта",K60)))</formula>
    </cfRule>
  </conditionalFormatting>
  <conditionalFormatting sqref="K60:O60">
    <cfRule type="cellIs" dxfId="342" priority="60" operator="equal">
      <formula>0</formula>
    </cfRule>
  </conditionalFormatting>
  <conditionalFormatting sqref="B90:B96 D90:D96 B73:D73">
    <cfRule type="containsText" dxfId="341" priority="46" operator="containsText" text="Наименование инвестиционного проекта">
      <formula>NOT(ISERROR(SEARCH("Наименование инвестиционного проекта",B73)))</formula>
    </cfRule>
  </conditionalFormatting>
  <conditionalFormatting sqref="B80:D83 B76:D76 B90:D96 B73:D73">
    <cfRule type="cellIs" dxfId="340" priority="45" operator="equal">
      <formula>0</formula>
    </cfRule>
  </conditionalFormatting>
  <conditionalFormatting sqref="D80:D81 B82:D83 D19:D45 B104:D118 B68:D72 C96 B130:D173 B76:D76 D98:D99 B98:B99 B120:D121 B123:D126">
    <cfRule type="containsText" dxfId="339" priority="44" operator="containsText" text="Наименование инвестиционного проекта">
      <formula>NOT(ISERROR(SEARCH("Наименование инвестиционного проекта",B19)))</formula>
    </cfRule>
  </conditionalFormatting>
  <conditionalFormatting sqref="B46:D46 D19:D45 B104:D118 B53:D65 C96 B48:D48 B51:D51 B68:D72 B130:D173 D98:D99 B98:B99 B120:D121 B123:D126">
    <cfRule type="cellIs" dxfId="338" priority="43" operator="equal">
      <formula>0</formula>
    </cfRule>
  </conditionalFormatting>
  <conditionalFormatting sqref="D103">
    <cfRule type="cellIs" dxfId="337" priority="34" operator="equal">
      <formula>0</formula>
    </cfRule>
  </conditionalFormatting>
  <conditionalFormatting sqref="C98">
    <cfRule type="cellIs" dxfId="336" priority="36" operator="equal">
      <formula>0</formula>
    </cfRule>
  </conditionalFormatting>
  <conditionalFormatting sqref="C99">
    <cfRule type="cellIs" dxfId="335" priority="35" operator="equal">
      <formula>0</formula>
    </cfRule>
  </conditionalFormatting>
  <conditionalFormatting sqref="C42:C43">
    <cfRule type="cellIs" dxfId="334" priority="32" operator="equal">
      <formula>0</formula>
    </cfRule>
  </conditionalFormatting>
  <conditionalFormatting sqref="B80:C81 D84:D85 B103:C103 B100:D102 B86:D89">
    <cfRule type="containsText" dxfId="333" priority="42" operator="containsText" text="Наименование инвестиционного проекта">
      <formula>NOT(ISERROR(SEARCH("Наименование инвестиционного проекта",B80)))</formula>
    </cfRule>
  </conditionalFormatting>
  <conditionalFormatting sqref="D84:D85 B103:C103 B100:D102 B86:D89">
    <cfRule type="cellIs" dxfId="332" priority="41" operator="equal">
      <formula>0</formula>
    </cfRule>
  </conditionalFormatting>
  <conditionalFormatting sqref="B19:C19 B44:C45 B43">
    <cfRule type="cellIs" dxfId="331" priority="40" operator="equal">
      <formula>0</formula>
    </cfRule>
  </conditionalFormatting>
  <conditionalFormatting sqref="B52 D52">
    <cfRule type="cellIs" dxfId="330" priority="39" operator="equal">
      <formula>0</formula>
    </cfRule>
  </conditionalFormatting>
  <conditionalFormatting sqref="B84:C84">
    <cfRule type="cellIs" dxfId="329" priority="38" operator="equal">
      <formula>0</formula>
    </cfRule>
  </conditionalFormatting>
  <conditionalFormatting sqref="B85:C85">
    <cfRule type="cellIs" dxfId="328" priority="37" operator="equal">
      <formula>0</formula>
    </cfRule>
  </conditionalFormatting>
  <conditionalFormatting sqref="C52">
    <cfRule type="cellIs" dxfId="327" priority="33" operator="equal">
      <formula>0</formula>
    </cfRule>
  </conditionalFormatting>
  <conditionalFormatting sqref="C47">
    <cfRule type="cellIs" dxfId="326" priority="30" operator="equal">
      <formula>0</formula>
    </cfRule>
  </conditionalFormatting>
  <conditionalFormatting sqref="D47 B47">
    <cfRule type="cellIs" dxfId="325" priority="31" operator="equal">
      <formula>0</formula>
    </cfRule>
  </conditionalFormatting>
  <conditionalFormatting sqref="C49:C50">
    <cfRule type="cellIs" dxfId="324" priority="28" operator="equal">
      <formula>0</formula>
    </cfRule>
  </conditionalFormatting>
  <conditionalFormatting sqref="D49:D50 B49:B50">
    <cfRule type="cellIs" dxfId="323" priority="29" operator="equal">
      <formula>0</formula>
    </cfRule>
  </conditionalFormatting>
  <conditionalFormatting sqref="B66:D67">
    <cfRule type="cellIs" dxfId="322" priority="27" operator="equal">
      <formula>0</formula>
    </cfRule>
  </conditionalFormatting>
  <conditionalFormatting sqref="B129:D129">
    <cfRule type="containsText" dxfId="321" priority="26" operator="containsText" text="Наименование инвестиционного проекта">
      <formula>NOT(ISERROR(SEARCH("Наименование инвестиционного проекта",B129)))</formula>
    </cfRule>
  </conditionalFormatting>
  <conditionalFormatting sqref="B129:D129">
    <cfRule type="cellIs" dxfId="320" priority="25" operator="equal">
      <formula>0</formula>
    </cfRule>
  </conditionalFormatting>
  <conditionalFormatting sqref="B76:D76">
    <cfRule type="containsText" dxfId="319" priority="24" operator="containsText" text="Наименование инвестиционного проекта">
      <formula>NOT(ISERROR(SEARCH("Наименование инвестиционного проекта",B76)))</formula>
    </cfRule>
  </conditionalFormatting>
  <conditionalFormatting sqref="B76:D76">
    <cfRule type="cellIs" dxfId="318" priority="23" operator="equal">
      <formula>0</formula>
    </cfRule>
  </conditionalFormatting>
  <conditionalFormatting sqref="C76">
    <cfRule type="containsText" dxfId="317" priority="22" operator="containsText" text="Наименование инвестиционного проекта">
      <formula>NOT(ISERROR(SEARCH("Наименование инвестиционного проекта",C76)))</formula>
    </cfRule>
  </conditionalFormatting>
  <conditionalFormatting sqref="C97">
    <cfRule type="cellIs" dxfId="316" priority="19" operator="equal">
      <formula>0</formula>
    </cfRule>
  </conditionalFormatting>
  <conditionalFormatting sqref="D97 B97">
    <cfRule type="containsText" dxfId="315" priority="21" operator="containsText" text="Наименование инвестиционного проекта">
      <formula>NOT(ISERROR(SEARCH("Наименование инвестиционного проекта",B97)))</formula>
    </cfRule>
  </conditionalFormatting>
  <conditionalFormatting sqref="D97 B97">
    <cfRule type="cellIs" dxfId="314" priority="20" operator="equal">
      <formula>0</formula>
    </cfRule>
  </conditionalFormatting>
  <conditionalFormatting sqref="B127:D128">
    <cfRule type="containsText" dxfId="313" priority="18" operator="containsText" text="Наименование инвестиционного проекта">
      <formula>NOT(ISERROR(SEARCH("Наименование инвестиционного проекта",B127)))</formula>
    </cfRule>
  </conditionalFormatting>
  <conditionalFormatting sqref="B127:D128">
    <cfRule type="cellIs" dxfId="312" priority="17" operator="equal">
      <formula>0</formula>
    </cfRule>
  </conditionalFormatting>
  <conditionalFormatting sqref="B174:D176">
    <cfRule type="containsText" dxfId="311" priority="16" operator="containsText" text="Наименование инвестиционного проекта">
      <formula>NOT(ISERROR(SEARCH("Наименование инвестиционного проекта",B174)))</formula>
    </cfRule>
  </conditionalFormatting>
  <conditionalFormatting sqref="B174:D176">
    <cfRule type="cellIs" dxfId="310" priority="15" operator="equal">
      <formula>0</formula>
    </cfRule>
  </conditionalFormatting>
  <conditionalFormatting sqref="B74:D75">
    <cfRule type="containsText" dxfId="309" priority="14" operator="containsText" text="Наименование инвестиционного проекта">
      <formula>NOT(ISERROR(SEARCH("Наименование инвестиционного проекта",B74)))</formula>
    </cfRule>
  </conditionalFormatting>
  <conditionalFormatting sqref="B74:D75">
    <cfRule type="cellIs" dxfId="308" priority="13" operator="equal">
      <formula>0</formula>
    </cfRule>
  </conditionalFormatting>
  <conditionalFormatting sqref="C74:C75">
    <cfRule type="containsText" dxfId="307" priority="12" operator="containsText" text="Наименование инвестиционного проекта">
      <formula>NOT(ISERROR(SEARCH("Наименование инвестиционного проекта",C74)))</formula>
    </cfRule>
  </conditionalFormatting>
  <conditionalFormatting sqref="B77:D78">
    <cfRule type="containsText" dxfId="306" priority="11" operator="containsText" text="Наименование инвестиционного проекта">
      <formula>NOT(ISERROR(SEARCH("Наименование инвестиционного проекта",B77)))</formula>
    </cfRule>
  </conditionalFormatting>
  <conditionalFormatting sqref="B77:D78">
    <cfRule type="cellIs" dxfId="305" priority="10" operator="equal">
      <formula>0</formula>
    </cfRule>
  </conditionalFormatting>
  <conditionalFormatting sqref="C77:C78">
    <cfRule type="containsText" dxfId="304" priority="9" operator="containsText" text="Наименование инвестиционного проекта">
      <formula>NOT(ISERROR(SEARCH("Наименование инвестиционного проекта",C77)))</formula>
    </cfRule>
  </conditionalFormatting>
  <conditionalFormatting sqref="B119:D119">
    <cfRule type="containsText" dxfId="303" priority="8" operator="containsText" text="Наименование инвестиционного проекта">
      <formula>NOT(ISERROR(SEARCH("Наименование инвестиционного проекта",B119)))</formula>
    </cfRule>
  </conditionalFormatting>
  <conditionalFormatting sqref="B119:D119">
    <cfRule type="cellIs" dxfId="302" priority="7" operator="equal">
      <formula>0</formula>
    </cfRule>
  </conditionalFormatting>
  <conditionalFormatting sqref="B79:D79">
    <cfRule type="containsText" dxfId="301" priority="6" operator="containsText" text="Наименование инвестиционного проекта">
      <formula>NOT(ISERROR(SEARCH("Наименование инвестиционного проекта",B79)))</formula>
    </cfRule>
  </conditionalFormatting>
  <conditionalFormatting sqref="B79:D79">
    <cfRule type="cellIs" dxfId="300" priority="5" operator="equal">
      <formula>0</formula>
    </cfRule>
  </conditionalFormatting>
  <conditionalFormatting sqref="B122:D122">
    <cfRule type="containsText" dxfId="299" priority="4" operator="containsText" text="Наименование инвестиционного проекта">
      <formula>NOT(ISERROR(SEARCH("Наименование инвестиционного проекта",B122)))</formula>
    </cfRule>
  </conditionalFormatting>
  <conditionalFormatting sqref="B122:D122">
    <cfRule type="cellIs" dxfId="298" priority="3" operator="equal">
      <formula>0</formula>
    </cfRule>
  </conditionalFormatting>
  <conditionalFormatting sqref="B177:D177">
    <cfRule type="containsText" dxfId="297" priority="2" operator="containsText" text="Наименование инвестиционного проекта">
      <formula>NOT(ISERROR(SEARCH("Наименование инвестиционного проекта",B177)))</formula>
    </cfRule>
  </conditionalFormatting>
  <conditionalFormatting sqref="B177:D177">
    <cfRule type="cellIs" dxfId="296" priority="1" operator="equal">
      <formula>0</formula>
    </cfRule>
  </conditionalFormatting>
  <pageMargins left="0.70866141732283472" right="0.70866141732283472" top="0.74803149606299213" bottom="0.74803149606299213" header="0.31496062992125984" footer="0.31496062992125984"/>
  <pageSetup paperSize="8" scale="1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T178"/>
  <sheetViews>
    <sheetView view="pageBreakPreview" zoomScale="85" zoomScaleNormal="100" zoomScaleSheetLayoutView="85" workbookViewId="0">
      <pane xSplit="3" ySplit="20" topLeftCell="D171" activePane="bottomRight" state="frozen"/>
      <selection activeCell="A15" sqref="A15"/>
      <selection pane="topRight" activeCell="D15" sqref="D15"/>
      <selection pane="bottomLeft" activeCell="A21" sqref="A21"/>
      <selection pane="bottomRight" activeCell="E146" sqref="E146:H148"/>
    </sheetView>
  </sheetViews>
  <sheetFormatPr defaultRowHeight="15.75" x14ac:dyDescent="0.25"/>
  <cols>
    <col min="1" max="1" width="6.7109375" style="35" customWidth="1"/>
    <col min="2" max="2" width="13.7109375" style="35" customWidth="1"/>
    <col min="3" max="3" width="124.85546875" style="35" customWidth="1"/>
    <col min="4" max="4" width="31.85546875" style="35" customWidth="1"/>
    <col min="5" max="5" width="32.140625" style="35" customWidth="1"/>
    <col min="6" max="7" width="33.85546875" style="35" customWidth="1"/>
    <col min="8" max="8" width="28.7109375" style="35" customWidth="1"/>
    <col min="9" max="9" width="5.28515625" style="35" customWidth="1"/>
    <col min="10" max="10" width="5" style="35" customWidth="1"/>
    <col min="11" max="12" width="3.85546875" style="35" customWidth="1"/>
    <col min="13" max="13" width="4.7109375" style="35" customWidth="1"/>
    <col min="14" max="16" width="6.5703125" style="35" customWidth="1"/>
    <col min="17" max="17" width="4.42578125" style="35" customWidth="1"/>
    <col min="18" max="18" width="5.140625" style="35" customWidth="1"/>
    <col min="19" max="19" width="4.42578125" style="35" customWidth="1"/>
    <col min="20" max="20" width="5" style="35" customWidth="1"/>
    <col min="21" max="23" width="6.5703125" style="35" customWidth="1"/>
    <col min="24" max="24" width="7" style="35" customWidth="1"/>
    <col min="25" max="25" width="6.5703125" style="35" customWidth="1"/>
    <col min="26" max="26" width="7.42578125" style="35" customWidth="1"/>
    <col min="27" max="27" width="4" style="35" customWidth="1"/>
    <col min="28" max="28" width="6.5703125" style="35" customWidth="1"/>
    <col min="29" max="29" width="18.42578125" style="35" customWidth="1"/>
    <col min="30" max="30" width="24.28515625" style="35" customWidth="1"/>
    <col min="31" max="31" width="14.42578125" style="35" customWidth="1"/>
    <col min="32" max="32" width="25.5703125" style="35" customWidth="1"/>
    <col min="33" max="33" width="12.42578125" style="35" customWidth="1"/>
    <col min="34" max="34" width="19.85546875" style="35" customWidth="1"/>
    <col min="35" max="36" width="4.7109375" style="35" customWidth="1"/>
    <col min="37" max="37" width="4.28515625" style="35" customWidth="1"/>
    <col min="38" max="38" width="4.42578125" style="35" customWidth="1"/>
    <col min="39" max="39" width="5.140625" style="35" customWidth="1"/>
    <col min="40" max="40" width="5.7109375" style="35" customWidth="1"/>
    <col min="41" max="41" width="6.28515625" style="35" customWidth="1"/>
    <col min="42" max="42" width="6.5703125" style="35" customWidth="1"/>
    <col min="43" max="43" width="6.28515625" style="35" customWidth="1"/>
    <col min="44" max="45" width="5.7109375" style="35" customWidth="1"/>
    <col min="46" max="46" width="14.7109375" style="35" customWidth="1"/>
    <col min="47" max="56" width="5.7109375" style="35" customWidth="1"/>
    <col min="57" max="16384" width="9.140625" style="35"/>
  </cols>
  <sheetData>
    <row r="1" spans="1:46" ht="18.75" x14ac:dyDescent="0.25">
      <c r="H1" s="89" t="s">
        <v>505</v>
      </c>
    </row>
    <row r="2" spans="1:46" ht="18.75" x14ac:dyDescent="0.25">
      <c r="H2" s="89" t="s">
        <v>1</v>
      </c>
    </row>
    <row r="3" spans="1:46" ht="18.75" x14ac:dyDescent="0.25">
      <c r="H3" s="89" t="s">
        <v>305</v>
      </c>
    </row>
    <row r="4" spans="1:46" x14ac:dyDescent="0.25">
      <c r="B4" s="982" t="s">
        <v>506</v>
      </c>
      <c r="C4" s="982"/>
      <c r="D4" s="982"/>
      <c r="E4" s="982"/>
      <c r="F4" s="982"/>
      <c r="G4" s="982"/>
      <c r="H4" s="982"/>
    </row>
    <row r="6" spans="1:46" x14ac:dyDescent="0.25">
      <c r="B6" s="836" t="str">
        <f>'1-2023'!B7:AY7</f>
        <v>Инвестиционная программа  ГУП НАО "Нарьян-Марская электростанция"</v>
      </c>
      <c r="C6" s="836"/>
      <c r="D6" s="836"/>
      <c r="E6" s="836"/>
      <c r="F6" s="836"/>
      <c r="G6" s="836"/>
      <c r="H6" s="836"/>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row>
    <row r="7" spans="1:46" x14ac:dyDescent="0.25">
      <c r="B7" s="1008" t="s">
        <v>4</v>
      </c>
      <c r="C7" s="1008"/>
      <c r="D7" s="1008"/>
      <c r="E7" s="1008"/>
      <c r="F7" s="1008"/>
      <c r="G7" s="1008"/>
      <c r="H7" s="1008"/>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row>
    <row r="8" spans="1:46" x14ac:dyDescent="0.25">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row>
    <row r="9" spans="1:46" x14ac:dyDescent="0.25">
      <c r="B9" s="986" t="s">
        <v>1682</v>
      </c>
      <c r="C9" s="874"/>
      <c r="D9" s="874"/>
      <c r="E9" s="874"/>
      <c r="F9" s="874"/>
      <c r="G9" s="874"/>
      <c r="H9" s="874"/>
    </row>
    <row r="10" spans="1:46" x14ac:dyDescent="0.25">
      <c r="B10" s="175"/>
      <c r="C10" s="175"/>
      <c r="D10" s="175"/>
      <c r="E10" s="175"/>
      <c r="F10" s="175"/>
      <c r="G10" s="175"/>
      <c r="H10" s="175"/>
    </row>
    <row r="11" spans="1:46" x14ac:dyDescent="0.25">
      <c r="B11" s="1009" t="s">
        <v>1420</v>
      </c>
      <c r="C11" s="1010"/>
      <c r="D11" s="1010"/>
      <c r="E11" s="1010"/>
      <c r="F11" s="1010"/>
      <c r="G11" s="1010"/>
      <c r="H11" s="1010"/>
    </row>
    <row r="12" spans="1:46" x14ac:dyDescent="0.25">
      <c r="B12" s="1011" t="s">
        <v>507</v>
      </c>
      <c r="C12" s="1011"/>
      <c r="D12" s="1011"/>
      <c r="E12" s="1011"/>
      <c r="F12" s="1011"/>
      <c r="G12" s="1011"/>
      <c r="H12" s="1011"/>
    </row>
    <row r="14" spans="1:46" ht="16.5" thickBot="1" x14ac:dyDescent="0.3">
      <c r="B14" s="947"/>
      <c r="C14" s="947"/>
      <c r="D14" s="947"/>
      <c r="E14" s="947"/>
      <c r="F14" s="947"/>
      <c r="G14" s="947"/>
      <c r="H14" s="92"/>
      <c r="I14" s="92"/>
      <c r="J14" s="92"/>
      <c r="K14" s="92"/>
      <c r="L14" s="92"/>
      <c r="M14" s="92"/>
      <c r="N14" s="92"/>
      <c r="O14" s="92"/>
      <c r="P14" s="92"/>
    </row>
    <row r="15" spans="1:46" ht="53.25" customHeight="1" x14ac:dyDescent="0.25">
      <c r="A15" s="34"/>
      <c r="B15" s="955" t="s">
        <v>7</v>
      </c>
      <c r="C15" s="931" t="s">
        <v>8</v>
      </c>
      <c r="D15" s="931" t="s">
        <v>508</v>
      </c>
      <c r="E15" s="919" t="s">
        <v>509</v>
      </c>
      <c r="F15" s="997"/>
      <c r="G15" s="921"/>
      <c r="H15" s="1005" t="s">
        <v>510</v>
      </c>
      <c r="I15" s="34"/>
    </row>
    <row r="16" spans="1:46" ht="8.25" customHeight="1" thickBot="1" x14ac:dyDescent="0.3">
      <c r="A16" s="34"/>
      <c r="B16" s="956"/>
      <c r="C16" s="932"/>
      <c r="D16" s="932"/>
      <c r="E16" s="920"/>
      <c r="F16" s="998"/>
      <c r="G16" s="1012"/>
      <c r="H16" s="1006"/>
      <c r="I16" s="34"/>
    </row>
    <row r="17" spans="1:9" ht="75.75" customHeight="1" thickBot="1" x14ac:dyDescent="0.3">
      <c r="A17" s="34"/>
      <c r="B17" s="956"/>
      <c r="C17" s="932"/>
      <c r="D17" s="932"/>
      <c r="E17" s="916" t="s">
        <v>511</v>
      </c>
      <c r="F17" s="917"/>
      <c r="G17" s="918"/>
      <c r="H17" s="1006"/>
      <c r="I17" s="34"/>
    </row>
    <row r="18" spans="1:9" ht="52.5" customHeight="1" thickBot="1" x14ac:dyDescent="0.3">
      <c r="A18" s="34"/>
      <c r="B18" s="956"/>
      <c r="C18" s="933"/>
      <c r="D18" s="933"/>
      <c r="E18" s="96" t="s">
        <v>512</v>
      </c>
      <c r="F18" s="96" t="s">
        <v>513</v>
      </c>
      <c r="G18" s="96" t="s">
        <v>514</v>
      </c>
      <c r="H18" s="1007"/>
      <c r="I18" s="34"/>
    </row>
    <row r="19" spans="1:9" x14ac:dyDescent="0.25">
      <c r="A19" s="34"/>
      <c r="B19" s="354">
        <v>1</v>
      </c>
      <c r="C19" s="355">
        <v>2</v>
      </c>
      <c r="D19" s="355">
        <v>3</v>
      </c>
      <c r="E19" s="356" t="s">
        <v>398</v>
      </c>
      <c r="F19" s="356" t="s">
        <v>399</v>
      </c>
      <c r="G19" s="356" t="s">
        <v>400</v>
      </c>
      <c r="H19" s="357" t="s">
        <v>426</v>
      </c>
      <c r="I19" s="34"/>
    </row>
    <row r="20" spans="1:9" ht="48" customHeight="1" x14ac:dyDescent="0.25">
      <c r="A20" s="34"/>
      <c r="B20" s="402">
        <v>0</v>
      </c>
      <c r="C20" s="402" t="s">
        <v>92</v>
      </c>
      <c r="D20" s="412" t="s">
        <v>93</v>
      </c>
      <c r="E20" s="412" t="s">
        <v>180</v>
      </c>
      <c r="F20" s="412" t="s">
        <v>180</v>
      </c>
      <c r="G20" s="412" t="s">
        <v>180</v>
      </c>
      <c r="H20" s="412" t="s">
        <v>180</v>
      </c>
      <c r="I20" s="34"/>
    </row>
    <row r="21" spans="1:9" ht="42" customHeight="1" x14ac:dyDescent="0.25">
      <c r="A21" s="34"/>
      <c r="B21" s="406" t="s">
        <v>94</v>
      </c>
      <c r="C21" s="413" t="s">
        <v>1506</v>
      </c>
      <c r="D21" s="399" t="s">
        <v>93</v>
      </c>
      <c r="E21" s="639" t="s">
        <v>180</v>
      </c>
      <c r="F21" s="639" t="s">
        <v>180</v>
      </c>
      <c r="G21" s="639" t="s">
        <v>180</v>
      </c>
      <c r="H21" s="639" t="s">
        <v>180</v>
      </c>
      <c r="I21" s="34"/>
    </row>
    <row r="22" spans="1:9" ht="42" customHeight="1" x14ac:dyDescent="0.25">
      <c r="A22" s="34"/>
      <c r="B22" s="406" t="s">
        <v>1507</v>
      </c>
      <c r="C22" s="413" t="s">
        <v>95</v>
      </c>
      <c r="D22" s="399" t="s">
        <v>93</v>
      </c>
      <c r="E22" s="639" t="s">
        <v>180</v>
      </c>
      <c r="F22" s="639" t="s">
        <v>180</v>
      </c>
      <c r="G22" s="639" t="s">
        <v>180</v>
      </c>
      <c r="H22" s="639" t="s">
        <v>180</v>
      </c>
      <c r="I22" s="34"/>
    </row>
    <row r="23" spans="1:9" ht="42" customHeight="1" x14ac:dyDescent="0.25">
      <c r="A23" s="34"/>
      <c r="B23" s="406" t="s">
        <v>1508</v>
      </c>
      <c r="C23" s="413" t="s">
        <v>97</v>
      </c>
      <c r="D23" s="399" t="s">
        <v>93</v>
      </c>
      <c r="E23" s="639" t="s">
        <v>180</v>
      </c>
      <c r="F23" s="639" t="s">
        <v>180</v>
      </c>
      <c r="G23" s="639" t="s">
        <v>180</v>
      </c>
      <c r="H23" s="639" t="s">
        <v>180</v>
      </c>
      <c r="I23" s="34"/>
    </row>
    <row r="24" spans="1:9" ht="42" customHeight="1" x14ac:dyDescent="0.25">
      <c r="A24" s="34"/>
      <c r="B24" s="406" t="s">
        <v>1509</v>
      </c>
      <c r="C24" s="413" t="s">
        <v>99</v>
      </c>
      <c r="D24" s="399" t="s">
        <v>93</v>
      </c>
      <c r="E24" s="639" t="s">
        <v>180</v>
      </c>
      <c r="F24" s="639" t="s">
        <v>180</v>
      </c>
      <c r="G24" s="639" t="s">
        <v>180</v>
      </c>
      <c r="H24" s="639" t="s">
        <v>180</v>
      </c>
      <c r="I24" s="34"/>
    </row>
    <row r="25" spans="1:9" ht="42" customHeight="1" x14ac:dyDescent="0.25">
      <c r="A25" s="34"/>
      <c r="B25" s="406" t="s">
        <v>1510</v>
      </c>
      <c r="C25" s="413" t="s">
        <v>101</v>
      </c>
      <c r="D25" s="399" t="s">
        <v>93</v>
      </c>
      <c r="E25" s="639" t="s">
        <v>180</v>
      </c>
      <c r="F25" s="639" t="s">
        <v>180</v>
      </c>
      <c r="G25" s="639" t="s">
        <v>180</v>
      </c>
      <c r="H25" s="639" t="s">
        <v>180</v>
      </c>
      <c r="I25" s="34"/>
    </row>
    <row r="26" spans="1:9" ht="42" customHeight="1" x14ac:dyDescent="0.25">
      <c r="A26" s="34"/>
      <c r="B26" s="406" t="s">
        <v>1511</v>
      </c>
      <c r="C26" s="413" t="s">
        <v>103</v>
      </c>
      <c r="D26" s="399" t="s">
        <v>93</v>
      </c>
      <c r="E26" s="639" t="s">
        <v>180</v>
      </c>
      <c r="F26" s="639" t="s">
        <v>180</v>
      </c>
      <c r="G26" s="639" t="s">
        <v>180</v>
      </c>
      <c r="H26" s="639" t="s">
        <v>180</v>
      </c>
      <c r="I26" s="34"/>
    </row>
    <row r="27" spans="1:9" ht="42" customHeight="1" x14ac:dyDescent="0.25">
      <c r="A27" s="34"/>
      <c r="B27" s="406" t="s">
        <v>1512</v>
      </c>
      <c r="C27" s="413" t="s">
        <v>105</v>
      </c>
      <c r="D27" s="399" t="s">
        <v>93</v>
      </c>
      <c r="E27" s="639" t="s">
        <v>180</v>
      </c>
      <c r="F27" s="639" t="s">
        <v>180</v>
      </c>
      <c r="G27" s="639" t="s">
        <v>180</v>
      </c>
      <c r="H27" s="639" t="s">
        <v>180</v>
      </c>
      <c r="I27" s="34"/>
    </row>
    <row r="28" spans="1:9" ht="42" customHeight="1" x14ac:dyDescent="0.25">
      <c r="A28" s="34"/>
      <c r="B28" s="406" t="s">
        <v>96</v>
      </c>
      <c r="C28" s="413" t="s">
        <v>1513</v>
      </c>
      <c r="D28" s="399" t="s">
        <v>93</v>
      </c>
      <c r="E28" s="639" t="s">
        <v>180</v>
      </c>
      <c r="F28" s="639" t="s">
        <v>180</v>
      </c>
      <c r="G28" s="639" t="s">
        <v>180</v>
      </c>
      <c r="H28" s="639" t="s">
        <v>180</v>
      </c>
      <c r="I28" s="34"/>
    </row>
    <row r="29" spans="1:9" ht="42" customHeight="1" x14ac:dyDescent="0.25">
      <c r="A29" s="34"/>
      <c r="B29" s="406" t="s">
        <v>1514</v>
      </c>
      <c r="C29" s="413" t="s">
        <v>788</v>
      </c>
      <c r="D29" s="399" t="s">
        <v>93</v>
      </c>
      <c r="E29" s="639" t="s">
        <v>180</v>
      </c>
      <c r="F29" s="639" t="s">
        <v>180</v>
      </c>
      <c r="G29" s="639" t="s">
        <v>180</v>
      </c>
      <c r="H29" s="639" t="s">
        <v>180</v>
      </c>
      <c r="I29" s="34"/>
    </row>
    <row r="30" spans="1:9" ht="42" customHeight="1" x14ac:dyDescent="0.25">
      <c r="A30" s="34"/>
      <c r="B30" s="406" t="s">
        <v>1515</v>
      </c>
      <c r="C30" s="413" t="s">
        <v>789</v>
      </c>
      <c r="D30" s="399" t="s">
        <v>93</v>
      </c>
      <c r="E30" s="639" t="s">
        <v>180</v>
      </c>
      <c r="F30" s="639" t="s">
        <v>180</v>
      </c>
      <c r="G30" s="639" t="s">
        <v>180</v>
      </c>
      <c r="H30" s="639" t="s">
        <v>180</v>
      </c>
      <c r="I30" s="34"/>
    </row>
    <row r="31" spans="1:9" ht="42" customHeight="1" x14ac:dyDescent="0.25">
      <c r="A31" s="34"/>
      <c r="B31" s="406" t="s">
        <v>1516</v>
      </c>
      <c r="C31" s="413" t="s">
        <v>790</v>
      </c>
      <c r="D31" s="399" t="s">
        <v>93</v>
      </c>
      <c r="E31" s="639" t="s">
        <v>180</v>
      </c>
      <c r="F31" s="639" t="s">
        <v>180</v>
      </c>
      <c r="G31" s="639" t="s">
        <v>180</v>
      </c>
      <c r="H31" s="639" t="s">
        <v>180</v>
      </c>
      <c r="I31" s="34"/>
    </row>
    <row r="32" spans="1:9" ht="42" customHeight="1" x14ac:dyDescent="0.25">
      <c r="A32" s="34"/>
      <c r="B32" s="406" t="s">
        <v>1517</v>
      </c>
      <c r="C32" s="413" t="s">
        <v>791</v>
      </c>
      <c r="D32" s="399" t="s">
        <v>93</v>
      </c>
      <c r="E32" s="639" t="s">
        <v>180</v>
      </c>
      <c r="F32" s="639" t="s">
        <v>180</v>
      </c>
      <c r="G32" s="639" t="s">
        <v>180</v>
      </c>
      <c r="H32" s="639" t="s">
        <v>180</v>
      </c>
      <c r="I32" s="34"/>
    </row>
    <row r="33" spans="1:9" ht="42" customHeight="1" x14ac:dyDescent="0.25">
      <c r="A33" s="34"/>
      <c r="B33" s="406" t="s">
        <v>1518</v>
      </c>
      <c r="C33" s="413" t="s">
        <v>792</v>
      </c>
      <c r="D33" s="399" t="s">
        <v>93</v>
      </c>
      <c r="E33" s="639" t="s">
        <v>180</v>
      </c>
      <c r="F33" s="639" t="s">
        <v>180</v>
      </c>
      <c r="G33" s="639" t="s">
        <v>180</v>
      </c>
      <c r="H33" s="639" t="s">
        <v>180</v>
      </c>
      <c r="I33" s="34"/>
    </row>
    <row r="34" spans="1:9" ht="42" customHeight="1" x14ac:dyDescent="0.25">
      <c r="A34" s="34"/>
      <c r="B34" s="406" t="s">
        <v>1519</v>
      </c>
      <c r="C34" s="413" t="s">
        <v>103</v>
      </c>
      <c r="D34" s="399" t="s">
        <v>93</v>
      </c>
      <c r="E34" s="639" t="s">
        <v>180</v>
      </c>
      <c r="F34" s="639" t="s">
        <v>180</v>
      </c>
      <c r="G34" s="639" t="s">
        <v>180</v>
      </c>
      <c r="H34" s="639" t="s">
        <v>180</v>
      </c>
      <c r="I34" s="34"/>
    </row>
    <row r="35" spans="1:9" ht="42" customHeight="1" x14ac:dyDescent="0.25">
      <c r="A35" s="34"/>
      <c r="B35" s="406" t="s">
        <v>1520</v>
      </c>
      <c r="C35" s="413" t="s">
        <v>105</v>
      </c>
      <c r="D35" s="399" t="s">
        <v>93</v>
      </c>
      <c r="E35" s="639" t="s">
        <v>180</v>
      </c>
      <c r="F35" s="639" t="s">
        <v>180</v>
      </c>
      <c r="G35" s="639" t="s">
        <v>180</v>
      </c>
      <c r="H35" s="639" t="s">
        <v>180</v>
      </c>
      <c r="I35" s="34"/>
    </row>
    <row r="36" spans="1:9" ht="42" customHeight="1" x14ac:dyDescent="0.25">
      <c r="A36" s="34"/>
      <c r="B36" s="406" t="s">
        <v>98</v>
      </c>
      <c r="C36" s="395" t="s">
        <v>1521</v>
      </c>
      <c r="D36" s="399" t="s">
        <v>93</v>
      </c>
      <c r="E36" s="639" t="s">
        <v>180</v>
      </c>
      <c r="F36" s="639" t="s">
        <v>180</v>
      </c>
      <c r="G36" s="639" t="s">
        <v>180</v>
      </c>
      <c r="H36" s="639" t="s">
        <v>180</v>
      </c>
      <c r="I36" s="34"/>
    </row>
    <row r="37" spans="1:9" ht="42" customHeight="1" x14ac:dyDescent="0.25">
      <c r="A37" s="34"/>
      <c r="B37" s="406" t="s">
        <v>1522</v>
      </c>
      <c r="C37" s="395" t="s">
        <v>789</v>
      </c>
      <c r="D37" s="399" t="s">
        <v>93</v>
      </c>
      <c r="E37" s="639" t="s">
        <v>180</v>
      </c>
      <c r="F37" s="639" t="s">
        <v>180</v>
      </c>
      <c r="G37" s="639" t="s">
        <v>180</v>
      </c>
      <c r="H37" s="639" t="s">
        <v>180</v>
      </c>
      <c r="I37" s="34"/>
    </row>
    <row r="38" spans="1:9" ht="42" customHeight="1" x14ac:dyDescent="0.25">
      <c r="A38" s="34"/>
      <c r="B38" s="406" t="s">
        <v>1523</v>
      </c>
      <c r="C38" s="395" t="s">
        <v>1524</v>
      </c>
      <c r="D38" s="399" t="s">
        <v>93</v>
      </c>
      <c r="E38" s="639" t="s">
        <v>180</v>
      </c>
      <c r="F38" s="639" t="s">
        <v>180</v>
      </c>
      <c r="G38" s="639" t="s">
        <v>180</v>
      </c>
      <c r="H38" s="639" t="s">
        <v>180</v>
      </c>
      <c r="I38" s="34"/>
    </row>
    <row r="39" spans="1:9" ht="42" customHeight="1" x14ac:dyDescent="0.25">
      <c r="A39" s="34"/>
      <c r="B39" s="406" t="s">
        <v>1525</v>
      </c>
      <c r="C39" s="395" t="s">
        <v>1526</v>
      </c>
      <c r="D39" s="399" t="s">
        <v>93</v>
      </c>
      <c r="E39" s="639" t="s">
        <v>180</v>
      </c>
      <c r="F39" s="639" t="s">
        <v>180</v>
      </c>
      <c r="G39" s="639" t="s">
        <v>180</v>
      </c>
      <c r="H39" s="639" t="s">
        <v>180</v>
      </c>
      <c r="I39" s="34"/>
    </row>
    <row r="40" spans="1:9" ht="42" customHeight="1" x14ac:dyDescent="0.25">
      <c r="A40" s="34"/>
      <c r="B40" s="406" t="s">
        <v>1527</v>
      </c>
      <c r="C40" s="395" t="s">
        <v>103</v>
      </c>
      <c r="D40" s="399" t="s">
        <v>93</v>
      </c>
      <c r="E40" s="639" t="s">
        <v>180</v>
      </c>
      <c r="F40" s="639" t="s">
        <v>180</v>
      </c>
      <c r="G40" s="639" t="s">
        <v>180</v>
      </c>
      <c r="H40" s="639" t="s">
        <v>180</v>
      </c>
      <c r="I40" s="34"/>
    </row>
    <row r="41" spans="1:9" s="88" customFormat="1" ht="42" customHeight="1" x14ac:dyDescent="0.25">
      <c r="A41" s="34"/>
      <c r="B41" s="406" t="s">
        <v>1528</v>
      </c>
      <c r="C41" s="395" t="s">
        <v>105</v>
      </c>
      <c r="D41" s="399" t="s">
        <v>93</v>
      </c>
      <c r="E41" s="639" t="s">
        <v>180</v>
      </c>
      <c r="F41" s="639" t="s">
        <v>180</v>
      </c>
      <c r="G41" s="639" t="s">
        <v>180</v>
      </c>
      <c r="H41" s="639" t="s">
        <v>180</v>
      </c>
      <c r="I41" s="34"/>
    </row>
    <row r="42" spans="1:9" ht="42" customHeight="1" x14ac:dyDescent="0.25">
      <c r="A42" s="34"/>
      <c r="B42" s="406" t="s">
        <v>100</v>
      </c>
      <c r="C42" s="395" t="s">
        <v>1529</v>
      </c>
      <c r="D42" s="399" t="s">
        <v>93</v>
      </c>
      <c r="E42" s="639" t="s">
        <v>180</v>
      </c>
      <c r="F42" s="639" t="s">
        <v>180</v>
      </c>
      <c r="G42" s="639" t="s">
        <v>180</v>
      </c>
      <c r="H42" s="639" t="s">
        <v>180</v>
      </c>
      <c r="I42" s="34"/>
    </row>
    <row r="43" spans="1:9" ht="48" customHeight="1" x14ac:dyDescent="0.25">
      <c r="A43" s="34"/>
      <c r="B43" s="402" t="s">
        <v>106</v>
      </c>
      <c r="C43" s="409" t="s">
        <v>107</v>
      </c>
      <c r="D43" s="412" t="s">
        <v>93</v>
      </c>
      <c r="E43" s="636" t="s">
        <v>180</v>
      </c>
      <c r="F43" s="636" t="s">
        <v>180</v>
      </c>
      <c r="G43" s="636" t="s">
        <v>180</v>
      </c>
      <c r="H43" s="636" t="s">
        <v>180</v>
      </c>
      <c r="I43" s="34"/>
    </row>
    <row r="44" spans="1:9" ht="48" customHeight="1" x14ac:dyDescent="0.25">
      <c r="B44" s="402" t="s">
        <v>108</v>
      </c>
      <c r="C44" s="409" t="s">
        <v>1530</v>
      </c>
      <c r="D44" s="412" t="s">
        <v>93</v>
      </c>
      <c r="E44" s="636" t="s">
        <v>180</v>
      </c>
      <c r="F44" s="636" t="s">
        <v>180</v>
      </c>
      <c r="G44" s="636" t="s">
        <v>180</v>
      </c>
      <c r="H44" s="636" t="s">
        <v>180</v>
      </c>
    </row>
    <row r="45" spans="1:9" ht="48" customHeight="1" x14ac:dyDescent="0.25">
      <c r="B45" s="409" t="s">
        <v>110</v>
      </c>
      <c r="C45" s="409" t="s">
        <v>109</v>
      </c>
      <c r="D45" s="412" t="s">
        <v>93</v>
      </c>
      <c r="E45" s="636" t="s">
        <v>180</v>
      </c>
      <c r="F45" s="636" t="s">
        <v>180</v>
      </c>
      <c r="G45" s="636" t="s">
        <v>180</v>
      </c>
      <c r="H45" s="636" t="s">
        <v>180</v>
      </c>
    </row>
    <row r="46" spans="1:9" ht="48" customHeight="1" x14ac:dyDescent="0.25">
      <c r="B46" s="409" t="s">
        <v>112</v>
      </c>
      <c r="C46" s="409" t="s">
        <v>111</v>
      </c>
      <c r="D46" s="412" t="s">
        <v>93</v>
      </c>
      <c r="E46" s="636" t="s">
        <v>180</v>
      </c>
      <c r="F46" s="636" t="s">
        <v>180</v>
      </c>
      <c r="G46" s="636" t="s">
        <v>180</v>
      </c>
      <c r="H46" s="636" t="s">
        <v>180</v>
      </c>
    </row>
    <row r="47" spans="1:9" ht="42" customHeight="1" x14ac:dyDescent="0.25">
      <c r="B47" s="410" t="s">
        <v>1405</v>
      </c>
      <c r="C47" s="411" t="s">
        <v>113</v>
      </c>
      <c r="D47" s="413" t="s">
        <v>93</v>
      </c>
      <c r="E47" s="639" t="s">
        <v>180</v>
      </c>
      <c r="F47" s="639" t="s">
        <v>180</v>
      </c>
      <c r="G47" s="639" t="s">
        <v>180</v>
      </c>
      <c r="H47" s="639" t="s">
        <v>180</v>
      </c>
    </row>
    <row r="48" spans="1:9" ht="33" customHeight="1" x14ac:dyDescent="0.25">
      <c r="B48" s="554" t="s">
        <v>1405</v>
      </c>
      <c r="C48" s="608" t="s">
        <v>1552</v>
      </c>
      <c r="D48" s="613" t="s">
        <v>1616</v>
      </c>
      <c r="E48" s="423" t="s">
        <v>180</v>
      </c>
      <c r="F48" s="423" t="s">
        <v>180</v>
      </c>
      <c r="G48" s="423" t="s">
        <v>180</v>
      </c>
      <c r="H48" s="423" t="s">
        <v>1421</v>
      </c>
    </row>
    <row r="49" spans="1:9" ht="42" customHeight="1" x14ac:dyDescent="0.25">
      <c r="B49" s="410" t="s">
        <v>1404</v>
      </c>
      <c r="C49" s="411" t="s">
        <v>1531</v>
      </c>
      <c r="D49" s="413" t="s">
        <v>93</v>
      </c>
      <c r="E49" s="639" t="s">
        <v>180</v>
      </c>
      <c r="F49" s="639" t="s">
        <v>180</v>
      </c>
      <c r="G49" s="639" t="s">
        <v>180</v>
      </c>
      <c r="H49" s="639" t="s">
        <v>180</v>
      </c>
    </row>
    <row r="50" spans="1:9" ht="33" customHeight="1" x14ac:dyDescent="0.25">
      <c r="B50" s="554" t="s">
        <v>1404</v>
      </c>
      <c r="C50" s="608" t="s">
        <v>1553</v>
      </c>
      <c r="D50" s="613" t="s">
        <v>1617</v>
      </c>
      <c r="E50" s="423" t="s">
        <v>180</v>
      </c>
      <c r="F50" s="423" t="s">
        <v>180</v>
      </c>
      <c r="G50" s="423" t="s">
        <v>180</v>
      </c>
      <c r="H50" s="423" t="s">
        <v>1421</v>
      </c>
    </row>
    <row r="51" spans="1:9" ht="33" customHeight="1" x14ac:dyDescent="0.25">
      <c r="B51" s="554" t="s">
        <v>1404</v>
      </c>
      <c r="C51" s="608" t="s">
        <v>1551</v>
      </c>
      <c r="D51" s="613" t="s">
        <v>1618</v>
      </c>
      <c r="E51" s="423" t="s">
        <v>180</v>
      </c>
      <c r="F51" s="423" t="s">
        <v>180</v>
      </c>
      <c r="G51" s="423" t="s">
        <v>180</v>
      </c>
      <c r="H51" s="423" t="s">
        <v>1421</v>
      </c>
    </row>
    <row r="52" spans="1:9" ht="42" customHeight="1" x14ac:dyDescent="0.25">
      <c r="B52" s="410" t="s">
        <v>1403</v>
      </c>
      <c r="C52" s="411" t="s">
        <v>117</v>
      </c>
      <c r="D52" s="413" t="s">
        <v>93</v>
      </c>
      <c r="E52" s="639" t="s">
        <v>180</v>
      </c>
      <c r="F52" s="639" t="s">
        <v>180</v>
      </c>
      <c r="G52" s="639" t="s">
        <v>180</v>
      </c>
      <c r="H52" s="639" t="s">
        <v>180</v>
      </c>
    </row>
    <row r="53" spans="1:9" ht="48" customHeight="1" x14ac:dyDescent="0.25">
      <c r="B53" s="402" t="s">
        <v>114</v>
      </c>
      <c r="C53" s="409" t="s">
        <v>119</v>
      </c>
      <c r="D53" s="599" t="s">
        <v>93</v>
      </c>
      <c r="E53" s="636" t="s">
        <v>180</v>
      </c>
      <c r="F53" s="636" t="s">
        <v>180</v>
      </c>
      <c r="G53" s="636" t="s">
        <v>180</v>
      </c>
      <c r="H53" s="636" t="s">
        <v>180</v>
      </c>
    </row>
    <row r="54" spans="1:9" ht="42" customHeight="1" x14ac:dyDescent="0.25">
      <c r="B54" s="411" t="s">
        <v>1532</v>
      </c>
      <c r="C54" s="411" t="s">
        <v>1533</v>
      </c>
      <c r="D54" s="413" t="s">
        <v>93</v>
      </c>
      <c r="E54" s="639" t="s">
        <v>180</v>
      </c>
      <c r="F54" s="639" t="s">
        <v>180</v>
      </c>
      <c r="G54" s="639" t="s">
        <v>180</v>
      </c>
      <c r="H54" s="639" t="s">
        <v>180</v>
      </c>
    </row>
    <row r="55" spans="1:9" ht="42" customHeight="1" x14ac:dyDescent="0.25">
      <c r="A55" s="34"/>
      <c r="B55" s="410" t="s">
        <v>1534</v>
      </c>
      <c r="C55" s="411" t="s">
        <v>123</v>
      </c>
      <c r="D55" s="413" t="s">
        <v>93</v>
      </c>
      <c r="E55" s="639" t="s">
        <v>180</v>
      </c>
      <c r="F55" s="639" t="s">
        <v>180</v>
      </c>
      <c r="G55" s="639" t="s">
        <v>180</v>
      </c>
      <c r="H55" s="639" t="s">
        <v>180</v>
      </c>
      <c r="I55" s="34"/>
    </row>
    <row r="56" spans="1:9" ht="48" customHeight="1" x14ac:dyDescent="0.25">
      <c r="A56" s="34"/>
      <c r="B56" s="402" t="s">
        <v>116</v>
      </c>
      <c r="C56" s="402" t="s">
        <v>1535</v>
      </c>
      <c r="D56" s="599" t="s">
        <v>93</v>
      </c>
      <c r="E56" s="636" t="s">
        <v>180</v>
      </c>
      <c r="F56" s="636" t="s">
        <v>180</v>
      </c>
      <c r="G56" s="636" t="s">
        <v>180</v>
      </c>
      <c r="H56" s="636" t="s">
        <v>180</v>
      </c>
      <c r="I56" s="34"/>
    </row>
    <row r="57" spans="1:9" ht="48" customHeight="1" x14ac:dyDescent="0.25">
      <c r="A57" s="34"/>
      <c r="B57" s="402" t="s">
        <v>1536</v>
      </c>
      <c r="C57" s="402" t="s">
        <v>795</v>
      </c>
      <c r="D57" s="599" t="s">
        <v>93</v>
      </c>
      <c r="E57" s="636" t="s">
        <v>180</v>
      </c>
      <c r="F57" s="636" t="s">
        <v>180</v>
      </c>
      <c r="G57" s="636" t="s">
        <v>180</v>
      </c>
      <c r="H57" s="636" t="s">
        <v>180</v>
      </c>
      <c r="I57" s="34"/>
    </row>
    <row r="58" spans="1:9" ht="42" customHeight="1" x14ac:dyDescent="0.25">
      <c r="A58" s="34"/>
      <c r="B58" s="413" t="s">
        <v>1536</v>
      </c>
      <c r="C58" s="413" t="s">
        <v>1537</v>
      </c>
      <c r="D58" s="413" t="s">
        <v>93</v>
      </c>
      <c r="E58" s="639" t="s">
        <v>180</v>
      </c>
      <c r="F58" s="639" t="s">
        <v>180</v>
      </c>
      <c r="G58" s="639" t="s">
        <v>180</v>
      </c>
      <c r="H58" s="639" t="s">
        <v>180</v>
      </c>
      <c r="I58" s="34"/>
    </row>
    <row r="59" spans="1:9" ht="42" customHeight="1" x14ac:dyDescent="0.25">
      <c r="A59" s="34"/>
      <c r="B59" s="413" t="s">
        <v>1536</v>
      </c>
      <c r="C59" s="413" t="s">
        <v>1539</v>
      </c>
      <c r="D59" s="413" t="s">
        <v>93</v>
      </c>
      <c r="E59" s="639" t="s">
        <v>180</v>
      </c>
      <c r="F59" s="639" t="s">
        <v>180</v>
      </c>
      <c r="G59" s="639" t="s">
        <v>180</v>
      </c>
      <c r="H59" s="639" t="s">
        <v>180</v>
      </c>
      <c r="I59" s="34"/>
    </row>
    <row r="60" spans="1:9" ht="42" customHeight="1" x14ac:dyDescent="0.25">
      <c r="A60" s="34"/>
      <c r="B60" s="413" t="s">
        <v>1536</v>
      </c>
      <c r="C60" s="413" t="s">
        <v>1540</v>
      </c>
      <c r="D60" s="413" t="s">
        <v>93</v>
      </c>
      <c r="E60" s="639" t="s">
        <v>180</v>
      </c>
      <c r="F60" s="639" t="s">
        <v>180</v>
      </c>
      <c r="G60" s="639" t="s">
        <v>180</v>
      </c>
      <c r="H60" s="639" t="s">
        <v>180</v>
      </c>
      <c r="I60" s="34"/>
    </row>
    <row r="61" spans="1:9" ht="48" customHeight="1" x14ac:dyDescent="0.25">
      <c r="A61" s="34"/>
      <c r="B61" s="599" t="s">
        <v>1538</v>
      </c>
      <c r="C61" s="402" t="s">
        <v>795</v>
      </c>
      <c r="D61" s="599" t="s">
        <v>93</v>
      </c>
      <c r="E61" s="636" t="s">
        <v>180</v>
      </c>
      <c r="F61" s="636" t="s">
        <v>180</v>
      </c>
      <c r="G61" s="636" t="s">
        <v>180</v>
      </c>
      <c r="H61" s="636" t="s">
        <v>180</v>
      </c>
      <c r="I61" s="34"/>
    </row>
    <row r="62" spans="1:9" ht="42" customHeight="1" x14ac:dyDescent="0.25">
      <c r="A62" s="34"/>
      <c r="B62" s="413" t="s">
        <v>1538</v>
      </c>
      <c r="C62" s="413" t="s">
        <v>1537</v>
      </c>
      <c r="D62" s="413" t="s">
        <v>93</v>
      </c>
      <c r="E62" s="639" t="s">
        <v>180</v>
      </c>
      <c r="F62" s="639" t="s">
        <v>180</v>
      </c>
      <c r="G62" s="639" t="s">
        <v>180</v>
      </c>
      <c r="H62" s="639" t="s">
        <v>180</v>
      </c>
      <c r="I62" s="34"/>
    </row>
    <row r="63" spans="1:9" ht="42" customHeight="1" x14ac:dyDescent="0.25">
      <c r="A63" s="34"/>
      <c r="B63" s="413" t="s">
        <v>1538</v>
      </c>
      <c r="C63" s="413" t="s">
        <v>1539</v>
      </c>
      <c r="D63" s="413" t="s">
        <v>93</v>
      </c>
      <c r="E63" s="639" t="s">
        <v>180</v>
      </c>
      <c r="F63" s="639" t="s">
        <v>180</v>
      </c>
      <c r="G63" s="639" t="s">
        <v>180</v>
      </c>
      <c r="H63" s="639" t="s">
        <v>180</v>
      </c>
      <c r="I63" s="34"/>
    </row>
    <row r="64" spans="1:9" ht="42" customHeight="1" x14ac:dyDescent="0.25">
      <c r="A64" s="34"/>
      <c r="B64" s="413" t="s">
        <v>1538</v>
      </c>
      <c r="C64" s="413" t="s">
        <v>1540</v>
      </c>
      <c r="D64" s="413" t="s">
        <v>93</v>
      </c>
      <c r="E64" s="639" t="s">
        <v>180</v>
      </c>
      <c r="F64" s="639" t="s">
        <v>180</v>
      </c>
      <c r="G64" s="639" t="s">
        <v>180</v>
      </c>
      <c r="H64" s="639" t="s">
        <v>180</v>
      </c>
      <c r="I64" s="34"/>
    </row>
    <row r="65" spans="1:9" ht="48" customHeight="1" x14ac:dyDescent="0.25">
      <c r="A65" s="34"/>
      <c r="B65" s="415" t="s">
        <v>706</v>
      </c>
      <c r="C65" s="402" t="s">
        <v>1541</v>
      </c>
      <c r="D65" s="599" t="s">
        <v>93</v>
      </c>
      <c r="E65" s="636" t="s">
        <v>180</v>
      </c>
      <c r="F65" s="636" t="s">
        <v>180</v>
      </c>
      <c r="G65" s="636" t="s">
        <v>180</v>
      </c>
      <c r="H65" s="636" t="s">
        <v>180</v>
      </c>
      <c r="I65" s="34"/>
    </row>
    <row r="66" spans="1:9" ht="42" customHeight="1" x14ac:dyDescent="0.25">
      <c r="A66" s="34"/>
      <c r="B66" s="600" t="s">
        <v>1542</v>
      </c>
      <c r="C66" s="395" t="s">
        <v>266</v>
      </c>
      <c r="D66" s="413" t="s">
        <v>93</v>
      </c>
      <c r="E66" s="639" t="s">
        <v>180</v>
      </c>
      <c r="F66" s="639" t="s">
        <v>180</v>
      </c>
      <c r="G66" s="639" t="s">
        <v>180</v>
      </c>
      <c r="H66" s="639" t="s">
        <v>180</v>
      </c>
      <c r="I66" s="34"/>
    </row>
    <row r="67" spans="1:9" ht="33" customHeight="1" x14ac:dyDescent="0.25">
      <c r="A67" s="34"/>
      <c r="B67" s="609" t="s">
        <v>1542</v>
      </c>
      <c r="C67" s="802" t="s">
        <v>1621</v>
      </c>
      <c r="D67" s="613" t="s">
        <v>1619</v>
      </c>
      <c r="E67" s="423" t="s">
        <v>180</v>
      </c>
      <c r="F67" s="423" t="s">
        <v>180</v>
      </c>
      <c r="G67" s="423" t="s">
        <v>180</v>
      </c>
      <c r="H67" s="423" t="s">
        <v>1421</v>
      </c>
      <c r="I67" s="34"/>
    </row>
    <row r="68" spans="1:9" ht="33" customHeight="1" x14ac:dyDescent="0.25">
      <c r="A68" s="34"/>
      <c r="B68" s="609" t="s">
        <v>1542</v>
      </c>
      <c r="C68" s="802" t="s">
        <v>1678</v>
      </c>
      <c r="D68" s="613" t="s">
        <v>1686</v>
      </c>
      <c r="E68" s="423" t="s">
        <v>180</v>
      </c>
      <c r="F68" s="423" t="s">
        <v>180</v>
      </c>
      <c r="G68" s="423" t="s">
        <v>180</v>
      </c>
      <c r="H68" s="423" t="s">
        <v>1421</v>
      </c>
      <c r="I68" s="34"/>
    </row>
    <row r="69" spans="1:9" ht="42" customHeight="1" x14ac:dyDescent="0.25">
      <c r="A69" s="34"/>
      <c r="B69" s="397" t="s">
        <v>1543</v>
      </c>
      <c r="C69" s="398" t="s">
        <v>129</v>
      </c>
      <c r="D69" s="399" t="s">
        <v>93</v>
      </c>
      <c r="E69" s="639" t="s">
        <v>180</v>
      </c>
      <c r="F69" s="639" t="s">
        <v>180</v>
      </c>
      <c r="G69" s="639" t="s">
        <v>180</v>
      </c>
      <c r="H69" s="639" t="s">
        <v>180</v>
      </c>
      <c r="I69" s="34"/>
    </row>
    <row r="70" spans="1:9" ht="48" customHeight="1" x14ac:dyDescent="0.25">
      <c r="A70" s="34"/>
      <c r="B70" s="416" t="s">
        <v>118</v>
      </c>
      <c r="C70" s="417" t="s">
        <v>131</v>
      </c>
      <c r="D70" s="412" t="s">
        <v>93</v>
      </c>
      <c r="E70" s="636" t="s">
        <v>180</v>
      </c>
      <c r="F70" s="636" t="s">
        <v>180</v>
      </c>
      <c r="G70" s="636" t="s">
        <v>180</v>
      </c>
      <c r="H70" s="636" t="s">
        <v>180</v>
      </c>
      <c r="I70" s="34"/>
    </row>
    <row r="71" spans="1:9" ht="48" customHeight="1" x14ac:dyDescent="0.25">
      <c r="A71" s="34"/>
      <c r="B71" s="416" t="s">
        <v>120</v>
      </c>
      <c r="C71" s="417" t="s">
        <v>133</v>
      </c>
      <c r="D71" s="601" t="s">
        <v>93</v>
      </c>
      <c r="E71" s="636" t="s">
        <v>180</v>
      </c>
      <c r="F71" s="636" t="s">
        <v>180</v>
      </c>
      <c r="G71" s="636" t="s">
        <v>180</v>
      </c>
      <c r="H71" s="636" t="s">
        <v>180</v>
      </c>
      <c r="I71" s="34"/>
    </row>
    <row r="72" spans="1:9" ht="42" customHeight="1" x14ac:dyDescent="0.25">
      <c r="A72" s="34"/>
      <c r="B72" s="397" t="s">
        <v>1544</v>
      </c>
      <c r="C72" s="398" t="s">
        <v>135</v>
      </c>
      <c r="D72" s="397" t="s">
        <v>93</v>
      </c>
      <c r="E72" s="639" t="s">
        <v>180</v>
      </c>
      <c r="F72" s="639" t="s">
        <v>180</v>
      </c>
      <c r="G72" s="639" t="s">
        <v>180</v>
      </c>
      <c r="H72" s="639" t="s">
        <v>180</v>
      </c>
      <c r="I72" s="34"/>
    </row>
    <row r="73" spans="1:9" ht="42" customHeight="1" x14ac:dyDescent="0.25">
      <c r="A73" s="34"/>
      <c r="B73" s="397" t="s">
        <v>1545</v>
      </c>
      <c r="C73" s="398" t="s">
        <v>138</v>
      </c>
      <c r="D73" s="397" t="s">
        <v>93</v>
      </c>
      <c r="E73" s="639" t="s">
        <v>180</v>
      </c>
      <c r="F73" s="639" t="s">
        <v>180</v>
      </c>
      <c r="G73" s="639" t="s">
        <v>180</v>
      </c>
      <c r="H73" s="639" t="s">
        <v>180</v>
      </c>
      <c r="I73" s="34"/>
    </row>
    <row r="74" spans="1:9" ht="33" customHeight="1" x14ac:dyDescent="0.25">
      <c r="B74" s="67" t="s">
        <v>1545</v>
      </c>
      <c r="C74" s="313" t="s">
        <v>1416</v>
      </c>
      <c r="D74" s="421" t="s">
        <v>1622</v>
      </c>
      <c r="E74" s="423" t="s">
        <v>180</v>
      </c>
      <c r="F74" s="423" t="s">
        <v>180</v>
      </c>
      <c r="G74" s="423" t="s">
        <v>180</v>
      </c>
      <c r="H74" s="423" t="s">
        <v>1421</v>
      </c>
    </row>
    <row r="75" spans="1:9" ht="33" customHeight="1" x14ac:dyDescent="0.25">
      <c r="A75" s="34"/>
      <c r="B75" s="67" t="s">
        <v>1545</v>
      </c>
      <c r="C75" s="313" t="s">
        <v>1425</v>
      </c>
      <c r="D75" s="67" t="s">
        <v>1629</v>
      </c>
      <c r="E75" s="423" t="s">
        <v>180</v>
      </c>
      <c r="F75" s="423" t="s">
        <v>180</v>
      </c>
      <c r="G75" s="423" t="s">
        <v>180</v>
      </c>
      <c r="H75" s="423" t="s">
        <v>1421</v>
      </c>
      <c r="I75" s="34"/>
    </row>
    <row r="76" spans="1:9" ht="33" customHeight="1" x14ac:dyDescent="0.25">
      <c r="B76" s="67" t="s">
        <v>1545</v>
      </c>
      <c r="C76" s="313" t="s">
        <v>1646</v>
      </c>
      <c r="D76" s="67" t="s">
        <v>1630</v>
      </c>
      <c r="E76" s="423" t="s">
        <v>180</v>
      </c>
      <c r="F76" s="423" t="s">
        <v>180</v>
      </c>
      <c r="G76" s="423" t="s">
        <v>180</v>
      </c>
      <c r="H76" s="423" t="s">
        <v>1421</v>
      </c>
    </row>
    <row r="77" spans="1:9" ht="33" customHeight="1" x14ac:dyDescent="0.25">
      <c r="B77" s="67" t="s">
        <v>1545</v>
      </c>
      <c r="C77" s="313" t="s">
        <v>1427</v>
      </c>
      <c r="D77" s="67" t="s">
        <v>1631</v>
      </c>
      <c r="E77" s="423" t="s">
        <v>180</v>
      </c>
      <c r="F77" s="423" t="s">
        <v>180</v>
      </c>
      <c r="G77" s="423" t="s">
        <v>180</v>
      </c>
      <c r="H77" s="423" t="s">
        <v>1421</v>
      </c>
    </row>
    <row r="78" spans="1:9" ht="33" customHeight="1" x14ac:dyDescent="0.25">
      <c r="B78" s="67" t="s">
        <v>1545</v>
      </c>
      <c r="C78" s="313" t="s">
        <v>1648</v>
      </c>
      <c r="D78" s="67" t="s">
        <v>1632</v>
      </c>
      <c r="E78" s="423" t="s">
        <v>180</v>
      </c>
      <c r="F78" s="423" t="s">
        <v>180</v>
      </c>
      <c r="G78" s="423" t="s">
        <v>180</v>
      </c>
      <c r="H78" s="423" t="s">
        <v>1421</v>
      </c>
    </row>
    <row r="79" spans="1:9" ht="33" customHeight="1" x14ac:dyDescent="0.25">
      <c r="B79" s="67" t="s">
        <v>1545</v>
      </c>
      <c r="C79" s="313" t="s">
        <v>1649</v>
      </c>
      <c r="D79" s="67" t="s">
        <v>1633</v>
      </c>
      <c r="E79" s="423" t="s">
        <v>180</v>
      </c>
      <c r="F79" s="423" t="s">
        <v>180</v>
      </c>
      <c r="G79" s="423" t="s">
        <v>180</v>
      </c>
      <c r="H79" s="423" t="s">
        <v>1421</v>
      </c>
    </row>
    <row r="80" spans="1:9" ht="33" customHeight="1" x14ac:dyDescent="0.25">
      <c r="B80" s="67" t="s">
        <v>1545</v>
      </c>
      <c r="C80" s="313" t="s">
        <v>1424</v>
      </c>
      <c r="D80" s="67" t="s">
        <v>1637</v>
      </c>
      <c r="E80" s="423" t="s">
        <v>180</v>
      </c>
      <c r="F80" s="423" t="s">
        <v>180</v>
      </c>
      <c r="G80" s="423" t="s">
        <v>180</v>
      </c>
      <c r="H80" s="423" t="s">
        <v>1421</v>
      </c>
    </row>
    <row r="81" spans="1:9" ht="48" customHeight="1" x14ac:dyDescent="0.25">
      <c r="B81" s="416" t="s">
        <v>122</v>
      </c>
      <c r="C81" s="417" t="s">
        <v>140</v>
      </c>
      <c r="D81" s="601" t="s">
        <v>93</v>
      </c>
      <c r="E81" s="636" t="s">
        <v>180</v>
      </c>
      <c r="F81" s="636" t="s">
        <v>180</v>
      </c>
      <c r="G81" s="636" t="s">
        <v>180</v>
      </c>
      <c r="H81" s="636" t="s">
        <v>180</v>
      </c>
    </row>
    <row r="82" spans="1:9" ht="42" customHeight="1" x14ac:dyDescent="0.25">
      <c r="B82" s="397" t="s">
        <v>1546</v>
      </c>
      <c r="C82" s="398" t="s">
        <v>142</v>
      </c>
      <c r="D82" s="397" t="s">
        <v>93</v>
      </c>
      <c r="E82" s="639" t="s">
        <v>180</v>
      </c>
      <c r="F82" s="639" t="s">
        <v>180</v>
      </c>
      <c r="G82" s="639" t="s">
        <v>180</v>
      </c>
      <c r="H82" s="639" t="s">
        <v>180</v>
      </c>
    </row>
    <row r="83" spans="1:9" ht="42" customHeight="1" x14ac:dyDescent="0.25">
      <c r="B83" s="397" t="s">
        <v>1547</v>
      </c>
      <c r="C83" s="398" t="s">
        <v>144</v>
      </c>
      <c r="D83" s="397" t="s">
        <v>93</v>
      </c>
      <c r="E83" s="639" t="s">
        <v>180</v>
      </c>
      <c r="F83" s="639" t="s">
        <v>180</v>
      </c>
      <c r="G83" s="639" t="s">
        <v>180</v>
      </c>
      <c r="H83" s="639" t="s">
        <v>180</v>
      </c>
    </row>
    <row r="84" spans="1:9" ht="48" customHeight="1" x14ac:dyDescent="0.25">
      <c r="A84" s="34"/>
      <c r="B84" s="416" t="s">
        <v>709</v>
      </c>
      <c r="C84" s="417" t="s">
        <v>146</v>
      </c>
      <c r="D84" s="601" t="s">
        <v>93</v>
      </c>
      <c r="E84" s="636" t="s">
        <v>180</v>
      </c>
      <c r="F84" s="636" t="s">
        <v>180</v>
      </c>
      <c r="G84" s="636" t="s">
        <v>180</v>
      </c>
      <c r="H84" s="636" t="s">
        <v>180</v>
      </c>
      <c r="I84" s="34"/>
    </row>
    <row r="85" spans="1:9" ht="48" customHeight="1" x14ac:dyDescent="0.25">
      <c r="A85" s="34"/>
      <c r="B85" s="415" t="s">
        <v>710</v>
      </c>
      <c r="C85" s="602" t="s">
        <v>164</v>
      </c>
      <c r="D85" s="601" t="s">
        <v>93</v>
      </c>
      <c r="E85" s="636" t="s">
        <v>180</v>
      </c>
      <c r="F85" s="636" t="s">
        <v>180</v>
      </c>
      <c r="G85" s="636" t="s">
        <v>180</v>
      </c>
      <c r="H85" s="636" t="s">
        <v>180</v>
      </c>
      <c r="I85" s="34"/>
    </row>
    <row r="86" spans="1:9" ht="42" customHeight="1" x14ac:dyDescent="0.25">
      <c r="B86" s="600" t="s">
        <v>1548</v>
      </c>
      <c r="C86" s="420" t="s">
        <v>166</v>
      </c>
      <c r="D86" s="397" t="s">
        <v>93</v>
      </c>
      <c r="E86" s="639" t="s">
        <v>180</v>
      </c>
      <c r="F86" s="639" t="s">
        <v>180</v>
      </c>
      <c r="G86" s="639" t="s">
        <v>180</v>
      </c>
      <c r="H86" s="639" t="s">
        <v>180</v>
      </c>
    </row>
    <row r="87" spans="1:9" ht="42" customHeight="1" x14ac:dyDescent="0.25">
      <c r="B87" s="397" t="s">
        <v>1549</v>
      </c>
      <c r="C87" s="398" t="s">
        <v>168</v>
      </c>
      <c r="D87" s="397" t="s">
        <v>93</v>
      </c>
      <c r="E87" s="639" t="s">
        <v>180</v>
      </c>
      <c r="F87" s="639" t="s">
        <v>180</v>
      </c>
      <c r="G87" s="639" t="s">
        <v>180</v>
      </c>
      <c r="H87" s="639" t="s">
        <v>180</v>
      </c>
    </row>
    <row r="88" spans="1:9" ht="48" customHeight="1" x14ac:dyDescent="0.25">
      <c r="B88" s="416" t="s">
        <v>124</v>
      </c>
      <c r="C88" s="417" t="s">
        <v>170</v>
      </c>
      <c r="D88" s="601" t="s">
        <v>93</v>
      </c>
      <c r="E88" s="636" t="s">
        <v>180</v>
      </c>
      <c r="F88" s="636" t="s">
        <v>180</v>
      </c>
      <c r="G88" s="636" t="s">
        <v>180</v>
      </c>
      <c r="H88" s="636" t="s">
        <v>180</v>
      </c>
    </row>
    <row r="89" spans="1:9" ht="42" customHeight="1" x14ac:dyDescent="0.25">
      <c r="B89" s="397" t="s">
        <v>712</v>
      </c>
      <c r="C89" s="398" t="s">
        <v>172</v>
      </c>
      <c r="D89" s="397" t="s">
        <v>93</v>
      </c>
      <c r="E89" s="639" t="s">
        <v>180</v>
      </c>
      <c r="F89" s="639" t="s">
        <v>180</v>
      </c>
      <c r="G89" s="639" t="s">
        <v>180</v>
      </c>
      <c r="H89" s="639" t="s">
        <v>180</v>
      </c>
    </row>
    <row r="90" spans="1:9" ht="42" customHeight="1" x14ac:dyDescent="0.25">
      <c r="B90" s="397" t="s">
        <v>713</v>
      </c>
      <c r="C90" s="398" t="s">
        <v>645</v>
      </c>
      <c r="D90" s="397" t="s">
        <v>93</v>
      </c>
      <c r="E90" s="639" t="s">
        <v>180</v>
      </c>
      <c r="F90" s="639" t="s">
        <v>180</v>
      </c>
      <c r="G90" s="639" t="s">
        <v>180</v>
      </c>
      <c r="H90" s="639" t="s">
        <v>180</v>
      </c>
    </row>
    <row r="91" spans="1:9" ht="48" customHeight="1" x14ac:dyDescent="0.25">
      <c r="B91" s="416" t="s">
        <v>126</v>
      </c>
      <c r="C91" s="602" t="s">
        <v>175</v>
      </c>
      <c r="D91" s="601" t="s">
        <v>93</v>
      </c>
      <c r="E91" s="636" t="s">
        <v>180</v>
      </c>
      <c r="F91" s="636" t="s">
        <v>180</v>
      </c>
      <c r="G91" s="636" t="s">
        <v>180</v>
      </c>
      <c r="H91" s="636" t="s">
        <v>1421</v>
      </c>
    </row>
    <row r="92" spans="1:9" ht="33" customHeight="1" x14ac:dyDescent="0.25">
      <c r="B92" s="67" t="s">
        <v>126</v>
      </c>
      <c r="C92" s="620" t="s">
        <v>1439</v>
      </c>
      <c r="D92" s="421" t="s">
        <v>1638</v>
      </c>
      <c r="E92" s="423" t="s">
        <v>180</v>
      </c>
      <c r="F92" s="423" t="s">
        <v>180</v>
      </c>
      <c r="G92" s="423" t="s">
        <v>180</v>
      </c>
      <c r="H92" s="423" t="s">
        <v>1421</v>
      </c>
    </row>
    <row r="93" spans="1:9" ht="33" customHeight="1" x14ac:dyDescent="0.25">
      <c r="B93" s="421" t="s">
        <v>126</v>
      </c>
      <c r="C93" s="620" t="s">
        <v>1677</v>
      </c>
      <c r="D93" s="421" t="s">
        <v>1623</v>
      </c>
      <c r="E93" s="423" t="s">
        <v>180</v>
      </c>
      <c r="F93" s="423" t="s">
        <v>180</v>
      </c>
      <c r="G93" s="423" t="s">
        <v>180</v>
      </c>
      <c r="H93" s="423" t="s">
        <v>1421</v>
      </c>
    </row>
    <row r="94" spans="1:9" ht="33" customHeight="1" x14ac:dyDescent="0.25">
      <c r="A94" s="34"/>
      <c r="B94" s="67" t="s">
        <v>126</v>
      </c>
      <c r="C94" s="620" t="s">
        <v>1430</v>
      </c>
      <c r="D94" s="421" t="s">
        <v>1642</v>
      </c>
      <c r="E94" s="423" t="s">
        <v>180</v>
      </c>
      <c r="F94" s="423" t="s">
        <v>180</v>
      </c>
      <c r="G94" s="423" t="s">
        <v>180</v>
      </c>
      <c r="H94" s="423" t="s">
        <v>1421</v>
      </c>
      <c r="I94" s="34"/>
    </row>
    <row r="95" spans="1:9" ht="33" customHeight="1" x14ac:dyDescent="0.25">
      <c r="A95" s="34"/>
      <c r="B95" s="67" t="s">
        <v>126</v>
      </c>
      <c r="C95" s="620" t="s">
        <v>1435</v>
      </c>
      <c r="D95" s="421" t="s">
        <v>1634</v>
      </c>
      <c r="E95" s="423" t="s">
        <v>180</v>
      </c>
      <c r="F95" s="423" t="s">
        <v>180</v>
      </c>
      <c r="G95" s="423" t="s">
        <v>180</v>
      </c>
      <c r="H95" s="423" t="s">
        <v>1421</v>
      </c>
    </row>
    <row r="96" spans="1:9" ht="33" customHeight="1" x14ac:dyDescent="0.25">
      <c r="B96" s="67" t="s">
        <v>126</v>
      </c>
      <c r="C96" s="620" t="s">
        <v>1436</v>
      </c>
      <c r="D96" s="421" t="s">
        <v>1643</v>
      </c>
      <c r="E96" s="423" t="s">
        <v>180</v>
      </c>
      <c r="F96" s="423" t="s">
        <v>180</v>
      </c>
      <c r="G96" s="423" t="s">
        <v>180</v>
      </c>
      <c r="H96" s="423" t="s">
        <v>1421</v>
      </c>
    </row>
    <row r="97" spans="2:8" ht="33" customHeight="1" x14ac:dyDescent="0.25">
      <c r="B97" s="67" t="s">
        <v>126</v>
      </c>
      <c r="C97" s="313" t="s">
        <v>1433</v>
      </c>
      <c r="D97" s="67" t="s">
        <v>1641</v>
      </c>
      <c r="E97" s="423" t="s">
        <v>180</v>
      </c>
      <c r="F97" s="423" t="s">
        <v>180</v>
      </c>
      <c r="G97" s="423" t="s">
        <v>180</v>
      </c>
      <c r="H97" s="423" t="s">
        <v>1421</v>
      </c>
    </row>
    <row r="98" spans="2:8" ht="33" customHeight="1" x14ac:dyDescent="0.25">
      <c r="B98" s="67" t="s">
        <v>126</v>
      </c>
      <c r="C98" s="620" t="s">
        <v>1434</v>
      </c>
      <c r="D98" s="421" t="s">
        <v>1623</v>
      </c>
      <c r="E98" s="423" t="s">
        <v>180</v>
      </c>
      <c r="F98" s="423" t="s">
        <v>180</v>
      </c>
      <c r="G98" s="423" t="s">
        <v>180</v>
      </c>
      <c r="H98" s="423" t="s">
        <v>1421</v>
      </c>
    </row>
    <row r="99" spans="2:8" ht="33" customHeight="1" x14ac:dyDescent="0.25">
      <c r="B99" s="67" t="s">
        <v>126</v>
      </c>
      <c r="C99" s="620" t="s">
        <v>1437</v>
      </c>
      <c r="D99" s="421" t="s">
        <v>1624</v>
      </c>
      <c r="E99" s="423" t="s">
        <v>180</v>
      </c>
      <c r="F99" s="423" t="s">
        <v>180</v>
      </c>
      <c r="G99" s="423" t="s">
        <v>180</v>
      </c>
      <c r="H99" s="423" t="s">
        <v>1421</v>
      </c>
    </row>
    <row r="100" spans="2:8" ht="48" customHeight="1" x14ac:dyDescent="0.25">
      <c r="B100" s="416" t="s">
        <v>724</v>
      </c>
      <c r="C100" s="602" t="s">
        <v>177</v>
      </c>
      <c r="D100" s="601" t="s">
        <v>93</v>
      </c>
      <c r="E100" s="636" t="s">
        <v>180</v>
      </c>
      <c r="F100" s="636" t="s">
        <v>180</v>
      </c>
      <c r="G100" s="636" t="s">
        <v>180</v>
      </c>
      <c r="H100" s="636" t="s">
        <v>180</v>
      </c>
    </row>
    <row r="101" spans="2:8" ht="48" customHeight="1" x14ac:dyDescent="0.25">
      <c r="B101" s="416" t="s">
        <v>732</v>
      </c>
      <c r="C101" s="417" t="s">
        <v>179</v>
      </c>
      <c r="D101" s="601" t="s">
        <v>93</v>
      </c>
      <c r="E101" s="636" t="s">
        <v>180</v>
      </c>
      <c r="F101" s="636" t="s">
        <v>180</v>
      </c>
      <c r="G101" s="636" t="s">
        <v>180</v>
      </c>
      <c r="H101" s="636" t="s">
        <v>180</v>
      </c>
    </row>
    <row r="102" spans="2:8" ht="48" customHeight="1" x14ac:dyDescent="0.25">
      <c r="B102" s="416" t="s">
        <v>130</v>
      </c>
      <c r="C102" s="417" t="s">
        <v>1550</v>
      </c>
      <c r="D102" s="601" t="s">
        <v>93</v>
      </c>
      <c r="E102" s="636" t="s">
        <v>180</v>
      </c>
      <c r="F102" s="636" t="s">
        <v>180</v>
      </c>
      <c r="G102" s="636" t="s">
        <v>180</v>
      </c>
      <c r="H102" s="636" t="s">
        <v>180</v>
      </c>
    </row>
    <row r="103" spans="2:8" ht="48" customHeight="1" x14ac:dyDescent="0.25">
      <c r="B103" s="416" t="s">
        <v>132</v>
      </c>
      <c r="C103" s="417" t="s">
        <v>793</v>
      </c>
      <c r="D103" s="601" t="s">
        <v>93</v>
      </c>
      <c r="E103" s="636" t="s">
        <v>180</v>
      </c>
      <c r="F103" s="636" t="s">
        <v>180</v>
      </c>
      <c r="G103" s="636" t="s">
        <v>180</v>
      </c>
      <c r="H103" s="636" t="s">
        <v>180</v>
      </c>
    </row>
    <row r="104" spans="2:8" ht="48" customHeight="1" x14ac:dyDescent="0.25">
      <c r="B104" s="416" t="s">
        <v>134</v>
      </c>
      <c r="C104" s="417" t="s">
        <v>794</v>
      </c>
      <c r="D104" s="599" t="s">
        <v>93</v>
      </c>
      <c r="E104" s="636" t="s">
        <v>180</v>
      </c>
      <c r="F104" s="636" t="s">
        <v>180</v>
      </c>
      <c r="G104" s="636" t="s">
        <v>180</v>
      </c>
      <c r="H104" s="636" t="s">
        <v>180</v>
      </c>
    </row>
    <row r="105" spans="2:8" ht="42" customHeight="1" x14ac:dyDescent="0.25">
      <c r="B105" s="397" t="s">
        <v>136</v>
      </c>
      <c r="C105" s="398" t="s">
        <v>795</v>
      </c>
      <c r="D105" s="397" t="s">
        <v>93</v>
      </c>
      <c r="E105" s="639" t="s">
        <v>180</v>
      </c>
      <c r="F105" s="639" t="s">
        <v>180</v>
      </c>
      <c r="G105" s="639" t="s">
        <v>180</v>
      </c>
      <c r="H105" s="639" t="s">
        <v>180</v>
      </c>
    </row>
    <row r="106" spans="2:8" ht="42" customHeight="1" x14ac:dyDescent="0.25">
      <c r="B106" s="397" t="s">
        <v>181</v>
      </c>
      <c r="C106" s="398" t="s">
        <v>795</v>
      </c>
      <c r="D106" s="397" t="s">
        <v>93</v>
      </c>
      <c r="E106" s="639" t="s">
        <v>180</v>
      </c>
      <c r="F106" s="639" t="s">
        <v>180</v>
      </c>
      <c r="G106" s="639" t="s">
        <v>180</v>
      </c>
      <c r="H106" s="639" t="s">
        <v>180</v>
      </c>
    </row>
    <row r="107" spans="2:8" ht="48" customHeight="1" x14ac:dyDescent="0.25">
      <c r="B107" s="416" t="s">
        <v>137</v>
      </c>
      <c r="C107" s="417" t="s">
        <v>796</v>
      </c>
      <c r="D107" s="799" t="s">
        <v>93</v>
      </c>
      <c r="E107" s="798" t="s">
        <v>180</v>
      </c>
      <c r="F107" s="798" t="s">
        <v>180</v>
      </c>
      <c r="G107" s="798" t="s">
        <v>180</v>
      </c>
      <c r="H107" s="798" t="s">
        <v>180</v>
      </c>
    </row>
    <row r="108" spans="2:8" ht="42" customHeight="1" x14ac:dyDescent="0.25">
      <c r="B108" s="397" t="s">
        <v>1554</v>
      </c>
      <c r="C108" s="398" t="s">
        <v>795</v>
      </c>
      <c r="D108" s="397" t="s">
        <v>93</v>
      </c>
      <c r="E108" s="639" t="s">
        <v>180</v>
      </c>
      <c r="F108" s="639" t="s">
        <v>180</v>
      </c>
      <c r="G108" s="639" t="s">
        <v>180</v>
      </c>
      <c r="H108" s="639" t="s">
        <v>180</v>
      </c>
    </row>
    <row r="109" spans="2:8" ht="42" customHeight="1" x14ac:dyDescent="0.25">
      <c r="B109" s="397" t="s">
        <v>1555</v>
      </c>
      <c r="C109" s="398" t="s">
        <v>795</v>
      </c>
      <c r="D109" s="397" t="s">
        <v>93</v>
      </c>
      <c r="E109" s="639" t="s">
        <v>180</v>
      </c>
      <c r="F109" s="639" t="s">
        <v>180</v>
      </c>
      <c r="G109" s="639" t="s">
        <v>180</v>
      </c>
      <c r="H109" s="639" t="s">
        <v>180</v>
      </c>
    </row>
    <row r="110" spans="2:8" ht="48" customHeight="1" x14ac:dyDescent="0.25">
      <c r="B110" s="416" t="s">
        <v>738</v>
      </c>
      <c r="C110" s="417" t="s">
        <v>1556</v>
      </c>
      <c r="D110" s="601" t="s">
        <v>93</v>
      </c>
      <c r="E110" s="636" t="s">
        <v>180</v>
      </c>
      <c r="F110" s="636" t="s">
        <v>180</v>
      </c>
      <c r="G110" s="636" t="s">
        <v>180</v>
      </c>
      <c r="H110" s="636" t="s">
        <v>180</v>
      </c>
    </row>
    <row r="111" spans="2:8" ht="42" customHeight="1" x14ac:dyDescent="0.25">
      <c r="B111" s="397" t="s">
        <v>1557</v>
      </c>
      <c r="C111" s="398" t="s">
        <v>1559</v>
      </c>
      <c r="D111" s="397" t="s">
        <v>93</v>
      </c>
      <c r="E111" s="639" t="s">
        <v>180</v>
      </c>
      <c r="F111" s="639" t="s">
        <v>180</v>
      </c>
      <c r="G111" s="639" t="s">
        <v>180</v>
      </c>
      <c r="H111" s="639" t="s">
        <v>180</v>
      </c>
    </row>
    <row r="112" spans="2:8" ht="42" customHeight="1" x14ac:dyDescent="0.25">
      <c r="B112" s="397" t="s">
        <v>1558</v>
      </c>
      <c r="C112" s="398" t="s">
        <v>797</v>
      </c>
      <c r="D112" s="397" t="s">
        <v>93</v>
      </c>
      <c r="E112" s="639" t="s">
        <v>180</v>
      </c>
      <c r="F112" s="639" t="s">
        <v>180</v>
      </c>
      <c r="G112" s="639" t="s">
        <v>180</v>
      </c>
      <c r="H112" s="639" t="s">
        <v>180</v>
      </c>
    </row>
    <row r="113" spans="2:8" ht="42" customHeight="1" x14ac:dyDescent="0.25">
      <c r="B113" s="397" t="s">
        <v>1560</v>
      </c>
      <c r="C113" s="398" t="s">
        <v>1561</v>
      </c>
      <c r="D113" s="397" t="s">
        <v>93</v>
      </c>
      <c r="E113" s="639" t="s">
        <v>180</v>
      </c>
      <c r="F113" s="639" t="s">
        <v>180</v>
      </c>
      <c r="G113" s="639" t="s">
        <v>180</v>
      </c>
      <c r="H113" s="639" t="s">
        <v>180</v>
      </c>
    </row>
    <row r="114" spans="2:8" ht="42" customHeight="1" x14ac:dyDescent="0.25">
      <c r="B114" s="397" t="s">
        <v>1562</v>
      </c>
      <c r="C114" s="398" t="s">
        <v>798</v>
      </c>
      <c r="D114" s="397" t="s">
        <v>93</v>
      </c>
      <c r="E114" s="639" t="s">
        <v>180</v>
      </c>
      <c r="F114" s="639" t="s">
        <v>180</v>
      </c>
      <c r="G114" s="639" t="s">
        <v>180</v>
      </c>
      <c r="H114" s="639" t="s">
        <v>180</v>
      </c>
    </row>
    <row r="115" spans="2:8" ht="42" customHeight="1" x14ac:dyDescent="0.25">
      <c r="B115" s="397" t="s">
        <v>1563</v>
      </c>
      <c r="C115" s="398" t="s">
        <v>799</v>
      </c>
      <c r="D115" s="397" t="s">
        <v>93</v>
      </c>
      <c r="E115" s="639" t="s">
        <v>180</v>
      </c>
      <c r="F115" s="639" t="s">
        <v>180</v>
      </c>
      <c r="G115" s="639" t="s">
        <v>180</v>
      </c>
      <c r="H115" s="639" t="s">
        <v>180</v>
      </c>
    </row>
    <row r="116" spans="2:8" ht="48" customHeight="1" x14ac:dyDescent="0.25">
      <c r="B116" s="416" t="s">
        <v>739</v>
      </c>
      <c r="C116" s="417" t="s">
        <v>800</v>
      </c>
      <c r="D116" s="601" t="s">
        <v>93</v>
      </c>
      <c r="E116" s="636" t="s">
        <v>180</v>
      </c>
      <c r="F116" s="636" t="s">
        <v>180</v>
      </c>
      <c r="G116" s="636" t="s">
        <v>180</v>
      </c>
      <c r="H116" s="636" t="s">
        <v>180</v>
      </c>
    </row>
    <row r="117" spans="2:8" ht="48" customHeight="1" x14ac:dyDescent="0.25">
      <c r="B117" s="416" t="s">
        <v>139</v>
      </c>
      <c r="C117" s="417" t="s">
        <v>801</v>
      </c>
      <c r="D117" s="601" t="s">
        <v>93</v>
      </c>
      <c r="E117" s="636" t="s">
        <v>180</v>
      </c>
      <c r="F117" s="636" t="s">
        <v>180</v>
      </c>
      <c r="G117" s="636" t="s">
        <v>180</v>
      </c>
      <c r="H117" s="636" t="s">
        <v>180</v>
      </c>
    </row>
    <row r="118" spans="2:8" ht="42" customHeight="1" x14ac:dyDescent="0.25">
      <c r="B118" s="397" t="s">
        <v>141</v>
      </c>
      <c r="C118" s="398" t="s">
        <v>802</v>
      </c>
      <c r="D118" s="397" t="s">
        <v>93</v>
      </c>
      <c r="E118" s="639" t="s">
        <v>180</v>
      </c>
      <c r="F118" s="639" t="s">
        <v>180</v>
      </c>
      <c r="G118" s="639" t="s">
        <v>180</v>
      </c>
      <c r="H118" s="639" t="s">
        <v>180</v>
      </c>
    </row>
    <row r="119" spans="2:8" ht="42" customHeight="1" x14ac:dyDescent="0.25">
      <c r="B119" s="397" t="s">
        <v>143</v>
      </c>
      <c r="C119" s="398" t="s">
        <v>1564</v>
      </c>
      <c r="D119" s="397" t="s">
        <v>93</v>
      </c>
      <c r="E119" s="639" t="s">
        <v>180</v>
      </c>
      <c r="F119" s="639" t="s">
        <v>180</v>
      </c>
      <c r="G119" s="639" t="s">
        <v>180</v>
      </c>
      <c r="H119" s="639" t="s">
        <v>180</v>
      </c>
    </row>
    <row r="120" spans="2:8" ht="33" customHeight="1" x14ac:dyDescent="0.25">
      <c r="B120" s="67" t="s">
        <v>143</v>
      </c>
      <c r="C120" s="313" t="s">
        <v>1418</v>
      </c>
      <c r="D120" s="67" t="s">
        <v>1635</v>
      </c>
      <c r="E120" s="423" t="s">
        <v>180</v>
      </c>
      <c r="F120" s="423" t="s">
        <v>180</v>
      </c>
      <c r="G120" s="423" t="s">
        <v>180</v>
      </c>
      <c r="H120" s="423" t="s">
        <v>1421</v>
      </c>
    </row>
    <row r="121" spans="2:8" ht="42" customHeight="1" x14ac:dyDescent="0.25">
      <c r="B121" s="397" t="s">
        <v>740</v>
      </c>
      <c r="C121" s="398" t="s">
        <v>1565</v>
      </c>
      <c r="D121" s="397" t="s">
        <v>93</v>
      </c>
      <c r="E121" s="639" t="s">
        <v>180</v>
      </c>
      <c r="F121" s="639" t="s">
        <v>180</v>
      </c>
      <c r="G121" s="639" t="s">
        <v>180</v>
      </c>
      <c r="H121" s="639" t="s">
        <v>180</v>
      </c>
    </row>
    <row r="122" spans="2:8" ht="42" customHeight="1" x14ac:dyDescent="0.25">
      <c r="B122" s="397" t="s">
        <v>741</v>
      </c>
      <c r="C122" s="398" t="s">
        <v>1566</v>
      </c>
      <c r="D122" s="397" t="s">
        <v>93</v>
      </c>
      <c r="E122" s="639" t="s">
        <v>180</v>
      </c>
      <c r="F122" s="639" t="s">
        <v>180</v>
      </c>
      <c r="G122" s="639" t="s">
        <v>180</v>
      </c>
      <c r="H122" s="639" t="s">
        <v>180</v>
      </c>
    </row>
    <row r="123" spans="2:8" ht="33" customHeight="1" x14ac:dyDescent="0.25">
      <c r="B123" s="67" t="s">
        <v>741</v>
      </c>
      <c r="C123" s="313" t="s">
        <v>1492</v>
      </c>
      <c r="D123" s="67" t="s">
        <v>1639</v>
      </c>
      <c r="E123" s="423" t="s">
        <v>180</v>
      </c>
      <c r="F123" s="423" t="s">
        <v>180</v>
      </c>
      <c r="G123" s="423" t="s">
        <v>180</v>
      </c>
      <c r="H123" s="423" t="s">
        <v>1421</v>
      </c>
    </row>
    <row r="124" spans="2:8" ht="33" customHeight="1" x14ac:dyDescent="0.25">
      <c r="B124" s="67" t="s">
        <v>741</v>
      </c>
      <c r="C124" s="313" t="s">
        <v>1502</v>
      </c>
      <c r="D124" s="67" t="s">
        <v>1644</v>
      </c>
      <c r="E124" s="423" t="s">
        <v>180</v>
      </c>
      <c r="F124" s="423" t="s">
        <v>180</v>
      </c>
      <c r="G124" s="423" t="s">
        <v>180</v>
      </c>
      <c r="H124" s="423" t="s">
        <v>1421</v>
      </c>
    </row>
    <row r="125" spans="2:8" ht="33" customHeight="1" x14ac:dyDescent="0.25">
      <c r="B125" s="67" t="s">
        <v>741</v>
      </c>
      <c r="C125" s="313" t="s">
        <v>1500</v>
      </c>
      <c r="D125" s="67" t="s">
        <v>1645</v>
      </c>
      <c r="E125" s="423" t="s">
        <v>180</v>
      </c>
      <c r="F125" s="423" t="s">
        <v>180</v>
      </c>
      <c r="G125" s="423" t="s">
        <v>180</v>
      </c>
      <c r="H125" s="423" t="s">
        <v>1421</v>
      </c>
    </row>
    <row r="126" spans="2:8" ht="48" customHeight="1" x14ac:dyDescent="0.25">
      <c r="B126" s="646" t="s">
        <v>145</v>
      </c>
      <c r="C126" s="417" t="s">
        <v>803</v>
      </c>
      <c r="D126" s="601" t="s">
        <v>93</v>
      </c>
      <c r="E126" s="636" t="s">
        <v>180</v>
      </c>
      <c r="F126" s="636" t="s">
        <v>180</v>
      </c>
      <c r="G126" s="636" t="s">
        <v>180</v>
      </c>
      <c r="H126" s="636" t="s">
        <v>180</v>
      </c>
    </row>
    <row r="127" spans="2:8" ht="42" customHeight="1" x14ac:dyDescent="0.25">
      <c r="B127" s="397" t="s">
        <v>147</v>
      </c>
      <c r="C127" s="398" t="s">
        <v>1567</v>
      </c>
      <c r="D127" s="397" t="s">
        <v>93</v>
      </c>
      <c r="E127" s="639" t="s">
        <v>180</v>
      </c>
      <c r="F127" s="639" t="s">
        <v>180</v>
      </c>
      <c r="G127" s="639" t="s">
        <v>180</v>
      </c>
      <c r="H127" s="639" t="s">
        <v>180</v>
      </c>
    </row>
    <row r="128" spans="2:8" ht="33" customHeight="1" x14ac:dyDescent="0.25">
      <c r="B128" s="67" t="s">
        <v>147</v>
      </c>
      <c r="C128" s="313" t="s">
        <v>1431</v>
      </c>
      <c r="D128" s="67" t="s">
        <v>1625</v>
      </c>
      <c r="E128" s="423" t="s">
        <v>180</v>
      </c>
      <c r="F128" s="423" t="s">
        <v>180</v>
      </c>
      <c r="G128" s="423" t="s">
        <v>180</v>
      </c>
      <c r="H128" s="423" t="s">
        <v>1421</v>
      </c>
    </row>
    <row r="129" spans="2:8" ht="33" customHeight="1" x14ac:dyDescent="0.25">
      <c r="B129" s="67" t="s">
        <v>147</v>
      </c>
      <c r="C129" s="394" t="s">
        <v>1432</v>
      </c>
      <c r="D129" s="67" t="s">
        <v>1626</v>
      </c>
      <c r="E129" s="423" t="s">
        <v>180</v>
      </c>
      <c r="F129" s="423" t="s">
        <v>180</v>
      </c>
      <c r="G129" s="423" t="s">
        <v>180</v>
      </c>
      <c r="H129" s="423" t="s">
        <v>1421</v>
      </c>
    </row>
    <row r="130" spans="2:8" ht="33" customHeight="1" x14ac:dyDescent="0.25">
      <c r="B130" s="67" t="s">
        <v>147</v>
      </c>
      <c r="C130" s="313" t="s">
        <v>1503</v>
      </c>
      <c r="D130" s="67" t="s">
        <v>1620</v>
      </c>
      <c r="E130" s="423" t="s">
        <v>180</v>
      </c>
      <c r="F130" s="423" t="s">
        <v>180</v>
      </c>
      <c r="G130" s="423" t="s">
        <v>180</v>
      </c>
      <c r="H130" s="423" t="s">
        <v>1421</v>
      </c>
    </row>
    <row r="131" spans="2:8" ht="42" customHeight="1" x14ac:dyDescent="0.25">
      <c r="B131" s="397" t="s">
        <v>149</v>
      </c>
      <c r="C131" s="398" t="s">
        <v>1568</v>
      </c>
      <c r="D131" s="397" t="s">
        <v>93</v>
      </c>
      <c r="E131" s="639" t="s">
        <v>180</v>
      </c>
      <c r="F131" s="639" t="s">
        <v>180</v>
      </c>
      <c r="G131" s="639" t="s">
        <v>180</v>
      </c>
      <c r="H131" s="639" t="s">
        <v>180</v>
      </c>
    </row>
    <row r="132" spans="2:8" ht="42" customHeight="1" x14ac:dyDescent="0.25">
      <c r="B132" s="397" t="s">
        <v>151</v>
      </c>
      <c r="C132" s="398" t="s">
        <v>1569</v>
      </c>
      <c r="D132" s="397" t="s">
        <v>93</v>
      </c>
      <c r="E132" s="639" t="s">
        <v>180</v>
      </c>
      <c r="F132" s="639" t="s">
        <v>180</v>
      </c>
      <c r="G132" s="639" t="s">
        <v>180</v>
      </c>
      <c r="H132" s="639" t="s">
        <v>180</v>
      </c>
    </row>
    <row r="133" spans="2:8" ht="42" customHeight="1" x14ac:dyDescent="0.25">
      <c r="B133" s="397" t="s">
        <v>153</v>
      </c>
      <c r="C133" s="398" t="s">
        <v>1570</v>
      </c>
      <c r="D133" s="397" t="s">
        <v>93</v>
      </c>
      <c r="E133" s="639" t="s">
        <v>180</v>
      </c>
      <c r="F133" s="639" t="s">
        <v>180</v>
      </c>
      <c r="G133" s="639" t="s">
        <v>180</v>
      </c>
      <c r="H133" s="639" t="s">
        <v>180</v>
      </c>
    </row>
    <row r="134" spans="2:8" ht="48" customHeight="1" x14ac:dyDescent="0.25">
      <c r="B134" s="416" t="s">
        <v>163</v>
      </c>
      <c r="C134" s="417" t="s">
        <v>806</v>
      </c>
      <c r="D134" s="601" t="s">
        <v>93</v>
      </c>
      <c r="E134" s="636" t="s">
        <v>180</v>
      </c>
      <c r="F134" s="636" t="s">
        <v>180</v>
      </c>
      <c r="G134" s="636" t="s">
        <v>180</v>
      </c>
      <c r="H134" s="636" t="s">
        <v>180</v>
      </c>
    </row>
    <row r="135" spans="2:8" ht="48" customHeight="1" x14ac:dyDescent="0.25">
      <c r="B135" s="416" t="s">
        <v>165</v>
      </c>
      <c r="C135" s="417" t="s">
        <v>808</v>
      </c>
      <c r="D135" s="601" t="s">
        <v>93</v>
      </c>
      <c r="E135" s="636" t="s">
        <v>180</v>
      </c>
      <c r="F135" s="636" t="s">
        <v>180</v>
      </c>
      <c r="G135" s="636" t="s">
        <v>180</v>
      </c>
      <c r="H135" s="636" t="s">
        <v>180</v>
      </c>
    </row>
    <row r="136" spans="2:8" ht="42" customHeight="1" x14ac:dyDescent="0.25">
      <c r="B136" s="397" t="s">
        <v>1571</v>
      </c>
      <c r="C136" s="398" t="s">
        <v>809</v>
      </c>
      <c r="D136" s="397" t="s">
        <v>93</v>
      </c>
      <c r="E136" s="639" t="s">
        <v>180</v>
      </c>
      <c r="F136" s="639" t="s">
        <v>180</v>
      </c>
      <c r="G136" s="639" t="s">
        <v>180</v>
      </c>
      <c r="H136" s="639" t="s">
        <v>180</v>
      </c>
    </row>
    <row r="137" spans="2:8" ht="42" customHeight="1" x14ac:dyDescent="0.25">
      <c r="B137" s="397" t="s">
        <v>1572</v>
      </c>
      <c r="C137" s="398" t="s">
        <v>810</v>
      </c>
      <c r="D137" s="397" t="s">
        <v>93</v>
      </c>
      <c r="E137" s="639" t="s">
        <v>180</v>
      </c>
      <c r="F137" s="639" t="s">
        <v>180</v>
      </c>
      <c r="G137" s="639" t="s">
        <v>180</v>
      </c>
      <c r="H137" s="639" t="s">
        <v>180</v>
      </c>
    </row>
    <row r="138" spans="2:8" ht="48" customHeight="1" x14ac:dyDescent="0.25">
      <c r="B138" s="416" t="s">
        <v>167</v>
      </c>
      <c r="C138" s="417" t="s">
        <v>808</v>
      </c>
      <c r="D138" s="601" t="s">
        <v>93</v>
      </c>
      <c r="E138" s="636" t="s">
        <v>180</v>
      </c>
      <c r="F138" s="636" t="s">
        <v>180</v>
      </c>
      <c r="G138" s="636" t="s">
        <v>180</v>
      </c>
      <c r="H138" s="636" t="s">
        <v>180</v>
      </c>
    </row>
    <row r="139" spans="2:8" ht="42" customHeight="1" x14ac:dyDescent="0.25">
      <c r="B139" s="397" t="s">
        <v>1573</v>
      </c>
      <c r="C139" s="398" t="s">
        <v>809</v>
      </c>
      <c r="D139" s="397" t="s">
        <v>93</v>
      </c>
      <c r="E139" s="639" t="s">
        <v>180</v>
      </c>
      <c r="F139" s="639" t="s">
        <v>180</v>
      </c>
      <c r="G139" s="639" t="s">
        <v>180</v>
      </c>
      <c r="H139" s="639" t="s">
        <v>180</v>
      </c>
    </row>
    <row r="140" spans="2:8" ht="42" customHeight="1" x14ac:dyDescent="0.25">
      <c r="B140" s="397" t="s">
        <v>1574</v>
      </c>
      <c r="C140" s="398" t="s">
        <v>810</v>
      </c>
      <c r="D140" s="397" t="s">
        <v>93</v>
      </c>
      <c r="E140" s="639" t="s">
        <v>180</v>
      </c>
      <c r="F140" s="639" t="s">
        <v>180</v>
      </c>
      <c r="G140" s="639" t="s">
        <v>180</v>
      </c>
      <c r="H140" s="639" t="s">
        <v>180</v>
      </c>
    </row>
    <row r="141" spans="2:8" ht="48" customHeight="1" x14ac:dyDescent="0.25">
      <c r="B141" s="416" t="s">
        <v>744</v>
      </c>
      <c r="C141" s="417" t="s">
        <v>812</v>
      </c>
      <c r="D141" s="601" t="s">
        <v>93</v>
      </c>
      <c r="E141" s="636" t="s">
        <v>180</v>
      </c>
      <c r="F141" s="636" t="s">
        <v>180</v>
      </c>
      <c r="G141" s="636" t="s">
        <v>180</v>
      </c>
      <c r="H141" s="636" t="s">
        <v>180</v>
      </c>
    </row>
    <row r="142" spans="2:8" ht="42" customHeight="1" x14ac:dyDescent="0.25">
      <c r="B142" s="397" t="s">
        <v>745</v>
      </c>
      <c r="C142" s="398" t="s">
        <v>813</v>
      </c>
      <c r="D142" s="397" t="s">
        <v>93</v>
      </c>
      <c r="E142" s="639" t="s">
        <v>180</v>
      </c>
      <c r="F142" s="639" t="s">
        <v>180</v>
      </c>
      <c r="G142" s="639" t="s">
        <v>180</v>
      </c>
      <c r="H142" s="639" t="s">
        <v>180</v>
      </c>
    </row>
    <row r="143" spans="2:8" ht="42" customHeight="1" x14ac:dyDescent="0.25">
      <c r="B143" s="397" t="s">
        <v>746</v>
      </c>
      <c r="C143" s="398" t="s">
        <v>814</v>
      </c>
      <c r="D143" s="397" t="s">
        <v>93</v>
      </c>
      <c r="E143" s="639" t="s">
        <v>180</v>
      </c>
      <c r="F143" s="639" t="s">
        <v>180</v>
      </c>
      <c r="G143" s="639" t="s">
        <v>180</v>
      </c>
      <c r="H143" s="639" t="s">
        <v>180</v>
      </c>
    </row>
    <row r="144" spans="2:8" ht="42" customHeight="1" x14ac:dyDescent="0.25">
      <c r="B144" s="397" t="s">
        <v>747</v>
      </c>
      <c r="C144" s="398" t="s">
        <v>815</v>
      </c>
      <c r="D144" s="397" t="s">
        <v>93</v>
      </c>
      <c r="E144" s="639" t="s">
        <v>180</v>
      </c>
      <c r="F144" s="639" t="s">
        <v>180</v>
      </c>
      <c r="G144" s="639" t="s">
        <v>180</v>
      </c>
      <c r="H144" s="639" t="s">
        <v>180</v>
      </c>
    </row>
    <row r="145" spans="2:8" ht="42" customHeight="1" x14ac:dyDescent="0.25">
      <c r="B145" s="397" t="s">
        <v>1575</v>
      </c>
      <c r="C145" s="398" t="s">
        <v>816</v>
      </c>
      <c r="D145" s="397" t="s">
        <v>93</v>
      </c>
      <c r="E145" s="639" t="s">
        <v>180</v>
      </c>
      <c r="F145" s="639" t="s">
        <v>180</v>
      </c>
      <c r="G145" s="639" t="s">
        <v>180</v>
      </c>
      <c r="H145" s="639" t="s">
        <v>180</v>
      </c>
    </row>
    <row r="146" spans="2:8" ht="33" customHeight="1" x14ac:dyDescent="0.25">
      <c r="B146" s="67" t="s">
        <v>1575</v>
      </c>
      <c r="C146" s="313" t="s">
        <v>1681</v>
      </c>
      <c r="D146" s="67" t="s">
        <v>1683</v>
      </c>
      <c r="E146" s="423" t="s">
        <v>180</v>
      </c>
      <c r="F146" s="423" t="s">
        <v>180</v>
      </c>
      <c r="G146" s="423" t="s">
        <v>180</v>
      </c>
      <c r="H146" s="423" t="s">
        <v>1421</v>
      </c>
    </row>
    <row r="147" spans="2:8" ht="33" customHeight="1" x14ac:dyDescent="0.25">
      <c r="B147" s="67" t="s">
        <v>1575</v>
      </c>
      <c r="C147" s="313" t="s">
        <v>1679</v>
      </c>
      <c r="D147" s="67" t="s">
        <v>1684</v>
      </c>
      <c r="E147" s="423" t="s">
        <v>180</v>
      </c>
      <c r="F147" s="423" t="s">
        <v>180</v>
      </c>
      <c r="G147" s="423" t="s">
        <v>180</v>
      </c>
      <c r="H147" s="423" t="s">
        <v>1421</v>
      </c>
    </row>
    <row r="148" spans="2:8" ht="33" customHeight="1" x14ac:dyDescent="0.25">
      <c r="B148" s="67" t="s">
        <v>1575</v>
      </c>
      <c r="C148" s="313" t="s">
        <v>1680</v>
      </c>
      <c r="D148" s="67" t="s">
        <v>1685</v>
      </c>
      <c r="E148" s="423" t="s">
        <v>180</v>
      </c>
      <c r="F148" s="423" t="s">
        <v>180</v>
      </c>
      <c r="G148" s="423" t="s">
        <v>180</v>
      </c>
      <c r="H148" s="423" t="s">
        <v>1421</v>
      </c>
    </row>
    <row r="149" spans="2:8" ht="48" customHeight="1" x14ac:dyDescent="0.25">
      <c r="B149" s="416" t="s">
        <v>748</v>
      </c>
      <c r="C149" s="417" t="s">
        <v>177</v>
      </c>
      <c r="D149" s="601" t="s">
        <v>93</v>
      </c>
      <c r="E149" s="636" t="s">
        <v>180</v>
      </c>
      <c r="F149" s="636" t="s">
        <v>180</v>
      </c>
      <c r="G149" s="636" t="s">
        <v>180</v>
      </c>
      <c r="H149" s="636" t="s">
        <v>180</v>
      </c>
    </row>
    <row r="150" spans="2:8" ht="48" customHeight="1" x14ac:dyDescent="0.25">
      <c r="B150" s="416" t="s">
        <v>1576</v>
      </c>
      <c r="C150" s="417" t="s">
        <v>1577</v>
      </c>
      <c r="D150" s="601" t="s">
        <v>93</v>
      </c>
      <c r="E150" s="636" t="s">
        <v>180</v>
      </c>
      <c r="F150" s="636" t="s">
        <v>180</v>
      </c>
      <c r="G150" s="636" t="s">
        <v>180</v>
      </c>
      <c r="H150" s="636" t="s">
        <v>180</v>
      </c>
    </row>
    <row r="151" spans="2:8" ht="48" customHeight="1" x14ac:dyDescent="0.25">
      <c r="B151" s="416" t="s">
        <v>169</v>
      </c>
      <c r="C151" s="417" t="s">
        <v>1578</v>
      </c>
      <c r="D151" s="601" t="s">
        <v>93</v>
      </c>
      <c r="E151" s="636" t="s">
        <v>180</v>
      </c>
      <c r="F151" s="636" t="s">
        <v>180</v>
      </c>
      <c r="G151" s="636" t="s">
        <v>180</v>
      </c>
      <c r="H151" s="636" t="s">
        <v>180</v>
      </c>
    </row>
    <row r="152" spans="2:8" ht="48" customHeight="1" x14ac:dyDescent="0.25">
      <c r="B152" s="416" t="s">
        <v>171</v>
      </c>
      <c r="C152" s="417" t="s">
        <v>1579</v>
      </c>
      <c r="D152" s="601" t="s">
        <v>93</v>
      </c>
      <c r="E152" s="636" t="s">
        <v>180</v>
      </c>
      <c r="F152" s="636" t="s">
        <v>180</v>
      </c>
      <c r="G152" s="636" t="s">
        <v>180</v>
      </c>
      <c r="H152" s="636" t="s">
        <v>180</v>
      </c>
    </row>
    <row r="153" spans="2:8" ht="48" customHeight="1" x14ac:dyDescent="0.25">
      <c r="B153" s="416" t="s">
        <v>1580</v>
      </c>
      <c r="C153" s="417" t="s">
        <v>1581</v>
      </c>
      <c r="D153" s="601" t="s">
        <v>93</v>
      </c>
      <c r="E153" s="636" t="s">
        <v>180</v>
      </c>
      <c r="F153" s="636" t="s">
        <v>180</v>
      </c>
      <c r="G153" s="636" t="s">
        <v>180</v>
      </c>
      <c r="H153" s="636" t="s">
        <v>180</v>
      </c>
    </row>
    <row r="154" spans="2:8" ht="42" customHeight="1" x14ac:dyDescent="0.25">
      <c r="B154" s="397" t="s">
        <v>1582</v>
      </c>
      <c r="C154" s="398" t="s">
        <v>1583</v>
      </c>
      <c r="D154" s="397" t="s">
        <v>93</v>
      </c>
      <c r="E154" s="639" t="s">
        <v>180</v>
      </c>
      <c r="F154" s="639" t="s">
        <v>180</v>
      </c>
      <c r="G154" s="639" t="s">
        <v>180</v>
      </c>
      <c r="H154" s="639" t="s">
        <v>180</v>
      </c>
    </row>
    <row r="155" spans="2:8" ht="42" customHeight="1" x14ac:dyDescent="0.25">
      <c r="B155" s="397" t="s">
        <v>1584</v>
      </c>
      <c r="C155" s="398" t="s">
        <v>1566</v>
      </c>
      <c r="D155" s="397" t="s">
        <v>93</v>
      </c>
      <c r="E155" s="639" t="s">
        <v>180</v>
      </c>
      <c r="F155" s="639" t="s">
        <v>180</v>
      </c>
      <c r="G155" s="639" t="s">
        <v>180</v>
      </c>
      <c r="H155" s="639" t="s">
        <v>180</v>
      </c>
    </row>
    <row r="156" spans="2:8" ht="42" customHeight="1" x14ac:dyDescent="0.25">
      <c r="B156" s="397" t="s">
        <v>1585</v>
      </c>
      <c r="C156" s="398" t="s">
        <v>1586</v>
      </c>
      <c r="D156" s="397" t="s">
        <v>93</v>
      </c>
      <c r="E156" s="639" t="s">
        <v>180</v>
      </c>
      <c r="F156" s="639" t="s">
        <v>180</v>
      </c>
      <c r="G156" s="639" t="s">
        <v>180</v>
      </c>
      <c r="H156" s="639" t="s">
        <v>180</v>
      </c>
    </row>
    <row r="157" spans="2:8" ht="42" customHeight="1" x14ac:dyDescent="0.25">
      <c r="B157" s="397" t="s">
        <v>1587</v>
      </c>
      <c r="C157" s="398" t="s">
        <v>1588</v>
      </c>
      <c r="D157" s="397" t="s">
        <v>93</v>
      </c>
      <c r="E157" s="639" t="s">
        <v>180</v>
      </c>
      <c r="F157" s="639" t="s">
        <v>180</v>
      </c>
      <c r="G157" s="639" t="s">
        <v>180</v>
      </c>
      <c r="H157" s="639" t="s">
        <v>180</v>
      </c>
    </row>
    <row r="158" spans="2:8" ht="48" customHeight="1" x14ac:dyDescent="0.25">
      <c r="B158" s="416" t="s">
        <v>173</v>
      </c>
      <c r="C158" s="417" t="s">
        <v>1589</v>
      </c>
      <c r="D158" s="601" t="s">
        <v>93</v>
      </c>
      <c r="E158" s="636" t="s">
        <v>180</v>
      </c>
      <c r="F158" s="636" t="s">
        <v>180</v>
      </c>
      <c r="G158" s="636" t="s">
        <v>180</v>
      </c>
      <c r="H158" s="636" t="s">
        <v>180</v>
      </c>
    </row>
    <row r="159" spans="2:8" ht="48" customHeight="1" x14ac:dyDescent="0.25">
      <c r="B159" s="416" t="s">
        <v>1590</v>
      </c>
      <c r="C159" s="417" t="s">
        <v>1591</v>
      </c>
      <c r="D159" s="601" t="s">
        <v>93</v>
      </c>
      <c r="E159" s="636" t="s">
        <v>180</v>
      </c>
      <c r="F159" s="636" t="s">
        <v>180</v>
      </c>
      <c r="G159" s="636" t="s">
        <v>180</v>
      </c>
      <c r="H159" s="636" t="s">
        <v>180</v>
      </c>
    </row>
    <row r="160" spans="2:8" ht="42" customHeight="1" x14ac:dyDescent="0.25">
      <c r="B160" s="397" t="s">
        <v>1592</v>
      </c>
      <c r="C160" s="398" t="s">
        <v>1593</v>
      </c>
      <c r="D160" s="397" t="s">
        <v>93</v>
      </c>
      <c r="E160" s="639" t="s">
        <v>180</v>
      </c>
      <c r="F160" s="639" t="s">
        <v>180</v>
      </c>
      <c r="G160" s="639" t="s">
        <v>180</v>
      </c>
      <c r="H160" s="639" t="s">
        <v>180</v>
      </c>
    </row>
    <row r="161" spans="2:8" ht="42" customHeight="1" x14ac:dyDescent="0.25">
      <c r="B161" s="397" t="s">
        <v>1594</v>
      </c>
      <c r="C161" s="398" t="s">
        <v>1570</v>
      </c>
      <c r="D161" s="397" t="s">
        <v>93</v>
      </c>
      <c r="E161" s="639" t="s">
        <v>180</v>
      </c>
      <c r="F161" s="639" t="s">
        <v>180</v>
      </c>
      <c r="G161" s="639" t="s">
        <v>180</v>
      </c>
      <c r="H161" s="639" t="s">
        <v>180</v>
      </c>
    </row>
    <row r="162" spans="2:8" ht="42" customHeight="1" x14ac:dyDescent="0.25">
      <c r="B162" s="397" t="s">
        <v>1595</v>
      </c>
      <c r="C162" s="398" t="s">
        <v>1596</v>
      </c>
      <c r="D162" s="397" t="s">
        <v>93</v>
      </c>
      <c r="E162" s="639" t="s">
        <v>180</v>
      </c>
      <c r="F162" s="639" t="s">
        <v>180</v>
      </c>
      <c r="G162" s="639" t="s">
        <v>180</v>
      </c>
      <c r="H162" s="639" t="s">
        <v>180</v>
      </c>
    </row>
    <row r="163" spans="2:8" ht="42" customHeight="1" x14ac:dyDescent="0.25">
      <c r="B163" s="397" t="s">
        <v>1597</v>
      </c>
      <c r="C163" s="398" t="s">
        <v>1598</v>
      </c>
      <c r="D163" s="397" t="s">
        <v>93</v>
      </c>
      <c r="E163" s="639" t="s">
        <v>180</v>
      </c>
      <c r="F163" s="639" t="s">
        <v>180</v>
      </c>
      <c r="G163" s="639" t="s">
        <v>180</v>
      </c>
      <c r="H163" s="639" t="s">
        <v>180</v>
      </c>
    </row>
    <row r="164" spans="2:8" ht="42" customHeight="1" x14ac:dyDescent="0.25">
      <c r="B164" s="397" t="s">
        <v>1599</v>
      </c>
      <c r="C164" s="398" t="s">
        <v>1600</v>
      </c>
      <c r="D164" s="397" t="s">
        <v>93</v>
      </c>
      <c r="E164" s="639" t="s">
        <v>180</v>
      </c>
      <c r="F164" s="639" t="s">
        <v>180</v>
      </c>
      <c r="G164" s="639" t="s">
        <v>180</v>
      </c>
      <c r="H164" s="639" t="s">
        <v>180</v>
      </c>
    </row>
    <row r="165" spans="2:8" ht="48" customHeight="1" x14ac:dyDescent="0.25">
      <c r="B165" s="416" t="s">
        <v>804</v>
      </c>
      <c r="C165" s="417" t="s">
        <v>1601</v>
      </c>
      <c r="D165" s="601" t="s">
        <v>93</v>
      </c>
      <c r="E165" s="636" t="s">
        <v>180</v>
      </c>
      <c r="F165" s="636" t="s">
        <v>180</v>
      </c>
      <c r="G165" s="636" t="s">
        <v>180</v>
      </c>
      <c r="H165" s="636" t="s">
        <v>180</v>
      </c>
    </row>
    <row r="166" spans="2:8" ht="42" customHeight="1" x14ac:dyDescent="0.25">
      <c r="B166" s="397" t="s">
        <v>1602</v>
      </c>
      <c r="C166" s="398" t="s">
        <v>1603</v>
      </c>
      <c r="D166" s="397" t="s">
        <v>93</v>
      </c>
      <c r="E166" s="639" t="s">
        <v>180</v>
      </c>
      <c r="F166" s="639" t="s">
        <v>180</v>
      </c>
      <c r="G166" s="639" t="s">
        <v>180</v>
      </c>
      <c r="H166" s="639" t="s">
        <v>180</v>
      </c>
    </row>
    <row r="167" spans="2:8" ht="42" customHeight="1" x14ac:dyDescent="0.25">
      <c r="B167" s="397" t="s">
        <v>1604</v>
      </c>
      <c r="C167" s="398" t="s">
        <v>1605</v>
      </c>
      <c r="D167" s="397" t="s">
        <v>93</v>
      </c>
      <c r="E167" s="639" t="s">
        <v>180</v>
      </c>
      <c r="F167" s="639" t="s">
        <v>180</v>
      </c>
      <c r="G167" s="639" t="s">
        <v>180</v>
      </c>
      <c r="H167" s="639" t="s">
        <v>180</v>
      </c>
    </row>
    <row r="168" spans="2:8" ht="42" customHeight="1" x14ac:dyDescent="0.25">
      <c r="B168" s="397" t="s">
        <v>1606</v>
      </c>
      <c r="C168" s="398" t="s">
        <v>1607</v>
      </c>
      <c r="D168" s="397" t="s">
        <v>93</v>
      </c>
      <c r="E168" s="639" t="s">
        <v>180</v>
      </c>
      <c r="F168" s="639" t="s">
        <v>180</v>
      </c>
      <c r="G168" s="639" t="s">
        <v>180</v>
      </c>
      <c r="H168" s="639" t="s">
        <v>180</v>
      </c>
    </row>
    <row r="169" spans="2:8" ht="42" customHeight="1" x14ac:dyDescent="0.25">
      <c r="B169" s="397" t="s">
        <v>1608</v>
      </c>
      <c r="C169" s="398" t="s">
        <v>1609</v>
      </c>
      <c r="D169" s="397" t="s">
        <v>93</v>
      </c>
      <c r="E169" s="639" t="s">
        <v>180</v>
      </c>
      <c r="F169" s="639" t="s">
        <v>180</v>
      </c>
      <c r="G169" s="639" t="s">
        <v>180</v>
      </c>
      <c r="H169" s="639" t="s">
        <v>180</v>
      </c>
    </row>
    <row r="170" spans="2:8" ht="42" customHeight="1" x14ac:dyDescent="0.25">
      <c r="B170" s="397" t="s">
        <v>1610</v>
      </c>
      <c r="C170" s="398" t="s">
        <v>1612</v>
      </c>
      <c r="D170" s="397" t="s">
        <v>93</v>
      </c>
      <c r="E170" s="639" t="s">
        <v>180</v>
      </c>
      <c r="F170" s="639" t="s">
        <v>180</v>
      </c>
      <c r="G170" s="639" t="s">
        <v>180</v>
      </c>
      <c r="H170" s="639" t="s">
        <v>180</v>
      </c>
    </row>
    <row r="171" spans="2:8" ht="42" customHeight="1" x14ac:dyDescent="0.25">
      <c r="B171" s="397" t="s">
        <v>1611</v>
      </c>
      <c r="C171" s="398" t="s">
        <v>1613</v>
      </c>
      <c r="D171" s="397" t="s">
        <v>93</v>
      </c>
      <c r="E171" s="639" t="s">
        <v>180</v>
      </c>
      <c r="F171" s="639" t="s">
        <v>180</v>
      </c>
      <c r="G171" s="639" t="s">
        <v>180</v>
      </c>
      <c r="H171" s="639" t="s">
        <v>180</v>
      </c>
    </row>
    <row r="172" spans="2:8" ht="48" customHeight="1" x14ac:dyDescent="0.25">
      <c r="B172" s="416" t="s">
        <v>805</v>
      </c>
      <c r="C172" s="417" t="s">
        <v>177</v>
      </c>
      <c r="D172" s="601" t="s">
        <v>93</v>
      </c>
      <c r="E172" s="636" t="s">
        <v>180</v>
      </c>
      <c r="F172" s="636" t="s">
        <v>180</v>
      </c>
      <c r="G172" s="636" t="s">
        <v>180</v>
      </c>
      <c r="H172" s="636" t="s">
        <v>180</v>
      </c>
    </row>
    <row r="173" spans="2:8" ht="48" customHeight="1" x14ac:dyDescent="0.25">
      <c r="B173" s="416" t="s">
        <v>1614</v>
      </c>
      <c r="C173" s="417" t="s">
        <v>179</v>
      </c>
      <c r="D173" s="601" t="s">
        <v>93</v>
      </c>
      <c r="E173" s="636" t="s">
        <v>180</v>
      </c>
      <c r="F173" s="636" t="s">
        <v>180</v>
      </c>
      <c r="G173" s="636" t="s">
        <v>180</v>
      </c>
      <c r="H173" s="636" t="s">
        <v>180</v>
      </c>
    </row>
    <row r="174" spans="2:8" ht="48" customHeight="1" x14ac:dyDescent="0.25">
      <c r="B174" s="416" t="s">
        <v>174</v>
      </c>
      <c r="C174" s="417" t="s">
        <v>1615</v>
      </c>
      <c r="D174" s="601" t="s">
        <v>93</v>
      </c>
      <c r="E174" s="636" t="s">
        <v>180</v>
      </c>
      <c r="F174" s="636" t="s">
        <v>180</v>
      </c>
      <c r="G174" s="636" t="s">
        <v>180</v>
      </c>
      <c r="H174" s="636" t="s">
        <v>180</v>
      </c>
    </row>
    <row r="175" spans="2:8" ht="33" customHeight="1" x14ac:dyDescent="0.25">
      <c r="B175" s="67" t="s">
        <v>174</v>
      </c>
      <c r="C175" s="313" t="s">
        <v>1499</v>
      </c>
      <c r="D175" s="67" t="s">
        <v>1627</v>
      </c>
      <c r="E175" s="423" t="s">
        <v>180</v>
      </c>
      <c r="F175" s="423" t="s">
        <v>180</v>
      </c>
      <c r="G175" s="423" t="s">
        <v>180</v>
      </c>
      <c r="H175" s="423" t="s">
        <v>1421</v>
      </c>
    </row>
    <row r="176" spans="2:8" ht="33" customHeight="1" x14ac:dyDescent="0.25">
      <c r="B176" s="67" t="s">
        <v>174</v>
      </c>
      <c r="C176" s="313" t="s">
        <v>1498</v>
      </c>
      <c r="D176" s="67" t="s">
        <v>1628</v>
      </c>
      <c r="E176" s="423" t="s">
        <v>180</v>
      </c>
      <c r="F176" s="423" t="s">
        <v>180</v>
      </c>
      <c r="G176" s="423" t="s">
        <v>180</v>
      </c>
      <c r="H176" s="423" t="s">
        <v>1421</v>
      </c>
    </row>
    <row r="177" spans="2:8" ht="33" customHeight="1" x14ac:dyDescent="0.25">
      <c r="B177" s="67" t="s">
        <v>174</v>
      </c>
      <c r="C177" s="313" t="s">
        <v>1438</v>
      </c>
      <c r="D177" s="67" t="s">
        <v>1636</v>
      </c>
      <c r="E177" s="423" t="s">
        <v>180</v>
      </c>
      <c r="F177" s="423" t="s">
        <v>180</v>
      </c>
      <c r="G177" s="423" t="s">
        <v>180</v>
      </c>
      <c r="H177" s="423" t="s">
        <v>1421</v>
      </c>
    </row>
    <row r="178" spans="2:8" ht="33" customHeight="1" x14ac:dyDescent="0.25">
      <c r="B178" s="67" t="s">
        <v>174</v>
      </c>
      <c r="C178" s="313" t="s">
        <v>1505</v>
      </c>
      <c r="D178" s="67" t="s">
        <v>1640</v>
      </c>
      <c r="E178" s="423" t="s">
        <v>180</v>
      </c>
      <c r="F178" s="423" t="s">
        <v>180</v>
      </c>
      <c r="G178" s="423" t="s">
        <v>180</v>
      </c>
      <c r="H178" s="423" t="s">
        <v>1421</v>
      </c>
    </row>
  </sheetData>
  <sheetProtection formatCells="0" formatColumns="0" formatRows="0" insertColumns="0" insertRows="0" insertHyperlinks="0" deleteColumns="0" deleteRows="0" sort="0" autoFilter="0" pivotTables="0"/>
  <mergeCells count="13">
    <mergeCell ref="H15:H18"/>
    <mergeCell ref="E17:G17"/>
    <mergeCell ref="B4:H4"/>
    <mergeCell ref="B6:H6"/>
    <mergeCell ref="B7:H7"/>
    <mergeCell ref="B9:H9"/>
    <mergeCell ref="B11:H11"/>
    <mergeCell ref="B12:H12"/>
    <mergeCell ref="B14:G14"/>
    <mergeCell ref="B15:B18"/>
    <mergeCell ref="C15:C18"/>
    <mergeCell ref="D15:D18"/>
    <mergeCell ref="E15:G16"/>
  </mergeCells>
  <phoneticPr fontId="68" type="noConversion"/>
  <conditionalFormatting sqref="E20:H20">
    <cfRule type="containsText" dxfId="295" priority="176" operator="containsText" text="Наименование инвестиционного проекта">
      <formula>NOT(ISERROR(SEARCH("Наименование инвестиционного проекта",E20)))</formula>
    </cfRule>
  </conditionalFormatting>
  <conditionalFormatting sqref="E20:H20 E31:H32">
    <cfRule type="cellIs" dxfId="294" priority="175" operator="equal">
      <formula>0</formula>
    </cfRule>
  </conditionalFormatting>
  <conditionalFormatting sqref="E30:H30">
    <cfRule type="cellIs" dxfId="293" priority="168" operator="equal">
      <formula>0</formula>
    </cfRule>
  </conditionalFormatting>
  <conditionalFormatting sqref="B91:B97 D91:D97 B74:D74">
    <cfRule type="containsText" dxfId="292" priority="46" operator="containsText" text="Наименование инвестиционного проекта">
      <formula>NOT(ISERROR(SEARCH("Наименование инвестиционного проекта",B74)))</formula>
    </cfRule>
  </conditionalFormatting>
  <conditionalFormatting sqref="B81:D84 B77:D77 B91:D97 B74:D74">
    <cfRule type="cellIs" dxfId="291" priority="45" operator="equal">
      <formula>0</formula>
    </cfRule>
  </conditionalFormatting>
  <conditionalFormatting sqref="D81:D82 B83:D84 D20:D46 B105:D119 B69:D73 C97 B131:D174 B77:D77 D99:D100 B99:B100 B121:D122 B124:D127">
    <cfRule type="containsText" dxfId="290" priority="44" operator="containsText" text="Наименование инвестиционного проекта">
      <formula>NOT(ISERROR(SEARCH("Наименование инвестиционного проекта",B20)))</formula>
    </cfRule>
  </conditionalFormatting>
  <conditionalFormatting sqref="B47:D47 D20:D46 B105:D119 B54:D66 C97 B49:D49 B52:D52 B69:D73 B131:D174 D99:D100 B99:B100 B121:D122 B124:D127">
    <cfRule type="cellIs" dxfId="289" priority="43" operator="equal">
      <formula>0</formula>
    </cfRule>
  </conditionalFormatting>
  <conditionalFormatting sqref="D104">
    <cfRule type="cellIs" dxfId="288" priority="34" operator="equal">
      <formula>0</formula>
    </cfRule>
  </conditionalFormatting>
  <conditionalFormatting sqref="C99">
    <cfRule type="cellIs" dxfId="287" priority="36" operator="equal">
      <formula>0</formula>
    </cfRule>
  </conditionalFormatting>
  <conditionalFormatting sqref="C100">
    <cfRule type="cellIs" dxfId="286" priority="35" operator="equal">
      <formula>0</formula>
    </cfRule>
  </conditionalFormatting>
  <conditionalFormatting sqref="C43:C44">
    <cfRule type="cellIs" dxfId="285" priority="32" operator="equal">
      <formula>0</formula>
    </cfRule>
  </conditionalFormatting>
  <conditionalFormatting sqref="B81:C82 D85:D86 B104:C104 B101:D103 B87:D90">
    <cfRule type="containsText" dxfId="284" priority="42" operator="containsText" text="Наименование инвестиционного проекта">
      <formula>NOT(ISERROR(SEARCH("Наименование инвестиционного проекта",B81)))</formula>
    </cfRule>
  </conditionalFormatting>
  <conditionalFormatting sqref="D85:D86 B104:C104 B101:D103 B87:D90">
    <cfRule type="cellIs" dxfId="283" priority="41" operator="equal">
      <formula>0</formula>
    </cfRule>
  </conditionalFormatting>
  <conditionalFormatting sqref="B20:C20 B45:C46 B44">
    <cfRule type="cellIs" dxfId="282" priority="40" operator="equal">
      <formula>0</formula>
    </cfRule>
  </conditionalFormatting>
  <conditionalFormatting sqref="B53 D53">
    <cfRule type="cellIs" dxfId="281" priority="39" operator="equal">
      <formula>0</formula>
    </cfRule>
  </conditionalFormatting>
  <conditionalFormatting sqref="B85:C85">
    <cfRule type="cellIs" dxfId="280" priority="38" operator="equal">
      <formula>0</formula>
    </cfRule>
  </conditionalFormatting>
  <conditionalFormatting sqref="B86:C86">
    <cfRule type="cellIs" dxfId="279" priority="37" operator="equal">
      <formula>0</formula>
    </cfRule>
  </conditionalFormatting>
  <conditionalFormatting sqref="C53">
    <cfRule type="cellIs" dxfId="278" priority="33" operator="equal">
      <formula>0</formula>
    </cfRule>
  </conditionalFormatting>
  <conditionalFormatting sqref="C48">
    <cfRule type="cellIs" dxfId="277" priority="30" operator="equal">
      <formula>0</formula>
    </cfRule>
  </conditionalFormatting>
  <conditionalFormatting sqref="D48 B48">
    <cfRule type="cellIs" dxfId="276" priority="31" operator="equal">
      <formula>0</formula>
    </cfRule>
  </conditionalFormatting>
  <conditionalFormatting sqref="C50:C51">
    <cfRule type="cellIs" dxfId="275" priority="28" operator="equal">
      <formula>0</formula>
    </cfRule>
  </conditionalFormatting>
  <conditionalFormatting sqref="D50:D51 B50:B51">
    <cfRule type="cellIs" dxfId="274" priority="29" operator="equal">
      <formula>0</formula>
    </cfRule>
  </conditionalFormatting>
  <conditionalFormatting sqref="B67:D68">
    <cfRule type="cellIs" dxfId="273" priority="27" operator="equal">
      <formula>0</formula>
    </cfRule>
  </conditionalFormatting>
  <conditionalFormatting sqref="B130:D130">
    <cfRule type="containsText" dxfId="272" priority="26" operator="containsText" text="Наименование инвестиционного проекта">
      <formula>NOT(ISERROR(SEARCH("Наименование инвестиционного проекта",B130)))</formula>
    </cfRule>
  </conditionalFormatting>
  <conditionalFormatting sqref="B130:D130">
    <cfRule type="cellIs" dxfId="271" priority="25" operator="equal">
      <formula>0</formula>
    </cfRule>
  </conditionalFormatting>
  <conditionalFormatting sqref="B77:D77">
    <cfRule type="containsText" dxfId="270" priority="24" operator="containsText" text="Наименование инвестиционного проекта">
      <formula>NOT(ISERROR(SEARCH("Наименование инвестиционного проекта",B77)))</formula>
    </cfRule>
  </conditionalFormatting>
  <conditionalFormatting sqref="B77:D77">
    <cfRule type="cellIs" dxfId="269" priority="23" operator="equal">
      <formula>0</formula>
    </cfRule>
  </conditionalFormatting>
  <conditionalFormatting sqref="C77">
    <cfRule type="containsText" dxfId="268" priority="22" operator="containsText" text="Наименование инвестиционного проекта">
      <formula>NOT(ISERROR(SEARCH("Наименование инвестиционного проекта",C77)))</formula>
    </cfRule>
  </conditionalFormatting>
  <conditionalFormatting sqref="C98">
    <cfRule type="cellIs" dxfId="267" priority="19" operator="equal">
      <formula>0</formula>
    </cfRule>
  </conditionalFormatting>
  <conditionalFormatting sqref="D98 B98">
    <cfRule type="containsText" dxfId="266" priority="21" operator="containsText" text="Наименование инвестиционного проекта">
      <formula>NOT(ISERROR(SEARCH("Наименование инвестиционного проекта",B98)))</formula>
    </cfRule>
  </conditionalFormatting>
  <conditionalFormatting sqref="D98 B98">
    <cfRule type="cellIs" dxfId="265" priority="20" operator="equal">
      <formula>0</formula>
    </cfRule>
  </conditionalFormatting>
  <conditionalFormatting sqref="B128:D129">
    <cfRule type="containsText" dxfId="264" priority="18" operator="containsText" text="Наименование инвестиционного проекта">
      <formula>NOT(ISERROR(SEARCH("Наименование инвестиционного проекта",B128)))</formula>
    </cfRule>
  </conditionalFormatting>
  <conditionalFormatting sqref="B128:D129">
    <cfRule type="cellIs" dxfId="263" priority="17" operator="equal">
      <formula>0</formula>
    </cfRule>
  </conditionalFormatting>
  <conditionalFormatting sqref="B175:D177">
    <cfRule type="containsText" dxfId="262" priority="16" operator="containsText" text="Наименование инвестиционного проекта">
      <formula>NOT(ISERROR(SEARCH("Наименование инвестиционного проекта",B175)))</formula>
    </cfRule>
  </conditionalFormatting>
  <conditionalFormatting sqref="B175:D177">
    <cfRule type="cellIs" dxfId="261" priority="15" operator="equal">
      <formula>0</formula>
    </cfRule>
  </conditionalFormatting>
  <conditionalFormatting sqref="B75:D76">
    <cfRule type="containsText" dxfId="260" priority="14" operator="containsText" text="Наименование инвестиционного проекта">
      <formula>NOT(ISERROR(SEARCH("Наименование инвестиционного проекта",B75)))</formula>
    </cfRule>
  </conditionalFormatting>
  <conditionalFormatting sqref="B75:D76">
    <cfRule type="cellIs" dxfId="259" priority="13" operator="equal">
      <formula>0</formula>
    </cfRule>
  </conditionalFormatting>
  <conditionalFormatting sqref="C75:C76">
    <cfRule type="containsText" dxfId="258" priority="12" operator="containsText" text="Наименование инвестиционного проекта">
      <formula>NOT(ISERROR(SEARCH("Наименование инвестиционного проекта",C75)))</formula>
    </cfRule>
  </conditionalFormatting>
  <conditionalFormatting sqref="B78:D79">
    <cfRule type="containsText" dxfId="257" priority="11" operator="containsText" text="Наименование инвестиционного проекта">
      <formula>NOT(ISERROR(SEARCH("Наименование инвестиционного проекта",B78)))</formula>
    </cfRule>
  </conditionalFormatting>
  <conditionalFormatting sqref="B78:D79">
    <cfRule type="cellIs" dxfId="256" priority="10" operator="equal">
      <formula>0</formula>
    </cfRule>
  </conditionalFormatting>
  <conditionalFormatting sqref="C78:C79">
    <cfRule type="containsText" dxfId="255" priority="9" operator="containsText" text="Наименование инвестиционного проекта">
      <formula>NOT(ISERROR(SEARCH("Наименование инвестиционного проекта",C78)))</formula>
    </cfRule>
  </conditionalFormatting>
  <conditionalFormatting sqref="B120:D120">
    <cfRule type="containsText" dxfId="254" priority="8" operator="containsText" text="Наименование инвестиционного проекта">
      <formula>NOT(ISERROR(SEARCH("Наименование инвестиционного проекта",B120)))</formula>
    </cfRule>
  </conditionalFormatting>
  <conditionalFormatting sqref="B120:D120">
    <cfRule type="cellIs" dxfId="253" priority="7" operator="equal">
      <formula>0</formula>
    </cfRule>
  </conditionalFormatting>
  <conditionalFormatting sqref="B80:D80">
    <cfRule type="containsText" dxfId="252" priority="6" operator="containsText" text="Наименование инвестиционного проекта">
      <formula>NOT(ISERROR(SEARCH("Наименование инвестиционного проекта",B80)))</formula>
    </cfRule>
  </conditionalFormatting>
  <conditionalFormatting sqref="B80:D80">
    <cfRule type="cellIs" dxfId="251" priority="5" operator="equal">
      <formula>0</formula>
    </cfRule>
  </conditionalFormatting>
  <conditionalFormatting sqref="B123:D123">
    <cfRule type="containsText" dxfId="250" priority="4" operator="containsText" text="Наименование инвестиционного проекта">
      <formula>NOT(ISERROR(SEARCH("Наименование инвестиционного проекта",B123)))</formula>
    </cfRule>
  </conditionalFormatting>
  <conditionalFormatting sqref="B123:D123">
    <cfRule type="cellIs" dxfId="249" priority="3" operator="equal">
      <formula>0</formula>
    </cfRule>
  </conditionalFormatting>
  <conditionalFormatting sqref="B178:D178">
    <cfRule type="containsText" dxfId="248" priority="2" operator="containsText" text="Наименование инвестиционного проекта">
      <formula>NOT(ISERROR(SEARCH("Наименование инвестиционного проекта",B178)))</formula>
    </cfRule>
  </conditionalFormatting>
  <conditionalFormatting sqref="B178:D178">
    <cfRule type="cellIs" dxfId="247" priority="1" operator="equal">
      <formula>0</formula>
    </cfRule>
  </conditionalFormatting>
  <pageMargins left="0.70866141732283472" right="0.70866141732283472" top="0.74803149606299213" bottom="0.74803149606299213" header="0.31496062992125984" footer="0.31496062992125984"/>
  <pageSetup paperSize="8" scale="1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AT173"/>
  <sheetViews>
    <sheetView view="pageBreakPreview" zoomScale="70" zoomScaleNormal="100" zoomScaleSheetLayoutView="70" workbookViewId="0">
      <pane xSplit="3" ySplit="15" topLeftCell="G157" activePane="bottomRight" state="frozen"/>
      <selection activeCell="A13" sqref="A13"/>
      <selection pane="topRight" activeCell="D13" sqref="D13"/>
      <selection pane="bottomLeft" activeCell="A16" sqref="A16"/>
      <selection pane="bottomRight" activeCell="L143" sqref="L143"/>
    </sheetView>
  </sheetViews>
  <sheetFormatPr defaultRowHeight="15" x14ac:dyDescent="0.25"/>
  <cols>
    <col min="1" max="1" width="7" style="176" customWidth="1"/>
    <col min="2" max="2" width="13.7109375" style="176" customWidth="1"/>
    <col min="3" max="3" width="124.85546875" style="176" customWidth="1"/>
    <col min="4" max="4" width="14.42578125" style="176" customWidth="1"/>
    <col min="5" max="5" width="20.42578125" style="176" customWidth="1"/>
    <col min="6" max="6" width="31.85546875" style="186" customWidth="1"/>
    <col min="7" max="7" width="22.85546875" style="176" customWidth="1"/>
    <col min="8" max="8" width="47.42578125" style="176" customWidth="1"/>
    <col min="9" max="9" width="23.42578125" style="176" customWidth="1"/>
    <col min="10" max="10" width="23" style="176" customWidth="1"/>
    <col min="11" max="11" width="24" style="176" customWidth="1"/>
    <col min="12" max="12" width="32.42578125" style="176" customWidth="1"/>
    <col min="13" max="13" width="27.85546875" style="176" customWidth="1"/>
    <col min="14" max="14" width="38" style="176" customWidth="1"/>
    <col min="15" max="15" width="48.140625" style="176" customWidth="1"/>
    <col min="16" max="18" width="19.5703125" style="176" customWidth="1"/>
    <col min="19" max="19" width="15.42578125" style="176" customWidth="1"/>
    <col min="20" max="20" width="8.7109375" style="176" customWidth="1"/>
    <col min="21" max="21" width="16.140625" style="176" customWidth="1"/>
    <col min="22" max="22" width="8.140625" style="176" customWidth="1"/>
    <col min="23" max="23" width="22.42578125" style="176" customWidth="1"/>
    <col min="24" max="24" width="17.28515625" style="176" customWidth="1"/>
    <col min="25" max="25" width="25.42578125" style="176" customWidth="1"/>
    <col min="26" max="26" width="27" style="176" customWidth="1"/>
    <col min="27" max="27" width="7.85546875" style="176" bestFit="1" customWidth="1"/>
    <col min="28" max="28" width="7.5703125" style="176" customWidth="1"/>
    <col min="29" max="29" width="9.28515625" style="176" customWidth="1"/>
    <col min="30" max="30" width="13.85546875" style="176" customWidth="1"/>
    <col min="31" max="259" width="9.140625" style="176"/>
    <col min="260" max="260" width="4.42578125" style="176" bestFit="1" customWidth="1"/>
    <col min="261" max="261" width="18.28515625" style="176" bestFit="1" customWidth="1"/>
    <col min="262" max="262" width="19" style="176" bestFit="1" customWidth="1"/>
    <col min="263" max="263" width="15.42578125" style="176" bestFit="1" customWidth="1"/>
    <col min="264" max="265" width="12.42578125" style="176" bestFit="1" customWidth="1"/>
    <col min="266" max="266" width="7.140625" style="176" bestFit="1" customWidth="1"/>
    <col min="267" max="267" width="10.140625" style="176" bestFit="1" customWidth="1"/>
    <col min="268" max="268" width="15.85546875" style="176" bestFit="1" customWidth="1"/>
    <col min="269" max="269" width="15.140625" style="176" bestFit="1" customWidth="1"/>
    <col min="270" max="270" width="18.28515625" style="176" bestFit="1" customWidth="1"/>
    <col min="271" max="271" width="13.28515625" style="176" bestFit="1" customWidth="1"/>
    <col min="272" max="272" width="19.28515625" style="176" customWidth="1"/>
    <col min="273" max="273" width="15.140625" style="176" customWidth="1"/>
    <col min="274" max="274" width="21" style="176" bestFit="1" customWidth="1"/>
    <col min="275" max="275" width="17.140625" style="176" bestFit="1" customWidth="1"/>
    <col min="276" max="276" width="16.85546875" style="176" bestFit="1" customWidth="1"/>
    <col min="277" max="277" width="16.7109375" style="176" bestFit="1" customWidth="1"/>
    <col min="278" max="278" width="15.7109375" style="176" bestFit="1" customWidth="1"/>
    <col min="279" max="279" width="16.28515625" style="176" bestFit="1" customWidth="1"/>
    <col min="280" max="280" width="17.28515625" style="176" customWidth="1"/>
    <col min="281" max="281" width="23.42578125" style="176" bestFit="1" customWidth="1"/>
    <col min="282" max="282" width="31.85546875" style="176" bestFit="1" customWidth="1"/>
    <col min="283" max="283" width="7.85546875" style="176" bestFit="1" customWidth="1"/>
    <col min="284" max="284" width="5.7109375" style="176" bestFit="1" customWidth="1"/>
    <col min="285" max="285" width="9.140625" style="176" bestFit="1" customWidth="1"/>
    <col min="286" max="286" width="13.5703125" style="176" bestFit="1" customWidth="1"/>
    <col min="287" max="515" width="9.140625" style="176"/>
    <col min="516" max="516" width="4.42578125" style="176" bestFit="1" customWidth="1"/>
    <col min="517" max="517" width="18.28515625" style="176" bestFit="1" customWidth="1"/>
    <col min="518" max="518" width="19" style="176" bestFit="1" customWidth="1"/>
    <col min="519" max="519" width="15.42578125" style="176" bestFit="1" customWidth="1"/>
    <col min="520" max="521" width="12.42578125" style="176" bestFit="1" customWidth="1"/>
    <col min="522" max="522" width="7.140625" style="176" bestFit="1" customWidth="1"/>
    <col min="523" max="523" width="10.140625" style="176" bestFit="1" customWidth="1"/>
    <col min="524" max="524" width="15.85546875" style="176" bestFit="1" customWidth="1"/>
    <col min="525" max="525" width="15.140625" style="176" bestFit="1" customWidth="1"/>
    <col min="526" max="526" width="18.28515625" style="176" bestFit="1" customWidth="1"/>
    <col min="527" max="527" width="13.28515625" style="176" bestFit="1" customWidth="1"/>
    <col min="528" max="528" width="19.28515625" style="176" customWidth="1"/>
    <col min="529" max="529" width="15.140625" style="176" customWidth="1"/>
    <col min="530" max="530" width="21" style="176" bestFit="1" customWidth="1"/>
    <col min="531" max="531" width="17.140625" style="176" bestFit="1" customWidth="1"/>
    <col min="532" max="532" width="16.85546875" style="176" bestFit="1" customWidth="1"/>
    <col min="533" max="533" width="16.7109375" style="176" bestFit="1" customWidth="1"/>
    <col min="534" max="534" width="15.7109375" style="176" bestFit="1" customWidth="1"/>
    <col min="535" max="535" width="16.28515625" style="176" bestFit="1" customWidth="1"/>
    <col min="536" max="536" width="17.28515625" style="176" customWidth="1"/>
    <col min="537" max="537" width="23.42578125" style="176" bestFit="1" customWidth="1"/>
    <col min="538" max="538" width="31.85546875" style="176" bestFit="1" customWidth="1"/>
    <col min="539" max="539" width="7.85546875" style="176" bestFit="1" customWidth="1"/>
    <col min="540" max="540" width="5.7109375" style="176" bestFit="1" customWidth="1"/>
    <col min="541" max="541" width="9.140625" style="176" bestFit="1" customWidth="1"/>
    <col min="542" max="542" width="13.5703125" style="176" bestFit="1" customWidth="1"/>
    <col min="543" max="771" width="9.140625" style="176"/>
    <col min="772" max="772" width="4.42578125" style="176" bestFit="1" customWidth="1"/>
    <col min="773" max="773" width="18.28515625" style="176" bestFit="1" customWidth="1"/>
    <col min="774" max="774" width="19" style="176" bestFit="1" customWidth="1"/>
    <col min="775" max="775" width="15.42578125" style="176" bestFit="1" customWidth="1"/>
    <col min="776" max="777" width="12.42578125" style="176" bestFit="1" customWidth="1"/>
    <col min="778" max="778" width="7.140625" style="176" bestFit="1" customWidth="1"/>
    <col min="779" max="779" width="10.140625" style="176" bestFit="1" customWidth="1"/>
    <col min="780" max="780" width="15.85546875" style="176" bestFit="1" customWidth="1"/>
    <col min="781" max="781" width="15.140625" style="176" bestFit="1" customWidth="1"/>
    <col min="782" max="782" width="18.28515625" style="176" bestFit="1" customWidth="1"/>
    <col min="783" max="783" width="13.28515625" style="176" bestFit="1" customWidth="1"/>
    <col min="784" max="784" width="19.28515625" style="176" customWidth="1"/>
    <col min="785" max="785" width="15.140625" style="176" customWidth="1"/>
    <col min="786" max="786" width="21" style="176" bestFit="1" customWidth="1"/>
    <col min="787" max="787" width="17.140625" style="176" bestFit="1" customWidth="1"/>
    <col min="788" max="788" width="16.85546875" style="176" bestFit="1" customWidth="1"/>
    <col min="789" max="789" width="16.7109375" style="176" bestFit="1" customWidth="1"/>
    <col min="790" max="790" width="15.7109375" style="176" bestFit="1" customWidth="1"/>
    <col min="791" max="791" width="16.28515625" style="176" bestFit="1" customWidth="1"/>
    <col min="792" max="792" width="17.28515625" style="176" customWidth="1"/>
    <col min="793" max="793" width="23.42578125" style="176" bestFit="1" customWidth="1"/>
    <col min="794" max="794" width="31.85546875" style="176" bestFit="1" customWidth="1"/>
    <col min="795" max="795" width="7.85546875" style="176" bestFit="1" customWidth="1"/>
    <col min="796" max="796" width="5.7109375" style="176" bestFit="1" customWidth="1"/>
    <col min="797" max="797" width="9.140625" style="176" bestFit="1" customWidth="1"/>
    <col min="798" max="798" width="13.5703125" style="176" bestFit="1" customWidth="1"/>
    <col min="799" max="1027" width="9.140625" style="176"/>
    <col min="1028" max="1028" width="4.42578125" style="176" bestFit="1" customWidth="1"/>
    <col min="1029" max="1029" width="18.28515625" style="176" bestFit="1" customWidth="1"/>
    <col min="1030" max="1030" width="19" style="176" bestFit="1" customWidth="1"/>
    <col min="1031" max="1031" width="15.42578125" style="176" bestFit="1" customWidth="1"/>
    <col min="1032" max="1033" width="12.42578125" style="176" bestFit="1" customWidth="1"/>
    <col min="1034" max="1034" width="7.140625" style="176" bestFit="1" customWidth="1"/>
    <col min="1035" max="1035" width="10.140625" style="176" bestFit="1" customWidth="1"/>
    <col min="1036" max="1036" width="15.85546875" style="176" bestFit="1" customWidth="1"/>
    <col min="1037" max="1037" width="15.140625" style="176" bestFit="1" customWidth="1"/>
    <col min="1038" max="1038" width="18.28515625" style="176" bestFit="1" customWidth="1"/>
    <col min="1039" max="1039" width="13.28515625" style="176" bestFit="1" customWidth="1"/>
    <col min="1040" max="1040" width="19.28515625" style="176" customWidth="1"/>
    <col min="1041" max="1041" width="15.140625" style="176" customWidth="1"/>
    <col min="1042" max="1042" width="21" style="176" bestFit="1" customWidth="1"/>
    <col min="1043" max="1043" width="17.140625" style="176" bestFit="1" customWidth="1"/>
    <col min="1044" max="1044" width="16.85546875" style="176" bestFit="1" customWidth="1"/>
    <col min="1045" max="1045" width="16.7109375" style="176" bestFit="1" customWidth="1"/>
    <col min="1046" max="1046" width="15.7109375" style="176" bestFit="1" customWidth="1"/>
    <col min="1047" max="1047" width="16.28515625" style="176" bestFit="1" customWidth="1"/>
    <col min="1048" max="1048" width="17.28515625" style="176" customWidth="1"/>
    <col min="1049" max="1049" width="23.42578125" style="176" bestFit="1" customWidth="1"/>
    <col min="1050" max="1050" width="31.85546875" style="176" bestFit="1" customWidth="1"/>
    <col min="1051" max="1051" width="7.85546875" style="176" bestFit="1" customWidth="1"/>
    <col min="1052" max="1052" width="5.7109375" style="176" bestFit="1" customWidth="1"/>
    <col min="1053" max="1053" width="9.140625" style="176" bestFit="1" customWidth="1"/>
    <col min="1054" max="1054" width="13.5703125" style="176" bestFit="1" customWidth="1"/>
    <col min="1055" max="1283" width="9.140625" style="176"/>
    <col min="1284" max="1284" width="4.42578125" style="176" bestFit="1" customWidth="1"/>
    <col min="1285" max="1285" width="18.28515625" style="176" bestFit="1" customWidth="1"/>
    <col min="1286" max="1286" width="19" style="176" bestFit="1" customWidth="1"/>
    <col min="1287" max="1287" width="15.42578125" style="176" bestFit="1" customWidth="1"/>
    <col min="1288" max="1289" width="12.42578125" style="176" bestFit="1" customWidth="1"/>
    <col min="1290" max="1290" width="7.140625" style="176" bestFit="1" customWidth="1"/>
    <col min="1291" max="1291" width="10.140625" style="176" bestFit="1" customWidth="1"/>
    <col min="1292" max="1292" width="15.85546875" style="176" bestFit="1" customWidth="1"/>
    <col min="1293" max="1293" width="15.140625" style="176" bestFit="1" customWidth="1"/>
    <col min="1294" max="1294" width="18.28515625" style="176" bestFit="1" customWidth="1"/>
    <col min="1295" max="1295" width="13.28515625" style="176" bestFit="1" customWidth="1"/>
    <col min="1296" max="1296" width="19.28515625" style="176" customWidth="1"/>
    <col min="1297" max="1297" width="15.140625" style="176" customWidth="1"/>
    <col min="1298" max="1298" width="21" style="176" bestFit="1" customWidth="1"/>
    <col min="1299" max="1299" width="17.140625" style="176" bestFit="1" customWidth="1"/>
    <col min="1300" max="1300" width="16.85546875" style="176" bestFit="1" customWidth="1"/>
    <col min="1301" max="1301" width="16.7109375" style="176" bestFit="1" customWidth="1"/>
    <col min="1302" max="1302" width="15.7109375" style="176" bestFit="1" customWidth="1"/>
    <col min="1303" max="1303" width="16.28515625" style="176" bestFit="1" customWidth="1"/>
    <col min="1304" max="1304" width="17.28515625" style="176" customWidth="1"/>
    <col min="1305" max="1305" width="23.42578125" style="176" bestFit="1" customWidth="1"/>
    <col min="1306" max="1306" width="31.85546875" style="176" bestFit="1" customWidth="1"/>
    <col min="1307" max="1307" width="7.85546875" style="176" bestFit="1" customWidth="1"/>
    <col min="1308" max="1308" width="5.7109375" style="176" bestFit="1" customWidth="1"/>
    <col min="1309" max="1309" width="9.140625" style="176" bestFit="1" customWidth="1"/>
    <col min="1310" max="1310" width="13.5703125" style="176" bestFit="1" customWidth="1"/>
    <col min="1311" max="1539" width="9.140625" style="176"/>
    <col min="1540" max="1540" width="4.42578125" style="176" bestFit="1" customWidth="1"/>
    <col min="1541" max="1541" width="18.28515625" style="176" bestFit="1" customWidth="1"/>
    <col min="1542" max="1542" width="19" style="176" bestFit="1" customWidth="1"/>
    <col min="1543" max="1543" width="15.42578125" style="176" bestFit="1" customWidth="1"/>
    <col min="1544" max="1545" width="12.42578125" style="176" bestFit="1" customWidth="1"/>
    <col min="1546" max="1546" width="7.140625" style="176" bestFit="1" customWidth="1"/>
    <col min="1547" max="1547" width="10.140625" style="176" bestFit="1" customWidth="1"/>
    <col min="1548" max="1548" width="15.85546875" style="176" bestFit="1" customWidth="1"/>
    <col min="1549" max="1549" width="15.140625" style="176" bestFit="1" customWidth="1"/>
    <col min="1550" max="1550" width="18.28515625" style="176" bestFit="1" customWidth="1"/>
    <col min="1551" max="1551" width="13.28515625" style="176" bestFit="1" customWidth="1"/>
    <col min="1552" max="1552" width="19.28515625" style="176" customWidth="1"/>
    <col min="1553" max="1553" width="15.140625" style="176" customWidth="1"/>
    <col min="1554" max="1554" width="21" style="176" bestFit="1" customWidth="1"/>
    <col min="1555" max="1555" width="17.140625" style="176" bestFit="1" customWidth="1"/>
    <col min="1556" max="1556" width="16.85546875" style="176" bestFit="1" customWidth="1"/>
    <col min="1557" max="1557" width="16.7109375" style="176" bestFit="1" customWidth="1"/>
    <col min="1558" max="1558" width="15.7109375" style="176" bestFit="1" customWidth="1"/>
    <col min="1559" max="1559" width="16.28515625" style="176" bestFit="1" customWidth="1"/>
    <col min="1560" max="1560" width="17.28515625" style="176" customWidth="1"/>
    <col min="1561" max="1561" width="23.42578125" style="176" bestFit="1" customWidth="1"/>
    <col min="1562" max="1562" width="31.85546875" style="176" bestFit="1" customWidth="1"/>
    <col min="1563" max="1563" width="7.85546875" style="176" bestFit="1" customWidth="1"/>
    <col min="1564" max="1564" width="5.7109375" style="176" bestFit="1" customWidth="1"/>
    <col min="1565" max="1565" width="9.140625" style="176" bestFit="1" customWidth="1"/>
    <col min="1566" max="1566" width="13.5703125" style="176" bestFit="1" customWidth="1"/>
    <col min="1567" max="1795" width="9.140625" style="176"/>
    <col min="1796" max="1796" width="4.42578125" style="176" bestFit="1" customWidth="1"/>
    <col min="1797" max="1797" width="18.28515625" style="176" bestFit="1" customWidth="1"/>
    <col min="1798" max="1798" width="19" style="176" bestFit="1" customWidth="1"/>
    <col min="1799" max="1799" width="15.42578125" style="176" bestFit="1" customWidth="1"/>
    <col min="1800" max="1801" width="12.42578125" style="176" bestFit="1" customWidth="1"/>
    <col min="1802" max="1802" width="7.140625" style="176" bestFit="1" customWidth="1"/>
    <col min="1803" max="1803" width="10.140625" style="176" bestFit="1" customWidth="1"/>
    <col min="1804" max="1804" width="15.85546875" style="176" bestFit="1" customWidth="1"/>
    <col min="1805" max="1805" width="15.140625" style="176" bestFit="1" customWidth="1"/>
    <col min="1806" max="1806" width="18.28515625" style="176" bestFit="1" customWidth="1"/>
    <col min="1807" max="1807" width="13.28515625" style="176" bestFit="1" customWidth="1"/>
    <col min="1808" max="1808" width="19.28515625" style="176" customWidth="1"/>
    <col min="1809" max="1809" width="15.140625" style="176" customWidth="1"/>
    <col min="1810" max="1810" width="21" style="176" bestFit="1" customWidth="1"/>
    <col min="1811" max="1811" width="17.140625" style="176" bestFit="1" customWidth="1"/>
    <col min="1812" max="1812" width="16.85546875" style="176" bestFit="1" customWidth="1"/>
    <col min="1813" max="1813" width="16.7109375" style="176" bestFit="1" customWidth="1"/>
    <col min="1814" max="1814" width="15.7109375" style="176" bestFit="1" customWidth="1"/>
    <col min="1815" max="1815" width="16.28515625" style="176" bestFit="1" customWidth="1"/>
    <col min="1816" max="1816" width="17.28515625" style="176" customWidth="1"/>
    <col min="1817" max="1817" width="23.42578125" style="176" bestFit="1" customWidth="1"/>
    <col min="1818" max="1818" width="31.85546875" style="176" bestFit="1" customWidth="1"/>
    <col min="1819" max="1819" width="7.85546875" style="176" bestFit="1" customWidth="1"/>
    <col min="1820" max="1820" width="5.7109375" style="176" bestFit="1" customWidth="1"/>
    <col min="1821" max="1821" width="9.140625" style="176" bestFit="1" customWidth="1"/>
    <col min="1822" max="1822" width="13.5703125" style="176" bestFit="1" customWidth="1"/>
    <col min="1823" max="2051" width="9.140625" style="176"/>
    <col min="2052" max="2052" width="4.42578125" style="176" bestFit="1" customWidth="1"/>
    <col min="2053" max="2053" width="18.28515625" style="176" bestFit="1" customWidth="1"/>
    <col min="2054" max="2054" width="19" style="176" bestFit="1" customWidth="1"/>
    <col min="2055" max="2055" width="15.42578125" style="176" bestFit="1" customWidth="1"/>
    <col min="2056" max="2057" width="12.42578125" style="176" bestFit="1" customWidth="1"/>
    <col min="2058" max="2058" width="7.140625" style="176" bestFit="1" customWidth="1"/>
    <col min="2059" max="2059" width="10.140625" style="176" bestFit="1" customWidth="1"/>
    <col min="2060" max="2060" width="15.85546875" style="176" bestFit="1" customWidth="1"/>
    <col min="2061" max="2061" width="15.140625" style="176" bestFit="1" customWidth="1"/>
    <col min="2062" max="2062" width="18.28515625" style="176" bestFit="1" customWidth="1"/>
    <col min="2063" max="2063" width="13.28515625" style="176" bestFit="1" customWidth="1"/>
    <col min="2064" max="2064" width="19.28515625" style="176" customWidth="1"/>
    <col min="2065" max="2065" width="15.140625" style="176" customWidth="1"/>
    <col min="2066" max="2066" width="21" style="176" bestFit="1" customWidth="1"/>
    <col min="2067" max="2067" width="17.140625" style="176" bestFit="1" customWidth="1"/>
    <col min="2068" max="2068" width="16.85546875" style="176" bestFit="1" customWidth="1"/>
    <col min="2069" max="2069" width="16.7109375" style="176" bestFit="1" customWidth="1"/>
    <col min="2070" max="2070" width="15.7109375" style="176" bestFit="1" customWidth="1"/>
    <col min="2071" max="2071" width="16.28515625" style="176" bestFit="1" customWidth="1"/>
    <col min="2072" max="2072" width="17.28515625" style="176" customWidth="1"/>
    <col min="2073" max="2073" width="23.42578125" style="176" bestFit="1" customWidth="1"/>
    <col min="2074" max="2074" width="31.85546875" style="176" bestFit="1" customWidth="1"/>
    <col min="2075" max="2075" width="7.85546875" style="176" bestFit="1" customWidth="1"/>
    <col min="2076" max="2076" width="5.7109375" style="176" bestFit="1" customWidth="1"/>
    <col min="2077" max="2077" width="9.140625" style="176" bestFit="1" customWidth="1"/>
    <col min="2078" max="2078" width="13.5703125" style="176" bestFit="1" customWidth="1"/>
    <col min="2079" max="2307" width="9.140625" style="176"/>
    <col min="2308" max="2308" width="4.42578125" style="176" bestFit="1" customWidth="1"/>
    <col min="2309" max="2309" width="18.28515625" style="176" bestFit="1" customWidth="1"/>
    <col min="2310" max="2310" width="19" style="176" bestFit="1" customWidth="1"/>
    <col min="2311" max="2311" width="15.42578125" style="176" bestFit="1" customWidth="1"/>
    <col min="2312" max="2313" width="12.42578125" style="176" bestFit="1" customWidth="1"/>
    <col min="2314" max="2314" width="7.140625" style="176" bestFit="1" customWidth="1"/>
    <col min="2315" max="2315" width="10.140625" style="176" bestFit="1" customWidth="1"/>
    <col min="2316" max="2316" width="15.85546875" style="176" bestFit="1" customWidth="1"/>
    <col min="2317" max="2317" width="15.140625" style="176" bestFit="1" customWidth="1"/>
    <col min="2318" max="2318" width="18.28515625" style="176" bestFit="1" customWidth="1"/>
    <col min="2319" max="2319" width="13.28515625" style="176" bestFit="1" customWidth="1"/>
    <col min="2320" max="2320" width="19.28515625" style="176" customWidth="1"/>
    <col min="2321" max="2321" width="15.140625" style="176" customWidth="1"/>
    <col min="2322" max="2322" width="21" style="176" bestFit="1" customWidth="1"/>
    <col min="2323" max="2323" width="17.140625" style="176" bestFit="1" customWidth="1"/>
    <col min="2324" max="2324" width="16.85546875" style="176" bestFit="1" customWidth="1"/>
    <col min="2325" max="2325" width="16.7109375" style="176" bestFit="1" customWidth="1"/>
    <col min="2326" max="2326" width="15.7109375" style="176" bestFit="1" customWidth="1"/>
    <col min="2327" max="2327" width="16.28515625" style="176" bestFit="1" customWidth="1"/>
    <col min="2328" max="2328" width="17.28515625" style="176" customWidth="1"/>
    <col min="2329" max="2329" width="23.42578125" style="176" bestFit="1" customWidth="1"/>
    <col min="2330" max="2330" width="31.85546875" style="176" bestFit="1" customWidth="1"/>
    <col min="2331" max="2331" width="7.85546875" style="176" bestFit="1" customWidth="1"/>
    <col min="2332" max="2332" width="5.7109375" style="176" bestFit="1" customWidth="1"/>
    <col min="2333" max="2333" width="9.140625" style="176" bestFit="1" customWidth="1"/>
    <col min="2334" max="2334" width="13.5703125" style="176" bestFit="1" customWidth="1"/>
    <col min="2335" max="2563" width="9.140625" style="176"/>
    <col min="2564" max="2564" width="4.42578125" style="176" bestFit="1" customWidth="1"/>
    <col min="2565" max="2565" width="18.28515625" style="176" bestFit="1" customWidth="1"/>
    <col min="2566" max="2566" width="19" style="176" bestFit="1" customWidth="1"/>
    <col min="2567" max="2567" width="15.42578125" style="176" bestFit="1" customWidth="1"/>
    <col min="2568" max="2569" width="12.42578125" style="176" bestFit="1" customWidth="1"/>
    <col min="2570" max="2570" width="7.140625" style="176" bestFit="1" customWidth="1"/>
    <col min="2571" max="2571" width="10.140625" style="176" bestFit="1" customWidth="1"/>
    <col min="2572" max="2572" width="15.85546875" style="176" bestFit="1" customWidth="1"/>
    <col min="2573" max="2573" width="15.140625" style="176" bestFit="1" customWidth="1"/>
    <col min="2574" max="2574" width="18.28515625" style="176" bestFit="1" customWidth="1"/>
    <col min="2575" max="2575" width="13.28515625" style="176" bestFit="1" customWidth="1"/>
    <col min="2576" max="2576" width="19.28515625" style="176" customWidth="1"/>
    <col min="2577" max="2577" width="15.140625" style="176" customWidth="1"/>
    <col min="2578" max="2578" width="21" style="176" bestFit="1" customWidth="1"/>
    <col min="2579" max="2579" width="17.140625" style="176" bestFit="1" customWidth="1"/>
    <col min="2580" max="2580" width="16.85546875" style="176" bestFit="1" customWidth="1"/>
    <col min="2581" max="2581" width="16.7109375" style="176" bestFit="1" customWidth="1"/>
    <col min="2582" max="2582" width="15.7109375" style="176" bestFit="1" customWidth="1"/>
    <col min="2583" max="2583" width="16.28515625" style="176" bestFit="1" customWidth="1"/>
    <col min="2584" max="2584" width="17.28515625" style="176" customWidth="1"/>
    <col min="2585" max="2585" width="23.42578125" style="176" bestFit="1" customWidth="1"/>
    <col min="2586" max="2586" width="31.85546875" style="176" bestFit="1" customWidth="1"/>
    <col min="2587" max="2587" width="7.85546875" style="176" bestFit="1" customWidth="1"/>
    <col min="2588" max="2588" width="5.7109375" style="176" bestFit="1" customWidth="1"/>
    <col min="2589" max="2589" width="9.140625" style="176" bestFit="1" customWidth="1"/>
    <col min="2590" max="2590" width="13.5703125" style="176" bestFit="1" customWidth="1"/>
    <col min="2591" max="2819" width="9.140625" style="176"/>
    <col min="2820" max="2820" width="4.42578125" style="176" bestFit="1" customWidth="1"/>
    <col min="2821" max="2821" width="18.28515625" style="176" bestFit="1" customWidth="1"/>
    <col min="2822" max="2822" width="19" style="176" bestFit="1" customWidth="1"/>
    <col min="2823" max="2823" width="15.42578125" style="176" bestFit="1" customWidth="1"/>
    <col min="2824" max="2825" width="12.42578125" style="176" bestFit="1" customWidth="1"/>
    <col min="2826" max="2826" width="7.140625" style="176" bestFit="1" customWidth="1"/>
    <col min="2827" max="2827" width="10.140625" style="176" bestFit="1" customWidth="1"/>
    <col min="2828" max="2828" width="15.85546875" style="176" bestFit="1" customWidth="1"/>
    <col min="2829" max="2829" width="15.140625" style="176" bestFit="1" customWidth="1"/>
    <col min="2830" max="2830" width="18.28515625" style="176" bestFit="1" customWidth="1"/>
    <col min="2831" max="2831" width="13.28515625" style="176" bestFit="1" customWidth="1"/>
    <col min="2832" max="2832" width="19.28515625" style="176" customWidth="1"/>
    <col min="2833" max="2833" width="15.140625" style="176" customWidth="1"/>
    <col min="2834" max="2834" width="21" style="176" bestFit="1" customWidth="1"/>
    <col min="2835" max="2835" width="17.140625" style="176" bestFit="1" customWidth="1"/>
    <col min="2836" max="2836" width="16.85546875" style="176" bestFit="1" customWidth="1"/>
    <col min="2837" max="2837" width="16.7109375" style="176" bestFit="1" customWidth="1"/>
    <col min="2838" max="2838" width="15.7109375" style="176" bestFit="1" customWidth="1"/>
    <col min="2839" max="2839" width="16.28515625" style="176" bestFit="1" customWidth="1"/>
    <col min="2840" max="2840" width="17.28515625" style="176" customWidth="1"/>
    <col min="2841" max="2841" width="23.42578125" style="176" bestFit="1" customWidth="1"/>
    <col min="2842" max="2842" width="31.85546875" style="176" bestFit="1" customWidth="1"/>
    <col min="2843" max="2843" width="7.85546875" style="176" bestFit="1" customWidth="1"/>
    <col min="2844" max="2844" width="5.7109375" style="176" bestFit="1" customWidth="1"/>
    <col min="2845" max="2845" width="9.140625" style="176" bestFit="1" customWidth="1"/>
    <col min="2846" max="2846" width="13.5703125" style="176" bestFit="1" customWidth="1"/>
    <col min="2847" max="3075" width="9.140625" style="176"/>
    <col min="3076" max="3076" width="4.42578125" style="176" bestFit="1" customWidth="1"/>
    <col min="3077" max="3077" width="18.28515625" style="176" bestFit="1" customWidth="1"/>
    <col min="3078" max="3078" width="19" style="176" bestFit="1" customWidth="1"/>
    <col min="3079" max="3079" width="15.42578125" style="176" bestFit="1" customWidth="1"/>
    <col min="3080" max="3081" width="12.42578125" style="176" bestFit="1" customWidth="1"/>
    <col min="3082" max="3082" width="7.140625" style="176" bestFit="1" customWidth="1"/>
    <col min="3083" max="3083" width="10.140625" style="176" bestFit="1" customWidth="1"/>
    <col min="3084" max="3084" width="15.85546875" style="176" bestFit="1" customWidth="1"/>
    <col min="3085" max="3085" width="15.140625" style="176" bestFit="1" customWidth="1"/>
    <col min="3086" max="3086" width="18.28515625" style="176" bestFit="1" customWidth="1"/>
    <col min="3087" max="3087" width="13.28515625" style="176" bestFit="1" customWidth="1"/>
    <col min="3088" max="3088" width="19.28515625" style="176" customWidth="1"/>
    <col min="3089" max="3089" width="15.140625" style="176" customWidth="1"/>
    <col min="3090" max="3090" width="21" style="176" bestFit="1" customWidth="1"/>
    <col min="3091" max="3091" width="17.140625" style="176" bestFit="1" customWidth="1"/>
    <col min="3092" max="3092" width="16.85546875" style="176" bestFit="1" customWidth="1"/>
    <col min="3093" max="3093" width="16.7109375" style="176" bestFit="1" customWidth="1"/>
    <col min="3094" max="3094" width="15.7109375" style="176" bestFit="1" customWidth="1"/>
    <col min="3095" max="3095" width="16.28515625" style="176" bestFit="1" customWidth="1"/>
    <col min="3096" max="3096" width="17.28515625" style="176" customWidth="1"/>
    <col min="3097" max="3097" width="23.42578125" style="176" bestFit="1" customWidth="1"/>
    <col min="3098" max="3098" width="31.85546875" style="176" bestFit="1" customWidth="1"/>
    <col min="3099" max="3099" width="7.85546875" style="176" bestFit="1" customWidth="1"/>
    <col min="3100" max="3100" width="5.7109375" style="176" bestFit="1" customWidth="1"/>
    <col min="3101" max="3101" width="9.140625" style="176" bestFit="1" customWidth="1"/>
    <col min="3102" max="3102" width="13.5703125" style="176" bestFit="1" customWidth="1"/>
    <col min="3103" max="3331" width="9.140625" style="176"/>
    <col min="3332" max="3332" width="4.42578125" style="176" bestFit="1" customWidth="1"/>
    <col min="3333" max="3333" width="18.28515625" style="176" bestFit="1" customWidth="1"/>
    <col min="3334" max="3334" width="19" style="176" bestFit="1" customWidth="1"/>
    <col min="3335" max="3335" width="15.42578125" style="176" bestFit="1" customWidth="1"/>
    <col min="3336" max="3337" width="12.42578125" style="176" bestFit="1" customWidth="1"/>
    <col min="3338" max="3338" width="7.140625" style="176" bestFit="1" customWidth="1"/>
    <col min="3339" max="3339" width="10.140625" style="176" bestFit="1" customWidth="1"/>
    <col min="3340" max="3340" width="15.85546875" style="176" bestFit="1" customWidth="1"/>
    <col min="3341" max="3341" width="15.140625" style="176" bestFit="1" customWidth="1"/>
    <col min="3342" max="3342" width="18.28515625" style="176" bestFit="1" customWidth="1"/>
    <col min="3343" max="3343" width="13.28515625" style="176" bestFit="1" customWidth="1"/>
    <col min="3344" max="3344" width="19.28515625" style="176" customWidth="1"/>
    <col min="3345" max="3345" width="15.140625" style="176" customWidth="1"/>
    <col min="3346" max="3346" width="21" style="176" bestFit="1" customWidth="1"/>
    <col min="3347" max="3347" width="17.140625" style="176" bestFit="1" customWidth="1"/>
    <col min="3348" max="3348" width="16.85546875" style="176" bestFit="1" customWidth="1"/>
    <col min="3349" max="3349" width="16.7109375" style="176" bestFit="1" customWidth="1"/>
    <col min="3350" max="3350" width="15.7109375" style="176" bestFit="1" customWidth="1"/>
    <col min="3351" max="3351" width="16.28515625" style="176" bestFit="1" customWidth="1"/>
    <col min="3352" max="3352" width="17.28515625" style="176" customWidth="1"/>
    <col min="3353" max="3353" width="23.42578125" style="176" bestFit="1" customWidth="1"/>
    <col min="3354" max="3354" width="31.85546875" style="176" bestFit="1" customWidth="1"/>
    <col min="3355" max="3355" width="7.85546875" style="176" bestFit="1" customWidth="1"/>
    <col min="3356" max="3356" width="5.7109375" style="176" bestFit="1" customWidth="1"/>
    <col min="3357" max="3357" width="9.140625" style="176" bestFit="1" customWidth="1"/>
    <col min="3358" max="3358" width="13.5703125" style="176" bestFit="1" customWidth="1"/>
    <col min="3359" max="3587" width="9.140625" style="176"/>
    <col min="3588" max="3588" width="4.42578125" style="176" bestFit="1" customWidth="1"/>
    <col min="3589" max="3589" width="18.28515625" style="176" bestFit="1" customWidth="1"/>
    <col min="3590" max="3590" width="19" style="176" bestFit="1" customWidth="1"/>
    <col min="3591" max="3591" width="15.42578125" style="176" bestFit="1" customWidth="1"/>
    <col min="3592" max="3593" width="12.42578125" style="176" bestFit="1" customWidth="1"/>
    <col min="3594" max="3594" width="7.140625" style="176" bestFit="1" customWidth="1"/>
    <col min="3595" max="3595" width="10.140625" style="176" bestFit="1" customWidth="1"/>
    <col min="3596" max="3596" width="15.85546875" style="176" bestFit="1" customWidth="1"/>
    <col min="3597" max="3597" width="15.140625" style="176" bestFit="1" customWidth="1"/>
    <col min="3598" max="3598" width="18.28515625" style="176" bestFit="1" customWidth="1"/>
    <col min="3599" max="3599" width="13.28515625" style="176" bestFit="1" customWidth="1"/>
    <col min="3600" max="3600" width="19.28515625" style="176" customWidth="1"/>
    <col min="3601" max="3601" width="15.140625" style="176" customWidth="1"/>
    <col min="3602" max="3602" width="21" style="176" bestFit="1" customWidth="1"/>
    <col min="3603" max="3603" width="17.140625" style="176" bestFit="1" customWidth="1"/>
    <col min="3604" max="3604" width="16.85546875" style="176" bestFit="1" customWidth="1"/>
    <col min="3605" max="3605" width="16.7109375" style="176" bestFit="1" customWidth="1"/>
    <col min="3606" max="3606" width="15.7109375" style="176" bestFit="1" customWidth="1"/>
    <col min="3607" max="3607" width="16.28515625" style="176" bestFit="1" customWidth="1"/>
    <col min="3608" max="3608" width="17.28515625" style="176" customWidth="1"/>
    <col min="3609" max="3609" width="23.42578125" style="176" bestFit="1" customWidth="1"/>
    <col min="3610" max="3610" width="31.85546875" style="176" bestFit="1" customWidth="1"/>
    <col min="3611" max="3611" width="7.85546875" style="176" bestFit="1" customWidth="1"/>
    <col min="3612" max="3612" width="5.7109375" style="176" bestFit="1" customWidth="1"/>
    <col min="3613" max="3613" width="9.140625" style="176" bestFit="1" customWidth="1"/>
    <col min="3614" max="3614" width="13.5703125" style="176" bestFit="1" customWidth="1"/>
    <col min="3615" max="3843" width="9.140625" style="176"/>
    <col min="3844" max="3844" width="4.42578125" style="176" bestFit="1" customWidth="1"/>
    <col min="3845" max="3845" width="18.28515625" style="176" bestFit="1" customWidth="1"/>
    <col min="3846" max="3846" width="19" style="176" bestFit="1" customWidth="1"/>
    <col min="3847" max="3847" width="15.42578125" style="176" bestFit="1" customWidth="1"/>
    <col min="3848" max="3849" width="12.42578125" style="176" bestFit="1" customWidth="1"/>
    <col min="3850" max="3850" width="7.140625" style="176" bestFit="1" customWidth="1"/>
    <col min="3851" max="3851" width="10.140625" style="176" bestFit="1" customWidth="1"/>
    <col min="3852" max="3852" width="15.85546875" style="176" bestFit="1" customWidth="1"/>
    <col min="3853" max="3853" width="15.140625" style="176" bestFit="1" customWidth="1"/>
    <col min="3854" max="3854" width="18.28515625" style="176" bestFit="1" customWidth="1"/>
    <col min="3855" max="3855" width="13.28515625" style="176" bestFit="1" customWidth="1"/>
    <col min="3856" max="3856" width="19.28515625" style="176" customWidth="1"/>
    <col min="3857" max="3857" width="15.140625" style="176" customWidth="1"/>
    <col min="3858" max="3858" width="21" style="176" bestFit="1" customWidth="1"/>
    <col min="3859" max="3859" width="17.140625" style="176" bestFit="1" customWidth="1"/>
    <col min="3860" max="3860" width="16.85546875" style="176" bestFit="1" customWidth="1"/>
    <col min="3861" max="3861" width="16.7109375" style="176" bestFit="1" customWidth="1"/>
    <col min="3862" max="3862" width="15.7109375" style="176" bestFit="1" customWidth="1"/>
    <col min="3863" max="3863" width="16.28515625" style="176" bestFit="1" customWidth="1"/>
    <col min="3864" max="3864" width="17.28515625" style="176" customWidth="1"/>
    <col min="3865" max="3865" width="23.42578125" style="176" bestFit="1" customWidth="1"/>
    <col min="3866" max="3866" width="31.85546875" style="176" bestFit="1" customWidth="1"/>
    <col min="3867" max="3867" width="7.85546875" style="176" bestFit="1" customWidth="1"/>
    <col min="3868" max="3868" width="5.7109375" style="176" bestFit="1" customWidth="1"/>
    <col min="3869" max="3869" width="9.140625" style="176" bestFit="1" customWidth="1"/>
    <col min="3870" max="3870" width="13.5703125" style="176" bestFit="1" customWidth="1"/>
    <col min="3871" max="4099" width="9.140625" style="176"/>
    <col min="4100" max="4100" width="4.42578125" style="176" bestFit="1" customWidth="1"/>
    <col min="4101" max="4101" width="18.28515625" style="176" bestFit="1" customWidth="1"/>
    <col min="4102" max="4102" width="19" style="176" bestFit="1" customWidth="1"/>
    <col min="4103" max="4103" width="15.42578125" style="176" bestFit="1" customWidth="1"/>
    <col min="4104" max="4105" width="12.42578125" style="176" bestFit="1" customWidth="1"/>
    <col min="4106" max="4106" width="7.140625" style="176" bestFit="1" customWidth="1"/>
    <col min="4107" max="4107" width="10.140625" style="176" bestFit="1" customWidth="1"/>
    <col min="4108" max="4108" width="15.85546875" style="176" bestFit="1" customWidth="1"/>
    <col min="4109" max="4109" width="15.140625" style="176" bestFit="1" customWidth="1"/>
    <col min="4110" max="4110" width="18.28515625" style="176" bestFit="1" customWidth="1"/>
    <col min="4111" max="4111" width="13.28515625" style="176" bestFit="1" customWidth="1"/>
    <col min="4112" max="4112" width="19.28515625" style="176" customWidth="1"/>
    <col min="4113" max="4113" width="15.140625" style="176" customWidth="1"/>
    <col min="4114" max="4114" width="21" style="176" bestFit="1" customWidth="1"/>
    <col min="4115" max="4115" width="17.140625" style="176" bestFit="1" customWidth="1"/>
    <col min="4116" max="4116" width="16.85546875" style="176" bestFit="1" customWidth="1"/>
    <col min="4117" max="4117" width="16.7109375" style="176" bestFit="1" customWidth="1"/>
    <col min="4118" max="4118" width="15.7109375" style="176" bestFit="1" customWidth="1"/>
    <col min="4119" max="4119" width="16.28515625" style="176" bestFit="1" customWidth="1"/>
    <col min="4120" max="4120" width="17.28515625" style="176" customWidth="1"/>
    <col min="4121" max="4121" width="23.42578125" style="176" bestFit="1" customWidth="1"/>
    <col min="4122" max="4122" width="31.85546875" style="176" bestFit="1" customWidth="1"/>
    <col min="4123" max="4123" width="7.85546875" style="176" bestFit="1" customWidth="1"/>
    <col min="4124" max="4124" width="5.7109375" style="176" bestFit="1" customWidth="1"/>
    <col min="4125" max="4125" width="9.140625" style="176" bestFit="1" customWidth="1"/>
    <col min="4126" max="4126" width="13.5703125" style="176" bestFit="1" customWidth="1"/>
    <col min="4127" max="4355" width="9.140625" style="176"/>
    <col min="4356" max="4356" width="4.42578125" style="176" bestFit="1" customWidth="1"/>
    <col min="4357" max="4357" width="18.28515625" style="176" bestFit="1" customWidth="1"/>
    <col min="4358" max="4358" width="19" style="176" bestFit="1" customWidth="1"/>
    <col min="4359" max="4359" width="15.42578125" style="176" bestFit="1" customWidth="1"/>
    <col min="4360" max="4361" width="12.42578125" style="176" bestFit="1" customWidth="1"/>
    <col min="4362" max="4362" width="7.140625" style="176" bestFit="1" customWidth="1"/>
    <col min="4363" max="4363" width="10.140625" style="176" bestFit="1" customWidth="1"/>
    <col min="4364" max="4364" width="15.85546875" style="176" bestFit="1" customWidth="1"/>
    <col min="4365" max="4365" width="15.140625" style="176" bestFit="1" customWidth="1"/>
    <col min="4366" max="4366" width="18.28515625" style="176" bestFit="1" customWidth="1"/>
    <col min="4367" max="4367" width="13.28515625" style="176" bestFit="1" customWidth="1"/>
    <col min="4368" max="4368" width="19.28515625" style="176" customWidth="1"/>
    <col min="4369" max="4369" width="15.140625" style="176" customWidth="1"/>
    <col min="4370" max="4370" width="21" style="176" bestFit="1" customWidth="1"/>
    <col min="4371" max="4371" width="17.140625" style="176" bestFit="1" customWidth="1"/>
    <col min="4372" max="4372" width="16.85546875" style="176" bestFit="1" customWidth="1"/>
    <col min="4373" max="4373" width="16.7109375" style="176" bestFit="1" customWidth="1"/>
    <col min="4374" max="4374" width="15.7109375" style="176" bestFit="1" customWidth="1"/>
    <col min="4375" max="4375" width="16.28515625" style="176" bestFit="1" customWidth="1"/>
    <col min="4376" max="4376" width="17.28515625" style="176" customWidth="1"/>
    <col min="4377" max="4377" width="23.42578125" style="176" bestFit="1" customWidth="1"/>
    <col min="4378" max="4378" width="31.85546875" style="176" bestFit="1" customWidth="1"/>
    <col min="4379" max="4379" width="7.85546875" style="176" bestFit="1" customWidth="1"/>
    <col min="4380" max="4380" width="5.7109375" style="176" bestFit="1" customWidth="1"/>
    <col min="4381" max="4381" width="9.140625" style="176" bestFit="1" customWidth="1"/>
    <col min="4382" max="4382" width="13.5703125" style="176" bestFit="1" customWidth="1"/>
    <col min="4383" max="4611" width="9.140625" style="176"/>
    <col min="4612" max="4612" width="4.42578125" style="176" bestFit="1" customWidth="1"/>
    <col min="4613" max="4613" width="18.28515625" style="176" bestFit="1" customWidth="1"/>
    <col min="4614" max="4614" width="19" style="176" bestFit="1" customWidth="1"/>
    <col min="4615" max="4615" width="15.42578125" style="176" bestFit="1" customWidth="1"/>
    <col min="4616" max="4617" width="12.42578125" style="176" bestFit="1" customWidth="1"/>
    <col min="4618" max="4618" width="7.140625" style="176" bestFit="1" customWidth="1"/>
    <col min="4619" max="4619" width="10.140625" style="176" bestFit="1" customWidth="1"/>
    <col min="4620" max="4620" width="15.85546875" style="176" bestFit="1" customWidth="1"/>
    <col min="4621" max="4621" width="15.140625" style="176" bestFit="1" customWidth="1"/>
    <col min="4622" max="4622" width="18.28515625" style="176" bestFit="1" customWidth="1"/>
    <col min="4623" max="4623" width="13.28515625" style="176" bestFit="1" customWidth="1"/>
    <col min="4624" max="4624" width="19.28515625" style="176" customWidth="1"/>
    <col min="4625" max="4625" width="15.140625" style="176" customWidth="1"/>
    <col min="4626" max="4626" width="21" style="176" bestFit="1" customWidth="1"/>
    <col min="4627" max="4627" width="17.140625" style="176" bestFit="1" customWidth="1"/>
    <col min="4628" max="4628" width="16.85546875" style="176" bestFit="1" customWidth="1"/>
    <col min="4629" max="4629" width="16.7109375" style="176" bestFit="1" customWidth="1"/>
    <col min="4630" max="4630" width="15.7109375" style="176" bestFit="1" customWidth="1"/>
    <col min="4631" max="4631" width="16.28515625" style="176" bestFit="1" customWidth="1"/>
    <col min="4632" max="4632" width="17.28515625" style="176" customWidth="1"/>
    <col min="4633" max="4633" width="23.42578125" style="176" bestFit="1" customWidth="1"/>
    <col min="4634" max="4634" width="31.85546875" style="176" bestFit="1" customWidth="1"/>
    <col min="4635" max="4635" width="7.85546875" style="176" bestFit="1" customWidth="1"/>
    <col min="4636" max="4636" width="5.7109375" style="176" bestFit="1" customWidth="1"/>
    <col min="4637" max="4637" width="9.140625" style="176" bestFit="1" customWidth="1"/>
    <col min="4638" max="4638" width="13.5703125" style="176" bestFit="1" customWidth="1"/>
    <col min="4639" max="4867" width="9.140625" style="176"/>
    <col min="4868" max="4868" width="4.42578125" style="176" bestFit="1" customWidth="1"/>
    <col min="4869" max="4869" width="18.28515625" style="176" bestFit="1" customWidth="1"/>
    <col min="4870" max="4870" width="19" style="176" bestFit="1" customWidth="1"/>
    <col min="4871" max="4871" width="15.42578125" style="176" bestFit="1" customWidth="1"/>
    <col min="4872" max="4873" width="12.42578125" style="176" bestFit="1" customWidth="1"/>
    <col min="4874" max="4874" width="7.140625" style="176" bestFit="1" customWidth="1"/>
    <col min="4875" max="4875" width="10.140625" style="176" bestFit="1" customWidth="1"/>
    <col min="4876" max="4876" width="15.85546875" style="176" bestFit="1" customWidth="1"/>
    <col min="4877" max="4877" width="15.140625" style="176" bestFit="1" customWidth="1"/>
    <col min="4878" max="4878" width="18.28515625" style="176" bestFit="1" customWidth="1"/>
    <col min="4879" max="4879" width="13.28515625" style="176" bestFit="1" customWidth="1"/>
    <col min="4880" max="4880" width="19.28515625" style="176" customWidth="1"/>
    <col min="4881" max="4881" width="15.140625" style="176" customWidth="1"/>
    <col min="4882" max="4882" width="21" style="176" bestFit="1" customWidth="1"/>
    <col min="4883" max="4883" width="17.140625" style="176" bestFit="1" customWidth="1"/>
    <col min="4884" max="4884" width="16.85546875" style="176" bestFit="1" customWidth="1"/>
    <col min="4885" max="4885" width="16.7109375" style="176" bestFit="1" customWidth="1"/>
    <col min="4886" max="4886" width="15.7109375" style="176" bestFit="1" customWidth="1"/>
    <col min="4887" max="4887" width="16.28515625" style="176" bestFit="1" customWidth="1"/>
    <col min="4888" max="4888" width="17.28515625" style="176" customWidth="1"/>
    <col min="4889" max="4889" width="23.42578125" style="176" bestFit="1" customWidth="1"/>
    <col min="4890" max="4890" width="31.85546875" style="176" bestFit="1" customWidth="1"/>
    <col min="4891" max="4891" width="7.85546875" style="176" bestFit="1" customWidth="1"/>
    <col min="4892" max="4892" width="5.7109375" style="176" bestFit="1" customWidth="1"/>
    <col min="4893" max="4893" width="9.140625" style="176" bestFit="1" customWidth="1"/>
    <col min="4894" max="4894" width="13.5703125" style="176" bestFit="1" customWidth="1"/>
    <col min="4895" max="5123" width="9.140625" style="176"/>
    <col min="5124" max="5124" width="4.42578125" style="176" bestFit="1" customWidth="1"/>
    <col min="5125" max="5125" width="18.28515625" style="176" bestFit="1" customWidth="1"/>
    <col min="5126" max="5126" width="19" style="176" bestFit="1" customWidth="1"/>
    <col min="5127" max="5127" width="15.42578125" style="176" bestFit="1" customWidth="1"/>
    <col min="5128" max="5129" width="12.42578125" style="176" bestFit="1" customWidth="1"/>
    <col min="5130" max="5130" width="7.140625" style="176" bestFit="1" customWidth="1"/>
    <col min="5131" max="5131" width="10.140625" style="176" bestFit="1" customWidth="1"/>
    <col min="5132" max="5132" width="15.85546875" style="176" bestFit="1" customWidth="1"/>
    <col min="5133" max="5133" width="15.140625" style="176" bestFit="1" customWidth="1"/>
    <col min="5134" max="5134" width="18.28515625" style="176" bestFit="1" customWidth="1"/>
    <col min="5135" max="5135" width="13.28515625" style="176" bestFit="1" customWidth="1"/>
    <col min="5136" max="5136" width="19.28515625" style="176" customWidth="1"/>
    <col min="5137" max="5137" width="15.140625" style="176" customWidth="1"/>
    <col min="5138" max="5138" width="21" style="176" bestFit="1" customWidth="1"/>
    <col min="5139" max="5139" width="17.140625" style="176" bestFit="1" customWidth="1"/>
    <col min="5140" max="5140" width="16.85546875" style="176" bestFit="1" customWidth="1"/>
    <col min="5141" max="5141" width="16.7109375" style="176" bestFit="1" customWidth="1"/>
    <col min="5142" max="5142" width="15.7109375" style="176" bestFit="1" customWidth="1"/>
    <col min="5143" max="5143" width="16.28515625" style="176" bestFit="1" customWidth="1"/>
    <col min="5144" max="5144" width="17.28515625" style="176" customWidth="1"/>
    <col min="5145" max="5145" width="23.42578125" style="176" bestFit="1" customWidth="1"/>
    <col min="5146" max="5146" width="31.85546875" style="176" bestFit="1" customWidth="1"/>
    <col min="5147" max="5147" width="7.85546875" style="176" bestFit="1" customWidth="1"/>
    <col min="5148" max="5148" width="5.7109375" style="176" bestFit="1" customWidth="1"/>
    <col min="5149" max="5149" width="9.140625" style="176" bestFit="1" customWidth="1"/>
    <col min="5150" max="5150" width="13.5703125" style="176" bestFit="1" customWidth="1"/>
    <col min="5151" max="5379" width="9.140625" style="176"/>
    <col min="5380" max="5380" width="4.42578125" style="176" bestFit="1" customWidth="1"/>
    <col min="5381" max="5381" width="18.28515625" style="176" bestFit="1" customWidth="1"/>
    <col min="5382" max="5382" width="19" style="176" bestFit="1" customWidth="1"/>
    <col min="5383" max="5383" width="15.42578125" style="176" bestFit="1" customWidth="1"/>
    <col min="5384" max="5385" width="12.42578125" style="176" bestFit="1" customWidth="1"/>
    <col min="5386" max="5386" width="7.140625" style="176" bestFit="1" customWidth="1"/>
    <col min="5387" max="5387" width="10.140625" style="176" bestFit="1" customWidth="1"/>
    <col min="5388" max="5388" width="15.85546875" style="176" bestFit="1" customWidth="1"/>
    <col min="5389" max="5389" width="15.140625" style="176" bestFit="1" customWidth="1"/>
    <col min="5390" max="5390" width="18.28515625" style="176" bestFit="1" customWidth="1"/>
    <col min="5391" max="5391" width="13.28515625" style="176" bestFit="1" customWidth="1"/>
    <col min="5392" max="5392" width="19.28515625" style="176" customWidth="1"/>
    <col min="5393" max="5393" width="15.140625" style="176" customWidth="1"/>
    <col min="5394" max="5394" width="21" style="176" bestFit="1" customWidth="1"/>
    <col min="5395" max="5395" width="17.140625" style="176" bestFit="1" customWidth="1"/>
    <col min="5396" max="5396" width="16.85546875" style="176" bestFit="1" customWidth="1"/>
    <col min="5397" max="5397" width="16.7109375" style="176" bestFit="1" customWidth="1"/>
    <col min="5398" max="5398" width="15.7109375" style="176" bestFit="1" customWidth="1"/>
    <col min="5399" max="5399" width="16.28515625" style="176" bestFit="1" customWidth="1"/>
    <col min="5400" max="5400" width="17.28515625" style="176" customWidth="1"/>
    <col min="5401" max="5401" width="23.42578125" style="176" bestFit="1" customWidth="1"/>
    <col min="5402" max="5402" width="31.85546875" style="176" bestFit="1" customWidth="1"/>
    <col min="5403" max="5403" width="7.85546875" style="176" bestFit="1" customWidth="1"/>
    <col min="5404" max="5404" width="5.7109375" style="176" bestFit="1" customWidth="1"/>
    <col min="5405" max="5405" width="9.140625" style="176" bestFit="1" customWidth="1"/>
    <col min="5406" max="5406" width="13.5703125" style="176" bestFit="1" customWidth="1"/>
    <col min="5407" max="5635" width="9.140625" style="176"/>
    <col min="5636" max="5636" width="4.42578125" style="176" bestFit="1" customWidth="1"/>
    <col min="5637" max="5637" width="18.28515625" style="176" bestFit="1" customWidth="1"/>
    <col min="5638" max="5638" width="19" style="176" bestFit="1" customWidth="1"/>
    <col min="5639" max="5639" width="15.42578125" style="176" bestFit="1" customWidth="1"/>
    <col min="5640" max="5641" width="12.42578125" style="176" bestFit="1" customWidth="1"/>
    <col min="5642" max="5642" width="7.140625" style="176" bestFit="1" customWidth="1"/>
    <col min="5643" max="5643" width="10.140625" style="176" bestFit="1" customWidth="1"/>
    <col min="5644" max="5644" width="15.85546875" style="176" bestFit="1" customWidth="1"/>
    <col min="5645" max="5645" width="15.140625" style="176" bestFit="1" customWidth="1"/>
    <col min="5646" max="5646" width="18.28515625" style="176" bestFit="1" customWidth="1"/>
    <col min="5647" max="5647" width="13.28515625" style="176" bestFit="1" customWidth="1"/>
    <col min="5648" max="5648" width="19.28515625" style="176" customWidth="1"/>
    <col min="5649" max="5649" width="15.140625" style="176" customWidth="1"/>
    <col min="5650" max="5650" width="21" style="176" bestFit="1" customWidth="1"/>
    <col min="5651" max="5651" width="17.140625" style="176" bestFit="1" customWidth="1"/>
    <col min="5652" max="5652" width="16.85546875" style="176" bestFit="1" customWidth="1"/>
    <col min="5653" max="5653" width="16.7109375" style="176" bestFit="1" customWidth="1"/>
    <col min="5654" max="5654" width="15.7109375" style="176" bestFit="1" customWidth="1"/>
    <col min="5655" max="5655" width="16.28515625" style="176" bestFit="1" customWidth="1"/>
    <col min="5656" max="5656" width="17.28515625" style="176" customWidth="1"/>
    <col min="5657" max="5657" width="23.42578125" style="176" bestFit="1" customWidth="1"/>
    <col min="5658" max="5658" width="31.85546875" style="176" bestFit="1" customWidth="1"/>
    <col min="5659" max="5659" width="7.85546875" style="176" bestFit="1" customWidth="1"/>
    <col min="5660" max="5660" width="5.7109375" style="176" bestFit="1" customWidth="1"/>
    <col min="5661" max="5661" width="9.140625" style="176" bestFit="1" customWidth="1"/>
    <col min="5662" max="5662" width="13.5703125" style="176" bestFit="1" customWidth="1"/>
    <col min="5663" max="5891" width="9.140625" style="176"/>
    <col min="5892" max="5892" width="4.42578125" style="176" bestFit="1" customWidth="1"/>
    <col min="5893" max="5893" width="18.28515625" style="176" bestFit="1" customWidth="1"/>
    <col min="5894" max="5894" width="19" style="176" bestFit="1" customWidth="1"/>
    <col min="5895" max="5895" width="15.42578125" style="176" bestFit="1" customWidth="1"/>
    <col min="5896" max="5897" width="12.42578125" style="176" bestFit="1" customWidth="1"/>
    <col min="5898" max="5898" width="7.140625" style="176" bestFit="1" customWidth="1"/>
    <col min="5899" max="5899" width="10.140625" style="176" bestFit="1" customWidth="1"/>
    <col min="5900" max="5900" width="15.85546875" style="176" bestFit="1" customWidth="1"/>
    <col min="5901" max="5901" width="15.140625" style="176" bestFit="1" customWidth="1"/>
    <col min="5902" max="5902" width="18.28515625" style="176" bestFit="1" customWidth="1"/>
    <col min="5903" max="5903" width="13.28515625" style="176" bestFit="1" customWidth="1"/>
    <col min="5904" max="5904" width="19.28515625" style="176" customWidth="1"/>
    <col min="5905" max="5905" width="15.140625" style="176" customWidth="1"/>
    <col min="5906" max="5906" width="21" style="176" bestFit="1" customWidth="1"/>
    <col min="5907" max="5907" width="17.140625" style="176" bestFit="1" customWidth="1"/>
    <col min="5908" max="5908" width="16.85546875" style="176" bestFit="1" customWidth="1"/>
    <col min="5909" max="5909" width="16.7109375" style="176" bestFit="1" customWidth="1"/>
    <col min="5910" max="5910" width="15.7109375" style="176" bestFit="1" customWidth="1"/>
    <col min="5911" max="5911" width="16.28515625" style="176" bestFit="1" customWidth="1"/>
    <col min="5912" max="5912" width="17.28515625" style="176" customWidth="1"/>
    <col min="5913" max="5913" width="23.42578125" style="176" bestFit="1" customWidth="1"/>
    <col min="5914" max="5914" width="31.85546875" style="176" bestFit="1" customWidth="1"/>
    <col min="5915" max="5915" width="7.85546875" style="176" bestFit="1" customWidth="1"/>
    <col min="5916" max="5916" width="5.7109375" style="176" bestFit="1" customWidth="1"/>
    <col min="5917" max="5917" width="9.140625" style="176" bestFit="1" customWidth="1"/>
    <col min="5918" max="5918" width="13.5703125" style="176" bestFit="1" customWidth="1"/>
    <col min="5919" max="6147" width="9.140625" style="176"/>
    <col min="6148" max="6148" width="4.42578125" style="176" bestFit="1" customWidth="1"/>
    <col min="6149" max="6149" width="18.28515625" style="176" bestFit="1" customWidth="1"/>
    <col min="6150" max="6150" width="19" style="176" bestFit="1" customWidth="1"/>
    <col min="6151" max="6151" width="15.42578125" style="176" bestFit="1" customWidth="1"/>
    <col min="6152" max="6153" width="12.42578125" style="176" bestFit="1" customWidth="1"/>
    <col min="6154" max="6154" width="7.140625" style="176" bestFit="1" customWidth="1"/>
    <col min="6155" max="6155" width="10.140625" style="176" bestFit="1" customWidth="1"/>
    <col min="6156" max="6156" width="15.85546875" style="176" bestFit="1" customWidth="1"/>
    <col min="6157" max="6157" width="15.140625" style="176" bestFit="1" customWidth="1"/>
    <col min="6158" max="6158" width="18.28515625" style="176" bestFit="1" customWidth="1"/>
    <col min="6159" max="6159" width="13.28515625" style="176" bestFit="1" customWidth="1"/>
    <col min="6160" max="6160" width="19.28515625" style="176" customWidth="1"/>
    <col min="6161" max="6161" width="15.140625" style="176" customWidth="1"/>
    <col min="6162" max="6162" width="21" style="176" bestFit="1" customWidth="1"/>
    <col min="6163" max="6163" width="17.140625" style="176" bestFit="1" customWidth="1"/>
    <col min="6164" max="6164" width="16.85546875" style="176" bestFit="1" customWidth="1"/>
    <col min="6165" max="6165" width="16.7109375" style="176" bestFit="1" customWidth="1"/>
    <col min="6166" max="6166" width="15.7109375" style="176" bestFit="1" customWidth="1"/>
    <col min="6167" max="6167" width="16.28515625" style="176" bestFit="1" customWidth="1"/>
    <col min="6168" max="6168" width="17.28515625" style="176" customWidth="1"/>
    <col min="6169" max="6169" width="23.42578125" style="176" bestFit="1" customWidth="1"/>
    <col min="6170" max="6170" width="31.85546875" style="176" bestFit="1" customWidth="1"/>
    <col min="6171" max="6171" width="7.85546875" style="176" bestFit="1" customWidth="1"/>
    <col min="6172" max="6172" width="5.7109375" style="176" bestFit="1" customWidth="1"/>
    <col min="6173" max="6173" width="9.140625" style="176" bestFit="1" customWidth="1"/>
    <col min="6174" max="6174" width="13.5703125" style="176" bestFit="1" customWidth="1"/>
    <col min="6175" max="6403" width="9.140625" style="176"/>
    <col min="6404" max="6404" width="4.42578125" style="176" bestFit="1" customWidth="1"/>
    <col min="6405" max="6405" width="18.28515625" style="176" bestFit="1" customWidth="1"/>
    <col min="6406" max="6406" width="19" style="176" bestFit="1" customWidth="1"/>
    <col min="6407" max="6407" width="15.42578125" style="176" bestFit="1" customWidth="1"/>
    <col min="6408" max="6409" width="12.42578125" style="176" bestFit="1" customWidth="1"/>
    <col min="6410" max="6410" width="7.140625" style="176" bestFit="1" customWidth="1"/>
    <col min="6411" max="6411" width="10.140625" style="176" bestFit="1" customWidth="1"/>
    <col min="6412" max="6412" width="15.85546875" style="176" bestFit="1" customWidth="1"/>
    <col min="6413" max="6413" width="15.140625" style="176" bestFit="1" customWidth="1"/>
    <col min="6414" max="6414" width="18.28515625" style="176" bestFit="1" customWidth="1"/>
    <col min="6415" max="6415" width="13.28515625" style="176" bestFit="1" customWidth="1"/>
    <col min="6416" max="6416" width="19.28515625" style="176" customWidth="1"/>
    <col min="6417" max="6417" width="15.140625" style="176" customWidth="1"/>
    <col min="6418" max="6418" width="21" style="176" bestFit="1" customWidth="1"/>
    <col min="6419" max="6419" width="17.140625" style="176" bestFit="1" customWidth="1"/>
    <col min="6420" max="6420" width="16.85546875" style="176" bestFit="1" customWidth="1"/>
    <col min="6421" max="6421" width="16.7109375" style="176" bestFit="1" customWidth="1"/>
    <col min="6422" max="6422" width="15.7109375" style="176" bestFit="1" customWidth="1"/>
    <col min="6423" max="6423" width="16.28515625" style="176" bestFit="1" customWidth="1"/>
    <col min="6424" max="6424" width="17.28515625" style="176" customWidth="1"/>
    <col min="6425" max="6425" width="23.42578125" style="176" bestFit="1" customWidth="1"/>
    <col min="6426" max="6426" width="31.85546875" style="176" bestFit="1" customWidth="1"/>
    <col min="6427" max="6427" width="7.85546875" style="176" bestFit="1" customWidth="1"/>
    <col min="6428" max="6428" width="5.7109375" style="176" bestFit="1" customWidth="1"/>
    <col min="6429" max="6429" width="9.140625" style="176" bestFit="1" customWidth="1"/>
    <col min="6430" max="6430" width="13.5703125" style="176" bestFit="1" customWidth="1"/>
    <col min="6431" max="6659" width="9.140625" style="176"/>
    <col min="6660" max="6660" width="4.42578125" style="176" bestFit="1" customWidth="1"/>
    <col min="6661" max="6661" width="18.28515625" style="176" bestFit="1" customWidth="1"/>
    <col min="6662" max="6662" width="19" style="176" bestFit="1" customWidth="1"/>
    <col min="6663" max="6663" width="15.42578125" style="176" bestFit="1" customWidth="1"/>
    <col min="6664" max="6665" width="12.42578125" style="176" bestFit="1" customWidth="1"/>
    <col min="6666" max="6666" width="7.140625" style="176" bestFit="1" customWidth="1"/>
    <col min="6667" max="6667" width="10.140625" style="176" bestFit="1" customWidth="1"/>
    <col min="6668" max="6668" width="15.85546875" style="176" bestFit="1" customWidth="1"/>
    <col min="6669" max="6669" width="15.140625" style="176" bestFit="1" customWidth="1"/>
    <col min="6670" max="6670" width="18.28515625" style="176" bestFit="1" customWidth="1"/>
    <col min="6671" max="6671" width="13.28515625" style="176" bestFit="1" customWidth="1"/>
    <col min="6672" max="6672" width="19.28515625" style="176" customWidth="1"/>
    <col min="6673" max="6673" width="15.140625" style="176" customWidth="1"/>
    <col min="6674" max="6674" width="21" style="176" bestFit="1" customWidth="1"/>
    <col min="6675" max="6675" width="17.140625" style="176" bestFit="1" customWidth="1"/>
    <col min="6676" max="6676" width="16.85546875" style="176" bestFit="1" customWidth="1"/>
    <col min="6677" max="6677" width="16.7109375" style="176" bestFit="1" customWidth="1"/>
    <col min="6678" max="6678" width="15.7109375" style="176" bestFit="1" customWidth="1"/>
    <col min="6679" max="6679" width="16.28515625" style="176" bestFit="1" customWidth="1"/>
    <col min="6680" max="6680" width="17.28515625" style="176" customWidth="1"/>
    <col min="6681" max="6681" width="23.42578125" style="176" bestFit="1" customWidth="1"/>
    <col min="6682" max="6682" width="31.85546875" style="176" bestFit="1" customWidth="1"/>
    <col min="6683" max="6683" width="7.85546875" style="176" bestFit="1" customWidth="1"/>
    <col min="6684" max="6684" width="5.7109375" style="176" bestFit="1" customWidth="1"/>
    <col min="6685" max="6685" width="9.140625" style="176" bestFit="1" customWidth="1"/>
    <col min="6686" max="6686" width="13.5703125" style="176" bestFit="1" customWidth="1"/>
    <col min="6687" max="6915" width="9.140625" style="176"/>
    <col min="6916" max="6916" width="4.42578125" style="176" bestFit="1" customWidth="1"/>
    <col min="6917" max="6917" width="18.28515625" style="176" bestFit="1" customWidth="1"/>
    <col min="6918" max="6918" width="19" style="176" bestFit="1" customWidth="1"/>
    <col min="6919" max="6919" width="15.42578125" style="176" bestFit="1" customWidth="1"/>
    <col min="6920" max="6921" width="12.42578125" style="176" bestFit="1" customWidth="1"/>
    <col min="6922" max="6922" width="7.140625" style="176" bestFit="1" customWidth="1"/>
    <col min="6923" max="6923" width="10.140625" style="176" bestFit="1" customWidth="1"/>
    <col min="6924" max="6924" width="15.85546875" style="176" bestFit="1" customWidth="1"/>
    <col min="6925" max="6925" width="15.140625" style="176" bestFit="1" customWidth="1"/>
    <col min="6926" max="6926" width="18.28515625" style="176" bestFit="1" customWidth="1"/>
    <col min="6927" max="6927" width="13.28515625" style="176" bestFit="1" customWidth="1"/>
    <col min="6928" max="6928" width="19.28515625" style="176" customWidth="1"/>
    <col min="6929" max="6929" width="15.140625" style="176" customWidth="1"/>
    <col min="6930" max="6930" width="21" style="176" bestFit="1" customWidth="1"/>
    <col min="6931" max="6931" width="17.140625" style="176" bestFit="1" customWidth="1"/>
    <col min="6932" max="6932" width="16.85546875" style="176" bestFit="1" customWidth="1"/>
    <col min="6933" max="6933" width="16.7109375" style="176" bestFit="1" customWidth="1"/>
    <col min="6934" max="6934" width="15.7109375" style="176" bestFit="1" customWidth="1"/>
    <col min="6935" max="6935" width="16.28515625" style="176" bestFit="1" customWidth="1"/>
    <col min="6936" max="6936" width="17.28515625" style="176" customWidth="1"/>
    <col min="6937" max="6937" width="23.42578125" style="176" bestFit="1" customWidth="1"/>
    <col min="6938" max="6938" width="31.85546875" style="176" bestFit="1" customWidth="1"/>
    <col min="6939" max="6939" width="7.85546875" style="176" bestFit="1" customWidth="1"/>
    <col min="6940" max="6940" width="5.7109375" style="176" bestFit="1" customWidth="1"/>
    <col min="6941" max="6941" width="9.140625" style="176" bestFit="1" customWidth="1"/>
    <col min="6942" max="6942" width="13.5703125" style="176" bestFit="1" customWidth="1"/>
    <col min="6943" max="7171" width="9.140625" style="176"/>
    <col min="7172" max="7172" width="4.42578125" style="176" bestFit="1" customWidth="1"/>
    <col min="7173" max="7173" width="18.28515625" style="176" bestFit="1" customWidth="1"/>
    <col min="7174" max="7174" width="19" style="176" bestFit="1" customWidth="1"/>
    <col min="7175" max="7175" width="15.42578125" style="176" bestFit="1" customWidth="1"/>
    <col min="7176" max="7177" width="12.42578125" style="176" bestFit="1" customWidth="1"/>
    <col min="7178" max="7178" width="7.140625" style="176" bestFit="1" customWidth="1"/>
    <col min="7179" max="7179" width="10.140625" style="176" bestFit="1" customWidth="1"/>
    <col min="7180" max="7180" width="15.85546875" style="176" bestFit="1" customWidth="1"/>
    <col min="7181" max="7181" width="15.140625" style="176" bestFit="1" customWidth="1"/>
    <col min="7182" max="7182" width="18.28515625" style="176" bestFit="1" customWidth="1"/>
    <col min="7183" max="7183" width="13.28515625" style="176" bestFit="1" customWidth="1"/>
    <col min="7184" max="7184" width="19.28515625" style="176" customWidth="1"/>
    <col min="7185" max="7185" width="15.140625" style="176" customWidth="1"/>
    <col min="7186" max="7186" width="21" style="176" bestFit="1" customWidth="1"/>
    <col min="7187" max="7187" width="17.140625" style="176" bestFit="1" customWidth="1"/>
    <col min="7188" max="7188" width="16.85546875" style="176" bestFit="1" customWidth="1"/>
    <col min="7189" max="7189" width="16.7109375" style="176" bestFit="1" customWidth="1"/>
    <col min="7190" max="7190" width="15.7109375" style="176" bestFit="1" customWidth="1"/>
    <col min="7191" max="7191" width="16.28515625" style="176" bestFit="1" customWidth="1"/>
    <col min="7192" max="7192" width="17.28515625" style="176" customWidth="1"/>
    <col min="7193" max="7193" width="23.42578125" style="176" bestFit="1" customWidth="1"/>
    <col min="7194" max="7194" width="31.85546875" style="176" bestFit="1" customWidth="1"/>
    <col min="7195" max="7195" width="7.85546875" style="176" bestFit="1" customWidth="1"/>
    <col min="7196" max="7196" width="5.7109375" style="176" bestFit="1" customWidth="1"/>
    <col min="7197" max="7197" width="9.140625" style="176" bestFit="1" customWidth="1"/>
    <col min="7198" max="7198" width="13.5703125" style="176" bestFit="1" customWidth="1"/>
    <col min="7199" max="7427" width="9.140625" style="176"/>
    <col min="7428" max="7428" width="4.42578125" style="176" bestFit="1" customWidth="1"/>
    <col min="7429" max="7429" width="18.28515625" style="176" bestFit="1" customWidth="1"/>
    <col min="7430" max="7430" width="19" style="176" bestFit="1" customWidth="1"/>
    <col min="7431" max="7431" width="15.42578125" style="176" bestFit="1" customWidth="1"/>
    <col min="7432" max="7433" width="12.42578125" style="176" bestFit="1" customWidth="1"/>
    <col min="7434" max="7434" width="7.140625" style="176" bestFit="1" customWidth="1"/>
    <col min="7435" max="7435" width="10.140625" style="176" bestFit="1" customWidth="1"/>
    <col min="7436" max="7436" width="15.85546875" style="176" bestFit="1" customWidth="1"/>
    <col min="7437" max="7437" width="15.140625" style="176" bestFit="1" customWidth="1"/>
    <col min="7438" max="7438" width="18.28515625" style="176" bestFit="1" customWidth="1"/>
    <col min="7439" max="7439" width="13.28515625" style="176" bestFit="1" customWidth="1"/>
    <col min="7440" max="7440" width="19.28515625" style="176" customWidth="1"/>
    <col min="7441" max="7441" width="15.140625" style="176" customWidth="1"/>
    <col min="7442" max="7442" width="21" style="176" bestFit="1" customWidth="1"/>
    <col min="7443" max="7443" width="17.140625" style="176" bestFit="1" customWidth="1"/>
    <col min="7444" max="7444" width="16.85546875" style="176" bestFit="1" customWidth="1"/>
    <col min="7445" max="7445" width="16.7109375" style="176" bestFit="1" customWidth="1"/>
    <col min="7446" max="7446" width="15.7109375" style="176" bestFit="1" customWidth="1"/>
    <col min="7447" max="7447" width="16.28515625" style="176" bestFit="1" customWidth="1"/>
    <col min="7448" max="7448" width="17.28515625" style="176" customWidth="1"/>
    <col min="7449" max="7449" width="23.42578125" style="176" bestFit="1" customWidth="1"/>
    <col min="7450" max="7450" width="31.85546875" style="176" bestFit="1" customWidth="1"/>
    <col min="7451" max="7451" width="7.85546875" style="176" bestFit="1" customWidth="1"/>
    <col min="7452" max="7452" width="5.7109375" style="176" bestFit="1" customWidth="1"/>
    <col min="7453" max="7453" width="9.140625" style="176" bestFit="1" customWidth="1"/>
    <col min="7454" max="7454" width="13.5703125" style="176" bestFit="1" customWidth="1"/>
    <col min="7455" max="7683" width="9.140625" style="176"/>
    <col min="7684" max="7684" width="4.42578125" style="176" bestFit="1" customWidth="1"/>
    <col min="7685" max="7685" width="18.28515625" style="176" bestFit="1" customWidth="1"/>
    <col min="7686" max="7686" width="19" style="176" bestFit="1" customWidth="1"/>
    <col min="7687" max="7687" width="15.42578125" style="176" bestFit="1" customWidth="1"/>
    <col min="7688" max="7689" width="12.42578125" style="176" bestFit="1" customWidth="1"/>
    <col min="7690" max="7690" width="7.140625" style="176" bestFit="1" customWidth="1"/>
    <col min="7691" max="7691" width="10.140625" style="176" bestFit="1" customWidth="1"/>
    <col min="7692" max="7692" width="15.85546875" style="176" bestFit="1" customWidth="1"/>
    <col min="7693" max="7693" width="15.140625" style="176" bestFit="1" customWidth="1"/>
    <col min="7694" max="7694" width="18.28515625" style="176" bestFit="1" customWidth="1"/>
    <col min="7695" max="7695" width="13.28515625" style="176" bestFit="1" customWidth="1"/>
    <col min="7696" max="7696" width="19.28515625" style="176" customWidth="1"/>
    <col min="7697" max="7697" width="15.140625" style="176" customWidth="1"/>
    <col min="7698" max="7698" width="21" style="176" bestFit="1" customWidth="1"/>
    <col min="7699" max="7699" width="17.140625" style="176" bestFit="1" customWidth="1"/>
    <col min="7700" max="7700" width="16.85546875" style="176" bestFit="1" customWidth="1"/>
    <col min="7701" max="7701" width="16.7109375" style="176" bestFit="1" customWidth="1"/>
    <col min="7702" max="7702" width="15.7109375" style="176" bestFit="1" customWidth="1"/>
    <col min="7703" max="7703" width="16.28515625" style="176" bestFit="1" customWidth="1"/>
    <col min="7704" max="7704" width="17.28515625" style="176" customWidth="1"/>
    <col min="7705" max="7705" width="23.42578125" style="176" bestFit="1" customWidth="1"/>
    <col min="7706" max="7706" width="31.85546875" style="176" bestFit="1" customWidth="1"/>
    <col min="7707" max="7707" width="7.85546875" style="176" bestFit="1" customWidth="1"/>
    <col min="7708" max="7708" width="5.7109375" style="176" bestFit="1" customWidth="1"/>
    <col min="7709" max="7709" width="9.140625" style="176" bestFit="1" customWidth="1"/>
    <col min="7710" max="7710" width="13.5703125" style="176" bestFit="1" customWidth="1"/>
    <col min="7711" max="7939" width="9.140625" style="176"/>
    <col min="7940" max="7940" width="4.42578125" style="176" bestFit="1" customWidth="1"/>
    <col min="7941" max="7941" width="18.28515625" style="176" bestFit="1" customWidth="1"/>
    <col min="7942" max="7942" width="19" style="176" bestFit="1" customWidth="1"/>
    <col min="7943" max="7943" width="15.42578125" style="176" bestFit="1" customWidth="1"/>
    <col min="7944" max="7945" width="12.42578125" style="176" bestFit="1" customWidth="1"/>
    <col min="7946" max="7946" width="7.140625" style="176" bestFit="1" customWidth="1"/>
    <col min="7947" max="7947" width="10.140625" style="176" bestFit="1" customWidth="1"/>
    <col min="7948" max="7948" width="15.85546875" style="176" bestFit="1" customWidth="1"/>
    <col min="7949" max="7949" width="15.140625" style="176" bestFit="1" customWidth="1"/>
    <col min="7950" max="7950" width="18.28515625" style="176" bestFit="1" customWidth="1"/>
    <col min="7951" max="7951" width="13.28515625" style="176" bestFit="1" customWidth="1"/>
    <col min="7952" max="7952" width="19.28515625" style="176" customWidth="1"/>
    <col min="7953" max="7953" width="15.140625" style="176" customWidth="1"/>
    <col min="7954" max="7954" width="21" style="176" bestFit="1" customWidth="1"/>
    <col min="7955" max="7955" width="17.140625" style="176" bestFit="1" customWidth="1"/>
    <col min="7956" max="7956" width="16.85546875" style="176" bestFit="1" customWidth="1"/>
    <col min="7957" max="7957" width="16.7109375" style="176" bestFit="1" customWidth="1"/>
    <col min="7958" max="7958" width="15.7109375" style="176" bestFit="1" customWidth="1"/>
    <col min="7959" max="7959" width="16.28515625" style="176" bestFit="1" customWidth="1"/>
    <col min="7960" max="7960" width="17.28515625" style="176" customWidth="1"/>
    <col min="7961" max="7961" width="23.42578125" style="176" bestFit="1" customWidth="1"/>
    <col min="7962" max="7962" width="31.85546875" style="176" bestFit="1" customWidth="1"/>
    <col min="7963" max="7963" width="7.85546875" style="176" bestFit="1" customWidth="1"/>
    <col min="7964" max="7964" width="5.7109375" style="176" bestFit="1" customWidth="1"/>
    <col min="7965" max="7965" width="9.140625" style="176" bestFit="1" customWidth="1"/>
    <col min="7966" max="7966" width="13.5703125" style="176" bestFit="1" customWidth="1"/>
    <col min="7967" max="8195" width="9.140625" style="176"/>
    <col min="8196" max="8196" width="4.42578125" style="176" bestFit="1" customWidth="1"/>
    <col min="8197" max="8197" width="18.28515625" style="176" bestFit="1" customWidth="1"/>
    <col min="8198" max="8198" width="19" style="176" bestFit="1" customWidth="1"/>
    <col min="8199" max="8199" width="15.42578125" style="176" bestFit="1" customWidth="1"/>
    <col min="8200" max="8201" width="12.42578125" style="176" bestFit="1" customWidth="1"/>
    <col min="8202" max="8202" width="7.140625" style="176" bestFit="1" customWidth="1"/>
    <col min="8203" max="8203" width="10.140625" style="176" bestFit="1" customWidth="1"/>
    <col min="8204" max="8204" width="15.85546875" style="176" bestFit="1" customWidth="1"/>
    <col min="8205" max="8205" width="15.140625" style="176" bestFit="1" customWidth="1"/>
    <col min="8206" max="8206" width="18.28515625" style="176" bestFit="1" customWidth="1"/>
    <col min="8207" max="8207" width="13.28515625" style="176" bestFit="1" customWidth="1"/>
    <col min="8208" max="8208" width="19.28515625" style="176" customWidth="1"/>
    <col min="8209" max="8209" width="15.140625" style="176" customWidth="1"/>
    <col min="8210" max="8210" width="21" style="176" bestFit="1" customWidth="1"/>
    <col min="8211" max="8211" width="17.140625" style="176" bestFit="1" customWidth="1"/>
    <col min="8212" max="8212" width="16.85546875" style="176" bestFit="1" customWidth="1"/>
    <col min="8213" max="8213" width="16.7109375" style="176" bestFit="1" customWidth="1"/>
    <col min="8214" max="8214" width="15.7109375" style="176" bestFit="1" customWidth="1"/>
    <col min="8215" max="8215" width="16.28515625" style="176" bestFit="1" customWidth="1"/>
    <col min="8216" max="8216" width="17.28515625" style="176" customWidth="1"/>
    <col min="8217" max="8217" width="23.42578125" style="176" bestFit="1" customWidth="1"/>
    <col min="8218" max="8218" width="31.85546875" style="176" bestFit="1" customWidth="1"/>
    <col min="8219" max="8219" width="7.85546875" style="176" bestFit="1" customWidth="1"/>
    <col min="8220" max="8220" width="5.7109375" style="176" bestFit="1" customWidth="1"/>
    <col min="8221" max="8221" width="9.140625" style="176" bestFit="1" customWidth="1"/>
    <col min="8222" max="8222" width="13.5703125" style="176" bestFit="1" customWidth="1"/>
    <col min="8223" max="8451" width="9.140625" style="176"/>
    <col min="8452" max="8452" width="4.42578125" style="176" bestFit="1" customWidth="1"/>
    <col min="8453" max="8453" width="18.28515625" style="176" bestFit="1" customWidth="1"/>
    <col min="8454" max="8454" width="19" style="176" bestFit="1" customWidth="1"/>
    <col min="8455" max="8455" width="15.42578125" style="176" bestFit="1" customWidth="1"/>
    <col min="8456" max="8457" width="12.42578125" style="176" bestFit="1" customWidth="1"/>
    <col min="8458" max="8458" width="7.140625" style="176" bestFit="1" customWidth="1"/>
    <col min="8459" max="8459" width="10.140625" style="176" bestFit="1" customWidth="1"/>
    <col min="8460" max="8460" width="15.85546875" style="176" bestFit="1" customWidth="1"/>
    <col min="8461" max="8461" width="15.140625" style="176" bestFit="1" customWidth="1"/>
    <col min="8462" max="8462" width="18.28515625" style="176" bestFit="1" customWidth="1"/>
    <col min="8463" max="8463" width="13.28515625" style="176" bestFit="1" customWidth="1"/>
    <col min="8464" max="8464" width="19.28515625" style="176" customWidth="1"/>
    <col min="8465" max="8465" width="15.140625" style="176" customWidth="1"/>
    <col min="8466" max="8466" width="21" style="176" bestFit="1" customWidth="1"/>
    <col min="8467" max="8467" width="17.140625" style="176" bestFit="1" customWidth="1"/>
    <col min="8468" max="8468" width="16.85546875" style="176" bestFit="1" customWidth="1"/>
    <col min="8469" max="8469" width="16.7109375" style="176" bestFit="1" customWidth="1"/>
    <col min="8470" max="8470" width="15.7109375" style="176" bestFit="1" customWidth="1"/>
    <col min="8471" max="8471" width="16.28515625" style="176" bestFit="1" customWidth="1"/>
    <col min="8472" max="8472" width="17.28515625" style="176" customWidth="1"/>
    <col min="8473" max="8473" width="23.42578125" style="176" bestFit="1" customWidth="1"/>
    <col min="8474" max="8474" width="31.85546875" style="176" bestFit="1" customWidth="1"/>
    <col min="8475" max="8475" width="7.85546875" style="176" bestFit="1" customWidth="1"/>
    <col min="8476" max="8476" width="5.7109375" style="176" bestFit="1" customWidth="1"/>
    <col min="8477" max="8477" width="9.140625" style="176" bestFit="1" customWidth="1"/>
    <col min="8478" max="8478" width="13.5703125" style="176" bestFit="1" customWidth="1"/>
    <col min="8479" max="8707" width="9.140625" style="176"/>
    <col min="8708" max="8708" width="4.42578125" style="176" bestFit="1" customWidth="1"/>
    <col min="8709" max="8709" width="18.28515625" style="176" bestFit="1" customWidth="1"/>
    <col min="8710" max="8710" width="19" style="176" bestFit="1" customWidth="1"/>
    <col min="8711" max="8711" width="15.42578125" style="176" bestFit="1" customWidth="1"/>
    <col min="8712" max="8713" width="12.42578125" style="176" bestFit="1" customWidth="1"/>
    <col min="8714" max="8714" width="7.140625" style="176" bestFit="1" customWidth="1"/>
    <col min="8715" max="8715" width="10.140625" style="176" bestFit="1" customWidth="1"/>
    <col min="8716" max="8716" width="15.85546875" style="176" bestFit="1" customWidth="1"/>
    <col min="8717" max="8717" width="15.140625" style="176" bestFit="1" customWidth="1"/>
    <col min="8718" max="8718" width="18.28515625" style="176" bestFit="1" customWidth="1"/>
    <col min="8719" max="8719" width="13.28515625" style="176" bestFit="1" customWidth="1"/>
    <col min="8720" max="8720" width="19.28515625" style="176" customWidth="1"/>
    <col min="8721" max="8721" width="15.140625" style="176" customWidth="1"/>
    <col min="8722" max="8722" width="21" style="176" bestFit="1" customWidth="1"/>
    <col min="8723" max="8723" width="17.140625" style="176" bestFit="1" customWidth="1"/>
    <col min="8724" max="8724" width="16.85546875" style="176" bestFit="1" customWidth="1"/>
    <col min="8725" max="8725" width="16.7109375" style="176" bestFit="1" customWidth="1"/>
    <col min="8726" max="8726" width="15.7109375" style="176" bestFit="1" customWidth="1"/>
    <col min="8727" max="8727" width="16.28515625" style="176" bestFit="1" customWidth="1"/>
    <col min="8728" max="8728" width="17.28515625" style="176" customWidth="1"/>
    <col min="8729" max="8729" width="23.42578125" style="176" bestFit="1" customWidth="1"/>
    <col min="8730" max="8730" width="31.85546875" style="176" bestFit="1" customWidth="1"/>
    <col min="8731" max="8731" width="7.85546875" style="176" bestFit="1" customWidth="1"/>
    <col min="8732" max="8732" width="5.7109375" style="176" bestFit="1" customWidth="1"/>
    <col min="8733" max="8733" width="9.140625" style="176" bestFit="1" customWidth="1"/>
    <col min="8734" max="8734" width="13.5703125" style="176" bestFit="1" customWidth="1"/>
    <col min="8735" max="8963" width="9.140625" style="176"/>
    <col min="8964" max="8964" width="4.42578125" style="176" bestFit="1" customWidth="1"/>
    <col min="8965" max="8965" width="18.28515625" style="176" bestFit="1" customWidth="1"/>
    <col min="8966" max="8966" width="19" style="176" bestFit="1" customWidth="1"/>
    <col min="8967" max="8967" width="15.42578125" style="176" bestFit="1" customWidth="1"/>
    <col min="8968" max="8969" width="12.42578125" style="176" bestFit="1" customWidth="1"/>
    <col min="8970" max="8970" width="7.140625" style="176" bestFit="1" customWidth="1"/>
    <col min="8971" max="8971" width="10.140625" style="176" bestFit="1" customWidth="1"/>
    <col min="8972" max="8972" width="15.85546875" style="176" bestFit="1" customWidth="1"/>
    <col min="8973" max="8973" width="15.140625" style="176" bestFit="1" customWidth="1"/>
    <col min="8974" max="8974" width="18.28515625" style="176" bestFit="1" customWidth="1"/>
    <col min="8975" max="8975" width="13.28515625" style="176" bestFit="1" customWidth="1"/>
    <col min="8976" max="8976" width="19.28515625" style="176" customWidth="1"/>
    <col min="8977" max="8977" width="15.140625" style="176" customWidth="1"/>
    <col min="8978" max="8978" width="21" style="176" bestFit="1" customWidth="1"/>
    <col min="8979" max="8979" width="17.140625" style="176" bestFit="1" customWidth="1"/>
    <col min="8980" max="8980" width="16.85546875" style="176" bestFit="1" customWidth="1"/>
    <col min="8981" max="8981" width="16.7109375" style="176" bestFit="1" customWidth="1"/>
    <col min="8982" max="8982" width="15.7109375" style="176" bestFit="1" customWidth="1"/>
    <col min="8983" max="8983" width="16.28515625" style="176" bestFit="1" customWidth="1"/>
    <col min="8984" max="8984" width="17.28515625" style="176" customWidth="1"/>
    <col min="8985" max="8985" width="23.42578125" style="176" bestFit="1" customWidth="1"/>
    <col min="8986" max="8986" width="31.85546875" style="176" bestFit="1" customWidth="1"/>
    <col min="8987" max="8987" width="7.85546875" style="176" bestFit="1" customWidth="1"/>
    <col min="8988" max="8988" width="5.7109375" style="176" bestFit="1" customWidth="1"/>
    <col min="8989" max="8989" width="9.140625" style="176" bestFit="1" customWidth="1"/>
    <col min="8990" max="8990" width="13.5703125" style="176" bestFit="1" customWidth="1"/>
    <col min="8991" max="9219" width="9.140625" style="176"/>
    <col min="9220" max="9220" width="4.42578125" style="176" bestFit="1" customWidth="1"/>
    <col min="9221" max="9221" width="18.28515625" style="176" bestFit="1" customWidth="1"/>
    <col min="9222" max="9222" width="19" style="176" bestFit="1" customWidth="1"/>
    <col min="9223" max="9223" width="15.42578125" style="176" bestFit="1" customWidth="1"/>
    <col min="9224" max="9225" width="12.42578125" style="176" bestFit="1" customWidth="1"/>
    <col min="9226" max="9226" width="7.140625" style="176" bestFit="1" customWidth="1"/>
    <col min="9227" max="9227" width="10.140625" style="176" bestFit="1" customWidth="1"/>
    <col min="9228" max="9228" width="15.85546875" style="176" bestFit="1" customWidth="1"/>
    <col min="9229" max="9229" width="15.140625" style="176" bestFit="1" customWidth="1"/>
    <col min="9230" max="9230" width="18.28515625" style="176" bestFit="1" customWidth="1"/>
    <col min="9231" max="9231" width="13.28515625" style="176" bestFit="1" customWidth="1"/>
    <col min="9232" max="9232" width="19.28515625" style="176" customWidth="1"/>
    <col min="9233" max="9233" width="15.140625" style="176" customWidth="1"/>
    <col min="9234" max="9234" width="21" style="176" bestFit="1" customWidth="1"/>
    <col min="9235" max="9235" width="17.140625" style="176" bestFit="1" customWidth="1"/>
    <col min="9236" max="9236" width="16.85546875" style="176" bestFit="1" customWidth="1"/>
    <col min="9237" max="9237" width="16.7109375" style="176" bestFit="1" customWidth="1"/>
    <col min="9238" max="9238" width="15.7109375" style="176" bestFit="1" customWidth="1"/>
    <col min="9239" max="9239" width="16.28515625" style="176" bestFit="1" customWidth="1"/>
    <col min="9240" max="9240" width="17.28515625" style="176" customWidth="1"/>
    <col min="9241" max="9241" width="23.42578125" style="176" bestFit="1" customWidth="1"/>
    <col min="9242" max="9242" width="31.85546875" style="176" bestFit="1" customWidth="1"/>
    <col min="9243" max="9243" width="7.85546875" style="176" bestFit="1" customWidth="1"/>
    <col min="9244" max="9244" width="5.7109375" style="176" bestFit="1" customWidth="1"/>
    <col min="9245" max="9245" width="9.140625" style="176" bestFit="1" customWidth="1"/>
    <col min="9246" max="9246" width="13.5703125" style="176" bestFit="1" customWidth="1"/>
    <col min="9247" max="9475" width="9.140625" style="176"/>
    <col min="9476" max="9476" width="4.42578125" style="176" bestFit="1" customWidth="1"/>
    <col min="9477" max="9477" width="18.28515625" style="176" bestFit="1" customWidth="1"/>
    <col min="9478" max="9478" width="19" style="176" bestFit="1" customWidth="1"/>
    <col min="9479" max="9479" width="15.42578125" style="176" bestFit="1" customWidth="1"/>
    <col min="9480" max="9481" width="12.42578125" style="176" bestFit="1" customWidth="1"/>
    <col min="9482" max="9482" width="7.140625" style="176" bestFit="1" customWidth="1"/>
    <col min="9483" max="9483" width="10.140625" style="176" bestFit="1" customWidth="1"/>
    <col min="9484" max="9484" width="15.85546875" style="176" bestFit="1" customWidth="1"/>
    <col min="9485" max="9485" width="15.140625" style="176" bestFit="1" customWidth="1"/>
    <col min="9486" max="9486" width="18.28515625" style="176" bestFit="1" customWidth="1"/>
    <col min="9487" max="9487" width="13.28515625" style="176" bestFit="1" customWidth="1"/>
    <col min="9488" max="9488" width="19.28515625" style="176" customWidth="1"/>
    <col min="9489" max="9489" width="15.140625" style="176" customWidth="1"/>
    <col min="9490" max="9490" width="21" style="176" bestFit="1" customWidth="1"/>
    <col min="9491" max="9491" width="17.140625" style="176" bestFit="1" customWidth="1"/>
    <col min="9492" max="9492" width="16.85546875" style="176" bestFit="1" customWidth="1"/>
    <col min="9493" max="9493" width="16.7109375" style="176" bestFit="1" customWidth="1"/>
    <col min="9494" max="9494" width="15.7109375" style="176" bestFit="1" customWidth="1"/>
    <col min="9495" max="9495" width="16.28515625" style="176" bestFit="1" customWidth="1"/>
    <col min="9496" max="9496" width="17.28515625" style="176" customWidth="1"/>
    <col min="9497" max="9497" width="23.42578125" style="176" bestFit="1" customWidth="1"/>
    <col min="9498" max="9498" width="31.85546875" style="176" bestFit="1" customWidth="1"/>
    <col min="9499" max="9499" width="7.85546875" style="176" bestFit="1" customWidth="1"/>
    <col min="9500" max="9500" width="5.7109375" style="176" bestFit="1" customWidth="1"/>
    <col min="9501" max="9501" width="9.140625" style="176" bestFit="1" customWidth="1"/>
    <col min="9502" max="9502" width="13.5703125" style="176" bestFit="1" customWidth="1"/>
    <col min="9503" max="9731" width="9.140625" style="176"/>
    <col min="9732" max="9732" width="4.42578125" style="176" bestFit="1" customWidth="1"/>
    <col min="9733" max="9733" width="18.28515625" style="176" bestFit="1" customWidth="1"/>
    <col min="9734" max="9734" width="19" style="176" bestFit="1" customWidth="1"/>
    <col min="9735" max="9735" width="15.42578125" style="176" bestFit="1" customWidth="1"/>
    <col min="9736" max="9737" width="12.42578125" style="176" bestFit="1" customWidth="1"/>
    <col min="9738" max="9738" width="7.140625" style="176" bestFit="1" customWidth="1"/>
    <col min="9739" max="9739" width="10.140625" style="176" bestFit="1" customWidth="1"/>
    <col min="9740" max="9740" width="15.85546875" style="176" bestFit="1" customWidth="1"/>
    <col min="9741" max="9741" width="15.140625" style="176" bestFit="1" customWidth="1"/>
    <col min="9742" max="9742" width="18.28515625" style="176" bestFit="1" customWidth="1"/>
    <col min="9743" max="9743" width="13.28515625" style="176" bestFit="1" customWidth="1"/>
    <col min="9744" max="9744" width="19.28515625" style="176" customWidth="1"/>
    <col min="9745" max="9745" width="15.140625" style="176" customWidth="1"/>
    <col min="9746" max="9746" width="21" style="176" bestFit="1" customWidth="1"/>
    <col min="9747" max="9747" width="17.140625" style="176" bestFit="1" customWidth="1"/>
    <col min="9748" max="9748" width="16.85546875" style="176" bestFit="1" customWidth="1"/>
    <col min="9749" max="9749" width="16.7109375" style="176" bestFit="1" customWidth="1"/>
    <col min="9750" max="9750" width="15.7109375" style="176" bestFit="1" customWidth="1"/>
    <col min="9751" max="9751" width="16.28515625" style="176" bestFit="1" customWidth="1"/>
    <col min="9752" max="9752" width="17.28515625" style="176" customWidth="1"/>
    <col min="9753" max="9753" width="23.42578125" style="176" bestFit="1" customWidth="1"/>
    <col min="9754" max="9754" width="31.85546875" style="176" bestFit="1" customWidth="1"/>
    <col min="9755" max="9755" width="7.85546875" style="176" bestFit="1" customWidth="1"/>
    <col min="9756" max="9756" width="5.7109375" style="176" bestFit="1" customWidth="1"/>
    <col min="9757" max="9757" width="9.140625" style="176" bestFit="1" customWidth="1"/>
    <col min="9758" max="9758" width="13.5703125" style="176" bestFit="1" customWidth="1"/>
    <col min="9759" max="9987" width="9.140625" style="176"/>
    <col min="9988" max="9988" width="4.42578125" style="176" bestFit="1" customWidth="1"/>
    <col min="9989" max="9989" width="18.28515625" style="176" bestFit="1" customWidth="1"/>
    <col min="9990" max="9990" width="19" style="176" bestFit="1" customWidth="1"/>
    <col min="9991" max="9991" width="15.42578125" style="176" bestFit="1" customWidth="1"/>
    <col min="9992" max="9993" width="12.42578125" style="176" bestFit="1" customWidth="1"/>
    <col min="9994" max="9994" width="7.140625" style="176" bestFit="1" customWidth="1"/>
    <col min="9995" max="9995" width="10.140625" style="176" bestFit="1" customWidth="1"/>
    <col min="9996" max="9996" width="15.85546875" style="176" bestFit="1" customWidth="1"/>
    <col min="9997" max="9997" width="15.140625" style="176" bestFit="1" customWidth="1"/>
    <col min="9998" max="9998" width="18.28515625" style="176" bestFit="1" customWidth="1"/>
    <col min="9999" max="9999" width="13.28515625" style="176" bestFit="1" customWidth="1"/>
    <col min="10000" max="10000" width="19.28515625" style="176" customWidth="1"/>
    <col min="10001" max="10001" width="15.140625" style="176" customWidth="1"/>
    <col min="10002" max="10002" width="21" style="176" bestFit="1" customWidth="1"/>
    <col min="10003" max="10003" width="17.140625" style="176" bestFit="1" customWidth="1"/>
    <col min="10004" max="10004" width="16.85546875" style="176" bestFit="1" customWidth="1"/>
    <col min="10005" max="10005" width="16.7109375" style="176" bestFit="1" customWidth="1"/>
    <col min="10006" max="10006" width="15.7109375" style="176" bestFit="1" customWidth="1"/>
    <col min="10007" max="10007" width="16.28515625" style="176" bestFit="1" customWidth="1"/>
    <col min="10008" max="10008" width="17.28515625" style="176" customWidth="1"/>
    <col min="10009" max="10009" width="23.42578125" style="176" bestFit="1" customWidth="1"/>
    <col min="10010" max="10010" width="31.85546875" style="176" bestFit="1" customWidth="1"/>
    <col min="10011" max="10011" width="7.85546875" style="176" bestFit="1" customWidth="1"/>
    <col min="10012" max="10012" width="5.7109375" style="176" bestFit="1" customWidth="1"/>
    <col min="10013" max="10013" width="9.140625" style="176" bestFit="1" customWidth="1"/>
    <col min="10014" max="10014" width="13.5703125" style="176" bestFit="1" customWidth="1"/>
    <col min="10015" max="10243" width="9.140625" style="176"/>
    <col min="10244" max="10244" width="4.42578125" style="176" bestFit="1" customWidth="1"/>
    <col min="10245" max="10245" width="18.28515625" style="176" bestFit="1" customWidth="1"/>
    <col min="10246" max="10246" width="19" style="176" bestFit="1" customWidth="1"/>
    <col min="10247" max="10247" width="15.42578125" style="176" bestFit="1" customWidth="1"/>
    <col min="10248" max="10249" width="12.42578125" style="176" bestFit="1" customWidth="1"/>
    <col min="10250" max="10250" width="7.140625" style="176" bestFit="1" customWidth="1"/>
    <col min="10251" max="10251" width="10.140625" style="176" bestFit="1" customWidth="1"/>
    <col min="10252" max="10252" width="15.85546875" style="176" bestFit="1" customWidth="1"/>
    <col min="10253" max="10253" width="15.140625" style="176" bestFit="1" customWidth="1"/>
    <col min="10254" max="10254" width="18.28515625" style="176" bestFit="1" customWidth="1"/>
    <col min="10255" max="10255" width="13.28515625" style="176" bestFit="1" customWidth="1"/>
    <col min="10256" max="10256" width="19.28515625" style="176" customWidth="1"/>
    <col min="10257" max="10257" width="15.140625" style="176" customWidth="1"/>
    <col min="10258" max="10258" width="21" style="176" bestFit="1" customWidth="1"/>
    <col min="10259" max="10259" width="17.140625" style="176" bestFit="1" customWidth="1"/>
    <col min="10260" max="10260" width="16.85546875" style="176" bestFit="1" customWidth="1"/>
    <col min="10261" max="10261" width="16.7109375" style="176" bestFit="1" customWidth="1"/>
    <col min="10262" max="10262" width="15.7109375" style="176" bestFit="1" customWidth="1"/>
    <col min="10263" max="10263" width="16.28515625" style="176" bestFit="1" customWidth="1"/>
    <col min="10264" max="10264" width="17.28515625" style="176" customWidth="1"/>
    <col min="10265" max="10265" width="23.42578125" style="176" bestFit="1" customWidth="1"/>
    <col min="10266" max="10266" width="31.85546875" style="176" bestFit="1" customWidth="1"/>
    <col min="10267" max="10267" width="7.85546875" style="176" bestFit="1" customWidth="1"/>
    <col min="10268" max="10268" width="5.7109375" style="176" bestFit="1" customWidth="1"/>
    <col min="10269" max="10269" width="9.140625" style="176" bestFit="1" customWidth="1"/>
    <col min="10270" max="10270" width="13.5703125" style="176" bestFit="1" customWidth="1"/>
    <col min="10271" max="10499" width="9.140625" style="176"/>
    <col min="10500" max="10500" width="4.42578125" style="176" bestFit="1" customWidth="1"/>
    <col min="10501" max="10501" width="18.28515625" style="176" bestFit="1" customWidth="1"/>
    <col min="10502" max="10502" width="19" style="176" bestFit="1" customWidth="1"/>
    <col min="10503" max="10503" width="15.42578125" style="176" bestFit="1" customWidth="1"/>
    <col min="10504" max="10505" width="12.42578125" style="176" bestFit="1" customWidth="1"/>
    <col min="10506" max="10506" width="7.140625" style="176" bestFit="1" customWidth="1"/>
    <col min="10507" max="10507" width="10.140625" style="176" bestFit="1" customWidth="1"/>
    <col min="10508" max="10508" width="15.85546875" style="176" bestFit="1" customWidth="1"/>
    <col min="10509" max="10509" width="15.140625" style="176" bestFit="1" customWidth="1"/>
    <col min="10510" max="10510" width="18.28515625" style="176" bestFit="1" customWidth="1"/>
    <col min="10511" max="10511" width="13.28515625" style="176" bestFit="1" customWidth="1"/>
    <col min="10512" max="10512" width="19.28515625" style="176" customWidth="1"/>
    <col min="10513" max="10513" width="15.140625" style="176" customWidth="1"/>
    <col min="10514" max="10514" width="21" style="176" bestFit="1" customWidth="1"/>
    <col min="10515" max="10515" width="17.140625" style="176" bestFit="1" customWidth="1"/>
    <col min="10516" max="10516" width="16.85546875" style="176" bestFit="1" customWidth="1"/>
    <col min="10517" max="10517" width="16.7109375" style="176" bestFit="1" customWidth="1"/>
    <col min="10518" max="10518" width="15.7109375" style="176" bestFit="1" customWidth="1"/>
    <col min="10519" max="10519" width="16.28515625" style="176" bestFit="1" customWidth="1"/>
    <col min="10520" max="10520" width="17.28515625" style="176" customWidth="1"/>
    <col min="10521" max="10521" width="23.42578125" style="176" bestFit="1" customWidth="1"/>
    <col min="10522" max="10522" width="31.85546875" style="176" bestFit="1" customWidth="1"/>
    <col min="10523" max="10523" width="7.85546875" style="176" bestFit="1" customWidth="1"/>
    <col min="10524" max="10524" width="5.7109375" style="176" bestFit="1" customWidth="1"/>
    <col min="10525" max="10525" width="9.140625" style="176" bestFit="1" customWidth="1"/>
    <col min="10526" max="10526" width="13.5703125" style="176" bestFit="1" customWidth="1"/>
    <col min="10527" max="10755" width="9.140625" style="176"/>
    <col min="10756" max="10756" width="4.42578125" style="176" bestFit="1" customWidth="1"/>
    <col min="10757" max="10757" width="18.28515625" style="176" bestFit="1" customWidth="1"/>
    <col min="10758" max="10758" width="19" style="176" bestFit="1" customWidth="1"/>
    <col min="10759" max="10759" width="15.42578125" style="176" bestFit="1" customWidth="1"/>
    <col min="10760" max="10761" width="12.42578125" style="176" bestFit="1" customWidth="1"/>
    <col min="10762" max="10762" width="7.140625" style="176" bestFit="1" customWidth="1"/>
    <col min="10763" max="10763" width="10.140625" style="176" bestFit="1" customWidth="1"/>
    <col min="10764" max="10764" width="15.85546875" style="176" bestFit="1" customWidth="1"/>
    <col min="10765" max="10765" width="15.140625" style="176" bestFit="1" customWidth="1"/>
    <col min="10766" max="10766" width="18.28515625" style="176" bestFit="1" customWidth="1"/>
    <col min="10767" max="10767" width="13.28515625" style="176" bestFit="1" customWidth="1"/>
    <col min="10768" max="10768" width="19.28515625" style="176" customWidth="1"/>
    <col min="10769" max="10769" width="15.140625" style="176" customWidth="1"/>
    <col min="10770" max="10770" width="21" style="176" bestFit="1" customWidth="1"/>
    <col min="10771" max="10771" width="17.140625" style="176" bestFit="1" customWidth="1"/>
    <col min="10772" max="10772" width="16.85546875" style="176" bestFit="1" customWidth="1"/>
    <col min="10773" max="10773" width="16.7109375" style="176" bestFit="1" customWidth="1"/>
    <col min="10774" max="10774" width="15.7109375" style="176" bestFit="1" customWidth="1"/>
    <col min="10775" max="10775" width="16.28515625" style="176" bestFit="1" customWidth="1"/>
    <col min="10776" max="10776" width="17.28515625" style="176" customWidth="1"/>
    <col min="10777" max="10777" width="23.42578125" style="176" bestFit="1" customWidth="1"/>
    <col min="10778" max="10778" width="31.85546875" style="176" bestFit="1" customWidth="1"/>
    <col min="10779" max="10779" width="7.85546875" style="176" bestFit="1" customWidth="1"/>
    <col min="10780" max="10780" width="5.7109375" style="176" bestFit="1" customWidth="1"/>
    <col min="10781" max="10781" width="9.140625" style="176" bestFit="1" customWidth="1"/>
    <col min="10782" max="10782" width="13.5703125" style="176" bestFit="1" customWidth="1"/>
    <col min="10783" max="11011" width="9.140625" style="176"/>
    <col min="11012" max="11012" width="4.42578125" style="176" bestFit="1" customWidth="1"/>
    <col min="11013" max="11013" width="18.28515625" style="176" bestFit="1" customWidth="1"/>
    <col min="11014" max="11014" width="19" style="176" bestFit="1" customWidth="1"/>
    <col min="11015" max="11015" width="15.42578125" style="176" bestFit="1" customWidth="1"/>
    <col min="11016" max="11017" width="12.42578125" style="176" bestFit="1" customWidth="1"/>
    <col min="11018" max="11018" width="7.140625" style="176" bestFit="1" customWidth="1"/>
    <col min="11019" max="11019" width="10.140625" style="176" bestFit="1" customWidth="1"/>
    <col min="11020" max="11020" width="15.85546875" style="176" bestFit="1" customWidth="1"/>
    <col min="11021" max="11021" width="15.140625" style="176" bestFit="1" customWidth="1"/>
    <col min="11022" max="11022" width="18.28515625" style="176" bestFit="1" customWidth="1"/>
    <col min="11023" max="11023" width="13.28515625" style="176" bestFit="1" customWidth="1"/>
    <col min="11024" max="11024" width="19.28515625" style="176" customWidth="1"/>
    <col min="11025" max="11025" width="15.140625" style="176" customWidth="1"/>
    <col min="11026" max="11026" width="21" style="176" bestFit="1" customWidth="1"/>
    <col min="11027" max="11027" width="17.140625" style="176" bestFit="1" customWidth="1"/>
    <col min="11028" max="11028" width="16.85546875" style="176" bestFit="1" customWidth="1"/>
    <col min="11029" max="11029" width="16.7109375" style="176" bestFit="1" customWidth="1"/>
    <col min="11030" max="11030" width="15.7109375" style="176" bestFit="1" customWidth="1"/>
    <col min="11031" max="11031" width="16.28515625" style="176" bestFit="1" customWidth="1"/>
    <col min="11032" max="11032" width="17.28515625" style="176" customWidth="1"/>
    <col min="11033" max="11033" width="23.42578125" style="176" bestFit="1" customWidth="1"/>
    <col min="11034" max="11034" width="31.85546875" style="176" bestFit="1" customWidth="1"/>
    <col min="11035" max="11035" width="7.85546875" style="176" bestFit="1" customWidth="1"/>
    <col min="11036" max="11036" width="5.7109375" style="176" bestFit="1" customWidth="1"/>
    <col min="11037" max="11037" width="9.140625" style="176" bestFit="1" customWidth="1"/>
    <col min="11038" max="11038" width="13.5703125" style="176" bestFit="1" customWidth="1"/>
    <col min="11039" max="11267" width="9.140625" style="176"/>
    <col min="11268" max="11268" width="4.42578125" style="176" bestFit="1" customWidth="1"/>
    <col min="11269" max="11269" width="18.28515625" style="176" bestFit="1" customWidth="1"/>
    <col min="11270" max="11270" width="19" style="176" bestFit="1" customWidth="1"/>
    <col min="11271" max="11271" width="15.42578125" style="176" bestFit="1" customWidth="1"/>
    <col min="11272" max="11273" width="12.42578125" style="176" bestFit="1" customWidth="1"/>
    <col min="11274" max="11274" width="7.140625" style="176" bestFit="1" customWidth="1"/>
    <col min="11275" max="11275" width="10.140625" style="176" bestFit="1" customWidth="1"/>
    <col min="11276" max="11276" width="15.85546875" style="176" bestFit="1" customWidth="1"/>
    <col min="11277" max="11277" width="15.140625" style="176" bestFit="1" customWidth="1"/>
    <col min="11278" max="11278" width="18.28515625" style="176" bestFit="1" customWidth="1"/>
    <col min="11279" max="11279" width="13.28515625" style="176" bestFit="1" customWidth="1"/>
    <col min="11280" max="11280" width="19.28515625" style="176" customWidth="1"/>
    <col min="11281" max="11281" width="15.140625" style="176" customWidth="1"/>
    <col min="11282" max="11282" width="21" style="176" bestFit="1" customWidth="1"/>
    <col min="11283" max="11283" width="17.140625" style="176" bestFit="1" customWidth="1"/>
    <col min="11284" max="11284" width="16.85546875" style="176" bestFit="1" customWidth="1"/>
    <col min="11285" max="11285" width="16.7109375" style="176" bestFit="1" customWidth="1"/>
    <col min="11286" max="11286" width="15.7109375" style="176" bestFit="1" customWidth="1"/>
    <col min="11287" max="11287" width="16.28515625" style="176" bestFit="1" customWidth="1"/>
    <col min="11288" max="11288" width="17.28515625" style="176" customWidth="1"/>
    <col min="11289" max="11289" width="23.42578125" style="176" bestFit="1" customWidth="1"/>
    <col min="11290" max="11290" width="31.85546875" style="176" bestFit="1" customWidth="1"/>
    <col min="11291" max="11291" width="7.85546875" style="176" bestFit="1" customWidth="1"/>
    <col min="11292" max="11292" width="5.7109375" style="176" bestFit="1" customWidth="1"/>
    <col min="11293" max="11293" width="9.140625" style="176" bestFit="1" customWidth="1"/>
    <col min="11294" max="11294" width="13.5703125" style="176" bestFit="1" customWidth="1"/>
    <col min="11295" max="11523" width="9.140625" style="176"/>
    <col min="11524" max="11524" width="4.42578125" style="176" bestFit="1" customWidth="1"/>
    <col min="11525" max="11525" width="18.28515625" style="176" bestFit="1" customWidth="1"/>
    <col min="11526" max="11526" width="19" style="176" bestFit="1" customWidth="1"/>
    <col min="11527" max="11527" width="15.42578125" style="176" bestFit="1" customWidth="1"/>
    <col min="11528" max="11529" width="12.42578125" style="176" bestFit="1" customWidth="1"/>
    <col min="11530" max="11530" width="7.140625" style="176" bestFit="1" customWidth="1"/>
    <col min="11531" max="11531" width="10.140625" style="176" bestFit="1" customWidth="1"/>
    <col min="11532" max="11532" width="15.85546875" style="176" bestFit="1" customWidth="1"/>
    <col min="11533" max="11533" width="15.140625" style="176" bestFit="1" customWidth="1"/>
    <col min="11534" max="11534" width="18.28515625" style="176" bestFit="1" customWidth="1"/>
    <col min="11535" max="11535" width="13.28515625" style="176" bestFit="1" customWidth="1"/>
    <col min="11536" max="11536" width="19.28515625" style="176" customWidth="1"/>
    <col min="11537" max="11537" width="15.140625" style="176" customWidth="1"/>
    <col min="11538" max="11538" width="21" style="176" bestFit="1" customWidth="1"/>
    <col min="11539" max="11539" width="17.140625" style="176" bestFit="1" customWidth="1"/>
    <col min="11540" max="11540" width="16.85546875" style="176" bestFit="1" customWidth="1"/>
    <col min="11541" max="11541" width="16.7109375" style="176" bestFit="1" customWidth="1"/>
    <col min="11542" max="11542" width="15.7109375" style="176" bestFit="1" customWidth="1"/>
    <col min="11543" max="11543" width="16.28515625" style="176" bestFit="1" customWidth="1"/>
    <col min="11544" max="11544" width="17.28515625" style="176" customWidth="1"/>
    <col min="11545" max="11545" width="23.42578125" style="176" bestFit="1" customWidth="1"/>
    <col min="11546" max="11546" width="31.85546875" style="176" bestFit="1" customWidth="1"/>
    <col min="11547" max="11547" width="7.85546875" style="176" bestFit="1" customWidth="1"/>
    <col min="11548" max="11548" width="5.7109375" style="176" bestFit="1" customWidth="1"/>
    <col min="11549" max="11549" width="9.140625" style="176" bestFit="1" customWidth="1"/>
    <col min="11550" max="11550" width="13.5703125" style="176" bestFit="1" customWidth="1"/>
    <col min="11551" max="11779" width="9.140625" style="176"/>
    <col min="11780" max="11780" width="4.42578125" style="176" bestFit="1" customWidth="1"/>
    <col min="11781" max="11781" width="18.28515625" style="176" bestFit="1" customWidth="1"/>
    <col min="11782" max="11782" width="19" style="176" bestFit="1" customWidth="1"/>
    <col min="11783" max="11783" width="15.42578125" style="176" bestFit="1" customWidth="1"/>
    <col min="11784" max="11785" width="12.42578125" style="176" bestFit="1" customWidth="1"/>
    <col min="11786" max="11786" width="7.140625" style="176" bestFit="1" customWidth="1"/>
    <col min="11787" max="11787" width="10.140625" style="176" bestFit="1" customWidth="1"/>
    <col min="11788" max="11788" width="15.85546875" style="176" bestFit="1" customWidth="1"/>
    <col min="11789" max="11789" width="15.140625" style="176" bestFit="1" customWidth="1"/>
    <col min="11790" max="11790" width="18.28515625" style="176" bestFit="1" customWidth="1"/>
    <col min="11791" max="11791" width="13.28515625" style="176" bestFit="1" customWidth="1"/>
    <col min="11792" max="11792" width="19.28515625" style="176" customWidth="1"/>
    <col min="11793" max="11793" width="15.140625" style="176" customWidth="1"/>
    <col min="11794" max="11794" width="21" style="176" bestFit="1" customWidth="1"/>
    <col min="11795" max="11795" width="17.140625" style="176" bestFit="1" customWidth="1"/>
    <col min="11796" max="11796" width="16.85546875" style="176" bestFit="1" customWidth="1"/>
    <col min="11797" max="11797" width="16.7109375" style="176" bestFit="1" customWidth="1"/>
    <col min="11798" max="11798" width="15.7109375" style="176" bestFit="1" customWidth="1"/>
    <col min="11799" max="11799" width="16.28515625" style="176" bestFit="1" customWidth="1"/>
    <col min="11800" max="11800" width="17.28515625" style="176" customWidth="1"/>
    <col min="11801" max="11801" width="23.42578125" style="176" bestFit="1" customWidth="1"/>
    <col min="11802" max="11802" width="31.85546875" style="176" bestFit="1" customWidth="1"/>
    <col min="11803" max="11803" width="7.85546875" style="176" bestFit="1" customWidth="1"/>
    <col min="11804" max="11804" width="5.7109375" style="176" bestFit="1" customWidth="1"/>
    <col min="11805" max="11805" width="9.140625" style="176" bestFit="1" customWidth="1"/>
    <col min="11806" max="11806" width="13.5703125" style="176" bestFit="1" customWidth="1"/>
    <col min="11807" max="12035" width="9.140625" style="176"/>
    <col min="12036" max="12036" width="4.42578125" style="176" bestFit="1" customWidth="1"/>
    <col min="12037" max="12037" width="18.28515625" style="176" bestFit="1" customWidth="1"/>
    <col min="12038" max="12038" width="19" style="176" bestFit="1" customWidth="1"/>
    <col min="12039" max="12039" width="15.42578125" style="176" bestFit="1" customWidth="1"/>
    <col min="12040" max="12041" width="12.42578125" style="176" bestFit="1" customWidth="1"/>
    <col min="12042" max="12042" width="7.140625" style="176" bestFit="1" customWidth="1"/>
    <col min="12043" max="12043" width="10.140625" style="176" bestFit="1" customWidth="1"/>
    <col min="12044" max="12044" width="15.85546875" style="176" bestFit="1" customWidth="1"/>
    <col min="12045" max="12045" width="15.140625" style="176" bestFit="1" customWidth="1"/>
    <col min="12046" max="12046" width="18.28515625" style="176" bestFit="1" customWidth="1"/>
    <col min="12047" max="12047" width="13.28515625" style="176" bestFit="1" customWidth="1"/>
    <col min="12048" max="12048" width="19.28515625" style="176" customWidth="1"/>
    <col min="12049" max="12049" width="15.140625" style="176" customWidth="1"/>
    <col min="12050" max="12050" width="21" style="176" bestFit="1" customWidth="1"/>
    <col min="12051" max="12051" width="17.140625" style="176" bestFit="1" customWidth="1"/>
    <col min="12052" max="12052" width="16.85546875" style="176" bestFit="1" customWidth="1"/>
    <col min="12053" max="12053" width="16.7109375" style="176" bestFit="1" customWidth="1"/>
    <col min="12054" max="12054" width="15.7109375" style="176" bestFit="1" customWidth="1"/>
    <col min="12055" max="12055" width="16.28515625" style="176" bestFit="1" customWidth="1"/>
    <col min="12056" max="12056" width="17.28515625" style="176" customWidth="1"/>
    <col min="12057" max="12057" width="23.42578125" style="176" bestFit="1" customWidth="1"/>
    <col min="12058" max="12058" width="31.85546875" style="176" bestFit="1" customWidth="1"/>
    <col min="12059" max="12059" width="7.85546875" style="176" bestFit="1" customWidth="1"/>
    <col min="12060" max="12060" width="5.7109375" style="176" bestFit="1" customWidth="1"/>
    <col min="12061" max="12061" width="9.140625" style="176" bestFit="1" customWidth="1"/>
    <col min="12062" max="12062" width="13.5703125" style="176" bestFit="1" customWidth="1"/>
    <col min="12063" max="12291" width="9.140625" style="176"/>
    <col min="12292" max="12292" width="4.42578125" style="176" bestFit="1" customWidth="1"/>
    <col min="12293" max="12293" width="18.28515625" style="176" bestFit="1" customWidth="1"/>
    <col min="12294" max="12294" width="19" style="176" bestFit="1" customWidth="1"/>
    <col min="12295" max="12295" width="15.42578125" style="176" bestFit="1" customWidth="1"/>
    <col min="12296" max="12297" width="12.42578125" style="176" bestFit="1" customWidth="1"/>
    <col min="12298" max="12298" width="7.140625" style="176" bestFit="1" customWidth="1"/>
    <col min="12299" max="12299" width="10.140625" style="176" bestFit="1" customWidth="1"/>
    <col min="12300" max="12300" width="15.85546875" style="176" bestFit="1" customWidth="1"/>
    <col min="12301" max="12301" width="15.140625" style="176" bestFit="1" customWidth="1"/>
    <col min="12302" max="12302" width="18.28515625" style="176" bestFit="1" customWidth="1"/>
    <col min="12303" max="12303" width="13.28515625" style="176" bestFit="1" customWidth="1"/>
    <col min="12304" max="12304" width="19.28515625" style="176" customWidth="1"/>
    <col min="12305" max="12305" width="15.140625" style="176" customWidth="1"/>
    <col min="12306" max="12306" width="21" style="176" bestFit="1" customWidth="1"/>
    <col min="12307" max="12307" width="17.140625" style="176" bestFit="1" customWidth="1"/>
    <col min="12308" max="12308" width="16.85546875" style="176" bestFit="1" customWidth="1"/>
    <col min="12309" max="12309" width="16.7109375" style="176" bestFit="1" customWidth="1"/>
    <col min="12310" max="12310" width="15.7109375" style="176" bestFit="1" customWidth="1"/>
    <col min="12311" max="12311" width="16.28515625" style="176" bestFit="1" customWidth="1"/>
    <col min="12312" max="12312" width="17.28515625" style="176" customWidth="1"/>
    <col min="12313" max="12313" width="23.42578125" style="176" bestFit="1" customWidth="1"/>
    <col min="12314" max="12314" width="31.85546875" style="176" bestFit="1" customWidth="1"/>
    <col min="12315" max="12315" width="7.85546875" style="176" bestFit="1" customWidth="1"/>
    <col min="12316" max="12316" width="5.7109375" style="176" bestFit="1" customWidth="1"/>
    <col min="12317" max="12317" width="9.140625" style="176" bestFit="1" customWidth="1"/>
    <col min="12318" max="12318" width="13.5703125" style="176" bestFit="1" customWidth="1"/>
    <col min="12319" max="12547" width="9.140625" style="176"/>
    <col min="12548" max="12548" width="4.42578125" style="176" bestFit="1" customWidth="1"/>
    <col min="12549" max="12549" width="18.28515625" style="176" bestFit="1" customWidth="1"/>
    <col min="12550" max="12550" width="19" style="176" bestFit="1" customWidth="1"/>
    <col min="12551" max="12551" width="15.42578125" style="176" bestFit="1" customWidth="1"/>
    <col min="12552" max="12553" width="12.42578125" style="176" bestFit="1" customWidth="1"/>
    <col min="12554" max="12554" width="7.140625" style="176" bestFit="1" customWidth="1"/>
    <col min="12555" max="12555" width="10.140625" style="176" bestFit="1" customWidth="1"/>
    <col min="12556" max="12556" width="15.85546875" style="176" bestFit="1" customWidth="1"/>
    <col min="12557" max="12557" width="15.140625" style="176" bestFit="1" customWidth="1"/>
    <col min="12558" max="12558" width="18.28515625" style="176" bestFit="1" customWidth="1"/>
    <col min="12559" max="12559" width="13.28515625" style="176" bestFit="1" customWidth="1"/>
    <col min="12560" max="12560" width="19.28515625" style="176" customWidth="1"/>
    <col min="12561" max="12561" width="15.140625" style="176" customWidth="1"/>
    <col min="12562" max="12562" width="21" style="176" bestFit="1" customWidth="1"/>
    <col min="12563" max="12563" width="17.140625" style="176" bestFit="1" customWidth="1"/>
    <col min="12564" max="12564" width="16.85546875" style="176" bestFit="1" customWidth="1"/>
    <col min="12565" max="12565" width="16.7109375" style="176" bestFit="1" customWidth="1"/>
    <col min="12566" max="12566" width="15.7109375" style="176" bestFit="1" customWidth="1"/>
    <col min="12567" max="12567" width="16.28515625" style="176" bestFit="1" customWidth="1"/>
    <col min="12568" max="12568" width="17.28515625" style="176" customWidth="1"/>
    <col min="12569" max="12569" width="23.42578125" style="176" bestFit="1" customWidth="1"/>
    <col min="12570" max="12570" width="31.85546875" style="176" bestFit="1" customWidth="1"/>
    <col min="12571" max="12571" width="7.85546875" style="176" bestFit="1" customWidth="1"/>
    <col min="12572" max="12572" width="5.7109375" style="176" bestFit="1" customWidth="1"/>
    <col min="12573" max="12573" width="9.140625" style="176" bestFit="1" customWidth="1"/>
    <col min="12574" max="12574" width="13.5703125" style="176" bestFit="1" customWidth="1"/>
    <col min="12575" max="12803" width="9.140625" style="176"/>
    <col min="12804" max="12804" width="4.42578125" style="176" bestFit="1" customWidth="1"/>
    <col min="12805" max="12805" width="18.28515625" style="176" bestFit="1" customWidth="1"/>
    <col min="12806" max="12806" width="19" style="176" bestFit="1" customWidth="1"/>
    <col min="12807" max="12807" width="15.42578125" style="176" bestFit="1" customWidth="1"/>
    <col min="12808" max="12809" width="12.42578125" style="176" bestFit="1" customWidth="1"/>
    <col min="12810" max="12810" width="7.140625" style="176" bestFit="1" customWidth="1"/>
    <col min="12811" max="12811" width="10.140625" style="176" bestFit="1" customWidth="1"/>
    <col min="12812" max="12812" width="15.85546875" style="176" bestFit="1" customWidth="1"/>
    <col min="12813" max="12813" width="15.140625" style="176" bestFit="1" customWidth="1"/>
    <col min="12814" max="12814" width="18.28515625" style="176" bestFit="1" customWidth="1"/>
    <col min="12815" max="12815" width="13.28515625" style="176" bestFit="1" customWidth="1"/>
    <col min="12816" max="12816" width="19.28515625" style="176" customWidth="1"/>
    <col min="12817" max="12817" width="15.140625" style="176" customWidth="1"/>
    <col min="12818" max="12818" width="21" style="176" bestFit="1" customWidth="1"/>
    <col min="12819" max="12819" width="17.140625" style="176" bestFit="1" customWidth="1"/>
    <col min="12820" max="12820" width="16.85546875" style="176" bestFit="1" customWidth="1"/>
    <col min="12821" max="12821" width="16.7109375" style="176" bestFit="1" customWidth="1"/>
    <col min="12822" max="12822" width="15.7109375" style="176" bestFit="1" customWidth="1"/>
    <col min="12823" max="12823" width="16.28515625" style="176" bestFit="1" customWidth="1"/>
    <col min="12824" max="12824" width="17.28515625" style="176" customWidth="1"/>
    <col min="12825" max="12825" width="23.42578125" style="176" bestFit="1" customWidth="1"/>
    <col min="12826" max="12826" width="31.85546875" style="176" bestFit="1" customWidth="1"/>
    <col min="12827" max="12827" width="7.85546875" style="176" bestFit="1" customWidth="1"/>
    <col min="12828" max="12828" width="5.7109375" style="176" bestFit="1" customWidth="1"/>
    <col min="12829" max="12829" width="9.140625" style="176" bestFit="1" customWidth="1"/>
    <col min="12830" max="12830" width="13.5703125" style="176" bestFit="1" customWidth="1"/>
    <col min="12831" max="13059" width="9.140625" style="176"/>
    <col min="13060" max="13060" width="4.42578125" style="176" bestFit="1" customWidth="1"/>
    <col min="13061" max="13061" width="18.28515625" style="176" bestFit="1" customWidth="1"/>
    <col min="13062" max="13062" width="19" style="176" bestFit="1" customWidth="1"/>
    <col min="13063" max="13063" width="15.42578125" style="176" bestFit="1" customWidth="1"/>
    <col min="13064" max="13065" width="12.42578125" style="176" bestFit="1" customWidth="1"/>
    <col min="13066" max="13066" width="7.140625" style="176" bestFit="1" customWidth="1"/>
    <col min="13067" max="13067" width="10.140625" style="176" bestFit="1" customWidth="1"/>
    <col min="13068" max="13068" width="15.85546875" style="176" bestFit="1" customWidth="1"/>
    <col min="13069" max="13069" width="15.140625" style="176" bestFit="1" customWidth="1"/>
    <col min="13070" max="13070" width="18.28515625" style="176" bestFit="1" customWidth="1"/>
    <col min="13071" max="13071" width="13.28515625" style="176" bestFit="1" customWidth="1"/>
    <col min="13072" max="13072" width="19.28515625" style="176" customWidth="1"/>
    <col min="13073" max="13073" width="15.140625" style="176" customWidth="1"/>
    <col min="13074" max="13074" width="21" style="176" bestFit="1" customWidth="1"/>
    <col min="13075" max="13075" width="17.140625" style="176" bestFit="1" customWidth="1"/>
    <col min="13076" max="13076" width="16.85546875" style="176" bestFit="1" customWidth="1"/>
    <col min="13077" max="13077" width="16.7109375" style="176" bestFit="1" customWidth="1"/>
    <col min="13078" max="13078" width="15.7109375" style="176" bestFit="1" customWidth="1"/>
    <col min="13079" max="13079" width="16.28515625" style="176" bestFit="1" customWidth="1"/>
    <col min="13080" max="13080" width="17.28515625" style="176" customWidth="1"/>
    <col min="13081" max="13081" width="23.42578125" style="176" bestFit="1" customWidth="1"/>
    <col min="13082" max="13082" width="31.85546875" style="176" bestFit="1" customWidth="1"/>
    <col min="13083" max="13083" width="7.85546875" style="176" bestFit="1" customWidth="1"/>
    <col min="13084" max="13084" width="5.7109375" style="176" bestFit="1" customWidth="1"/>
    <col min="13085" max="13085" width="9.140625" style="176" bestFit="1" customWidth="1"/>
    <col min="13086" max="13086" width="13.5703125" style="176" bestFit="1" customWidth="1"/>
    <col min="13087" max="13315" width="9.140625" style="176"/>
    <col min="13316" max="13316" width="4.42578125" style="176" bestFit="1" customWidth="1"/>
    <col min="13317" max="13317" width="18.28515625" style="176" bestFit="1" customWidth="1"/>
    <col min="13318" max="13318" width="19" style="176" bestFit="1" customWidth="1"/>
    <col min="13319" max="13319" width="15.42578125" style="176" bestFit="1" customWidth="1"/>
    <col min="13320" max="13321" width="12.42578125" style="176" bestFit="1" customWidth="1"/>
    <col min="13322" max="13322" width="7.140625" style="176" bestFit="1" customWidth="1"/>
    <col min="13323" max="13323" width="10.140625" style="176" bestFit="1" customWidth="1"/>
    <col min="13324" max="13324" width="15.85546875" style="176" bestFit="1" customWidth="1"/>
    <col min="13325" max="13325" width="15.140625" style="176" bestFit="1" customWidth="1"/>
    <col min="13326" max="13326" width="18.28515625" style="176" bestFit="1" customWidth="1"/>
    <col min="13327" max="13327" width="13.28515625" style="176" bestFit="1" customWidth="1"/>
    <col min="13328" max="13328" width="19.28515625" style="176" customWidth="1"/>
    <col min="13329" max="13329" width="15.140625" style="176" customWidth="1"/>
    <col min="13330" max="13330" width="21" style="176" bestFit="1" customWidth="1"/>
    <col min="13331" max="13331" width="17.140625" style="176" bestFit="1" customWidth="1"/>
    <col min="13332" max="13332" width="16.85546875" style="176" bestFit="1" customWidth="1"/>
    <col min="13333" max="13333" width="16.7109375" style="176" bestFit="1" customWidth="1"/>
    <col min="13334" max="13334" width="15.7109375" style="176" bestFit="1" customWidth="1"/>
    <col min="13335" max="13335" width="16.28515625" style="176" bestFit="1" customWidth="1"/>
    <col min="13336" max="13336" width="17.28515625" style="176" customWidth="1"/>
    <col min="13337" max="13337" width="23.42578125" style="176" bestFit="1" customWidth="1"/>
    <col min="13338" max="13338" width="31.85546875" style="176" bestFit="1" customWidth="1"/>
    <col min="13339" max="13339" width="7.85546875" style="176" bestFit="1" customWidth="1"/>
    <col min="13340" max="13340" width="5.7109375" style="176" bestFit="1" customWidth="1"/>
    <col min="13341" max="13341" width="9.140625" style="176" bestFit="1" customWidth="1"/>
    <col min="13342" max="13342" width="13.5703125" style="176" bestFit="1" customWidth="1"/>
    <col min="13343" max="13571" width="9.140625" style="176"/>
    <col min="13572" max="13572" width="4.42578125" style="176" bestFit="1" customWidth="1"/>
    <col min="13573" max="13573" width="18.28515625" style="176" bestFit="1" customWidth="1"/>
    <col min="13574" max="13574" width="19" style="176" bestFit="1" customWidth="1"/>
    <col min="13575" max="13575" width="15.42578125" style="176" bestFit="1" customWidth="1"/>
    <col min="13576" max="13577" width="12.42578125" style="176" bestFit="1" customWidth="1"/>
    <col min="13578" max="13578" width="7.140625" style="176" bestFit="1" customWidth="1"/>
    <col min="13579" max="13579" width="10.140625" style="176" bestFit="1" customWidth="1"/>
    <col min="13580" max="13580" width="15.85546875" style="176" bestFit="1" customWidth="1"/>
    <col min="13581" max="13581" width="15.140625" style="176" bestFit="1" customWidth="1"/>
    <col min="13582" max="13582" width="18.28515625" style="176" bestFit="1" customWidth="1"/>
    <col min="13583" max="13583" width="13.28515625" style="176" bestFit="1" customWidth="1"/>
    <col min="13584" max="13584" width="19.28515625" style="176" customWidth="1"/>
    <col min="13585" max="13585" width="15.140625" style="176" customWidth="1"/>
    <col min="13586" max="13586" width="21" style="176" bestFit="1" customWidth="1"/>
    <col min="13587" max="13587" width="17.140625" style="176" bestFit="1" customWidth="1"/>
    <col min="13588" max="13588" width="16.85546875" style="176" bestFit="1" customWidth="1"/>
    <col min="13589" max="13589" width="16.7109375" style="176" bestFit="1" customWidth="1"/>
    <col min="13590" max="13590" width="15.7109375" style="176" bestFit="1" customWidth="1"/>
    <col min="13591" max="13591" width="16.28515625" style="176" bestFit="1" customWidth="1"/>
    <col min="13592" max="13592" width="17.28515625" style="176" customWidth="1"/>
    <col min="13593" max="13593" width="23.42578125" style="176" bestFit="1" customWidth="1"/>
    <col min="13594" max="13594" width="31.85546875" style="176" bestFit="1" customWidth="1"/>
    <col min="13595" max="13595" width="7.85546875" style="176" bestFit="1" customWidth="1"/>
    <col min="13596" max="13596" width="5.7109375" style="176" bestFit="1" customWidth="1"/>
    <col min="13597" max="13597" width="9.140625" style="176" bestFit="1" customWidth="1"/>
    <col min="13598" max="13598" width="13.5703125" style="176" bestFit="1" customWidth="1"/>
    <col min="13599" max="13827" width="9.140625" style="176"/>
    <col min="13828" max="13828" width="4.42578125" style="176" bestFit="1" customWidth="1"/>
    <col min="13829" max="13829" width="18.28515625" style="176" bestFit="1" customWidth="1"/>
    <col min="13830" max="13830" width="19" style="176" bestFit="1" customWidth="1"/>
    <col min="13831" max="13831" width="15.42578125" style="176" bestFit="1" customWidth="1"/>
    <col min="13832" max="13833" width="12.42578125" style="176" bestFit="1" customWidth="1"/>
    <col min="13834" max="13834" width="7.140625" style="176" bestFit="1" customWidth="1"/>
    <col min="13835" max="13835" width="10.140625" style="176" bestFit="1" customWidth="1"/>
    <col min="13836" max="13836" width="15.85546875" style="176" bestFit="1" customWidth="1"/>
    <col min="13837" max="13837" width="15.140625" style="176" bestFit="1" customWidth="1"/>
    <col min="13838" max="13838" width="18.28515625" style="176" bestFit="1" customWidth="1"/>
    <col min="13839" max="13839" width="13.28515625" style="176" bestFit="1" customWidth="1"/>
    <col min="13840" max="13840" width="19.28515625" style="176" customWidth="1"/>
    <col min="13841" max="13841" width="15.140625" style="176" customWidth="1"/>
    <col min="13842" max="13842" width="21" style="176" bestFit="1" customWidth="1"/>
    <col min="13843" max="13843" width="17.140625" style="176" bestFit="1" customWidth="1"/>
    <col min="13844" max="13844" width="16.85546875" style="176" bestFit="1" customWidth="1"/>
    <col min="13845" max="13845" width="16.7109375" style="176" bestFit="1" customWidth="1"/>
    <col min="13846" max="13846" width="15.7109375" style="176" bestFit="1" customWidth="1"/>
    <col min="13847" max="13847" width="16.28515625" style="176" bestFit="1" customWidth="1"/>
    <col min="13848" max="13848" width="17.28515625" style="176" customWidth="1"/>
    <col min="13849" max="13849" width="23.42578125" style="176" bestFit="1" customWidth="1"/>
    <col min="13850" max="13850" width="31.85546875" style="176" bestFit="1" customWidth="1"/>
    <col min="13851" max="13851" width="7.85546875" style="176" bestFit="1" customWidth="1"/>
    <col min="13852" max="13852" width="5.7109375" style="176" bestFit="1" customWidth="1"/>
    <col min="13853" max="13853" width="9.140625" style="176" bestFit="1" customWidth="1"/>
    <col min="13854" max="13854" width="13.5703125" style="176" bestFit="1" customWidth="1"/>
    <col min="13855" max="14083" width="9.140625" style="176"/>
    <col min="14084" max="14084" width="4.42578125" style="176" bestFit="1" customWidth="1"/>
    <col min="14085" max="14085" width="18.28515625" style="176" bestFit="1" customWidth="1"/>
    <col min="14086" max="14086" width="19" style="176" bestFit="1" customWidth="1"/>
    <col min="14087" max="14087" width="15.42578125" style="176" bestFit="1" customWidth="1"/>
    <col min="14088" max="14089" width="12.42578125" style="176" bestFit="1" customWidth="1"/>
    <col min="14090" max="14090" width="7.140625" style="176" bestFit="1" customWidth="1"/>
    <col min="14091" max="14091" width="10.140625" style="176" bestFit="1" customWidth="1"/>
    <col min="14092" max="14092" width="15.85546875" style="176" bestFit="1" customWidth="1"/>
    <col min="14093" max="14093" width="15.140625" style="176" bestFit="1" customWidth="1"/>
    <col min="14094" max="14094" width="18.28515625" style="176" bestFit="1" customWidth="1"/>
    <col min="14095" max="14095" width="13.28515625" style="176" bestFit="1" customWidth="1"/>
    <col min="14096" max="14096" width="19.28515625" style="176" customWidth="1"/>
    <col min="14097" max="14097" width="15.140625" style="176" customWidth="1"/>
    <col min="14098" max="14098" width="21" style="176" bestFit="1" customWidth="1"/>
    <col min="14099" max="14099" width="17.140625" style="176" bestFit="1" customWidth="1"/>
    <col min="14100" max="14100" width="16.85546875" style="176" bestFit="1" customWidth="1"/>
    <col min="14101" max="14101" width="16.7109375" style="176" bestFit="1" customWidth="1"/>
    <col min="14102" max="14102" width="15.7109375" style="176" bestFit="1" customWidth="1"/>
    <col min="14103" max="14103" width="16.28515625" style="176" bestFit="1" customWidth="1"/>
    <col min="14104" max="14104" width="17.28515625" style="176" customWidth="1"/>
    <col min="14105" max="14105" width="23.42578125" style="176" bestFit="1" customWidth="1"/>
    <col min="14106" max="14106" width="31.85546875" style="176" bestFit="1" customWidth="1"/>
    <col min="14107" max="14107" width="7.85546875" style="176" bestFit="1" customWidth="1"/>
    <col min="14108" max="14108" width="5.7109375" style="176" bestFit="1" customWidth="1"/>
    <col min="14109" max="14109" width="9.140625" style="176" bestFit="1" customWidth="1"/>
    <col min="14110" max="14110" width="13.5703125" style="176" bestFit="1" customWidth="1"/>
    <col min="14111" max="14339" width="9.140625" style="176"/>
    <col min="14340" max="14340" width="4.42578125" style="176" bestFit="1" customWidth="1"/>
    <col min="14341" max="14341" width="18.28515625" style="176" bestFit="1" customWidth="1"/>
    <col min="14342" max="14342" width="19" style="176" bestFit="1" customWidth="1"/>
    <col min="14343" max="14343" width="15.42578125" style="176" bestFit="1" customWidth="1"/>
    <col min="14344" max="14345" width="12.42578125" style="176" bestFit="1" customWidth="1"/>
    <col min="14346" max="14346" width="7.140625" style="176" bestFit="1" customWidth="1"/>
    <col min="14347" max="14347" width="10.140625" style="176" bestFit="1" customWidth="1"/>
    <col min="14348" max="14348" width="15.85546875" style="176" bestFit="1" customWidth="1"/>
    <col min="14349" max="14349" width="15.140625" style="176" bestFit="1" customWidth="1"/>
    <col min="14350" max="14350" width="18.28515625" style="176" bestFit="1" customWidth="1"/>
    <col min="14351" max="14351" width="13.28515625" style="176" bestFit="1" customWidth="1"/>
    <col min="14352" max="14352" width="19.28515625" style="176" customWidth="1"/>
    <col min="14353" max="14353" width="15.140625" style="176" customWidth="1"/>
    <col min="14354" max="14354" width="21" style="176" bestFit="1" customWidth="1"/>
    <col min="14355" max="14355" width="17.140625" style="176" bestFit="1" customWidth="1"/>
    <col min="14356" max="14356" width="16.85546875" style="176" bestFit="1" customWidth="1"/>
    <col min="14357" max="14357" width="16.7109375" style="176" bestFit="1" customWidth="1"/>
    <col min="14358" max="14358" width="15.7109375" style="176" bestFit="1" customWidth="1"/>
    <col min="14359" max="14359" width="16.28515625" style="176" bestFit="1" customWidth="1"/>
    <col min="14360" max="14360" width="17.28515625" style="176" customWidth="1"/>
    <col min="14361" max="14361" width="23.42578125" style="176" bestFit="1" customWidth="1"/>
    <col min="14362" max="14362" width="31.85546875" style="176" bestFit="1" customWidth="1"/>
    <col min="14363" max="14363" width="7.85546875" style="176" bestFit="1" customWidth="1"/>
    <col min="14364" max="14364" width="5.7109375" style="176" bestFit="1" customWidth="1"/>
    <col min="14365" max="14365" width="9.140625" style="176" bestFit="1" customWidth="1"/>
    <col min="14366" max="14366" width="13.5703125" style="176" bestFit="1" customWidth="1"/>
    <col min="14367" max="14595" width="9.140625" style="176"/>
    <col min="14596" max="14596" width="4.42578125" style="176" bestFit="1" customWidth="1"/>
    <col min="14597" max="14597" width="18.28515625" style="176" bestFit="1" customWidth="1"/>
    <col min="14598" max="14598" width="19" style="176" bestFit="1" customWidth="1"/>
    <col min="14599" max="14599" width="15.42578125" style="176" bestFit="1" customWidth="1"/>
    <col min="14600" max="14601" width="12.42578125" style="176" bestFit="1" customWidth="1"/>
    <col min="14602" max="14602" width="7.140625" style="176" bestFit="1" customWidth="1"/>
    <col min="14603" max="14603" width="10.140625" style="176" bestFit="1" customWidth="1"/>
    <col min="14604" max="14604" width="15.85546875" style="176" bestFit="1" customWidth="1"/>
    <col min="14605" max="14605" width="15.140625" style="176" bestFit="1" customWidth="1"/>
    <col min="14606" max="14606" width="18.28515625" style="176" bestFit="1" customWidth="1"/>
    <col min="14607" max="14607" width="13.28515625" style="176" bestFit="1" customWidth="1"/>
    <col min="14608" max="14608" width="19.28515625" style="176" customWidth="1"/>
    <col min="14609" max="14609" width="15.140625" style="176" customWidth="1"/>
    <col min="14610" max="14610" width="21" style="176" bestFit="1" customWidth="1"/>
    <col min="14611" max="14611" width="17.140625" style="176" bestFit="1" customWidth="1"/>
    <col min="14612" max="14612" width="16.85546875" style="176" bestFit="1" customWidth="1"/>
    <col min="14613" max="14613" width="16.7109375" style="176" bestFit="1" customWidth="1"/>
    <col min="14614" max="14614" width="15.7109375" style="176" bestFit="1" customWidth="1"/>
    <col min="14615" max="14615" width="16.28515625" style="176" bestFit="1" customWidth="1"/>
    <col min="14616" max="14616" width="17.28515625" style="176" customWidth="1"/>
    <col min="14617" max="14617" width="23.42578125" style="176" bestFit="1" customWidth="1"/>
    <col min="14618" max="14618" width="31.85546875" style="176" bestFit="1" customWidth="1"/>
    <col min="14619" max="14619" width="7.85546875" style="176" bestFit="1" customWidth="1"/>
    <col min="14620" max="14620" width="5.7109375" style="176" bestFit="1" customWidth="1"/>
    <col min="14621" max="14621" width="9.140625" style="176" bestFit="1" customWidth="1"/>
    <col min="14622" max="14622" width="13.5703125" style="176" bestFit="1" customWidth="1"/>
    <col min="14623" max="14851" width="9.140625" style="176"/>
    <col min="14852" max="14852" width="4.42578125" style="176" bestFit="1" customWidth="1"/>
    <col min="14853" max="14853" width="18.28515625" style="176" bestFit="1" customWidth="1"/>
    <col min="14854" max="14854" width="19" style="176" bestFit="1" customWidth="1"/>
    <col min="14855" max="14855" width="15.42578125" style="176" bestFit="1" customWidth="1"/>
    <col min="14856" max="14857" width="12.42578125" style="176" bestFit="1" customWidth="1"/>
    <col min="14858" max="14858" width="7.140625" style="176" bestFit="1" customWidth="1"/>
    <col min="14859" max="14859" width="10.140625" style="176" bestFit="1" customWidth="1"/>
    <col min="14860" max="14860" width="15.85546875" style="176" bestFit="1" customWidth="1"/>
    <col min="14861" max="14861" width="15.140625" style="176" bestFit="1" customWidth="1"/>
    <col min="14862" max="14862" width="18.28515625" style="176" bestFit="1" customWidth="1"/>
    <col min="14863" max="14863" width="13.28515625" style="176" bestFit="1" customWidth="1"/>
    <col min="14864" max="14864" width="19.28515625" style="176" customWidth="1"/>
    <col min="14865" max="14865" width="15.140625" style="176" customWidth="1"/>
    <col min="14866" max="14866" width="21" style="176" bestFit="1" customWidth="1"/>
    <col min="14867" max="14867" width="17.140625" style="176" bestFit="1" customWidth="1"/>
    <col min="14868" max="14868" width="16.85546875" style="176" bestFit="1" customWidth="1"/>
    <col min="14869" max="14869" width="16.7109375" style="176" bestFit="1" customWidth="1"/>
    <col min="14870" max="14870" width="15.7109375" style="176" bestFit="1" customWidth="1"/>
    <col min="14871" max="14871" width="16.28515625" style="176" bestFit="1" customWidth="1"/>
    <col min="14872" max="14872" width="17.28515625" style="176" customWidth="1"/>
    <col min="14873" max="14873" width="23.42578125" style="176" bestFit="1" customWidth="1"/>
    <col min="14874" max="14874" width="31.85546875" style="176" bestFit="1" customWidth="1"/>
    <col min="14875" max="14875" width="7.85546875" style="176" bestFit="1" customWidth="1"/>
    <col min="14876" max="14876" width="5.7109375" style="176" bestFit="1" customWidth="1"/>
    <col min="14877" max="14877" width="9.140625" style="176" bestFit="1" customWidth="1"/>
    <col min="14878" max="14878" width="13.5703125" style="176" bestFit="1" customWidth="1"/>
    <col min="14879" max="15107" width="9.140625" style="176"/>
    <col min="15108" max="15108" width="4.42578125" style="176" bestFit="1" customWidth="1"/>
    <col min="15109" max="15109" width="18.28515625" style="176" bestFit="1" customWidth="1"/>
    <col min="15110" max="15110" width="19" style="176" bestFit="1" customWidth="1"/>
    <col min="15111" max="15111" width="15.42578125" style="176" bestFit="1" customWidth="1"/>
    <col min="15112" max="15113" width="12.42578125" style="176" bestFit="1" customWidth="1"/>
    <col min="15114" max="15114" width="7.140625" style="176" bestFit="1" customWidth="1"/>
    <col min="15115" max="15115" width="10.140625" style="176" bestFit="1" customWidth="1"/>
    <col min="15116" max="15116" width="15.85546875" style="176" bestFit="1" customWidth="1"/>
    <col min="15117" max="15117" width="15.140625" style="176" bestFit="1" customWidth="1"/>
    <col min="15118" max="15118" width="18.28515625" style="176" bestFit="1" customWidth="1"/>
    <col min="15119" max="15119" width="13.28515625" style="176" bestFit="1" customWidth="1"/>
    <col min="15120" max="15120" width="19.28515625" style="176" customWidth="1"/>
    <col min="15121" max="15121" width="15.140625" style="176" customWidth="1"/>
    <col min="15122" max="15122" width="21" style="176" bestFit="1" customWidth="1"/>
    <col min="15123" max="15123" width="17.140625" style="176" bestFit="1" customWidth="1"/>
    <col min="15124" max="15124" width="16.85546875" style="176" bestFit="1" customWidth="1"/>
    <col min="15125" max="15125" width="16.7109375" style="176" bestFit="1" customWidth="1"/>
    <col min="15126" max="15126" width="15.7109375" style="176" bestFit="1" customWidth="1"/>
    <col min="15127" max="15127" width="16.28515625" style="176" bestFit="1" customWidth="1"/>
    <col min="15128" max="15128" width="17.28515625" style="176" customWidth="1"/>
    <col min="15129" max="15129" width="23.42578125" style="176" bestFit="1" customWidth="1"/>
    <col min="15130" max="15130" width="31.85546875" style="176" bestFit="1" customWidth="1"/>
    <col min="15131" max="15131" width="7.85546875" style="176" bestFit="1" customWidth="1"/>
    <col min="15132" max="15132" width="5.7109375" style="176" bestFit="1" customWidth="1"/>
    <col min="15133" max="15133" width="9.140625" style="176" bestFit="1" customWidth="1"/>
    <col min="15134" max="15134" width="13.5703125" style="176" bestFit="1" customWidth="1"/>
    <col min="15135" max="15363" width="9.140625" style="176"/>
    <col min="15364" max="15364" width="4.42578125" style="176" bestFit="1" customWidth="1"/>
    <col min="15365" max="15365" width="18.28515625" style="176" bestFit="1" customWidth="1"/>
    <col min="15366" max="15366" width="19" style="176" bestFit="1" customWidth="1"/>
    <col min="15367" max="15367" width="15.42578125" style="176" bestFit="1" customWidth="1"/>
    <col min="15368" max="15369" width="12.42578125" style="176" bestFit="1" customWidth="1"/>
    <col min="15370" max="15370" width="7.140625" style="176" bestFit="1" customWidth="1"/>
    <col min="15371" max="15371" width="10.140625" style="176" bestFit="1" customWidth="1"/>
    <col min="15372" max="15372" width="15.85546875" style="176" bestFit="1" customWidth="1"/>
    <col min="15373" max="15373" width="15.140625" style="176" bestFit="1" customWidth="1"/>
    <col min="15374" max="15374" width="18.28515625" style="176" bestFit="1" customWidth="1"/>
    <col min="15375" max="15375" width="13.28515625" style="176" bestFit="1" customWidth="1"/>
    <col min="15376" max="15376" width="19.28515625" style="176" customWidth="1"/>
    <col min="15377" max="15377" width="15.140625" style="176" customWidth="1"/>
    <col min="15378" max="15378" width="21" style="176" bestFit="1" customWidth="1"/>
    <col min="15379" max="15379" width="17.140625" style="176" bestFit="1" customWidth="1"/>
    <col min="15380" max="15380" width="16.85546875" style="176" bestFit="1" customWidth="1"/>
    <col min="15381" max="15381" width="16.7109375" style="176" bestFit="1" customWidth="1"/>
    <col min="15382" max="15382" width="15.7109375" style="176" bestFit="1" customWidth="1"/>
    <col min="15383" max="15383" width="16.28515625" style="176" bestFit="1" customWidth="1"/>
    <col min="15384" max="15384" width="17.28515625" style="176" customWidth="1"/>
    <col min="15385" max="15385" width="23.42578125" style="176" bestFit="1" customWidth="1"/>
    <col min="15386" max="15386" width="31.85546875" style="176" bestFit="1" customWidth="1"/>
    <col min="15387" max="15387" width="7.85546875" style="176" bestFit="1" customWidth="1"/>
    <col min="15388" max="15388" width="5.7109375" style="176" bestFit="1" customWidth="1"/>
    <col min="15389" max="15389" width="9.140625" style="176" bestFit="1" customWidth="1"/>
    <col min="15390" max="15390" width="13.5703125" style="176" bestFit="1" customWidth="1"/>
    <col min="15391" max="15619" width="9.140625" style="176"/>
    <col min="15620" max="15620" width="4.42578125" style="176" bestFit="1" customWidth="1"/>
    <col min="15621" max="15621" width="18.28515625" style="176" bestFit="1" customWidth="1"/>
    <col min="15622" max="15622" width="19" style="176" bestFit="1" customWidth="1"/>
    <col min="15623" max="15623" width="15.42578125" style="176" bestFit="1" customWidth="1"/>
    <col min="15624" max="15625" width="12.42578125" style="176" bestFit="1" customWidth="1"/>
    <col min="15626" max="15626" width="7.140625" style="176" bestFit="1" customWidth="1"/>
    <col min="15627" max="15627" width="10.140625" style="176" bestFit="1" customWidth="1"/>
    <col min="15628" max="15628" width="15.85546875" style="176" bestFit="1" customWidth="1"/>
    <col min="15629" max="15629" width="15.140625" style="176" bestFit="1" customWidth="1"/>
    <col min="15630" max="15630" width="18.28515625" style="176" bestFit="1" customWidth="1"/>
    <col min="15631" max="15631" width="13.28515625" style="176" bestFit="1" customWidth="1"/>
    <col min="15632" max="15632" width="19.28515625" style="176" customWidth="1"/>
    <col min="15633" max="15633" width="15.140625" style="176" customWidth="1"/>
    <col min="15634" max="15634" width="21" style="176" bestFit="1" customWidth="1"/>
    <col min="15635" max="15635" width="17.140625" style="176" bestFit="1" customWidth="1"/>
    <col min="15636" max="15636" width="16.85546875" style="176" bestFit="1" customWidth="1"/>
    <col min="15637" max="15637" width="16.7109375" style="176" bestFit="1" customWidth="1"/>
    <col min="15638" max="15638" width="15.7109375" style="176" bestFit="1" customWidth="1"/>
    <col min="15639" max="15639" width="16.28515625" style="176" bestFit="1" customWidth="1"/>
    <col min="15640" max="15640" width="17.28515625" style="176" customWidth="1"/>
    <col min="15641" max="15641" width="23.42578125" style="176" bestFit="1" customWidth="1"/>
    <col min="15642" max="15642" width="31.85546875" style="176" bestFit="1" customWidth="1"/>
    <col min="15643" max="15643" width="7.85546875" style="176" bestFit="1" customWidth="1"/>
    <col min="15644" max="15644" width="5.7109375" style="176" bestFit="1" customWidth="1"/>
    <col min="15645" max="15645" width="9.140625" style="176" bestFit="1" customWidth="1"/>
    <col min="15646" max="15646" width="13.5703125" style="176" bestFit="1" customWidth="1"/>
    <col min="15647" max="15875" width="9.140625" style="176"/>
    <col min="15876" max="15876" width="4.42578125" style="176" bestFit="1" customWidth="1"/>
    <col min="15877" max="15877" width="18.28515625" style="176" bestFit="1" customWidth="1"/>
    <col min="15878" max="15878" width="19" style="176" bestFit="1" customWidth="1"/>
    <col min="15879" max="15879" width="15.42578125" style="176" bestFit="1" customWidth="1"/>
    <col min="15880" max="15881" width="12.42578125" style="176" bestFit="1" customWidth="1"/>
    <col min="15882" max="15882" width="7.140625" style="176" bestFit="1" customWidth="1"/>
    <col min="15883" max="15883" width="10.140625" style="176" bestFit="1" customWidth="1"/>
    <col min="15884" max="15884" width="15.85546875" style="176" bestFit="1" customWidth="1"/>
    <col min="15885" max="15885" width="15.140625" style="176" bestFit="1" customWidth="1"/>
    <col min="15886" max="15886" width="18.28515625" style="176" bestFit="1" customWidth="1"/>
    <col min="15887" max="15887" width="13.28515625" style="176" bestFit="1" customWidth="1"/>
    <col min="15888" max="15888" width="19.28515625" style="176" customWidth="1"/>
    <col min="15889" max="15889" width="15.140625" style="176" customWidth="1"/>
    <col min="15890" max="15890" width="21" style="176" bestFit="1" customWidth="1"/>
    <col min="15891" max="15891" width="17.140625" style="176" bestFit="1" customWidth="1"/>
    <col min="15892" max="15892" width="16.85546875" style="176" bestFit="1" customWidth="1"/>
    <col min="15893" max="15893" width="16.7109375" style="176" bestFit="1" customWidth="1"/>
    <col min="15894" max="15894" width="15.7109375" style="176" bestFit="1" customWidth="1"/>
    <col min="15895" max="15895" width="16.28515625" style="176" bestFit="1" customWidth="1"/>
    <col min="15896" max="15896" width="17.28515625" style="176" customWidth="1"/>
    <col min="15897" max="15897" width="23.42578125" style="176" bestFit="1" customWidth="1"/>
    <col min="15898" max="15898" width="31.85546875" style="176" bestFit="1" customWidth="1"/>
    <col min="15899" max="15899" width="7.85546875" style="176" bestFit="1" customWidth="1"/>
    <col min="15900" max="15900" width="5.7109375" style="176" bestFit="1" customWidth="1"/>
    <col min="15901" max="15901" width="9.140625" style="176" bestFit="1" customWidth="1"/>
    <col min="15902" max="15902" width="13.5703125" style="176" bestFit="1" customWidth="1"/>
    <col min="15903" max="16131" width="9.140625" style="176"/>
    <col min="16132" max="16132" width="4.42578125" style="176" bestFit="1" customWidth="1"/>
    <col min="16133" max="16133" width="18.28515625" style="176" bestFit="1" customWidth="1"/>
    <col min="16134" max="16134" width="19" style="176" bestFit="1" customWidth="1"/>
    <col min="16135" max="16135" width="15.42578125" style="176" bestFit="1" customWidth="1"/>
    <col min="16136" max="16137" width="12.42578125" style="176" bestFit="1" customWidth="1"/>
    <col min="16138" max="16138" width="7.140625" style="176" bestFit="1" customWidth="1"/>
    <col min="16139" max="16139" width="10.140625" style="176" bestFit="1" customWidth="1"/>
    <col min="16140" max="16140" width="15.85546875" style="176" bestFit="1" customWidth="1"/>
    <col min="16141" max="16141" width="15.140625" style="176" bestFit="1" customWidth="1"/>
    <col min="16142" max="16142" width="18.28515625" style="176" bestFit="1" customWidth="1"/>
    <col min="16143" max="16143" width="13.28515625" style="176" bestFit="1" customWidth="1"/>
    <col min="16144" max="16144" width="19.28515625" style="176" customWidth="1"/>
    <col min="16145" max="16145" width="15.140625" style="176" customWidth="1"/>
    <col min="16146" max="16146" width="21" style="176" bestFit="1" customWidth="1"/>
    <col min="16147" max="16147" width="17.140625" style="176" bestFit="1" customWidth="1"/>
    <col min="16148" max="16148" width="16.85546875" style="176" bestFit="1" customWidth="1"/>
    <col min="16149" max="16149" width="16.7109375" style="176" bestFit="1" customWidth="1"/>
    <col min="16150" max="16150" width="15.7109375" style="176" bestFit="1" customWidth="1"/>
    <col min="16151" max="16151" width="16.28515625" style="176" bestFit="1" customWidth="1"/>
    <col min="16152" max="16152" width="17.28515625" style="176" customWidth="1"/>
    <col min="16153" max="16153" width="23.42578125" style="176" bestFit="1" customWidth="1"/>
    <col min="16154" max="16154" width="31.85546875" style="176" bestFit="1" customWidth="1"/>
    <col min="16155" max="16155" width="7.85546875" style="176" bestFit="1" customWidth="1"/>
    <col min="16156" max="16156" width="5.7109375" style="176" bestFit="1" customWidth="1"/>
    <col min="16157" max="16157" width="9.140625" style="176" bestFit="1" customWidth="1"/>
    <col min="16158" max="16158" width="13.5703125" style="176" bestFit="1" customWidth="1"/>
    <col min="16159" max="16384" width="9.140625" style="176"/>
  </cols>
  <sheetData>
    <row r="1" spans="1:46" ht="18.75" hidden="1" x14ac:dyDescent="0.25">
      <c r="F1" s="177"/>
      <c r="G1" s="35"/>
      <c r="H1" s="35"/>
      <c r="I1" s="35"/>
      <c r="J1" s="35"/>
      <c r="K1" s="35"/>
      <c r="L1" s="35"/>
      <c r="M1" s="35"/>
      <c r="N1" s="35"/>
      <c r="R1" s="873" t="s">
        <v>515</v>
      </c>
      <c r="S1" s="873"/>
    </row>
    <row r="2" spans="1:46" ht="18.75" hidden="1" x14ac:dyDescent="0.25">
      <c r="F2" s="177"/>
      <c r="G2" s="35"/>
      <c r="H2" s="35"/>
      <c r="I2" s="35"/>
      <c r="J2" s="35"/>
      <c r="K2" s="35"/>
      <c r="L2" s="35"/>
      <c r="M2" s="35"/>
      <c r="N2" s="35"/>
      <c r="R2" s="873" t="s">
        <v>1</v>
      </c>
      <c r="S2" s="873"/>
    </row>
    <row r="3" spans="1:46" ht="18.75" x14ac:dyDescent="0.25">
      <c r="F3" s="177"/>
      <c r="G3" s="35"/>
      <c r="H3" s="35"/>
      <c r="I3" s="35"/>
      <c r="J3" s="35"/>
      <c r="K3" s="35"/>
      <c r="L3" s="35"/>
      <c r="M3" s="35"/>
      <c r="N3" s="35"/>
      <c r="R3" s="873" t="s">
        <v>305</v>
      </c>
      <c r="S3" s="873"/>
    </row>
    <row r="4" spans="1:46" ht="18.75" x14ac:dyDescent="0.25">
      <c r="F4" s="177"/>
      <c r="G4" s="35"/>
      <c r="H4" s="35"/>
      <c r="I4" s="35"/>
      <c r="J4" s="35"/>
      <c r="K4" s="35"/>
      <c r="L4" s="35"/>
      <c r="M4" s="35"/>
      <c r="N4" s="35"/>
      <c r="R4" s="38"/>
      <c r="S4" s="38"/>
    </row>
    <row r="5" spans="1:46" ht="18.75" x14ac:dyDescent="0.25">
      <c r="F5" s="177"/>
      <c r="G5" s="35"/>
      <c r="H5" s="35"/>
      <c r="I5" s="35"/>
      <c r="J5" s="35"/>
      <c r="K5" s="35"/>
      <c r="L5" s="35"/>
      <c r="M5" s="35"/>
      <c r="N5" s="35"/>
      <c r="R5" s="38"/>
      <c r="S5" s="38"/>
    </row>
    <row r="6" spans="1:46" ht="15.75" x14ac:dyDescent="0.25">
      <c r="B6" s="982" t="s">
        <v>516</v>
      </c>
      <c r="C6" s="982"/>
      <c r="D6" s="982"/>
      <c r="E6" s="982"/>
      <c r="F6" s="982"/>
      <c r="G6" s="982"/>
      <c r="H6" s="982"/>
      <c r="I6" s="982"/>
      <c r="J6" s="982"/>
      <c r="K6" s="982"/>
      <c r="L6" s="982"/>
      <c r="M6" s="982"/>
      <c r="N6" s="982"/>
      <c r="O6" s="982"/>
      <c r="P6" s="982"/>
      <c r="Q6" s="982"/>
      <c r="R6" s="982"/>
      <c r="S6" s="982"/>
    </row>
    <row r="7" spans="1:46" ht="15.75" x14ac:dyDescent="0.25">
      <c r="B7" s="175"/>
      <c r="C7" s="175"/>
      <c r="D7" s="175"/>
      <c r="E7" s="175"/>
      <c r="F7" s="178"/>
      <c r="G7" s="175"/>
      <c r="H7" s="175"/>
      <c r="I7" s="175"/>
      <c r="J7" s="175"/>
      <c r="K7" s="175"/>
      <c r="L7" s="175"/>
      <c r="M7" s="175"/>
      <c r="N7" s="175"/>
      <c r="O7" s="175"/>
      <c r="P7" s="175"/>
      <c r="Q7" s="175"/>
      <c r="R7" s="175"/>
      <c r="S7" s="175"/>
    </row>
    <row r="8" spans="1:46" ht="15.75" x14ac:dyDescent="0.25">
      <c r="B8" s="836" t="str">
        <f>'1-2023'!B7:AY7</f>
        <v>Инвестиционная программа  ГУП НАО "Нарьян-Марская электростанция"</v>
      </c>
      <c r="C8" s="836"/>
      <c r="D8" s="836"/>
      <c r="E8" s="836"/>
      <c r="F8" s="836"/>
      <c r="G8" s="836"/>
      <c r="H8" s="836"/>
      <c r="I8" s="836"/>
      <c r="J8" s="836"/>
      <c r="K8" s="836"/>
      <c r="L8" s="836"/>
      <c r="M8" s="836"/>
      <c r="N8" s="836"/>
      <c r="O8" s="836"/>
      <c r="P8" s="836"/>
      <c r="Q8" s="836"/>
      <c r="R8" s="836"/>
      <c r="S8" s="836"/>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row>
    <row r="9" spans="1:46" ht="15.75" x14ac:dyDescent="0.25">
      <c r="B9" s="836" t="s">
        <v>4</v>
      </c>
      <c r="C9" s="836"/>
      <c r="D9" s="836"/>
      <c r="E9" s="836"/>
      <c r="F9" s="836"/>
      <c r="G9" s="836"/>
      <c r="H9" s="836"/>
      <c r="I9" s="836"/>
      <c r="J9" s="836"/>
      <c r="K9" s="836"/>
      <c r="L9" s="836"/>
      <c r="M9" s="836"/>
      <c r="N9" s="836"/>
      <c r="O9" s="836"/>
      <c r="P9" s="836"/>
      <c r="Q9" s="836"/>
      <c r="R9" s="836"/>
      <c r="S9" s="836"/>
      <c r="T9" s="1"/>
      <c r="U9" s="1"/>
      <c r="V9" s="1"/>
      <c r="W9" s="1"/>
      <c r="X9" s="1"/>
      <c r="Y9" s="1"/>
      <c r="Z9" s="1"/>
      <c r="AA9" s="1"/>
      <c r="AB9" s="1"/>
      <c r="AC9" s="1"/>
      <c r="AD9" s="1"/>
      <c r="AE9" s="1"/>
      <c r="AF9" s="1"/>
      <c r="AG9" s="1"/>
      <c r="AH9" s="1"/>
      <c r="AI9" s="1"/>
      <c r="AJ9" s="1"/>
      <c r="AK9" s="1"/>
      <c r="AL9" s="1"/>
      <c r="AM9" s="1"/>
      <c r="AN9" s="1"/>
      <c r="AO9" s="1"/>
      <c r="AP9" s="1"/>
      <c r="AQ9" s="1"/>
      <c r="AR9" s="1"/>
      <c r="AS9" s="1"/>
      <c r="AT9" s="1"/>
    </row>
    <row r="10" spans="1:46" ht="15.75" x14ac:dyDescent="0.25">
      <c r="B10" s="1014" t="str">
        <f>'1-2023'!B12:AY12</f>
        <v>Утвержденные плановые значения показателей приведены в соответствии с:  "решение об утверждении инвестиционной программы отсутствует"</v>
      </c>
      <c r="C10" s="1014"/>
      <c r="D10" s="1014"/>
      <c r="E10" s="1014"/>
      <c r="F10" s="1014"/>
      <c r="G10" s="1014"/>
      <c r="H10" s="1014"/>
      <c r="I10" s="1014"/>
      <c r="J10" s="1014"/>
      <c r="K10" s="1014"/>
      <c r="L10" s="1014"/>
      <c r="M10" s="1014"/>
      <c r="N10" s="1014"/>
      <c r="O10" s="1014"/>
      <c r="P10" s="1014"/>
      <c r="Q10" s="1014"/>
      <c r="R10" s="1014"/>
      <c r="S10" s="1014"/>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row>
    <row r="11" spans="1:46" ht="15.75" x14ac:dyDescent="0.25">
      <c r="B11" s="986" t="s">
        <v>1682</v>
      </c>
      <c r="C11" s="874"/>
      <c r="D11" s="874"/>
      <c r="E11" s="874"/>
      <c r="F11" s="874"/>
      <c r="G11" s="874"/>
      <c r="H11" s="874"/>
      <c r="I11" s="874"/>
      <c r="J11" s="874"/>
      <c r="K11" s="874"/>
      <c r="L11" s="874"/>
      <c r="M11" s="874"/>
      <c r="N11" s="874"/>
      <c r="O11" s="874"/>
      <c r="P11" s="874"/>
      <c r="Q11" s="874"/>
      <c r="R11" s="874"/>
      <c r="S11" s="874"/>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row>
    <row r="12" spans="1:46" ht="15.75" thickBot="1" x14ac:dyDescent="0.3">
      <c r="B12" s="1013"/>
      <c r="C12" s="1013"/>
      <c r="D12" s="1013"/>
      <c r="E12" s="1013"/>
      <c r="F12" s="1013"/>
      <c r="G12" s="1013"/>
      <c r="H12" s="1013"/>
      <c r="I12" s="1013"/>
      <c r="J12" s="1013"/>
      <c r="K12" s="1013"/>
      <c r="L12" s="1013"/>
      <c r="M12" s="1013"/>
      <c r="N12" s="1013"/>
      <c r="O12" s="1013"/>
      <c r="P12" s="1013"/>
      <c r="Q12" s="1013"/>
      <c r="R12" s="1013"/>
      <c r="S12" s="1013"/>
    </row>
    <row r="13" spans="1:46" ht="184.5" customHeight="1" thickBot="1" x14ac:dyDescent="0.3">
      <c r="A13" s="179"/>
      <c r="B13" s="180" t="s">
        <v>7</v>
      </c>
      <c r="C13" s="180" t="s">
        <v>8</v>
      </c>
      <c r="D13" s="180" t="s">
        <v>9</v>
      </c>
      <c r="E13" s="181" t="s">
        <v>517</v>
      </c>
      <c r="F13" s="181" t="s">
        <v>518</v>
      </c>
      <c r="G13" s="180" t="s">
        <v>519</v>
      </c>
      <c r="H13" s="180" t="s">
        <v>520</v>
      </c>
      <c r="I13" s="180" t="s">
        <v>521</v>
      </c>
      <c r="J13" s="180" t="s">
        <v>522</v>
      </c>
      <c r="K13" s="180" t="s">
        <v>523</v>
      </c>
      <c r="L13" s="180" t="s">
        <v>524</v>
      </c>
      <c r="M13" s="180" t="s">
        <v>525</v>
      </c>
      <c r="N13" s="182" t="s">
        <v>526</v>
      </c>
      <c r="O13" s="182" t="s">
        <v>527</v>
      </c>
      <c r="P13" s="180" t="s">
        <v>528</v>
      </c>
      <c r="Q13" s="180" t="s">
        <v>529</v>
      </c>
      <c r="R13" s="180" t="s">
        <v>530</v>
      </c>
      <c r="S13" s="180" t="s">
        <v>531</v>
      </c>
      <c r="T13" s="179"/>
    </row>
    <row r="14" spans="1:46" ht="18.75" customHeight="1" x14ac:dyDescent="0.25">
      <c r="A14" s="179"/>
      <c r="B14" s="358">
        <v>1</v>
      </c>
      <c r="C14" s="272">
        <v>2</v>
      </c>
      <c r="D14" s="272">
        <v>3</v>
      </c>
      <c r="E14" s="272">
        <v>4</v>
      </c>
      <c r="F14" s="359">
        <v>5</v>
      </c>
      <c r="G14" s="272">
        <v>6</v>
      </c>
      <c r="H14" s="272">
        <v>7</v>
      </c>
      <c r="I14" s="272">
        <v>8</v>
      </c>
      <c r="J14" s="272">
        <v>9</v>
      </c>
      <c r="K14" s="272">
        <v>10</v>
      </c>
      <c r="L14" s="272">
        <v>11</v>
      </c>
      <c r="M14" s="272">
        <v>12</v>
      </c>
      <c r="N14" s="272">
        <v>13</v>
      </c>
      <c r="O14" s="272">
        <v>14</v>
      </c>
      <c r="P14" s="272">
        <v>15</v>
      </c>
      <c r="Q14" s="272">
        <v>16</v>
      </c>
      <c r="R14" s="272">
        <v>17</v>
      </c>
      <c r="S14" s="360">
        <v>18</v>
      </c>
      <c r="T14" s="179"/>
    </row>
    <row r="15" spans="1:46" ht="48" customHeight="1" x14ac:dyDescent="0.25">
      <c r="A15" s="179"/>
      <c r="B15" s="402">
        <v>0</v>
      </c>
      <c r="C15" s="402" t="s">
        <v>92</v>
      </c>
      <c r="D15" s="403" t="s">
        <v>93</v>
      </c>
      <c r="E15" s="403" t="s">
        <v>180</v>
      </c>
      <c r="F15" s="403" t="s">
        <v>180</v>
      </c>
      <c r="G15" s="403" t="s">
        <v>180</v>
      </c>
      <c r="H15" s="403" t="s">
        <v>180</v>
      </c>
      <c r="I15" s="403" t="s">
        <v>180</v>
      </c>
      <c r="J15" s="403" t="s">
        <v>180</v>
      </c>
      <c r="K15" s="403" t="s">
        <v>180</v>
      </c>
      <c r="L15" s="403" t="s">
        <v>180</v>
      </c>
      <c r="M15" s="403" t="s">
        <v>180</v>
      </c>
      <c r="N15" s="403" t="s">
        <v>180</v>
      </c>
      <c r="O15" s="403" t="s">
        <v>180</v>
      </c>
      <c r="P15" s="403" t="s">
        <v>180</v>
      </c>
      <c r="Q15" s="403" t="s">
        <v>180</v>
      </c>
      <c r="R15" s="403" t="s">
        <v>180</v>
      </c>
      <c r="S15" s="403" t="s">
        <v>180</v>
      </c>
      <c r="T15" s="179"/>
    </row>
    <row r="16" spans="1:46" ht="42" customHeight="1" x14ac:dyDescent="0.25">
      <c r="A16" s="179"/>
      <c r="B16" s="406" t="s">
        <v>94</v>
      </c>
      <c r="C16" s="413" t="s">
        <v>1506</v>
      </c>
      <c r="D16" s="399" t="s">
        <v>93</v>
      </c>
      <c r="E16" s="399" t="s">
        <v>180</v>
      </c>
      <c r="F16" s="399" t="s">
        <v>180</v>
      </c>
      <c r="G16" s="399" t="s">
        <v>180</v>
      </c>
      <c r="H16" s="399" t="s">
        <v>180</v>
      </c>
      <c r="I16" s="399" t="s">
        <v>180</v>
      </c>
      <c r="J16" s="399" t="s">
        <v>180</v>
      </c>
      <c r="K16" s="399" t="s">
        <v>180</v>
      </c>
      <c r="L16" s="399" t="s">
        <v>180</v>
      </c>
      <c r="M16" s="399" t="s">
        <v>180</v>
      </c>
      <c r="N16" s="399" t="s">
        <v>180</v>
      </c>
      <c r="O16" s="399" t="s">
        <v>180</v>
      </c>
      <c r="P16" s="399" t="s">
        <v>180</v>
      </c>
      <c r="Q16" s="399" t="s">
        <v>180</v>
      </c>
      <c r="R16" s="399" t="s">
        <v>180</v>
      </c>
      <c r="S16" s="399" t="s">
        <v>180</v>
      </c>
      <c r="T16" s="179"/>
    </row>
    <row r="17" spans="1:20" ht="42" customHeight="1" x14ac:dyDescent="0.25">
      <c r="A17" s="179"/>
      <c r="B17" s="406" t="s">
        <v>1507</v>
      </c>
      <c r="C17" s="413" t="s">
        <v>95</v>
      </c>
      <c r="D17" s="399" t="s">
        <v>93</v>
      </c>
      <c r="E17" s="399" t="s">
        <v>180</v>
      </c>
      <c r="F17" s="399" t="s">
        <v>180</v>
      </c>
      <c r="G17" s="399" t="s">
        <v>180</v>
      </c>
      <c r="H17" s="399" t="s">
        <v>180</v>
      </c>
      <c r="I17" s="399" t="s">
        <v>180</v>
      </c>
      <c r="J17" s="399" t="s">
        <v>180</v>
      </c>
      <c r="K17" s="399" t="s">
        <v>180</v>
      </c>
      <c r="L17" s="399" t="s">
        <v>180</v>
      </c>
      <c r="M17" s="399" t="s">
        <v>180</v>
      </c>
      <c r="N17" s="399" t="s">
        <v>180</v>
      </c>
      <c r="O17" s="399" t="s">
        <v>180</v>
      </c>
      <c r="P17" s="399" t="s">
        <v>180</v>
      </c>
      <c r="Q17" s="399" t="s">
        <v>180</v>
      </c>
      <c r="R17" s="399" t="s">
        <v>180</v>
      </c>
      <c r="S17" s="399" t="s">
        <v>180</v>
      </c>
      <c r="T17" s="179"/>
    </row>
    <row r="18" spans="1:20" ht="42" customHeight="1" x14ac:dyDescent="0.25">
      <c r="A18" s="179"/>
      <c r="B18" s="406" t="s">
        <v>1508</v>
      </c>
      <c r="C18" s="413" t="s">
        <v>97</v>
      </c>
      <c r="D18" s="399" t="s">
        <v>93</v>
      </c>
      <c r="E18" s="399" t="s">
        <v>180</v>
      </c>
      <c r="F18" s="399" t="s">
        <v>180</v>
      </c>
      <c r="G18" s="399" t="s">
        <v>180</v>
      </c>
      <c r="H18" s="399" t="s">
        <v>180</v>
      </c>
      <c r="I18" s="399" t="s">
        <v>180</v>
      </c>
      <c r="J18" s="399" t="s">
        <v>180</v>
      </c>
      <c r="K18" s="399" t="s">
        <v>180</v>
      </c>
      <c r="L18" s="399" t="s">
        <v>180</v>
      </c>
      <c r="M18" s="399" t="s">
        <v>180</v>
      </c>
      <c r="N18" s="399" t="s">
        <v>180</v>
      </c>
      <c r="O18" s="399" t="s">
        <v>180</v>
      </c>
      <c r="P18" s="399" t="s">
        <v>180</v>
      </c>
      <c r="Q18" s="399" t="s">
        <v>180</v>
      </c>
      <c r="R18" s="399" t="s">
        <v>180</v>
      </c>
      <c r="S18" s="399" t="s">
        <v>180</v>
      </c>
      <c r="T18" s="179"/>
    </row>
    <row r="19" spans="1:20" s="184" customFormat="1" ht="42" customHeight="1" x14ac:dyDescent="0.25">
      <c r="A19" s="179"/>
      <c r="B19" s="406" t="s">
        <v>1509</v>
      </c>
      <c r="C19" s="413" t="s">
        <v>99</v>
      </c>
      <c r="D19" s="399" t="s">
        <v>93</v>
      </c>
      <c r="E19" s="399" t="s">
        <v>180</v>
      </c>
      <c r="F19" s="399" t="s">
        <v>180</v>
      </c>
      <c r="G19" s="399" t="s">
        <v>180</v>
      </c>
      <c r="H19" s="399" t="s">
        <v>180</v>
      </c>
      <c r="I19" s="399" t="s">
        <v>180</v>
      </c>
      <c r="J19" s="399" t="s">
        <v>180</v>
      </c>
      <c r="K19" s="399" t="s">
        <v>180</v>
      </c>
      <c r="L19" s="399" t="s">
        <v>180</v>
      </c>
      <c r="M19" s="399" t="s">
        <v>180</v>
      </c>
      <c r="N19" s="399" t="s">
        <v>180</v>
      </c>
      <c r="O19" s="399" t="s">
        <v>180</v>
      </c>
      <c r="P19" s="399" t="s">
        <v>180</v>
      </c>
      <c r="Q19" s="399" t="s">
        <v>180</v>
      </c>
      <c r="R19" s="399" t="s">
        <v>180</v>
      </c>
      <c r="S19" s="399" t="s">
        <v>180</v>
      </c>
      <c r="T19" s="179"/>
    </row>
    <row r="20" spans="1:20" s="184" customFormat="1" ht="42" customHeight="1" x14ac:dyDescent="0.25">
      <c r="A20" s="179"/>
      <c r="B20" s="406" t="s">
        <v>1510</v>
      </c>
      <c r="C20" s="413" t="s">
        <v>101</v>
      </c>
      <c r="D20" s="399" t="s">
        <v>93</v>
      </c>
      <c r="E20" s="399" t="s">
        <v>180</v>
      </c>
      <c r="F20" s="399" t="s">
        <v>180</v>
      </c>
      <c r="G20" s="399" t="s">
        <v>180</v>
      </c>
      <c r="H20" s="399" t="s">
        <v>180</v>
      </c>
      <c r="I20" s="399" t="s">
        <v>180</v>
      </c>
      <c r="J20" s="399" t="s">
        <v>180</v>
      </c>
      <c r="K20" s="399" t="s">
        <v>180</v>
      </c>
      <c r="L20" s="399" t="s">
        <v>180</v>
      </c>
      <c r="M20" s="399" t="s">
        <v>180</v>
      </c>
      <c r="N20" s="399" t="s">
        <v>180</v>
      </c>
      <c r="O20" s="399" t="s">
        <v>180</v>
      </c>
      <c r="P20" s="399" t="s">
        <v>180</v>
      </c>
      <c r="Q20" s="399" t="s">
        <v>180</v>
      </c>
      <c r="R20" s="399" t="s">
        <v>180</v>
      </c>
      <c r="S20" s="399" t="s">
        <v>180</v>
      </c>
      <c r="T20" s="179"/>
    </row>
    <row r="21" spans="1:20" ht="42" customHeight="1" x14ac:dyDescent="0.25">
      <c r="A21" s="179"/>
      <c r="B21" s="406" t="s">
        <v>1511</v>
      </c>
      <c r="C21" s="413" t="s">
        <v>103</v>
      </c>
      <c r="D21" s="399" t="s">
        <v>93</v>
      </c>
      <c r="E21" s="399" t="s">
        <v>180</v>
      </c>
      <c r="F21" s="399" t="s">
        <v>180</v>
      </c>
      <c r="G21" s="399" t="s">
        <v>180</v>
      </c>
      <c r="H21" s="399" t="s">
        <v>180</v>
      </c>
      <c r="I21" s="399" t="s">
        <v>180</v>
      </c>
      <c r="J21" s="399" t="s">
        <v>180</v>
      </c>
      <c r="K21" s="399" t="s">
        <v>180</v>
      </c>
      <c r="L21" s="399" t="s">
        <v>180</v>
      </c>
      <c r="M21" s="399" t="s">
        <v>180</v>
      </c>
      <c r="N21" s="399" t="s">
        <v>180</v>
      </c>
      <c r="O21" s="399" t="s">
        <v>180</v>
      </c>
      <c r="P21" s="399" t="s">
        <v>180</v>
      </c>
      <c r="Q21" s="399" t="s">
        <v>180</v>
      </c>
      <c r="R21" s="399" t="s">
        <v>180</v>
      </c>
      <c r="S21" s="399" t="s">
        <v>180</v>
      </c>
      <c r="T21" s="179"/>
    </row>
    <row r="22" spans="1:20" ht="42" customHeight="1" x14ac:dyDescent="0.25">
      <c r="A22" s="179"/>
      <c r="B22" s="406" t="s">
        <v>1512</v>
      </c>
      <c r="C22" s="413" t="s">
        <v>105</v>
      </c>
      <c r="D22" s="399" t="s">
        <v>93</v>
      </c>
      <c r="E22" s="399" t="s">
        <v>180</v>
      </c>
      <c r="F22" s="399" t="s">
        <v>180</v>
      </c>
      <c r="G22" s="399" t="s">
        <v>180</v>
      </c>
      <c r="H22" s="399" t="s">
        <v>180</v>
      </c>
      <c r="I22" s="399" t="s">
        <v>180</v>
      </c>
      <c r="J22" s="399" t="s">
        <v>180</v>
      </c>
      <c r="K22" s="399" t="s">
        <v>180</v>
      </c>
      <c r="L22" s="399" t="s">
        <v>180</v>
      </c>
      <c r="M22" s="399" t="s">
        <v>180</v>
      </c>
      <c r="N22" s="399" t="s">
        <v>180</v>
      </c>
      <c r="O22" s="399" t="s">
        <v>180</v>
      </c>
      <c r="P22" s="399" t="s">
        <v>180</v>
      </c>
      <c r="Q22" s="399" t="s">
        <v>180</v>
      </c>
      <c r="R22" s="399" t="s">
        <v>180</v>
      </c>
      <c r="S22" s="399" t="s">
        <v>180</v>
      </c>
      <c r="T22" s="179"/>
    </row>
    <row r="23" spans="1:20" ht="42" customHeight="1" x14ac:dyDescent="0.25">
      <c r="A23" s="179"/>
      <c r="B23" s="406" t="s">
        <v>96</v>
      </c>
      <c r="C23" s="413" t="s">
        <v>1513</v>
      </c>
      <c r="D23" s="399" t="s">
        <v>93</v>
      </c>
      <c r="E23" s="399" t="s">
        <v>180</v>
      </c>
      <c r="F23" s="399" t="s">
        <v>180</v>
      </c>
      <c r="G23" s="399" t="s">
        <v>180</v>
      </c>
      <c r="H23" s="399" t="s">
        <v>180</v>
      </c>
      <c r="I23" s="399" t="s">
        <v>180</v>
      </c>
      <c r="J23" s="399" t="s">
        <v>180</v>
      </c>
      <c r="K23" s="399" t="s">
        <v>180</v>
      </c>
      <c r="L23" s="399" t="s">
        <v>180</v>
      </c>
      <c r="M23" s="399" t="s">
        <v>180</v>
      </c>
      <c r="N23" s="399" t="s">
        <v>180</v>
      </c>
      <c r="O23" s="399" t="s">
        <v>180</v>
      </c>
      <c r="P23" s="399" t="s">
        <v>180</v>
      </c>
      <c r="Q23" s="399" t="s">
        <v>180</v>
      </c>
      <c r="R23" s="399" t="s">
        <v>180</v>
      </c>
      <c r="S23" s="399" t="s">
        <v>180</v>
      </c>
      <c r="T23" s="179"/>
    </row>
    <row r="24" spans="1:20" ht="42" customHeight="1" x14ac:dyDescent="0.25">
      <c r="A24" s="179"/>
      <c r="B24" s="406" t="s">
        <v>1514</v>
      </c>
      <c r="C24" s="413" t="s">
        <v>788</v>
      </c>
      <c r="D24" s="399" t="s">
        <v>93</v>
      </c>
      <c r="E24" s="399" t="s">
        <v>180</v>
      </c>
      <c r="F24" s="399" t="s">
        <v>180</v>
      </c>
      <c r="G24" s="399" t="s">
        <v>180</v>
      </c>
      <c r="H24" s="399" t="s">
        <v>180</v>
      </c>
      <c r="I24" s="399" t="s">
        <v>180</v>
      </c>
      <c r="J24" s="399" t="s">
        <v>180</v>
      </c>
      <c r="K24" s="399" t="s">
        <v>180</v>
      </c>
      <c r="L24" s="399" t="s">
        <v>180</v>
      </c>
      <c r="M24" s="399" t="s">
        <v>180</v>
      </c>
      <c r="N24" s="399" t="s">
        <v>180</v>
      </c>
      <c r="O24" s="399" t="s">
        <v>180</v>
      </c>
      <c r="P24" s="399" t="s">
        <v>180</v>
      </c>
      <c r="Q24" s="399" t="s">
        <v>180</v>
      </c>
      <c r="R24" s="399" t="s">
        <v>180</v>
      </c>
      <c r="S24" s="399" t="s">
        <v>180</v>
      </c>
      <c r="T24" s="179"/>
    </row>
    <row r="25" spans="1:20" ht="42" customHeight="1" x14ac:dyDescent="0.25">
      <c r="A25" s="179"/>
      <c r="B25" s="406" t="s">
        <v>1515</v>
      </c>
      <c r="C25" s="413" t="s">
        <v>789</v>
      </c>
      <c r="D25" s="399" t="s">
        <v>93</v>
      </c>
      <c r="E25" s="619" t="s">
        <v>180</v>
      </c>
      <c r="F25" s="619" t="s">
        <v>180</v>
      </c>
      <c r="G25" s="619" t="s">
        <v>180</v>
      </c>
      <c r="H25" s="619" t="s">
        <v>180</v>
      </c>
      <c r="I25" s="619" t="s">
        <v>180</v>
      </c>
      <c r="J25" s="619" t="s">
        <v>180</v>
      </c>
      <c r="K25" s="619" t="s">
        <v>180</v>
      </c>
      <c r="L25" s="619" t="s">
        <v>180</v>
      </c>
      <c r="M25" s="619" t="s">
        <v>180</v>
      </c>
      <c r="N25" s="619" t="s">
        <v>180</v>
      </c>
      <c r="O25" s="619" t="s">
        <v>180</v>
      </c>
      <c r="P25" s="619" t="s">
        <v>180</v>
      </c>
      <c r="Q25" s="619" t="s">
        <v>180</v>
      </c>
      <c r="R25" s="619" t="s">
        <v>180</v>
      </c>
      <c r="S25" s="619" t="s">
        <v>180</v>
      </c>
      <c r="T25" s="179"/>
    </row>
    <row r="26" spans="1:20" ht="42" customHeight="1" x14ac:dyDescent="0.25">
      <c r="A26" s="179"/>
      <c r="B26" s="406" t="s">
        <v>1516</v>
      </c>
      <c r="C26" s="413" t="s">
        <v>790</v>
      </c>
      <c r="D26" s="399" t="s">
        <v>93</v>
      </c>
      <c r="E26" s="619" t="s">
        <v>180</v>
      </c>
      <c r="F26" s="619" t="s">
        <v>180</v>
      </c>
      <c r="G26" s="619" t="s">
        <v>180</v>
      </c>
      <c r="H26" s="619" t="s">
        <v>180</v>
      </c>
      <c r="I26" s="619" t="s">
        <v>180</v>
      </c>
      <c r="J26" s="619" t="s">
        <v>180</v>
      </c>
      <c r="K26" s="619" t="s">
        <v>180</v>
      </c>
      <c r="L26" s="619" t="s">
        <v>180</v>
      </c>
      <c r="M26" s="619" t="s">
        <v>180</v>
      </c>
      <c r="N26" s="619" t="s">
        <v>180</v>
      </c>
      <c r="O26" s="619" t="s">
        <v>180</v>
      </c>
      <c r="P26" s="619" t="s">
        <v>180</v>
      </c>
      <c r="Q26" s="619" t="s">
        <v>180</v>
      </c>
      <c r="R26" s="619" t="s">
        <v>180</v>
      </c>
      <c r="S26" s="619" t="s">
        <v>180</v>
      </c>
      <c r="T26" s="179"/>
    </row>
    <row r="27" spans="1:20" ht="42" customHeight="1" x14ac:dyDescent="0.25">
      <c r="A27" s="179"/>
      <c r="B27" s="406" t="s">
        <v>1517</v>
      </c>
      <c r="C27" s="413" t="s">
        <v>791</v>
      </c>
      <c r="D27" s="399" t="s">
        <v>93</v>
      </c>
      <c r="E27" s="619" t="s">
        <v>180</v>
      </c>
      <c r="F27" s="619" t="s">
        <v>180</v>
      </c>
      <c r="G27" s="619" t="s">
        <v>180</v>
      </c>
      <c r="H27" s="619" t="s">
        <v>180</v>
      </c>
      <c r="I27" s="619" t="s">
        <v>180</v>
      </c>
      <c r="J27" s="619" t="s">
        <v>180</v>
      </c>
      <c r="K27" s="619" t="s">
        <v>180</v>
      </c>
      <c r="L27" s="619" t="s">
        <v>180</v>
      </c>
      <c r="M27" s="619" t="s">
        <v>180</v>
      </c>
      <c r="N27" s="619" t="s">
        <v>180</v>
      </c>
      <c r="O27" s="619" t="s">
        <v>180</v>
      </c>
      <c r="P27" s="619" t="s">
        <v>180</v>
      </c>
      <c r="Q27" s="619" t="s">
        <v>180</v>
      </c>
      <c r="R27" s="619" t="s">
        <v>180</v>
      </c>
      <c r="S27" s="619" t="s">
        <v>180</v>
      </c>
      <c r="T27" s="179"/>
    </row>
    <row r="28" spans="1:20" ht="42" customHeight="1" x14ac:dyDescent="0.25">
      <c r="A28" s="179"/>
      <c r="B28" s="406" t="s">
        <v>1518</v>
      </c>
      <c r="C28" s="413" t="s">
        <v>792</v>
      </c>
      <c r="D28" s="399" t="s">
        <v>93</v>
      </c>
      <c r="E28" s="399" t="s">
        <v>180</v>
      </c>
      <c r="F28" s="399" t="s">
        <v>180</v>
      </c>
      <c r="G28" s="399" t="s">
        <v>180</v>
      </c>
      <c r="H28" s="399" t="s">
        <v>180</v>
      </c>
      <c r="I28" s="399" t="s">
        <v>180</v>
      </c>
      <c r="J28" s="399" t="s">
        <v>180</v>
      </c>
      <c r="K28" s="399" t="s">
        <v>180</v>
      </c>
      <c r="L28" s="399" t="s">
        <v>180</v>
      </c>
      <c r="M28" s="399" t="s">
        <v>180</v>
      </c>
      <c r="N28" s="399" t="s">
        <v>180</v>
      </c>
      <c r="O28" s="399" t="s">
        <v>180</v>
      </c>
      <c r="P28" s="399" t="s">
        <v>180</v>
      </c>
      <c r="Q28" s="399" t="s">
        <v>180</v>
      </c>
      <c r="R28" s="399" t="s">
        <v>180</v>
      </c>
      <c r="S28" s="399" t="s">
        <v>180</v>
      </c>
      <c r="T28" s="179"/>
    </row>
    <row r="29" spans="1:20" ht="42" customHeight="1" x14ac:dyDescent="0.25">
      <c r="A29" s="179"/>
      <c r="B29" s="406" t="s">
        <v>1519</v>
      </c>
      <c r="C29" s="413" t="s">
        <v>103</v>
      </c>
      <c r="D29" s="399" t="s">
        <v>93</v>
      </c>
      <c r="E29" s="399" t="s">
        <v>180</v>
      </c>
      <c r="F29" s="399" t="s">
        <v>180</v>
      </c>
      <c r="G29" s="399" t="s">
        <v>180</v>
      </c>
      <c r="H29" s="399" t="s">
        <v>180</v>
      </c>
      <c r="I29" s="399" t="s">
        <v>180</v>
      </c>
      <c r="J29" s="399" t="s">
        <v>180</v>
      </c>
      <c r="K29" s="399" t="s">
        <v>180</v>
      </c>
      <c r="L29" s="399" t="s">
        <v>180</v>
      </c>
      <c r="M29" s="399" t="s">
        <v>180</v>
      </c>
      <c r="N29" s="399" t="s">
        <v>180</v>
      </c>
      <c r="O29" s="399" t="s">
        <v>180</v>
      </c>
      <c r="P29" s="399" t="s">
        <v>180</v>
      </c>
      <c r="Q29" s="399" t="s">
        <v>180</v>
      </c>
      <c r="R29" s="399" t="s">
        <v>180</v>
      </c>
      <c r="S29" s="399" t="s">
        <v>180</v>
      </c>
      <c r="T29" s="179"/>
    </row>
    <row r="30" spans="1:20" ht="42" customHeight="1" x14ac:dyDescent="0.25">
      <c r="A30" s="179"/>
      <c r="B30" s="406" t="s">
        <v>1520</v>
      </c>
      <c r="C30" s="413" t="s">
        <v>105</v>
      </c>
      <c r="D30" s="399" t="s">
        <v>93</v>
      </c>
      <c r="E30" s="399" t="s">
        <v>180</v>
      </c>
      <c r="F30" s="399" t="s">
        <v>180</v>
      </c>
      <c r="G30" s="399" t="s">
        <v>180</v>
      </c>
      <c r="H30" s="399" t="s">
        <v>180</v>
      </c>
      <c r="I30" s="399" t="s">
        <v>180</v>
      </c>
      <c r="J30" s="399" t="s">
        <v>180</v>
      </c>
      <c r="K30" s="399" t="s">
        <v>180</v>
      </c>
      <c r="L30" s="399" t="s">
        <v>180</v>
      </c>
      <c r="M30" s="399" t="s">
        <v>180</v>
      </c>
      <c r="N30" s="399" t="s">
        <v>180</v>
      </c>
      <c r="O30" s="399" t="s">
        <v>180</v>
      </c>
      <c r="P30" s="399" t="s">
        <v>180</v>
      </c>
      <c r="Q30" s="399" t="s">
        <v>180</v>
      </c>
      <c r="R30" s="399" t="s">
        <v>180</v>
      </c>
      <c r="S30" s="399" t="s">
        <v>180</v>
      </c>
      <c r="T30" s="179"/>
    </row>
    <row r="31" spans="1:20" ht="42" customHeight="1" x14ac:dyDescent="0.25">
      <c r="A31" s="179"/>
      <c r="B31" s="406" t="s">
        <v>98</v>
      </c>
      <c r="C31" s="395" t="s">
        <v>1521</v>
      </c>
      <c r="D31" s="399" t="s">
        <v>93</v>
      </c>
      <c r="E31" s="399" t="s">
        <v>180</v>
      </c>
      <c r="F31" s="399" t="s">
        <v>180</v>
      </c>
      <c r="G31" s="399" t="s">
        <v>180</v>
      </c>
      <c r="H31" s="399" t="s">
        <v>180</v>
      </c>
      <c r="I31" s="399" t="s">
        <v>180</v>
      </c>
      <c r="J31" s="399" t="s">
        <v>180</v>
      </c>
      <c r="K31" s="399" t="s">
        <v>180</v>
      </c>
      <c r="L31" s="399" t="s">
        <v>180</v>
      </c>
      <c r="M31" s="399" t="s">
        <v>180</v>
      </c>
      <c r="N31" s="399" t="s">
        <v>180</v>
      </c>
      <c r="O31" s="399" t="s">
        <v>180</v>
      </c>
      <c r="P31" s="399" t="s">
        <v>180</v>
      </c>
      <c r="Q31" s="399" t="s">
        <v>180</v>
      </c>
      <c r="R31" s="399" t="s">
        <v>180</v>
      </c>
      <c r="S31" s="399" t="s">
        <v>180</v>
      </c>
      <c r="T31" s="179"/>
    </row>
    <row r="32" spans="1:20" ht="42" customHeight="1" x14ac:dyDescent="0.25">
      <c r="A32" s="179"/>
      <c r="B32" s="406" t="s">
        <v>1522</v>
      </c>
      <c r="C32" s="395" t="s">
        <v>789</v>
      </c>
      <c r="D32" s="399" t="s">
        <v>93</v>
      </c>
      <c r="E32" s="399" t="s">
        <v>180</v>
      </c>
      <c r="F32" s="399" t="s">
        <v>180</v>
      </c>
      <c r="G32" s="399" t="s">
        <v>180</v>
      </c>
      <c r="H32" s="399" t="s">
        <v>180</v>
      </c>
      <c r="I32" s="399" t="s">
        <v>180</v>
      </c>
      <c r="J32" s="399" t="s">
        <v>180</v>
      </c>
      <c r="K32" s="399" t="s">
        <v>180</v>
      </c>
      <c r="L32" s="399" t="s">
        <v>180</v>
      </c>
      <c r="M32" s="399" t="s">
        <v>180</v>
      </c>
      <c r="N32" s="399" t="s">
        <v>180</v>
      </c>
      <c r="O32" s="399" t="s">
        <v>180</v>
      </c>
      <c r="P32" s="399" t="s">
        <v>180</v>
      </c>
      <c r="Q32" s="399" t="s">
        <v>180</v>
      </c>
      <c r="R32" s="399" t="s">
        <v>180</v>
      </c>
      <c r="S32" s="399" t="s">
        <v>180</v>
      </c>
      <c r="T32" s="179"/>
    </row>
    <row r="33" spans="1:20" ht="42" customHeight="1" x14ac:dyDescent="0.25">
      <c r="A33" s="179"/>
      <c r="B33" s="406" t="s">
        <v>1523</v>
      </c>
      <c r="C33" s="395" t="s">
        <v>1524</v>
      </c>
      <c r="D33" s="399" t="s">
        <v>93</v>
      </c>
      <c r="E33" s="399" t="s">
        <v>180</v>
      </c>
      <c r="F33" s="399" t="s">
        <v>180</v>
      </c>
      <c r="G33" s="399" t="s">
        <v>180</v>
      </c>
      <c r="H33" s="399" t="s">
        <v>180</v>
      </c>
      <c r="I33" s="399" t="s">
        <v>180</v>
      </c>
      <c r="J33" s="399" t="s">
        <v>180</v>
      </c>
      <c r="K33" s="399" t="s">
        <v>180</v>
      </c>
      <c r="L33" s="399" t="s">
        <v>180</v>
      </c>
      <c r="M33" s="399" t="s">
        <v>180</v>
      </c>
      <c r="N33" s="399" t="s">
        <v>180</v>
      </c>
      <c r="O33" s="399" t="s">
        <v>180</v>
      </c>
      <c r="P33" s="399" t="s">
        <v>180</v>
      </c>
      <c r="Q33" s="399" t="s">
        <v>180</v>
      </c>
      <c r="R33" s="399" t="s">
        <v>180</v>
      </c>
      <c r="S33" s="399" t="s">
        <v>180</v>
      </c>
      <c r="T33" s="179"/>
    </row>
    <row r="34" spans="1:20" s="184" customFormat="1" ht="42" customHeight="1" x14ac:dyDescent="0.25">
      <c r="A34" s="179"/>
      <c r="B34" s="406" t="s">
        <v>1525</v>
      </c>
      <c r="C34" s="395" t="s">
        <v>1526</v>
      </c>
      <c r="D34" s="399" t="s">
        <v>93</v>
      </c>
      <c r="E34" s="619" t="s">
        <v>180</v>
      </c>
      <c r="F34" s="619" t="s">
        <v>180</v>
      </c>
      <c r="G34" s="619" t="s">
        <v>180</v>
      </c>
      <c r="H34" s="619" t="s">
        <v>180</v>
      </c>
      <c r="I34" s="619" t="s">
        <v>180</v>
      </c>
      <c r="J34" s="619" t="s">
        <v>180</v>
      </c>
      <c r="K34" s="619" t="s">
        <v>180</v>
      </c>
      <c r="L34" s="619" t="s">
        <v>180</v>
      </c>
      <c r="M34" s="619" t="s">
        <v>180</v>
      </c>
      <c r="N34" s="619" t="s">
        <v>180</v>
      </c>
      <c r="O34" s="619" t="s">
        <v>180</v>
      </c>
      <c r="P34" s="619" t="s">
        <v>180</v>
      </c>
      <c r="Q34" s="619" t="s">
        <v>180</v>
      </c>
      <c r="R34" s="619" t="s">
        <v>180</v>
      </c>
      <c r="S34" s="619" t="s">
        <v>180</v>
      </c>
      <c r="T34" s="179"/>
    </row>
    <row r="35" spans="1:20" s="184" customFormat="1" ht="42" customHeight="1" x14ac:dyDescent="0.25">
      <c r="A35" s="179"/>
      <c r="B35" s="406" t="s">
        <v>1527</v>
      </c>
      <c r="C35" s="395" t="s">
        <v>103</v>
      </c>
      <c r="D35" s="399" t="s">
        <v>93</v>
      </c>
      <c r="E35" s="619" t="s">
        <v>180</v>
      </c>
      <c r="F35" s="619" t="s">
        <v>180</v>
      </c>
      <c r="G35" s="619" t="s">
        <v>180</v>
      </c>
      <c r="H35" s="619" t="s">
        <v>180</v>
      </c>
      <c r="I35" s="619" t="s">
        <v>180</v>
      </c>
      <c r="J35" s="619" t="s">
        <v>180</v>
      </c>
      <c r="K35" s="619" t="s">
        <v>180</v>
      </c>
      <c r="L35" s="619" t="s">
        <v>180</v>
      </c>
      <c r="M35" s="619" t="s">
        <v>180</v>
      </c>
      <c r="N35" s="619" t="s">
        <v>180</v>
      </c>
      <c r="O35" s="619" t="s">
        <v>180</v>
      </c>
      <c r="P35" s="619" t="s">
        <v>180</v>
      </c>
      <c r="Q35" s="619" t="s">
        <v>180</v>
      </c>
      <c r="R35" s="619" t="s">
        <v>180</v>
      </c>
      <c r="S35" s="619" t="s">
        <v>180</v>
      </c>
      <c r="T35" s="179"/>
    </row>
    <row r="36" spans="1:20" s="184" customFormat="1" ht="42" customHeight="1" x14ac:dyDescent="0.25">
      <c r="A36" s="179"/>
      <c r="B36" s="406" t="s">
        <v>1528</v>
      </c>
      <c r="C36" s="395" t="s">
        <v>105</v>
      </c>
      <c r="D36" s="399" t="s">
        <v>93</v>
      </c>
      <c r="E36" s="619" t="s">
        <v>180</v>
      </c>
      <c r="F36" s="619" t="s">
        <v>180</v>
      </c>
      <c r="G36" s="619" t="s">
        <v>180</v>
      </c>
      <c r="H36" s="619" t="s">
        <v>180</v>
      </c>
      <c r="I36" s="619" t="s">
        <v>180</v>
      </c>
      <c r="J36" s="619" t="s">
        <v>180</v>
      </c>
      <c r="K36" s="619" t="s">
        <v>180</v>
      </c>
      <c r="L36" s="619" t="s">
        <v>180</v>
      </c>
      <c r="M36" s="619" t="s">
        <v>180</v>
      </c>
      <c r="N36" s="619" t="s">
        <v>180</v>
      </c>
      <c r="O36" s="619" t="s">
        <v>180</v>
      </c>
      <c r="P36" s="619" t="s">
        <v>180</v>
      </c>
      <c r="Q36" s="619" t="s">
        <v>180</v>
      </c>
      <c r="R36" s="619" t="s">
        <v>180</v>
      </c>
      <c r="S36" s="619" t="s">
        <v>180</v>
      </c>
      <c r="T36" s="179"/>
    </row>
    <row r="37" spans="1:20" ht="42" customHeight="1" x14ac:dyDescent="0.25">
      <c r="A37" s="179"/>
      <c r="B37" s="406" t="s">
        <v>100</v>
      </c>
      <c r="C37" s="395" t="s">
        <v>1529</v>
      </c>
      <c r="D37" s="399" t="s">
        <v>93</v>
      </c>
      <c r="E37" s="619" t="s">
        <v>180</v>
      </c>
      <c r="F37" s="619" t="s">
        <v>180</v>
      </c>
      <c r="G37" s="619" t="s">
        <v>180</v>
      </c>
      <c r="H37" s="619" t="s">
        <v>180</v>
      </c>
      <c r="I37" s="619" t="s">
        <v>180</v>
      </c>
      <c r="J37" s="619" t="s">
        <v>180</v>
      </c>
      <c r="K37" s="619" t="s">
        <v>180</v>
      </c>
      <c r="L37" s="619" t="s">
        <v>180</v>
      </c>
      <c r="M37" s="619" t="s">
        <v>180</v>
      </c>
      <c r="N37" s="619" t="s">
        <v>180</v>
      </c>
      <c r="O37" s="619" t="s">
        <v>180</v>
      </c>
      <c r="P37" s="619" t="s">
        <v>180</v>
      </c>
      <c r="Q37" s="619" t="s">
        <v>180</v>
      </c>
      <c r="R37" s="619" t="s">
        <v>180</v>
      </c>
      <c r="S37" s="619" t="s">
        <v>180</v>
      </c>
      <c r="T37" s="179"/>
    </row>
    <row r="38" spans="1:20" ht="48" customHeight="1" x14ac:dyDescent="0.25">
      <c r="A38" s="179"/>
      <c r="B38" s="402" t="s">
        <v>106</v>
      </c>
      <c r="C38" s="409" t="s">
        <v>107</v>
      </c>
      <c r="D38" s="403" t="s">
        <v>93</v>
      </c>
      <c r="E38" s="745" t="s">
        <v>180</v>
      </c>
      <c r="F38" s="745" t="s">
        <v>180</v>
      </c>
      <c r="G38" s="745" t="s">
        <v>180</v>
      </c>
      <c r="H38" s="745" t="s">
        <v>180</v>
      </c>
      <c r="I38" s="745" t="s">
        <v>180</v>
      </c>
      <c r="J38" s="745" t="s">
        <v>180</v>
      </c>
      <c r="K38" s="745" t="s">
        <v>180</v>
      </c>
      <c r="L38" s="745" t="s">
        <v>180</v>
      </c>
      <c r="M38" s="745" t="s">
        <v>180</v>
      </c>
      <c r="N38" s="745" t="s">
        <v>180</v>
      </c>
      <c r="O38" s="745" t="s">
        <v>180</v>
      </c>
      <c r="P38" s="745" t="s">
        <v>180</v>
      </c>
      <c r="Q38" s="745" t="s">
        <v>180</v>
      </c>
      <c r="R38" s="745" t="s">
        <v>180</v>
      </c>
      <c r="S38" s="745" t="s">
        <v>180</v>
      </c>
      <c r="T38" s="179"/>
    </row>
    <row r="39" spans="1:20" ht="48" customHeight="1" x14ac:dyDescent="0.25">
      <c r="B39" s="402" t="s">
        <v>108</v>
      </c>
      <c r="C39" s="409" t="s">
        <v>1530</v>
      </c>
      <c r="D39" s="403" t="s">
        <v>93</v>
      </c>
      <c r="E39" s="745" t="s">
        <v>180</v>
      </c>
      <c r="F39" s="745" t="s">
        <v>180</v>
      </c>
      <c r="G39" s="745" t="s">
        <v>180</v>
      </c>
      <c r="H39" s="745" t="s">
        <v>180</v>
      </c>
      <c r="I39" s="745" t="s">
        <v>180</v>
      </c>
      <c r="J39" s="745" t="s">
        <v>180</v>
      </c>
      <c r="K39" s="745" t="s">
        <v>180</v>
      </c>
      <c r="L39" s="745" t="s">
        <v>180</v>
      </c>
      <c r="M39" s="745" t="s">
        <v>180</v>
      </c>
      <c r="N39" s="745" t="s">
        <v>180</v>
      </c>
      <c r="O39" s="745" t="s">
        <v>180</v>
      </c>
      <c r="P39" s="745" t="s">
        <v>180</v>
      </c>
      <c r="Q39" s="745" t="s">
        <v>180</v>
      </c>
      <c r="R39" s="745" t="s">
        <v>180</v>
      </c>
      <c r="S39" s="745" t="s">
        <v>180</v>
      </c>
    </row>
    <row r="40" spans="1:20" ht="48" customHeight="1" x14ac:dyDescent="0.25">
      <c r="B40" s="409" t="s">
        <v>110</v>
      </c>
      <c r="C40" s="409" t="s">
        <v>109</v>
      </c>
      <c r="D40" s="403" t="s">
        <v>93</v>
      </c>
      <c r="E40" s="745" t="s">
        <v>180</v>
      </c>
      <c r="F40" s="745" t="s">
        <v>180</v>
      </c>
      <c r="G40" s="745" t="s">
        <v>180</v>
      </c>
      <c r="H40" s="745" t="s">
        <v>180</v>
      </c>
      <c r="I40" s="745" t="s">
        <v>180</v>
      </c>
      <c r="J40" s="745" t="s">
        <v>180</v>
      </c>
      <c r="K40" s="745" t="s">
        <v>180</v>
      </c>
      <c r="L40" s="745" t="s">
        <v>180</v>
      </c>
      <c r="M40" s="745" t="s">
        <v>180</v>
      </c>
      <c r="N40" s="745" t="s">
        <v>180</v>
      </c>
      <c r="O40" s="745" t="s">
        <v>180</v>
      </c>
      <c r="P40" s="745" t="s">
        <v>180</v>
      </c>
      <c r="Q40" s="745" t="s">
        <v>180</v>
      </c>
      <c r="R40" s="745" t="s">
        <v>180</v>
      </c>
      <c r="S40" s="745" t="s">
        <v>180</v>
      </c>
    </row>
    <row r="41" spans="1:20" ht="48" customHeight="1" x14ac:dyDescent="0.25">
      <c r="B41" s="409" t="s">
        <v>112</v>
      </c>
      <c r="C41" s="409" t="s">
        <v>111</v>
      </c>
      <c r="D41" s="403" t="s">
        <v>93</v>
      </c>
      <c r="E41" s="745" t="s">
        <v>180</v>
      </c>
      <c r="F41" s="745" t="s">
        <v>180</v>
      </c>
      <c r="G41" s="745" t="s">
        <v>180</v>
      </c>
      <c r="H41" s="745" t="s">
        <v>180</v>
      </c>
      <c r="I41" s="745" t="s">
        <v>180</v>
      </c>
      <c r="J41" s="745" t="s">
        <v>180</v>
      </c>
      <c r="K41" s="745" t="s">
        <v>180</v>
      </c>
      <c r="L41" s="745" t="s">
        <v>180</v>
      </c>
      <c r="M41" s="745" t="s">
        <v>180</v>
      </c>
      <c r="N41" s="745" t="s">
        <v>180</v>
      </c>
      <c r="O41" s="745" t="s">
        <v>180</v>
      </c>
      <c r="P41" s="745" t="s">
        <v>180</v>
      </c>
      <c r="Q41" s="745" t="s">
        <v>180</v>
      </c>
      <c r="R41" s="745" t="s">
        <v>180</v>
      </c>
      <c r="S41" s="745" t="s">
        <v>180</v>
      </c>
    </row>
    <row r="42" spans="1:20" ht="42" customHeight="1" x14ac:dyDescent="0.25">
      <c r="B42" s="811" t="s">
        <v>1405</v>
      </c>
      <c r="C42" s="812" t="s">
        <v>113</v>
      </c>
      <c r="D42" s="813" t="s">
        <v>93</v>
      </c>
      <c r="E42" s="745" t="s">
        <v>180</v>
      </c>
      <c r="F42" s="745" t="s">
        <v>180</v>
      </c>
      <c r="G42" s="745" t="s">
        <v>180</v>
      </c>
      <c r="H42" s="745" t="s">
        <v>180</v>
      </c>
      <c r="I42" s="745" t="s">
        <v>180</v>
      </c>
      <c r="J42" s="745" t="s">
        <v>180</v>
      </c>
      <c r="K42" s="745" t="s">
        <v>180</v>
      </c>
      <c r="L42" s="745" t="s">
        <v>180</v>
      </c>
      <c r="M42" s="745" t="s">
        <v>180</v>
      </c>
      <c r="N42" s="745" t="s">
        <v>180</v>
      </c>
      <c r="O42" s="745" t="s">
        <v>180</v>
      </c>
      <c r="P42" s="745" t="s">
        <v>180</v>
      </c>
      <c r="Q42" s="745" t="s">
        <v>180</v>
      </c>
      <c r="R42" s="745" t="s">
        <v>180</v>
      </c>
      <c r="S42" s="745" t="s">
        <v>180</v>
      </c>
    </row>
    <row r="43" spans="1:20" ht="33" customHeight="1" x14ac:dyDescent="0.25">
      <c r="B43" s="554" t="s">
        <v>1405</v>
      </c>
      <c r="C43" s="608" t="s">
        <v>1552</v>
      </c>
      <c r="D43" s="613" t="s">
        <v>1616</v>
      </c>
      <c r="E43" s="362" t="s">
        <v>532</v>
      </c>
      <c r="F43" s="362" t="s">
        <v>781</v>
      </c>
      <c r="G43" s="362" t="s">
        <v>1674</v>
      </c>
      <c r="H43" s="362" t="s">
        <v>675</v>
      </c>
      <c r="I43" s="362" t="s">
        <v>533</v>
      </c>
      <c r="J43" s="362" t="s">
        <v>533</v>
      </c>
      <c r="K43" s="362" t="s">
        <v>533</v>
      </c>
      <c r="L43" s="764" t="s">
        <v>609</v>
      </c>
      <c r="M43" s="362" t="s">
        <v>609</v>
      </c>
      <c r="N43" s="67" t="s">
        <v>676</v>
      </c>
      <c r="O43" s="764" t="s">
        <v>609</v>
      </c>
      <c r="P43" s="362" t="s">
        <v>533</v>
      </c>
      <c r="Q43" s="362" t="s">
        <v>609</v>
      </c>
      <c r="R43" s="764" t="s">
        <v>609</v>
      </c>
      <c r="S43" s="362" t="s">
        <v>533</v>
      </c>
    </row>
    <row r="44" spans="1:20" ht="42" customHeight="1" x14ac:dyDescent="0.25">
      <c r="B44" s="811" t="s">
        <v>1404</v>
      </c>
      <c r="C44" s="812" t="s">
        <v>1531</v>
      </c>
      <c r="D44" s="813" t="s">
        <v>93</v>
      </c>
      <c r="E44" s="745" t="s">
        <v>180</v>
      </c>
      <c r="F44" s="745" t="s">
        <v>180</v>
      </c>
      <c r="G44" s="745" t="s">
        <v>180</v>
      </c>
      <c r="H44" s="745" t="s">
        <v>180</v>
      </c>
      <c r="I44" s="745" t="s">
        <v>180</v>
      </c>
      <c r="J44" s="745" t="s">
        <v>180</v>
      </c>
      <c r="K44" s="745" t="s">
        <v>180</v>
      </c>
      <c r="L44" s="745" t="s">
        <v>180</v>
      </c>
      <c r="M44" s="745" t="s">
        <v>180</v>
      </c>
      <c r="N44" s="745" t="s">
        <v>180</v>
      </c>
      <c r="O44" s="745" t="s">
        <v>180</v>
      </c>
      <c r="P44" s="745" t="s">
        <v>180</v>
      </c>
      <c r="Q44" s="745" t="s">
        <v>180</v>
      </c>
      <c r="R44" s="745" t="s">
        <v>180</v>
      </c>
      <c r="S44" s="745" t="s">
        <v>180</v>
      </c>
    </row>
    <row r="45" spans="1:20" ht="33" customHeight="1" x14ac:dyDescent="0.25">
      <c r="B45" s="554" t="s">
        <v>1404</v>
      </c>
      <c r="C45" s="608" t="s">
        <v>1553</v>
      </c>
      <c r="D45" s="613" t="s">
        <v>1617</v>
      </c>
      <c r="E45" s="362" t="s">
        <v>532</v>
      </c>
      <c r="F45" s="362" t="s">
        <v>781</v>
      </c>
      <c r="G45" s="362" t="s">
        <v>1674</v>
      </c>
      <c r="H45" s="362" t="s">
        <v>675</v>
      </c>
      <c r="I45" s="362" t="s">
        <v>533</v>
      </c>
      <c r="J45" s="362" t="s">
        <v>533</v>
      </c>
      <c r="K45" s="362" t="s">
        <v>533</v>
      </c>
      <c r="L45" s="764" t="s">
        <v>609</v>
      </c>
      <c r="M45" s="362" t="s">
        <v>608</v>
      </c>
      <c r="N45" s="67" t="s">
        <v>676</v>
      </c>
      <c r="O45" s="764" t="s">
        <v>608</v>
      </c>
      <c r="P45" s="362" t="s">
        <v>533</v>
      </c>
      <c r="Q45" s="362" t="s">
        <v>608</v>
      </c>
      <c r="R45" s="764" t="s">
        <v>608</v>
      </c>
      <c r="S45" s="362" t="s">
        <v>533</v>
      </c>
    </row>
    <row r="46" spans="1:20" ht="33" customHeight="1" x14ac:dyDescent="0.25">
      <c r="B46" s="554" t="s">
        <v>1404</v>
      </c>
      <c r="C46" s="608" t="s">
        <v>1551</v>
      </c>
      <c r="D46" s="613" t="s">
        <v>1618</v>
      </c>
      <c r="E46" s="362" t="s">
        <v>532</v>
      </c>
      <c r="F46" s="362" t="s">
        <v>781</v>
      </c>
      <c r="G46" s="362" t="s">
        <v>1674</v>
      </c>
      <c r="H46" s="362" t="s">
        <v>675</v>
      </c>
      <c r="I46" s="362" t="s">
        <v>533</v>
      </c>
      <c r="J46" s="362" t="s">
        <v>533</v>
      </c>
      <c r="K46" s="362" t="s">
        <v>533</v>
      </c>
      <c r="L46" s="764" t="s">
        <v>609</v>
      </c>
      <c r="M46" s="362" t="s">
        <v>609</v>
      </c>
      <c r="N46" s="67" t="s">
        <v>676</v>
      </c>
      <c r="O46" s="764" t="s">
        <v>609</v>
      </c>
      <c r="P46" s="362" t="s">
        <v>533</v>
      </c>
      <c r="Q46" s="362" t="s">
        <v>609</v>
      </c>
      <c r="R46" s="764" t="s">
        <v>609</v>
      </c>
      <c r="S46" s="362" t="s">
        <v>533</v>
      </c>
    </row>
    <row r="47" spans="1:20" ht="42" customHeight="1" x14ac:dyDescent="0.25">
      <c r="B47" s="811" t="s">
        <v>1403</v>
      </c>
      <c r="C47" s="812" t="s">
        <v>117</v>
      </c>
      <c r="D47" s="813" t="s">
        <v>93</v>
      </c>
      <c r="E47" s="745" t="s">
        <v>180</v>
      </c>
      <c r="F47" s="745" t="s">
        <v>180</v>
      </c>
      <c r="G47" s="745" t="s">
        <v>180</v>
      </c>
      <c r="H47" s="745" t="s">
        <v>180</v>
      </c>
      <c r="I47" s="745" t="s">
        <v>180</v>
      </c>
      <c r="J47" s="745" t="s">
        <v>180</v>
      </c>
      <c r="K47" s="745" t="s">
        <v>180</v>
      </c>
      <c r="L47" s="745" t="s">
        <v>180</v>
      </c>
      <c r="M47" s="745" t="s">
        <v>180</v>
      </c>
      <c r="N47" s="745" t="s">
        <v>180</v>
      </c>
      <c r="O47" s="745" t="s">
        <v>180</v>
      </c>
      <c r="P47" s="745" t="s">
        <v>180</v>
      </c>
      <c r="Q47" s="745" t="s">
        <v>180</v>
      </c>
      <c r="R47" s="745" t="s">
        <v>180</v>
      </c>
      <c r="S47" s="745" t="s">
        <v>180</v>
      </c>
    </row>
    <row r="48" spans="1:20" ht="48" customHeight="1" x14ac:dyDescent="0.25">
      <c r="B48" s="402" t="s">
        <v>114</v>
      </c>
      <c r="C48" s="409" t="s">
        <v>119</v>
      </c>
      <c r="D48" s="402" t="s">
        <v>93</v>
      </c>
      <c r="E48" s="745" t="s">
        <v>180</v>
      </c>
      <c r="F48" s="745" t="s">
        <v>180</v>
      </c>
      <c r="G48" s="745" t="s">
        <v>180</v>
      </c>
      <c r="H48" s="745" t="s">
        <v>180</v>
      </c>
      <c r="I48" s="745" t="s">
        <v>180</v>
      </c>
      <c r="J48" s="745" t="s">
        <v>180</v>
      </c>
      <c r="K48" s="745" t="s">
        <v>180</v>
      </c>
      <c r="L48" s="745" t="s">
        <v>180</v>
      </c>
      <c r="M48" s="745" t="s">
        <v>180</v>
      </c>
      <c r="N48" s="745" t="s">
        <v>180</v>
      </c>
      <c r="O48" s="745" t="s">
        <v>180</v>
      </c>
      <c r="P48" s="745" t="s">
        <v>180</v>
      </c>
      <c r="Q48" s="745" t="s">
        <v>180</v>
      </c>
      <c r="R48" s="745" t="s">
        <v>180</v>
      </c>
      <c r="S48" s="745" t="s">
        <v>180</v>
      </c>
    </row>
    <row r="49" spans="1:20" ht="42" customHeight="1" x14ac:dyDescent="0.25">
      <c r="B49" s="812" t="s">
        <v>1532</v>
      </c>
      <c r="C49" s="812" t="s">
        <v>1533</v>
      </c>
      <c r="D49" s="599" t="s">
        <v>93</v>
      </c>
      <c r="E49" s="745" t="s">
        <v>180</v>
      </c>
      <c r="F49" s="745" t="s">
        <v>180</v>
      </c>
      <c r="G49" s="745" t="s">
        <v>180</v>
      </c>
      <c r="H49" s="745" t="s">
        <v>180</v>
      </c>
      <c r="I49" s="745" t="s">
        <v>180</v>
      </c>
      <c r="J49" s="745" t="s">
        <v>180</v>
      </c>
      <c r="K49" s="745" t="s">
        <v>180</v>
      </c>
      <c r="L49" s="745" t="s">
        <v>180</v>
      </c>
      <c r="M49" s="745" t="s">
        <v>180</v>
      </c>
      <c r="N49" s="745" t="s">
        <v>180</v>
      </c>
      <c r="O49" s="745" t="s">
        <v>180</v>
      </c>
      <c r="P49" s="745" t="s">
        <v>180</v>
      </c>
      <c r="Q49" s="745" t="s">
        <v>180</v>
      </c>
      <c r="R49" s="745" t="s">
        <v>180</v>
      </c>
      <c r="S49" s="745" t="s">
        <v>180</v>
      </c>
    </row>
    <row r="50" spans="1:20" ht="42" customHeight="1" x14ac:dyDescent="0.25">
      <c r="A50" s="179"/>
      <c r="B50" s="811" t="s">
        <v>1534</v>
      </c>
      <c r="C50" s="812" t="s">
        <v>123</v>
      </c>
      <c r="D50" s="599" t="s">
        <v>93</v>
      </c>
      <c r="E50" s="745" t="s">
        <v>180</v>
      </c>
      <c r="F50" s="745" t="s">
        <v>180</v>
      </c>
      <c r="G50" s="745" t="s">
        <v>180</v>
      </c>
      <c r="H50" s="745" t="s">
        <v>180</v>
      </c>
      <c r="I50" s="745" t="s">
        <v>180</v>
      </c>
      <c r="J50" s="745" t="s">
        <v>180</v>
      </c>
      <c r="K50" s="745" t="s">
        <v>180</v>
      </c>
      <c r="L50" s="745" t="s">
        <v>180</v>
      </c>
      <c r="M50" s="745" t="s">
        <v>180</v>
      </c>
      <c r="N50" s="745" t="s">
        <v>180</v>
      </c>
      <c r="O50" s="745" t="s">
        <v>180</v>
      </c>
      <c r="P50" s="745" t="s">
        <v>180</v>
      </c>
      <c r="Q50" s="745" t="s">
        <v>180</v>
      </c>
      <c r="R50" s="745" t="s">
        <v>180</v>
      </c>
      <c r="S50" s="745" t="s">
        <v>180</v>
      </c>
      <c r="T50" s="185"/>
    </row>
    <row r="51" spans="1:20" ht="48" customHeight="1" x14ac:dyDescent="0.25">
      <c r="A51" s="179"/>
      <c r="B51" s="402" t="s">
        <v>116</v>
      </c>
      <c r="C51" s="402" t="s">
        <v>1535</v>
      </c>
      <c r="D51" s="402" t="s">
        <v>93</v>
      </c>
      <c r="E51" s="745" t="s">
        <v>180</v>
      </c>
      <c r="F51" s="745" t="s">
        <v>180</v>
      </c>
      <c r="G51" s="745" t="s">
        <v>180</v>
      </c>
      <c r="H51" s="745" t="s">
        <v>180</v>
      </c>
      <c r="I51" s="745" t="s">
        <v>180</v>
      </c>
      <c r="J51" s="745" t="s">
        <v>180</v>
      </c>
      <c r="K51" s="745" t="s">
        <v>180</v>
      </c>
      <c r="L51" s="745" t="s">
        <v>180</v>
      </c>
      <c r="M51" s="745" t="s">
        <v>180</v>
      </c>
      <c r="N51" s="745" t="s">
        <v>180</v>
      </c>
      <c r="O51" s="745" t="s">
        <v>180</v>
      </c>
      <c r="P51" s="745" t="s">
        <v>180</v>
      </c>
      <c r="Q51" s="745" t="s">
        <v>180</v>
      </c>
      <c r="R51" s="745" t="s">
        <v>180</v>
      </c>
      <c r="S51" s="745" t="s">
        <v>180</v>
      </c>
      <c r="T51" s="179"/>
    </row>
    <row r="52" spans="1:20" ht="48" customHeight="1" x14ac:dyDescent="0.25">
      <c r="A52" s="179"/>
      <c r="B52" s="402" t="s">
        <v>1536</v>
      </c>
      <c r="C52" s="402" t="s">
        <v>795</v>
      </c>
      <c r="D52" s="402" t="s">
        <v>93</v>
      </c>
      <c r="E52" s="745" t="s">
        <v>180</v>
      </c>
      <c r="F52" s="745" t="s">
        <v>180</v>
      </c>
      <c r="G52" s="745" t="s">
        <v>180</v>
      </c>
      <c r="H52" s="745" t="s">
        <v>180</v>
      </c>
      <c r="I52" s="745" t="s">
        <v>180</v>
      </c>
      <c r="J52" s="745" t="s">
        <v>180</v>
      </c>
      <c r="K52" s="745" t="s">
        <v>180</v>
      </c>
      <c r="L52" s="745" t="s">
        <v>180</v>
      </c>
      <c r="M52" s="745" t="s">
        <v>180</v>
      </c>
      <c r="N52" s="745" t="s">
        <v>180</v>
      </c>
      <c r="O52" s="745" t="s">
        <v>180</v>
      </c>
      <c r="P52" s="745" t="s">
        <v>180</v>
      </c>
      <c r="Q52" s="745" t="s">
        <v>180</v>
      </c>
      <c r="R52" s="745" t="s">
        <v>180</v>
      </c>
      <c r="S52" s="745" t="s">
        <v>180</v>
      </c>
      <c r="T52" s="179"/>
    </row>
    <row r="53" spans="1:20" ht="42" customHeight="1" x14ac:dyDescent="0.25">
      <c r="A53" s="179"/>
      <c r="B53" s="413" t="s">
        <v>1536</v>
      </c>
      <c r="C53" s="413" t="s">
        <v>1537</v>
      </c>
      <c r="D53" s="413" t="s">
        <v>93</v>
      </c>
      <c r="E53" s="418" t="s">
        <v>180</v>
      </c>
      <c r="F53" s="418" t="s">
        <v>180</v>
      </c>
      <c r="G53" s="418" t="s">
        <v>180</v>
      </c>
      <c r="H53" s="418" t="s">
        <v>180</v>
      </c>
      <c r="I53" s="418" t="s">
        <v>180</v>
      </c>
      <c r="J53" s="418" t="s">
        <v>180</v>
      </c>
      <c r="K53" s="418" t="s">
        <v>180</v>
      </c>
      <c r="L53" s="418" t="s">
        <v>180</v>
      </c>
      <c r="M53" s="418" t="s">
        <v>180</v>
      </c>
      <c r="N53" s="418" t="s">
        <v>180</v>
      </c>
      <c r="O53" s="418" t="s">
        <v>180</v>
      </c>
      <c r="P53" s="418" t="s">
        <v>180</v>
      </c>
      <c r="Q53" s="418" t="s">
        <v>180</v>
      </c>
      <c r="R53" s="418" t="s">
        <v>180</v>
      </c>
      <c r="S53" s="418" t="s">
        <v>180</v>
      </c>
      <c r="T53" s="179"/>
    </row>
    <row r="54" spans="1:20" ht="42" customHeight="1" x14ac:dyDescent="0.25">
      <c r="A54" s="179"/>
      <c r="B54" s="413" t="s">
        <v>1536</v>
      </c>
      <c r="C54" s="413" t="s">
        <v>1539</v>
      </c>
      <c r="D54" s="413" t="s">
        <v>93</v>
      </c>
      <c r="E54" s="418" t="s">
        <v>180</v>
      </c>
      <c r="F54" s="418" t="s">
        <v>180</v>
      </c>
      <c r="G54" s="418" t="s">
        <v>180</v>
      </c>
      <c r="H54" s="418" t="s">
        <v>180</v>
      </c>
      <c r="I54" s="418" t="s">
        <v>180</v>
      </c>
      <c r="J54" s="418" t="s">
        <v>180</v>
      </c>
      <c r="K54" s="418" t="s">
        <v>180</v>
      </c>
      <c r="L54" s="418" t="s">
        <v>180</v>
      </c>
      <c r="M54" s="418" t="s">
        <v>180</v>
      </c>
      <c r="N54" s="418" t="s">
        <v>180</v>
      </c>
      <c r="O54" s="418" t="s">
        <v>180</v>
      </c>
      <c r="P54" s="418" t="s">
        <v>180</v>
      </c>
      <c r="Q54" s="418" t="s">
        <v>180</v>
      </c>
      <c r="R54" s="418" t="s">
        <v>180</v>
      </c>
      <c r="S54" s="418" t="s">
        <v>180</v>
      </c>
      <c r="T54" s="179"/>
    </row>
    <row r="55" spans="1:20" ht="42" customHeight="1" x14ac:dyDescent="0.25">
      <c r="A55" s="179"/>
      <c r="B55" s="413" t="s">
        <v>1536</v>
      </c>
      <c r="C55" s="413" t="s">
        <v>1540</v>
      </c>
      <c r="D55" s="413" t="s">
        <v>93</v>
      </c>
      <c r="E55" s="418" t="s">
        <v>180</v>
      </c>
      <c r="F55" s="418" t="s">
        <v>180</v>
      </c>
      <c r="G55" s="418" t="s">
        <v>180</v>
      </c>
      <c r="H55" s="418" t="s">
        <v>180</v>
      </c>
      <c r="I55" s="418" t="s">
        <v>180</v>
      </c>
      <c r="J55" s="418" t="s">
        <v>180</v>
      </c>
      <c r="K55" s="418" t="s">
        <v>180</v>
      </c>
      <c r="L55" s="418" t="s">
        <v>180</v>
      </c>
      <c r="M55" s="418" t="s">
        <v>180</v>
      </c>
      <c r="N55" s="418" t="s">
        <v>180</v>
      </c>
      <c r="O55" s="418" t="s">
        <v>180</v>
      </c>
      <c r="P55" s="418" t="s">
        <v>180</v>
      </c>
      <c r="Q55" s="418" t="s">
        <v>180</v>
      </c>
      <c r="R55" s="418" t="s">
        <v>180</v>
      </c>
      <c r="S55" s="418" t="s">
        <v>180</v>
      </c>
      <c r="T55" s="179"/>
    </row>
    <row r="56" spans="1:20" ht="48" customHeight="1" x14ac:dyDescent="0.25">
      <c r="A56" s="179"/>
      <c r="B56" s="599" t="s">
        <v>1538</v>
      </c>
      <c r="C56" s="402" t="s">
        <v>795</v>
      </c>
      <c r="D56" s="402" t="s">
        <v>93</v>
      </c>
      <c r="E56" s="416" t="s">
        <v>180</v>
      </c>
      <c r="F56" s="416" t="s">
        <v>180</v>
      </c>
      <c r="G56" s="416" t="s">
        <v>180</v>
      </c>
      <c r="H56" s="416" t="s">
        <v>180</v>
      </c>
      <c r="I56" s="416" t="s">
        <v>180</v>
      </c>
      <c r="J56" s="416" t="s">
        <v>180</v>
      </c>
      <c r="K56" s="416" t="s">
        <v>180</v>
      </c>
      <c r="L56" s="416" t="s">
        <v>180</v>
      </c>
      <c r="M56" s="416" t="s">
        <v>180</v>
      </c>
      <c r="N56" s="416" t="s">
        <v>180</v>
      </c>
      <c r="O56" s="416" t="s">
        <v>180</v>
      </c>
      <c r="P56" s="416" t="s">
        <v>180</v>
      </c>
      <c r="Q56" s="416" t="s">
        <v>180</v>
      </c>
      <c r="R56" s="416" t="s">
        <v>180</v>
      </c>
      <c r="S56" s="416" t="s">
        <v>180</v>
      </c>
      <c r="T56" s="179"/>
    </row>
    <row r="57" spans="1:20" ht="42" customHeight="1" x14ac:dyDescent="0.25">
      <c r="A57" s="179"/>
      <c r="B57" s="413" t="s">
        <v>1538</v>
      </c>
      <c r="C57" s="413" t="s">
        <v>1537</v>
      </c>
      <c r="D57" s="413" t="s">
        <v>93</v>
      </c>
      <c r="E57" s="418" t="s">
        <v>180</v>
      </c>
      <c r="F57" s="418" t="s">
        <v>180</v>
      </c>
      <c r="G57" s="418" t="s">
        <v>180</v>
      </c>
      <c r="H57" s="418" t="s">
        <v>180</v>
      </c>
      <c r="I57" s="418" t="s">
        <v>180</v>
      </c>
      <c r="J57" s="418" t="s">
        <v>180</v>
      </c>
      <c r="K57" s="418" t="s">
        <v>180</v>
      </c>
      <c r="L57" s="418" t="s">
        <v>180</v>
      </c>
      <c r="M57" s="418" t="s">
        <v>180</v>
      </c>
      <c r="N57" s="418" t="s">
        <v>180</v>
      </c>
      <c r="O57" s="418" t="s">
        <v>180</v>
      </c>
      <c r="P57" s="418" t="s">
        <v>180</v>
      </c>
      <c r="Q57" s="418" t="s">
        <v>180</v>
      </c>
      <c r="R57" s="418" t="s">
        <v>180</v>
      </c>
      <c r="S57" s="418" t="s">
        <v>180</v>
      </c>
      <c r="T57" s="179"/>
    </row>
    <row r="58" spans="1:20" ht="42" customHeight="1" x14ac:dyDescent="0.25">
      <c r="A58" s="179"/>
      <c r="B58" s="413" t="s">
        <v>1538</v>
      </c>
      <c r="C58" s="413" t="s">
        <v>1539</v>
      </c>
      <c r="D58" s="413" t="s">
        <v>93</v>
      </c>
      <c r="E58" s="418" t="s">
        <v>180</v>
      </c>
      <c r="F58" s="418" t="s">
        <v>180</v>
      </c>
      <c r="G58" s="418" t="s">
        <v>180</v>
      </c>
      <c r="H58" s="418" t="s">
        <v>180</v>
      </c>
      <c r="I58" s="418" t="s">
        <v>180</v>
      </c>
      <c r="J58" s="418" t="s">
        <v>180</v>
      </c>
      <c r="K58" s="418" t="s">
        <v>180</v>
      </c>
      <c r="L58" s="418" t="s">
        <v>180</v>
      </c>
      <c r="M58" s="418" t="s">
        <v>180</v>
      </c>
      <c r="N58" s="418" t="s">
        <v>180</v>
      </c>
      <c r="O58" s="418" t="s">
        <v>180</v>
      </c>
      <c r="P58" s="418" t="s">
        <v>180</v>
      </c>
      <c r="Q58" s="418" t="s">
        <v>180</v>
      </c>
      <c r="R58" s="418" t="s">
        <v>180</v>
      </c>
      <c r="S58" s="418" t="s">
        <v>180</v>
      </c>
      <c r="T58" s="179"/>
    </row>
    <row r="59" spans="1:20" ht="42" customHeight="1" x14ac:dyDescent="0.25">
      <c r="A59" s="179"/>
      <c r="B59" s="413" t="s">
        <v>1538</v>
      </c>
      <c r="C59" s="413" t="s">
        <v>1540</v>
      </c>
      <c r="D59" s="413" t="s">
        <v>93</v>
      </c>
      <c r="E59" s="418" t="s">
        <v>180</v>
      </c>
      <c r="F59" s="418" t="s">
        <v>180</v>
      </c>
      <c r="G59" s="418" t="s">
        <v>180</v>
      </c>
      <c r="H59" s="418" t="s">
        <v>180</v>
      </c>
      <c r="I59" s="418" t="s">
        <v>180</v>
      </c>
      <c r="J59" s="418" t="s">
        <v>180</v>
      </c>
      <c r="K59" s="418" t="s">
        <v>180</v>
      </c>
      <c r="L59" s="418" t="s">
        <v>180</v>
      </c>
      <c r="M59" s="418" t="s">
        <v>180</v>
      </c>
      <c r="N59" s="418" t="s">
        <v>180</v>
      </c>
      <c r="O59" s="418" t="s">
        <v>180</v>
      </c>
      <c r="P59" s="418" t="s">
        <v>180</v>
      </c>
      <c r="Q59" s="418" t="s">
        <v>180</v>
      </c>
      <c r="R59" s="418" t="s">
        <v>180</v>
      </c>
      <c r="S59" s="418" t="s">
        <v>180</v>
      </c>
      <c r="T59" s="179"/>
    </row>
    <row r="60" spans="1:20" ht="48" customHeight="1" x14ac:dyDescent="0.25">
      <c r="A60" s="179"/>
      <c r="B60" s="415" t="s">
        <v>706</v>
      </c>
      <c r="C60" s="402" t="s">
        <v>1541</v>
      </c>
      <c r="D60" s="402" t="s">
        <v>93</v>
      </c>
      <c r="E60" s="416" t="s">
        <v>180</v>
      </c>
      <c r="F60" s="416" t="s">
        <v>180</v>
      </c>
      <c r="G60" s="416" t="s">
        <v>180</v>
      </c>
      <c r="H60" s="416" t="s">
        <v>180</v>
      </c>
      <c r="I60" s="416" t="s">
        <v>180</v>
      </c>
      <c r="J60" s="416" t="s">
        <v>180</v>
      </c>
      <c r="K60" s="416" t="s">
        <v>180</v>
      </c>
      <c r="L60" s="416" t="s">
        <v>180</v>
      </c>
      <c r="M60" s="416" t="s">
        <v>180</v>
      </c>
      <c r="N60" s="416" t="s">
        <v>180</v>
      </c>
      <c r="O60" s="416" t="s">
        <v>180</v>
      </c>
      <c r="P60" s="416" t="s">
        <v>180</v>
      </c>
      <c r="Q60" s="416" t="s">
        <v>180</v>
      </c>
      <c r="R60" s="416" t="s">
        <v>180</v>
      </c>
      <c r="S60" s="416" t="s">
        <v>180</v>
      </c>
      <c r="T60" s="179"/>
    </row>
    <row r="61" spans="1:20" ht="42" customHeight="1" x14ac:dyDescent="0.25">
      <c r="A61" s="179"/>
      <c r="B61" s="600" t="s">
        <v>1542</v>
      </c>
      <c r="C61" s="395" t="s">
        <v>266</v>
      </c>
      <c r="D61" s="413" t="s">
        <v>93</v>
      </c>
      <c r="E61" s="418" t="s">
        <v>180</v>
      </c>
      <c r="F61" s="418" t="s">
        <v>180</v>
      </c>
      <c r="G61" s="418" t="s">
        <v>180</v>
      </c>
      <c r="H61" s="418" t="s">
        <v>180</v>
      </c>
      <c r="I61" s="418" t="s">
        <v>180</v>
      </c>
      <c r="J61" s="418" t="s">
        <v>180</v>
      </c>
      <c r="K61" s="418" t="s">
        <v>180</v>
      </c>
      <c r="L61" s="418" t="s">
        <v>180</v>
      </c>
      <c r="M61" s="418" t="s">
        <v>180</v>
      </c>
      <c r="N61" s="418" t="s">
        <v>180</v>
      </c>
      <c r="O61" s="418" t="s">
        <v>180</v>
      </c>
      <c r="P61" s="418" t="s">
        <v>180</v>
      </c>
      <c r="Q61" s="418" t="s">
        <v>180</v>
      </c>
      <c r="R61" s="418" t="s">
        <v>180</v>
      </c>
      <c r="S61" s="418" t="s">
        <v>180</v>
      </c>
      <c r="T61" s="179"/>
    </row>
    <row r="62" spans="1:20" ht="33" customHeight="1" x14ac:dyDescent="0.25">
      <c r="A62" s="179"/>
      <c r="B62" s="609" t="s">
        <v>1542</v>
      </c>
      <c r="C62" s="802" t="s">
        <v>1621</v>
      </c>
      <c r="D62" s="613" t="s">
        <v>1619</v>
      </c>
      <c r="E62" s="67" t="s">
        <v>532</v>
      </c>
      <c r="F62" s="67" t="s">
        <v>781</v>
      </c>
      <c r="G62" s="67" t="s">
        <v>1674</v>
      </c>
      <c r="H62" s="67" t="s">
        <v>675</v>
      </c>
      <c r="I62" s="67" t="s">
        <v>533</v>
      </c>
      <c r="J62" s="67" t="s">
        <v>533</v>
      </c>
      <c r="K62" s="67" t="s">
        <v>533</v>
      </c>
      <c r="L62" s="314" t="s">
        <v>608</v>
      </c>
      <c r="M62" s="314" t="s">
        <v>608</v>
      </c>
      <c r="N62" s="67" t="s">
        <v>676</v>
      </c>
      <c r="O62" s="314" t="s">
        <v>608</v>
      </c>
      <c r="P62" s="67" t="s">
        <v>533</v>
      </c>
      <c r="Q62" s="314" t="s">
        <v>608</v>
      </c>
      <c r="R62" s="314" t="s">
        <v>608</v>
      </c>
      <c r="S62" s="67" t="s">
        <v>533</v>
      </c>
      <c r="T62" s="179"/>
    </row>
    <row r="63" spans="1:20" ht="33" customHeight="1" x14ac:dyDescent="0.25">
      <c r="A63" s="179"/>
      <c r="B63" s="609" t="s">
        <v>1542</v>
      </c>
      <c r="C63" s="802" t="s">
        <v>1678</v>
      </c>
      <c r="D63" s="613" t="s">
        <v>1686</v>
      </c>
      <c r="E63" s="67" t="s">
        <v>532</v>
      </c>
      <c r="F63" s="67" t="s">
        <v>781</v>
      </c>
      <c r="G63" s="67" t="s">
        <v>1674</v>
      </c>
      <c r="H63" s="67" t="s">
        <v>675</v>
      </c>
      <c r="I63" s="67" t="s">
        <v>533</v>
      </c>
      <c r="J63" s="67" t="s">
        <v>533</v>
      </c>
      <c r="K63" s="67" t="s">
        <v>533</v>
      </c>
      <c r="L63" s="314" t="s">
        <v>609</v>
      </c>
      <c r="M63" s="314" t="s">
        <v>609</v>
      </c>
      <c r="N63" s="67" t="s">
        <v>676</v>
      </c>
      <c r="O63" s="314" t="s">
        <v>608</v>
      </c>
      <c r="P63" s="67" t="s">
        <v>533</v>
      </c>
      <c r="Q63" s="314" t="s">
        <v>609</v>
      </c>
      <c r="R63" s="314" t="s">
        <v>609</v>
      </c>
      <c r="S63" s="67" t="s">
        <v>533</v>
      </c>
      <c r="T63" s="179"/>
    </row>
    <row r="64" spans="1:20" ht="42" customHeight="1" x14ac:dyDescent="0.25">
      <c r="A64" s="179"/>
      <c r="B64" s="397" t="s">
        <v>1543</v>
      </c>
      <c r="C64" s="398" t="s">
        <v>129</v>
      </c>
      <c r="D64" s="399" t="s">
        <v>93</v>
      </c>
      <c r="E64" s="418" t="s">
        <v>180</v>
      </c>
      <c r="F64" s="418" t="s">
        <v>180</v>
      </c>
      <c r="G64" s="418" t="s">
        <v>180</v>
      </c>
      <c r="H64" s="418" t="s">
        <v>180</v>
      </c>
      <c r="I64" s="418" t="s">
        <v>180</v>
      </c>
      <c r="J64" s="418" t="s">
        <v>180</v>
      </c>
      <c r="K64" s="418" t="s">
        <v>180</v>
      </c>
      <c r="L64" s="418" t="s">
        <v>180</v>
      </c>
      <c r="M64" s="418" t="s">
        <v>180</v>
      </c>
      <c r="N64" s="418" t="s">
        <v>180</v>
      </c>
      <c r="O64" s="418" t="s">
        <v>180</v>
      </c>
      <c r="P64" s="418" t="s">
        <v>180</v>
      </c>
      <c r="Q64" s="418" t="s">
        <v>180</v>
      </c>
      <c r="R64" s="418" t="s">
        <v>180</v>
      </c>
      <c r="S64" s="418" t="s">
        <v>180</v>
      </c>
      <c r="T64" s="179"/>
    </row>
    <row r="65" spans="1:20" ht="48" customHeight="1" x14ac:dyDescent="0.25">
      <c r="A65" s="179"/>
      <c r="B65" s="416" t="s">
        <v>118</v>
      </c>
      <c r="C65" s="417" t="s">
        <v>131</v>
      </c>
      <c r="D65" s="403" t="s">
        <v>93</v>
      </c>
      <c r="E65" s="416" t="s">
        <v>180</v>
      </c>
      <c r="F65" s="416" t="s">
        <v>180</v>
      </c>
      <c r="G65" s="416" t="s">
        <v>180</v>
      </c>
      <c r="H65" s="416" t="s">
        <v>180</v>
      </c>
      <c r="I65" s="416" t="s">
        <v>180</v>
      </c>
      <c r="J65" s="416" t="s">
        <v>180</v>
      </c>
      <c r="K65" s="416" t="s">
        <v>180</v>
      </c>
      <c r="L65" s="416" t="s">
        <v>180</v>
      </c>
      <c r="M65" s="416" t="s">
        <v>180</v>
      </c>
      <c r="N65" s="416" t="s">
        <v>180</v>
      </c>
      <c r="O65" s="416" t="s">
        <v>180</v>
      </c>
      <c r="P65" s="416" t="s">
        <v>180</v>
      </c>
      <c r="Q65" s="416" t="s">
        <v>180</v>
      </c>
      <c r="R65" s="416" t="s">
        <v>180</v>
      </c>
      <c r="S65" s="416" t="s">
        <v>180</v>
      </c>
      <c r="T65" s="179"/>
    </row>
    <row r="66" spans="1:20" ht="48" customHeight="1" x14ac:dyDescent="0.25">
      <c r="A66" s="179"/>
      <c r="B66" s="416" t="s">
        <v>120</v>
      </c>
      <c r="C66" s="417" t="s">
        <v>133</v>
      </c>
      <c r="D66" s="416" t="s">
        <v>93</v>
      </c>
      <c r="E66" s="711" t="s">
        <v>180</v>
      </c>
      <c r="F66" s="711" t="s">
        <v>180</v>
      </c>
      <c r="G66" s="711" t="s">
        <v>180</v>
      </c>
      <c r="H66" s="711" t="s">
        <v>180</v>
      </c>
      <c r="I66" s="711" t="s">
        <v>180</v>
      </c>
      <c r="J66" s="711" t="s">
        <v>180</v>
      </c>
      <c r="K66" s="711" t="s">
        <v>180</v>
      </c>
      <c r="L66" s="711" t="s">
        <v>180</v>
      </c>
      <c r="M66" s="711" t="s">
        <v>180</v>
      </c>
      <c r="N66" s="711" t="s">
        <v>180</v>
      </c>
      <c r="O66" s="711" t="s">
        <v>180</v>
      </c>
      <c r="P66" s="711" t="s">
        <v>180</v>
      </c>
      <c r="Q66" s="711" t="s">
        <v>180</v>
      </c>
      <c r="R66" s="711" t="s">
        <v>180</v>
      </c>
      <c r="S66" s="711" t="s">
        <v>180</v>
      </c>
      <c r="T66" s="179"/>
    </row>
    <row r="67" spans="1:20" ht="42" customHeight="1" x14ac:dyDescent="0.25">
      <c r="A67" s="179"/>
      <c r="B67" s="397" t="s">
        <v>1544</v>
      </c>
      <c r="C67" s="398" t="s">
        <v>135</v>
      </c>
      <c r="D67" s="418" t="s">
        <v>93</v>
      </c>
      <c r="E67" s="418" t="s">
        <v>180</v>
      </c>
      <c r="F67" s="418" t="s">
        <v>180</v>
      </c>
      <c r="G67" s="418" t="s">
        <v>180</v>
      </c>
      <c r="H67" s="418" t="s">
        <v>180</v>
      </c>
      <c r="I67" s="418" t="s">
        <v>180</v>
      </c>
      <c r="J67" s="418" t="s">
        <v>180</v>
      </c>
      <c r="K67" s="418" t="s">
        <v>180</v>
      </c>
      <c r="L67" s="418" t="s">
        <v>180</v>
      </c>
      <c r="M67" s="418" t="s">
        <v>180</v>
      </c>
      <c r="N67" s="418" t="s">
        <v>180</v>
      </c>
      <c r="O67" s="418" t="s">
        <v>180</v>
      </c>
      <c r="P67" s="418" t="s">
        <v>180</v>
      </c>
      <c r="Q67" s="418" t="s">
        <v>180</v>
      </c>
      <c r="R67" s="418" t="s">
        <v>180</v>
      </c>
      <c r="S67" s="418" t="s">
        <v>180</v>
      </c>
      <c r="T67" s="179"/>
    </row>
    <row r="68" spans="1:20" ht="42" customHeight="1" x14ac:dyDescent="0.25">
      <c r="A68" s="179"/>
      <c r="B68" s="397" t="s">
        <v>1545</v>
      </c>
      <c r="C68" s="398" t="s">
        <v>138</v>
      </c>
      <c r="D68" s="418" t="s">
        <v>93</v>
      </c>
      <c r="E68" s="418" t="s">
        <v>180</v>
      </c>
      <c r="F68" s="418" t="s">
        <v>180</v>
      </c>
      <c r="G68" s="418" t="s">
        <v>180</v>
      </c>
      <c r="H68" s="418" t="s">
        <v>180</v>
      </c>
      <c r="I68" s="418" t="s">
        <v>180</v>
      </c>
      <c r="J68" s="418" t="s">
        <v>180</v>
      </c>
      <c r="K68" s="418" t="s">
        <v>180</v>
      </c>
      <c r="L68" s="418" t="s">
        <v>180</v>
      </c>
      <c r="M68" s="418" t="s">
        <v>180</v>
      </c>
      <c r="N68" s="418" t="s">
        <v>180</v>
      </c>
      <c r="O68" s="418" t="s">
        <v>180</v>
      </c>
      <c r="P68" s="418" t="s">
        <v>180</v>
      </c>
      <c r="Q68" s="418" t="s">
        <v>180</v>
      </c>
      <c r="R68" s="418" t="s">
        <v>180</v>
      </c>
      <c r="S68" s="418" t="s">
        <v>180</v>
      </c>
      <c r="T68" s="179"/>
    </row>
    <row r="69" spans="1:20" ht="33" customHeight="1" x14ac:dyDescent="0.25">
      <c r="B69" s="67" t="s">
        <v>1545</v>
      </c>
      <c r="C69" s="313" t="s">
        <v>1416</v>
      </c>
      <c r="D69" s="421" t="s">
        <v>1622</v>
      </c>
      <c r="E69" s="67" t="s">
        <v>532</v>
      </c>
      <c r="F69" s="67" t="s">
        <v>781</v>
      </c>
      <c r="G69" s="67" t="s">
        <v>1674</v>
      </c>
      <c r="H69" s="67" t="s">
        <v>675</v>
      </c>
      <c r="I69" s="67" t="s">
        <v>533</v>
      </c>
      <c r="J69" s="67" t="s">
        <v>533</v>
      </c>
      <c r="K69" s="67" t="s">
        <v>533</v>
      </c>
      <c r="L69" s="314" t="s">
        <v>609</v>
      </c>
      <c r="M69" s="67" t="s">
        <v>533</v>
      </c>
      <c r="N69" s="67" t="s">
        <v>676</v>
      </c>
      <c r="O69" s="67" t="s">
        <v>533</v>
      </c>
      <c r="P69" s="67" t="s">
        <v>533</v>
      </c>
      <c r="Q69" s="309" t="s">
        <v>533</v>
      </c>
      <c r="R69" s="314" t="s">
        <v>608</v>
      </c>
      <c r="S69" s="789" t="s">
        <v>533</v>
      </c>
    </row>
    <row r="70" spans="1:20" ht="33" customHeight="1" x14ac:dyDescent="0.25">
      <c r="A70" s="179"/>
      <c r="B70" s="67" t="s">
        <v>1545</v>
      </c>
      <c r="C70" s="313" t="s">
        <v>1425</v>
      </c>
      <c r="D70" s="67" t="s">
        <v>1629</v>
      </c>
      <c r="E70" s="67" t="s">
        <v>532</v>
      </c>
      <c r="F70" s="67" t="s">
        <v>781</v>
      </c>
      <c r="G70" s="67" t="s">
        <v>1674</v>
      </c>
      <c r="H70" s="67" t="s">
        <v>675</v>
      </c>
      <c r="I70" s="67" t="s">
        <v>533</v>
      </c>
      <c r="J70" s="67" t="s">
        <v>533</v>
      </c>
      <c r="K70" s="67" t="s">
        <v>533</v>
      </c>
      <c r="L70" s="314" t="s">
        <v>609</v>
      </c>
      <c r="M70" s="67" t="s">
        <v>533</v>
      </c>
      <c r="N70" s="67" t="s">
        <v>676</v>
      </c>
      <c r="O70" s="67" t="s">
        <v>533</v>
      </c>
      <c r="P70" s="67" t="s">
        <v>533</v>
      </c>
      <c r="Q70" s="309" t="s">
        <v>533</v>
      </c>
      <c r="R70" s="314" t="s">
        <v>608</v>
      </c>
      <c r="S70" s="789" t="s">
        <v>533</v>
      </c>
      <c r="T70" s="179"/>
    </row>
    <row r="71" spans="1:20" ht="33" customHeight="1" x14ac:dyDescent="0.25">
      <c r="B71" s="67" t="s">
        <v>1545</v>
      </c>
      <c r="C71" s="313" t="s">
        <v>1646</v>
      </c>
      <c r="D71" s="67" t="s">
        <v>1630</v>
      </c>
      <c r="E71" s="67" t="s">
        <v>532</v>
      </c>
      <c r="F71" s="67" t="s">
        <v>781</v>
      </c>
      <c r="G71" s="67" t="s">
        <v>1674</v>
      </c>
      <c r="H71" s="67" t="s">
        <v>675</v>
      </c>
      <c r="I71" s="67" t="s">
        <v>533</v>
      </c>
      <c r="J71" s="67" t="s">
        <v>533</v>
      </c>
      <c r="K71" s="67" t="s">
        <v>533</v>
      </c>
      <c r="L71" s="314" t="s">
        <v>609</v>
      </c>
      <c r="M71" s="67" t="s">
        <v>533</v>
      </c>
      <c r="N71" s="67" t="s">
        <v>676</v>
      </c>
      <c r="O71" s="67" t="s">
        <v>533</v>
      </c>
      <c r="P71" s="67" t="s">
        <v>533</v>
      </c>
      <c r="Q71" s="309" t="s">
        <v>533</v>
      </c>
      <c r="R71" s="314" t="s">
        <v>608</v>
      </c>
      <c r="S71" s="789" t="s">
        <v>533</v>
      </c>
    </row>
    <row r="72" spans="1:20" ht="33" customHeight="1" x14ac:dyDescent="0.25">
      <c r="B72" s="67" t="s">
        <v>1545</v>
      </c>
      <c r="C72" s="313" t="s">
        <v>1427</v>
      </c>
      <c r="D72" s="67" t="s">
        <v>1631</v>
      </c>
      <c r="E72" s="67" t="s">
        <v>532</v>
      </c>
      <c r="F72" s="67" t="s">
        <v>781</v>
      </c>
      <c r="G72" s="67" t="s">
        <v>1674</v>
      </c>
      <c r="H72" s="67" t="s">
        <v>675</v>
      </c>
      <c r="I72" s="67" t="s">
        <v>533</v>
      </c>
      <c r="J72" s="67" t="s">
        <v>533</v>
      </c>
      <c r="K72" s="67" t="s">
        <v>533</v>
      </c>
      <c r="L72" s="314" t="s">
        <v>609</v>
      </c>
      <c r="M72" s="67" t="s">
        <v>533</v>
      </c>
      <c r="N72" s="67" t="s">
        <v>676</v>
      </c>
      <c r="O72" s="67" t="s">
        <v>533</v>
      </c>
      <c r="P72" s="67" t="s">
        <v>533</v>
      </c>
      <c r="Q72" s="309" t="s">
        <v>533</v>
      </c>
      <c r="R72" s="314" t="s">
        <v>608</v>
      </c>
      <c r="S72" s="789" t="s">
        <v>533</v>
      </c>
    </row>
    <row r="73" spans="1:20" ht="33" customHeight="1" x14ac:dyDescent="0.25">
      <c r="B73" s="67" t="s">
        <v>1545</v>
      </c>
      <c r="C73" s="313" t="s">
        <v>1648</v>
      </c>
      <c r="D73" s="67" t="s">
        <v>1632</v>
      </c>
      <c r="E73" s="67" t="s">
        <v>532</v>
      </c>
      <c r="F73" s="67" t="s">
        <v>781</v>
      </c>
      <c r="G73" s="67" t="s">
        <v>1674</v>
      </c>
      <c r="H73" s="67" t="s">
        <v>675</v>
      </c>
      <c r="I73" s="67" t="s">
        <v>533</v>
      </c>
      <c r="J73" s="67" t="s">
        <v>533</v>
      </c>
      <c r="K73" s="67" t="s">
        <v>533</v>
      </c>
      <c r="L73" s="314" t="s">
        <v>609</v>
      </c>
      <c r="M73" s="67" t="s">
        <v>533</v>
      </c>
      <c r="N73" s="67" t="s">
        <v>676</v>
      </c>
      <c r="O73" s="67" t="s">
        <v>533</v>
      </c>
      <c r="P73" s="67" t="s">
        <v>533</v>
      </c>
      <c r="Q73" s="309" t="s">
        <v>533</v>
      </c>
      <c r="R73" s="314" t="s">
        <v>608</v>
      </c>
      <c r="S73" s="789" t="s">
        <v>533</v>
      </c>
    </row>
    <row r="74" spans="1:20" ht="33" customHeight="1" x14ac:dyDescent="0.25">
      <c r="B74" s="67" t="s">
        <v>1545</v>
      </c>
      <c r="C74" s="313" t="s">
        <v>1649</v>
      </c>
      <c r="D74" s="67" t="s">
        <v>1633</v>
      </c>
      <c r="E74" s="309" t="s">
        <v>532</v>
      </c>
      <c r="F74" s="309" t="s">
        <v>781</v>
      </c>
      <c r="G74" s="789" t="s">
        <v>1674</v>
      </c>
      <c r="H74" s="309" t="s">
        <v>675</v>
      </c>
      <c r="I74" s="67" t="s">
        <v>533</v>
      </c>
      <c r="J74" s="67" t="s">
        <v>533</v>
      </c>
      <c r="K74" s="67" t="s">
        <v>533</v>
      </c>
      <c r="L74" s="314" t="s">
        <v>609</v>
      </c>
      <c r="M74" s="309" t="s">
        <v>533</v>
      </c>
      <c r="N74" s="67" t="s">
        <v>676</v>
      </c>
      <c r="O74" s="67" t="s">
        <v>533</v>
      </c>
      <c r="P74" s="67" t="s">
        <v>533</v>
      </c>
      <c r="Q74" s="309" t="s">
        <v>533</v>
      </c>
      <c r="R74" s="314" t="s">
        <v>608</v>
      </c>
      <c r="S74" s="789" t="s">
        <v>533</v>
      </c>
    </row>
    <row r="75" spans="1:20" ht="33" customHeight="1" x14ac:dyDescent="0.25">
      <c r="B75" s="67" t="s">
        <v>1545</v>
      </c>
      <c r="C75" s="313" t="s">
        <v>1424</v>
      </c>
      <c r="D75" s="67" t="s">
        <v>1637</v>
      </c>
      <c r="E75" s="309" t="s">
        <v>532</v>
      </c>
      <c r="F75" s="309" t="s">
        <v>781</v>
      </c>
      <c r="G75" s="789" t="s">
        <v>1674</v>
      </c>
      <c r="H75" s="309" t="s">
        <v>675</v>
      </c>
      <c r="I75" s="67" t="s">
        <v>533</v>
      </c>
      <c r="J75" s="67" t="s">
        <v>533</v>
      </c>
      <c r="K75" s="67" t="s">
        <v>533</v>
      </c>
      <c r="L75" s="314" t="s">
        <v>609</v>
      </c>
      <c r="M75" s="309" t="s">
        <v>533</v>
      </c>
      <c r="N75" s="67" t="s">
        <v>676</v>
      </c>
      <c r="O75" s="67" t="s">
        <v>533</v>
      </c>
      <c r="P75" s="67" t="s">
        <v>533</v>
      </c>
      <c r="Q75" s="309" t="s">
        <v>533</v>
      </c>
      <c r="R75" s="309" t="s">
        <v>609</v>
      </c>
      <c r="S75" s="789" t="s">
        <v>533</v>
      </c>
    </row>
    <row r="76" spans="1:20" ht="48" customHeight="1" x14ac:dyDescent="0.25">
      <c r="B76" s="416" t="s">
        <v>122</v>
      </c>
      <c r="C76" s="417" t="s">
        <v>140</v>
      </c>
      <c r="D76" s="416" t="s">
        <v>93</v>
      </c>
      <c r="E76" s="794" t="s">
        <v>180</v>
      </c>
      <c r="F76" s="794" t="s">
        <v>180</v>
      </c>
      <c r="G76" s="794" t="s">
        <v>180</v>
      </c>
      <c r="H76" s="794" t="s">
        <v>180</v>
      </c>
      <c r="I76" s="794" t="s">
        <v>180</v>
      </c>
      <c r="J76" s="794" t="s">
        <v>180</v>
      </c>
      <c r="K76" s="794" t="s">
        <v>180</v>
      </c>
      <c r="L76" s="794" t="s">
        <v>180</v>
      </c>
      <c r="M76" s="795" t="s">
        <v>180</v>
      </c>
      <c r="N76" s="794" t="s">
        <v>180</v>
      </c>
      <c r="O76" s="794" t="s">
        <v>180</v>
      </c>
      <c r="P76" s="794" t="s">
        <v>180</v>
      </c>
      <c r="Q76" s="796" t="s">
        <v>180</v>
      </c>
      <c r="R76" s="795" t="s">
        <v>180</v>
      </c>
      <c r="S76" s="794" t="s">
        <v>180</v>
      </c>
    </row>
    <row r="77" spans="1:20" ht="42" customHeight="1" x14ac:dyDescent="0.25">
      <c r="B77" s="397" t="s">
        <v>1546</v>
      </c>
      <c r="C77" s="398" t="s">
        <v>142</v>
      </c>
      <c r="D77" s="397" t="s">
        <v>93</v>
      </c>
      <c r="E77" s="790" t="s">
        <v>180</v>
      </c>
      <c r="F77" s="790" t="s">
        <v>180</v>
      </c>
      <c r="G77" s="790" t="s">
        <v>180</v>
      </c>
      <c r="H77" s="790" t="s">
        <v>180</v>
      </c>
      <c r="I77" s="790" t="s">
        <v>180</v>
      </c>
      <c r="J77" s="790" t="s">
        <v>180</v>
      </c>
      <c r="K77" s="790" t="s">
        <v>180</v>
      </c>
      <c r="L77" s="790" t="s">
        <v>180</v>
      </c>
      <c r="M77" s="797" t="s">
        <v>180</v>
      </c>
      <c r="N77" s="790" t="s">
        <v>180</v>
      </c>
      <c r="O77" s="790" t="s">
        <v>180</v>
      </c>
      <c r="P77" s="790" t="s">
        <v>180</v>
      </c>
      <c r="Q77" s="790" t="s">
        <v>180</v>
      </c>
      <c r="R77" s="797" t="s">
        <v>180</v>
      </c>
      <c r="S77" s="790" t="s">
        <v>180</v>
      </c>
    </row>
    <row r="78" spans="1:20" ht="42" customHeight="1" x14ac:dyDescent="0.25">
      <c r="B78" s="397" t="s">
        <v>1547</v>
      </c>
      <c r="C78" s="398" t="s">
        <v>144</v>
      </c>
      <c r="D78" s="397" t="s">
        <v>93</v>
      </c>
      <c r="E78" s="790" t="s">
        <v>180</v>
      </c>
      <c r="F78" s="790" t="s">
        <v>180</v>
      </c>
      <c r="G78" s="790" t="s">
        <v>180</v>
      </c>
      <c r="H78" s="790" t="s">
        <v>180</v>
      </c>
      <c r="I78" s="790" t="s">
        <v>180</v>
      </c>
      <c r="J78" s="790" t="s">
        <v>180</v>
      </c>
      <c r="K78" s="790" t="s">
        <v>180</v>
      </c>
      <c r="L78" s="790" t="s">
        <v>180</v>
      </c>
      <c r="M78" s="797" t="s">
        <v>180</v>
      </c>
      <c r="N78" s="790" t="s">
        <v>180</v>
      </c>
      <c r="O78" s="790" t="s">
        <v>180</v>
      </c>
      <c r="P78" s="790" t="s">
        <v>180</v>
      </c>
      <c r="Q78" s="790" t="s">
        <v>180</v>
      </c>
      <c r="R78" s="797" t="s">
        <v>180</v>
      </c>
      <c r="S78" s="790" t="s">
        <v>180</v>
      </c>
    </row>
    <row r="79" spans="1:20" ht="48" customHeight="1" x14ac:dyDescent="0.25">
      <c r="A79" s="179"/>
      <c r="B79" s="416" t="s">
        <v>709</v>
      </c>
      <c r="C79" s="417" t="s">
        <v>146</v>
      </c>
      <c r="D79" s="416" t="s">
        <v>93</v>
      </c>
      <c r="E79" s="795" t="s">
        <v>180</v>
      </c>
      <c r="F79" s="795" t="s">
        <v>180</v>
      </c>
      <c r="G79" s="795" t="s">
        <v>180</v>
      </c>
      <c r="H79" s="795" t="s">
        <v>180</v>
      </c>
      <c r="I79" s="795" t="s">
        <v>180</v>
      </c>
      <c r="J79" s="795" t="s">
        <v>180</v>
      </c>
      <c r="K79" s="795" t="s">
        <v>180</v>
      </c>
      <c r="L79" s="795" t="s">
        <v>180</v>
      </c>
      <c r="M79" s="795" t="s">
        <v>180</v>
      </c>
      <c r="N79" s="795" t="s">
        <v>180</v>
      </c>
      <c r="O79" s="795" t="s">
        <v>180</v>
      </c>
      <c r="P79" s="795" t="s">
        <v>180</v>
      </c>
      <c r="Q79" s="795" t="s">
        <v>180</v>
      </c>
      <c r="R79" s="795" t="s">
        <v>180</v>
      </c>
      <c r="S79" s="795" t="s">
        <v>180</v>
      </c>
      <c r="T79" s="179"/>
    </row>
    <row r="80" spans="1:20" ht="48" customHeight="1" x14ac:dyDescent="0.25">
      <c r="A80" s="179"/>
      <c r="B80" s="415" t="s">
        <v>710</v>
      </c>
      <c r="C80" s="602" t="s">
        <v>164</v>
      </c>
      <c r="D80" s="601" t="s">
        <v>93</v>
      </c>
      <c r="E80" s="795" t="s">
        <v>180</v>
      </c>
      <c r="F80" s="795" t="s">
        <v>180</v>
      </c>
      <c r="G80" s="795" t="s">
        <v>180</v>
      </c>
      <c r="H80" s="795" t="s">
        <v>180</v>
      </c>
      <c r="I80" s="795" t="s">
        <v>180</v>
      </c>
      <c r="J80" s="795" t="s">
        <v>180</v>
      </c>
      <c r="K80" s="795" t="s">
        <v>180</v>
      </c>
      <c r="L80" s="795" t="s">
        <v>180</v>
      </c>
      <c r="M80" s="795" t="s">
        <v>180</v>
      </c>
      <c r="N80" s="795" t="s">
        <v>180</v>
      </c>
      <c r="O80" s="795" t="s">
        <v>180</v>
      </c>
      <c r="P80" s="795" t="s">
        <v>180</v>
      </c>
      <c r="Q80" s="795" t="s">
        <v>180</v>
      </c>
      <c r="R80" s="795" t="s">
        <v>180</v>
      </c>
      <c r="S80" s="795" t="s">
        <v>180</v>
      </c>
      <c r="T80" s="179"/>
    </row>
    <row r="81" spans="1:20" ht="42" customHeight="1" x14ac:dyDescent="0.25">
      <c r="B81" s="600" t="s">
        <v>1548</v>
      </c>
      <c r="C81" s="420" t="s">
        <v>166</v>
      </c>
      <c r="D81" s="397" t="s">
        <v>93</v>
      </c>
      <c r="E81" s="790" t="s">
        <v>180</v>
      </c>
      <c r="F81" s="790" t="s">
        <v>180</v>
      </c>
      <c r="G81" s="790" t="s">
        <v>180</v>
      </c>
      <c r="H81" s="790" t="s">
        <v>180</v>
      </c>
      <c r="I81" s="790" t="s">
        <v>180</v>
      </c>
      <c r="J81" s="790" t="s">
        <v>180</v>
      </c>
      <c r="K81" s="790" t="s">
        <v>180</v>
      </c>
      <c r="L81" s="790" t="s">
        <v>180</v>
      </c>
      <c r="M81" s="790" t="s">
        <v>180</v>
      </c>
      <c r="N81" s="790" t="s">
        <v>180</v>
      </c>
      <c r="O81" s="790" t="s">
        <v>180</v>
      </c>
      <c r="P81" s="790" t="s">
        <v>180</v>
      </c>
      <c r="Q81" s="790" t="s">
        <v>180</v>
      </c>
      <c r="R81" s="790" t="s">
        <v>180</v>
      </c>
      <c r="S81" s="790" t="s">
        <v>180</v>
      </c>
    </row>
    <row r="82" spans="1:20" ht="42" customHeight="1" x14ac:dyDescent="0.25">
      <c r="B82" s="397" t="s">
        <v>1549</v>
      </c>
      <c r="C82" s="398" t="s">
        <v>168</v>
      </c>
      <c r="D82" s="397" t="s">
        <v>93</v>
      </c>
      <c r="E82" s="790" t="s">
        <v>180</v>
      </c>
      <c r="F82" s="790" t="s">
        <v>180</v>
      </c>
      <c r="G82" s="790" t="s">
        <v>180</v>
      </c>
      <c r="H82" s="790" t="s">
        <v>180</v>
      </c>
      <c r="I82" s="790" t="s">
        <v>180</v>
      </c>
      <c r="J82" s="790" t="s">
        <v>180</v>
      </c>
      <c r="K82" s="790" t="s">
        <v>180</v>
      </c>
      <c r="L82" s="790" t="s">
        <v>180</v>
      </c>
      <c r="M82" s="790" t="s">
        <v>180</v>
      </c>
      <c r="N82" s="790" t="s">
        <v>180</v>
      </c>
      <c r="O82" s="790" t="s">
        <v>180</v>
      </c>
      <c r="P82" s="790" t="s">
        <v>180</v>
      </c>
      <c r="Q82" s="790" t="s">
        <v>180</v>
      </c>
      <c r="R82" s="790" t="s">
        <v>180</v>
      </c>
      <c r="S82" s="790" t="s">
        <v>180</v>
      </c>
    </row>
    <row r="83" spans="1:20" ht="48" customHeight="1" x14ac:dyDescent="0.25">
      <c r="B83" s="416" t="s">
        <v>124</v>
      </c>
      <c r="C83" s="417" t="s">
        <v>170</v>
      </c>
      <c r="D83" s="601" t="s">
        <v>93</v>
      </c>
      <c r="E83" s="794" t="s">
        <v>180</v>
      </c>
      <c r="F83" s="794" t="s">
        <v>180</v>
      </c>
      <c r="G83" s="794" t="s">
        <v>180</v>
      </c>
      <c r="H83" s="794" t="s">
        <v>180</v>
      </c>
      <c r="I83" s="794" t="s">
        <v>180</v>
      </c>
      <c r="J83" s="794" t="s">
        <v>180</v>
      </c>
      <c r="K83" s="794" t="s">
        <v>180</v>
      </c>
      <c r="L83" s="794" t="s">
        <v>180</v>
      </c>
      <c r="M83" s="794" t="s">
        <v>180</v>
      </c>
      <c r="N83" s="794" t="s">
        <v>180</v>
      </c>
      <c r="O83" s="794" t="s">
        <v>180</v>
      </c>
      <c r="P83" s="794" t="s">
        <v>180</v>
      </c>
      <c r="Q83" s="794" t="s">
        <v>180</v>
      </c>
      <c r="R83" s="794" t="s">
        <v>180</v>
      </c>
      <c r="S83" s="794" t="s">
        <v>180</v>
      </c>
    </row>
    <row r="84" spans="1:20" ht="42" customHeight="1" x14ac:dyDescent="0.25">
      <c r="B84" s="397" t="s">
        <v>712</v>
      </c>
      <c r="C84" s="398" t="s">
        <v>172</v>
      </c>
      <c r="D84" s="397" t="s">
        <v>93</v>
      </c>
      <c r="E84" s="790" t="s">
        <v>180</v>
      </c>
      <c r="F84" s="790" t="s">
        <v>180</v>
      </c>
      <c r="G84" s="790" t="s">
        <v>180</v>
      </c>
      <c r="H84" s="790" t="s">
        <v>180</v>
      </c>
      <c r="I84" s="790" t="s">
        <v>180</v>
      </c>
      <c r="J84" s="790" t="s">
        <v>180</v>
      </c>
      <c r="K84" s="790" t="s">
        <v>180</v>
      </c>
      <c r="L84" s="790" t="s">
        <v>180</v>
      </c>
      <c r="M84" s="790" t="s">
        <v>180</v>
      </c>
      <c r="N84" s="790" t="s">
        <v>180</v>
      </c>
      <c r="O84" s="790" t="s">
        <v>180</v>
      </c>
      <c r="P84" s="790" t="s">
        <v>180</v>
      </c>
      <c r="Q84" s="790" t="s">
        <v>180</v>
      </c>
      <c r="R84" s="790" t="s">
        <v>180</v>
      </c>
      <c r="S84" s="790" t="s">
        <v>180</v>
      </c>
    </row>
    <row r="85" spans="1:20" ht="42" customHeight="1" x14ac:dyDescent="0.25">
      <c r="B85" s="397" t="s">
        <v>713</v>
      </c>
      <c r="C85" s="398" t="s">
        <v>645</v>
      </c>
      <c r="D85" s="397" t="s">
        <v>93</v>
      </c>
      <c r="E85" s="790" t="s">
        <v>180</v>
      </c>
      <c r="F85" s="790" t="s">
        <v>180</v>
      </c>
      <c r="G85" s="790" t="s">
        <v>180</v>
      </c>
      <c r="H85" s="790" t="s">
        <v>180</v>
      </c>
      <c r="I85" s="790" t="s">
        <v>180</v>
      </c>
      <c r="J85" s="790" t="s">
        <v>180</v>
      </c>
      <c r="K85" s="790" t="s">
        <v>180</v>
      </c>
      <c r="L85" s="790" t="s">
        <v>180</v>
      </c>
      <c r="M85" s="790" t="s">
        <v>180</v>
      </c>
      <c r="N85" s="790" t="s">
        <v>180</v>
      </c>
      <c r="O85" s="790" t="s">
        <v>180</v>
      </c>
      <c r="P85" s="790" t="s">
        <v>180</v>
      </c>
      <c r="Q85" s="790" t="s">
        <v>180</v>
      </c>
      <c r="R85" s="790" t="s">
        <v>180</v>
      </c>
      <c r="S85" s="790" t="s">
        <v>180</v>
      </c>
    </row>
    <row r="86" spans="1:20" ht="48" customHeight="1" x14ac:dyDescent="0.25">
      <c r="B86" s="416" t="s">
        <v>126</v>
      </c>
      <c r="C86" s="602" t="s">
        <v>175</v>
      </c>
      <c r="D86" s="601" t="s">
        <v>93</v>
      </c>
      <c r="E86" s="794" t="s">
        <v>180</v>
      </c>
      <c r="F86" s="794" t="s">
        <v>180</v>
      </c>
      <c r="G86" s="794" t="s">
        <v>180</v>
      </c>
      <c r="H86" s="794" t="s">
        <v>180</v>
      </c>
      <c r="I86" s="794" t="s">
        <v>180</v>
      </c>
      <c r="J86" s="794" t="s">
        <v>180</v>
      </c>
      <c r="K86" s="794" t="s">
        <v>180</v>
      </c>
      <c r="L86" s="794" t="s">
        <v>180</v>
      </c>
      <c r="M86" s="794" t="s">
        <v>180</v>
      </c>
      <c r="N86" s="794" t="s">
        <v>180</v>
      </c>
      <c r="O86" s="794" t="s">
        <v>180</v>
      </c>
      <c r="P86" s="794" t="s">
        <v>180</v>
      </c>
      <c r="Q86" s="794" t="s">
        <v>180</v>
      </c>
      <c r="R86" s="794" t="s">
        <v>180</v>
      </c>
      <c r="S86" s="794" t="s">
        <v>180</v>
      </c>
    </row>
    <row r="87" spans="1:20" ht="33" customHeight="1" x14ac:dyDescent="0.25">
      <c r="B87" s="67" t="s">
        <v>126</v>
      </c>
      <c r="C87" s="620" t="s">
        <v>1439</v>
      </c>
      <c r="D87" s="421" t="s">
        <v>1638</v>
      </c>
      <c r="E87" s="67" t="s">
        <v>532</v>
      </c>
      <c r="F87" s="67" t="s">
        <v>781</v>
      </c>
      <c r="G87" s="67" t="s">
        <v>1674</v>
      </c>
      <c r="H87" s="67" t="s">
        <v>675</v>
      </c>
      <c r="I87" s="362" t="s">
        <v>533</v>
      </c>
      <c r="J87" s="362" t="s">
        <v>533</v>
      </c>
      <c r="K87" s="362" t="s">
        <v>533</v>
      </c>
      <c r="L87" s="362" t="s">
        <v>533</v>
      </c>
      <c r="M87" s="362" t="s">
        <v>533</v>
      </c>
      <c r="N87" s="67" t="s">
        <v>676</v>
      </c>
      <c r="O87" s="362" t="s">
        <v>533</v>
      </c>
      <c r="P87" s="362" t="s">
        <v>533</v>
      </c>
      <c r="Q87" s="362" t="s">
        <v>608</v>
      </c>
      <c r="R87" s="362" t="s">
        <v>608</v>
      </c>
      <c r="S87" s="362" t="s">
        <v>533</v>
      </c>
    </row>
    <row r="88" spans="1:20" ht="33" customHeight="1" x14ac:dyDescent="0.25">
      <c r="B88" s="421" t="s">
        <v>126</v>
      </c>
      <c r="C88" s="620" t="s">
        <v>1677</v>
      </c>
      <c r="D88" s="421" t="s">
        <v>1623</v>
      </c>
      <c r="E88" s="67" t="s">
        <v>532</v>
      </c>
      <c r="F88" s="67" t="s">
        <v>781</v>
      </c>
      <c r="G88" s="67" t="s">
        <v>1674</v>
      </c>
      <c r="H88" s="67" t="s">
        <v>675</v>
      </c>
      <c r="I88" s="362" t="s">
        <v>533</v>
      </c>
      <c r="J88" s="362" t="s">
        <v>533</v>
      </c>
      <c r="K88" s="362" t="s">
        <v>533</v>
      </c>
      <c r="L88" s="362" t="s">
        <v>533</v>
      </c>
      <c r="M88" s="362" t="s">
        <v>533</v>
      </c>
      <c r="N88" s="67" t="s">
        <v>676</v>
      </c>
      <c r="O88" s="362" t="s">
        <v>533</v>
      </c>
      <c r="P88" s="362" t="s">
        <v>533</v>
      </c>
      <c r="Q88" s="362" t="s">
        <v>609</v>
      </c>
      <c r="R88" s="362" t="s">
        <v>609</v>
      </c>
      <c r="S88" s="362" t="s">
        <v>533</v>
      </c>
    </row>
    <row r="89" spans="1:20" ht="33" customHeight="1" x14ac:dyDescent="0.25">
      <c r="A89" s="179"/>
      <c r="B89" s="67" t="s">
        <v>126</v>
      </c>
      <c r="C89" s="620" t="s">
        <v>1430</v>
      </c>
      <c r="D89" s="421" t="s">
        <v>1642</v>
      </c>
      <c r="E89" s="67" t="s">
        <v>532</v>
      </c>
      <c r="F89" s="67" t="s">
        <v>781</v>
      </c>
      <c r="G89" s="67" t="s">
        <v>1674</v>
      </c>
      <c r="H89" s="67" t="s">
        <v>675</v>
      </c>
      <c r="I89" s="362" t="s">
        <v>533</v>
      </c>
      <c r="J89" s="362" t="s">
        <v>533</v>
      </c>
      <c r="K89" s="362" t="s">
        <v>533</v>
      </c>
      <c r="L89" s="362" t="s">
        <v>533</v>
      </c>
      <c r="M89" s="362" t="s">
        <v>609</v>
      </c>
      <c r="N89" s="67" t="s">
        <v>676</v>
      </c>
      <c r="O89" s="362" t="s">
        <v>609</v>
      </c>
      <c r="P89" s="362" t="s">
        <v>533</v>
      </c>
      <c r="Q89" s="791" t="s">
        <v>609</v>
      </c>
      <c r="R89" s="791" t="s">
        <v>609</v>
      </c>
      <c r="S89" s="362" t="s">
        <v>533</v>
      </c>
      <c r="T89" s="179"/>
    </row>
    <row r="90" spans="1:20" ht="33" customHeight="1" x14ac:dyDescent="0.25">
      <c r="B90" s="67" t="s">
        <v>126</v>
      </c>
      <c r="C90" s="620" t="s">
        <v>1435</v>
      </c>
      <c r="D90" s="421" t="s">
        <v>1634</v>
      </c>
      <c r="E90" s="67" t="s">
        <v>532</v>
      </c>
      <c r="F90" s="67" t="s">
        <v>781</v>
      </c>
      <c r="G90" s="67" t="s">
        <v>1674</v>
      </c>
      <c r="H90" s="67" t="s">
        <v>675</v>
      </c>
      <c r="I90" s="362" t="s">
        <v>533</v>
      </c>
      <c r="J90" s="362" t="s">
        <v>533</v>
      </c>
      <c r="K90" s="362" t="s">
        <v>533</v>
      </c>
      <c r="L90" s="362" t="s">
        <v>533</v>
      </c>
      <c r="M90" s="362" t="s">
        <v>533</v>
      </c>
      <c r="N90" s="67" t="s">
        <v>676</v>
      </c>
      <c r="O90" s="362" t="s">
        <v>533</v>
      </c>
      <c r="P90" s="362" t="s">
        <v>533</v>
      </c>
      <c r="Q90" s="362" t="s">
        <v>608</v>
      </c>
      <c r="R90" s="362" t="s">
        <v>608</v>
      </c>
      <c r="S90" s="362" t="s">
        <v>533</v>
      </c>
    </row>
    <row r="91" spans="1:20" ht="33" customHeight="1" x14ac:dyDescent="0.25">
      <c r="B91" s="67" t="s">
        <v>126</v>
      </c>
      <c r="C91" s="620" t="s">
        <v>1436</v>
      </c>
      <c r="D91" s="421" t="s">
        <v>1643</v>
      </c>
      <c r="E91" s="67" t="s">
        <v>532</v>
      </c>
      <c r="F91" s="67" t="s">
        <v>781</v>
      </c>
      <c r="G91" s="67" t="s">
        <v>1674</v>
      </c>
      <c r="H91" s="67" t="s">
        <v>675</v>
      </c>
      <c r="I91" s="362" t="s">
        <v>533</v>
      </c>
      <c r="J91" s="362" t="s">
        <v>533</v>
      </c>
      <c r="K91" s="362" t="s">
        <v>533</v>
      </c>
      <c r="L91" s="362" t="s">
        <v>533</v>
      </c>
      <c r="M91" s="362" t="s">
        <v>533</v>
      </c>
      <c r="N91" s="67" t="s">
        <v>676</v>
      </c>
      <c r="O91" s="362" t="s">
        <v>533</v>
      </c>
      <c r="P91" s="362" t="s">
        <v>533</v>
      </c>
      <c r="Q91" s="362" t="s">
        <v>608</v>
      </c>
      <c r="R91" s="362" t="s">
        <v>608</v>
      </c>
      <c r="S91" s="362" t="s">
        <v>533</v>
      </c>
    </row>
    <row r="92" spans="1:20" ht="33" customHeight="1" x14ac:dyDescent="0.25">
      <c r="B92" s="67" t="s">
        <v>126</v>
      </c>
      <c r="C92" s="313" t="s">
        <v>1433</v>
      </c>
      <c r="D92" s="67" t="s">
        <v>1641</v>
      </c>
      <c r="E92" s="67" t="s">
        <v>532</v>
      </c>
      <c r="F92" s="67" t="s">
        <v>781</v>
      </c>
      <c r="G92" s="67" t="s">
        <v>1674</v>
      </c>
      <c r="H92" s="67" t="s">
        <v>675</v>
      </c>
      <c r="I92" s="362" t="s">
        <v>533</v>
      </c>
      <c r="J92" s="362" t="s">
        <v>533</v>
      </c>
      <c r="K92" s="362" t="s">
        <v>533</v>
      </c>
      <c r="L92" s="362" t="s">
        <v>609</v>
      </c>
      <c r="M92" s="362" t="s">
        <v>609</v>
      </c>
      <c r="N92" s="67" t="s">
        <v>676</v>
      </c>
      <c r="O92" s="362" t="s">
        <v>609</v>
      </c>
      <c r="P92" s="362" t="s">
        <v>533</v>
      </c>
      <c r="Q92" s="362" t="s">
        <v>609</v>
      </c>
      <c r="R92" s="362" t="s">
        <v>609</v>
      </c>
      <c r="S92" s="362" t="s">
        <v>533</v>
      </c>
    </row>
    <row r="93" spans="1:20" ht="33" customHeight="1" x14ac:dyDescent="0.25">
      <c r="B93" s="67" t="s">
        <v>126</v>
      </c>
      <c r="C93" s="620" t="s">
        <v>1434</v>
      </c>
      <c r="D93" s="421" t="s">
        <v>1623</v>
      </c>
      <c r="E93" s="67" t="s">
        <v>532</v>
      </c>
      <c r="F93" s="67" t="s">
        <v>781</v>
      </c>
      <c r="G93" s="67" t="s">
        <v>1674</v>
      </c>
      <c r="H93" s="67" t="s">
        <v>675</v>
      </c>
      <c r="I93" s="362" t="s">
        <v>533</v>
      </c>
      <c r="J93" s="362" t="s">
        <v>533</v>
      </c>
      <c r="K93" s="362" t="s">
        <v>533</v>
      </c>
      <c r="L93" s="362" t="s">
        <v>533</v>
      </c>
      <c r="M93" s="362" t="s">
        <v>533</v>
      </c>
      <c r="N93" s="67" t="s">
        <v>676</v>
      </c>
      <c r="O93" s="362" t="s">
        <v>533</v>
      </c>
      <c r="P93" s="362" t="s">
        <v>533</v>
      </c>
      <c r="Q93" s="362" t="s">
        <v>609</v>
      </c>
      <c r="R93" s="362" t="s">
        <v>609</v>
      </c>
      <c r="S93" s="362" t="s">
        <v>533</v>
      </c>
    </row>
    <row r="94" spans="1:20" ht="33" customHeight="1" x14ac:dyDescent="0.25">
      <c r="B94" s="67" t="s">
        <v>126</v>
      </c>
      <c r="C94" s="620" t="s">
        <v>1437</v>
      </c>
      <c r="D94" s="421" t="s">
        <v>1624</v>
      </c>
      <c r="E94" s="67" t="s">
        <v>532</v>
      </c>
      <c r="F94" s="67" t="s">
        <v>781</v>
      </c>
      <c r="G94" s="67" t="s">
        <v>1674</v>
      </c>
      <c r="H94" s="67" t="s">
        <v>675</v>
      </c>
      <c r="I94" s="362" t="s">
        <v>533</v>
      </c>
      <c r="J94" s="362" t="s">
        <v>533</v>
      </c>
      <c r="K94" s="362" t="s">
        <v>533</v>
      </c>
      <c r="L94" s="362" t="s">
        <v>533</v>
      </c>
      <c r="M94" s="362" t="s">
        <v>533</v>
      </c>
      <c r="N94" s="67" t="s">
        <v>676</v>
      </c>
      <c r="O94" s="362" t="s">
        <v>533</v>
      </c>
      <c r="P94" s="362" t="s">
        <v>533</v>
      </c>
      <c r="Q94" s="362" t="s">
        <v>608</v>
      </c>
      <c r="R94" s="362" t="s">
        <v>608</v>
      </c>
      <c r="S94" s="362" t="s">
        <v>533</v>
      </c>
    </row>
    <row r="95" spans="1:20" ht="48" customHeight="1" x14ac:dyDescent="0.25">
      <c r="B95" s="416" t="s">
        <v>724</v>
      </c>
      <c r="C95" s="602" t="s">
        <v>177</v>
      </c>
      <c r="D95" s="601" t="s">
        <v>93</v>
      </c>
      <c r="E95" s="722" t="s">
        <v>180</v>
      </c>
      <c r="F95" s="792" t="s">
        <v>180</v>
      </c>
      <c r="G95" s="722" t="s">
        <v>180</v>
      </c>
      <c r="H95" s="722" t="s">
        <v>180</v>
      </c>
      <c r="I95" s="722" t="s">
        <v>180</v>
      </c>
      <c r="J95" s="722" t="s">
        <v>180</v>
      </c>
      <c r="K95" s="722" t="s">
        <v>180</v>
      </c>
      <c r="L95" s="722" t="s">
        <v>180</v>
      </c>
      <c r="M95" s="722" t="s">
        <v>180</v>
      </c>
      <c r="N95" s="722" t="s">
        <v>180</v>
      </c>
      <c r="O95" s="722" t="s">
        <v>180</v>
      </c>
      <c r="P95" s="722" t="s">
        <v>180</v>
      </c>
      <c r="Q95" s="722" t="s">
        <v>180</v>
      </c>
      <c r="R95" s="722" t="s">
        <v>180</v>
      </c>
      <c r="S95" s="722" t="s">
        <v>180</v>
      </c>
    </row>
    <row r="96" spans="1:20" ht="48" customHeight="1" x14ac:dyDescent="0.25">
      <c r="B96" s="416" t="s">
        <v>732</v>
      </c>
      <c r="C96" s="417" t="s">
        <v>179</v>
      </c>
      <c r="D96" s="416" t="s">
        <v>93</v>
      </c>
      <c r="E96" s="722" t="s">
        <v>180</v>
      </c>
      <c r="F96" s="792" t="s">
        <v>180</v>
      </c>
      <c r="G96" s="722" t="s">
        <v>180</v>
      </c>
      <c r="H96" s="722" t="s">
        <v>180</v>
      </c>
      <c r="I96" s="722" t="s">
        <v>180</v>
      </c>
      <c r="J96" s="722" t="s">
        <v>180</v>
      </c>
      <c r="K96" s="722" t="s">
        <v>180</v>
      </c>
      <c r="L96" s="722" t="s">
        <v>180</v>
      </c>
      <c r="M96" s="722" t="s">
        <v>180</v>
      </c>
      <c r="N96" s="722" t="s">
        <v>180</v>
      </c>
      <c r="O96" s="722" t="s">
        <v>180</v>
      </c>
      <c r="P96" s="722" t="s">
        <v>180</v>
      </c>
      <c r="Q96" s="722" t="s">
        <v>180</v>
      </c>
      <c r="R96" s="722" t="s">
        <v>180</v>
      </c>
      <c r="S96" s="722" t="s">
        <v>180</v>
      </c>
    </row>
    <row r="97" spans="2:19" ht="48" customHeight="1" x14ac:dyDescent="0.25">
      <c r="B97" s="416" t="s">
        <v>130</v>
      </c>
      <c r="C97" s="417" t="s">
        <v>1550</v>
      </c>
      <c r="D97" s="416" t="s">
        <v>93</v>
      </c>
      <c r="E97" s="722" t="s">
        <v>180</v>
      </c>
      <c r="F97" s="792" t="s">
        <v>180</v>
      </c>
      <c r="G97" s="722" t="s">
        <v>180</v>
      </c>
      <c r="H97" s="722" t="s">
        <v>180</v>
      </c>
      <c r="I97" s="722" t="s">
        <v>180</v>
      </c>
      <c r="J97" s="722" t="s">
        <v>180</v>
      </c>
      <c r="K97" s="722" t="s">
        <v>180</v>
      </c>
      <c r="L97" s="722" t="s">
        <v>180</v>
      </c>
      <c r="M97" s="722" t="s">
        <v>180</v>
      </c>
      <c r="N97" s="722" t="s">
        <v>180</v>
      </c>
      <c r="O97" s="722" t="s">
        <v>180</v>
      </c>
      <c r="P97" s="722" t="s">
        <v>180</v>
      </c>
      <c r="Q97" s="722" t="s">
        <v>180</v>
      </c>
      <c r="R97" s="722" t="s">
        <v>180</v>
      </c>
      <c r="S97" s="722" t="s">
        <v>180</v>
      </c>
    </row>
    <row r="98" spans="2:19" ht="48" customHeight="1" x14ac:dyDescent="0.25">
      <c r="B98" s="416" t="s">
        <v>132</v>
      </c>
      <c r="C98" s="417" t="s">
        <v>793</v>
      </c>
      <c r="D98" s="416" t="s">
        <v>93</v>
      </c>
      <c r="E98" s="722" t="s">
        <v>180</v>
      </c>
      <c r="F98" s="792" t="s">
        <v>180</v>
      </c>
      <c r="G98" s="722" t="s">
        <v>180</v>
      </c>
      <c r="H98" s="722" t="s">
        <v>180</v>
      </c>
      <c r="I98" s="722" t="s">
        <v>180</v>
      </c>
      <c r="J98" s="722" t="s">
        <v>180</v>
      </c>
      <c r="K98" s="722" t="s">
        <v>180</v>
      </c>
      <c r="L98" s="722" t="s">
        <v>180</v>
      </c>
      <c r="M98" s="722" t="s">
        <v>180</v>
      </c>
      <c r="N98" s="722" t="s">
        <v>180</v>
      </c>
      <c r="O98" s="722" t="s">
        <v>180</v>
      </c>
      <c r="P98" s="722" t="s">
        <v>180</v>
      </c>
      <c r="Q98" s="722" t="s">
        <v>180</v>
      </c>
      <c r="R98" s="722" t="s">
        <v>180</v>
      </c>
      <c r="S98" s="722" t="s">
        <v>180</v>
      </c>
    </row>
    <row r="99" spans="2:19" ht="48" customHeight="1" x14ac:dyDescent="0.25">
      <c r="B99" s="416" t="s">
        <v>134</v>
      </c>
      <c r="C99" s="417" t="s">
        <v>794</v>
      </c>
      <c r="D99" s="402" t="s">
        <v>93</v>
      </c>
      <c r="E99" s="722" t="s">
        <v>180</v>
      </c>
      <c r="F99" s="792" t="s">
        <v>180</v>
      </c>
      <c r="G99" s="722" t="s">
        <v>180</v>
      </c>
      <c r="H99" s="722" t="s">
        <v>180</v>
      </c>
      <c r="I99" s="722" t="s">
        <v>180</v>
      </c>
      <c r="J99" s="722" t="s">
        <v>180</v>
      </c>
      <c r="K99" s="722" t="s">
        <v>180</v>
      </c>
      <c r="L99" s="722" t="s">
        <v>180</v>
      </c>
      <c r="M99" s="722" t="s">
        <v>180</v>
      </c>
      <c r="N99" s="722" t="s">
        <v>180</v>
      </c>
      <c r="O99" s="722" t="s">
        <v>180</v>
      </c>
      <c r="P99" s="722" t="s">
        <v>180</v>
      </c>
      <c r="Q99" s="722" t="s">
        <v>180</v>
      </c>
      <c r="R99" s="722" t="s">
        <v>180</v>
      </c>
      <c r="S99" s="722" t="s">
        <v>180</v>
      </c>
    </row>
    <row r="100" spans="2:19" ht="42" customHeight="1" x14ac:dyDescent="0.25">
      <c r="B100" s="397" t="s">
        <v>136</v>
      </c>
      <c r="C100" s="398" t="s">
        <v>795</v>
      </c>
      <c r="D100" s="397" t="s">
        <v>93</v>
      </c>
      <c r="E100" s="723" t="s">
        <v>180</v>
      </c>
      <c r="F100" s="793" t="s">
        <v>180</v>
      </c>
      <c r="G100" s="723" t="s">
        <v>180</v>
      </c>
      <c r="H100" s="723" t="s">
        <v>180</v>
      </c>
      <c r="I100" s="723" t="s">
        <v>180</v>
      </c>
      <c r="J100" s="723" t="s">
        <v>180</v>
      </c>
      <c r="K100" s="723" t="s">
        <v>180</v>
      </c>
      <c r="L100" s="723" t="s">
        <v>180</v>
      </c>
      <c r="M100" s="723" t="s">
        <v>180</v>
      </c>
      <c r="N100" s="723" t="s">
        <v>180</v>
      </c>
      <c r="O100" s="723" t="s">
        <v>180</v>
      </c>
      <c r="P100" s="723" t="s">
        <v>180</v>
      </c>
      <c r="Q100" s="723" t="s">
        <v>180</v>
      </c>
      <c r="R100" s="723" t="s">
        <v>180</v>
      </c>
      <c r="S100" s="723" t="s">
        <v>180</v>
      </c>
    </row>
    <row r="101" spans="2:19" ht="42" customHeight="1" x14ac:dyDescent="0.25">
      <c r="B101" s="397" t="s">
        <v>181</v>
      </c>
      <c r="C101" s="398" t="s">
        <v>795</v>
      </c>
      <c r="D101" s="397" t="s">
        <v>93</v>
      </c>
      <c r="E101" s="723" t="s">
        <v>180</v>
      </c>
      <c r="F101" s="793" t="s">
        <v>180</v>
      </c>
      <c r="G101" s="723" t="s">
        <v>180</v>
      </c>
      <c r="H101" s="723" t="s">
        <v>180</v>
      </c>
      <c r="I101" s="723" t="s">
        <v>180</v>
      </c>
      <c r="J101" s="723" t="s">
        <v>180</v>
      </c>
      <c r="K101" s="723" t="s">
        <v>180</v>
      </c>
      <c r="L101" s="723" t="s">
        <v>180</v>
      </c>
      <c r="M101" s="723" t="s">
        <v>180</v>
      </c>
      <c r="N101" s="723" t="s">
        <v>180</v>
      </c>
      <c r="O101" s="723" t="s">
        <v>180</v>
      </c>
      <c r="P101" s="723" t="s">
        <v>180</v>
      </c>
      <c r="Q101" s="723" t="s">
        <v>180</v>
      </c>
      <c r="R101" s="723" t="s">
        <v>180</v>
      </c>
      <c r="S101" s="723" t="s">
        <v>180</v>
      </c>
    </row>
    <row r="102" spans="2:19" ht="48" customHeight="1" x14ac:dyDescent="0.25">
      <c r="B102" s="416" t="s">
        <v>137</v>
      </c>
      <c r="C102" s="417" t="s">
        <v>796</v>
      </c>
      <c r="D102" s="416" t="s">
        <v>93</v>
      </c>
      <c r="E102" s="722" t="s">
        <v>180</v>
      </c>
      <c r="F102" s="792" t="s">
        <v>180</v>
      </c>
      <c r="G102" s="722" t="s">
        <v>180</v>
      </c>
      <c r="H102" s="722" t="s">
        <v>180</v>
      </c>
      <c r="I102" s="722" t="s">
        <v>180</v>
      </c>
      <c r="J102" s="722" t="s">
        <v>180</v>
      </c>
      <c r="K102" s="722" t="s">
        <v>180</v>
      </c>
      <c r="L102" s="722" t="s">
        <v>180</v>
      </c>
      <c r="M102" s="722" t="s">
        <v>180</v>
      </c>
      <c r="N102" s="722" t="s">
        <v>180</v>
      </c>
      <c r="O102" s="722" t="s">
        <v>180</v>
      </c>
      <c r="P102" s="722" t="s">
        <v>180</v>
      </c>
      <c r="Q102" s="722" t="s">
        <v>180</v>
      </c>
      <c r="R102" s="722" t="s">
        <v>180</v>
      </c>
      <c r="S102" s="722" t="s">
        <v>180</v>
      </c>
    </row>
    <row r="103" spans="2:19" ht="42" customHeight="1" x14ac:dyDescent="0.25">
      <c r="B103" s="397" t="s">
        <v>1554</v>
      </c>
      <c r="C103" s="398" t="s">
        <v>795</v>
      </c>
      <c r="D103" s="397" t="s">
        <v>93</v>
      </c>
      <c r="E103" s="723" t="s">
        <v>180</v>
      </c>
      <c r="F103" s="793" t="s">
        <v>180</v>
      </c>
      <c r="G103" s="723" t="s">
        <v>180</v>
      </c>
      <c r="H103" s="723" t="s">
        <v>180</v>
      </c>
      <c r="I103" s="723" t="s">
        <v>180</v>
      </c>
      <c r="J103" s="723" t="s">
        <v>180</v>
      </c>
      <c r="K103" s="723" t="s">
        <v>180</v>
      </c>
      <c r="L103" s="723" t="s">
        <v>180</v>
      </c>
      <c r="M103" s="723" t="s">
        <v>180</v>
      </c>
      <c r="N103" s="723" t="s">
        <v>180</v>
      </c>
      <c r="O103" s="723" t="s">
        <v>180</v>
      </c>
      <c r="P103" s="723" t="s">
        <v>180</v>
      </c>
      <c r="Q103" s="723" t="s">
        <v>180</v>
      </c>
      <c r="R103" s="723" t="s">
        <v>180</v>
      </c>
      <c r="S103" s="723" t="s">
        <v>180</v>
      </c>
    </row>
    <row r="104" spans="2:19" ht="42" customHeight="1" x14ac:dyDescent="0.25">
      <c r="B104" s="397" t="s">
        <v>1555</v>
      </c>
      <c r="C104" s="398" t="s">
        <v>795</v>
      </c>
      <c r="D104" s="397" t="s">
        <v>93</v>
      </c>
      <c r="E104" s="723" t="s">
        <v>180</v>
      </c>
      <c r="F104" s="793" t="s">
        <v>180</v>
      </c>
      <c r="G104" s="723" t="s">
        <v>180</v>
      </c>
      <c r="H104" s="723" t="s">
        <v>180</v>
      </c>
      <c r="I104" s="723" t="s">
        <v>180</v>
      </c>
      <c r="J104" s="723" t="s">
        <v>180</v>
      </c>
      <c r="K104" s="723" t="s">
        <v>180</v>
      </c>
      <c r="L104" s="723" t="s">
        <v>180</v>
      </c>
      <c r="M104" s="723" t="s">
        <v>180</v>
      </c>
      <c r="N104" s="723" t="s">
        <v>180</v>
      </c>
      <c r="O104" s="723" t="s">
        <v>180</v>
      </c>
      <c r="P104" s="723" t="s">
        <v>180</v>
      </c>
      <c r="Q104" s="723" t="s">
        <v>180</v>
      </c>
      <c r="R104" s="723" t="s">
        <v>180</v>
      </c>
      <c r="S104" s="723" t="s">
        <v>180</v>
      </c>
    </row>
    <row r="105" spans="2:19" ht="48" customHeight="1" x14ac:dyDescent="0.25">
      <c r="B105" s="416" t="s">
        <v>738</v>
      </c>
      <c r="C105" s="417" t="s">
        <v>1556</v>
      </c>
      <c r="D105" s="416" t="s">
        <v>93</v>
      </c>
      <c r="E105" s="722" t="s">
        <v>180</v>
      </c>
      <c r="F105" s="792" t="s">
        <v>180</v>
      </c>
      <c r="G105" s="722" t="s">
        <v>180</v>
      </c>
      <c r="H105" s="722" t="s">
        <v>180</v>
      </c>
      <c r="I105" s="722" t="s">
        <v>180</v>
      </c>
      <c r="J105" s="722" t="s">
        <v>180</v>
      </c>
      <c r="K105" s="722" t="s">
        <v>180</v>
      </c>
      <c r="L105" s="722" t="s">
        <v>180</v>
      </c>
      <c r="M105" s="722" t="s">
        <v>180</v>
      </c>
      <c r="N105" s="722" t="s">
        <v>180</v>
      </c>
      <c r="O105" s="722" t="s">
        <v>180</v>
      </c>
      <c r="P105" s="722" t="s">
        <v>180</v>
      </c>
      <c r="Q105" s="722" t="s">
        <v>180</v>
      </c>
      <c r="R105" s="722" t="s">
        <v>180</v>
      </c>
      <c r="S105" s="722" t="s">
        <v>180</v>
      </c>
    </row>
    <row r="106" spans="2:19" ht="42" customHeight="1" x14ac:dyDescent="0.25">
      <c r="B106" s="397" t="s">
        <v>1557</v>
      </c>
      <c r="C106" s="398" t="s">
        <v>1559</v>
      </c>
      <c r="D106" s="397" t="s">
        <v>93</v>
      </c>
      <c r="E106" s="723" t="s">
        <v>180</v>
      </c>
      <c r="F106" s="793" t="s">
        <v>180</v>
      </c>
      <c r="G106" s="723" t="s">
        <v>180</v>
      </c>
      <c r="H106" s="723" t="s">
        <v>180</v>
      </c>
      <c r="I106" s="723" t="s">
        <v>180</v>
      </c>
      <c r="J106" s="723" t="s">
        <v>180</v>
      </c>
      <c r="K106" s="723" t="s">
        <v>180</v>
      </c>
      <c r="L106" s="723" t="s">
        <v>180</v>
      </c>
      <c r="M106" s="723" t="s">
        <v>180</v>
      </c>
      <c r="N106" s="723" t="s">
        <v>180</v>
      </c>
      <c r="O106" s="723" t="s">
        <v>180</v>
      </c>
      <c r="P106" s="723" t="s">
        <v>180</v>
      </c>
      <c r="Q106" s="723" t="s">
        <v>180</v>
      </c>
      <c r="R106" s="723" t="s">
        <v>180</v>
      </c>
      <c r="S106" s="723" t="s">
        <v>180</v>
      </c>
    </row>
    <row r="107" spans="2:19" ht="42" customHeight="1" x14ac:dyDescent="0.25">
      <c r="B107" s="397" t="s">
        <v>1558</v>
      </c>
      <c r="C107" s="398" t="s">
        <v>797</v>
      </c>
      <c r="D107" s="397" t="s">
        <v>93</v>
      </c>
      <c r="E107" s="723" t="s">
        <v>180</v>
      </c>
      <c r="F107" s="793" t="s">
        <v>180</v>
      </c>
      <c r="G107" s="723" t="s">
        <v>180</v>
      </c>
      <c r="H107" s="723" t="s">
        <v>180</v>
      </c>
      <c r="I107" s="723" t="s">
        <v>180</v>
      </c>
      <c r="J107" s="723" t="s">
        <v>180</v>
      </c>
      <c r="K107" s="723" t="s">
        <v>180</v>
      </c>
      <c r="L107" s="723" t="s">
        <v>180</v>
      </c>
      <c r="M107" s="723" t="s">
        <v>180</v>
      </c>
      <c r="N107" s="723" t="s">
        <v>180</v>
      </c>
      <c r="O107" s="723" t="s">
        <v>180</v>
      </c>
      <c r="P107" s="723" t="s">
        <v>180</v>
      </c>
      <c r="Q107" s="723" t="s">
        <v>180</v>
      </c>
      <c r="R107" s="723" t="s">
        <v>180</v>
      </c>
      <c r="S107" s="723" t="s">
        <v>180</v>
      </c>
    </row>
    <row r="108" spans="2:19" ht="42" customHeight="1" x14ac:dyDescent="0.25">
      <c r="B108" s="397" t="s">
        <v>1560</v>
      </c>
      <c r="C108" s="398" t="s">
        <v>1561</v>
      </c>
      <c r="D108" s="397" t="s">
        <v>93</v>
      </c>
      <c r="E108" s="723" t="s">
        <v>180</v>
      </c>
      <c r="F108" s="793" t="s">
        <v>180</v>
      </c>
      <c r="G108" s="723" t="s">
        <v>180</v>
      </c>
      <c r="H108" s="723" t="s">
        <v>180</v>
      </c>
      <c r="I108" s="723" t="s">
        <v>180</v>
      </c>
      <c r="J108" s="723" t="s">
        <v>180</v>
      </c>
      <c r="K108" s="723" t="s">
        <v>180</v>
      </c>
      <c r="L108" s="723" t="s">
        <v>180</v>
      </c>
      <c r="M108" s="723" t="s">
        <v>180</v>
      </c>
      <c r="N108" s="723" t="s">
        <v>180</v>
      </c>
      <c r="O108" s="723" t="s">
        <v>180</v>
      </c>
      <c r="P108" s="723" t="s">
        <v>180</v>
      </c>
      <c r="Q108" s="723" t="s">
        <v>180</v>
      </c>
      <c r="R108" s="723" t="s">
        <v>180</v>
      </c>
      <c r="S108" s="723" t="s">
        <v>180</v>
      </c>
    </row>
    <row r="109" spans="2:19" ht="42" customHeight="1" x14ac:dyDescent="0.25">
      <c r="B109" s="397" t="s">
        <v>1562</v>
      </c>
      <c r="C109" s="398" t="s">
        <v>798</v>
      </c>
      <c r="D109" s="397" t="s">
        <v>93</v>
      </c>
      <c r="E109" s="723" t="s">
        <v>180</v>
      </c>
      <c r="F109" s="793" t="s">
        <v>180</v>
      </c>
      <c r="G109" s="723" t="s">
        <v>180</v>
      </c>
      <c r="H109" s="723" t="s">
        <v>180</v>
      </c>
      <c r="I109" s="723" t="s">
        <v>180</v>
      </c>
      <c r="J109" s="723" t="s">
        <v>180</v>
      </c>
      <c r="K109" s="723" t="s">
        <v>180</v>
      </c>
      <c r="L109" s="723" t="s">
        <v>180</v>
      </c>
      <c r="M109" s="723" t="s">
        <v>180</v>
      </c>
      <c r="N109" s="723" t="s">
        <v>180</v>
      </c>
      <c r="O109" s="723" t="s">
        <v>180</v>
      </c>
      <c r="P109" s="723" t="s">
        <v>180</v>
      </c>
      <c r="Q109" s="723" t="s">
        <v>180</v>
      </c>
      <c r="R109" s="723" t="s">
        <v>180</v>
      </c>
      <c r="S109" s="723" t="s">
        <v>180</v>
      </c>
    </row>
    <row r="110" spans="2:19" ht="42" customHeight="1" x14ac:dyDescent="0.25">
      <c r="B110" s="397" t="s">
        <v>1563</v>
      </c>
      <c r="C110" s="398" t="s">
        <v>799</v>
      </c>
      <c r="D110" s="397" t="s">
        <v>93</v>
      </c>
      <c r="E110" s="723" t="s">
        <v>180</v>
      </c>
      <c r="F110" s="793" t="s">
        <v>180</v>
      </c>
      <c r="G110" s="723" t="s">
        <v>180</v>
      </c>
      <c r="H110" s="723" t="s">
        <v>180</v>
      </c>
      <c r="I110" s="723" t="s">
        <v>180</v>
      </c>
      <c r="J110" s="723" t="s">
        <v>180</v>
      </c>
      <c r="K110" s="723" t="s">
        <v>180</v>
      </c>
      <c r="L110" s="723" t="s">
        <v>180</v>
      </c>
      <c r="M110" s="723" t="s">
        <v>180</v>
      </c>
      <c r="N110" s="723" t="s">
        <v>180</v>
      </c>
      <c r="O110" s="723" t="s">
        <v>180</v>
      </c>
      <c r="P110" s="723" t="s">
        <v>180</v>
      </c>
      <c r="Q110" s="723" t="s">
        <v>180</v>
      </c>
      <c r="R110" s="723" t="s">
        <v>180</v>
      </c>
      <c r="S110" s="723" t="s">
        <v>180</v>
      </c>
    </row>
    <row r="111" spans="2:19" ht="48" customHeight="1" x14ac:dyDescent="0.25">
      <c r="B111" s="416" t="s">
        <v>739</v>
      </c>
      <c r="C111" s="417" t="s">
        <v>800</v>
      </c>
      <c r="D111" s="416" t="s">
        <v>93</v>
      </c>
      <c r="E111" s="722" t="s">
        <v>180</v>
      </c>
      <c r="F111" s="792" t="s">
        <v>180</v>
      </c>
      <c r="G111" s="722" t="s">
        <v>180</v>
      </c>
      <c r="H111" s="722" t="s">
        <v>180</v>
      </c>
      <c r="I111" s="722" t="s">
        <v>180</v>
      </c>
      <c r="J111" s="722" t="s">
        <v>180</v>
      </c>
      <c r="K111" s="722" t="s">
        <v>180</v>
      </c>
      <c r="L111" s="722" t="s">
        <v>180</v>
      </c>
      <c r="M111" s="722" t="s">
        <v>180</v>
      </c>
      <c r="N111" s="722" t="s">
        <v>180</v>
      </c>
      <c r="O111" s="722" t="s">
        <v>180</v>
      </c>
      <c r="P111" s="722" t="s">
        <v>180</v>
      </c>
      <c r="Q111" s="722" t="s">
        <v>180</v>
      </c>
      <c r="R111" s="722" t="s">
        <v>180</v>
      </c>
      <c r="S111" s="722" t="s">
        <v>180</v>
      </c>
    </row>
    <row r="112" spans="2:19" ht="48" customHeight="1" x14ac:dyDescent="0.25">
      <c r="B112" s="416" t="s">
        <v>139</v>
      </c>
      <c r="C112" s="417" t="s">
        <v>801</v>
      </c>
      <c r="D112" s="416" t="s">
        <v>93</v>
      </c>
      <c r="E112" s="722" t="s">
        <v>180</v>
      </c>
      <c r="F112" s="792" t="s">
        <v>180</v>
      </c>
      <c r="G112" s="722" t="s">
        <v>180</v>
      </c>
      <c r="H112" s="722" t="s">
        <v>180</v>
      </c>
      <c r="I112" s="722" t="s">
        <v>180</v>
      </c>
      <c r="J112" s="722" t="s">
        <v>180</v>
      </c>
      <c r="K112" s="722" t="s">
        <v>180</v>
      </c>
      <c r="L112" s="722" t="s">
        <v>180</v>
      </c>
      <c r="M112" s="722" t="s">
        <v>180</v>
      </c>
      <c r="N112" s="722" t="s">
        <v>180</v>
      </c>
      <c r="O112" s="722" t="s">
        <v>180</v>
      </c>
      <c r="P112" s="722" t="s">
        <v>180</v>
      </c>
      <c r="Q112" s="722" t="s">
        <v>180</v>
      </c>
      <c r="R112" s="722" t="s">
        <v>180</v>
      </c>
      <c r="S112" s="722" t="s">
        <v>180</v>
      </c>
    </row>
    <row r="113" spans="2:19" ht="42" customHeight="1" x14ac:dyDescent="0.25">
      <c r="B113" s="397" t="s">
        <v>141</v>
      </c>
      <c r="C113" s="398" t="s">
        <v>802</v>
      </c>
      <c r="D113" s="397" t="s">
        <v>93</v>
      </c>
      <c r="E113" s="723" t="s">
        <v>180</v>
      </c>
      <c r="F113" s="793" t="s">
        <v>180</v>
      </c>
      <c r="G113" s="723" t="s">
        <v>180</v>
      </c>
      <c r="H113" s="723" t="s">
        <v>180</v>
      </c>
      <c r="I113" s="723" t="s">
        <v>180</v>
      </c>
      <c r="J113" s="723" t="s">
        <v>180</v>
      </c>
      <c r="K113" s="723" t="s">
        <v>180</v>
      </c>
      <c r="L113" s="723" t="s">
        <v>180</v>
      </c>
      <c r="M113" s="723" t="s">
        <v>180</v>
      </c>
      <c r="N113" s="723" t="s">
        <v>180</v>
      </c>
      <c r="O113" s="723" t="s">
        <v>180</v>
      </c>
      <c r="P113" s="723" t="s">
        <v>180</v>
      </c>
      <c r="Q113" s="723" t="s">
        <v>180</v>
      </c>
      <c r="R113" s="723" t="s">
        <v>180</v>
      </c>
      <c r="S113" s="723" t="s">
        <v>180</v>
      </c>
    </row>
    <row r="114" spans="2:19" ht="42" customHeight="1" x14ac:dyDescent="0.25">
      <c r="B114" s="397" t="s">
        <v>143</v>
      </c>
      <c r="C114" s="398" t="s">
        <v>1564</v>
      </c>
      <c r="D114" s="397" t="s">
        <v>93</v>
      </c>
      <c r="E114" s="723" t="s">
        <v>180</v>
      </c>
      <c r="F114" s="793" t="s">
        <v>180</v>
      </c>
      <c r="G114" s="723" t="s">
        <v>180</v>
      </c>
      <c r="H114" s="723" t="s">
        <v>180</v>
      </c>
      <c r="I114" s="723" t="s">
        <v>180</v>
      </c>
      <c r="J114" s="723" t="s">
        <v>180</v>
      </c>
      <c r="K114" s="723" t="s">
        <v>180</v>
      </c>
      <c r="L114" s="723" t="s">
        <v>180</v>
      </c>
      <c r="M114" s="723" t="s">
        <v>180</v>
      </c>
      <c r="N114" s="723" t="s">
        <v>180</v>
      </c>
      <c r="O114" s="723" t="s">
        <v>180</v>
      </c>
      <c r="P114" s="723" t="s">
        <v>180</v>
      </c>
      <c r="Q114" s="723" t="s">
        <v>180</v>
      </c>
      <c r="R114" s="723" t="s">
        <v>180</v>
      </c>
      <c r="S114" s="723" t="s">
        <v>180</v>
      </c>
    </row>
    <row r="115" spans="2:19" ht="33" customHeight="1" x14ac:dyDescent="0.25">
      <c r="B115" s="67" t="s">
        <v>143</v>
      </c>
      <c r="C115" s="313" t="s">
        <v>1418</v>
      </c>
      <c r="D115" s="67" t="s">
        <v>1635</v>
      </c>
      <c r="E115" s="67" t="s">
        <v>532</v>
      </c>
      <c r="F115" s="67" t="s">
        <v>781</v>
      </c>
      <c r="G115" s="67" t="s">
        <v>1674</v>
      </c>
      <c r="H115" s="67" t="s">
        <v>675</v>
      </c>
      <c r="I115" s="362" t="s">
        <v>533</v>
      </c>
      <c r="J115" s="362" t="s">
        <v>533</v>
      </c>
      <c r="K115" s="362" t="s">
        <v>533</v>
      </c>
      <c r="L115" s="362" t="s">
        <v>609</v>
      </c>
      <c r="M115" s="362" t="s">
        <v>533</v>
      </c>
      <c r="N115" s="67" t="s">
        <v>676</v>
      </c>
      <c r="O115" s="362" t="s">
        <v>609</v>
      </c>
      <c r="P115" s="362" t="s">
        <v>533</v>
      </c>
      <c r="Q115" s="362" t="s">
        <v>609</v>
      </c>
      <c r="R115" s="362" t="s">
        <v>609</v>
      </c>
      <c r="S115" s="362" t="s">
        <v>608</v>
      </c>
    </row>
    <row r="116" spans="2:19" ht="42" customHeight="1" x14ac:dyDescent="0.25">
      <c r="B116" s="397" t="s">
        <v>740</v>
      </c>
      <c r="C116" s="398" t="s">
        <v>1565</v>
      </c>
      <c r="D116" s="397" t="s">
        <v>93</v>
      </c>
      <c r="E116" s="723" t="s">
        <v>180</v>
      </c>
      <c r="F116" s="793" t="s">
        <v>180</v>
      </c>
      <c r="G116" s="723" t="s">
        <v>180</v>
      </c>
      <c r="H116" s="723" t="s">
        <v>180</v>
      </c>
      <c r="I116" s="723" t="s">
        <v>180</v>
      </c>
      <c r="J116" s="723" t="s">
        <v>180</v>
      </c>
      <c r="K116" s="723" t="s">
        <v>180</v>
      </c>
      <c r="L116" s="723" t="s">
        <v>180</v>
      </c>
      <c r="M116" s="723" t="s">
        <v>180</v>
      </c>
      <c r="N116" s="723" t="s">
        <v>180</v>
      </c>
      <c r="O116" s="723" t="s">
        <v>180</v>
      </c>
      <c r="P116" s="723" t="s">
        <v>180</v>
      </c>
      <c r="Q116" s="723" t="s">
        <v>180</v>
      </c>
      <c r="R116" s="723" t="s">
        <v>180</v>
      </c>
      <c r="S116" s="723" t="s">
        <v>180</v>
      </c>
    </row>
    <row r="117" spans="2:19" ht="42" customHeight="1" x14ac:dyDescent="0.25">
      <c r="B117" s="397" t="s">
        <v>741</v>
      </c>
      <c r="C117" s="398" t="s">
        <v>1566</v>
      </c>
      <c r="D117" s="397" t="s">
        <v>93</v>
      </c>
      <c r="E117" s="723" t="s">
        <v>180</v>
      </c>
      <c r="F117" s="793" t="s">
        <v>180</v>
      </c>
      <c r="G117" s="723" t="s">
        <v>180</v>
      </c>
      <c r="H117" s="723" t="s">
        <v>180</v>
      </c>
      <c r="I117" s="723" t="s">
        <v>180</v>
      </c>
      <c r="J117" s="723" t="s">
        <v>180</v>
      </c>
      <c r="K117" s="723" t="s">
        <v>180</v>
      </c>
      <c r="L117" s="723" t="s">
        <v>180</v>
      </c>
      <c r="M117" s="723" t="s">
        <v>180</v>
      </c>
      <c r="N117" s="723" t="s">
        <v>180</v>
      </c>
      <c r="O117" s="723" t="s">
        <v>180</v>
      </c>
      <c r="P117" s="723" t="s">
        <v>180</v>
      </c>
      <c r="Q117" s="723" t="s">
        <v>180</v>
      </c>
      <c r="R117" s="723" t="s">
        <v>180</v>
      </c>
      <c r="S117" s="723" t="s">
        <v>180</v>
      </c>
    </row>
    <row r="118" spans="2:19" ht="33" customHeight="1" x14ac:dyDescent="0.25">
      <c r="B118" s="67" t="s">
        <v>741</v>
      </c>
      <c r="C118" s="313" t="s">
        <v>1492</v>
      </c>
      <c r="D118" s="67" t="s">
        <v>1639</v>
      </c>
      <c r="E118" s="67" t="s">
        <v>532</v>
      </c>
      <c r="F118" s="67" t="s">
        <v>781</v>
      </c>
      <c r="G118" s="67" t="s">
        <v>1674</v>
      </c>
      <c r="H118" s="67" t="s">
        <v>675</v>
      </c>
      <c r="I118" s="362" t="s">
        <v>533</v>
      </c>
      <c r="J118" s="362" t="s">
        <v>533</v>
      </c>
      <c r="K118" s="362" t="s">
        <v>533</v>
      </c>
      <c r="L118" s="362" t="s">
        <v>609</v>
      </c>
      <c r="M118" s="362" t="s">
        <v>533</v>
      </c>
      <c r="N118" s="67" t="s">
        <v>676</v>
      </c>
      <c r="O118" s="362" t="s">
        <v>533</v>
      </c>
      <c r="P118" s="362" t="s">
        <v>533</v>
      </c>
      <c r="Q118" s="362" t="s">
        <v>608</v>
      </c>
      <c r="R118" s="362" t="s">
        <v>608</v>
      </c>
      <c r="S118" s="362" t="s">
        <v>608</v>
      </c>
    </row>
    <row r="119" spans="2:19" ht="33" customHeight="1" x14ac:dyDescent="0.25">
      <c r="B119" s="67" t="s">
        <v>741</v>
      </c>
      <c r="C119" s="313" t="s">
        <v>1502</v>
      </c>
      <c r="D119" s="67" t="s">
        <v>1644</v>
      </c>
      <c r="E119" s="67" t="s">
        <v>532</v>
      </c>
      <c r="F119" s="67" t="s">
        <v>781</v>
      </c>
      <c r="G119" s="67" t="s">
        <v>1674</v>
      </c>
      <c r="H119" s="67" t="s">
        <v>675</v>
      </c>
      <c r="I119" s="362" t="s">
        <v>533</v>
      </c>
      <c r="J119" s="362" t="s">
        <v>533</v>
      </c>
      <c r="K119" s="362" t="s">
        <v>533</v>
      </c>
      <c r="L119" s="362" t="s">
        <v>609</v>
      </c>
      <c r="M119" s="362" t="s">
        <v>533</v>
      </c>
      <c r="N119" s="67" t="s">
        <v>676</v>
      </c>
      <c r="O119" s="362" t="s">
        <v>533</v>
      </c>
      <c r="P119" s="362" t="s">
        <v>533</v>
      </c>
      <c r="Q119" s="362" t="s">
        <v>608</v>
      </c>
      <c r="R119" s="362" t="s">
        <v>608</v>
      </c>
      <c r="S119" s="362" t="s">
        <v>608</v>
      </c>
    </row>
    <row r="120" spans="2:19" ht="33" customHeight="1" x14ac:dyDescent="0.25">
      <c r="B120" s="67" t="s">
        <v>741</v>
      </c>
      <c r="C120" s="313" t="s">
        <v>1500</v>
      </c>
      <c r="D120" s="67" t="s">
        <v>1645</v>
      </c>
      <c r="E120" s="67" t="s">
        <v>532</v>
      </c>
      <c r="F120" s="67" t="s">
        <v>781</v>
      </c>
      <c r="G120" s="67" t="s">
        <v>1674</v>
      </c>
      <c r="H120" s="67" t="s">
        <v>675</v>
      </c>
      <c r="I120" s="362" t="s">
        <v>533</v>
      </c>
      <c r="J120" s="362" t="s">
        <v>533</v>
      </c>
      <c r="K120" s="362" t="s">
        <v>533</v>
      </c>
      <c r="L120" s="362" t="s">
        <v>609</v>
      </c>
      <c r="M120" s="362" t="s">
        <v>533</v>
      </c>
      <c r="N120" s="67" t="s">
        <v>676</v>
      </c>
      <c r="O120" s="362" t="s">
        <v>533</v>
      </c>
      <c r="P120" s="362" t="s">
        <v>533</v>
      </c>
      <c r="Q120" s="362" t="s">
        <v>608</v>
      </c>
      <c r="R120" s="362" t="s">
        <v>608</v>
      </c>
      <c r="S120" s="362" t="s">
        <v>608</v>
      </c>
    </row>
    <row r="121" spans="2:19" ht="48" customHeight="1" x14ac:dyDescent="0.25">
      <c r="B121" s="646" t="s">
        <v>145</v>
      </c>
      <c r="C121" s="417" t="s">
        <v>803</v>
      </c>
      <c r="D121" s="416" t="s">
        <v>93</v>
      </c>
      <c r="E121" s="722" t="s">
        <v>180</v>
      </c>
      <c r="F121" s="792" t="s">
        <v>180</v>
      </c>
      <c r="G121" s="722" t="s">
        <v>180</v>
      </c>
      <c r="H121" s="722" t="s">
        <v>180</v>
      </c>
      <c r="I121" s="722" t="s">
        <v>180</v>
      </c>
      <c r="J121" s="722" t="s">
        <v>180</v>
      </c>
      <c r="K121" s="722" t="s">
        <v>180</v>
      </c>
      <c r="L121" s="722" t="s">
        <v>180</v>
      </c>
      <c r="M121" s="722" t="s">
        <v>180</v>
      </c>
      <c r="N121" s="722" t="s">
        <v>180</v>
      </c>
      <c r="O121" s="722" t="s">
        <v>180</v>
      </c>
      <c r="P121" s="722" t="s">
        <v>180</v>
      </c>
      <c r="Q121" s="722" t="s">
        <v>180</v>
      </c>
      <c r="R121" s="722" t="s">
        <v>180</v>
      </c>
      <c r="S121" s="722" t="s">
        <v>180</v>
      </c>
    </row>
    <row r="122" spans="2:19" ht="42" customHeight="1" x14ac:dyDescent="0.25">
      <c r="B122" s="397" t="s">
        <v>147</v>
      </c>
      <c r="C122" s="398" t="s">
        <v>1567</v>
      </c>
      <c r="D122" s="397" t="s">
        <v>93</v>
      </c>
      <c r="E122" s="723" t="s">
        <v>180</v>
      </c>
      <c r="F122" s="793" t="s">
        <v>180</v>
      </c>
      <c r="G122" s="723" t="s">
        <v>180</v>
      </c>
      <c r="H122" s="723" t="s">
        <v>180</v>
      </c>
      <c r="I122" s="723" t="s">
        <v>180</v>
      </c>
      <c r="J122" s="723" t="s">
        <v>180</v>
      </c>
      <c r="K122" s="723" t="s">
        <v>180</v>
      </c>
      <c r="L122" s="723" t="s">
        <v>180</v>
      </c>
      <c r="M122" s="723" t="s">
        <v>180</v>
      </c>
      <c r="N122" s="723" t="s">
        <v>180</v>
      </c>
      <c r="O122" s="723" t="s">
        <v>180</v>
      </c>
      <c r="P122" s="723" t="s">
        <v>180</v>
      </c>
      <c r="Q122" s="723" t="s">
        <v>180</v>
      </c>
      <c r="R122" s="723" t="s">
        <v>180</v>
      </c>
      <c r="S122" s="723" t="s">
        <v>180</v>
      </c>
    </row>
    <row r="123" spans="2:19" ht="33" customHeight="1" x14ac:dyDescent="0.25">
      <c r="B123" s="67" t="s">
        <v>147</v>
      </c>
      <c r="C123" s="313" t="s">
        <v>1431</v>
      </c>
      <c r="D123" s="67" t="s">
        <v>1625</v>
      </c>
      <c r="E123" s="67" t="s">
        <v>532</v>
      </c>
      <c r="F123" s="67" t="s">
        <v>781</v>
      </c>
      <c r="G123" s="67" t="s">
        <v>1674</v>
      </c>
      <c r="H123" s="67" t="s">
        <v>675</v>
      </c>
      <c r="I123" s="362" t="s">
        <v>533</v>
      </c>
      <c r="J123" s="362" t="s">
        <v>533</v>
      </c>
      <c r="K123" s="362" t="s">
        <v>533</v>
      </c>
      <c r="L123" s="362" t="s">
        <v>609</v>
      </c>
      <c r="M123" s="362" t="s">
        <v>533</v>
      </c>
      <c r="N123" s="67" t="s">
        <v>676</v>
      </c>
      <c r="O123" s="362" t="s">
        <v>533</v>
      </c>
      <c r="P123" s="362" t="s">
        <v>533</v>
      </c>
      <c r="Q123" s="362" t="s">
        <v>533</v>
      </c>
      <c r="R123" s="362" t="s">
        <v>609</v>
      </c>
      <c r="S123" s="362" t="s">
        <v>533</v>
      </c>
    </row>
    <row r="124" spans="2:19" ht="33" customHeight="1" x14ac:dyDescent="0.25">
      <c r="B124" s="67" t="s">
        <v>147</v>
      </c>
      <c r="C124" s="394" t="s">
        <v>1432</v>
      </c>
      <c r="D124" s="67" t="s">
        <v>1626</v>
      </c>
      <c r="E124" s="67" t="s">
        <v>532</v>
      </c>
      <c r="F124" s="67" t="s">
        <v>781</v>
      </c>
      <c r="G124" s="67" t="s">
        <v>1674</v>
      </c>
      <c r="H124" s="67" t="s">
        <v>675</v>
      </c>
      <c r="I124" s="362" t="s">
        <v>533</v>
      </c>
      <c r="J124" s="362" t="s">
        <v>533</v>
      </c>
      <c r="K124" s="362" t="s">
        <v>533</v>
      </c>
      <c r="L124" s="362" t="s">
        <v>609</v>
      </c>
      <c r="M124" s="362" t="s">
        <v>533</v>
      </c>
      <c r="N124" s="67" t="s">
        <v>676</v>
      </c>
      <c r="O124" s="362" t="s">
        <v>533</v>
      </c>
      <c r="P124" s="362" t="s">
        <v>533</v>
      </c>
      <c r="Q124" s="362" t="s">
        <v>533</v>
      </c>
      <c r="R124" s="362" t="s">
        <v>608</v>
      </c>
      <c r="S124" s="362" t="s">
        <v>533</v>
      </c>
    </row>
    <row r="125" spans="2:19" ht="33" customHeight="1" x14ac:dyDescent="0.25">
      <c r="B125" s="67" t="s">
        <v>147</v>
      </c>
      <c r="C125" s="313" t="s">
        <v>1503</v>
      </c>
      <c r="D125" s="67" t="s">
        <v>1620</v>
      </c>
      <c r="E125" s="67" t="s">
        <v>532</v>
      </c>
      <c r="F125" s="67" t="s">
        <v>781</v>
      </c>
      <c r="G125" s="67" t="s">
        <v>1674</v>
      </c>
      <c r="H125" s="67" t="s">
        <v>675</v>
      </c>
      <c r="I125" s="362" t="s">
        <v>533</v>
      </c>
      <c r="J125" s="362" t="s">
        <v>533</v>
      </c>
      <c r="K125" s="362" t="s">
        <v>533</v>
      </c>
      <c r="L125" s="362" t="s">
        <v>609</v>
      </c>
      <c r="M125" s="362" t="s">
        <v>533</v>
      </c>
      <c r="N125" s="67" t="s">
        <v>676</v>
      </c>
      <c r="O125" s="362" t="s">
        <v>533</v>
      </c>
      <c r="P125" s="362" t="s">
        <v>533</v>
      </c>
      <c r="Q125" s="362" t="s">
        <v>609</v>
      </c>
      <c r="R125" s="362" t="s">
        <v>609</v>
      </c>
      <c r="S125" s="362" t="s">
        <v>533</v>
      </c>
    </row>
    <row r="126" spans="2:19" ht="42" customHeight="1" x14ac:dyDescent="0.25">
      <c r="B126" s="397" t="s">
        <v>149</v>
      </c>
      <c r="C126" s="398" t="s">
        <v>1568</v>
      </c>
      <c r="D126" s="397" t="s">
        <v>93</v>
      </c>
      <c r="E126" s="723" t="s">
        <v>180</v>
      </c>
      <c r="F126" s="793" t="s">
        <v>180</v>
      </c>
      <c r="G126" s="723" t="s">
        <v>180</v>
      </c>
      <c r="H126" s="723" t="s">
        <v>180</v>
      </c>
      <c r="I126" s="723" t="s">
        <v>180</v>
      </c>
      <c r="J126" s="723" t="s">
        <v>180</v>
      </c>
      <c r="K126" s="723" t="s">
        <v>180</v>
      </c>
      <c r="L126" s="723" t="s">
        <v>180</v>
      </c>
      <c r="M126" s="723" t="s">
        <v>180</v>
      </c>
      <c r="N126" s="723" t="s">
        <v>180</v>
      </c>
      <c r="O126" s="723" t="s">
        <v>180</v>
      </c>
      <c r="P126" s="723" t="s">
        <v>180</v>
      </c>
      <c r="Q126" s="723" t="s">
        <v>180</v>
      </c>
      <c r="R126" s="723" t="s">
        <v>180</v>
      </c>
      <c r="S126" s="723" t="s">
        <v>180</v>
      </c>
    </row>
    <row r="127" spans="2:19" ht="42" customHeight="1" x14ac:dyDescent="0.25">
      <c r="B127" s="397" t="s">
        <v>151</v>
      </c>
      <c r="C127" s="398" t="s">
        <v>1569</v>
      </c>
      <c r="D127" s="397" t="s">
        <v>93</v>
      </c>
      <c r="E127" s="723" t="s">
        <v>180</v>
      </c>
      <c r="F127" s="793" t="s">
        <v>180</v>
      </c>
      <c r="G127" s="723" t="s">
        <v>180</v>
      </c>
      <c r="H127" s="723" t="s">
        <v>180</v>
      </c>
      <c r="I127" s="723" t="s">
        <v>180</v>
      </c>
      <c r="J127" s="723" t="s">
        <v>180</v>
      </c>
      <c r="K127" s="723" t="s">
        <v>180</v>
      </c>
      <c r="L127" s="723" t="s">
        <v>180</v>
      </c>
      <c r="M127" s="723" t="s">
        <v>180</v>
      </c>
      <c r="N127" s="723" t="s">
        <v>180</v>
      </c>
      <c r="O127" s="723" t="s">
        <v>180</v>
      </c>
      <c r="P127" s="723" t="s">
        <v>180</v>
      </c>
      <c r="Q127" s="723" t="s">
        <v>180</v>
      </c>
      <c r="R127" s="723" t="s">
        <v>180</v>
      </c>
      <c r="S127" s="723" t="s">
        <v>180</v>
      </c>
    </row>
    <row r="128" spans="2:19" ht="42" customHeight="1" x14ac:dyDescent="0.25">
      <c r="B128" s="397" t="s">
        <v>153</v>
      </c>
      <c r="C128" s="398" t="s">
        <v>1570</v>
      </c>
      <c r="D128" s="397" t="s">
        <v>93</v>
      </c>
      <c r="E128" s="723" t="s">
        <v>180</v>
      </c>
      <c r="F128" s="793" t="s">
        <v>180</v>
      </c>
      <c r="G128" s="723" t="s">
        <v>180</v>
      </c>
      <c r="H128" s="723" t="s">
        <v>180</v>
      </c>
      <c r="I128" s="723" t="s">
        <v>180</v>
      </c>
      <c r="J128" s="723" t="s">
        <v>180</v>
      </c>
      <c r="K128" s="723" t="s">
        <v>180</v>
      </c>
      <c r="L128" s="723" t="s">
        <v>180</v>
      </c>
      <c r="M128" s="723" t="s">
        <v>180</v>
      </c>
      <c r="N128" s="723" t="s">
        <v>180</v>
      </c>
      <c r="O128" s="723" t="s">
        <v>180</v>
      </c>
      <c r="P128" s="723" t="s">
        <v>180</v>
      </c>
      <c r="Q128" s="723" t="s">
        <v>180</v>
      </c>
      <c r="R128" s="723" t="s">
        <v>180</v>
      </c>
      <c r="S128" s="723" t="s">
        <v>180</v>
      </c>
    </row>
    <row r="129" spans="2:19" ht="48" customHeight="1" x14ac:dyDescent="0.25">
      <c r="B129" s="416" t="s">
        <v>163</v>
      </c>
      <c r="C129" s="417" t="s">
        <v>806</v>
      </c>
      <c r="D129" s="416" t="s">
        <v>93</v>
      </c>
      <c r="E129" s="722" t="s">
        <v>180</v>
      </c>
      <c r="F129" s="792" t="s">
        <v>180</v>
      </c>
      <c r="G129" s="722" t="s">
        <v>180</v>
      </c>
      <c r="H129" s="722" t="s">
        <v>180</v>
      </c>
      <c r="I129" s="722" t="s">
        <v>180</v>
      </c>
      <c r="J129" s="722" t="s">
        <v>180</v>
      </c>
      <c r="K129" s="722" t="s">
        <v>180</v>
      </c>
      <c r="L129" s="722" t="s">
        <v>180</v>
      </c>
      <c r="M129" s="722" t="s">
        <v>180</v>
      </c>
      <c r="N129" s="722" t="s">
        <v>180</v>
      </c>
      <c r="O129" s="722" t="s">
        <v>180</v>
      </c>
      <c r="P129" s="722" t="s">
        <v>180</v>
      </c>
      <c r="Q129" s="722" t="s">
        <v>180</v>
      </c>
      <c r="R129" s="722" t="s">
        <v>180</v>
      </c>
      <c r="S129" s="722" t="s">
        <v>180</v>
      </c>
    </row>
    <row r="130" spans="2:19" ht="48" customHeight="1" x14ac:dyDescent="0.25">
      <c r="B130" s="416" t="s">
        <v>165</v>
      </c>
      <c r="C130" s="417" t="s">
        <v>808</v>
      </c>
      <c r="D130" s="416" t="s">
        <v>93</v>
      </c>
      <c r="E130" s="722" t="s">
        <v>180</v>
      </c>
      <c r="F130" s="792" t="s">
        <v>180</v>
      </c>
      <c r="G130" s="722" t="s">
        <v>180</v>
      </c>
      <c r="H130" s="722" t="s">
        <v>180</v>
      </c>
      <c r="I130" s="722" t="s">
        <v>180</v>
      </c>
      <c r="J130" s="722" t="s">
        <v>180</v>
      </c>
      <c r="K130" s="722" t="s">
        <v>180</v>
      </c>
      <c r="L130" s="722" t="s">
        <v>180</v>
      </c>
      <c r="M130" s="722" t="s">
        <v>180</v>
      </c>
      <c r="N130" s="722" t="s">
        <v>180</v>
      </c>
      <c r="O130" s="722" t="s">
        <v>180</v>
      </c>
      <c r="P130" s="722" t="s">
        <v>180</v>
      </c>
      <c r="Q130" s="722" t="s">
        <v>180</v>
      </c>
      <c r="R130" s="722" t="s">
        <v>180</v>
      </c>
      <c r="S130" s="722" t="s">
        <v>180</v>
      </c>
    </row>
    <row r="131" spans="2:19" ht="42" customHeight="1" x14ac:dyDescent="0.25">
      <c r="B131" s="397" t="s">
        <v>1571</v>
      </c>
      <c r="C131" s="713" t="s">
        <v>809</v>
      </c>
      <c r="D131" s="397" t="s">
        <v>93</v>
      </c>
      <c r="E131" s="723" t="s">
        <v>180</v>
      </c>
      <c r="F131" s="793" t="s">
        <v>180</v>
      </c>
      <c r="G131" s="723" t="s">
        <v>180</v>
      </c>
      <c r="H131" s="723" t="s">
        <v>180</v>
      </c>
      <c r="I131" s="723" t="s">
        <v>180</v>
      </c>
      <c r="J131" s="723" t="s">
        <v>180</v>
      </c>
      <c r="K131" s="723" t="s">
        <v>180</v>
      </c>
      <c r="L131" s="723" t="s">
        <v>180</v>
      </c>
      <c r="M131" s="723" t="s">
        <v>180</v>
      </c>
      <c r="N131" s="723" t="s">
        <v>180</v>
      </c>
      <c r="O131" s="723" t="s">
        <v>180</v>
      </c>
      <c r="P131" s="723" t="s">
        <v>180</v>
      </c>
      <c r="Q131" s="723" t="s">
        <v>180</v>
      </c>
      <c r="R131" s="723" t="s">
        <v>180</v>
      </c>
      <c r="S131" s="723" t="s">
        <v>180</v>
      </c>
    </row>
    <row r="132" spans="2:19" ht="42" customHeight="1" x14ac:dyDescent="0.25">
      <c r="B132" s="397" t="s">
        <v>1572</v>
      </c>
      <c r="C132" s="398" t="s">
        <v>810</v>
      </c>
      <c r="D132" s="397" t="s">
        <v>93</v>
      </c>
      <c r="E132" s="723" t="s">
        <v>180</v>
      </c>
      <c r="F132" s="793" t="s">
        <v>180</v>
      </c>
      <c r="G132" s="723" t="s">
        <v>180</v>
      </c>
      <c r="H132" s="723" t="s">
        <v>180</v>
      </c>
      <c r="I132" s="723" t="s">
        <v>180</v>
      </c>
      <c r="J132" s="723" t="s">
        <v>180</v>
      </c>
      <c r="K132" s="723" t="s">
        <v>180</v>
      </c>
      <c r="L132" s="723" t="s">
        <v>180</v>
      </c>
      <c r="M132" s="723" t="s">
        <v>180</v>
      </c>
      <c r="N132" s="723" t="s">
        <v>180</v>
      </c>
      <c r="O132" s="723" t="s">
        <v>180</v>
      </c>
      <c r="P132" s="723" t="s">
        <v>180</v>
      </c>
      <c r="Q132" s="723" t="s">
        <v>180</v>
      </c>
      <c r="R132" s="723" t="s">
        <v>180</v>
      </c>
      <c r="S132" s="723" t="s">
        <v>180</v>
      </c>
    </row>
    <row r="133" spans="2:19" ht="48" customHeight="1" x14ac:dyDescent="0.25">
      <c r="B133" s="416" t="s">
        <v>167</v>
      </c>
      <c r="C133" s="417" t="s">
        <v>808</v>
      </c>
      <c r="D133" s="416" t="s">
        <v>93</v>
      </c>
      <c r="E133" s="722" t="s">
        <v>180</v>
      </c>
      <c r="F133" s="792" t="s">
        <v>180</v>
      </c>
      <c r="G133" s="722" t="s">
        <v>180</v>
      </c>
      <c r="H133" s="722" t="s">
        <v>180</v>
      </c>
      <c r="I133" s="722" t="s">
        <v>180</v>
      </c>
      <c r="J133" s="722" t="s">
        <v>180</v>
      </c>
      <c r="K133" s="722" t="s">
        <v>180</v>
      </c>
      <c r="L133" s="722" t="s">
        <v>180</v>
      </c>
      <c r="M133" s="722" t="s">
        <v>180</v>
      </c>
      <c r="N133" s="722" t="s">
        <v>180</v>
      </c>
      <c r="O133" s="722" t="s">
        <v>180</v>
      </c>
      <c r="P133" s="722" t="s">
        <v>180</v>
      </c>
      <c r="Q133" s="722" t="s">
        <v>180</v>
      </c>
      <c r="R133" s="722" t="s">
        <v>180</v>
      </c>
      <c r="S133" s="722" t="s">
        <v>180</v>
      </c>
    </row>
    <row r="134" spans="2:19" ht="42" customHeight="1" x14ac:dyDescent="0.25">
      <c r="B134" s="397" t="s">
        <v>1573</v>
      </c>
      <c r="C134" s="398" t="s">
        <v>809</v>
      </c>
      <c r="D134" s="397" t="s">
        <v>93</v>
      </c>
      <c r="E134" s="723" t="s">
        <v>180</v>
      </c>
      <c r="F134" s="793" t="s">
        <v>180</v>
      </c>
      <c r="G134" s="723" t="s">
        <v>180</v>
      </c>
      <c r="H134" s="723" t="s">
        <v>180</v>
      </c>
      <c r="I134" s="723" t="s">
        <v>180</v>
      </c>
      <c r="J134" s="723" t="s">
        <v>180</v>
      </c>
      <c r="K134" s="723" t="s">
        <v>180</v>
      </c>
      <c r="L134" s="723" t="s">
        <v>180</v>
      </c>
      <c r="M134" s="723" t="s">
        <v>180</v>
      </c>
      <c r="N134" s="723" t="s">
        <v>180</v>
      </c>
      <c r="O134" s="723" t="s">
        <v>180</v>
      </c>
      <c r="P134" s="723" t="s">
        <v>180</v>
      </c>
      <c r="Q134" s="723" t="s">
        <v>180</v>
      </c>
      <c r="R134" s="723" t="s">
        <v>180</v>
      </c>
      <c r="S134" s="723" t="s">
        <v>180</v>
      </c>
    </row>
    <row r="135" spans="2:19" ht="42" customHeight="1" x14ac:dyDescent="0.25">
      <c r="B135" s="397" t="s">
        <v>1574</v>
      </c>
      <c r="C135" s="398" t="s">
        <v>810</v>
      </c>
      <c r="D135" s="397" t="s">
        <v>93</v>
      </c>
      <c r="E135" s="723" t="s">
        <v>180</v>
      </c>
      <c r="F135" s="793" t="s">
        <v>180</v>
      </c>
      <c r="G135" s="723" t="s">
        <v>180</v>
      </c>
      <c r="H135" s="723" t="s">
        <v>180</v>
      </c>
      <c r="I135" s="723" t="s">
        <v>180</v>
      </c>
      <c r="J135" s="723" t="s">
        <v>180</v>
      </c>
      <c r="K135" s="723" t="s">
        <v>180</v>
      </c>
      <c r="L135" s="723" t="s">
        <v>180</v>
      </c>
      <c r="M135" s="723" t="s">
        <v>180</v>
      </c>
      <c r="N135" s="723" t="s">
        <v>180</v>
      </c>
      <c r="O135" s="723" t="s">
        <v>180</v>
      </c>
      <c r="P135" s="723" t="s">
        <v>180</v>
      </c>
      <c r="Q135" s="723" t="s">
        <v>180</v>
      </c>
      <c r="R135" s="723" t="s">
        <v>180</v>
      </c>
      <c r="S135" s="723" t="s">
        <v>180</v>
      </c>
    </row>
    <row r="136" spans="2:19" ht="48" customHeight="1" x14ac:dyDescent="0.25">
      <c r="B136" s="416" t="s">
        <v>744</v>
      </c>
      <c r="C136" s="417" t="s">
        <v>812</v>
      </c>
      <c r="D136" s="416" t="s">
        <v>93</v>
      </c>
      <c r="E136" s="722" t="s">
        <v>180</v>
      </c>
      <c r="F136" s="792" t="s">
        <v>180</v>
      </c>
      <c r="G136" s="722" t="s">
        <v>180</v>
      </c>
      <c r="H136" s="722" t="s">
        <v>180</v>
      </c>
      <c r="I136" s="722" t="s">
        <v>180</v>
      </c>
      <c r="J136" s="722" t="s">
        <v>180</v>
      </c>
      <c r="K136" s="722" t="s">
        <v>180</v>
      </c>
      <c r="L136" s="722" t="s">
        <v>180</v>
      </c>
      <c r="M136" s="722" t="s">
        <v>180</v>
      </c>
      <c r="N136" s="722" t="s">
        <v>180</v>
      </c>
      <c r="O136" s="722" t="s">
        <v>180</v>
      </c>
      <c r="P136" s="722" t="s">
        <v>180</v>
      </c>
      <c r="Q136" s="722" t="s">
        <v>180</v>
      </c>
      <c r="R136" s="722" t="s">
        <v>180</v>
      </c>
      <c r="S136" s="722" t="s">
        <v>180</v>
      </c>
    </row>
    <row r="137" spans="2:19" ht="42" customHeight="1" x14ac:dyDescent="0.25">
      <c r="B137" s="397" t="s">
        <v>745</v>
      </c>
      <c r="C137" s="398" t="s">
        <v>813</v>
      </c>
      <c r="D137" s="397" t="s">
        <v>93</v>
      </c>
      <c r="E137" s="723" t="s">
        <v>180</v>
      </c>
      <c r="F137" s="793" t="s">
        <v>180</v>
      </c>
      <c r="G137" s="723" t="s">
        <v>180</v>
      </c>
      <c r="H137" s="723" t="s">
        <v>180</v>
      </c>
      <c r="I137" s="723" t="s">
        <v>180</v>
      </c>
      <c r="J137" s="723" t="s">
        <v>180</v>
      </c>
      <c r="K137" s="723" t="s">
        <v>180</v>
      </c>
      <c r="L137" s="723" t="s">
        <v>180</v>
      </c>
      <c r="M137" s="723" t="s">
        <v>180</v>
      </c>
      <c r="N137" s="723" t="s">
        <v>180</v>
      </c>
      <c r="O137" s="723" t="s">
        <v>180</v>
      </c>
      <c r="P137" s="723" t="s">
        <v>180</v>
      </c>
      <c r="Q137" s="723" t="s">
        <v>180</v>
      </c>
      <c r="R137" s="723" t="s">
        <v>180</v>
      </c>
      <c r="S137" s="723" t="s">
        <v>180</v>
      </c>
    </row>
    <row r="138" spans="2:19" ht="42" customHeight="1" x14ac:dyDescent="0.25">
      <c r="B138" s="397" t="s">
        <v>746</v>
      </c>
      <c r="C138" s="398" t="s">
        <v>814</v>
      </c>
      <c r="D138" s="397" t="s">
        <v>93</v>
      </c>
      <c r="E138" s="723" t="s">
        <v>180</v>
      </c>
      <c r="F138" s="793" t="s">
        <v>180</v>
      </c>
      <c r="G138" s="723" t="s">
        <v>180</v>
      </c>
      <c r="H138" s="723" t="s">
        <v>180</v>
      </c>
      <c r="I138" s="723" t="s">
        <v>180</v>
      </c>
      <c r="J138" s="723" t="s">
        <v>180</v>
      </c>
      <c r="K138" s="723" t="s">
        <v>180</v>
      </c>
      <c r="L138" s="723" t="s">
        <v>180</v>
      </c>
      <c r="M138" s="723" t="s">
        <v>180</v>
      </c>
      <c r="N138" s="723" t="s">
        <v>180</v>
      </c>
      <c r="O138" s="723" t="s">
        <v>180</v>
      </c>
      <c r="P138" s="723" t="s">
        <v>180</v>
      </c>
      <c r="Q138" s="723" t="s">
        <v>180</v>
      </c>
      <c r="R138" s="723" t="s">
        <v>180</v>
      </c>
      <c r="S138" s="723" t="s">
        <v>180</v>
      </c>
    </row>
    <row r="139" spans="2:19" ht="42" customHeight="1" x14ac:dyDescent="0.25">
      <c r="B139" s="397" t="s">
        <v>747</v>
      </c>
      <c r="C139" s="398" t="s">
        <v>815</v>
      </c>
      <c r="D139" s="397" t="s">
        <v>93</v>
      </c>
      <c r="E139" s="723" t="s">
        <v>180</v>
      </c>
      <c r="F139" s="793" t="s">
        <v>180</v>
      </c>
      <c r="G139" s="723" t="s">
        <v>180</v>
      </c>
      <c r="H139" s="723" t="s">
        <v>180</v>
      </c>
      <c r="I139" s="723" t="s">
        <v>180</v>
      </c>
      <c r="J139" s="723" t="s">
        <v>180</v>
      </c>
      <c r="K139" s="723" t="s">
        <v>180</v>
      </c>
      <c r="L139" s="723" t="s">
        <v>180</v>
      </c>
      <c r="M139" s="723" t="s">
        <v>180</v>
      </c>
      <c r="N139" s="723" t="s">
        <v>180</v>
      </c>
      <c r="O139" s="723" t="s">
        <v>180</v>
      </c>
      <c r="P139" s="723" t="s">
        <v>180</v>
      </c>
      <c r="Q139" s="723" t="s">
        <v>180</v>
      </c>
      <c r="R139" s="723" t="s">
        <v>180</v>
      </c>
      <c r="S139" s="723" t="s">
        <v>180</v>
      </c>
    </row>
    <row r="140" spans="2:19" ht="42" customHeight="1" x14ac:dyDescent="0.25">
      <c r="B140" s="397" t="s">
        <v>1575</v>
      </c>
      <c r="C140" s="398" t="s">
        <v>816</v>
      </c>
      <c r="D140" s="397" t="s">
        <v>93</v>
      </c>
      <c r="E140" s="723" t="s">
        <v>180</v>
      </c>
      <c r="F140" s="793" t="s">
        <v>180</v>
      </c>
      <c r="G140" s="723" t="s">
        <v>180</v>
      </c>
      <c r="H140" s="723" t="s">
        <v>180</v>
      </c>
      <c r="I140" s="723" t="s">
        <v>180</v>
      </c>
      <c r="J140" s="723" t="s">
        <v>180</v>
      </c>
      <c r="K140" s="723" t="s">
        <v>180</v>
      </c>
      <c r="L140" s="723" t="s">
        <v>180</v>
      </c>
      <c r="M140" s="723" t="s">
        <v>180</v>
      </c>
      <c r="N140" s="723" t="s">
        <v>180</v>
      </c>
      <c r="O140" s="723" t="s">
        <v>180</v>
      </c>
      <c r="P140" s="723" t="s">
        <v>180</v>
      </c>
      <c r="Q140" s="723" t="s">
        <v>180</v>
      </c>
      <c r="R140" s="723" t="s">
        <v>180</v>
      </c>
      <c r="S140" s="723" t="s">
        <v>180</v>
      </c>
    </row>
    <row r="141" spans="2:19" ht="33" customHeight="1" x14ac:dyDescent="0.25">
      <c r="B141" s="67" t="s">
        <v>1575</v>
      </c>
      <c r="C141" s="313" t="s">
        <v>1681</v>
      </c>
      <c r="D141" s="67" t="s">
        <v>1683</v>
      </c>
      <c r="E141" s="362" t="s">
        <v>532</v>
      </c>
      <c r="F141" s="384" t="s">
        <v>781</v>
      </c>
      <c r="G141" s="362" t="s">
        <v>1674</v>
      </c>
      <c r="H141" s="362" t="s">
        <v>675</v>
      </c>
      <c r="I141" s="362" t="s">
        <v>533</v>
      </c>
      <c r="J141" s="362" t="s">
        <v>533</v>
      </c>
      <c r="K141" s="362" t="s">
        <v>533</v>
      </c>
      <c r="L141" s="362" t="s">
        <v>609</v>
      </c>
      <c r="M141" s="362" t="s">
        <v>533</v>
      </c>
      <c r="N141" s="362" t="s">
        <v>676</v>
      </c>
      <c r="O141" s="362" t="s">
        <v>533</v>
      </c>
      <c r="P141" s="362" t="s">
        <v>533</v>
      </c>
      <c r="Q141" s="362" t="s">
        <v>608</v>
      </c>
      <c r="R141" s="362" t="s">
        <v>608</v>
      </c>
      <c r="S141" s="362" t="s">
        <v>608</v>
      </c>
    </row>
    <row r="142" spans="2:19" ht="33" customHeight="1" x14ac:dyDescent="0.25">
      <c r="B142" s="67" t="s">
        <v>1575</v>
      </c>
      <c r="C142" s="313" t="s">
        <v>1679</v>
      </c>
      <c r="D142" s="67" t="s">
        <v>1684</v>
      </c>
      <c r="E142" s="362" t="s">
        <v>532</v>
      </c>
      <c r="F142" s="384" t="s">
        <v>781</v>
      </c>
      <c r="G142" s="362" t="s">
        <v>1674</v>
      </c>
      <c r="H142" s="362" t="s">
        <v>675</v>
      </c>
      <c r="I142" s="362" t="s">
        <v>533</v>
      </c>
      <c r="J142" s="362" t="s">
        <v>533</v>
      </c>
      <c r="K142" s="362" t="s">
        <v>533</v>
      </c>
      <c r="L142" s="362" t="s">
        <v>609</v>
      </c>
      <c r="M142" s="362" t="s">
        <v>533</v>
      </c>
      <c r="N142" s="362" t="s">
        <v>676</v>
      </c>
      <c r="O142" s="362" t="s">
        <v>533</v>
      </c>
      <c r="P142" s="362" t="s">
        <v>533</v>
      </c>
      <c r="Q142" s="362" t="s">
        <v>608</v>
      </c>
      <c r="R142" s="362" t="s">
        <v>608</v>
      </c>
      <c r="S142" s="362" t="s">
        <v>608</v>
      </c>
    </row>
    <row r="143" spans="2:19" ht="33" customHeight="1" x14ac:dyDescent="0.25">
      <c r="B143" s="67" t="s">
        <v>1575</v>
      </c>
      <c r="C143" s="313" t="s">
        <v>1680</v>
      </c>
      <c r="D143" s="67" t="s">
        <v>1685</v>
      </c>
      <c r="E143" s="362" t="s">
        <v>532</v>
      </c>
      <c r="F143" s="384" t="s">
        <v>781</v>
      </c>
      <c r="G143" s="362" t="s">
        <v>1674</v>
      </c>
      <c r="H143" s="362" t="s">
        <v>675</v>
      </c>
      <c r="I143" s="362" t="s">
        <v>533</v>
      </c>
      <c r="J143" s="362" t="s">
        <v>533</v>
      </c>
      <c r="K143" s="362" t="s">
        <v>533</v>
      </c>
      <c r="L143" s="362" t="s">
        <v>609</v>
      </c>
      <c r="M143" s="362" t="s">
        <v>533</v>
      </c>
      <c r="N143" s="362" t="s">
        <v>676</v>
      </c>
      <c r="O143" s="362" t="s">
        <v>533</v>
      </c>
      <c r="P143" s="362" t="s">
        <v>533</v>
      </c>
      <c r="Q143" s="362" t="s">
        <v>533</v>
      </c>
      <c r="R143" s="362" t="s">
        <v>533</v>
      </c>
      <c r="S143" s="362" t="s">
        <v>533</v>
      </c>
    </row>
    <row r="144" spans="2:19" ht="48" customHeight="1" x14ac:dyDescent="0.25">
      <c r="B144" s="416" t="s">
        <v>748</v>
      </c>
      <c r="C144" s="417" t="s">
        <v>177</v>
      </c>
      <c r="D144" s="416" t="s">
        <v>93</v>
      </c>
      <c r="E144" s="722" t="s">
        <v>180</v>
      </c>
      <c r="F144" s="792" t="s">
        <v>180</v>
      </c>
      <c r="G144" s="722" t="s">
        <v>180</v>
      </c>
      <c r="H144" s="722" t="s">
        <v>180</v>
      </c>
      <c r="I144" s="722" t="s">
        <v>180</v>
      </c>
      <c r="J144" s="722" t="s">
        <v>180</v>
      </c>
      <c r="K144" s="722" t="s">
        <v>180</v>
      </c>
      <c r="L144" s="722" t="s">
        <v>180</v>
      </c>
      <c r="M144" s="722" t="s">
        <v>180</v>
      </c>
      <c r="N144" s="722" t="s">
        <v>180</v>
      </c>
      <c r="O144" s="722" t="s">
        <v>180</v>
      </c>
      <c r="P144" s="722" t="s">
        <v>180</v>
      </c>
      <c r="Q144" s="722" t="s">
        <v>180</v>
      </c>
      <c r="R144" s="722" t="s">
        <v>180</v>
      </c>
      <c r="S144" s="722" t="s">
        <v>180</v>
      </c>
    </row>
    <row r="145" spans="2:19" ht="48" customHeight="1" x14ac:dyDescent="0.25">
      <c r="B145" s="416" t="s">
        <v>1576</v>
      </c>
      <c r="C145" s="417" t="s">
        <v>1577</v>
      </c>
      <c r="D145" s="416" t="s">
        <v>93</v>
      </c>
      <c r="E145" s="722" t="s">
        <v>180</v>
      </c>
      <c r="F145" s="792" t="s">
        <v>180</v>
      </c>
      <c r="G145" s="722" t="s">
        <v>180</v>
      </c>
      <c r="H145" s="722" t="s">
        <v>180</v>
      </c>
      <c r="I145" s="722" t="s">
        <v>180</v>
      </c>
      <c r="J145" s="722" t="s">
        <v>180</v>
      </c>
      <c r="K145" s="722" t="s">
        <v>180</v>
      </c>
      <c r="L145" s="722" t="s">
        <v>180</v>
      </c>
      <c r="M145" s="722" t="s">
        <v>180</v>
      </c>
      <c r="N145" s="722" t="s">
        <v>180</v>
      </c>
      <c r="O145" s="722" t="s">
        <v>180</v>
      </c>
      <c r="P145" s="722" t="s">
        <v>180</v>
      </c>
      <c r="Q145" s="722" t="s">
        <v>180</v>
      </c>
      <c r="R145" s="722" t="s">
        <v>180</v>
      </c>
      <c r="S145" s="722" t="s">
        <v>180</v>
      </c>
    </row>
    <row r="146" spans="2:19" ht="48" customHeight="1" x14ac:dyDescent="0.25">
      <c r="B146" s="416" t="s">
        <v>169</v>
      </c>
      <c r="C146" s="417" t="s">
        <v>1578</v>
      </c>
      <c r="D146" s="416" t="s">
        <v>93</v>
      </c>
      <c r="E146" s="722" t="s">
        <v>180</v>
      </c>
      <c r="F146" s="792" t="s">
        <v>180</v>
      </c>
      <c r="G146" s="722" t="s">
        <v>180</v>
      </c>
      <c r="H146" s="722" t="s">
        <v>180</v>
      </c>
      <c r="I146" s="722" t="s">
        <v>180</v>
      </c>
      <c r="J146" s="722" t="s">
        <v>180</v>
      </c>
      <c r="K146" s="722" t="s">
        <v>180</v>
      </c>
      <c r="L146" s="722" t="s">
        <v>180</v>
      </c>
      <c r="M146" s="722" t="s">
        <v>180</v>
      </c>
      <c r="N146" s="722" t="s">
        <v>180</v>
      </c>
      <c r="O146" s="722" t="s">
        <v>180</v>
      </c>
      <c r="P146" s="722" t="s">
        <v>180</v>
      </c>
      <c r="Q146" s="722" t="s">
        <v>180</v>
      </c>
      <c r="R146" s="722" t="s">
        <v>180</v>
      </c>
      <c r="S146" s="722" t="s">
        <v>180</v>
      </c>
    </row>
    <row r="147" spans="2:19" ht="48" customHeight="1" x14ac:dyDescent="0.25">
      <c r="B147" s="416" t="s">
        <v>171</v>
      </c>
      <c r="C147" s="417" t="s">
        <v>1579</v>
      </c>
      <c r="D147" s="416" t="s">
        <v>93</v>
      </c>
      <c r="E147" s="722" t="s">
        <v>180</v>
      </c>
      <c r="F147" s="792" t="s">
        <v>180</v>
      </c>
      <c r="G147" s="722" t="s">
        <v>180</v>
      </c>
      <c r="H147" s="722" t="s">
        <v>180</v>
      </c>
      <c r="I147" s="722" t="s">
        <v>180</v>
      </c>
      <c r="J147" s="722" t="s">
        <v>180</v>
      </c>
      <c r="K147" s="722" t="s">
        <v>180</v>
      </c>
      <c r="L147" s="722" t="s">
        <v>180</v>
      </c>
      <c r="M147" s="722" t="s">
        <v>180</v>
      </c>
      <c r="N147" s="722" t="s">
        <v>180</v>
      </c>
      <c r="O147" s="722" t="s">
        <v>180</v>
      </c>
      <c r="P147" s="722" t="s">
        <v>180</v>
      </c>
      <c r="Q147" s="722" t="s">
        <v>180</v>
      </c>
      <c r="R147" s="722" t="s">
        <v>180</v>
      </c>
      <c r="S147" s="722" t="s">
        <v>180</v>
      </c>
    </row>
    <row r="148" spans="2:19" ht="48" customHeight="1" x14ac:dyDescent="0.25">
      <c r="B148" s="416" t="s">
        <v>1580</v>
      </c>
      <c r="C148" s="417" t="s">
        <v>1581</v>
      </c>
      <c r="D148" s="416" t="s">
        <v>93</v>
      </c>
      <c r="E148" s="722" t="s">
        <v>180</v>
      </c>
      <c r="F148" s="792" t="s">
        <v>180</v>
      </c>
      <c r="G148" s="722" t="s">
        <v>180</v>
      </c>
      <c r="H148" s="722" t="s">
        <v>180</v>
      </c>
      <c r="I148" s="722" t="s">
        <v>180</v>
      </c>
      <c r="J148" s="722" t="s">
        <v>180</v>
      </c>
      <c r="K148" s="722" t="s">
        <v>180</v>
      </c>
      <c r="L148" s="722" t="s">
        <v>180</v>
      </c>
      <c r="M148" s="722" t="s">
        <v>180</v>
      </c>
      <c r="N148" s="722" t="s">
        <v>180</v>
      </c>
      <c r="O148" s="722" t="s">
        <v>180</v>
      </c>
      <c r="P148" s="722" t="s">
        <v>180</v>
      </c>
      <c r="Q148" s="722" t="s">
        <v>180</v>
      </c>
      <c r="R148" s="722" t="s">
        <v>180</v>
      </c>
      <c r="S148" s="722" t="s">
        <v>180</v>
      </c>
    </row>
    <row r="149" spans="2:19" ht="42" customHeight="1" x14ac:dyDescent="0.25">
      <c r="B149" s="397" t="s">
        <v>1582</v>
      </c>
      <c r="C149" s="713" t="s">
        <v>1583</v>
      </c>
      <c r="D149" s="397" t="s">
        <v>93</v>
      </c>
      <c r="E149" s="723" t="s">
        <v>180</v>
      </c>
      <c r="F149" s="793" t="s">
        <v>180</v>
      </c>
      <c r="G149" s="723" t="s">
        <v>180</v>
      </c>
      <c r="H149" s="723" t="s">
        <v>180</v>
      </c>
      <c r="I149" s="723" t="s">
        <v>180</v>
      </c>
      <c r="J149" s="723" t="s">
        <v>180</v>
      </c>
      <c r="K149" s="723" t="s">
        <v>180</v>
      </c>
      <c r="L149" s="723" t="s">
        <v>180</v>
      </c>
      <c r="M149" s="723" t="s">
        <v>180</v>
      </c>
      <c r="N149" s="723" t="s">
        <v>180</v>
      </c>
      <c r="O149" s="723" t="s">
        <v>180</v>
      </c>
      <c r="P149" s="723" t="s">
        <v>180</v>
      </c>
      <c r="Q149" s="723" t="s">
        <v>180</v>
      </c>
      <c r="R149" s="723" t="s">
        <v>180</v>
      </c>
      <c r="S149" s="723" t="s">
        <v>180</v>
      </c>
    </row>
    <row r="150" spans="2:19" ht="42" customHeight="1" x14ac:dyDescent="0.25">
      <c r="B150" s="397" t="s">
        <v>1584</v>
      </c>
      <c r="C150" s="398" t="s">
        <v>1566</v>
      </c>
      <c r="D150" s="397" t="s">
        <v>93</v>
      </c>
      <c r="E150" s="723" t="s">
        <v>180</v>
      </c>
      <c r="F150" s="793" t="s">
        <v>180</v>
      </c>
      <c r="G150" s="723" t="s">
        <v>180</v>
      </c>
      <c r="H150" s="723" t="s">
        <v>180</v>
      </c>
      <c r="I150" s="723" t="s">
        <v>180</v>
      </c>
      <c r="J150" s="723" t="s">
        <v>180</v>
      </c>
      <c r="K150" s="723" t="s">
        <v>180</v>
      </c>
      <c r="L150" s="723" t="s">
        <v>180</v>
      </c>
      <c r="M150" s="723" t="s">
        <v>180</v>
      </c>
      <c r="N150" s="723" t="s">
        <v>180</v>
      </c>
      <c r="O150" s="723" t="s">
        <v>180</v>
      </c>
      <c r="P150" s="723" t="s">
        <v>180</v>
      </c>
      <c r="Q150" s="723" t="s">
        <v>180</v>
      </c>
      <c r="R150" s="723" t="s">
        <v>180</v>
      </c>
      <c r="S150" s="723" t="s">
        <v>180</v>
      </c>
    </row>
    <row r="151" spans="2:19" ht="42" customHeight="1" x14ac:dyDescent="0.25">
      <c r="B151" s="397" t="s">
        <v>1585</v>
      </c>
      <c r="C151" s="398" t="s">
        <v>1586</v>
      </c>
      <c r="D151" s="397" t="s">
        <v>93</v>
      </c>
      <c r="E151" s="723" t="s">
        <v>180</v>
      </c>
      <c r="F151" s="793" t="s">
        <v>180</v>
      </c>
      <c r="G151" s="723" t="s">
        <v>180</v>
      </c>
      <c r="H151" s="723" t="s">
        <v>180</v>
      </c>
      <c r="I151" s="723" t="s">
        <v>180</v>
      </c>
      <c r="J151" s="723" t="s">
        <v>180</v>
      </c>
      <c r="K151" s="723" t="s">
        <v>180</v>
      </c>
      <c r="L151" s="723" t="s">
        <v>180</v>
      </c>
      <c r="M151" s="723" t="s">
        <v>180</v>
      </c>
      <c r="N151" s="723" t="s">
        <v>180</v>
      </c>
      <c r="O151" s="723" t="s">
        <v>180</v>
      </c>
      <c r="P151" s="723" t="s">
        <v>180</v>
      </c>
      <c r="Q151" s="723" t="s">
        <v>180</v>
      </c>
      <c r="R151" s="723" t="s">
        <v>180</v>
      </c>
      <c r="S151" s="723" t="s">
        <v>180</v>
      </c>
    </row>
    <row r="152" spans="2:19" ht="42" customHeight="1" x14ac:dyDescent="0.25">
      <c r="B152" s="397" t="s">
        <v>1587</v>
      </c>
      <c r="C152" s="398" t="s">
        <v>1588</v>
      </c>
      <c r="D152" s="397" t="s">
        <v>93</v>
      </c>
      <c r="E152" s="723" t="s">
        <v>180</v>
      </c>
      <c r="F152" s="793" t="s">
        <v>180</v>
      </c>
      <c r="G152" s="723" t="s">
        <v>180</v>
      </c>
      <c r="H152" s="723" t="s">
        <v>180</v>
      </c>
      <c r="I152" s="723" t="s">
        <v>180</v>
      </c>
      <c r="J152" s="723" t="s">
        <v>180</v>
      </c>
      <c r="K152" s="723" t="s">
        <v>180</v>
      </c>
      <c r="L152" s="723" t="s">
        <v>180</v>
      </c>
      <c r="M152" s="723" t="s">
        <v>180</v>
      </c>
      <c r="N152" s="723" t="s">
        <v>180</v>
      </c>
      <c r="O152" s="723" t="s">
        <v>180</v>
      </c>
      <c r="P152" s="723" t="s">
        <v>180</v>
      </c>
      <c r="Q152" s="723" t="s">
        <v>180</v>
      </c>
      <c r="R152" s="723" t="s">
        <v>180</v>
      </c>
      <c r="S152" s="723" t="s">
        <v>180</v>
      </c>
    </row>
    <row r="153" spans="2:19" ht="48" customHeight="1" x14ac:dyDescent="0.25">
      <c r="B153" s="416" t="s">
        <v>173</v>
      </c>
      <c r="C153" s="417" t="s">
        <v>1589</v>
      </c>
      <c r="D153" s="416" t="s">
        <v>93</v>
      </c>
      <c r="E153" s="722" t="s">
        <v>180</v>
      </c>
      <c r="F153" s="792" t="s">
        <v>180</v>
      </c>
      <c r="G153" s="722" t="s">
        <v>180</v>
      </c>
      <c r="H153" s="722" t="s">
        <v>180</v>
      </c>
      <c r="I153" s="722" t="s">
        <v>180</v>
      </c>
      <c r="J153" s="722" t="s">
        <v>180</v>
      </c>
      <c r="K153" s="722" t="s">
        <v>180</v>
      </c>
      <c r="L153" s="722" t="s">
        <v>180</v>
      </c>
      <c r="M153" s="722" t="s">
        <v>180</v>
      </c>
      <c r="N153" s="722" t="s">
        <v>180</v>
      </c>
      <c r="O153" s="722" t="s">
        <v>180</v>
      </c>
      <c r="P153" s="722" t="s">
        <v>180</v>
      </c>
      <c r="Q153" s="722" t="s">
        <v>180</v>
      </c>
      <c r="R153" s="722" t="s">
        <v>180</v>
      </c>
      <c r="S153" s="722" t="s">
        <v>180</v>
      </c>
    </row>
    <row r="154" spans="2:19" ht="48" customHeight="1" x14ac:dyDescent="0.25">
      <c r="B154" s="416" t="s">
        <v>1590</v>
      </c>
      <c r="C154" s="417" t="s">
        <v>1591</v>
      </c>
      <c r="D154" s="416" t="s">
        <v>93</v>
      </c>
      <c r="E154" s="722" t="s">
        <v>180</v>
      </c>
      <c r="F154" s="792" t="s">
        <v>180</v>
      </c>
      <c r="G154" s="722" t="s">
        <v>180</v>
      </c>
      <c r="H154" s="722" t="s">
        <v>180</v>
      </c>
      <c r="I154" s="722" t="s">
        <v>180</v>
      </c>
      <c r="J154" s="722" t="s">
        <v>180</v>
      </c>
      <c r="K154" s="722" t="s">
        <v>180</v>
      </c>
      <c r="L154" s="722" t="s">
        <v>180</v>
      </c>
      <c r="M154" s="722" t="s">
        <v>180</v>
      </c>
      <c r="N154" s="722" t="s">
        <v>180</v>
      </c>
      <c r="O154" s="722" t="s">
        <v>180</v>
      </c>
      <c r="P154" s="722" t="s">
        <v>180</v>
      </c>
      <c r="Q154" s="722" t="s">
        <v>180</v>
      </c>
      <c r="R154" s="722" t="s">
        <v>180</v>
      </c>
      <c r="S154" s="722" t="s">
        <v>180</v>
      </c>
    </row>
    <row r="155" spans="2:19" ht="42" customHeight="1" x14ac:dyDescent="0.25">
      <c r="B155" s="397" t="s">
        <v>1592</v>
      </c>
      <c r="C155" s="398" t="s">
        <v>1593</v>
      </c>
      <c r="D155" s="397" t="s">
        <v>93</v>
      </c>
      <c r="E155" s="723" t="s">
        <v>180</v>
      </c>
      <c r="F155" s="793" t="s">
        <v>180</v>
      </c>
      <c r="G155" s="723" t="s">
        <v>180</v>
      </c>
      <c r="H155" s="723" t="s">
        <v>180</v>
      </c>
      <c r="I155" s="723" t="s">
        <v>180</v>
      </c>
      <c r="J155" s="723" t="s">
        <v>180</v>
      </c>
      <c r="K155" s="723" t="s">
        <v>180</v>
      </c>
      <c r="L155" s="723" t="s">
        <v>180</v>
      </c>
      <c r="M155" s="723" t="s">
        <v>180</v>
      </c>
      <c r="N155" s="723" t="s">
        <v>180</v>
      </c>
      <c r="O155" s="723" t="s">
        <v>180</v>
      </c>
      <c r="P155" s="723" t="s">
        <v>180</v>
      </c>
      <c r="Q155" s="723" t="s">
        <v>180</v>
      </c>
      <c r="R155" s="723" t="s">
        <v>180</v>
      </c>
      <c r="S155" s="723" t="s">
        <v>180</v>
      </c>
    </row>
    <row r="156" spans="2:19" ht="42" customHeight="1" x14ac:dyDescent="0.25">
      <c r="B156" s="397" t="s">
        <v>1594</v>
      </c>
      <c r="C156" s="398" t="s">
        <v>1570</v>
      </c>
      <c r="D156" s="397" t="s">
        <v>93</v>
      </c>
      <c r="E156" s="723" t="s">
        <v>180</v>
      </c>
      <c r="F156" s="793" t="s">
        <v>180</v>
      </c>
      <c r="G156" s="723" t="s">
        <v>180</v>
      </c>
      <c r="H156" s="723" t="s">
        <v>180</v>
      </c>
      <c r="I156" s="723" t="s">
        <v>180</v>
      </c>
      <c r="J156" s="723" t="s">
        <v>180</v>
      </c>
      <c r="K156" s="723" t="s">
        <v>180</v>
      </c>
      <c r="L156" s="723" t="s">
        <v>180</v>
      </c>
      <c r="M156" s="723" t="s">
        <v>180</v>
      </c>
      <c r="N156" s="723" t="s">
        <v>180</v>
      </c>
      <c r="O156" s="723" t="s">
        <v>180</v>
      </c>
      <c r="P156" s="723" t="s">
        <v>180</v>
      </c>
      <c r="Q156" s="723" t="s">
        <v>180</v>
      </c>
      <c r="R156" s="723" t="s">
        <v>180</v>
      </c>
      <c r="S156" s="723" t="s">
        <v>180</v>
      </c>
    </row>
    <row r="157" spans="2:19" ht="42" customHeight="1" x14ac:dyDescent="0.25">
      <c r="B157" s="397" t="s">
        <v>1595</v>
      </c>
      <c r="C157" s="398" t="s">
        <v>1596</v>
      </c>
      <c r="D157" s="397" t="s">
        <v>93</v>
      </c>
      <c r="E157" s="723" t="s">
        <v>180</v>
      </c>
      <c r="F157" s="793" t="s">
        <v>180</v>
      </c>
      <c r="G157" s="723" t="s">
        <v>180</v>
      </c>
      <c r="H157" s="723" t="s">
        <v>180</v>
      </c>
      <c r="I157" s="723" t="s">
        <v>180</v>
      </c>
      <c r="J157" s="723" t="s">
        <v>180</v>
      </c>
      <c r="K157" s="723" t="s">
        <v>180</v>
      </c>
      <c r="L157" s="723" t="s">
        <v>180</v>
      </c>
      <c r="M157" s="723" t="s">
        <v>180</v>
      </c>
      <c r="N157" s="723" t="s">
        <v>180</v>
      </c>
      <c r="O157" s="723" t="s">
        <v>180</v>
      </c>
      <c r="P157" s="723" t="s">
        <v>180</v>
      </c>
      <c r="Q157" s="723" t="s">
        <v>180</v>
      </c>
      <c r="R157" s="723" t="s">
        <v>180</v>
      </c>
      <c r="S157" s="723" t="s">
        <v>180</v>
      </c>
    </row>
    <row r="158" spans="2:19" ht="42" customHeight="1" x14ac:dyDescent="0.25">
      <c r="B158" s="397" t="s">
        <v>1597</v>
      </c>
      <c r="C158" s="398" t="s">
        <v>1598</v>
      </c>
      <c r="D158" s="397" t="s">
        <v>93</v>
      </c>
      <c r="E158" s="723" t="s">
        <v>180</v>
      </c>
      <c r="F158" s="793" t="s">
        <v>180</v>
      </c>
      <c r="G158" s="723" t="s">
        <v>180</v>
      </c>
      <c r="H158" s="723" t="s">
        <v>180</v>
      </c>
      <c r="I158" s="723" t="s">
        <v>180</v>
      </c>
      <c r="J158" s="723" t="s">
        <v>180</v>
      </c>
      <c r="K158" s="723" t="s">
        <v>180</v>
      </c>
      <c r="L158" s="723" t="s">
        <v>180</v>
      </c>
      <c r="M158" s="723" t="s">
        <v>180</v>
      </c>
      <c r="N158" s="723" t="s">
        <v>180</v>
      </c>
      <c r="O158" s="723" t="s">
        <v>180</v>
      </c>
      <c r="P158" s="723" t="s">
        <v>180</v>
      </c>
      <c r="Q158" s="723" t="s">
        <v>180</v>
      </c>
      <c r="R158" s="723" t="s">
        <v>180</v>
      </c>
      <c r="S158" s="723" t="s">
        <v>180</v>
      </c>
    </row>
    <row r="159" spans="2:19" ht="42" customHeight="1" x14ac:dyDescent="0.25">
      <c r="B159" s="397" t="s">
        <v>1599</v>
      </c>
      <c r="C159" s="398" t="s">
        <v>1600</v>
      </c>
      <c r="D159" s="397" t="s">
        <v>93</v>
      </c>
      <c r="E159" s="723" t="s">
        <v>180</v>
      </c>
      <c r="F159" s="793" t="s">
        <v>180</v>
      </c>
      <c r="G159" s="723" t="s">
        <v>180</v>
      </c>
      <c r="H159" s="723" t="s">
        <v>180</v>
      </c>
      <c r="I159" s="723" t="s">
        <v>180</v>
      </c>
      <c r="J159" s="723" t="s">
        <v>180</v>
      </c>
      <c r="K159" s="723" t="s">
        <v>180</v>
      </c>
      <c r="L159" s="723" t="s">
        <v>180</v>
      </c>
      <c r="M159" s="723" t="s">
        <v>180</v>
      </c>
      <c r="N159" s="723" t="s">
        <v>180</v>
      </c>
      <c r="O159" s="723" t="s">
        <v>180</v>
      </c>
      <c r="P159" s="723" t="s">
        <v>180</v>
      </c>
      <c r="Q159" s="723" t="s">
        <v>180</v>
      </c>
      <c r="R159" s="723" t="s">
        <v>180</v>
      </c>
      <c r="S159" s="723" t="s">
        <v>180</v>
      </c>
    </row>
    <row r="160" spans="2:19" ht="48" customHeight="1" x14ac:dyDescent="0.25">
      <c r="B160" s="416" t="s">
        <v>804</v>
      </c>
      <c r="C160" s="417" t="s">
        <v>1601</v>
      </c>
      <c r="D160" s="416" t="s">
        <v>93</v>
      </c>
      <c r="E160" s="722" t="s">
        <v>180</v>
      </c>
      <c r="F160" s="792" t="s">
        <v>180</v>
      </c>
      <c r="G160" s="722" t="s">
        <v>180</v>
      </c>
      <c r="H160" s="722" t="s">
        <v>180</v>
      </c>
      <c r="I160" s="722" t="s">
        <v>180</v>
      </c>
      <c r="J160" s="722" t="s">
        <v>180</v>
      </c>
      <c r="K160" s="722" t="s">
        <v>180</v>
      </c>
      <c r="L160" s="722" t="s">
        <v>180</v>
      </c>
      <c r="M160" s="722" t="s">
        <v>180</v>
      </c>
      <c r="N160" s="722" t="s">
        <v>180</v>
      </c>
      <c r="O160" s="722" t="s">
        <v>180</v>
      </c>
      <c r="P160" s="722" t="s">
        <v>180</v>
      </c>
      <c r="Q160" s="722" t="s">
        <v>180</v>
      </c>
      <c r="R160" s="722" t="s">
        <v>180</v>
      </c>
      <c r="S160" s="722" t="s">
        <v>180</v>
      </c>
    </row>
    <row r="161" spans="2:19" ht="42" customHeight="1" x14ac:dyDescent="0.25">
      <c r="B161" s="397" t="s">
        <v>1602</v>
      </c>
      <c r="C161" s="398" t="s">
        <v>1603</v>
      </c>
      <c r="D161" s="397" t="s">
        <v>93</v>
      </c>
      <c r="E161" s="723" t="s">
        <v>180</v>
      </c>
      <c r="F161" s="793" t="s">
        <v>180</v>
      </c>
      <c r="G161" s="723" t="s">
        <v>180</v>
      </c>
      <c r="H161" s="723" t="s">
        <v>180</v>
      </c>
      <c r="I161" s="723" t="s">
        <v>180</v>
      </c>
      <c r="J161" s="723" t="s">
        <v>180</v>
      </c>
      <c r="K161" s="723" t="s">
        <v>180</v>
      </c>
      <c r="L161" s="723" t="s">
        <v>180</v>
      </c>
      <c r="M161" s="723" t="s">
        <v>180</v>
      </c>
      <c r="N161" s="723" t="s">
        <v>180</v>
      </c>
      <c r="O161" s="723" t="s">
        <v>180</v>
      </c>
      <c r="P161" s="723" t="s">
        <v>180</v>
      </c>
      <c r="Q161" s="723" t="s">
        <v>180</v>
      </c>
      <c r="R161" s="723" t="s">
        <v>180</v>
      </c>
      <c r="S161" s="723" t="s">
        <v>180</v>
      </c>
    </row>
    <row r="162" spans="2:19" ht="42" customHeight="1" x14ac:dyDescent="0.25">
      <c r="B162" s="397" t="s">
        <v>1604</v>
      </c>
      <c r="C162" s="398" t="s">
        <v>1605</v>
      </c>
      <c r="D162" s="397" t="s">
        <v>93</v>
      </c>
      <c r="E162" s="723" t="s">
        <v>180</v>
      </c>
      <c r="F162" s="793" t="s">
        <v>180</v>
      </c>
      <c r="G162" s="723" t="s">
        <v>180</v>
      </c>
      <c r="H162" s="723" t="s">
        <v>180</v>
      </c>
      <c r="I162" s="723" t="s">
        <v>180</v>
      </c>
      <c r="J162" s="723" t="s">
        <v>180</v>
      </c>
      <c r="K162" s="723" t="s">
        <v>180</v>
      </c>
      <c r="L162" s="723" t="s">
        <v>180</v>
      </c>
      <c r="M162" s="723" t="s">
        <v>180</v>
      </c>
      <c r="N162" s="723" t="s">
        <v>180</v>
      </c>
      <c r="O162" s="723" t="s">
        <v>180</v>
      </c>
      <c r="P162" s="723" t="s">
        <v>180</v>
      </c>
      <c r="Q162" s="723" t="s">
        <v>180</v>
      </c>
      <c r="R162" s="723" t="s">
        <v>180</v>
      </c>
      <c r="S162" s="723" t="s">
        <v>180</v>
      </c>
    </row>
    <row r="163" spans="2:19" ht="42" customHeight="1" x14ac:dyDescent="0.25">
      <c r="B163" s="397" t="s">
        <v>1606</v>
      </c>
      <c r="C163" s="398" t="s">
        <v>1607</v>
      </c>
      <c r="D163" s="397" t="s">
        <v>93</v>
      </c>
      <c r="E163" s="723" t="s">
        <v>180</v>
      </c>
      <c r="F163" s="793" t="s">
        <v>180</v>
      </c>
      <c r="G163" s="723" t="s">
        <v>180</v>
      </c>
      <c r="H163" s="723" t="s">
        <v>180</v>
      </c>
      <c r="I163" s="723" t="s">
        <v>180</v>
      </c>
      <c r="J163" s="723" t="s">
        <v>180</v>
      </c>
      <c r="K163" s="723" t="s">
        <v>180</v>
      </c>
      <c r="L163" s="723" t="s">
        <v>180</v>
      </c>
      <c r="M163" s="723" t="s">
        <v>180</v>
      </c>
      <c r="N163" s="723" t="s">
        <v>180</v>
      </c>
      <c r="O163" s="723" t="s">
        <v>180</v>
      </c>
      <c r="P163" s="723" t="s">
        <v>180</v>
      </c>
      <c r="Q163" s="723" t="s">
        <v>180</v>
      </c>
      <c r="R163" s="723" t="s">
        <v>180</v>
      </c>
      <c r="S163" s="723" t="s">
        <v>180</v>
      </c>
    </row>
    <row r="164" spans="2:19" ht="42" customHeight="1" x14ac:dyDescent="0.25">
      <c r="B164" s="397" t="s">
        <v>1608</v>
      </c>
      <c r="C164" s="398" t="s">
        <v>1609</v>
      </c>
      <c r="D164" s="397" t="s">
        <v>93</v>
      </c>
      <c r="E164" s="723" t="s">
        <v>180</v>
      </c>
      <c r="F164" s="793" t="s">
        <v>180</v>
      </c>
      <c r="G164" s="723" t="s">
        <v>180</v>
      </c>
      <c r="H164" s="723" t="s">
        <v>180</v>
      </c>
      <c r="I164" s="723" t="s">
        <v>180</v>
      </c>
      <c r="J164" s="723" t="s">
        <v>180</v>
      </c>
      <c r="K164" s="723" t="s">
        <v>180</v>
      </c>
      <c r="L164" s="723" t="s">
        <v>180</v>
      </c>
      <c r="M164" s="723" t="s">
        <v>180</v>
      </c>
      <c r="N164" s="723" t="s">
        <v>180</v>
      </c>
      <c r="O164" s="723" t="s">
        <v>180</v>
      </c>
      <c r="P164" s="723" t="s">
        <v>180</v>
      </c>
      <c r="Q164" s="723" t="s">
        <v>180</v>
      </c>
      <c r="R164" s="723" t="s">
        <v>180</v>
      </c>
      <c r="S164" s="723" t="s">
        <v>180</v>
      </c>
    </row>
    <row r="165" spans="2:19" ht="42" customHeight="1" x14ac:dyDescent="0.25">
      <c r="B165" s="397" t="s">
        <v>1610</v>
      </c>
      <c r="C165" s="398" t="s">
        <v>1612</v>
      </c>
      <c r="D165" s="397" t="s">
        <v>93</v>
      </c>
      <c r="E165" s="723" t="s">
        <v>180</v>
      </c>
      <c r="F165" s="793" t="s">
        <v>180</v>
      </c>
      <c r="G165" s="723" t="s">
        <v>180</v>
      </c>
      <c r="H165" s="723" t="s">
        <v>180</v>
      </c>
      <c r="I165" s="723" t="s">
        <v>180</v>
      </c>
      <c r="J165" s="723" t="s">
        <v>180</v>
      </c>
      <c r="K165" s="723" t="s">
        <v>180</v>
      </c>
      <c r="L165" s="723" t="s">
        <v>180</v>
      </c>
      <c r="M165" s="723" t="s">
        <v>180</v>
      </c>
      <c r="N165" s="723" t="s">
        <v>180</v>
      </c>
      <c r="O165" s="723" t="s">
        <v>180</v>
      </c>
      <c r="P165" s="723" t="s">
        <v>180</v>
      </c>
      <c r="Q165" s="723" t="s">
        <v>180</v>
      </c>
      <c r="R165" s="723" t="s">
        <v>180</v>
      </c>
      <c r="S165" s="723" t="s">
        <v>180</v>
      </c>
    </row>
    <row r="166" spans="2:19" ht="42" customHeight="1" x14ac:dyDescent="0.25">
      <c r="B166" s="397" t="s">
        <v>1611</v>
      </c>
      <c r="C166" s="398" t="s">
        <v>1613</v>
      </c>
      <c r="D166" s="397" t="s">
        <v>93</v>
      </c>
      <c r="E166" s="723" t="s">
        <v>180</v>
      </c>
      <c r="F166" s="793" t="s">
        <v>180</v>
      </c>
      <c r="G166" s="723" t="s">
        <v>180</v>
      </c>
      <c r="H166" s="723" t="s">
        <v>180</v>
      </c>
      <c r="I166" s="723" t="s">
        <v>180</v>
      </c>
      <c r="J166" s="723" t="s">
        <v>180</v>
      </c>
      <c r="K166" s="723" t="s">
        <v>180</v>
      </c>
      <c r="L166" s="723" t="s">
        <v>180</v>
      </c>
      <c r="M166" s="723" t="s">
        <v>180</v>
      </c>
      <c r="N166" s="723" t="s">
        <v>180</v>
      </c>
      <c r="O166" s="723" t="s">
        <v>180</v>
      </c>
      <c r="P166" s="723" t="s">
        <v>180</v>
      </c>
      <c r="Q166" s="723" t="s">
        <v>180</v>
      </c>
      <c r="R166" s="723" t="s">
        <v>180</v>
      </c>
      <c r="S166" s="723" t="s">
        <v>180</v>
      </c>
    </row>
    <row r="167" spans="2:19" ht="48" customHeight="1" x14ac:dyDescent="0.25">
      <c r="B167" s="416" t="s">
        <v>805</v>
      </c>
      <c r="C167" s="417" t="s">
        <v>177</v>
      </c>
      <c r="D167" s="416" t="s">
        <v>93</v>
      </c>
      <c r="E167" s="722" t="s">
        <v>180</v>
      </c>
      <c r="F167" s="792" t="s">
        <v>180</v>
      </c>
      <c r="G167" s="722" t="s">
        <v>180</v>
      </c>
      <c r="H167" s="722" t="s">
        <v>180</v>
      </c>
      <c r="I167" s="722" t="s">
        <v>180</v>
      </c>
      <c r="J167" s="722" t="s">
        <v>180</v>
      </c>
      <c r="K167" s="722" t="s">
        <v>180</v>
      </c>
      <c r="L167" s="722" t="s">
        <v>180</v>
      </c>
      <c r="M167" s="722" t="s">
        <v>180</v>
      </c>
      <c r="N167" s="722" t="s">
        <v>180</v>
      </c>
      <c r="O167" s="722" t="s">
        <v>180</v>
      </c>
      <c r="P167" s="722" t="s">
        <v>180</v>
      </c>
      <c r="Q167" s="722" t="s">
        <v>180</v>
      </c>
      <c r="R167" s="722" t="s">
        <v>180</v>
      </c>
      <c r="S167" s="722" t="s">
        <v>180</v>
      </c>
    </row>
    <row r="168" spans="2:19" ht="48" customHeight="1" x14ac:dyDescent="0.25">
      <c r="B168" s="416" t="s">
        <v>1614</v>
      </c>
      <c r="C168" s="417" t="s">
        <v>179</v>
      </c>
      <c r="D168" s="416" t="s">
        <v>93</v>
      </c>
      <c r="E168" s="722" t="s">
        <v>180</v>
      </c>
      <c r="F168" s="792" t="s">
        <v>180</v>
      </c>
      <c r="G168" s="722" t="s">
        <v>180</v>
      </c>
      <c r="H168" s="722" t="s">
        <v>180</v>
      </c>
      <c r="I168" s="722" t="s">
        <v>180</v>
      </c>
      <c r="J168" s="722" t="s">
        <v>180</v>
      </c>
      <c r="K168" s="722" t="s">
        <v>180</v>
      </c>
      <c r="L168" s="722" t="s">
        <v>180</v>
      </c>
      <c r="M168" s="722" t="s">
        <v>180</v>
      </c>
      <c r="N168" s="722" t="s">
        <v>180</v>
      </c>
      <c r="O168" s="722" t="s">
        <v>180</v>
      </c>
      <c r="P168" s="722" t="s">
        <v>180</v>
      </c>
      <c r="Q168" s="722" t="s">
        <v>180</v>
      </c>
      <c r="R168" s="722" t="s">
        <v>180</v>
      </c>
      <c r="S168" s="722" t="s">
        <v>180</v>
      </c>
    </row>
    <row r="169" spans="2:19" ht="48" customHeight="1" x14ac:dyDescent="0.25">
      <c r="B169" s="416" t="s">
        <v>174</v>
      </c>
      <c r="C169" s="417" t="s">
        <v>1615</v>
      </c>
      <c r="D169" s="416" t="s">
        <v>93</v>
      </c>
      <c r="E169" s="722" t="s">
        <v>180</v>
      </c>
      <c r="F169" s="792" t="s">
        <v>180</v>
      </c>
      <c r="G169" s="722" t="s">
        <v>180</v>
      </c>
      <c r="H169" s="722" t="s">
        <v>180</v>
      </c>
      <c r="I169" s="722" t="s">
        <v>180</v>
      </c>
      <c r="J169" s="722" t="s">
        <v>180</v>
      </c>
      <c r="K169" s="722" t="s">
        <v>180</v>
      </c>
      <c r="L169" s="722" t="s">
        <v>180</v>
      </c>
      <c r="M169" s="722" t="s">
        <v>180</v>
      </c>
      <c r="N169" s="722" t="s">
        <v>180</v>
      </c>
      <c r="O169" s="722" t="s">
        <v>180</v>
      </c>
      <c r="P169" s="722" t="s">
        <v>180</v>
      </c>
      <c r="Q169" s="722" t="s">
        <v>180</v>
      </c>
      <c r="R169" s="722" t="s">
        <v>180</v>
      </c>
      <c r="S169" s="722" t="s">
        <v>180</v>
      </c>
    </row>
    <row r="170" spans="2:19" ht="33" customHeight="1" x14ac:dyDescent="0.25">
      <c r="B170" s="67" t="s">
        <v>174</v>
      </c>
      <c r="C170" s="313" t="s">
        <v>1499</v>
      </c>
      <c r="D170" s="67" t="s">
        <v>1627</v>
      </c>
      <c r="E170" s="67" t="s">
        <v>532</v>
      </c>
      <c r="F170" s="67" t="s">
        <v>781</v>
      </c>
      <c r="G170" s="67" t="s">
        <v>1674</v>
      </c>
      <c r="H170" s="67" t="s">
        <v>675</v>
      </c>
      <c r="I170" s="362" t="s">
        <v>533</v>
      </c>
      <c r="J170" s="362" t="s">
        <v>533</v>
      </c>
      <c r="K170" s="362" t="s">
        <v>533</v>
      </c>
      <c r="L170" s="362" t="s">
        <v>533</v>
      </c>
      <c r="M170" s="362" t="s">
        <v>533</v>
      </c>
      <c r="N170" s="362" t="s">
        <v>534</v>
      </c>
      <c r="O170" s="362" t="s">
        <v>533</v>
      </c>
      <c r="P170" s="362" t="s">
        <v>533</v>
      </c>
      <c r="Q170" s="362" t="s">
        <v>533</v>
      </c>
      <c r="R170" s="362" t="s">
        <v>533</v>
      </c>
      <c r="S170" s="362" t="s">
        <v>533</v>
      </c>
    </row>
    <row r="171" spans="2:19" ht="33" customHeight="1" x14ac:dyDescent="0.25">
      <c r="B171" s="67" t="s">
        <v>174</v>
      </c>
      <c r="C171" s="313" t="s">
        <v>1498</v>
      </c>
      <c r="D171" s="67" t="s">
        <v>1628</v>
      </c>
      <c r="E171" s="67" t="s">
        <v>532</v>
      </c>
      <c r="F171" s="67" t="s">
        <v>781</v>
      </c>
      <c r="G171" s="67" t="s">
        <v>1674</v>
      </c>
      <c r="H171" s="67" t="s">
        <v>675</v>
      </c>
      <c r="I171" s="362" t="s">
        <v>533</v>
      </c>
      <c r="J171" s="362" t="s">
        <v>533</v>
      </c>
      <c r="K171" s="362" t="s">
        <v>533</v>
      </c>
      <c r="L171" s="362" t="s">
        <v>533</v>
      </c>
      <c r="M171" s="362" t="s">
        <v>533</v>
      </c>
      <c r="N171" s="362" t="s">
        <v>534</v>
      </c>
      <c r="O171" s="362" t="s">
        <v>533</v>
      </c>
      <c r="P171" s="362" t="s">
        <v>533</v>
      </c>
      <c r="Q171" s="362" t="s">
        <v>533</v>
      </c>
      <c r="R171" s="362" t="s">
        <v>533</v>
      </c>
      <c r="S171" s="362" t="s">
        <v>533</v>
      </c>
    </row>
    <row r="172" spans="2:19" ht="33" customHeight="1" x14ac:dyDescent="0.25">
      <c r="B172" s="67" t="s">
        <v>174</v>
      </c>
      <c r="C172" s="313" t="s">
        <v>1438</v>
      </c>
      <c r="D172" s="67" t="s">
        <v>1636</v>
      </c>
      <c r="E172" s="67" t="s">
        <v>532</v>
      </c>
      <c r="F172" s="67" t="s">
        <v>781</v>
      </c>
      <c r="G172" s="67" t="s">
        <v>1674</v>
      </c>
      <c r="H172" s="67" t="s">
        <v>675</v>
      </c>
      <c r="I172" s="362" t="s">
        <v>533</v>
      </c>
      <c r="J172" s="362" t="s">
        <v>533</v>
      </c>
      <c r="K172" s="362" t="s">
        <v>533</v>
      </c>
      <c r="L172" s="362" t="s">
        <v>533</v>
      </c>
      <c r="M172" s="362" t="s">
        <v>533</v>
      </c>
      <c r="N172" s="362" t="s">
        <v>534</v>
      </c>
      <c r="O172" s="362" t="s">
        <v>533</v>
      </c>
      <c r="P172" s="362" t="s">
        <v>533</v>
      </c>
      <c r="Q172" s="362" t="s">
        <v>533</v>
      </c>
      <c r="R172" s="362" t="s">
        <v>533</v>
      </c>
      <c r="S172" s="362" t="s">
        <v>533</v>
      </c>
    </row>
    <row r="173" spans="2:19" ht="33" customHeight="1" x14ac:dyDescent="0.25">
      <c r="B173" s="67" t="s">
        <v>174</v>
      </c>
      <c r="C173" s="313" t="s">
        <v>1505</v>
      </c>
      <c r="D173" s="67" t="s">
        <v>1640</v>
      </c>
      <c r="E173" s="67" t="s">
        <v>532</v>
      </c>
      <c r="F173" s="67" t="s">
        <v>781</v>
      </c>
      <c r="G173" s="67" t="s">
        <v>1674</v>
      </c>
      <c r="H173" s="67" t="s">
        <v>675</v>
      </c>
      <c r="I173" s="362" t="s">
        <v>533</v>
      </c>
      <c r="J173" s="362" t="s">
        <v>533</v>
      </c>
      <c r="K173" s="362" t="s">
        <v>533</v>
      </c>
      <c r="L173" s="362" t="s">
        <v>533</v>
      </c>
      <c r="M173" s="362" t="s">
        <v>533</v>
      </c>
      <c r="N173" s="362" t="s">
        <v>534</v>
      </c>
      <c r="O173" s="362" t="s">
        <v>533</v>
      </c>
      <c r="P173" s="362" t="s">
        <v>533</v>
      </c>
      <c r="Q173" s="362" t="s">
        <v>533</v>
      </c>
      <c r="R173" s="362" t="s">
        <v>533</v>
      </c>
      <c r="S173" s="362" t="s">
        <v>533</v>
      </c>
    </row>
  </sheetData>
  <sheetProtection formatCells="0" formatColumns="0" formatRows="0" insertColumns="0" insertRows="0" insertHyperlinks="0" deleteColumns="0" deleteRows="0" sort="0" autoFilter="0" pivotTables="0"/>
  <autoFilter ref="B14:WWL87" xr:uid="{00000000-0009-0000-0000-00000D000000}"/>
  <mergeCells count="9">
    <mergeCell ref="B11:S11"/>
    <mergeCell ref="B12:S12"/>
    <mergeCell ref="R1:S1"/>
    <mergeCell ref="R2:S2"/>
    <mergeCell ref="R3:S3"/>
    <mergeCell ref="B6:S6"/>
    <mergeCell ref="B8:S8"/>
    <mergeCell ref="B9:S9"/>
    <mergeCell ref="B10:S10"/>
  </mergeCells>
  <phoneticPr fontId="68" type="noConversion"/>
  <conditionalFormatting sqref="E74:M75 E26:S33 S71:S74 E79:S86 O74:S75 O69:O75 Q69:Q76">
    <cfRule type="containsText" dxfId="246" priority="103" operator="containsText" text="Наименование инвестиционного проекта">
      <formula>NOT(ISERROR(SEARCH("Наименование инвестиционного проекта",E26)))</formula>
    </cfRule>
  </conditionalFormatting>
  <conditionalFormatting sqref="E34:S37 E15:S25 T50 E76:S78 E67:S68 I70:L75 E69:M73 O69:S73 O69:O78 P70:P75 R70:R74 S70:S75 E53:S65">
    <cfRule type="containsText" dxfId="245" priority="114" operator="containsText" text="Наименование инвестиционного проекта">
      <formula>NOT(ISERROR(SEARCH("Наименование инвестиционного проекта",E15)))</formula>
    </cfRule>
  </conditionalFormatting>
  <conditionalFormatting sqref="T50 E15:S37 E76:S86 E67:S68 E69:M75 O69:S75 E53:S65 E87:H94">
    <cfRule type="cellIs" dxfId="244" priority="113" operator="equal">
      <formula>0</formula>
    </cfRule>
  </conditionalFormatting>
  <conditionalFormatting sqref="E66:S66">
    <cfRule type="cellIs" dxfId="243" priority="100" operator="equal">
      <formula>0</formula>
    </cfRule>
  </conditionalFormatting>
  <conditionalFormatting sqref="S69:S75">
    <cfRule type="containsText" dxfId="242" priority="70" operator="containsText" text="Наименование инвестиционного проекта">
      <formula>NOT(ISERROR(SEARCH("Наименование инвестиционного проекта",S69)))</formula>
    </cfRule>
  </conditionalFormatting>
  <conditionalFormatting sqref="B86:B92 D86:D92 B69:D69">
    <cfRule type="containsText" dxfId="241" priority="69" operator="containsText" text="Наименование инвестиционного проекта">
      <formula>NOT(ISERROR(SEARCH("Наименование инвестиционного проекта",B69)))</formula>
    </cfRule>
  </conditionalFormatting>
  <conditionalFormatting sqref="B76:D79 B72:D72 B86:D92 B69:D69">
    <cfRule type="cellIs" dxfId="240" priority="68" operator="equal">
      <formula>0</formula>
    </cfRule>
  </conditionalFormatting>
  <conditionalFormatting sqref="D76:D77 B78:D79 D15:D41 B100:D114 B64:D68 C92 B126:D169 B72:D72 D94:D95 B94:B95 B116:D117 B119:D122">
    <cfRule type="containsText" dxfId="239" priority="67" operator="containsText" text="Наименование инвестиционного проекта">
      <formula>NOT(ISERROR(SEARCH("Наименование инвестиционного проекта",B15)))</formula>
    </cfRule>
  </conditionalFormatting>
  <conditionalFormatting sqref="B42:D42 D15:D41 B100:D114 B49:D61 C92 B44:D44 B47:D47 B64:D68 B126:D169 D94:D95 B94:B95 B116:D117 B119:D122">
    <cfRule type="cellIs" dxfId="238" priority="66" operator="equal">
      <formula>0</formula>
    </cfRule>
  </conditionalFormatting>
  <conditionalFormatting sqref="D99">
    <cfRule type="cellIs" dxfId="237" priority="57" operator="equal">
      <formula>0</formula>
    </cfRule>
  </conditionalFormatting>
  <conditionalFormatting sqref="C94">
    <cfRule type="cellIs" dxfId="236" priority="59" operator="equal">
      <formula>0</formula>
    </cfRule>
  </conditionalFormatting>
  <conditionalFormatting sqref="C95">
    <cfRule type="cellIs" dxfId="235" priority="58" operator="equal">
      <formula>0</formula>
    </cfRule>
  </conditionalFormatting>
  <conditionalFormatting sqref="C38:C39">
    <cfRule type="cellIs" dxfId="234" priority="55" operator="equal">
      <formula>0</formula>
    </cfRule>
  </conditionalFormatting>
  <conditionalFormatting sqref="B76:C77 D80:D81 B99:C99 B96:D98 B82:D85">
    <cfRule type="containsText" dxfId="233" priority="65" operator="containsText" text="Наименование инвестиционного проекта">
      <formula>NOT(ISERROR(SEARCH("Наименование инвестиционного проекта",B76)))</formula>
    </cfRule>
  </conditionalFormatting>
  <conditionalFormatting sqref="D80:D81 B99:C99 B96:D98 B82:D85">
    <cfRule type="cellIs" dxfId="232" priority="64" operator="equal">
      <formula>0</formula>
    </cfRule>
  </conditionalFormatting>
  <conditionalFormatting sqref="B15:C15 B40:C41 B39">
    <cfRule type="cellIs" dxfId="231" priority="63" operator="equal">
      <formula>0</formula>
    </cfRule>
  </conditionalFormatting>
  <conditionalFormatting sqref="B48 D48">
    <cfRule type="cellIs" dxfId="230" priority="62" operator="equal">
      <formula>0</formula>
    </cfRule>
  </conditionalFormatting>
  <conditionalFormatting sqref="B80:C80">
    <cfRule type="cellIs" dxfId="229" priority="61" operator="equal">
      <formula>0</formula>
    </cfRule>
  </conditionalFormatting>
  <conditionalFormatting sqref="B81:C81">
    <cfRule type="cellIs" dxfId="228" priority="60" operator="equal">
      <formula>0</formula>
    </cfRule>
  </conditionalFormatting>
  <conditionalFormatting sqref="C48">
    <cfRule type="cellIs" dxfId="227" priority="56" operator="equal">
      <formula>0</formula>
    </cfRule>
  </conditionalFormatting>
  <conditionalFormatting sqref="C43">
    <cfRule type="cellIs" dxfId="226" priority="53" operator="equal">
      <formula>0</formula>
    </cfRule>
  </conditionalFormatting>
  <conditionalFormatting sqref="D43 B43">
    <cfRule type="cellIs" dxfId="225" priority="54" operator="equal">
      <formula>0</formula>
    </cfRule>
  </conditionalFormatting>
  <conditionalFormatting sqref="C45:C46">
    <cfRule type="cellIs" dxfId="224" priority="51" operator="equal">
      <formula>0</formula>
    </cfRule>
  </conditionalFormatting>
  <conditionalFormatting sqref="D45:D46 B45:B46">
    <cfRule type="cellIs" dxfId="223" priority="52" operator="equal">
      <formula>0</formula>
    </cfRule>
  </conditionalFormatting>
  <conditionalFormatting sqref="B62:D63">
    <cfRule type="cellIs" dxfId="222" priority="50" operator="equal">
      <formula>0</formula>
    </cfRule>
  </conditionalFormatting>
  <conditionalFormatting sqref="B125:D125">
    <cfRule type="containsText" dxfId="221" priority="49" operator="containsText" text="Наименование инвестиционного проекта">
      <formula>NOT(ISERROR(SEARCH("Наименование инвестиционного проекта",B125)))</formula>
    </cfRule>
  </conditionalFormatting>
  <conditionalFormatting sqref="B125:D125">
    <cfRule type="cellIs" dxfId="220" priority="48" operator="equal">
      <formula>0</formula>
    </cfRule>
  </conditionalFormatting>
  <conditionalFormatting sqref="B72:D72">
    <cfRule type="containsText" dxfId="219" priority="47" operator="containsText" text="Наименование инвестиционного проекта">
      <formula>NOT(ISERROR(SEARCH("Наименование инвестиционного проекта",B72)))</formula>
    </cfRule>
  </conditionalFormatting>
  <conditionalFormatting sqref="B72:D72">
    <cfRule type="cellIs" dxfId="218" priority="46" operator="equal">
      <formula>0</formula>
    </cfRule>
  </conditionalFormatting>
  <conditionalFormatting sqref="C72">
    <cfRule type="containsText" dxfId="217" priority="45" operator="containsText" text="Наименование инвестиционного проекта">
      <formula>NOT(ISERROR(SEARCH("Наименование инвестиционного проекта",C72)))</formula>
    </cfRule>
  </conditionalFormatting>
  <conditionalFormatting sqref="C93">
    <cfRule type="cellIs" dxfId="216" priority="42" operator="equal">
      <formula>0</formula>
    </cfRule>
  </conditionalFormatting>
  <conditionalFormatting sqref="D93 B93">
    <cfRule type="containsText" dxfId="215" priority="44" operator="containsText" text="Наименование инвестиционного проекта">
      <formula>NOT(ISERROR(SEARCH("Наименование инвестиционного проекта",B93)))</formula>
    </cfRule>
  </conditionalFormatting>
  <conditionalFormatting sqref="D93 B93">
    <cfRule type="cellIs" dxfId="214" priority="43" operator="equal">
      <formula>0</formula>
    </cfRule>
  </conditionalFormatting>
  <conditionalFormatting sqref="B123:D124">
    <cfRule type="containsText" dxfId="213" priority="41" operator="containsText" text="Наименование инвестиционного проекта">
      <formula>NOT(ISERROR(SEARCH("Наименование инвестиционного проекта",B123)))</formula>
    </cfRule>
  </conditionalFormatting>
  <conditionalFormatting sqref="B123:D124">
    <cfRule type="cellIs" dxfId="212" priority="40" operator="equal">
      <formula>0</formula>
    </cfRule>
  </conditionalFormatting>
  <conditionalFormatting sqref="B170:D172">
    <cfRule type="containsText" dxfId="211" priority="39" operator="containsText" text="Наименование инвестиционного проекта">
      <formula>NOT(ISERROR(SEARCH("Наименование инвестиционного проекта",B170)))</formula>
    </cfRule>
  </conditionalFormatting>
  <conditionalFormatting sqref="B170:D172">
    <cfRule type="cellIs" dxfId="210" priority="38" operator="equal">
      <formula>0</formula>
    </cfRule>
  </conditionalFormatting>
  <conditionalFormatting sqref="B70:D71">
    <cfRule type="containsText" dxfId="209" priority="37" operator="containsText" text="Наименование инвестиционного проекта">
      <formula>NOT(ISERROR(SEARCH("Наименование инвестиционного проекта",B70)))</formula>
    </cfRule>
  </conditionalFormatting>
  <conditionalFormatting sqref="B70:D71">
    <cfRule type="cellIs" dxfId="208" priority="36" operator="equal">
      <formula>0</formula>
    </cfRule>
  </conditionalFormatting>
  <conditionalFormatting sqref="C70:C71">
    <cfRule type="containsText" dxfId="207" priority="35" operator="containsText" text="Наименование инвестиционного проекта">
      <formula>NOT(ISERROR(SEARCH("Наименование инвестиционного проекта",C70)))</formula>
    </cfRule>
  </conditionalFormatting>
  <conditionalFormatting sqref="B73:D74">
    <cfRule type="containsText" dxfId="206" priority="34" operator="containsText" text="Наименование инвестиционного проекта">
      <formula>NOT(ISERROR(SEARCH("Наименование инвестиционного проекта",B73)))</formula>
    </cfRule>
  </conditionalFormatting>
  <conditionalFormatting sqref="B73:D74">
    <cfRule type="cellIs" dxfId="205" priority="33" operator="equal">
      <formula>0</formula>
    </cfRule>
  </conditionalFormatting>
  <conditionalFormatting sqref="C73:C74">
    <cfRule type="containsText" dxfId="204" priority="32" operator="containsText" text="Наименование инвестиционного проекта">
      <formula>NOT(ISERROR(SEARCH("Наименование инвестиционного проекта",C73)))</formula>
    </cfRule>
  </conditionalFormatting>
  <conditionalFormatting sqref="B115:D115">
    <cfRule type="containsText" dxfId="203" priority="31" operator="containsText" text="Наименование инвестиционного проекта">
      <formula>NOT(ISERROR(SEARCH("Наименование инвестиционного проекта",B115)))</formula>
    </cfRule>
  </conditionalFormatting>
  <conditionalFormatting sqref="B115:D115">
    <cfRule type="cellIs" dxfId="202" priority="30" operator="equal">
      <formula>0</formula>
    </cfRule>
  </conditionalFormatting>
  <conditionalFormatting sqref="B75:D75">
    <cfRule type="containsText" dxfId="201" priority="29" operator="containsText" text="Наименование инвестиционного проекта">
      <formula>NOT(ISERROR(SEARCH("Наименование инвестиционного проекта",B75)))</formula>
    </cfRule>
  </conditionalFormatting>
  <conditionalFormatting sqref="B75:D75">
    <cfRule type="cellIs" dxfId="200" priority="28" operator="equal">
      <formula>0</formula>
    </cfRule>
  </conditionalFormatting>
  <conditionalFormatting sqref="B118:D118">
    <cfRule type="containsText" dxfId="199" priority="27" operator="containsText" text="Наименование инвестиционного проекта">
      <formula>NOT(ISERROR(SEARCH("Наименование инвестиционного проекта",B118)))</formula>
    </cfRule>
  </conditionalFormatting>
  <conditionalFormatting sqref="B118:D118">
    <cfRule type="cellIs" dxfId="198" priority="26" operator="equal">
      <formula>0</formula>
    </cfRule>
  </conditionalFormatting>
  <conditionalFormatting sqref="B173:D173">
    <cfRule type="containsText" dxfId="197" priority="25" operator="containsText" text="Наименование инвестиционного проекта">
      <formula>NOT(ISERROR(SEARCH("Наименование инвестиционного проекта",B173)))</formula>
    </cfRule>
  </conditionalFormatting>
  <conditionalFormatting sqref="B173:D173">
    <cfRule type="cellIs" dxfId="196" priority="24" operator="equal">
      <formula>0</formula>
    </cfRule>
  </conditionalFormatting>
  <conditionalFormatting sqref="N43">
    <cfRule type="containsText" dxfId="195" priority="23" operator="containsText" text="Наименование инвестиционного проекта">
      <formula>NOT(ISERROR(SEARCH("Наименование инвестиционного проекта",N43)))</formula>
    </cfRule>
  </conditionalFormatting>
  <conditionalFormatting sqref="N43">
    <cfRule type="cellIs" dxfId="194" priority="22" operator="equal">
      <formula>0</formula>
    </cfRule>
  </conditionalFormatting>
  <conditionalFormatting sqref="N45:N46">
    <cfRule type="containsText" dxfId="193" priority="21" operator="containsText" text="Наименование инвестиционного проекта">
      <formula>NOT(ISERROR(SEARCH("Наименование инвестиционного проекта",N45)))</formula>
    </cfRule>
  </conditionalFormatting>
  <conditionalFormatting sqref="N45:N46">
    <cfRule type="cellIs" dxfId="192" priority="20" operator="equal">
      <formula>0</formula>
    </cfRule>
  </conditionalFormatting>
  <conditionalFormatting sqref="E87:H94">
    <cfRule type="containsText" dxfId="191" priority="19" operator="containsText" text="Наименование инвестиционного проекта">
      <formula>NOT(ISERROR(SEARCH("Наименование инвестиционного проекта",E87)))</formula>
    </cfRule>
  </conditionalFormatting>
  <conditionalFormatting sqref="N69:N75">
    <cfRule type="containsText" dxfId="190" priority="18" operator="containsText" text="Наименование инвестиционного проекта">
      <formula>NOT(ISERROR(SEARCH("Наименование инвестиционного проекта",N69)))</formula>
    </cfRule>
  </conditionalFormatting>
  <conditionalFormatting sqref="N69:N75">
    <cfRule type="cellIs" dxfId="189" priority="17" operator="equal">
      <formula>0</formula>
    </cfRule>
  </conditionalFormatting>
  <conditionalFormatting sqref="N87:N94">
    <cfRule type="containsText" dxfId="188" priority="16" operator="containsText" text="Наименование инвестиционного проекта">
      <formula>NOT(ISERROR(SEARCH("Наименование инвестиционного проекта",N87)))</formula>
    </cfRule>
  </conditionalFormatting>
  <conditionalFormatting sqref="N87:N94">
    <cfRule type="cellIs" dxfId="187" priority="15" operator="equal">
      <formula>0</formula>
    </cfRule>
  </conditionalFormatting>
  <conditionalFormatting sqref="E115:H115">
    <cfRule type="cellIs" dxfId="186" priority="14" operator="equal">
      <formula>0</formula>
    </cfRule>
  </conditionalFormatting>
  <conditionalFormatting sqref="E115:H115">
    <cfRule type="containsText" dxfId="185" priority="13" operator="containsText" text="Наименование инвестиционного проекта">
      <formula>NOT(ISERROR(SEARCH("Наименование инвестиционного проекта",E115)))</formula>
    </cfRule>
  </conditionalFormatting>
  <conditionalFormatting sqref="E118:H120">
    <cfRule type="cellIs" dxfId="184" priority="12" operator="equal">
      <formula>0</formula>
    </cfRule>
  </conditionalFormatting>
  <conditionalFormatting sqref="E118:H120">
    <cfRule type="containsText" dxfId="183" priority="11" operator="containsText" text="Наименование инвестиционного проекта">
      <formula>NOT(ISERROR(SEARCH("Наименование инвестиционного проекта",E118)))</formula>
    </cfRule>
  </conditionalFormatting>
  <conditionalFormatting sqref="E123:H125">
    <cfRule type="cellIs" dxfId="182" priority="10" operator="equal">
      <formula>0</formula>
    </cfRule>
  </conditionalFormatting>
  <conditionalFormatting sqref="E123:H125">
    <cfRule type="containsText" dxfId="181" priority="9" operator="containsText" text="Наименование инвестиционного проекта">
      <formula>NOT(ISERROR(SEARCH("Наименование инвестиционного проекта",E123)))</formula>
    </cfRule>
  </conditionalFormatting>
  <conditionalFormatting sqref="E170:H173">
    <cfRule type="cellIs" dxfId="180" priority="8" operator="equal">
      <formula>0</formula>
    </cfRule>
  </conditionalFormatting>
  <conditionalFormatting sqref="E170:H173">
    <cfRule type="containsText" dxfId="179" priority="7" operator="containsText" text="Наименование инвестиционного проекта">
      <formula>NOT(ISERROR(SEARCH("Наименование инвестиционного проекта",E170)))</formula>
    </cfRule>
  </conditionalFormatting>
  <conditionalFormatting sqref="N115">
    <cfRule type="containsText" dxfId="178" priority="6" operator="containsText" text="Наименование инвестиционного проекта">
      <formula>NOT(ISERROR(SEARCH("Наименование инвестиционного проекта",N115)))</formula>
    </cfRule>
  </conditionalFormatting>
  <conditionalFormatting sqref="N115">
    <cfRule type="cellIs" dxfId="177" priority="5" operator="equal">
      <formula>0</formula>
    </cfRule>
  </conditionalFormatting>
  <conditionalFormatting sqref="N118:N120">
    <cfRule type="containsText" dxfId="176" priority="4" operator="containsText" text="Наименование инвестиционного проекта">
      <formula>NOT(ISERROR(SEARCH("Наименование инвестиционного проекта",N118)))</formula>
    </cfRule>
  </conditionalFormatting>
  <conditionalFormatting sqref="N118:N120">
    <cfRule type="cellIs" dxfId="175" priority="3" operator="equal">
      <formula>0</formula>
    </cfRule>
  </conditionalFormatting>
  <conditionalFormatting sqref="N123:N125">
    <cfRule type="containsText" dxfId="174" priority="2" operator="containsText" text="Наименование инвестиционного проекта">
      <formula>NOT(ISERROR(SEARCH("Наименование инвестиционного проекта",N123)))</formula>
    </cfRule>
  </conditionalFormatting>
  <conditionalFormatting sqref="N123:N125">
    <cfRule type="cellIs" dxfId="173" priority="1" operator="equal">
      <formula>0</formula>
    </cfRule>
  </conditionalFormatting>
  <pageMargins left="0.70866141732283472" right="0.70866141732283472" top="0.74803149606299213" bottom="0.74803149606299213" header="0.31496062992125984" footer="0.31496062992125984"/>
  <pageSetup paperSize="8" scale="1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AN66"/>
  <sheetViews>
    <sheetView view="pageBreakPreview" zoomScale="55" zoomScaleNormal="50" zoomScaleSheetLayoutView="55" workbookViewId="0">
      <pane xSplit="3" ySplit="21" topLeftCell="D46" activePane="bottomRight" state="frozen"/>
      <selection activeCell="A17" sqref="A17"/>
      <selection pane="topRight" activeCell="D17" sqref="D17"/>
      <selection pane="bottomLeft" activeCell="A22" sqref="A22"/>
      <selection pane="bottomRight" activeCell="B7" sqref="B7:AJ7"/>
    </sheetView>
  </sheetViews>
  <sheetFormatPr defaultRowHeight="15" x14ac:dyDescent="0.2"/>
  <cols>
    <col min="1" max="1" width="5.42578125" style="191" customWidth="1"/>
    <col min="2" max="2" width="17.42578125" style="191" customWidth="1"/>
    <col min="3" max="3" width="112.7109375" style="231" customWidth="1"/>
    <col min="4" max="4" width="30.85546875" style="190" customWidth="1"/>
    <col min="5" max="6" width="35.5703125" style="190" customWidth="1"/>
    <col min="7" max="7" width="53.28515625" style="191" customWidth="1"/>
    <col min="8" max="8" width="23.42578125" style="191" customWidth="1"/>
    <col min="9" max="9" width="36.140625" style="191" customWidth="1"/>
    <col min="10" max="10" width="26.7109375" style="191" customWidth="1"/>
    <col min="11" max="11" width="22.7109375" style="190" customWidth="1"/>
    <col min="12" max="12" width="21.85546875" style="191" customWidth="1"/>
    <col min="13" max="13" width="32.5703125" style="191" customWidth="1"/>
    <col min="14" max="14" width="23" style="191" customWidth="1"/>
    <col min="15" max="15" width="26.28515625" style="191" customWidth="1"/>
    <col min="16" max="16" width="18.42578125" style="191" customWidth="1"/>
    <col min="17" max="17" width="19.85546875" style="191" customWidth="1"/>
    <col min="18" max="18" width="51.7109375" style="191" customWidth="1"/>
    <col min="19" max="19" width="36" style="191" customWidth="1"/>
    <col min="20" max="20" width="30.140625" style="191" customWidth="1"/>
    <col min="21" max="21" width="30.140625" style="192" customWidth="1"/>
    <col min="22" max="22" width="34.42578125" style="191" customWidth="1"/>
    <col min="23" max="24" width="28.140625" style="191" customWidth="1"/>
    <col min="25" max="25" width="27.7109375" style="191" customWidth="1"/>
    <col min="26" max="27" width="18" style="191" customWidth="1"/>
    <col min="28" max="31" width="19" style="191" customWidth="1"/>
    <col min="32" max="32" width="22.5703125" style="191" customWidth="1"/>
    <col min="33" max="33" width="24.7109375" style="191" customWidth="1"/>
    <col min="34" max="34" width="36.7109375" style="191" customWidth="1"/>
    <col min="35" max="36" width="43.140625" style="191" customWidth="1"/>
    <col min="37" max="37" width="6.140625" style="191" customWidth="1"/>
    <col min="38" max="38" width="17.7109375" style="191" customWidth="1"/>
    <col min="39" max="16384" width="9.140625" style="191"/>
  </cols>
  <sheetData>
    <row r="1" spans="2:36" x14ac:dyDescent="0.2">
      <c r="B1" s="187"/>
      <c r="C1" s="188"/>
      <c r="D1" s="189"/>
      <c r="AH1" s="193"/>
      <c r="AI1" s="193"/>
      <c r="AJ1" s="193"/>
    </row>
    <row r="2" spans="2:36" s="195" customFormat="1" ht="15.75" x14ac:dyDescent="0.25">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1077"/>
      <c r="AD2" s="1077"/>
      <c r="AE2" s="1077"/>
      <c r="AF2" s="1077"/>
      <c r="AG2" s="194"/>
      <c r="AH2" s="194"/>
      <c r="AI2" s="194"/>
      <c r="AJ2" s="194"/>
    </row>
    <row r="3" spans="2:36" s="195" customFormat="1" ht="15.75" x14ac:dyDescent="0.25">
      <c r="B3" s="1077"/>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96"/>
      <c r="AH3" s="196"/>
      <c r="AI3" s="196"/>
      <c r="AJ3" s="196"/>
    </row>
    <row r="4" spans="2:36" s="195" customFormat="1" ht="15.75" x14ac:dyDescent="0.25">
      <c r="B4" s="1078" t="s">
        <v>536</v>
      </c>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s="1078"/>
      <c r="AA4" s="1078"/>
      <c r="AB4" s="1078"/>
      <c r="AC4" s="1078"/>
      <c r="AD4" s="1078"/>
      <c r="AE4" s="1078"/>
      <c r="AF4" s="1078"/>
      <c r="AG4" s="197"/>
      <c r="AH4" s="197"/>
      <c r="AI4" s="197"/>
      <c r="AJ4" s="197"/>
    </row>
    <row r="5" spans="2:36" s="195" customFormat="1" ht="15.75" x14ac:dyDescent="0.25">
      <c r="AG5" s="198"/>
      <c r="AH5" s="198"/>
      <c r="AI5" s="198"/>
      <c r="AJ5" s="198"/>
    </row>
    <row r="6" spans="2:36" s="195" customFormat="1" ht="15.75" x14ac:dyDescent="0.25">
      <c r="B6" s="1079"/>
      <c r="C6" s="1079"/>
      <c r="D6" s="1079"/>
      <c r="E6" s="1079"/>
      <c r="F6" s="1079"/>
      <c r="G6" s="1079"/>
      <c r="H6" s="1079"/>
      <c r="I6" s="1079"/>
      <c r="J6" s="1079"/>
      <c r="K6" s="1079"/>
      <c r="L6" s="1079"/>
      <c r="M6" s="1079"/>
      <c r="N6" s="1079"/>
      <c r="O6" s="1079"/>
      <c r="P6" s="1079"/>
      <c r="Q6" s="1079"/>
      <c r="R6" s="1079"/>
      <c r="S6" s="1079"/>
      <c r="T6" s="1079"/>
      <c r="U6" s="1079"/>
      <c r="V6" s="1079"/>
      <c r="W6" s="1079"/>
      <c r="X6" s="1079"/>
      <c r="Y6" s="1079"/>
      <c r="Z6" s="1079"/>
      <c r="AA6" s="1079"/>
      <c r="AB6" s="1079"/>
      <c r="AC6" s="1079"/>
      <c r="AD6" s="1079"/>
      <c r="AE6" s="1079"/>
      <c r="AF6" s="1079"/>
    </row>
    <row r="7" spans="2:36" s="195" customFormat="1" ht="15.75" x14ac:dyDescent="0.25">
      <c r="B7" s="1076" t="s">
        <v>537</v>
      </c>
      <c r="C7" s="1076"/>
      <c r="D7" s="1076"/>
      <c r="E7" s="1076"/>
      <c r="F7" s="1076"/>
      <c r="G7" s="1076"/>
      <c r="H7" s="1076"/>
      <c r="I7" s="1076"/>
      <c r="J7" s="1076"/>
      <c r="K7" s="1076"/>
      <c r="L7" s="1076"/>
      <c r="M7" s="1076"/>
      <c r="N7" s="1076"/>
      <c r="O7" s="1076"/>
      <c r="P7" s="1076"/>
      <c r="Q7" s="1076"/>
      <c r="R7" s="1076"/>
      <c r="S7" s="1076"/>
      <c r="T7" s="1076"/>
      <c r="U7" s="1076"/>
      <c r="V7" s="1076"/>
      <c r="W7" s="1076"/>
      <c r="X7" s="1076"/>
      <c r="Y7" s="1076"/>
      <c r="Z7" s="1076"/>
      <c r="AA7" s="1076"/>
      <c r="AB7" s="1076"/>
      <c r="AC7" s="1076"/>
      <c r="AD7" s="1076"/>
      <c r="AE7" s="1076"/>
      <c r="AF7" s="1076"/>
      <c r="AG7" s="1076"/>
      <c r="AH7" s="1076"/>
      <c r="AI7" s="1076"/>
      <c r="AJ7" s="1076"/>
    </row>
    <row r="8" spans="2:36" s="195" customFormat="1" ht="15.75" x14ac:dyDescent="0.25">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row>
    <row r="9" spans="2:36" s="195" customFormat="1" ht="15.75" x14ac:dyDescent="0.25">
      <c r="B9" s="1076" t="s">
        <v>538</v>
      </c>
      <c r="C9" s="1076"/>
      <c r="D9" s="1076"/>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row>
    <row r="10" spans="2:36" ht="15.75" x14ac:dyDescent="0.2">
      <c r="B10" s="200"/>
      <c r="C10" s="201"/>
      <c r="D10" s="202"/>
      <c r="E10" s="203"/>
      <c r="F10" s="203"/>
      <c r="G10" s="204"/>
      <c r="H10" s="204"/>
      <c r="I10" s="204"/>
      <c r="J10" s="204"/>
      <c r="K10" s="204"/>
      <c r="L10" s="204"/>
      <c r="M10" s="193"/>
      <c r="N10" s="193"/>
      <c r="O10" s="205"/>
      <c r="P10" s="193"/>
      <c r="Q10" s="193"/>
      <c r="R10" s="193"/>
      <c r="S10" s="193"/>
      <c r="T10" s="205"/>
      <c r="U10" s="206"/>
      <c r="V10" s="193"/>
      <c r="W10" s="193"/>
      <c r="X10" s="193"/>
      <c r="Z10" s="200"/>
      <c r="AA10" s="207"/>
      <c r="AG10" s="207"/>
      <c r="AH10" s="200"/>
      <c r="AI10" s="200"/>
      <c r="AJ10" s="200"/>
    </row>
    <row r="11" spans="2:36" s="208" customFormat="1" ht="15.75" x14ac:dyDescent="0.25">
      <c r="B11" s="1049" t="s">
        <v>677</v>
      </c>
      <c r="C11" s="1049"/>
      <c r="D11" s="1049"/>
      <c r="E11" s="1049"/>
      <c r="F11" s="1049"/>
      <c r="G11" s="1049"/>
      <c r="H11" s="1049"/>
      <c r="I11" s="1049"/>
      <c r="J11" s="1049"/>
      <c r="K11" s="1049"/>
      <c r="L11" s="1049"/>
      <c r="M11" s="1049"/>
      <c r="N11" s="1049"/>
      <c r="O11" s="1049"/>
      <c r="P11" s="1049"/>
      <c r="Q11" s="1049"/>
      <c r="R11" s="1049"/>
      <c r="S11" s="1049"/>
      <c r="T11" s="1049"/>
      <c r="U11" s="1049"/>
      <c r="V11" s="1049"/>
      <c r="W11" s="1049"/>
      <c r="X11" s="1049"/>
      <c r="Y11" s="1049"/>
      <c r="Z11" s="1049"/>
      <c r="AA11" s="1049"/>
      <c r="AB11" s="1049"/>
      <c r="AC11" s="1049"/>
      <c r="AD11" s="1049"/>
      <c r="AE11" s="1049"/>
      <c r="AF11" s="1049"/>
      <c r="AG11" s="1049"/>
      <c r="AH11" s="1049"/>
      <c r="AI11" s="1049"/>
      <c r="AJ11" s="1049"/>
    </row>
    <row r="12" spans="2:36" s="208" customFormat="1" ht="15.75" x14ac:dyDescent="0.25">
      <c r="B12" s="1050" t="s">
        <v>539</v>
      </c>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s="1051"/>
      <c r="AE12" s="1051"/>
      <c r="AF12" s="1051"/>
      <c r="AG12" s="1051"/>
      <c r="AH12" s="1051"/>
      <c r="AI12" s="1051"/>
      <c r="AJ12" s="1051"/>
    </row>
    <row r="13" spans="2:36" s="208" customFormat="1" ht="15.75" x14ac:dyDescent="0.25">
      <c r="B13" s="209"/>
      <c r="C13"/>
      <c r="D13"/>
      <c r="E13"/>
      <c r="F13"/>
      <c r="G13"/>
      <c r="H13"/>
      <c r="I13"/>
      <c r="J13"/>
      <c r="K13"/>
      <c r="L13"/>
      <c r="M13"/>
      <c r="N13"/>
      <c r="O13"/>
      <c r="P13"/>
      <c r="Q13"/>
      <c r="R13"/>
      <c r="S13"/>
      <c r="T13"/>
      <c r="U13"/>
      <c r="V13"/>
      <c r="W13"/>
      <c r="X13"/>
      <c r="Y13"/>
      <c r="Z13"/>
      <c r="AA13"/>
      <c r="AB13"/>
      <c r="AC13"/>
      <c r="AD13"/>
      <c r="AE13"/>
      <c r="AF13"/>
      <c r="AG13"/>
      <c r="AH13"/>
      <c r="AI13"/>
      <c r="AJ13"/>
    </row>
    <row r="14" spans="2:36" s="208" customFormat="1" ht="15.75" x14ac:dyDescent="0.25">
      <c r="B14" s="209"/>
      <c r="C14"/>
      <c r="D14"/>
      <c r="E14"/>
      <c r="F14"/>
      <c r="G14"/>
      <c r="H14"/>
      <c r="I14"/>
      <c r="J14"/>
      <c r="K14"/>
      <c r="L14"/>
      <c r="M14"/>
      <c r="N14"/>
      <c r="O14" s="1052" t="s">
        <v>1414</v>
      </c>
      <c r="P14" s="1052"/>
      <c r="Q14" s="1052"/>
      <c r="R14" s="1052"/>
      <c r="S14" s="1052"/>
      <c r="T14"/>
      <c r="U14"/>
      <c r="V14"/>
      <c r="W14"/>
      <c r="X14"/>
      <c r="Y14"/>
      <c r="Z14"/>
      <c r="AA14"/>
      <c r="AB14"/>
      <c r="AC14"/>
      <c r="AD14"/>
      <c r="AE14"/>
      <c r="AF14"/>
      <c r="AG14"/>
      <c r="AH14"/>
      <c r="AI14"/>
      <c r="AJ14"/>
    </row>
    <row r="15" spans="2:36" s="208" customFormat="1" ht="15.75" x14ac:dyDescent="0.25">
      <c r="C15" s="210"/>
      <c r="D15" s="211"/>
      <c r="E15" s="211"/>
      <c r="F15" s="211"/>
      <c r="J15" s="212"/>
      <c r="K15" s="211"/>
      <c r="L15" s="212"/>
      <c r="M15" s="212"/>
      <c r="N15" s="212"/>
      <c r="O15" s="212"/>
      <c r="P15" s="212"/>
      <c r="Q15" s="212"/>
      <c r="R15" s="212"/>
      <c r="S15" s="212"/>
      <c r="T15" s="212"/>
      <c r="U15" s="213"/>
      <c r="V15" s="212"/>
      <c r="W15" s="212"/>
      <c r="X15" s="212"/>
      <c r="Y15" s="212"/>
      <c r="Z15" s="212"/>
      <c r="AA15" s="212"/>
      <c r="AB15" s="212"/>
      <c r="AC15" s="212"/>
      <c r="AD15" s="212"/>
      <c r="AE15" s="212"/>
      <c r="AF15" s="212"/>
      <c r="AG15" s="212"/>
      <c r="AH15" s="212"/>
      <c r="AI15" s="212"/>
      <c r="AJ15" s="212"/>
    </row>
    <row r="16" spans="2:36" s="208" customFormat="1" ht="16.5" thickBot="1" x14ac:dyDescent="0.3">
      <c r="C16" s="210"/>
      <c r="D16" s="211"/>
      <c r="E16" s="211"/>
      <c r="F16" s="211"/>
      <c r="J16" s="212"/>
      <c r="K16" s="211"/>
      <c r="L16" s="212"/>
      <c r="M16" s="212"/>
      <c r="N16" s="212"/>
      <c r="O16" s="212"/>
      <c r="P16" s="212"/>
      <c r="Q16" s="212"/>
      <c r="R16" s="212"/>
      <c r="S16" s="212"/>
      <c r="T16" s="212"/>
      <c r="U16" s="213"/>
      <c r="V16" s="212"/>
      <c r="W16" s="212"/>
      <c r="X16" s="212"/>
      <c r="Y16" s="212"/>
      <c r="Z16" s="212"/>
      <c r="AA16" s="212"/>
      <c r="AB16" s="212"/>
      <c r="AC16" s="212"/>
      <c r="AD16" s="212"/>
      <c r="AE16" s="212"/>
      <c r="AF16" s="212"/>
      <c r="AG16" s="212"/>
      <c r="AH16" s="212"/>
      <c r="AI16" s="212"/>
      <c r="AJ16" s="212"/>
    </row>
    <row r="17" spans="1:40" ht="31.5" customHeight="1" thickBot="1" x14ac:dyDescent="0.25">
      <c r="A17" s="214"/>
      <c r="B17" s="1053" t="s">
        <v>7</v>
      </c>
      <c r="C17" s="1055" t="s">
        <v>8</v>
      </c>
      <c r="D17" s="1058" t="s">
        <v>508</v>
      </c>
      <c r="E17" s="1040" t="s">
        <v>540</v>
      </c>
      <c r="F17" s="1061"/>
      <c r="G17" s="1062"/>
      <c r="H17" s="1063" t="s">
        <v>541</v>
      </c>
      <c r="I17" s="1066" t="s">
        <v>542</v>
      </c>
      <c r="J17" s="1067"/>
      <c r="K17" s="1067"/>
      <c r="L17" s="1067"/>
      <c r="M17" s="1068"/>
      <c r="N17" s="1045" t="s">
        <v>543</v>
      </c>
      <c r="O17" s="1045"/>
      <c r="P17" s="1045"/>
      <c r="Q17" s="1069"/>
      <c r="R17" s="1044" t="s">
        <v>544</v>
      </c>
      <c r="S17" s="1045"/>
      <c r="T17" s="1045"/>
      <c r="U17" s="1045"/>
      <c r="V17" s="1026" t="s">
        <v>545</v>
      </c>
      <c r="W17" s="1032" t="s">
        <v>546</v>
      </c>
      <c r="X17" s="1047"/>
      <c r="Y17" s="1023" t="s">
        <v>547</v>
      </c>
      <c r="Z17" s="1032" t="s">
        <v>548</v>
      </c>
      <c r="AA17" s="1033"/>
      <c r="AB17" s="1029" t="s">
        <v>549</v>
      </c>
      <c r="AC17" s="1036"/>
      <c r="AD17" s="1036"/>
      <c r="AE17" s="1037"/>
      <c r="AF17" s="1026" t="s">
        <v>550</v>
      </c>
      <c r="AG17" s="1029" t="s">
        <v>551</v>
      </c>
      <c r="AH17" s="1030"/>
      <c r="AI17" s="1070" t="s">
        <v>552</v>
      </c>
      <c r="AJ17" s="1070" t="s">
        <v>510</v>
      </c>
      <c r="AK17" s="214"/>
    </row>
    <row r="18" spans="1:40" ht="77.25" customHeight="1" thickBot="1" x14ac:dyDescent="0.25">
      <c r="A18" s="214"/>
      <c r="B18" s="1054"/>
      <c r="C18" s="1056"/>
      <c r="D18" s="1059"/>
      <c r="E18" s="1073" t="s">
        <v>553</v>
      </c>
      <c r="F18" s="1074"/>
      <c r="G18" s="1070" t="s">
        <v>554</v>
      </c>
      <c r="H18" s="1064"/>
      <c r="I18" s="1042" t="s">
        <v>555</v>
      </c>
      <c r="J18" s="1073" t="s">
        <v>556</v>
      </c>
      <c r="K18" s="1075"/>
      <c r="L18" s="1042" t="s">
        <v>557</v>
      </c>
      <c r="M18" s="1042" t="s">
        <v>558</v>
      </c>
      <c r="N18" s="1017" t="s">
        <v>559</v>
      </c>
      <c r="O18" s="1019" t="s">
        <v>560</v>
      </c>
      <c r="P18" s="1021" t="s">
        <v>561</v>
      </c>
      <c r="Q18" s="1022"/>
      <c r="R18" s="1023" t="s">
        <v>562</v>
      </c>
      <c r="S18" s="1024" t="s">
        <v>563</v>
      </c>
      <c r="T18" s="1021" t="s">
        <v>564</v>
      </c>
      <c r="U18" s="1022"/>
      <c r="V18" s="1046"/>
      <c r="W18" s="1034"/>
      <c r="X18" s="1048"/>
      <c r="Y18" s="1019"/>
      <c r="Z18" s="1034"/>
      <c r="AA18" s="1035"/>
      <c r="AB18" s="1038" t="s">
        <v>565</v>
      </c>
      <c r="AC18" s="1039"/>
      <c r="AD18" s="1040" t="s">
        <v>566</v>
      </c>
      <c r="AE18" s="1041"/>
      <c r="AF18" s="1027"/>
      <c r="AG18" s="1015" t="s">
        <v>567</v>
      </c>
      <c r="AH18" s="1015" t="s">
        <v>568</v>
      </c>
      <c r="AI18" s="1071"/>
      <c r="AJ18" s="1071"/>
      <c r="AK18" s="214"/>
    </row>
    <row r="19" spans="1:40" ht="29.25" customHeight="1" thickBot="1" x14ac:dyDescent="0.25">
      <c r="A19" s="214"/>
      <c r="B19" s="1054"/>
      <c r="C19" s="1057"/>
      <c r="D19" s="1060"/>
      <c r="E19" s="215" t="s">
        <v>569</v>
      </c>
      <c r="F19" s="216" t="s">
        <v>570</v>
      </c>
      <c r="G19" s="1072"/>
      <c r="H19" s="1065"/>
      <c r="I19" s="1043"/>
      <c r="J19" s="217" t="s">
        <v>571</v>
      </c>
      <c r="K19" s="216" t="s">
        <v>572</v>
      </c>
      <c r="L19" s="1043"/>
      <c r="M19" s="1043"/>
      <c r="N19" s="1018"/>
      <c r="O19" s="1020"/>
      <c r="P19" s="218" t="s">
        <v>573</v>
      </c>
      <c r="Q19" s="219" t="s">
        <v>574</v>
      </c>
      <c r="R19" s="1020"/>
      <c r="S19" s="1025"/>
      <c r="T19" s="220" t="s">
        <v>573</v>
      </c>
      <c r="U19" s="221" t="s">
        <v>574</v>
      </c>
      <c r="V19" s="1028"/>
      <c r="W19" s="222" t="s">
        <v>575</v>
      </c>
      <c r="X19" s="223" t="s">
        <v>576</v>
      </c>
      <c r="Y19" s="1031"/>
      <c r="Z19" s="220" t="s">
        <v>573</v>
      </c>
      <c r="AA19" s="221" t="s">
        <v>574</v>
      </c>
      <c r="AB19" s="224" t="s">
        <v>577</v>
      </c>
      <c r="AC19" s="225" t="s">
        <v>578</v>
      </c>
      <c r="AD19" s="226" t="s">
        <v>577</v>
      </c>
      <c r="AE19" s="225" t="s">
        <v>578</v>
      </c>
      <c r="AF19" s="1028"/>
      <c r="AG19" s="1016"/>
      <c r="AH19" s="1016"/>
      <c r="AI19" s="1072"/>
      <c r="AJ19" s="1072"/>
      <c r="AK19" s="214"/>
    </row>
    <row r="20" spans="1:40" ht="24" customHeight="1" thickBot="1" x14ac:dyDescent="0.25">
      <c r="A20" s="214"/>
      <c r="B20" s="227">
        <v>1</v>
      </c>
      <c r="C20" s="427">
        <v>2</v>
      </c>
      <c r="D20" s="428">
        <v>3</v>
      </c>
      <c r="E20" s="424">
        <v>4</v>
      </c>
      <c r="F20" s="427">
        <v>5</v>
      </c>
      <c r="G20" s="428">
        <v>6</v>
      </c>
      <c r="H20" s="426">
        <v>7</v>
      </c>
      <c r="I20" s="430">
        <v>8</v>
      </c>
      <c r="J20" s="427">
        <v>9</v>
      </c>
      <c r="K20" s="427">
        <v>10</v>
      </c>
      <c r="L20" s="431">
        <v>11</v>
      </c>
      <c r="M20" s="432">
        <v>12</v>
      </c>
      <c r="N20" s="424">
        <v>13</v>
      </c>
      <c r="O20" s="427">
        <v>14</v>
      </c>
      <c r="P20" s="431">
        <v>15</v>
      </c>
      <c r="Q20" s="432">
        <v>16</v>
      </c>
      <c r="R20" s="433">
        <v>17</v>
      </c>
      <c r="S20" s="434">
        <v>18</v>
      </c>
      <c r="T20" s="424">
        <v>19</v>
      </c>
      <c r="U20" s="428">
        <v>20</v>
      </c>
      <c r="V20" s="424">
        <v>21</v>
      </c>
      <c r="W20" s="427">
        <v>22</v>
      </c>
      <c r="X20" s="427">
        <v>23</v>
      </c>
      <c r="Y20" s="425">
        <v>24</v>
      </c>
      <c r="Z20" s="424">
        <v>25</v>
      </c>
      <c r="AA20" s="428">
        <v>26</v>
      </c>
      <c r="AB20" s="435">
        <v>27</v>
      </c>
      <c r="AC20" s="431">
        <v>28</v>
      </c>
      <c r="AD20" s="431">
        <v>29</v>
      </c>
      <c r="AE20" s="431">
        <v>30</v>
      </c>
      <c r="AF20" s="432">
        <v>31</v>
      </c>
      <c r="AG20" s="429">
        <v>32</v>
      </c>
      <c r="AH20" s="426">
        <v>33</v>
      </c>
      <c r="AI20" s="435">
        <v>34</v>
      </c>
      <c r="AJ20" s="432"/>
      <c r="AK20" s="214"/>
    </row>
    <row r="21" spans="1:40" ht="48" customHeight="1" x14ac:dyDescent="0.2">
      <c r="A21" s="214"/>
      <c r="B21" s="361">
        <v>0</v>
      </c>
      <c r="C21" s="371" t="s">
        <v>92</v>
      </c>
      <c r="D21" s="333" t="s">
        <v>93</v>
      </c>
      <c r="E21" s="436" t="s">
        <v>180</v>
      </c>
      <c r="F21" s="437" t="s">
        <v>180</v>
      </c>
      <c r="G21" s="438" t="str">
        <f t="shared" ref="G21:H23" si="0">G22</f>
        <v>нд</v>
      </c>
      <c r="H21" s="438" t="str">
        <f t="shared" si="0"/>
        <v>нд</v>
      </c>
      <c r="I21" s="436" t="s">
        <v>180</v>
      </c>
      <c r="J21" s="439" t="s">
        <v>180</v>
      </c>
      <c r="K21" s="439" t="s">
        <v>180</v>
      </c>
      <c r="L21" s="439" t="s">
        <v>180</v>
      </c>
      <c r="M21" s="439" t="s">
        <v>180</v>
      </c>
      <c r="N21" s="439" t="s">
        <v>180</v>
      </c>
      <c r="O21" s="439" t="s">
        <v>180</v>
      </c>
      <c r="P21" s="439" t="s">
        <v>180</v>
      </c>
      <c r="Q21" s="439" t="s">
        <v>180</v>
      </c>
      <c r="R21" s="439" t="s">
        <v>180</v>
      </c>
      <c r="S21" s="439" t="s">
        <v>180</v>
      </c>
      <c r="T21" s="439" t="s">
        <v>180</v>
      </c>
      <c r="U21" s="438" t="str">
        <f>U22</f>
        <v>нд</v>
      </c>
      <c r="V21" s="439" t="s">
        <v>180</v>
      </c>
      <c r="W21" s="439" t="s">
        <v>180</v>
      </c>
      <c r="X21" s="436" t="s">
        <v>180</v>
      </c>
      <c r="Y21" s="439" t="s">
        <v>180</v>
      </c>
      <c r="Z21" s="439" t="s">
        <v>180</v>
      </c>
      <c r="AA21" s="439" t="s">
        <v>180</v>
      </c>
      <c r="AB21" s="440" t="s">
        <v>180</v>
      </c>
      <c r="AC21" s="441" t="str">
        <f>AC22</f>
        <v>нд</v>
      </c>
      <c r="AD21" s="440" t="s">
        <v>180</v>
      </c>
      <c r="AE21" s="440" t="s">
        <v>180</v>
      </c>
      <c r="AF21" s="439" t="s">
        <v>180</v>
      </c>
      <c r="AG21" s="439" t="s">
        <v>180</v>
      </c>
      <c r="AH21" s="439" t="s">
        <v>180</v>
      </c>
      <c r="AI21" s="439" t="s">
        <v>180</v>
      </c>
      <c r="AJ21" s="439" t="s">
        <v>180</v>
      </c>
      <c r="AK21" s="214"/>
    </row>
    <row r="22" spans="1:40" ht="42" customHeight="1" x14ac:dyDescent="0.2">
      <c r="A22" s="214"/>
      <c r="B22" s="456" t="s">
        <v>94</v>
      </c>
      <c r="C22" s="457" t="s">
        <v>95</v>
      </c>
      <c r="D22" s="458" t="s">
        <v>93</v>
      </c>
      <c r="E22" s="459" t="s">
        <v>180</v>
      </c>
      <c r="F22" s="460" t="s">
        <v>180</v>
      </c>
      <c r="G22" s="461" t="str">
        <f t="shared" si="0"/>
        <v>нд</v>
      </c>
      <c r="H22" s="461" t="str">
        <f t="shared" si="0"/>
        <v>нд</v>
      </c>
      <c r="I22" s="459" t="s">
        <v>180</v>
      </c>
      <c r="J22" s="462" t="s">
        <v>180</v>
      </c>
      <c r="K22" s="462" t="s">
        <v>180</v>
      </c>
      <c r="L22" s="462" t="s">
        <v>180</v>
      </c>
      <c r="M22" s="462" t="s">
        <v>180</v>
      </c>
      <c r="N22" s="462" t="s">
        <v>180</v>
      </c>
      <c r="O22" s="462" t="s">
        <v>180</v>
      </c>
      <c r="P22" s="462" t="s">
        <v>180</v>
      </c>
      <c r="Q22" s="462" t="s">
        <v>180</v>
      </c>
      <c r="R22" s="462" t="s">
        <v>180</v>
      </c>
      <c r="S22" s="462" t="s">
        <v>180</v>
      </c>
      <c r="T22" s="462" t="s">
        <v>180</v>
      </c>
      <c r="U22" s="461" t="str">
        <f>U23</f>
        <v>нд</v>
      </c>
      <c r="V22" s="462" t="s">
        <v>180</v>
      </c>
      <c r="W22" s="462" t="s">
        <v>180</v>
      </c>
      <c r="X22" s="459" t="s">
        <v>180</v>
      </c>
      <c r="Y22" s="462" t="s">
        <v>180</v>
      </c>
      <c r="Z22" s="462" t="s">
        <v>180</v>
      </c>
      <c r="AA22" s="462" t="s">
        <v>180</v>
      </c>
      <c r="AB22" s="463" t="s">
        <v>180</v>
      </c>
      <c r="AC22" s="464" t="s">
        <v>180</v>
      </c>
      <c r="AD22" s="463" t="s">
        <v>180</v>
      </c>
      <c r="AE22" s="463" t="s">
        <v>180</v>
      </c>
      <c r="AF22" s="462" t="s">
        <v>180</v>
      </c>
      <c r="AG22" s="462" t="s">
        <v>180</v>
      </c>
      <c r="AH22" s="462" t="s">
        <v>180</v>
      </c>
      <c r="AI22" s="462" t="s">
        <v>180</v>
      </c>
      <c r="AJ22" s="462" t="s">
        <v>180</v>
      </c>
      <c r="AK22" s="214"/>
    </row>
    <row r="23" spans="1:40" ht="42" customHeight="1" x14ac:dyDescent="0.2">
      <c r="A23" s="214"/>
      <c r="B23" s="456" t="s">
        <v>96</v>
      </c>
      <c r="C23" s="457" t="s">
        <v>97</v>
      </c>
      <c r="D23" s="458" t="s">
        <v>93</v>
      </c>
      <c r="E23" s="465" t="s">
        <v>180</v>
      </c>
      <c r="F23" s="466" t="s">
        <v>180</v>
      </c>
      <c r="G23" s="467" t="str">
        <f t="shared" si="0"/>
        <v>нд</v>
      </c>
      <c r="H23" s="467" t="str">
        <f t="shared" si="0"/>
        <v>нд</v>
      </c>
      <c r="I23" s="465" t="s">
        <v>180</v>
      </c>
      <c r="J23" s="468" t="s">
        <v>180</v>
      </c>
      <c r="K23" s="468" t="s">
        <v>180</v>
      </c>
      <c r="L23" s="468" t="s">
        <v>180</v>
      </c>
      <c r="M23" s="468" t="s">
        <v>180</v>
      </c>
      <c r="N23" s="468" t="s">
        <v>180</v>
      </c>
      <c r="O23" s="468" t="s">
        <v>180</v>
      </c>
      <c r="P23" s="468" t="s">
        <v>180</v>
      </c>
      <c r="Q23" s="468" t="s">
        <v>180</v>
      </c>
      <c r="R23" s="468" t="s">
        <v>180</v>
      </c>
      <c r="S23" s="468" t="s">
        <v>180</v>
      </c>
      <c r="T23" s="468" t="s">
        <v>180</v>
      </c>
      <c r="U23" s="469" t="str">
        <f>U24</f>
        <v>нд</v>
      </c>
      <c r="V23" s="468" t="s">
        <v>180</v>
      </c>
      <c r="W23" s="468" t="s">
        <v>180</v>
      </c>
      <c r="X23" s="465" t="s">
        <v>180</v>
      </c>
      <c r="Y23" s="468" t="s">
        <v>180</v>
      </c>
      <c r="Z23" s="468" t="s">
        <v>180</v>
      </c>
      <c r="AA23" s="468" t="s">
        <v>180</v>
      </c>
      <c r="AB23" s="470" t="s">
        <v>180</v>
      </c>
      <c r="AC23" s="471" t="s">
        <v>180</v>
      </c>
      <c r="AD23" s="470" t="s">
        <v>180</v>
      </c>
      <c r="AE23" s="470" t="s">
        <v>180</v>
      </c>
      <c r="AF23" s="468" t="s">
        <v>180</v>
      </c>
      <c r="AG23" s="468" t="s">
        <v>180</v>
      </c>
      <c r="AH23" s="468" t="s">
        <v>180</v>
      </c>
      <c r="AI23" s="468" t="s">
        <v>180</v>
      </c>
      <c r="AJ23" s="468" t="s">
        <v>180</v>
      </c>
      <c r="AK23" s="214"/>
    </row>
    <row r="24" spans="1:40" ht="42" customHeight="1" x14ac:dyDescent="0.2">
      <c r="A24" s="214"/>
      <c r="B24" s="456" t="s">
        <v>98</v>
      </c>
      <c r="C24" s="457" t="s">
        <v>99</v>
      </c>
      <c r="D24" s="458" t="s">
        <v>93</v>
      </c>
      <c r="E24" s="472" t="s">
        <v>180</v>
      </c>
      <c r="F24" s="466" t="s">
        <v>180</v>
      </c>
      <c r="G24" s="469" t="str">
        <f>G25</f>
        <v>нд</v>
      </c>
      <c r="H24" s="469" t="str">
        <f>H25</f>
        <v>нд</v>
      </c>
      <c r="I24" s="472" t="s">
        <v>180</v>
      </c>
      <c r="J24" s="473" t="s">
        <v>180</v>
      </c>
      <c r="K24" s="473" t="s">
        <v>180</v>
      </c>
      <c r="L24" s="473" t="s">
        <v>180</v>
      </c>
      <c r="M24" s="473" t="s">
        <v>180</v>
      </c>
      <c r="N24" s="473" t="s">
        <v>180</v>
      </c>
      <c r="O24" s="473" t="s">
        <v>180</v>
      </c>
      <c r="P24" s="473" t="s">
        <v>180</v>
      </c>
      <c r="Q24" s="473" t="s">
        <v>180</v>
      </c>
      <c r="R24" s="473" t="s">
        <v>180</v>
      </c>
      <c r="S24" s="473" t="s">
        <v>180</v>
      </c>
      <c r="T24" s="473" t="s">
        <v>180</v>
      </c>
      <c r="U24" s="469" t="str">
        <f>U33</f>
        <v>нд</v>
      </c>
      <c r="V24" s="473" t="s">
        <v>180</v>
      </c>
      <c r="W24" s="473" t="s">
        <v>180</v>
      </c>
      <c r="X24" s="472" t="s">
        <v>180</v>
      </c>
      <c r="Y24" s="473" t="s">
        <v>180</v>
      </c>
      <c r="Z24" s="473" t="s">
        <v>180</v>
      </c>
      <c r="AA24" s="473" t="s">
        <v>180</v>
      </c>
      <c r="AB24" s="474" t="s">
        <v>180</v>
      </c>
      <c r="AC24" s="475" t="s">
        <v>180</v>
      </c>
      <c r="AD24" s="474" t="s">
        <v>180</v>
      </c>
      <c r="AE24" s="474" t="s">
        <v>180</v>
      </c>
      <c r="AF24" s="473" t="s">
        <v>180</v>
      </c>
      <c r="AG24" s="473" t="s">
        <v>180</v>
      </c>
      <c r="AH24" s="473" t="s">
        <v>180</v>
      </c>
      <c r="AI24" s="473" t="s">
        <v>180</v>
      </c>
      <c r="AJ24" s="473" t="s">
        <v>180</v>
      </c>
      <c r="AK24" s="214"/>
    </row>
    <row r="25" spans="1:40" ht="42" customHeight="1" x14ac:dyDescent="0.2">
      <c r="A25" s="214"/>
      <c r="B25" s="456" t="s">
        <v>100</v>
      </c>
      <c r="C25" s="457" t="s">
        <v>101</v>
      </c>
      <c r="D25" s="458" t="s">
        <v>93</v>
      </c>
      <c r="E25" s="472" t="s">
        <v>180</v>
      </c>
      <c r="F25" s="466" t="s">
        <v>180</v>
      </c>
      <c r="G25" s="475" t="s">
        <v>180</v>
      </c>
      <c r="H25" s="469" t="s">
        <v>180</v>
      </c>
      <c r="I25" s="472" t="s">
        <v>180</v>
      </c>
      <c r="J25" s="473" t="s">
        <v>180</v>
      </c>
      <c r="K25" s="473" t="s">
        <v>180</v>
      </c>
      <c r="L25" s="473" t="s">
        <v>180</v>
      </c>
      <c r="M25" s="473" t="s">
        <v>180</v>
      </c>
      <c r="N25" s="473" t="s">
        <v>180</v>
      </c>
      <c r="O25" s="473" t="s">
        <v>180</v>
      </c>
      <c r="P25" s="473" t="s">
        <v>180</v>
      </c>
      <c r="Q25" s="473" t="s">
        <v>180</v>
      </c>
      <c r="R25" s="473" t="s">
        <v>180</v>
      </c>
      <c r="S25" s="473" t="s">
        <v>180</v>
      </c>
      <c r="T25" s="473" t="s">
        <v>180</v>
      </c>
      <c r="U25" s="473" t="s">
        <v>180</v>
      </c>
      <c r="V25" s="473" t="s">
        <v>180</v>
      </c>
      <c r="W25" s="473" t="s">
        <v>180</v>
      </c>
      <c r="X25" s="472" t="s">
        <v>180</v>
      </c>
      <c r="Y25" s="473" t="s">
        <v>180</v>
      </c>
      <c r="Z25" s="473" t="s">
        <v>180</v>
      </c>
      <c r="AA25" s="473" t="s">
        <v>180</v>
      </c>
      <c r="AB25" s="474" t="s">
        <v>180</v>
      </c>
      <c r="AC25" s="475" t="s">
        <v>180</v>
      </c>
      <c r="AD25" s="474" t="s">
        <v>180</v>
      </c>
      <c r="AE25" s="474" t="s">
        <v>180</v>
      </c>
      <c r="AF25" s="473" t="s">
        <v>180</v>
      </c>
      <c r="AG25" s="473" t="s">
        <v>180</v>
      </c>
      <c r="AH25" s="473" t="s">
        <v>180</v>
      </c>
      <c r="AI25" s="473" t="s">
        <v>180</v>
      </c>
      <c r="AJ25" s="473" t="s">
        <v>180</v>
      </c>
      <c r="AK25" s="214"/>
    </row>
    <row r="26" spans="1:40" ht="42" customHeight="1" x14ac:dyDescent="0.2">
      <c r="A26" s="214"/>
      <c r="B26" s="456" t="s">
        <v>102</v>
      </c>
      <c r="C26" s="457" t="s">
        <v>103</v>
      </c>
      <c r="D26" s="458" t="s">
        <v>93</v>
      </c>
      <c r="E26" s="465" t="s">
        <v>180</v>
      </c>
      <c r="F26" s="466" t="s">
        <v>180</v>
      </c>
      <c r="G26" s="475" t="s">
        <v>180</v>
      </c>
      <c r="H26" s="469" t="s">
        <v>180</v>
      </c>
      <c r="I26" s="472" t="s">
        <v>180</v>
      </c>
      <c r="J26" s="473" t="s">
        <v>180</v>
      </c>
      <c r="K26" s="473" t="s">
        <v>180</v>
      </c>
      <c r="L26" s="473" t="s">
        <v>180</v>
      </c>
      <c r="M26" s="473" t="s">
        <v>180</v>
      </c>
      <c r="N26" s="473" t="s">
        <v>180</v>
      </c>
      <c r="O26" s="473" t="s">
        <v>180</v>
      </c>
      <c r="P26" s="473" t="s">
        <v>180</v>
      </c>
      <c r="Q26" s="473" t="s">
        <v>180</v>
      </c>
      <c r="R26" s="473" t="s">
        <v>180</v>
      </c>
      <c r="S26" s="462" t="s">
        <v>180</v>
      </c>
      <c r="T26" s="462" t="s">
        <v>180</v>
      </c>
      <c r="U26" s="462" t="s">
        <v>180</v>
      </c>
      <c r="V26" s="462" t="s">
        <v>180</v>
      </c>
      <c r="W26" s="462" t="s">
        <v>180</v>
      </c>
      <c r="X26" s="459" t="s">
        <v>180</v>
      </c>
      <c r="Y26" s="462" t="s">
        <v>180</v>
      </c>
      <c r="Z26" s="462" t="s">
        <v>180</v>
      </c>
      <c r="AA26" s="462" t="s">
        <v>180</v>
      </c>
      <c r="AB26" s="463" t="s">
        <v>180</v>
      </c>
      <c r="AC26" s="464" t="s">
        <v>180</v>
      </c>
      <c r="AD26" s="463" t="s">
        <v>180</v>
      </c>
      <c r="AE26" s="463" t="s">
        <v>180</v>
      </c>
      <c r="AF26" s="462" t="s">
        <v>180</v>
      </c>
      <c r="AG26" s="462" t="s">
        <v>180</v>
      </c>
      <c r="AH26" s="462" t="s">
        <v>180</v>
      </c>
      <c r="AI26" s="462" t="s">
        <v>180</v>
      </c>
      <c r="AJ26" s="462" t="s">
        <v>180</v>
      </c>
      <c r="AK26" s="214"/>
      <c r="AN26" s="190"/>
    </row>
    <row r="27" spans="1:40" ht="42" customHeight="1" x14ac:dyDescent="0.2">
      <c r="A27" s="214"/>
      <c r="B27" s="456" t="s">
        <v>104</v>
      </c>
      <c r="C27" s="457" t="s">
        <v>105</v>
      </c>
      <c r="D27" s="458" t="s">
        <v>93</v>
      </c>
      <c r="E27" s="476" t="s">
        <v>180</v>
      </c>
      <c r="F27" s="460" t="s">
        <v>180</v>
      </c>
      <c r="G27" s="477" t="s">
        <v>180</v>
      </c>
      <c r="H27" s="460" t="s">
        <v>180</v>
      </c>
      <c r="I27" s="459" t="s">
        <v>180</v>
      </c>
      <c r="J27" s="462" t="s">
        <v>180</v>
      </c>
      <c r="K27" s="462" t="s">
        <v>180</v>
      </c>
      <c r="L27" s="462" t="s">
        <v>180</v>
      </c>
      <c r="M27" s="462" t="s">
        <v>180</v>
      </c>
      <c r="N27" s="462" t="s">
        <v>180</v>
      </c>
      <c r="O27" s="462" t="s">
        <v>180</v>
      </c>
      <c r="P27" s="462" t="s">
        <v>180</v>
      </c>
      <c r="Q27" s="462" t="s">
        <v>180</v>
      </c>
      <c r="R27" s="462" t="s">
        <v>180</v>
      </c>
      <c r="S27" s="462" t="s">
        <v>180</v>
      </c>
      <c r="T27" s="462" t="s">
        <v>180</v>
      </c>
      <c r="U27" s="462" t="s">
        <v>180</v>
      </c>
      <c r="V27" s="462" t="s">
        <v>180</v>
      </c>
      <c r="W27" s="462" t="s">
        <v>180</v>
      </c>
      <c r="X27" s="459" t="s">
        <v>180</v>
      </c>
      <c r="Y27" s="462" t="s">
        <v>180</v>
      </c>
      <c r="Z27" s="462" t="s">
        <v>180</v>
      </c>
      <c r="AA27" s="462" t="s">
        <v>180</v>
      </c>
      <c r="AB27" s="463" t="s">
        <v>180</v>
      </c>
      <c r="AC27" s="463" t="s">
        <v>180</v>
      </c>
      <c r="AD27" s="463" t="s">
        <v>180</v>
      </c>
      <c r="AE27" s="463" t="s">
        <v>180</v>
      </c>
      <c r="AF27" s="462" t="s">
        <v>180</v>
      </c>
      <c r="AG27" s="462" t="s">
        <v>180</v>
      </c>
      <c r="AH27" s="462" t="s">
        <v>180</v>
      </c>
      <c r="AI27" s="462" t="s">
        <v>180</v>
      </c>
      <c r="AJ27" s="462" t="s">
        <v>180</v>
      </c>
      <c r="AK27" s="214"/>
      <c r="AN27" s="190"/>
    </row>
    <row r="28" spans="1:40" ht="48" customHeight="1" x14ac:dyDescent="0.2">
      <c r="A28" s="214"/>
      <c r="B28" s="478" t="s">
        <v>106</v>
      </c>
      <c r="C28" s="479" t="s">
        <v>107</v>
      </c>
      <c r="D28" s="480" t="s">
        <v>93</v>
      </c>
      <c r="E28" s="454" t="s">
        <v>180</v>
      </c>
      <c r="F28" s="443" t="s">
        <v>180</v>
      </c>
      <c r="G28" s="447" t="s">
        <v>180</v>
      </c>
      <c r="H28" s="444" t="s">
        <v>180</v>
      </c>
      <c r="I28" s="442" t="s">
        <v>180</v>
      </c>
      <c r="J28" s="445" t="s">
        <v>180</v>
      </c>
      <c r="K28" s="445" t="s">
        <v>180</v>
      </c>
      <c r="L28" s="445" t="s">
        <v>180</v>
      </c>
      <c r="M28" s="445" t="s">
        <v>180</v>
      </c>
      <c r="N28" s="445" t="s">
        <v>180</v>
      </c>
      <c r="O28" s="445" t="s">
        <v>180</v>
      </c>
      <c r="P28" s="445" t="s">
        <v>180</v>
      </c>
      <c r="Q28" s="445" t="s">
        <v>180</v>
      </c>
      <c r="R28" s="445" t="s">
        <v>180</v>
      </c>
      <c r="S28" s="445" t="s">
        <v>180</v>
      </c>
      <c r="T28" s="445" t="s">
        <v>180</v>
      </c>
      <c r="U28" s="444" t="s">
        <v>180</v>
      </c>
      <c r="V28" s="445" t="s">
        <v>180</v>
      </c>
      <c r="W28" s="445" t="s">
        <v>180</v>
      </c>
      <c r="X28" s="442" t="s">
        <v>180</v>
      </c>
      <c r="Y28" s="445" t="s">
        <v>180</v>
      </c>
      <c r="Z28" s="445" t="s">
        <v>180</v>
      </c>
      <c r="AA28" s="445" t="s">
        <v>180</v>
      </c>
      <c r="AB28" s="446" t="s">
        <v>180</v>
      </c>
      <c r="AC28" s="447" t="s">
        <v>180</v>
      </c>
      <c r="AD28" s="446" t="s">
        <v>180</v>
      </c>
      <c r="AE28" s="446" t="s">
        <v>180</v>
      </c>
      <c r="AF28" s="445" t="s">
        <v>180</v>
      </c>
      <c r="AG28" s="445" t="s">
        <v>180</v>
      </c>
      <c r="AH28" s="445" t="s">
        <v>180</v>
      </c>
      <c r="AI28" s="445" t="s">
        <v>180</v>
      </c>
      <c r="AJ28" s="445" t="s">
        <v>180</v>
      </c>
      <c r="AK28" s="214"/>
      <c r="AN28" s="228"/>
    </row>
    <row r="29" spans="1:40" ht="48" customHeight="1" x14ac:dyDescent="0.2">
      <c r="A29" s="214"/>
      <c r="B29" s="478" t="s">
        <v>108</v>
      </c>
      <c r="C29" s="479" t="s">
        <v>109</v>
      </c>
      <c r="D29" s="480" t="s">
        <v>93</v>
      </c>
      <c r="E29" s="451" t="s">
        <v>180</v>
      </c>
      <c r="F29" s="449" t="s">
        <v>180</v>
      </c>
      <c r="G29" s="481" t="s">
        <v>180</v>
      </c>
      <c r="H29" s="449" t="s">
        <v>180</v>
      </c>
      <c r="I29" s="451" t="s">
        <v>180</v>
      </c>
      <c r="J29" s="452" t="s">
        <v>180</v>
      </c>
      <c r="K29" s="452" t="s">
        <v>180</v>
      </c>
      <c r="L29" s="452" t="s">
        <v>180</v>
      </c>
      <c r="M29" s="452" t="s">
        <v>180</v>
      </c>
      <c r="N29" s="452" t="s">
        <v>180</v>
      </c>
      <c r="O29" s="452" t="s">
        <v>180</v>
      </c>
      <c r="P29" s="452" t="s">
        <v>180</v>
      </c>
      <c r="Q29" s="452" t="s">
        <v>180</v>
      </c>
      <c r="R29" s="452" t="s">
        <v>180</v>
      </c>
      <c r="S29" s="452" t="s">
        <v>180</v>
      </c>
      <c r="T29" s="452" t="s">
        <v>180</v>
      </c>
      <c r="U29" s="452" t="s">
        <v>180</v>
      </c>
      <c r="V29" s="452" t="s">
        <v>180</v>
      </c>
      <c r="W29" s="452" t="s">
        <v>180</v>
      </c>
      <c r="X29" s="451" t="s">
        <v>180</v>
      </c>
      <c r="Y29" s="452" t="s">
        <v>180</v>
      </c>
      <c r="Z29" s="452" t="s">
        <v>180</v>
      </c>
      <c r="AA29" s="452" t="s">
        <v>180</v>
      </c>
      <c r="AB29" s="453" t="s">
        <v>180</v>
      </c>
      <c r="AC29" s="453" t="s">
        <v>180</v>
      </c>
      <c r="AD29" s="453" t="s">
        <v>180</v>
      </c>
      <c r="AE29" s="453" t="s">
        <v>180</v>
      </c>
      <c r="AF29" s="452" t="s">
        <v>180</v>
      </c>
      <c r="AG29" s="452" t="s">
        <v>180</v>
      </c>
      <c r="AH29" s="452" t="s">
        <v>180</v>
      </c>
      <c r="AI29" s="452" t="s">
        <v>180</v>
      </c>
      <c r="AJ29" s="452" t="s">
        <v>180</v>
      </c>
      <c r="AK29" s="214"/>
    </row>
    <row r="30" spans="1:40" ht="48" customHeight="1" x14ac:dyDescent="0.2">
      <c r="A30" s="214"/>
      <c r="B30" s="482" t="s">
        <v>110</v>
      </c>
      <c r="C30" s="479" t="s">
        <v>111</v>
      </c>
      <c r="D30" s="480" t="s">
        <v>93</v>
      </c>
      <c r="E30" s="448" t="s">
        <v>180</v>
      </c>
      <c r="F30" s="443" t="s">
        <v>180</v>
      </c>
      <c r="G30" s="455" t="s">
        <v>180</v>
      </c>
      <c r="H30" s="443" t="s">
        <v>180</v>
      </c>
      <c r="I30" s="442" t="s">
        <v>180</v>
      </c>
      <c r="J30" s="445" t="s">
        <v>180</v>
      </c>
      <c r="K30" s="445" t="s">
        <v>180</v>
      </c>
      <c r="L30" s="445" t="s">
        <v>180</v>
      </c>
      <c r="M30" s="445" t="s">
        <v>180</v>
      </c>
      <c r="N30" s="445" t="s">
        <v>180</v>
      </c>
      <c r="O30" s="445" t="s">
        <v>180</v>
      </c>
      <c r="P30" s="445" t="s">
        <v>180</v>
      </c>
      <c r="Q30" s="445" t="s">
        <v>180</v>
      </c>
      <c r="R30" s="445" t="s">
        <v>180</v>
      </c>
      <c r="S30" s="445" t="s">
        <v>180</v>
      </c>
      <c r="T30" s="445" t="s">
        <v>180</v>
      </c>
      <c r="U30" s="445" t="s">
        <v>180</v>
      </c>
      <c r="V30" s="445" t="s">
        <v>180</v>
      </c>
      <c r="W30" s="445" t="s">
        <v>180</v>
      </c>
      <c r="X30" s="442" t="s">
        <v>180</v>
      </c>
      <c r="Y30" s="445" t="s">
        <v>180</v>
      </c>
      <c r="Z30" s="445" t="s">
        <v>180</v>
      </c>
      <c r="AA30" s="445" t="s">
        <v>180</v>
      </c>
      <c r="AB30" s="446" t="s">
        <v>180</v>
      </c>
      <c r="AC30" s="446" t="s">
        <v>180</v>
      </c>
      <c r="AD30" s="446" t="s">
        <v>180</v>
      </c>
      <c r="AE30" s="446" t="s">
        <v>180</v>
      </c>
      <c r="AF30" s="445" t="s">
        <v>180</v>
      </c>
      <c r="AG30" s="445" t="s">
        <v>180</v>
      </c>
      <c r="AH30" s="445" t="s">
        <v>180</v>
      </c>
      <c r="AI30" s="445" t="s">
        <v>180</v>
      </c>
      <c r="AJ30" s="445" t="s">
        <v>180</v>
      </c>
      <c r="AK30" s="214"/>
      <c r="AN30" s="190"/>
    </row>
    <row r="31" spans="1:40" ht="42" customHeight="1" x14ac:dyDescent="0.2">
      <c r="A31" s="214"/>
      <c r="B31" s="483" t="s">
        <v>112</v>
      </c>
      <c r="C31" s="484" t="s">
        <v>113</v>
      </c>
      <c r="D31" s="485" t="s">
        <v>93</v>
      </c>
      <c r="E31" s="465" t="s">
        <v>180</v>
      </c>
      <c r="F31" s="460" t="s">
        <v>180</v>
      </c>
      <c r="G31" s="477" t="s">
        <v>180</v>
      </c>
      <c r="H31" s="460" t="s">
        <v>180</v>
      </c>
      <c r="I31" s="459" t="s">
        <v>180</v>
      </c>
      <c r="J31" s="462" t="s">
        <v>180</v>
      </c>
      <c r="K31" s="462" t="s">
        <v>180</v>
      </c>
      <c r="L31" s="462" t="s">
        <v>180</v>
      </c>
      <c r="M31" s="462" t="s">
        <v>180</v>
      </c>
      <c r="N31" s="462" t="s">
        <v>180</v>
      </c>
      <c r="O31" s="462" t="s">
        <v>180</v>
      </c>
      <c r="P31" s="462" t="s">
        <v>180</v>
      </c>
      <c r="Q31" s="462" t="s">
        <v>180</v>
      </c>
      <c r="R31" s="462" t="s">
        <v>180</v>
      </c>
      <c r="S31" s="462" t="s">
        <v>180</v>
      </c>
      <c r="T31" s="462" t="s">
        <v>180</v>
      </c>
      <c r="U31" s="462" t="s">
        <v>180</v>
      </c>
      <c r="V31" s="462" t="s">
        <v>180</v>
      </c>
      <c r="W31" s="462" t="s">
        <v>180</v>
      </c>
      <c r="X31" s="459" t="s">
        <v>180</v>
      </c>
      <c r="Y31" s="462" t="s">
        <v>180</v>
      </c>
      <c r="Z31" s="462" t="s">
        <v>180</v>
      </c>
      <c r="AA31" s="462" t="s">
        <v>180</v>
      </c>
      <c r="AB31" s="463" t="s">
        <v>180</v>
      </c>
      <c r="AC31" s="463" t="s">
        <v>180</v>
      </c>
      <c r="AD31" s="463" t="s">
        <v>180</v>
      </c>
      <c r="AE31" s="463" t="s">
        <v>180</v>
      </c>
      <c r="AF31" s="462" t="s">
        <v>180</v>
      </c>
      <c r="AG31" s="462" t="s">
        <v>180</v>
      </c>
      <c r="AH31" s="462" t="s">
        <v>180</v>
      </c>
      <c r="AI31" s="462" t="s">
        <v>180</v>
      </c>
      <c r="AJ31" s="462" t="s">
        <v>180</v>
      </c>
      <c r="AK31" s="214"/>
    </row>
    <row r="32" spans="1:40" ht="42" customHeight="1" x14ac:dyDescent="0.2">
      <c r="A32" s="214"/>
      <c r="B32" s="483" t="s">
        <v>114</v>
      </c>
      <c r="C32" s="484" t="s">
        <v>115</v>
      </c>
      <c r="D32" s="486" t="s">
        <v>93</v>
      </c>
      <c r="E32" s="459" t="s">
        <v>180</v>
      </c>
      <c r="F32" s="460" t="s">
        <v>180</v>
      </c>
      <c r="G32" s="477" t="s">
        <v>180</v>
      </c>
      <c r="H32" s="460" t="s">
        <v>180</v>
      </c>
      <c r="I32" s="459" t="s">
        <v>180</v>
      </c>
      <c r="J32" s="473" t="s">
        <v>180</v>
      </c>
      <c r="K32" s="473" t="s">
        <v>180</v>
      </c>
      <c r="L32" s="473" t="s">
        <v>180</v>
      </c>
      <c r="M32" s="473" t="s">
        <v>180</v>
      </c>
      <c r="N32" s="473" t="s">
        <v>180</v>
      </c>
      <c r="O32" s="473" t="s">
        <v>180</v>
      </c>
      <c r="P32" s="473" t="s">
        <v>180</v>
      </c>
      <c r="Q32" s="473" t="s">
        <v>180</v>
      </c>
      <c r="R32" s="473" t="s">
        <v>180</v>
      </c>
      <c r="S32" s="473" t="s">
        <v>180</v>
      </c>
      <c r="T32" s="473" t="s">
        <v>180</v>
      </c>
      <c r="U32" s="473" t="s">
        <v>180</v>
      </c>
      <c r="V32" s="473" t="s">
        <v>180</v>
      </c>
      <c r="W32" s="473" t="s">
        <v>180</v>
      </c>
      <c r="X32" s="472" t="s">
        <v>180</v>
      </c>
      <c r="Y32" s="473" t="s">
        <v>180</v>
      </c>
      <c r="Z32" s="473" t="s">
        <v>180</v>
      </c>
      <c r="AA32" s="473" t="s">
        <v>180</v>
      </c>
      <c r="AB32" s="474" t="s">
        <v>180</v>
      </c>
      <c r="AC32" s="474" t="s">
        <v>180</v>
      </c>
      <c r="AD32" s="474" t="s">
        <v>180</v>
      </c>
      <c r="AE32" s="474" t="s">
        <v>180</v>
      </c>
      <c r="AF32" s="473" t="s">
        <v>180</v>
      </c>
      <c r="AG32" s="473" t="s">
        <v>180</v>
      </c>
      <c r="AH32" s="473" t="s">
        <v>180</v>
      </c>
      <c r="AI32" s="473" t="s">
        <v>180</v>
      </c>
      <c r="AJ32" s="473" t="s">
        <v>180</v>
      </c>
      <c r="AK32" s="214"/>
    </row>
    <row r="33" spans="1:40" ht="42" customHeight="1" x14ac:dyDescent="0.2">
      <c r="A33" s="214"/>
      <c r="B33" s="483" t="s">
        <v>116</v>
      </c>
      <c r="C33" s="484" t="s">
        <v>117</v>
      </c>
      <c r="D33" s="486" t="s">
        <v>93</v>
      </c>
      <c r="E33" s="472" t="s">
        <v>180</v>
      </c>
      <c r="F33" s="466" t="s">
        <v>180</v>
      </c>
      <c r="G33" s="487" t="s">
        <v>180</v>
      </c>
      <c r="H33" s="469" t="str">
        <f>H34</f>
        <v>нд</v>
      </c>
      <c r="I33" s="472" t="s">
        <v>180</v>
      </c>
      <c r="J33" s="473" t="s">
        <v>180</v>
      </c>
      <c r="K33" s="473" t="s">
        <v>180</v>
      </c>
      <c r="L33" s="473" t="s">
        <v>180</v>
      </c>
      <c r="M33" s="473" t="s">
        <v>180</v>
      </c>
      <c r="N33" s="473" t="s">
        <v>180</v>
      </c>
      <c r="O33" s="473" t="s">
        <v>180</v>
      </c>
      <c r="P33" s="473" t="s">
        <v>180</v>
      </c>
      <c r="Q33" s="473" t="s">
        <v>180</v>
      </c>
      <c r="R33" s="473" t="s">
        <v>180</v>
      </c>
      <c r="S33" s="473" t="s">
        <v>180</v>
      </c>
      <c r="T33" s="473" t="s">
        <v>180</v>
      </c>
      <c r="U33" s="469" t="str">
        <f>U34</f>
        <v>нд</v>
      </c>
      <c r="V33" s="473" t="s">
        <v>180</v>
      </c>
      <c r="W33" s="473" t="s">
        <v>180</v>
      </c>
      <c r="X33" s="472" t="s">
        <v>180</v>
      </c>
      <c r="Y33" s="473" t="s">
        <v>180</v>
      </c>
      <c r="Z33" s="473" t="s">
        <v>180</v>
      </c>
      <c r="AA33" s="473" t="s">
        <v>180</v>
      </c>
      <c r="AB33" s="474" t="s">
        <v>180</v>
      </c>
      <c r="AC33" s="474" t="s">
        <v>180</v>
      </c>
      <c r="AD33" s="474" t="s">
        <v>180</v>
      </c>
      <c r="AE33" s="474" t="s">
        <v>180</v>
      </c>
      <c r="AF33" s="473" t="s">
        <v>180</v>
      </c>
      <c r="AG33" s="473" t="s">
        <v>180</v>
      </c>
      <c r="AH33" s="473" t="s">
        <v>180</v>
      </c>
      <c r="AI33" s="473" t="s">
        <v>180</v>
      </c>
      <c r="AJ33" s="473" t="s">
        <v>180</v>
      </c>
      <c r="AK33" s="214"/>
      <c r="AN33" s="228"/>
    </row>
    <row r="34" spans="1:40" ht="48" customHeight="1" x14ac:dyDescent="0.2">
      <c r="A34" s="214"/>
      <c r="B34" s="478" t="s">
        <v>118</v>
      </c>
      <c r="C34" s="479" t="s">
        <v>119</v>
      </c>
      <c r="D34" s="478" t="s">
        <v>93</v>
      </c>
      <c r="E34" s="448" t="s">
        <v>180</v>
      </c>
      <c r="F34" s="449" t="s">
        <v>180</v>
      </c>
      <c r="G34" s="450" t="s">
        <v>180</v>
      </c>
      <c r="H34" s="450" t="s">
        <v>180</v>
      </c>
      <c r="I34" s="451" t="s">
        <v>180</v>
      </c>
      <c r="J34" s="451" t="s">
        <v>180</v>
      </c>
      <c r="K34" s="451" t="s">
        <v>180</v>
      </c>
      <c r="L34" s="451" t="s">
        <v>180</v>
      </c>
      <c r="M34" s="451" t="s">
        <v>180</v>
      </c>
      <c r="N34" s="451" t="s">
        <v>180</v>
      </c>
      <c r="O34" s="451" t="s">
        <v>180</v>
      </c>
      <c r="P34" s="451" t="s">
        <v>180</v>
      </c>
      <c r="Q34" s="451" t="s">
        <v>180</v>
      </c>
      <c r="R34" s="451" t="s">
        <v>180</v>
      </c>
      <c r="S34" s="451" t="s">
        <v>180</v>
      </c>
      <c r="T34" s="451" t="s">
        <v>180</v>
      </c>
      <c r="U34" s="451" t="s">
        <v>180</v>
      </c>
      <c r="V34" s="451" t="s">
        <v>180</v>
      </c>
      <c r="W34" s="451" t="s">
        <v>180</v>
      </c>
      <c r="X34" s="451" t="s">
        <v>180</v>
      </c>
      <c r="Y34" s="451" t="s">
        <v>180</v>
      </c>
      <c r="Z34" s="451" t="s">
        <v>180</v>
      </c>
      <c r="AA34" s="451" t="s">
        <v>180</v>
      </c>
      <c r="AB34" s="451" t="s">
        <v>180</v>
      </c>
      <c r="AC34" s="451" t="s">
        <v>180</v>
      </c>
      <c r="AD34" s="451" t="s">
        <v>180</v>
      </c>
      <c r="AE34" s="451" t="s">
        <v>180</v>
      </c>
      <c r="AF34" s="451" t="s">
        <v>180</v>
      </c>
      <c r="AG34" s="451" t="s">
        <v>180</v>
      </c>
      <c r="AH34" s="451" t="s">
        <v>180</v>
      </c>
      <c r="AI34" s="451" t="s">
        <v>180</v>
      </c>
      <c r="AJ34" s="452" t="s">
        <v>180</v>
      </c>
      <c r="AK34" s="214"/>
      <c r="AN34" s="228"/>
    </row>
    <row r="35" spans="1:40" ht="42" customHeight="1" x14ac:dyDescent="0.2">
      <c r="A35" s="214"/>
      <c r="B35" s="488" t="s">
        <v>120</v>
      </c>
      <c r="C35" s="489" t="s">
        <v>121</v>
      </c>
      <c r="D35" s="486" t="s">
        <v>93</v>
      </c>
      <c r="E35" s="459" t="s">
        <v>180</v>
      </c>
      <c r="F35" s="490" t="s">
        <v>180</v>
      </c>
      <c r="G35" s="490" t="s">
        <v>180</v>
      </c>
      <c r="H35" s="490" t="s">
        <v>180</v>
      </c>
      <c r="I35" s="490" t="s">
        <v>180</v>
      </c>
      <c r="J35" s="490" t="s">
        <v>180</v>
      </c>
      <c r="K35" s="490" t="s">
        <v>180</v>
      </c>
      <c r="L35" s="490" t="s">
        <v>180</v>
      </c>
      <c r="M35" s="490" t="s">
        <v>180</v>
      </c>
      <c r="N35" s="490" t="s">
        <v>180</v>
      </c>
      <c r="O35" s="490" t="s">
        <v>180</v>
      </c>
      <c r="P35" s="490" t="s">
        <v>180</v>
      </c>
      <c r="Q35" s="490" t="s">
        <v>180</v>
      </c>
      <c r="R35" s="490" t="s">
        <v>180</v>
      </c>
      <c r="S35" s="490" t="s">
        <v>180</v>
      </c>
      <c r="T35" s="490" t="s">
        <v>180</v>
      </c>
      <c r="U35" s="490" t="s">
        <v>180</v>
      </c>
      <c r="V35" s="490" t="s">
        <v>180</v>
      </c>
      <c r="W35" s="490" t="s">
        <v>180</v>
      </c>
      <c r="X35" s="490" t="s">
        <v>180</v>
      </c>
      <c r="Y35" s="490" t="s">
        <v>180</v>
      </c>
      <c r="Z35" s="490" t="s">
        <v>180</v>
      </c>
      <c r="AA35" s="490" t="s">
        <v>180</v>
      </c>
      <c r="AB35" s="490" t="s">
        <v>180</v>
      </c>
      <c r="AC35" s="490" t="s">
        <v>180</v>
      </c>
      <c r="AD35" s="490" t="s">
        <v>180</v>
      </c>
      <c r="AE35" s="490" t="s">
        <v>180</v>
      </c>
      <c r="AF35" s="490" t="s">
        <v>180</v>
      </c>
      <c r="AG35" s="490" t="s">
        <v>180</v>
      </c>
      <c r="AH35" s="490" t="s">
        <v>180</v>
      </c>
      <c r="AI35" s="490" t="s">
        <v>180</v>
      </c>
      <c r="AJ35" s="490" t="s">
        <v>180</v>
      </c>
      <c r="AK35" s="214"/>
      <c r="AN35" s="228"/>
    </row>
    <row r="36" spans="1:40" s="229" customFormat="1" ht="42" customHeight="1" x14ac:dyDescent="0.2">
      <c r="A36" s="214"/>
      <c r="B36" s="491" t="s">
        <v>122</v>
      </c>
      <c r="C36" s="489" t="s">
        <v>123</v>
      </c>
      <c r="D36" s="486" t="s">
        <v>93</v>
      </c>
      <c r="E36" s="459" t="s">
        <v>180</v>
      </c>
      <c r="F36" s="459" t="s">
        <v>180</v>
      </c>
      <c r="G36" s="459" t="s">
        <v>180</v>
      </c>
      <c r="H36" s="459" t="s">
        <v>180</v>
      </c>
      <c r="I36" s="459" t="s">
        <v>180</v>
      </c>
      <c r="J36" s="459" t="s">
        <v>180</v>
      </c>
      <c r="K36" s="459" t="s">
        <v>180</v>
      </c>
      <c r="L36" s="459" t="s">
        <v>180</v>
      </c>
      <c r="M36" s="459" t="s">
        <v>180</v>
      </c>
      <c r="N36" s="459" t="s">
        <v>180</v>
      </c>
      <c r="O36" s="459" t="s">
        <v>180</v>
      </c>
      <c r="P36" s="459" t="s">
        <v>180</v>
      </c>
      <c r="Q36" s="459" t="s">
        <v>180</v>
      </c>
      <c r="R36" s="459" t="s">
        <v>180</v>
      </c>
      <c r="S36" s="459" t="s">
        <v>180</v>
      </c>
      <c r="T36" s="459" t="s">
        <v>180</v>
      </c>
      <c r="U36" s="459" t="s">
        <v>180</v>
      </c>
      <c r="V36" s="459" t="s">
        <v>180</v>
      </c>
      <c r="W36" s="459" t="s">
        <v>180</v>
      </c>
      <c r="X36" s="459" t="s">
        <v>180</v>
      </c>
      <c r="Y36" s="459" t="s">
        <v>180</v>
      </c>
      <c r="Z36" s="459" t="s">
        <v>180</v>
      </c>
      <c r="AA36" s="459" t="s">
        <v>180</v>
      </c>
      <c r="AB36" s="459" t="s">
        <v>180</v>
      </c>
      <c r="AC36" s="459" t="s">
        <v>180</v>
      </c>
      <c r="AD36" s="459" t="s">
        <v>180</v>
      </c>
      <c r="AE36" s="459" t="s">
        <v>180</v>
      </c>
      <c r="AF36" s="459" t="s">
        <v>180</v>
      </c>
      <c r="AG36" s="459" t="s">
        <v>180</v>
      </c>
      <c r="AH36" s="459" t="s">
        <v>180</v>
      </c>
      <c r="AI36" s="459" t="s">
        <v>180</v>
      </c>
      <c r="AJ36" s="459" t="s">
        <v>180</v>
      </c>
      <c r="AK36" s="214"/>
      <c r="AN36" s="230"/>
    </row>
    <row r="37" spans="1:40" s="229" customFormat="1" ht="48" customHeight="1" x14ac:dyDescent="0.2">
      <c r="A37" s="214"/>
      <c r="B37" s="478" t="s">
        <v>124</v>
      </c>
      <c r="C37" s="492" t="s">
        <v>125</v>
      </c>
      <c r="D37" s="478" t="s">
        <v>93</v>
      </c>
      <c r="E37" s="442" t="s">
        <v>180</v>
      </c>
      <c r="F37" s="442" t="s">
        <v>180</v>
      </c>
      <c r="G37" s="442" t="s">
        <v>180</v>
      </c>
      <c r="H37" s="442" t="s">
        <v>180</v>
      </c>
      <c r="I37" s="442" t="s">
        <v>180</v>
      </c>
      <c r="J37" s="442" t="s">
        <v>180</v>
      </c>
      <c r="K37" s="442" t="s">
        <v>180</v>
      </c>
      <c r="L37" s="442" t="s">
        <v>180</v>
      </c>
      <c r="M37" s="442" t="s">
        <v>180</v>
      </c>
      <c r="N37" s="442" t="s">
        <v>180</v>
      </c>
      <c r="O37" s="442" t="s">
        <v>180</v>
      </c>
      <c r="P37" s="442" t="s">
        <v>180</v>
      </c>
      <c r="Q37" s="442" t="s">
        <v>180</v>
      </c>
      <c r="R37" s="442" t="s">
        <v>180</v>
      </c>
      <c r="S37" s="442" t="s">
        <v>180</v>
      </c>
      <c r="T37" s="442" t="s">
        <v>180</v>
      </c>
      <c r="U37" s="442" t="s">
        <v>180</v>
      </c>
      <c r="V37" s="442" t="s">
        <v>180</v>
      </c>
      <c r="W37" s="442" t="s">
        <v>180</v>
      </c>
      <c r="X37" s="442" t="s">
        <v>180</v>
      </c>
      <c r="Y37" s="442" t="s">
        <v>180</v>
      </c>
      <c r="Z37" s="442" t="s">
        <v>180</v>
      </c>
      <c r="AA37" s="442" t="s">
        <v>180</v>
      </c>
      <c r="AB37" s="442" t="s">
        <v>180</v>
      </c>
      <c r="AC37" s="442" t="s">
        <v>180</v>
      </c>
      <c r="AD37" s="442" t="s">
        <v>180</v>
      </c>
      <c r="AE37" s="442" t="s">
        <v>180</v>
      </c>
      <c r="AF37" s="442" t="s">
        <v>180</v>
      </c>
      <c r="AG37" s="442" t="s">
        <v>180</v>
      </c>
      <c r="AH37" s="442" t="s">
        <v>180</v>
      </c>
      <c r="AI37" s="442" t="s">
        <v>180</v>
      </c>
      <c r="AJ37" s="442" t="s">
        <v>180</v>
      </c>
      <c r="AN37" s="230"/>
    </row>
    <row r="38" spans="1:40" s="229" customFormat="1" ht="48" customHeight="1" x14ac:dyDescent="0.2">
      <c r="B38" s="493" t="s">
        <v>126</v>
      </c>
      <c r="C38" s="492" t="s">
        <v>127</v>
      </c>
      <c r="D38" s="478" t="s">
        <v>93</v>
      </c>
      <c r="E38" s="442" t="s">
        <v>180</v>
      </c>
      <c r="F38" s="442" t="s">
        <v>180</v>
      </c>
      <c r="G38" s="442" t="s">
        <v>180</v>
      </c>
      <c r="H38" s="442" t="s">
        <v>180</v>
      </c>
      <c r="I38" s="442" t="s">
        <v>180</v>
      </c>
      <c r="J38" s="442" t="s">
        <v>180</v>
      </c>
      <c r="K38" s="442" t="s">
        <v>180</v>
      </c>
      <c r="L38" s="442" t="s">
        <v>180</v>
      </c>
      <c r="M38" s="442" t="s">
        <v>180</v>
      </c>
      <c r="N38" s="442" t="s">
        <v>180</v>
      </c>
      <c r="O38" s="442" t="s">
        <v>180</v>
      </c>
      <c r="P38" s="442" t="s">
        <v>180</v>
      </c>
      <c r="Q38" s="442" t="s">
        <v>180</v>
      </c>
      <c r="R38" s="442" t="s">
        <v>180</v>
      </c>
      <c r="S38" s="442" t="s">
        <v>180</v>
      </c>
      <c r="T38" s="442" t="s">
        <v>180</v>
      </c>
      <c r="U38" s="442" t="s">
        <v>180</v>
      </c>
      <c r="V38" s="442" t="s">
        <v>180</v>
      </c>
      <c r="W38" s="442" t="s">
        <v>180</v>
      </c>
      <c r="X38" s="442" t="s">
        <v>180</v>
      </c>
      <c r="Y38" s="442" t="s">
        <v>180</v>
      </c>
      <c r="Z38" s="442" t="s">
        <v>180</v>
      </c>
      <c r="AA38" s="442" t="s">
        <v>180</v>
      </c>
      <c r="AB38" s="442" t="s">
        <v>180</v>
      </c>
      <c r="AC38" s="442" t="s">
        <v>180</v>
      </c>
      <c r="AD38" s="442" t="s">
        <v>180</v>
      </c>
      <c r="AE38" s="442" t="s">
        <v>180</v>
      </c>
      <c r="AF38" s="442" t="s">
        <v>180</v>
      </c>
      <c r="AG38" s="442" t="s">
        <v>180</v>
      </c>
      <c r="AH38" s="442" t="s">
        <v>180</v>
      </c>
      <c r="AI38" s="442" t="s">
        <v>180</v>
      </c>
      <c r="AJ38" s="442" t="s">
        <v>180</v>
      </c>
      <c r="AN38" s="230"/>
    </row>
    <row r="39" spans="1:40" s="229" customFormat="1" ht="42" customHeight="1" x14ac:dyDescent="0.2">
      <c r="B39" s="494" t="s">
        <v>265</v>
      </c>
      <c r="C39" s="495" t="s">
        <v>266</v>
      </c>
      <c r="D39" s="486" t="s">
        <v>93</v>
      </c>
      <c r="E39" s="459" t="s">
        <v>180</v>
      </c>
      <c r="F39" s="459" t="s">
        <v>180</v>
      </c>
      <c r="G39" s="459" t="s">
        <v>180</v>
      </c>
      <c r="H39" s="459" t="s">
        <v>180</v>
      </c>
      <c r="I39" s="459" t="s">
        <v>180</v>
      </c>
      <c r="J39" s="459" t="s">
        <v>180</v>
      </c>
      <c r="K39" s="459" t="s">
        <v>180</v>
      </c>
      <c r="L39" s="459" t="s">
        <v>180</v>
      </c>
      <c r="M39" s="459" t="s">
        <v>180</v>
      </c>
      <c r="N39" s="459" t="s">
        <v>180</v>
      </c>
      <c r="O39" s="459" t="s">
        <v>180</v>
      </c>
      <c r="P39" s="459" t="s">
        <v>180</v>
      </c>
      <c r="Q39" s="459" t="s">
        <v>180</v>
      </c>
      <c r="R39" s="459" t="s">
        <v>180</v>
      </c>
      <c r="S39" s="459" t="s">
        <v>180</v>
      </c>
      <c r="T39" s="459" t="s">
        <v>180</v>
      </c>
      <c r="U39" s="459" t="s">
        <v>180</v>
      </c>
      <c r="V39" s="459" t="s">
        <v>180</v>
      </c>
      <c r="W39" s="459" t="s">
        <v>180</v>
      </c>
      <c r="X39" s="459" t="s">
        <v>180</v>
      </c>
      <c r="Y39" s="459" t="s">
        <v>180</v>
      </c>
      <c r="Z39" s="459" t="s">
        <v>180</v>
      </c>
      <c r="AA39" s="459" t="s">
        <v>180</v>
      </c>
      <c r="AB39" s="459" t="s">
        <v>180</v>
      </c>
      <c r="AC39" s="459" t="s">
        <v>180</v>
      </c>
      <c r="AD39" s="459" t="s">
        <v>180</v>
      </c>
      <c r="AE39" s="459" t="s">
        <v>180</v>
      </c>
      <c r="AF39" s="459" t="s">
        <v>180</v>
      </c>
      <c r="AG39" s="459" t="s">
        <v>180</v>
      </c>
      <c r="AH39" s="459" t="s">
        <v>180</v>
      </c>
      <c r="AI39" s="459" t="s">
        <v>180</v>
      </c>
      <c r="AJ39" s="459" t="s">
        <v>180</v>
      </c>
      <c r="AN39" s="230"/>
    </row>
    <row r="40" spans="1:40" s="229" customFormat="1" ht="42" customHeight="1" x14ac:dyDescent="0.2">
      <c r="B40" s="496" t="s">
        <v>128</v>
      </c>
      <c r="C40" s="497" t="s">
        <v>129</v>
      </c>
      <c r="D40" s="498" t="s">
        <v>93</v>
      </c>
      <c r="E40" s="459" t="s">
        <v>180</v>
      </c>
      <c r="F40" s="459" t="s">
        <v>180</v>
      </c>
      <c r="G40" s="459" t="s">
        <v>180</v>
      </c>
      <c r="H40" s="459" t="s">
        <v>180</v>
      </c>
      <c r="I40" s="459" t="s">
        <v>180</v>
      </c>
      <c r="J40" s="459" t="s">
        <v>180</v>
      </c>
      <c r="K40" s="459" t="s">
        <v>180</v>
      </c>
      <c r="L40" s="459" t="s">
        <v>180</v>
      </c>
      <c r="M40" s="459" t="s">
        <v>180</v>
      </c>
      <c r="N40" s="459" t="s">
        <v>180</v>
      </c>
      <c r="O40" s="459" t="s">
        <v>180</v>
      </c>
      <c r="P40" s="459" t="s">
        <v>180</v>
      </c>
      <c r="Q40" s="459" t="s">
        <v>180</v>
      </c>
      <c r="R40" s="459" t="s">
        <v>180</v>
      </c>
      <c r="S40" s="459" t="s">
        <v>180</v>
      </c>
      <c r="T40" s="459" t="s">
        <v>180</v>
      </c>
      <c r="U40" s="459" t="s">
        <v>180</v>
      </c>
      <c r="V40" s="459" t="s">
        <v>180</v>
      </c>
      <c r="W40" s="459" t="s">
        <v>180</v>
      </c>
      <c r="X40" s="459" t="s">
        <v>180</v>
      </c>
      <c r="Y40" s="459" t="s">
        <v>180</v>
      </c>
      <c r="Z40" s="459" t="s">
        <v>180</v>
      </c>
      <c r="AA40" s="459" t="s">
        <v>180</v>
      </c>
      <c r="AB40" s="459" t="s">
        <v>180</v>
      </c>
      <c r="AC40" s="459" t="s">
        <v>180</v>
      </c>
      <c r="AD40" s="459" t="s">
        <v>180</v>
      </c>
      <c r="AE40" s="459" t="s">
        <v>180</v>
      </c>
      <c r="AF40" s="459" t="s">
        <v>180</v>
      </c>
      <c r="AG40" s="459" t="s">
        <v>180</v>
      </c>
      <c r="AH40" s="459" t="s">
        <v>180</v>
      </c>
      <c r="AI40" s="459" t="s">
        <v>180</v>
      </c>
      <c r="AJ40" s="459" t="s">
        <v>180</v>
      </c>
      <c r="AN40" s="230"/>
    </row>
    <row r="41" spans="1:40" ht="48" customHeight="1" x14ac:dyDescent="0.2">
      <c r="B41" s="499" t="s">
        <v>130</v>
      </c>
      <c r="C41" s="500" t="s">
        <v>131</v>
      </c>
      <c r="D41" s="480" t="s">
        <v>93</v>
      </c>
      <c r="E41" s="442" t="s">
        <v>180</v>
      </c>
      <c r="F41" s="442" t="s">
        <v>180</v>
      </c>
      <c r="G41" s="442" t="s">
        <v>180</v>
      </c>
      <c r="H41" s="442" t="s">
        <v>180</v>
      </c>
      <c r="I41" s="442" t="s">
        <v>180</v>
      </c>
      <c r="J41" s="442" t="s">
        <v>180</v>
      </c>
      <c r="K41" s="442" t="s">
        <v>180</v>
      </c>
      <c r="L41" s="442" t="s">
        <v>180</v>
      </c>
      <c r="M41" s="442" t="s">
        <v>180</v>
      </c>
      <c r="N41" s="442" t="s">
        <v>180</v>
      </c>
      <c r="O41" s="442" t="s">
        <v>180</v>
      </c>
      <c r="P41" s="442" t="s">
        <v>180</v>
      </c>
      <c r="Q41" s="442" t="s">
        <v>180</v>
      </c>
      <c r="R41" s="442" t="s">
        <v>180</v>
      </c>
      <c r="S41" s="442" t="s">
        <v>180</v>
      </c>
      <c r="T41" s="442" t="s">
        <v>180</v>
      </c>
      <c r="U41" s="442" t="s">
        <v>180</v>
      </c>
      <c r="V41" s="442" t="s">
        <v>180</v>
      </c>
      <c r="W41" s="442" t="s">
        <v>180</v>
      </c>
      <c r="X41" s="442" t="s">
        <v>180</v>
      </c>
      <c r="Y41" s="442" t="s">
        <v>180</v>
      </c>
      <c r="Z41" s="442" t="s">
        <v>180</v>
      </c>
      <c r="AA41" s="442" t="s">
        <v>180</v>
      </c>
      <c r="AB41" s="442" t="s">
        <v>180</v>
      </c>
      <c r="AC41" s="442" t="s">
        <v>180</v>
      </c>
      <c r="AD41" s="442" t="s">
        <v>180</v>
      </c>
      <c r="AE41" s="442" t="s">
        <v>180</v>
      </c>
      <c r="AF41" s="442" t="s">
        <v>180</v>
      </c>
      <c r="AG41" s="442" t="s">
        <v>180</v>
      </c>
      <c r="AH41" s="442" t="s">
        <v>180</v>
      </c>
      <c r="AI41" s="442" t="s">
        <v>180</v>
      </c>
      <c r="AJ41" s="442" t="s">
        <v>180</v>
      </c>
    </row>
    <row r="42" spans="1:40" ht="48" customHeight="1" x14ac:dyDescent="0.2">
      <c r="B42" s="499" t="s">
        <v>132</v>
      </c>
      <c r="C42" s="500" t="s">
        <v>133</v>
      </c>
      <c r="D42" s="499" t="s">
        <v>93</v>
      </c>
      <c r="E42" s="442" t="s">
        <v>180</v>
      </c>
      <c r="F42" s="442" t="s">
        <v>180</v>
      </c>
      <c r="G42" s="442" t="s">
        <v>180</v>
      </c>
      <c r="H42" s="442" t="s">
        <v>180</v>
      </c>
      <c r="I42" s="442" t="s">
        <v>180</v>
      </c>
      <c r="J42" s="442" t="s">
        <v>180</v>
      </c>
      <c r="K42" s="442" t="s">
        <v>180</v>
      </c>
      <c r="L42" s="442" t="s">
        <v>180</v>
      </c>
      <c r="M42" s="442" t="s">
        <v>180</v>
      </c>
      <c r="N42" s="442" t="s">
        <v>180</v>
      </c>
      <c r="O42" s="442" t="s">
        <v>180</v>
      </c>
      <c r="P42" s="442" t="s">
        <v>180</v>
      </c>
      <c r="Q42" s="442" t="s">
        <v>180</v>
      </c>
      <c r="R42" s="442" t="s">
        <v>180</v>
      </c>
      <c r="S42" s="442" t="s">
        <v>180</v>
      </c>
      <c r="T42" s="442" t="s">
        <v>180</v>
      </c>
      <c r="U42" s="442" t="s">
        <v>180</v>
      </c>
      <c r="V42" s="442" t="s">
        <v>180</v>
      </c>
      <c r="W42" s="442" t="s">
        <v>180</v>
      </c>
      <c r="X42" s="442" t="s">
        <v>180</v>
      </c>
      <c r="Y42" s="442" t="s">
        <v>180</v>
      </c>
      <c r="Z42" s="442" t="s">
        <v>180</v>
      </c>
      <c r="AA42" s="442" t="s">
        <v>180</v>
      </c>
      <c r="AB42" s="442" t="s">
        <v>180</v>
      </c>
      <c r="AC42" s="442" t="s">
        <v>180</v>
      </c>
      <c r="AD42" s="442" t="s">
        <v>180</v>
      </c>
      <c r="AE42" s="442" t="s">
        <v>180</v>
      </c>
      <c r="AF42" s="442" t="s">
        <v>180</v>
      </c>
      <c r="AG42" s="442" t="s">
        <v>180</v>
      </c>
      <c r="AH42" s="442" t="s">
        <v>180</v>
      </c>
      <c r="AI42" s="442" t="s">
        <v>180</v>
      </c>
      <c r="AJ42" s="442" t="s">
        <v>180</v>
      </c>
    </row>
    <row r="43" spans="1:40" ht="42" customHeight="1" x14ac:dyDescent="0.2">
      <c r="B43" s="496" t="s">
        <v>134</v>
      </c>
      <c r="C43" s="497" t="s">
        <v>135</v>
      </c>
      <c r="D43" s="496" t="s">
        <v>93</v>
      </c>
      <c r="E43" s="459" t="s">
        <v>180</v>
      </c>
      <c r="F43" s="459" t="s">
        <v>180</v>
      </c>
      <c r="G43" s="459" t="s">
        <v>180</v>
      </c>
      <c r="H43" s="459" t="s">
        <v>180</v>
      </c>
      <c r="I43" s="459" t="s">
        <v>180</v>
      </c>
      <c r="J43" s="459" t="s">
        <v>180</v>
      </c>
      <c r="K43" s="459" t="s">
        <v>180</v>
      </c>
      <c r="L43" s="459" t="s">
        <v>180</v>
      </c>
      <c r="M43" s="459" t="s">
        <v>180</v>
      </c>
      <c r="N43" s="459" t="s">
        <v>180</v>
      </c>
      <c r="O43" s="459" t="s">
        <v>180</v>
      </c>
      <c r="P43" s="459" t="s">
        <v>180</v>
      </c>
      <c r="Q43" s="459" t="s">
        <v>180</v>
      </c>
      <c r="R43" s="459" t="s">
        <v>180</v>
      </c>
      <c r="S43" s="459" t="s">
        <v>180</v>
      </c>
      <c r="T43" s="459" t="s">
        <v>180</v>
      </c>
      <c r="U43" s="459" t="s">
        <v>180</v>
      </c>
      <c r="V43" s="459" t="s">
        <v>180</v>
      </c>
      <c r="W43" s="459" t="s">
        <v>180</v>
      </c>
      <c r="X43" s="459" t="s">
        <v>180</v>
      </c>
      <c r="Y43" s="459" t="s">
        <v>180</v>
      </c>
      <c r="Z43" s="459" t="s">
        <v>180</v>
      </c>
      <c r="AA43" s="459" t="s">
        <v>180</v>
      </c>
      <c r="AB43" s="459" t="s">
        <v>180</v>
      </c>
      <c r="AC43" s="459" t="s">
        <v>180</v>
      </c>
      <c r="AD43" s="459" t="s">
        <v>180</v>
      </c>
      <c r="AE43" s="459" t="s">
        <v>180</v>
      </c>
      <c r="AF43" s="459" t="s">
        <v>180</v>
      </c>
      <c r="AG43" s="459" t="s">
        <v>180</v>
      </c>
      <c r="AH43" s="459" t="s">
        <v>180</v>
      </c>
      <c r="AI43" s="459" t="s">
        <v>180</v>
      </c>
      <c r="AJ43" s="459" t="s">
        <v>180</v>
      </c>
    </row>
    <row r="44" spans="1:40" ht="42" customHeight="1" x14ac:dyDescent="0.2">
      <c r="B44" s="496" t="s">
        <v>137</v>
      </c>
      <c r="C44" s="497" t="s">
        <v>138</v>
      </c>
      <c r="D44" s="496" t="s">
        <v>93</v>
      </c>
      <c r="E44" s="459" t="s">
        <v>180</v>
      </c>
      <c r="F44" s="459" t="s">
        <v>180</v>
      </c>
      <c r="G44" s="459" t="s">
        <v>180</v>
      </c>
      <c r="H44" s="459" t="s">
        <v>180</v>
      </c>
      <c r="I44" s="459" t="s">
        <v>180</v>
      </c>
      <c r="J44" s="459" t="s">
        <v>180</v>
      </c>
      <c r="K44" s="459" t="s">
        <v>180</v>
      </c>
      <c r="L44" s="459" t="s">
        <v>180</v>
      </c>
      <c r="M44" s="459" t="s">
        <v>180</v>
      </c>
      <c r="N44" s="459" t="s">
        <v>180</v>
      </c>
      <c r="O44" s="459" t="s">
        <v>180</v>
      </c>
      <c r="P44" s="459" t="s">
        <v>180</v>
      </c>
      <c r="Q44" s="459" t="s">
        <v>180</v>
      </c>
      <c r="R44" s="459" t="s">
        <v>180</v>
      </c>
      <c r="S44" s="459" t="s">
        <v>180</v>
      </c>
      <c r="T44" s="459" t="s">
        <v>180</v>
      </c>
      <c r="U44" s="459" t="s">
        <v>180</v>
      </c>
      <c r="V44" s="459" t="s">
        <v>180</v>
      </c>
      <c r="W44" s="459" t="s">
        <v>180</v>
      </c>
      <c r="X44" s="459" t="s">
        <v>180</v>
      </c>
      <c r="Y44" s="459" t="s">
        <v>180</v>
      </c>
      <c r="Z44" s="459" t="s">
        <v>180</v>
      </c>
      <c r="AA44" s="459" t="s">
        <v>180</v>
      </c>
      <c r="AB44" s="459" t="s">
        <v>180</v>
      </c>
      <c r="AC44" s="459" t="s">
        <v>180</v>
      </c>
      <c r="AD44" s="459" t="s">
        <v>180</v>
      </c>
      <c r="AE44" s="459" t="s">
        <v>180</v>
      </c>
      <c r="AF44" s="459" t="s">
        <v>180</v>
      </c>
      <c r="AG44" s="459" t="s">
        <v>180</v>
      </c>
      <c r="AH44" s="459" t="s">
        <v>180</v>
      </c>
      <c r="AI44" s="459" t="s">
        <v>180</v>
      </c>
      <c r="AJ44" s="459" t="s">
        <v>180</v>
      </c>
    </row>
    <row r="45" spans="1:40" ht="48" customHeight="1" x14ac:dyDescent="0.2">
      <c r="B45" s="499" t="s">
        <v>139</v>
      </c>
      <c r="C45" s="500" t="s">
        <v>140</v>
      </c>
      <c r="D45" s="499" t="s">
        <v>93</v>
      </c>
      <c r="E45" s="442" t="s">
        <v>180</v>
      </c>
      <c r="F45" s="442" t="s">
        <v>180</v>
      </c>
      <c r="G45" s="442" t="s">
        <v>180</v>
      </c>
      <c r="H45" s="442" t="s">
        <v>180</v>
      </c>
      <c r="I45" s="442" t="s">
        <v>180</v>
      </c>
      <c r="J45" s="442" t="s">
        <v>180</v>
      </c>
      <c r="K45" s="442" t="s">
        <v>180</v>
      </c>
      <c r="L45" s="442" t="s">
        <v>180</v>
      </c>
      <c r="M45" s="442" t="s">
        <v>180</v>
      </c>
      <c r="N45" s="442" t="s">
        <v>180</v>
      </c>
      <c r="O45" s="442" t="s">
        <v>180</v>
      </c>
      <c r="P45" s="442" t="s">
        <v>180</v>
      </c>
      <c r="Q45" s="442" t="s">
        <v>180</v>
      </c>
      <c r="R45" s="442" t="s">
        <v>180</v>
      </c>
      <c r="S45" s="442" t="s">
        <v>180</v>
      </c>
      <c r="T45" s="442" t="s">
        <v>180</v>
      </c>
      <c r="U45" s="442" t="s">
        <v>180</v>
      </c>
      <c r="V45" s="442" t="s">
        <v>180</v>
      </c>
      <c r="W45" s="442" t="s">
        <v>180</v>
      </c>
      <c r="X45" s="442" t="s">
        <v>180</v>
      </c>
      <c r="Y45" s="442" t="s">
        <v>180</v>
      </c>
      <c r="Z45" s="442" t="s">
        <v>180</v>
      </c>
      <c r="AA45" s="442" t="s">
        <v>180</v>
      </c>
      <c r="AB45" s="442" t="s">
        <v>180</v>
      </c>
      <c r="AC45" s="442" t="s">
        <v>180</v>
      </c>
      <c r="AD45" s="442" t="s">
        <v>180</v>
      </c>
      <c r="AE45" s="442" t="s">
        <v>180</v>
      </c>
      <c r="AF45" s="442" t="s">
        <v>180</v>
      </c>
      <c r="AG45" s="442" t="s">
        <v>180</v>
      </c>
      <c r="AH45" s="442" t="s">
        <v>180</v>
      </c>
      <c r="AI45" s="442" t="s">
        <v>180</v>
      </c>
      <c r="AJ45" s="442" t="s">
        <v>180</v>
      </c>
    </row>
    <row r="46" spans="1:40" ht="42" customHeight="1" x14ac:dyDescent="0.2">
      <c r="B46" s="496" t="s">
        <v>141</v>
      </c>
      <c r="C46" s="497" t="s">
        <v>142</v>
      </c>
      <c r="D46" s="496" t="s">
        <v>93</v>
      </c>
      <c r="E46" s="459" t="s">
        <v>180</v>
      </c>
      <c r="F46" s="459" t="s">
        <v>180</v>
      </c>
      <c r="G46" s="459" t="s">
        <v>180</v>
      </c>
      <c r="H46" s="459" t="s">
        <v>180</v>
      </c>
      <c r="I46" s="459" t="s">
        <v>180</v>
      </c>
      <c r="J46" s="459" t="s">
        <v>180</v>
      </c>
      <c r="K46" s="459" t="s">
        <v>180</v>
      </c>
      <c r="L46" s="459" t="s">
        <v>180</v>
      </c>
      <c r="M46" s="459" t="s">
        <v>180</v>
      </c>
      <c r="N46" s="459" t="s">
        <v>180</v>
      </c>
      <c r="O46" s="459" t="s">
        <v>180</v>
      </c>
      <c r="P46" s="459" t="s">
        <v>180</v>
      </c>
      <c r="Q46" s="459" t="s">
        <v>180</v>
      </c>
      <c r="R46" s="459" t="s">
        <v>180</v>
      </c>
      <c r="S46" s="459" t="s">
        <v>180</v>
      </c>
      <c r="T46" s="459" t="s">
        <v>180</v>
      </c>
      <c r="U46" s="459" t="s">
        <v>180</v>
      </c>
      <c r="V46" s="459" t="s">
        <v>180</v>
      </c>
      <c r="W46" s="459" t="s">
        <v>180</v>
      </c>
      <c r="X46" s="459" t="s">
        <v>180</v>
      </c>
      <c r="Y46" s="459" t="s">
        <v>180</v>
      </c>
      <c r="Z46" s="459" t="s">
        <v>180</v>
      </c>
      <c r="AA46" s="459" t="s">
        <v>180</v>
      </c>
      <c r="AB46" s="459" t="s">
        <v>180</v>
      </c>
      <c r="AC46" s="459" t="s">
        <v>180</v>
      </c>
      <c r="AD46" s="459" t="s">
        <v>180</v>
      </c>
      <c r="AE46" s="459" t="s">
        <v>180</v>
      </c>
      <c r="AF46" s="459" t="s">
        <v>180</v>
      </c>
      <c r="AG46" s="459" t="s">
        <v>180</v>
      </c>
      <c r="AH46" s="459" t="s">
        <v>180</v>
      </c>
      <c r="AI46" s="459" t="s">
        <v>180</v>
      </c>
      <c r="AJ46" s="459" t="s">
        <v>180</v>
      </c>
    </row>
    <row r="47" spans="1:40" ht="42" customHeight="1" x14ac:dyDescent="0.2">
      <c r="B47" s="496" t="s">
        <v>143</v>
      </c>
      <c r="C47" s="497" t="s">
        <v>144</v>
      </c>
      <c r="D47" s="496" t="s">
        <v>93</v>
      </c>
      <c r="E47" s="459" t="s">
        <v>180</v>
      </c>
      <c r="F47" s="459" t="s">
        <v>180</v>
      </c>
      <c r="G47" s="459" t="s">
        <v>180</v>
      </c>
      <c r="H47" s="459" t="s">
        <v>180</v>
      </c>
      <c r="I47" s="459" t="s">
        <v>180</v>
      </c>
      <c r="J47" s="459" t="s">
        <v>180</v>
      </c>
      <c r="K47" s="459" t="s">
        <v>180</v>
      </c>
      <c r="L47" s="459" t="s">
        <v>180</v>
      </c>
      <c r="M47" s="459" t="s">
        <v>180</v>
      </c>
      <c r="N47" s="459" t="s">
        <v>180</v>
      </c>
      <c r="O47" s="459" t="s">
        <v>180</v>
      </c>
      <c r="P47" s="459" t="s">
        <v>180</v>
      </c>
      <c r="Q47" s="459" t="s">
        <v>180</v>
      </c>
      <c r="R47" s="459" t="s">
        <v>180</v>
      </c>
      <c r="S47" s="459" t="s">
        <v>180</v>
      </c>
      <c r="T47" s="459" t="s">
        <v>180</v>
      </c>
      <c r="U47" s="459" t="s">
        <v>180</v>
      </c>
      <c r="V47" s="459" t="s">
        <v>180</v>
      </c>
      <c r="W47" s="459" t="s">
        <v>180</v>
      </c>
      <c r="X47" s="459" t="s">
        <v>180</v>
      </c>
      <c r="Y47" s="459" t="s">
        <v>180</v>
      </c>
      <c r="Z47" s="459" t="s">
        <v>180</v>
      </c>
      <c r="AA47" s="459" t="s">
        <v>180</v>
      </c>
      <c r="AB47" s="459" t="s">
        <v>180</v>
      </c>
      <c r="AC47" s="459" t="s">
        <v>180</v>
      </c>
      <c r="AD47" s="459" t="s">
        <v>180</v>
      </c>
      <c r="AE47" s="459" t="s">
        <v>180</v>
      </c>
      <c r="AF47" s="459" t="s">
        <v>180</v>
      </c>
      <c r="AG47" s="459" t="s">
        <v>180</v>
      </c>
      <c r="AH47" s="459" t="s">
        <v>180</v>
      </c>
      <c r="AI47" s="459" t="s">
        <v>180</v>
      </c>
      <c r="AJ47" s="459" t="s">
        <v>180</v>
      </c>
    </row>
    <row r="48" spans="1:40" ht="48" customHeight="1" x14ac:dyDescent="0.2">
      <c r="B48" s="499" t="s">
        <v>145</v>
      </c>
      <c r="C48" s="500" t="s">
        <v>146</v>
      </c>
      <c r="D48" s="499" t="s">
        <v>93</v>
      </c>
      <c r="E48" s="442" t="s">
        <v>180</v>
      </c>
      <c r="F48" s="442" t="s">
        <v>180</v>
      </c>
      <c r="G48" s="442" t="s">
        <v>180</v>
      </c>
      <c r="H48" s="442" t="s">
        <v>180</v>
      </c>
      <c r="I48" s="442" t="s">
        <v>180</v>
      </c>
      <c r="J48" s="442" t="s">
        <v>180</v>
      </c>
      <c r="K48" s="442" t="s">
        <v>180</v>
      </c>
      <c r="L48" s="442" t="s">
        <v>180</v>
      </c>
      <c r="M48" s="442" t="s">
        <v>180</v>
      </c>
      <c r="N48" s="442" t="s">
        <v>180</v>
      </c>
      <c r="O48" s="442" t="s">
        <v>180</v>
      </c>
      <c r="P48" s="442" t="s">
        <v>180</v>
      </c>
      <c r="Q48" s="442" t="s">
        <v>180</v>
      </c>
      <c r="R48" s="442" t="s">
        <v>180</v>
      </c>
      <c r="S48" s="442" t="s">
        <v>180</v>
      </c>
      <c r="T48" s="442" t="s">
        <v>180</v>
      </c>
      <c r="U48" s="442" t="s">
        <v>180</v>
      </c>
      <c r="V48" s="442" t="s">
        <v>180</v>
      </c>
      <c r="W48" s="442" t="s">
        <v>180</v>
      </c>
      <c r="X48" s="442" t="s">
        <v>180</v>
      </c>
      <c r="Y48" s="442" t="s">
        <v>180</v>
      </c>
      <c r="Z48" s="442" t="s">
        <v>180</v>
      </c>
      <c r="AA48" s="442" t="s">
        <v>180</v>
      </c>
      <c r="AB48" s="442" t="s">
        <v>180</v>
      </c>
      <c r="AC48" s="442" t="s">
        <v>180</v>
      </c>
      <c r="AD48" s="442" t="s">
        <v>180</v>
      </c>
      <c r="AE48" s="442" t="s">
        <v>180</v>
      </c>
      <c r="AF48" s="442" t="s">
        <v>180</v>
      </c>
      <c r="AG48" s="442" t="s">
        <v>180</v>
      </c>
      <c r="AH48" s="442" t="s">
        <v>180</v>
      </c>
      <c r="AI48" s="442" t="s">
        <v>180</v>
      </c>
      <c r="AJ48" s="442" t="s">
        <v>180</v>
      </c>
    </row>
    <row r="49" spans="2:36" ht="42" customHeight="1" x14ac:dyDescent="0.2">
      <c r="B49" s="494" t="s">
        <v>147</v>
      </c>
      <c r="C49" s="501" t="s">
        <v>148</v>
      </c>
      <c r="D49" s="496" t="s">
        <v>93</v>
      </c>
      <c r="E49" s="459" t="s">
        <v>180</v>
      </c>
      <c r="F49" s="459" t="s">
        <v>180</v>
      </c>
      <c r="G49" s="459" t="s">
        <v>180</v>
      </c>
      <c r="H49" s="459" t="s">
        <v>180</v>
      </c>
      <c r="I49" s="459" t="s">
        <v>180</v>
      </c>
      <c r="J49" s="459" t="s">
        <v>180</v>
      </c>
      <c r="K49" s="459" t="s">
        <v>180</v>
      </c>
      <c r="L49" s="459" t="s">
        <v>180</v>
      </c>
      <c r="M49" s="459" t="s">
        <v>180</v>
      </c>
      <c r="N49" s="459" t="s">
        <v>180</v>
      </c>
      <c r="O49" s="459" t="s">
        <v>180</v>
      </c>
      <c r="P49" s="459" t="s">
        <v>180</v>
      </c>
      <c r="Q49" s="459" t="s">
        <v>180</v>
      </c>
      <c r="R49" s="459" t="s">
        <v>180</v>
      </c>
      <c r="S49" s="459" t="s">
        <v>180</v>
      </c>
      <c r="T49" s="459" t="s">
        <v>180</v>
      </c>
      <c r="U49" s="459" t="s">
        <v>180</v>
      </c>
      <c r="V49" s="459" t="s">
        <v>180</v>
      </c>
      <c r="W49" s="459" t="s">
        <v>180</v>
      </c>
      <c r="X49" s="459" t="s">
        <v>180</v>
      </c>
      <c r="Y49" s="459" t="s">
        <v>180</v>
      </c>
      <c r="Z49" s="459" t="s">
        <v>180</v>
      </c>
      <c r="AA49" s="459" t="s">
        <v>180</v>
      </c>
      <c r="AB49" s="459" t="s">
        <v>180</v>
      </c>
      <c r="AC49" s="459" t="s">
        <v>180</v>
      </c>
      <c r="AD49" s="459" t="s">
        <v>180</v>
      </c>
      <c r="AE49" s="459" t="s">
        <v>180</v>
      </c>
      <c r="AF49" s="459" t="s">
        <v>180</v>
      </c>
      <c r="AG49" s="459" t="s">
        <v>180</v>
      </c>
      <c r="AH49" s="459" t="s">
        <v>180</v>
      </c>
      <c r="AI49" s="459" t="s">
        <v>180</v>
      </c>
      <c r="AJ49" s="459" t="s">
        <v>180</v>
      </c>
    </row>
    <row r="50" spans="2:36" ht="42" customHeight="1" x14ac:dyDescent="0.2">
      <c r="B50" s="494" t="s">
        <v>149</v>
      </c>
      <c r="C50" s="501" t="s">
        <v>150</v>
      </c>
      <c r="D50" s="496" t="s">
        <v>93</v>
      </c>
      <c r="E50" s="459" t="s">
        <v>180</v>
      </c>
      <c r="F50" s="459" t="s">
        <v>180</v>
      </c>
      <c r="G50" s="459" t="s">
        <v>180</v>
      </c>
      <c r="H50" s="459" t="s">
        <v>180</v>
      </c>
      <c r="I50" s="459" t="s">
        <v>180</v>
      </c>
      <c r="J50" s="459" t="s">
        <v>180</v>
      </c>
      <c r="K50" s="459" t="s">
        <v>180</v>
      </c>
      <c r="L50" s="459" t="s">
        <v>180</v>
      </c>
      <c r="M50" s="459" t="s">
        <v>180</v>
      </c>
      <c r="N50" s="459" t="s">
        <v>180</v>
      </c>
      <c r="O50" s="459" t="s">
        <v>180</v>
      </c>
      <c r="P50" s="459" t="s">
        <v>180</v>
      </c>
      <c r="Q50" s="459" t="s">
        <v>180</v>
      </c>
      <c r="R50" s="459" t="s">
        <v>180</v>
      </c>
      <c r="S50" s="459" t="s">
        <v>180</v>
      </c>
      <c r="T50" s="459" t="s">
        <v>180</v>
      </c>
      <c r="U50" s="459" t="s">
        <v>180</v>
      </c>
      <c r="V50" s="459" t="s">
        <v>180</v>
      </c>
      <c r="W50" s="459" t="s">
        <v>180</v>
      </c>
      <c r="X50" s="459" t="s">
        <v>180</v>
      </c>
      <c r="Y50" s="459" t="s">
        <v>180</v>
      </c>
      <c r="Z50" s="459" t="s">
        <v>180</v>
      </c>
      <c r="AA50" s="459" t="s">
        <v>180</v>
      </c>
      <c r="AB50" s="459" t="s">
        <v>180</v>
      </c>
      <c r="AC50" s="459" t="s">
        <v>180</v>
      </c>
      <c r="AD50" s="459" t="s">
        <v>180</v>
      </c>
      <c r="AE50" s="459" t="s">
        <v>180</v>
      </c>
      <c r="AF50" s="459" t="s">
        <v>180</v>
      </c>
      <c r="AG50" s="459" t="s">
        <v>180</v>
      </c>
      <c r="AH50" s="459" t="s">
        <v>180</v>
      </c>
      <c r="AI50" s="459" t="s">
        <v>180</v>
      </c>
      <c r="AJ50" s="459" t="s">
        <v>180</v>
      </c>
    </row>
    <row r="51" spans="2:36" ht="42" customHeight="1" x14ac:dyDescent="0.2">
      <c r="B51" s="496" t="s">
        <v>151</v>
      </c>
      <c r="C51" s="497" t="s">
        <v>152</v>
      </c>
      <c r="D51" s="496" t="s">
        <v>93</v>
      </c>
      <c r="E51" s="459" t="s">
        <v>180</v>
      </c>
      <c r="F51" s="459" t="s">
        <v>180</v>
      </c>
      <c r="G51" s="459" t="s">
        <v>180</v>
      </c>
      <c r="H51" s="459" t="s">
        <v>180</v>
      </c>
      <c r="I51" s="459" t="s">
        <v>180</v>
      </c>
      <c r="J51" s="459" t="s">
        <v>180</v>
      </c>
      <c r="K51" s="459" t="s">
        <v>180</v>
      </c>
      <c r="L51" s="459" t="s">
        <v>180</v>
      </c>
      <c r="M51" s="459" t="s">
        <v>180</v>
      </c>
      <c r="N51" s="459" t="s">
        <v>180</v>
      </c>
      <c r="O51" s="459" t="s">
        <v>180</v>
      </c>
      <c r="P51" s="459" t="s">
        <v>180</v>
      </c>
      <c r="Q51" s="459" t="s">
        <v>180</v>
      </c>
      <c r="R51" s="459" t="s">
        <v>180</v>
      </c>
      <c r="S51" s="459" t="s">
        <v>180</v>
      </c>
      <c r="T51" s="459" t="s">
        <v>180</v>
      </c>
      <c r="U51" s="459" t="s">
        <v>180</v>
      </c>
      <c r="V51" s="459" t="s">
        <v>180</v>
      </c>
      <c r="W51" s="459" t="s">
        <v>180</v>
      </c>
      <c r="X51" s="459" t="s">
        <v>180</v>
      </c>
      <c r="Y51" s="459" t="s">
        <v>180</v>
      </c>
      <c r="Z51" s="459" t="s">
        <v>180</v>
      </c>
      <c r="AA51" s="459" t="s">
        <v>180</v>
      </c>
      <c r="AB51" s="459" t="s">
        <v>180</v>
      </c>
      <c r="AC51" s="459" t="s">
        <v>180</v>
      </c>
      <c r="AD51" s="459" t="s">
        <v>180</v>
      </c>
      <c r="AE51" s="459" t="s">
        <v>180</v>
      </c>
      <c r="AF51" s="459" t="s">
        <v>180</v>
      </c>
      <c r="AG51" s="459" t="s">
        <v>180</v>
      </c>
      <c r="AH51" s="459" t="s">
        <v>180</v>
      </c>
      <c r="AI51" s="459" t="s">
        <v>180</v>
      </c>
      <c r="AJ51" s="459" t="s">
        <v>180</v>
      </c>
    </row>
    <row r="52" spans="2:36" ht="42" customHeight="1" x14ac:dyDescent="0.2">
      <c r="B52" s="496" t="s">
        <v>153</v>
      </c>
      <c r="C52" s="497" t="s">
        <v>154</v>
      </c>
      <c r="D52" s="496" t="s">
        <v>93</v>
      </c>
      <c r="E52" s="459" t="s">
        <v>180</v>
      </c>
      <c r="F52" s="459" t="s">
        <v>180</v>
      </c>
      <c r="G52" s="459" t="s">
        <v>180</v>
      </c>
      <c r="H52" s="459" t="s">
        <v>180</v>
      </c>
      <c r="I52" s="459" t="s">
        <v>180</v>
      </c>
      <c r="J52" s="459" t="s">
        <v>180</v>
      </c>
      <c r="K52" s="459" t="s">
        <v>180</v>
      </c>
      <c r="L52" s="459" t="s">
        <v>180</v>
      </c>
      <c r="M52" s="459" t="s">
        <v>180</v>
      </c>
      <c r="N52" s="459" t="s">
        <v>180</v>
      </c>
      <c r="O52" s="459" t="s">
        <v>180</v>
      </c>
      <c r="P52" s="459" t="s">
        <v>180</v>
      </c>
      <c r="Q52" s="459" t="s">
        <v>180</v>
      </c>
      <c r="R52" s="459" t="s">
        <v>180</v>
      </c>
      <c r="S52" s="459" t="s">
        <v>180</v>
      </c>
      <c r="T52" s="459" t="s">
        <v>180</v>
      </c>
      <c r="U52" s="459" t="s">
        <v>180</v>
      </c>
      <c r="V52" s="459" t="s">
        <v>180</v>
      </c>
      <c r="W52" s="459" t="s">
        <v>180</v>
      </c>
      <c r="X52" s="459" t="s">
        <v>180</v>
      </c>
      <c r="Y52" s="459" t="s">
        <v>180</v>
      </c>
      <c r="Z52" s="459" t="s">
        <v>180</v>
      </c>
      <c r="AA52" s="459" t="s">
        <v>180</v>
      </c>
      <c r="AB52" s="459" t="s">
        <v>180</v>
      </c>
      <c r="AC52" s="459" t="s">
        <v>180</v>
      </c>
      <c r="AD52" s="459" t="s">
        <v>180</v>
      </c>
      <c r="AE52" s="459" t="s">
        <v>180</v>
      </c>
      <c r="AF52" s="459" t="s">
        <v>180</v>
      </c>
      <c r="AG52" s="459" t="s">
        <v>180</v>
      </c>
      <c r="AH52" s="459" t="s">
        <v>180</v>
      </c>
      <c r="AI52" s="459" t="s">
        <v>180</v>
      </c>
      <c r="AJ52" s="459" t="s">
        <v>180</v>
      </c>
    </row>
    <row r="53" spans="2:36" ht="42" customHeight="1" x14ac:dyDescent="0.2">
      <c r="B53" s="496" t="s">
        <v>155</v>
      </c>
      <c r="C53" s="497" t="s">
        <v>156</v>
      </c>
      <c r="D53" s="496" t="s">
        <v>93</v>
      </c>
      <c r="E53" s="459" t="s">
        <v>180</v>
      </c>
      <c r="F53" s="459" t="s">
        <v>180</v>
      </c>
      <c r="G53" s="459" t="s">
        <v>180</v>
      </c>
      <c r="H53" s="459" t="s">
        <v>180</v>
      </c>
      <c r="I53" s="459" t="s">
        <v>180</v>
      </c>
      <c r="J53" s="459" t="s">
        <v>180</v>
      </c>
      <c r="K53" s="459" t="s">
        <v>180</v>
      </c>
      <c r="L53" s="459" t="s">
        <v>180</v>
      </c>
      <c r="M53" s="459" t="s">
        <v>180</v>
      </c>
      <c r="N53" s="459" t="s">
        <v>180</v>
      </c>
      <c r="O53" s="459" t="s">
        <v>180</v>
      </c>
      <c r="P53" s="459" t="s">
        <v>180</v>
      </c>
      <c r="Q53" s="459" t="s">
        <v>180</v>
      </c>
      <c r="R53" s="459" t="s">
        <v>180</v>
      </c>
      <c r="S53" s="459" t="s">
        <v>180</v>
      </c>
      <c r="T53" s="459" t="s">
        <v>180</v>
      </c>
      <c r="U53" s="459" t="s">
        <v>180</v>
      </c>
      <c r="V53" s="459" t="s">
        <v>180</v>
      </c>
      <c r="W53" s="459" t="s">
        <v>180</v>
      </c>
      <c r="X53" s="459" t="s">
        <v>180</v>
      </c>
      <c r="Y53" s="459" t="s">
        <v>180</v>
      </c>
      <c r="Z53" s="459" t="s">
        <v>180</v>
      </c>
      <c r="AA53" s="459" t="s">
        <v>180</v>
      </c>
      <c r="AB53" s="459" t="s">
        <v>180</v>
      </c>
      <c r="AC53" s="459" t="s">
        <v>180</v>
      </c>
      <c r="AD53" s="459" t="s">
        <v>180</v>
      </c>
      <c r="AE53" s="459" t="s">
        <v>180</v>
      </c>
      <c r="AF53" s="459" t="s">
        <v>180</v>
      </c>
      <c r="AG53" s="459" t="s">
        <v>180</v>
      </c>
      <c r="AH53" s="459" t="s">
        <v>180</v>
      </c>
      <c r="AI53" s="459" t="s">
        <v>180</v>
      </c>
      <c r="AJ53" s="459" t="s">
        <v>180</v>
      </c>
    </row>
    <row r="54" spans="2:36" ht="42" customHeight="1" x14ac:dyDescent="0.2">
      <c r="B54" s="496" t="s">
        <v>157</v>
      </c>
      <c r="C54" s="497" t="s">
        <v>158</v>
      </c>
      <c r="D54" s="496" t="s">
        <v>93</v>
      </c>
      <c r="E54" s="459" t="s">
        <v>180</v>
      </c>
      <c r="F54" s="459" t="s">
        <v>180</v>
      </c>
      <c r="G54" s="459" t="s">
        <v>180</v>
      </c>
      <c r="H54" s="459" t="s">
        <v>180</v>
      </c>
      <c r="I54" s="459" t="s">
        <v>180</v>
      </c>
      <c r="J54" s="459" t="s">
        <v>180</v>
      </c>
      <c r="K54" s="459" t="s">
        <v>180</v>
      </c>
      <c r="L54" s="459" t="s">
        <v>180</v>
      </c>
      <c r="M54" s="459" t="s">
        <v>180</v>
      </c>
      <c r="N54" s="459" t="s">
        <v>180</v>
      </c>
      <c r="O54" s="459" t="s">
        <v>180</v>
      </c>
      <c r="P54" s="459" t="s">
        <v>180</v>
      </c>
      <c r="Q54" s="459" t="s">
        <v>180</v>
      </c>
      <c r="R54" s="459" t="s">
        <v>180</v>
      </c>
      <c r="S54" s="459" t="s">
        <v>180</v>
      </c>
      <c r="T54" s="459" t="s">
        <v>180</v>
      </c>
      <c r="U54" s="459" t="s">
        <v>180</v>
      </c>
      <c r="V54" s="459" t="s">
        <v>180</v>
      </c>
      <c r="W54" s="459" t="s">
        <v>180</v>
      </c>
      <c r="X54" s="459" t="s">
        <v>180</v>
      </c>
      <c r="Y54" s="459" t="s">
        <v>180</v>
      </c>
      <c r="Z54" s="459" t="s">
        <v>180</v>
      </c>
      <c r="AA54" s="459" t="s">
        <v>180</v>
      </c>
      <c r="AB54" s="459" t="s">
        <v>180</v>
      </c>
      <c r="AC54" s="459" t="s">
        <v>180</v>
      </c>
      <c r="AD54" s="459" t="s">
        <v>180</v>
      </c>
      <c r="AE54" s="459" t="s">
        <v>180</v>
      </c>
      <c r="AF54" s="459" t="s">
        <v>180</v>
      </c>
      <c r="AG54" s="459" t="s">
        <v>180</v>
      </c>
      <c r="AH54" s="459" t="s">
        <v>180</v>
      </c>
      <c r="AI54" s="459" t="s">
        <v>180</v>
      </c>
      <c r="AJ54" s="459" t="s">
        <v>180</v>
      </c>
    </row>
    <row r="55" spans="2:36" ht="42" customHeight="1" x14ac:dyDescent="0.2">
      <c r="B55" s="494" t="s">
        <v>159</v>
      </c>
      <c r="C55" s="501" t="s">
        <v>160</v>
      </c>
      <c r="D55" s="496" t="s">
        <v>93</v>
      </c>
      <c r="E55" s="459" t="s">
        <v>180</v>
      </c>
      <c r="F55" s="459" t="s">
        <v>180</v>
      </c>
      <c r="G55" s="459" t="s">
        <v>180</v>
      </c>
      <c r="H55" s="459" t="s">
        <v>180</v>
      </c>
      <c r="I55" s="459" t="s">
        <v>180</v>
      </c>
      <c r="J55" s="459" t="s">
        <v>180</v>
      </c>
      <c r="K55" s="459" t="s">
        <v>180</v>
      </c>
      <c r="L55" s="459" t="s">
        <v>180</v>
      </c>
      <c r="M55" s="459" t="s">
        <v>180</v>
      </c>
      <c r="N55" s="459" t="s">
        <v>180</v>
      </c>
      <c r="O55" s="459" t="s">
        <v>180</v>
      </c>
      <c r="P55" s="459" t="s">
        <v>180</v>
      </c>
      <c r="Q55" s="459" t="s">
        <v>180</v>
      </c>
      <c r="R55" s="459" t="s">
        <v>180</v>
      </c>
      <c r="S55" s="459" t="s">
        <v>180</v>
      </c>
      <c r="T55" s="459" t="s">
        <v>180</v>
      </c>
      <c r="U55" s="459" t="s">
        <v>180</v>
      </c>
      <c r="V55" s="459" t="s">
        <v>180</v>
      </c>
      <c r="W55" s="459" t="s">
        <v>180</v>
      </c>
      <c r="X55" s="459" t="s">
        <v>180</v>
      </c>
      <c r="Y55" s="459" t="s">
        <v>180</v>
      </c>
      <c r="Z55" s="459" t="s">
        <v>180</v>
      </c>
      <c r="AA55" s="459" t="s">
        <v>180</v>
      </c>
      <c r="AB55" s="459" t="s">
        <v>180</v>
      </c>
      <c r="AC55" s="459" t="s">
        <v>180</v>
      </c>
      <c r="AD55" s="459" t="s">
        <v>180</v>
      </c>
      <c r="AE55" s="459" t="s">
        <v>180</v>
      </c>
      <c r="AF55" s="459" t="s">
        <v>180</v>
      </c>
      <c r="AG55" s="459" t="s">
        <v>180</v>
      </c>
      <c r="AH55" s="459" t="s">
        <v>180</v>
      </c>
      <c r="AI55" s="459" t="s">
        <v>180</v>
      </c>
      <c r="AJ55" s="459" t="s">
        <v>180</v>
      </c>
    </row>
    <row r="56" spans="2:36" ht="42" customHeight="1" x14ac:dyDescent="0.2">
      <c r="B56" s="494" t="s">
        <v>161</v>
      </c>
      <c r="C56" s="501" t="s">
        <v>162</v>
      </c>
      <c r="D56" s="496" t="s">
        <v>93</v>
      </c>
      <c r="E56" s="459" t="s">
        <v>180</v>
      </c>
      <c r="F56" s="459" t="s">
        <v>180</v>
      </c>
      <c r="G56" s="459" t="s">
        <v>180</v>
      </c>
      <c r="H56" s="459" t="s">
        <v>180</v>
      </c>
      <c r="I56" s="459" t="s">
        <v>180</v>
      </c>
      <c r="J56" s="459" t="s">
        <v>180</v>
      </c>
      <c r="K56" s="459" t="s">
        <v>180</v>
      </c>
      <c r="L56" s="459" t="s">
        <v>180</v>
      </c>
      <c r="M56" s="459" t="s">
        <v>180</v>
      </c>
      <c r="N56" s="459" t="s">
        <v>180</v>
      </c>
      <c r="O56" s="459" t="s">
        <v>180</v>
      </c>
      <c r="P56" s="459" t="s">
        <v>180</v>
      </c>
      <c r="Q56" s="459" t="s">
        <v>180</v>
      </c>
      <c r="R56" s="459" t="s">
        <v>180</v>
      </c>
      <c r="S56" s="459" t="s">
        <v>180</v>
      </c>
      <c r="T56" s="459" t="s">
        <v>180</v>
      </c>
      <c r="U56" s="459" t="s">
        <v>180</v>
      </c>
      <c r="V56" s="459" t="s">
        <v>180</v>
      </c>
      <c r="W56" s="459" t="s">
        <v>180</v>
      </c>
      <c r="X56" s="459" t="s">
        <v>180</v>
      </c>
      <c r="Y56" s="459" t="s">
        <v>180</v>
      </c>
      <c r="Z56" s="459" t="s">
        <v>180</v>
      </c>
      <c r="AA56" s="459" t="s">
        <v>180</v>
      </c>
      <c r="AB56" s="459" t="s">
        <v>180</v>
      </c>
      <c r="AC56" s="459" t="s">
        <v>180</v>
      </c>
      <c r="AD56" s="459" t="s">
        <v>180</v>
      </c>
      <c r="AE56" s="459" t="s">
        <v>180</v>
      </c>
      <c r="AF56" s="459" t="s">
        <v>180</v>
      </c>
      <c r="AG56" s="459" t="s">
        <v>180</v>
      </c>
      <c r="AH56" s="459" t="s">
        <v>180</v>
      </c>
      <c r="AI56" s="459" t="s">
        <v>180</v>
      </c>
      <c r="AJ56" s="459" t="s">
        <v>180</v>
      </c>
    </row>
    <row r="57" spans="2:36" ht="48" customHeight="1" x14ac:dyDescent="0.2">
      <c r="B57" s="499" t="s">
        <v>163</v>
      </c>
      <c r="C57" s="500" t="s">
        <v>164</v>
      </c>
      <c r="D57" s="499" t="s">
        <v>93</v>
      </c>
      <c r="E57" s="442" t="s">
        <v>180</v>
      </c>
      <c r="F57" s="442" t="s">
        <v>180</v>
      </c>
      <c r="G57" s="442" t="s">
        <v>180</v>
      </c>
      <c r="H57" s="442" t="s">
        <v>180</v>
      </c>
      <c r="I57" s="442" t="s">
        <v>180</v>
      </c>
      <c r="J57" s="442" t="s">
        <v>180</v>
      </c>
      <c r="K57" s="442" t="s">
        <v>180</v>
      </c>
      <c r="L57" s="442" t="s">
        <v>180</v>
      </c>
      <c r="M57" s="442" t="s">
        <v>180</v>
      </c>
      <c r="N57" s="442" t="s">
        <v>180</v>
      </c>
      <c r="O57" s="442" t="s">
        <v>180</v>
      </c>
      <c r="P57" s="442" t="s">
        <v>180</v>
      </c>
      <c r="Q57" s="442" t="s">
        <v>180</v>
      </c>
      <c r="R57" s="442" t="s">
        <v>180</v>
      </c>
      <c r="S57" s="442" t="s">
        <v>180</v>
      </c>
      <c r="T57" s="442" t="s">
        <v>180</v>
      </c>
      <c r="U57" s="442" t="s">
        <v>180</v>
      </c>
      <c r="V57" s="442" t="s">
        <v>180</v>
      </c>
      <c r="W57" s="442" t="s">
        <v>180</v>
      </c>
      <c r="X57" s="442" t="s">
        <v>180</v>
      </c>
      <c r="Y57" s="442" t="s">
        <v>180</v>
      </c>
      <c r="Z57" s="442" t="s">
        <v>180</v>
      </c>
      <c r="AA57" s="442" t="s">
        <v>180</v>
      </c>
      <c r="AB57" s="442" t="s">
        <v>180</v>
      </c>
      <c r="AC57" s="442" t="s">
        <v>180</v>
      </c>
      <c r="AD57" s="442" t="s">
        <v>180</v>
      </c>
      <c r="AE57" s="442" t="s">
        <v>180</v>
      </c>
      <c r="AF57" s="442" t="s">
        <v>180</v>
      </c>
      <c r="AG57" s="442" t="s">
        <v>180</v>
      </c>
      <c r="AH57" s="442" t="s">
        <v>180</v>
      </c>
      <c r="AI57" s="442" t="s">
        <v>180</v>
      </c>
      <c r="AJ57" s="442" t="s">
        <v>180</v>
      </c>
    </row>
    <row r="58" spans="2:36" ht="42" customHeight="1" x14ac:dyDescent="0.2">
      <c r="B58" s="496" t="s">
        <v>165</v>
      </c>
      <c r="C58" s="497" t="s">
        <v>166</v>
      </c>
      <c r="D58" s="496" t="s">
        <v>93</v>
      </c>
      <c r="E58" s="459" t="s">
        <v>180</v>
      </c>
      <c r="F58" s="459" t="s">
        <v>180</v>
      </c>
      <c r="G58" s="459" t="s">
        <v>180</v>
      </c>
      <c r="H58" s="459" t="s">
        <v>180</v>
      </c>
      <c r="I58" s="459" t="s">
        <v>180</v>
      </c>
      <c r="J58" s="459" t="s">
        <v>180</v>
      </c>
      <c r="K58" s="459" t="s">
        <v>180</v>
      </c>
      <c r="L58" s="459" t="s">
        <v>180</v>
      </c>
      <c r="M58" s="459" t="s">
        <v>180</v>
      </c>
      <c r="N58" s="459" t="s">
        <v>180</v>
      </c>
      <c r="O58" s="459" t="s">
        <v>180</v>
      </c>
      <c r="P58" s="459" t="s">
        <v>180</v>
      </c>
      <c r="Q58" s="459" t="s">
        <v>180</v>
      </c>
      <c r="R58" s="459" t="s">
        <v>180</v>
      </c>
      <c r="S58" s="459" t="s">
        <v>180</v>
      </c>
      <c r="T58" s="459" t="s">
        <v>180</v>
      </c>
      <c r="U58" s="459" t="s">
        <v>180</v>
      </c>
      <c r="V58" s="459" t="s">
        <v>180</v>
      </c>
      <c r="W58" s="459" t="s">
        <v>180</v>
      </c>
      <c r="X58" s="459" t="s">
        <v>180</v>
      </c>
      <c r="Y58" s="459" t="s">
        <v>180</v>
      </c>
      <c r="Z58" s="459" t="s">
        <v>180</v>
      </c>
      <c r="AA58" s="459" t="s">
        <v>180</v>
      </c>
      <c r="AB58" s="459" t="s">
        <v>180</v>
      </c>
      <c r="AC58" s="459" t="s">
        <v>180</v>
      </c>
      <c r="AD58" s="459" t="s">
        <v>180</v>
      </c>
      <c r="AE58" s="459" t="s">
        <v>180</v>
      </c>
      <c r="AF58" s="459" t="s">
        <v>180</v>
      </c>
      <c r="AG58" s="459" t="s">
        <v>180</v>
      </c>
      <c r="AH58" s="459" t="s">
        <v>180</v>
      </c>
      <c r="AI58" s="459" t="s">
        <v>180</v>
      </c>
      <c r="AJ58" s="459" t="s">
        <v>180</v>
      </c>
    </row>
    <row r="59" spans="2:36" ht="42" customHeight="1" x14ac:dyDescent="0.2">
      <c r="B59" s="496" t="s">
        <v>167</v>
      </c>
      <c r="C59" s="497" t="s">
        <v>168</v>
      </c>
      <c r="D59" s="496" t="s">
        <v>93</v>
      </c>
      <c r="E59" s="459" t="s">
        <v>180</v>
      </c>
      <c r="F59" s="459" t="s">
        <v>180</v>
      </c>
      <c r="G59" s="459" t="s">
        <v>180</v>
      </c>
      <c r="H59" s="459" t="s">
        <v>180</v>
      </c>
      <c r="I59" s="459" t="s">
        <v>180</v>
      </c>
      <c r="J59" s="459" t="s">
        <v>180</v>
      </c>
      <c r="K59" s="459" t="s">
        <v>180</v>
      </c>
      <c r="L59" s="459" t="s">
        <v>180</v>
      </c>
      <c r="M59" s="459" t="s">
        <v>180</v>
      </c>
      <c r="N59" s="459" t="s">
        <v>180</v>
      </c>
      <c r="O59" s="459" t="s">
        <v>180</v>
      </c>
      <c r="P59" s="459" t="s">
        <v>180</v>
      </c>
      <c r="Q59" s="459" t="s">
        <v>180</v>
      </c>
      <c r="R59" s="459" t="s">
        <v>180</v>
      </c>
      <c r="S59" s="459" t="s">
        <v>180</v>
      </c>
      <c r="T59" s="459" t="s">
        <v>180</v>
      </c>
      <c r="U59" s="459" t="s">
        <v>180</v>
      </c>
      <c r="V59" s="459" t="s">
        <v>180</v>
      </c>
      <c r="W59" s="459" t="s">
        <v>180</v>
      </c>
      <c r="X59" s="459" t="s">
        <v>180</v>
      </c>
      <c r="Y59" s="459" t="s">
        <v>180</v>
      </c>
      <c r="Z59" s="459" t="s">
        <v>180</v>
      </c>
      <c r="AA59" s="459" t="s">
        <v>180</v>
      </c>
      <c r="AB59" s="459" t="s">
        <v>180</v>
      </c>
      <c r="AC59" s="459" t="s">
        <v>180</v>
      </c>
      <c r="AD59" s="459" t="s">
        <v>180</v>
      </c>
      <c r="AE59" s="459" t="s">
        <v>180</v>
      </c>
      <c r="AF59" s="459" t="s">
        <v>180</v>
      </c>
      <c r="AG59" s="459" t="s">
        <v>180</v>
      </c>
      <c r="AH59" s="459" t="s">
        <v>180</v>
      </c>
      <c r="AI59" s="459" t="s">
        <v>180</v>
      </c>
      <c r="AJ59" s="459" t="s">
        <v>180</v>
      </c>
    </row>
    <row r="60" spans="2:36" ht="48" customHeight="1" x14ac:dyDescent="0.2">
      <c r="B60" s="499" t="s">
        <v>169</v>
      </c>
      <c r="C60" s="500" t="s">
        <v>170</v>
      </c>
      <c r="D60" s="478" t="s">
        <v>93</v>
      </c>
      <c r="E60" s="442" t="s">
        <v>180</v>
      </c>
      <c r="F60" s="442" t="s">
        <v>180</v>
      </c>
      <c r="G60" s="442" t="s">
        <v>180</v>
      </c>
      <c r="H60" s="442" t="s">
        <v>180</v>
      </c>
      <c r="I60" s="442" t="s">
        <v>180</v>
      </c>
      <c r="J60" s="442" t="s">
        <v>180</v>
      </c>
      <c r="K60" s="442" t="s">
        <v>180</v>
      </c>
      <c r="L60" s="442" t="s">
        <v>180</v>
      </c>
      <c r="M60" s="442" t="s">
        <v>180</v>
      </c>
      <c r="N60" s="442" t="s">
        <v>180</v>
      </c>
      <c r="O60" s="442" t="s">
        <v>180</v>
      </c>
      <c r="P60" s="442" t="s">
        <v>180</v>
      </c>
      <c r="Q60" s="442" t="s">
        <v>180</v>
      </c>
      <c r="R60" s="442" t="s">
        <v>180</v>
      </c>
      <c r="S60" s="442" t="s">
        <v>180</v>
      </c>
      <c r="T60" s="442" t="s">
        <v>180</v>
      </c>
      <c r="U60" s="442" t="s">
        <v>180</v>
      </c>
      <c r="V60" s="442" t="s">
        <v>180</v>
      </c>
      <c r="W60" s="442" t="s">
        <v>180</v>
      </c>
      <c r="X60" s="442" t="s">
        <v>180</v>
      </c>
      <c r="Y60" s="442" t="s">
        <v>180</v>
      </c>
      <c r="Z60" s="442" t="s">
        <v>180</v>
      </c>
      <c r="AA60" s="442" t="s">
        <v>180</v>
      </c>
      <c r="AB60" s="442" t="s">
        <v>180</v>
      </c>
      <c r="AC60" s="442" t="s">
        <v>180</v>
      </c>
      <c r="AD60" s="442" t="s">
        <v>180</v>
      </c>
      <c r="AE60" s="442" t="s">
        <v>180</v>
      </c>
      <c r="AF60" s="442" t="s">
        <v>180</v>
      </c>
      <c r="AG60" s="442" t="s">
        <v>180</v>
      </c>
      <c r="AH60" s="442" t="s">
        <v>180</v>
      </c>
      <c r="AI60" s="442" t="s">
        <v>180</v>
      </c>
      <c r="AJ60" s="442" t="s">
        <v>180</v>
      </c>
    </row>
    <row r="61" spans="2:36" ht="42" customHeight="1" x14ac:dyDescent="0.2">
      <c r="B61" s="496" t="s">
        <v>171</v>
      </c>
      <c r="C61" s="497" t="s">
        <v>172</v>
      </c>
      <c r="D61" s="496" t="s">
        <v>93</v>
      </c>
      <c r="E61" s="459" t="s">
        <v>180</v>
      </c>
      <c r="F61" s="459" t="s">
        <v>180</v>
      </c>
      <c r="G61" s="459" t="s">
        <v>180</v>
      </c>
      <c r="H61" s="459" t="s">
        <v>180</v>
      </c>
      <c r="I61" s="459" t="s">
        <v>180</v>
      </c>
      <c r="J61" s="459" t="s">
        <v>180</v>
      </c>
      <c r="K61" s="459" t="s">
        <v>180</v>
      </c>
      <c r="L61" s="459" t="s">
        <v>180</v>
      </c>
      <c r="M61" s="459" t="s">
        <v>180</v>
      </c>
      <c r="N61" s="459" t="s">
        <v>180</v>
      </c>
      <c r="O61" s="459" t="s">
        <v>180</v>
      </c>
      <c r="P61" s="459" t="s">
        <v>180</v>
      </c>
      <c r="Q61" s="459" t="s">
        <v>180</v>
      </c>
      <c r="R61" s="459" t="s">
        <v>180</v>
      </c>
      <c r="S61" s="459" t="s">
        <v>180</v>
      </c>
      <c r="T61" s="459" t="s">
        <v>180</v>
      </c>
      <c r="U61" s="459" t="s">
        <v>180</v>
      </c>
      <c r="V61" s="459" t="s">
        <v>180</v>
      </c>
      <c r="W61" s="459" t="s">
        <v>180</v>
      </c>
      <c r="X61" s="459" t="s">
        <v>180</v>
      </c>
      <c r="Y61" s="459" t="s">
        <v>180</v>
      </c>
      <c r="Z61" s="459" t="s">
        <v>180</v>
      </c>
      <c r="AA61" s="459" t="s">
        <v>180</v>
      </c>
      <c r="AB61" s="459" t="s">
        <v>180</v>
      </c>
      <c r="AC61" s="459" t="s">
        <v>180</v>
      </c>
      <c r="AD61" s="459" t="s">
        <v>180</v>
      </c>
      <c r="AE61" s="459" t="s">
        <v>180</v>
      </c>
      <c r="AF61" s="459" t="s">
        <v>180</v>
      </c>
      <c r="AG61" s="459" t="s">
        <v>180</v>
      </c>
      <c r="AH61" s="459" t="s">
        <v>180</v>
      </c>
      <c r="AI61" s="459" t="s">
        <v>180</v>
      </c>
      <c r="AJ61" s="459" t="s">
        <v>180</v>
      </c>
    </row>
    <row r="62" spans="2:36" ht="42" customHeight="1" x14ac:dyDescent="0.2">
      <c r="B62" s="496" t="s">
        <v>173</v>
      </c>
      <c r="C62" s="497" t="s">
        <v>535</v>
      </c>
      <c r="D62" s="496" t="s">
        <v>93</v>
      </c>
      <c r="E62" s="459" t="s">
        <v>180</v>
      </c>
      <c r="F62" s="459" t="s">
        <v>180</v>
      </c>
      <c r="G62" s="459" t="s">
        <v>180</v>
      </c>
      <c r="H62" s="459" t="s">
        <v>180</v>
      </c>
      <c r="I62" s="459" t="s">
        <v>180</v>
      </c>
      <c r="J62" s="459" t="s">
        <v>180</v>
      </c>
      <c r="K62" s="459" t="s">
        <v>180</v>
      </c>
      <c r="L62" s="459" t="s">
        <v>180</v>
      </c>
      <c r="M62" s="459" t="s">
        <v>180</v>
      </c>
      <c r="N62" s="459" t="s">
        <v>180</v>
      </c>
      <c r="O62" s="459" t="s">
        <v>180</v>
      </c>
      <c r="P62" s="459" t="s">
        <v>180</v>
      </c>
      <c r="Q62" s="459" t="s">
        <v>180</v>
      </c>
      <c r="R62" s="459" t="s">
        <v>180</v>
      </c>
      <c r="S62" s="459" t="s">
        <v>180</v>
      </c>
      <c r="T62" s="459" t="s">
        <v>180</v>
      </c>
      <c r="U62" s="459" t="s">
        <v>180</v>
      </c>
      <c r="V62" s="459" t="s">
        <v>180</v>
      </c>
      <c r="W62" s="459" t="s">
        <v>180</v>
      </c>
      <c r="X62" s="459" t="s">
        <v>180</v>
      </c>
      <c r="Y62" s="459" t="s">
        <v>180</v>
      </c>
      <c r="Z62" s="459" t="s">
        <v>180</v>
      </c>
      <c r="AA62" s="459" t="s">
        <v>180</v>
      </c>
      <c r="AB62" s="459" t="s">
        <v>180</v>
      </c>
      <c r="AC62" s="459" t="s">
        <v>180</v>
      </c>
      <c r="AD62" s="459" t="s">
        <v>180</v>
      </c>
      <c r="AE62" s="459" t="s">
        <v>180</v>
      </c>
      <c r="AF62" s="459" t="s">
        <v>180</v>
      </c>
      <c r="AG62" s="459" t="s">
        <v>180</v>
      </c>
      <c r="AH62" s="459" t="s">
        <v>180</v>
      </c>
      <c r="AI62" s="459" t="s">
        <v>180</v>
      </c>
      <c r="AJ62" s="459" t="s">
        <v>180</v>
      </c>
    </row>
    <row r="63" spans="2:36" ht="48" customHeight="1" x14ac:dyDescent="0.2">
      <c r="B63" s="499" t="s">
        <v>174</v>
      </c>
      <c r="C63" s="500" t="s">
        <v>175</v>
      </c>
      <c r="D63" s="499" t="s">
        <v>93</v>
      </c>
      <c r="E63" s="442" t="s">
        <v>180</v>
      </c>
      <c r="F63" s="442" t="s">
        <v>180</v>
      </c>
      <c r="G63" s="442" t="s">
        <v>180</v>
      </c>
      <c r="H63" s="442" t="s">
        <v>180</v>
      </c>
      <c r="I63" s="442" t="s">
        <v>180</v>
      </c>
      <c r="J63" s="442" t="s">
        <v>180</v>
      </c>
      <c r="K63" s="442" t="s">
        <v>180</v>
      </c>
      <c r="L63" s="442" t="s">
        <v>180</v>
      </c>
      <c r="M63" s="442" t="s">
        <v>180</v>
      </c>
      <c r="N63" s="442" t="s">
        <v>180</v>
      </c>
      <c r="O63" s="442" t="s">
        <v>180</v>
      </c>
      <c r="P63" s="442" t="s">
        <v>180</v>
      </c>
      <c r="Q63" s="442" t="s">
        <v>180</v>
      </c>
      <c r="R63" s="442" t="s">
        <v>180</v>
      </c>
      <c r="S63" s="442" t="s">
        <v>180</v>
      </c>
      <c r="T63" s="442" t="s">
        <v>180</v>
      </c>
      <c r="U63" s="442" t="s">
        <v>180</v>
      </c>
      <c r="V63" s="442" t="s">
        <v>180</v>
      </c>
      <c r="W63" s="442" t="s">
        <v>180</v>
      </c>
      <c r="X63" s="442" t="s">
        <v>180</v>
      </c>
      <c r="Y63" s="442" t="s">
        <v>180</v>
      </c>
      <c r="Z63" s="442" t="s">
        <v>180</v>
      </c>
      <c r="AA63" s="442" t="s">
        <v>180</v>
      </c>
      <c r="AB63" s="442" t="s">
        <v>180</v>
      </c>
      <c r="AC63" s="442" t="s">
        <v>180</v>
      </c>
      <c r="AD63" s="442" t="s">
        <v>180</v>
      </c>
      <c r="AE63" s="442" t="s">
        <v>180</v>
      </c>
      <c r="AF63" s="442" t="s">
        <v>180</v>
      </c>
      <c r="AG63" s="442" t="s">
        <v>180</v>
      </c>
      <c r="AH63" s="442" t="s">
        <v>180</v>
      </c>
      <c r="AI63" s="442" t="s">
        <v>180</v>
      </c>
      <c r="AJ63" s="442" t="s">
        <v>180</v>
      </c>
    </row>
    <row r="64" spans="2:36" ht="48" customHeight="1" x14ac:dyDescent="0.2">
      <c r="B64" s="499" t="s">
        <v>176</v>
      </c>
      <c r="C64" s="500" t="s">
        <v>177</v>
      </c>
      <c r="D64" s="499" t="s">
        <v>93</v>
      </c>
      <c r="E64" s="442" t="s">
        <v>180</v>
      </c>
      <c r="F64" s="442" t="s">
        <v>180</v>
      </c>
      <c r="G64" s="442" t="s">
        <v>180</v>
      </c>
      <c r="H64" s="442" t="s">
        <v>180</v>
      </c>
      <c r="I64" s="442" t="s">
        <v>180</v>
      </c>
      <c r="J64" s="442" t="s">
        <v>180</v>
      </c>
      <c r="K64" s="442" t="s">
        <v>180</v>
      </c>
      <c r="L64" s="442" t="s">
        <v>180</v>
      </c>
      <c r="M64" s="442" t="s">
        <v>180</v>
      </c>
      <c r="N64" s="442" t="s">
        <v>180</v>
      </c>
      <c r="O64" s="442" t="s">
        <v>180</v>
      </c>
      <c r="P64" s="442" t="s">
        <v>180</v>
      </c>
      <c r="Q64" s="442" t="s">
        <v>180</v>
      </c>
      <c r="R64" s="442" t="s">
        <v>180</v>
      </c>
      <c r="S64" s="442" t="s">
        <v>180</v>
      </c>
      <c r="T64" s="442" t="s">
        <v>180</v>
      </c>
      <c r="U64" s="442" t="s">
        <v>180</v>
      </c>
      <c r="V64" s="442" t="s">
        <v>180</v>
      </c>
      <c r="W64" s="442" t="s">
        <v>180</v>
      </c>
      <c r="X64" s="442" t="s">
        <v>180</v>
      </c>
      <c r="Y64" s="442" t="s">
        <v>180</v>
      </c>
      <c r="Z64" s="442" t="s">
        <v>180</v>
      </c>
      <c r="AA64" s="442" t="s">
        <v>180</v>
      </c>
      <c r="AB64" s="442" t="s">
        <v>180</v>
      </c>
      <c r="AC64" s="442" t="s">
        <v>180</v>
      </c>
      <c r="AD64" s="442" t="s">
        <v>180</v>
      </c>
      <c r="AE64" s="442" t="s">
        <v>180</v>
      </c>
      <c r="AF64" s="442" t="s">
        <v>180</v>
      </c>
      <c r="AG64" s="442" t="s">
        <v>180</v>
      </c>
      <c r="AH64" s="442" t="s">
        <v>180</v>
      </c>
      <c r="AI64" s="442" t="s">
        <v>180</v>
      </c>
      <c r="AJ64" s="442" t="s">
        <v>180</v>
      </c>
    </row>
    <row r="65" spans="2:36" ht="48" customHeight="1" x14ac:dyDescent="0.2">
      <c r="B65" s="499" t="s">
        <v>178</v>
      </c>
      <c r="C65" s="500" t="s">
        <v>179</v>
      </c>
      <c r="D65" s="499" t="s">
        <v>93</v>
      </c>
      <c r="E65" s="442" t="s">
        <v>180</v>
      </c>
      <c r="F65" s="442" t="s">
        <v>180</v>
      </c>
      <c r="G65" s="442" t="s">
        <v>180</v>
      </c>
      <c r="H65" s="442" t="s">
        <v>180</v>
      </c>
      <c r="I65" s="442" t="s">
        <v>180</v>
      </c>
      <c r="J65" s="442" t="s">
        <v>180</v>
      </c>
      <c r="K65" s="442" t="s">
        <v>180</v>
      </c>
      <c r="L65" s="442" t="s">
        <v>180</v>
      </c>
      <c r="M65" s="442" t="s">
        <v>180</v>
      </c>
      <c r="N65" s="442" t="s">
        <v>180</v>
      </c>
      <c r="O65" s="442" t="s">
        <v>180</v>
      </c>
      <c r="P65" s="442" t="s">
        <v>180</v>
      </c>
      <c r="Q65" s="442" t="s">
        <v>180</v>
      </c>
      <c r="R65" s="442" t="s">
        <v>180</v>
      </c>
      <c r="S65" s="442" t="s">
        <v>180</v>
      </c>
      <c r="T65" s="442" t="s">
        <v>180</v>
      </c>
      <c r="U65" s="442" t="s">
        <v>180</v>
      </c>
      <c r="V65" s="442" t="s">
        <v>180</v>
      </c>
      <c r="W65" s="442" t="s">
        <v>180</v>
      </c>
      <c r="X65" s="442" t="s">
        <v>180</v>
      </c>
      <c r="Y65" s="442" t="s">
        <v>180</v>
      </c>
      <c r="Z65" s="442" t="s">
        <v>180</v>
      </c>
      <c r="AA65" s="442" t="s">
        <v>180</v>
      </c>
      <c r="AB65" s="442" t="s">
        <v>180</v>
      </c>
      <c r="AC65" s="442" t="s">
        <v>180</v>
      </c>
      <c r="AD65" s="442" t="s">
        <v>180</v>
      </c>
      <c r="AE65" s="442" t="s">
        <v>180</v>
      </c>
      <c r="AF65" s="442" t="s">
        <v>180</v>
      </c>
      <c r="AG65" s="442" t="s">
        <v>180</v>
      </c>
      <c r="AH65" s="442" t="s">
        <v>180</v>
      </c>
      <c r="AI65" s="442" t="s">
        <v>180</v>
      </c>
      <c r="AJ65" s="442" t="s">
        <v>180</v>
      </c>
    </row>
    <row r="66" spans="2:36" x14ac:dyDescent="0.2">
      <c r="B66" s="179"/>
      <c r="C66" s="179"/>
      <c r="D66" s="179"/>
    </row>
  </sheetData>
  <sheetProtection formatCells="0" formatColumns="0" formatRows="0" insertColumns="0" insertRows="0" insertHyperlinks="0" deleteColumns="0" deleteRows="0" sort="0" autoFilter="0" pivotTables="0"/>
  <autoFilter ref="B20:BP40" xr:uid="{00000000-0009-0000-0000-00000E000000}"/>
  <mergeCells count="42">
    <mergeCell ref="B9:AJ9"/>
    <mergeCell ref="B2:AF2"/>
    <mergeCell ref="B3:AF3"/>
    <mergeCell ref="B4:AF4"/>
    <mergeCell ref="B6:AF6"/>
    <mergeCell ref="B7:AJ7"/>
    <mergeCell ref="B11:AJ11"/>
    <mergeCell ref="B12:AJ12"/>
    <mergeCell ref="O14:S14"/>
    <mergeCell ref="B17:B19"/>
    <mergeCell ref="C17:C19"/>
    <mergeCell ref="D17:D19"/>
    <mergeCell ref="E17:G17"/>
    <mergeCell ref="H17:H19"/>
    <mergeCell ref="I17:M17"/>
    <mergeCell ref="N17:Q17"/>
    <mergeCell ref="AI17:AI19"/>
    <mergeCell ref="AJ17:AJ19"/>
    <mergeCell ref="E18:F18"/>
    <mergeCell ref="G18:G19"/>
    <mergeCell ref="I18:I19"/>
    <mergeCell ref="J18:K18"/>
    <mergeCell ref="L18:L19"/>
    <mergeCell ref="M18:M19"/>
    <mergeCell ref="R17:U17"/>
    <mergeCell ref="V17:V19"/>
    <mergeCell ref="W17:X18"/>
    <mergeCell ref="AG18:AG19"/>
    <mergeCell ref="AH18:AH19"/>
    <mergeCell ref="N18:N19"/>
    <mergeCell ref="O18:O19"/>
    <mergeCell ref="P18:Q18"/>
    <mergeCell ref="R18:R19"/>
    <mergeCell ref="S18:S19"/>
    <mergeCell ref="T18:U18"/>
    <mergeCell ref="AF17:AF19"/>
    <mergeCell ref="AG17:AH17"/>
    <mergeCell ref="Y17:Y19"/>
    <mergeCell ref="Z17:AA18"/>
    <mergeCell ref="AB17:AE17"/>
    <mergeCell ref="AB18:AC18"/>
    <mergeCell ref="AD18:AE18"/>
  </mergeCells>
  <conditionalFormatting sqref="B39:D48 B64:D65">
    <cfRule type="cellIs" dxfId="172" priority="1" operator="equal">
      <formula>0</formula>
    </cfRule>
  </conditionalFormatting>
  <conditionalFormatting sqref="D44:D46 B64:D65">
    <cfRule type="containsText" dxfId="171" priority="25" operator="containsText" text="Наименование инвестиционного проекта">
      <formula>NOT(ISERROR(SEARCH("Наименование инвестиционного проекта",B44)))</formula>
    </cfRule>
  </conditionalFormatting>
  <conditionalFormatting sqref="B60:C60 C40:D43 D21:D30 B45:C46 B47:D48 D55:D56 B57:D59 B51:D54 D49:D50 B61:D63">
    <cfRule type="containsText" dxfId="170" priority="22" operator="containsText" text="Наименование инвестиционного проекта">
      <formula>NOT(ISERROR(SEARCH("Наименование инвестиционного проекта",B21)))</formula>
    </cfRule>
  </conditionalFormatting>
  <conditionalFormatting sqref="B60:C60 D21:D30 D55:D56 B57:D59 B32:C33 B51:D54 D49:D50 B61:D63">
    <cfRule type="cellIs" dxfId="169" priority="21" operator="equal">
      <formula>0</formula>
    </cfRule>
  </conditionalFormatting>
  <conditionalFormatting sqref="B21:C21 B30:C30 B29">
    <cfRule type="cellIs" dxfId="168" priority="20" operator="equal">
      <formula>0</formula>
    </cfRule>
  </conditionalFormatting>
  <conditionalFormatting sqref="B31 D31">
    <cfRule type="cellIs" dxfId="167" priority="19" operator="equal">
      <formula>0</formula>
    </cfRule>
  </conditionalFormatting>
  <conditionalFormatting sqref="B49:C49">
    <cfRule type="cellIs" dxfId="166" priority="17" operator="equal">
      <formula>0</formula>
    </cfRule>
  </conditionalFormatting>
  <conditionalFormatting sqref="B50:C50">
    <cfRule type="cellIs" dxfId="165" priority="16" operator="equal">
      <formula>0</formula>
    </cfRule>
  </conditionalFormatting>
  <conditionalFormatting sqref="C31">
    <cfRule type="cellIs" dxfId="164" priority="15" operator="equal">
      <formula>0</formula>
    </cfRule>
  </conditionalFormatting>
  <conditionalFormatting sqref="C34">
    <cfRule type="cellIs" dxfId="163" priority="14" operator="equal">
      <formula>0</formula>
    </cfRule>
  </conditionalFormatting>
  <conditionalFormatting sqref="C28:C29">
    <cfRule type="cellIs" dxfId="162" priority="13" operator="equal">
      <formula>0</formula>
    </cfRule>
  </conditionalFormatting>
  <conditionalFormatting sqref="B55:C55">
    <cfRule type="cellIs" dxfId="161" priority="11" operator="equal">
      <formula>0</formula>
    </cfRule>
  </conditionalFormatting>
  <conditionalFormatting sqref="D35:D36">
    <cfRule type="cellIs" dxfId="160" priority="7" operator="equal">
      <formula>0</formula>
    </cfRule>
  </conditionalFormatting>
  <conditionalFormatting sqref="B56:C56">
    <cfRule type="cellIs" dxfId="159" priority="10" operator="equal">
      <formula>0</formula>
    </cfRule>
  </conditionalFormatting>
  <conditionalFormatting sqref="D60">
    <cfRule type="cellIs" dxfId="158" priority="9" operator="equal">
      <formula>0</formula>
    </cfRule>
  </conditionalFormatting>
  <conditionalFormatting sqref="B40:B44 C44">
    <cfRule type="containsText" dxfId="157" priority="12" operator="containsText" text="Наименование инвестиционного проекта">
      <formula>NOT(ISERROR(SEARCH("Наименование инвестиционного проекта",B40)))</formula>
    </cfRule>
  </conditionalFormatting>
  <conditionalFormatting sqref="B34 D34 B37:D38 B35:C36">
    <cfRule type="cellIs" dxfId="156" priority="18" operator="equal">
      <formula>0</formula>
    </cfRule>
  </conditionalFormatting>
  <conditionalFormatting sqref="B21">
    <cfRule type="cellIs" dxfId="155" priority="8" operator="equal">
      <formula>0</formula>
    </cfRule>
  </conditionalFormatting>
  <conditionalFormatting sqref="D32:D33">
    <cfRule type="cellIs" dxfId="154" priority="6" operator="equal">
      <formula>0</formula>
    </cfRule>
  </conditionalFormatting>
  <pageMargins left="0.70866141732283472" right="0.70866141732283472" top="0.74803149606299213" bottom="0.74803149606299213" header="0.31496062992125984" footer="0.31496062992125984"/>
  <pageSetup paperSize="8" scale="27" fitToWidth="2" fitToHeight="200" pageOrder="overThenDown" orientation="landscape" r:id="rId1"/>
  <colBreaks count="1" manualBreakCount="1">
    <brk id="2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F478-D7D3-41C5-ABDA-95A85A95DADF}">
  <sheetPr>
    <tabColor rgb="FF92D050"/>
  </sheetPr>
  <dimension ref="A1:CL165"/>
  <sheetViews>
    <sheetView zoomScale="70" zoomScaleNormal="70" zoomScaleSheetLayoutView="70" workbookViewId="0">
      <pane xSplit="4" ySplit="20" topLeftCell="AJ153" activePane="bottomRight" state="frozen"/>
      <selection activeCell="A15" sqref="A15"/>
      <selection pane="topRight" activeCell="E15" sqref="E15"/>
      <selection pane="bottomLeft" activeCell="A21" sqref="A21"/>
      <selection pane="bottomRight" activeCell="AX162" sqref="AX162"/>
    </sheetView>
  </sheetViews>
  <sheetFormatPr defaultRowHeight="15.75" outlineLevelRow="1" x14ac:dyDescent="0.25"/>
  <cols>
    <col min="1" max="1" width="7.140625" style="1" customWidth="1"/>
    <col min="2" max="2" width="13.28515625" style="1" customWidth="1"/>
    <col min="3" max="3" width="123.140625" style="1" customWidth="1"/>
    <col min="4" max="4" width="25.42578125" style="1" customWidth="1"/>
    <col min="5" max="5" width="9.5703125" style="1" customWidth="1"/>
    <col min="6" max="6" width="20.140625" style="1" customWidth="1"/>
    <col min="7" max="7" width="13.7109375" style="1" customWidth="1"/>
    <col min="8" max="8" width="19.42578125" style="1" customWidth="1"/>
    <col min="9" max="9" width="9.5703125" style="1" customWidth="1"/>
    <col min="10" max="10" width="20" style="1" customWidth="1"/>
    <col min="11" max="11" width="9.5703125" style="1" customWidth="1"/>
    <col min="12" max="12" width="20.140625" style="1" customWidth="1"/>
    <col min="13" max="13" width="9.5703125" style="1" customWidth="1"/>
    <col min="14" max="14" width="18" style="1" customWidth="1"/>
    <col min="15" max="15" width="10.7109375" style="1" customWidth="1"/>
    <col min="16" max="16" width="19.5703125" style="1" customWidth="1"/>
    <col min="17" max="17" width="10.7109375" style="1" customWidth="1"/>
    <col min="18" max="18" width="22" style="1" customWidth="1"/>
    <col min="19" max="19" width="9.5703125" style="1" customWidth="1"/>
    <col min="20" max="20" width="19.28515625" style="1" customWidth="1"/>
    <col min="21" max="21" width="9.5703125" style="1" customWidth="1"/>
    <col min="22" max="22" width="19.5703125" style="1" customWidth="1"/>
    <col min="23" max="23" width="11.140625" style="1" customWidth="1"/>
    <col min="24" max="24" width="18.5703125" style="1" customWidth="1"/>
    <col min="25" max="25" width="9.5703125" style="1" customWidth="1"/>
    <col min="26" max="26" width="18.5703125" style="1" customWidth="1"/>
    <col min="27" max="27" width="9.5703125" style="1" customWidth="1"/>
    <col min="28" max="28" width="19" style="1" customWidth="1"/>
    <col min="29" max="29" width="9.5703125" style="1" customWidth="1"/>
    <col min="30" max="30" width="21.28515625" style="1" customWidth="1"/>
    <col min="31" max="31" width="9.5703125" style="1" customWidth="1"/>
    <col min="32" max="32" width="23.140625" style="1" customWidth="1"/>
    <col min="33" max="33" width="9.5703125" style="1" customWidth="1"/>
    <col min="34" max="34" width="21.140625" style="1" customWidth="1"/>
    <col min="35" max="35" width="9.5703125" style="1" customWidth="1"/>
    <col min="36" max="36" width="19.140625" style="1" customWidth="1"/>
    <col min="37" max="37" width="9.5703125" style="1" customWidth="1"/>
    <col min="38" max="38" width="26.7109375" style="1" customWidth="1"/>
    <col min="39" max="39" width="9.5703125" style="1" customWidth="1"/>
    <col min="40" max="40" width="24.85546875" style="1" customWidth="1"/>
    <col min="41" max="41" width="13.7109375" style="1" customWidth="1"/>
    <col min="42" max="42" width="22.42578125" style="1" customWidth="1"/>
    <col min="43" max="43" width="9.5703125" style="1" customWidth="1"/>
    <col min="44" max="44" width="23.28515625" style="1" customWidth="1"/>
    <col min="45" max="45" width="9.5703125" style="1" customWidth="1"/>
    <col min="46" max="46" width="21.7109375" style="1" customWidth="1"/>
    <col min="47" max="47" width="9.5703125" style="1" customWidth="1"/>
    <col min="48" max="48" width="21" style="1" customWidth="1"/>
    <col min="49" max="49" width="12.7109375" style="1" customWidth="1"/>
    <col min="50" max="50" width="23.28515625" style="1" customWidth="1"/>
    <col min="51" max="51" width="16.42578125" style="1" customWidth="1"/>
    <col min="52" max="52" width="18.42578125" style="1" customWidth="1"/>
    <col min="53" max="53" width="8" style="4" customWidth="1"/>
    <col min="54" max="60" width="9.140625" style="4"/>
    <col min="61" max="16384" width="9.140625" style="1"/>
  </cols>
  <sheetData>
    <row r="1" spans="1:53" x14ac:dyDescent="0.25">
      <c r="AW1" s="2"/>
      <c r="AX1" s="2"/>
      <c r="AZ1" s="3" t="s">
        <v>0</v>
      </c>
    </row>
    <row r="2" spans="1:53" x14ac:dyDescent="0.25">
      <c r="AC2" s="5"/>
      <c r="AD2" s="5"/>
      <c r="AW2" s="2"/>
      <c r="AX2" s="2"/>
      <c r="AZ2" s="2" t="s">
        <v>1</v>
      </c>
    </row>
    <row r="3" spans="1:53" x14ac:dyDescent="0.25">
      <c r="AW3" s="2"/>
      <c r="AX3" s="2"/>
      <c r="AZ3" s="2" t="s">
        <v>2</v>
      </c>
    </row>
    <row r="4" spans="1:53" x14ac:dyDescent="0.25">
      <c r="B4" s="835" t="s">
        <v>3</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835"/>
      <c r="AS4" s="835"/>
      <c r="AT4" s="835"/>
      <c r="AU4" s="835"/>
      <c r="AV4" s="835"/>
      <c r="AW4" s="835"/>
      <c r="AX4" s="835"/>
      <c r="AY4" s="835"/>
    </row>
    <row r="5" spans="1:53" x14ac:dyDescent="0.25">
      <c r="B5" s="835" t="s">
        <v>1655</v>
      </c>
      <c r="C5" s="844"/>
      <c r="D5" s="844"/>
      <c r="E5" s="844"/>
      <c r="F5" s="844"/>
      <c r="G5" s="844"/>
      <c r="H5" s="844"/>
      <c r="I5" s="844"/>
      <c r="J5" s="844"/>
      <c r="K5" s="844"/>
      <c r="L5" s="844"/>
      <c r="M5" s="844"/>
      <c r="N5" s="844"/>
      <c r="O5" s="844"/>
      <c r="P5" s="844"/>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4"/>
    </row>
    <row r="6" spans="1:53" x14ac:dyDescent="0.25">
      <c r="B6" s="835"/>
      <c r="C6" s="835"/>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c r="AJ6" s="835"/>
      <c r="AK6" s="835"/>
      <c r="AL6" s="835"/>
      <c r="AM6" s="835"/>
      <c r="AN6" s="835"/>
      <c r="AO6" s="835"/>
      <c r="AP6" s="835"/>
      <c r="AQ6" s="835"/>
      <c r="AR6" s="835"/>
      <c r="AS6" s="835"/>
      <c r="AT6" s="835"/>
      <c r="AU6" s="835"/>
      <c r="AV6" s="835"/>
      <c r="AW6" s="835"/>
      <c r="AX6" s="835"/>
      <c r="AY6" s="835"/>
    </row>
    <row r="7" spans="1:53" x14ac:dyDescent="0.25">
      <c r="B7" s="835" t="s">
        <v>666</v>
      </c>
      <c r="C7" s="835"/>
      <c r="D7" s="835"/>
      <c r="E7" s="835"/>
      <c r="F7" s="835"/>
      <c r="G7" s="835"/>
      <c r="H7" s="835"/>
      <c r="I7" s="835"/>
      <c r="J7" s="835"/>
      <c r="K7" s="835"/>
      <c r="L7" s="835"/>
      <c r="M7" s="835"/>
      <c r="N7" s="835"/>
      <c r="O7" s="835"/>
      <c r="P7" s="835"/>
      <c r="Q7" s="835"/>
      <c r="R7" s="835"/>
      <c r="S7" s="835"/>
      <c r="T7" s="835"/>
      <c r="U7" s="835"/>
      <c r="V7" s="835"/>
      <c r="W7" s="835"/>
      <c r="X7" s="835"/>
      <c r="Y7" s="835"/>
      <c r="Z7" s="835"/>
      <c r="AA7" s="835"/>
      <c r="AB7" s="835"/>
      <c r="AC7" s="835"/>
      <c r="AD7" s="835"/>
      <c r="AE7" s="835"/>
      <c r="AF7" s="835"/>
      <c r="AG7" s="835"/>
      <c r="AH7" s="835"/>
      <c r="AI7" s="835"/>
      <c r="AJ7" s="835"/>
      <c r="AK7" s="835"/>
      <c r="AL7" s="835"/>
      <c r="AM7" s="835"/>
      <c r="AN7" s="835"/>
      <c r="AO7" s="835"/>
      <c r="AP7" s="835"/>
      <c r="AQ7" s="835"/>
      <c r="AR7" s="835"/>
      <c r="AS7" s="835"/>
      <c r="AT7" s="835"/>
      <c r="AU7" s="835"/>
      <c r="AV7" s="835"/>
      <c r="AW7" s="835"/>
      <c r="AX7" s="835"/>
      <c r="AY7" s="835"/>
    </row>
    <row r="8" spans="1:53" x14ac:dyDescent="0.25">
      <c r="B8" s="837" t="s">
        <v>4</v>
      </c>
      <c r="C8" s="837"/>
      <c r="D8" s="837"/>
      <c r="E8" s="837"/>
      <c r="F8" s="837"/>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row>
    <row r="9" spans="1:53" x14ac:dyDescent="0.25">
      <c r="B9" s="836"/>
      <c r="C9" s="836"/>
      <c r="D9" s="836"/>
      <c r="E9" s="836"/>
      <c r="F9" s="836"/>
      <c r="G9" s="836"/>
      <c r="H9" s="836"/>
      <c r="I9" s="836"/>
      <c r="J9" s="836"/>
      <c r="K9" s="836"/>
      <c r="L9" s="836"/>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row>
    <row r="10" spans="1:53" x14ac:dyDescent="0.25">
      <c r="B10" s="835" t="s">
        <v>1682</v>
      </c>
      <c r="C10" s="835"/>
      <c r="D10" s="835"/>
      <c r="E10" s="835"/>
      <c r="F10" s="835"/>
      <c r="G10" s="835"/>
      <c r="H10" s="835"/>
      <c r="I10" s="835"/>
      <c r="J10" s="835"/>
      <c r="K10" s="835"/>
      <c r="L10" s="835"/>
      <c r="M10" s="835"/>
      <c r="N10" s="835"/>
      <c r="O10" s="835"/>
      <c r="P10" s="835"/>
      <c r="Q10" s="835"/>
      <c r="R10" s="835"/>
      <c r="S10" s="835"/>
      <c r="T10" s="835"/>
      <c r="U10" s="835"/>
      <c r="V10" s="835"/>
      <c r="W10" s="835"/>
      <c r="X10" s="835"/>
      <c r="Y10" s="835"/>
      <c r="Z10" s="835"/>
      <c r="AA10" s="835"/>
      <c r="AB10" s="835"/>
      <c r="AC10" s="835"/>
      <c r="AD10" s="835"/>
      <c r="AE10" s="835"/>
      <c r="AF10" s="835"/>
      <c r="AG10" s="835"/>
      <c r="AH10" s="835"/>
      <c r="AI10" s="835"/>
      <c r="AJ10" s="835"/>
      <c r="AK10" s="835"/>
      <c r="AL10" s="835"/>
      <c r="AM10" s="835"/>
      <c r="AN10" s="835"/>
      <c r="AO10" s="835"/>
      <c r="AP10" s="835"/>
      <c r="AQ10" s="835"/>
      <c r="AR10" s="835"/>
      <c r="AS10" s="835"/>
      <c r="AT10" s="835"/>
      <c r="AU10" s="835"/>
      <c r="AV10" s="835"/>
      <c r="AW10" s="835"/>
      <c r="AX10" s="835"/>
      <c r="AY10" s="835"/>
    </row>
    <row r="12" spans="1:53" x14ac:dyDescent="0.25">
      <c r="B12" s="836" t="s">
        <v>685</v>
      </c>
      <c r="C12" s="836"/>
      <c r="D12" s="836"/>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row>
    <row r="13" spans="1:53" x14ac:dyDescent="0.25">
      <c r="B13" s="837" t="s">
        <v>6</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837"/>
      <c r="AN13" s="837"/>
      <c r="AO13" s="837"/>
      <c r="AP13" s="837"/>
      <c r="AQ13" s="837"/>
      <c r="AR13" s="837"/>
      <c r="AS13" s="837"/>
      <c r="AT13" s="837"/>
      <c r="AU13" s="837"/>
      <c r="AV13" s="837"/>
      <c r="AW13" s="837"/>
      <c r="AX13" s="837"/>
      <c r="AY13" s="837"/>
    </row>
    <row r="14" spans="1:53" ht="16.5" thickBot="1" x14ac:dyDescent="0.3"/>
    <row r="15" spans="1:53" ht="33.75" customHeight="1" thickBot="1" x14ac:dyDescent="0.3">
      <c r="A15" s="6"/>
      <c r="B15" s="838" t="s">
        <v>7</v>
      </c>
      <c r="C15" s="838" t="s">
        <v>8</v>
      </c>
      <c r="D15" s="838" t="s">
        <v>9</v>
      </c>
      <c r="E15" s="827" t="s">
        <v>10</v>
      </c>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30"/>
      <c r="AE15" s="830"/>
      <c r="AF15" s="830"/>
      <c r="AG15" s="830"/>
      <c r="AH15" s="830"/>
      <c r="AI15" s="830"/>
      <c r="AJ15" s="830"/>
      <c r="AK15" s="830"/>
      <c r="AL15" s="830"/>
      <c r="AM15" s="830"/>
      <c r="AN15" s="830"/>
      <c r="AO15" s="830"/>
      <c r="AP15" s="830"/>
      <c r="AQ15" s="830"/>
      <c r="AR15" s="830"/>
      <c r="AS15" s="830"/>
      <c r="AT15" s="830"/>
      <c r="AU15" s="830"/>
      <c r="AV15" s="830"/>
      <c r="AW15" s="830"/>
      <c r="AX15" s="830"/>
      <c r="AY15" s="830"/>
      <c r="AZ15" s="828"/>
      <c r="BA15" s="7"/>
    </row>
    <row r="16" spans="1:53" ht="47.25" customHeight="1" thickBot="1" x14ac:dyDescent="0.3">
      <c r="A16" s="6"/>
      <c r="B16" s="839"/>
      <c r="C16" s="839"/>
      <c r="D16" s="841"/>
      <c r="E16" s="842" t="s">
        <v>11</v>
      </c>
      <c r="F16" s="843"/>
      <c r="G16" s="843"/>
      <c r="H16" s="843"/>
      <c r="I16" s="843"/>
      <c r="J16" s="843"/>
      <c r="K16" s="843"/>
      <c r="L16" s="843"/>
      <c r="M16" s="830"/>
      <c r="N16" s="830"/>
      <c r="O16" s="830"/>
      <c r="P16" s="830"/>
      <c r="Q16" s="830"/>
      <c r="R16" s="830"/>
      <c r="S16" s="830"/>
      <c r="T16" s="828"/>
      <c r="U16" s="827" t="s">
        <v>12</v>
      </c>
      <c r="V16" s="830"/>
      <c r="W16" s="830"/>
      <c r="X16" s="830"/>
      <c r="Y16" s="830"/>
      <c r="Z16" s="830"/>
      <c r="AA16" s="830"/>
      <c r="AB16" s="830"/>
      <c r="AC16" s="830"/>
      <c r="AD16" s="828"/>
      <c r="AE16" s="827" t="s">
        <v>13</v>
      </c>
      <c r="AF16" s="830"/>
      <c r="AG16" s="830"/>
      <c r="AH16" s="830"/>
      <c r="AI16" s="830"/>
      <c r="AJ16" s="828"/>
      <c r="AK16" s="827" t="s">
        <v>14</v>
      </c>
      <c r="AL16" s="830"/>
      <c r="AM16" s="830"/>
      <c r="AN16" s="828"/>
      <c r="AO16" s="827" t="s">
        <v>15</v>
      </c>
      <c r="AP16" s="830"/>
      <c r="AQ16" s="830"/>
      <c r="AR16" s="830"/>
      <c r="AS16" s="830"/>
      <c r="AT16" s="828"/>
      <c r="AU16" s="830" t="s">
        <v>16</v>
      </c>
      <c r="AV16" s="830"/>
      <c r="AW16" s="830"/>
      <c r="AX16" s="828"/>
      <c r="AY16" s="830" t="s">
        <v>17</v>
      </c>
      <c r="AZ16" s="828"/>
      <c r="BA16" s="7"/>
    </row>
    <row r="17" spans="1:90" s="9" customFormat="1" ht="127.5" customHeight="1" thickBot="1" x14ac:dyDescent="0.3">
      <c r="A17" s="8"/>
      <c r="B17" s="839"/>
      <c r="C17" s="839"/>
      <c r="D17" s="841"/>
      <c r="E17" s="827" t="s">
        <v>18</v>
      </c>
      <c r="F17" s="828"/>
      <c r="G17" s="827" t="s">
        <v>19</v>
      </c>
      <c r="H17" s="828"/>
      <c r="I17" s="827" t="s">
        <v>20</v>
      </c>
      <c r="J17" s="828"/>
      <c r="K17" s="827" t="s">
        <v>21</v>
      </c>
      <c r="L17" s="828"/>
      <c r="M17" s="830" t="s">
        <v>22</v>
      </c>
      <c r="N17" s="828"/>
      <c r="O17" s="827" t="s">
        <v>23</v>
      </c>
      <c r="P17" s="828"/>
      <c r="Q17" s="827" t="s">
        <v>24</v>
      </c>
      <c r="R17" s="828"/>
      <c r="S17" s="827" t="s">
        <v>25</v>
      </c>
      <c r="T17" s="828"/>
      <c r="U17" s="827" t="s">
        <v>26</v>
      </c>
      <c r="V17" s="828"/>
      <c r="W17" s="827" t="s">
        <v>27</v>
      </c>
      <c r="X17" s="828"/>
      <c r="Y17" s="829" t="s">
        <v>28</v>
      </c>
      <c r="Z17" s="826"/>
      <c r="AA17" s="825" t="s">
        <v>29</v>
      </c>
      <c r="AB17" s="826"/>
      <c r="AC17" s="825" t="s">
        <v>30</v>
      </c>
      <c r="AD17" s="826"/>
      <c r="AE17" s="827" t="s">
        <v>31</v>
      </c>
      <c r="AF17" s="828"/>
      <c r="AG17" s="827" t="s">
        <v>32</v>
      </c>
      <c r="AH17" s="828"/>
      <c r="AI17" s="827" t="s">
        <v>33</v>
      </c>
      <c r="AJ17" s="828"/>
      <c r="AK17" s="827" t="s">
        <v>34</v>
      </c>
      <c r="AL17" s="828"/>
      <c r="AM17" s="827" t="s">
        <v>35</v>
      </c>
      <c r="AN17" s="828"/>
      <c r="AO17" s="833" t="s">
        <v>36</v>
      </c>
      <c r="AP17" s="834"/>
      <c r="AQ17" s="827" t="s">
        <v>37</v>
      </c>
      <c r="AR17" s="828"/>
      <c r="AS17" s="827" t="s">
        <v>38</v>
      </c>
      <c r="AT17" s="828"/>
      <c r="AU17" s="830" t="s">
        <v>39</v>
      </c>
      <c r="AV17" s="828"/>
      <c r="AW17" s="833" t="s">
        <v>40</v>
      </c>
      <c r="AX17" s="834"/>
      <c r="AY17" s="831" t="s">
        <v>41</v>
      </c>
      <c r="AZ17" s="832"/>
      <c r="BA17" s="7"/>
      <c r="BB17" s="4"/>
      <c r="BC17" s="4"/>
      <c r="BD17" s="4"/>
      <c r="BE17" s="4"/>
      <c r="BF17" s="4"/>
      <c r="BG17" s="4"/>
      <c r="BH17" s="4"/>
    </row>
    <row r="18" spans="1:90" s="9" customFormat="1" ht="75.75" customHeight="1" thickBot="1" x14ac:dyDescent="0.3">
      <c r="A18" s="8"/>
      <c r="B18" s="840"/>
      <c r="C18" s="840"/>
      <c r="D18" s="825"/>
      <c r="E18" s="10" t="s">
        <v>42</v>
      </c>
      <c r="F18" s="11" t="s">
        <v>43</v>
      </c>
      <c r="G18" s="10" t="s">
        <v>669</v>
      </c>
      <c r="H18" s="11" t="s">
        <v>43</v>
      </c>
      <c r="I18" s="10" t="s">
        <v>667</v>
      </c>
      <c r="J18" s="11" t="s">
        <v>43</v>
      </c>
      <c r="K18" s="10" t="s">
        <v>667</v>
      </c>
      <c r="L18" s="11" t="s">
        <v>668</v>
      </c>
      <c r="M18" s="12" t="s">
        <v>670</v>
      </c>
      <c r="N18" s="11" t="s">
        <v>43</v>
      </c>
      <c r="O18" s="10" t="s">
        <v>42</v>
      </c>
      <c r="P18" s="11" t="s">
        <v>43</v>
      </c>
      <c r="Q18" s="10" t="s">
        <v>42</v>
      </c>
      <c r="R18" s="11" t="s">
        <v>43</v>
      </c>
      <c r="S18" s="10" t="s">
        <v>42</v>
      </c>
      <c r="T18" s="11" t="s">
        <v>43</v>
      </c>
      <c r="U18" s="10" t="s">
        <v>42</v>
      </c>
      <c r="V18" s="11" t="s">
        <v>43</v>
      </c>
      <c r="W18" s="10" t="s">
        <v>42</v>
      </c>
      <c r="X18" s="11" t="s">
        <v>43</v>
      </c>
      <c r="Y18" s="12" t="s">
        <v>42</v>
      </c>
      <c r="Z18" s="11" t="s">
        <v>43</v>
      </c>
      <c r="AA18" s="10" t="s">
        <v>42</v>
      </c>
      <c r="AB18" s="11" t="s">
        <v>43</v>
      </c>
      <c r="AC18" s="10" t="s">
        <v>42</v>
      </c>
      <c r="AD18" s="11" t="s">
        <v>43</v>
      </c>
      <c r="AE18" s="10" t="s">
        <v>42</v>
      </c>
      <c r="AF18" s="11" t="s">
        <v>43</v>
      </c>
      <c r="AG18" s="10" t="s">
        <v>42</v>
      </c>
      <c r="AH18" s="11" t="s">
        <v>43</v>
      </c>
      <c r="AI18" s="10" t="s">
        <v>42</v>
      </c>
      <c r="AJ18" s="11" t="s">
        <v>43</v>
      </c>
      <c r="AK18" s="10" t="s">
        <v>42</v>
      </c>
      <c r="AL18" s="11" t="s">
        <v>43</v>
      </c>
      <c r="AM18" s="10" t="s">
        <v>42</v>
      </c>
      <c r="AN18" s="11" t="s">
        <v>43</v>
      </c>
      <c r="AO18" s="13" t="s">
        <v>671</v>
      </c>
      <c r="AP18" s="14" t="s">
        <v>672</v>
      </c>
      <c r="AQ18" s="13" t="s">
        <v>42</v>
      </c>
      <c r="AR18" s="14" t="s">
        <v>43</v>
      </c>
      <c r="AS18" s="13" t="s">
        <v>42</v>
      </c>
      <c r="AT18" s="14" t="s">
        <v>43</v>
      </c>
      <c r="AU18" s="15" t="s">
        <v>42</v>
      </c>
      <c r="AV18" s="14" t="s">
        <v>43</v>
      </c>
      <c r="AW18" s="13" t="s">
        <v>42</v>
      </c>
      <c r="AX18" s="16" t="s">
        <v>43</v>
      </c>
      <c r="AY18" s="13" t="s">
        <v>42</v>
      </c>
      <c r="AZ18" s="14" t="s">
        <v>43</v>
      </c>
      <c r="BA18" s="7"/>
      <c r="BB18" s="4"/>
      <c r="BC18" s="4"/>
      <c r="BD18" s="4"/>
      <c r="BE18" s="4"/>
      <c r="BF18" s="4"/>
      <c r="BG18" s="4"/>
      <c r="BH18" s="4"/>
    </row>
    <row r="19" spans="1:90" x14ac:dyDescent="0.25">
      <c r="A19" s="6"/>
      <c r="B19" s="401">
        <v>1</v>
      </c>
      <c r="C19" s="401">
        <v>2</v>
      </c>
      <c r="D19" s="401">
        <v>3</v>
      </c>
      <c r="E19" s="17" t="s">
        <v>44</v>
      </c>
      <c r="F19" s="17" t="s">
        <v>45</v>
      </c>
      <c r="G19" s="17" t="s">
        <v>46</v>
      </c>
      <c r="H19" s="17" t="s">
        <v>47</v>
      </c>
      <c r="I19" s="17" t="s">
        <v>48</v>
      </c>
      <c r="J19" s="17" t="s">
        <v>49</v>
      </c>
      <c r="K19" s="17" t="s">
        <v>50</v>
      </c>
      <c r="L19" s="17" t="s">
        <v>51</v>
      </c>
      <c r="M19" s="17" t="s">
        <v>52</v>
      </c>
      <c r="N19" s="17" t="s">
        <v>53</v>
      </c>
      <c r="O19" s="17" t="s">
        <v>54</v>
      </c>
      <c r="P19" s="17" t="s">
        <v>55</v>
      </c>
      <c r="Q19" s="17" t="s">
        <v>56</v>
      </c>
      <c r="R19" s="17" t="s">
        <v>57</v>
      </c>
      <c r="S19" s="17" t="s">
        <v>58</v>
      </c>
      <c r="T19" s="17" t="s">
        <v>59</v>
      </c>
      <c r="U19" s="18" t="s">
        <v>60</v>
      </c>
      <c r="V19" s="18" t="s">
        <v>61</v>
      </c>
      <c r="W19" s="18" t="s">
        <v>62</v>
      </c>
      <c r="X19" s="18" t="s">
        <v>63</v>
      </c>
      <c r="Y19" s="18" t="s">
        <v>64</v>
      </c>
      <c r="Z19" s="18" t="s">
        <v>65</v>
      </c>
      <c r="AA19" s="18" t="s">
        <v>66</v>
      </c>
      <c r="AB19" s="18" t="s">
        <v>67</v>
      </c>
      <c r="AC19" s="18" t="s">
        <v>68</v>
      </c>
      <c r="AD19" s="18" t="s">
        <v>69</v>
      </c>
      <c r="AE19" s="18" t="s">
        <v>70</v>
      </c>
      <c r="AF19" s="18" t="s">
        <v>71</v>
      </c>
      <c r="AG19" s="18" t="s">
        <v>72</v>
      </c>
      <c r="AH19" s="18" t="s">
        <v>73</v>
      </c>
      <c r="AI19" s="18" t="s">
        <v>74</v>
      </c>
      <c r="AJ19" s="18" t="s">
        <v>75</v>
      </c>
      <c r="AK19" s="18" t="s">
        <v>76</v>
      </c>
      <c r="AL19" s="18" t="s">
        <v>77</v>
      </c>
      <c r="AM19" s="18" t="s">
        <v>78</v>
      </c>
      <c r="AN19" s="18" t="s">
        <v>79</v>
      </c>
      <c r="AO19" s="18" t="s">
        <v>80</v>
      </c>
      <c r="AP19" s="18" t="s">
        <v>81</v>
      </c>
      <c r="AQ19" s="18" t="s">
        <v>82</v>
      </c>
      <c r="AR19" s="18" t="s">
        <v>83</v>
      </c>
      <c r="AS19" s="18" t="s">
        <v>84</v>
      </c>
      <c r="AT19" s="18" t="s">
        <v>85</v>
      </c>
      <c r="AU19" s="18" t="s">
        <v>86</v>
      </c>
      <c r="AV19" s="18" t="s">
        <v>87</v>
      </c>
      <c r="AW19" s="18" t="s">
        <v>88</v>
      </c>
      <c r="AX19" s="18" t="s">
        <v>89</v>
      </c>
      <c r="AY19" s="19" t="s">
        <v>90</v>
      </c>
      <c r="AZ19" s="19" t="s">
        <v>91</v>
      </c>
      <c r="BA19" s="7"/>
    </row>
    <row r="20" spans="1:90" s="23" customFormat="1" ht="48" customHeight="1" x14ac:dyDescent="0.25">
      <c r="A20" s="20"/>
      <c r="B20" s="402">
        <v>0</v>
      </c>
      <c r="C20" s="402" t="s">
        <v>92</v>
      </c>
      <c r="D20" s="403" t="s">
        <v>93</v>
      </c>
      <c r="E20" s="405">
        <f t="shared" ref="E20:AV20" si="0">E21+E28+E36+E42</f>
        <v>0</v>
      </c>
      <c r="F20" s="405">
        <f t="shared" si="0"/>
        <v>0</v>
      </c>
      <c r="G20" s="405">
        <f t="shared" si="0"/>
        <v>0.16</v>
      </c>
      <c r="H20" s="405">
        <f t="shared" si="0"/>
        <v>0</v>
      </c>
      <c r="I20" s="405">
        <f t="shared" si="0"/>
        <v>3.5100000000000002</v>
      </c>
      <c r="J20" s="405">
        <f t="shared" si="0"/>
        <v>0</v>
      </c>
      <c r="K20" s="405">
        <f t="shared" si="0"/>
        <v>1.383</v>
      </c>
      <c r="L20" s="405">
        <f t="shared" si="0"/>
        <v>0</v>
      </c>
      <c r="M20" s="616">
        <f t="shared" si="0"/>
        <v>0</v>
      </c>
      <c r="N20" s="405">
        <f t="shared" si="0"/>
        <v>0</v>
      </c>
      <c r="O20" s="405">
        <f t="shared" si="0"/>
        <v>0</v>
      </c>
      <c r="P20" s="405">
        <f t="shared" si="0"/>
        <v>0</v>
      </c>
      <c r="Q20" s="405">
        <f t="shared" si="0"/>
        <v>0</v>
      </c>
      <c r="R20" s="405">
        <f t="shared" si="0"/>
        <v>0</v>
      </c>
      <c r="S20" s="405">
        <f t="shared" si="0"/>
        <v>0</v>
      </c>
      <c r="T20" s="405">
        <f t="shared" si="0"/>
        <v>0</v>
      </c>
      <c r="U20" s="405">
        <f t="shared" si="0"/>
        <v>0</v>
      </c>
      <c r="V20" s="405">
        <f t="shared" si="0"/>
        <v>0</v>
      </c>
      <c r="W20" s="405">
        <f t="shared" si="0"/>
        <v>0</v>
      </c>
      <c r="X20" s="405">
        <f t="shared" si="0"/>
        <v>0</v>
      </c>
      <c r="Y20" s="405">
        <f t="shared" si="0"/>
        <v>0</v>
      </c>
      <c r="Z20" s="405">
        <f t="shared" si="0"/>
        <v>0</v>
      </c>
      <c r="AA20" s="405">
        <f t="shared" si="0"/>
        <v>0</v>
      </c>
      <c r="AB20" s="405">
        <f t="shared" si="0"/>
        <v>0</v>
      </c>
      <c r="AC20" s="405">
        <f t="shared" si="0"/>
        <v>0</v>
      </c>
      <c r="AD20" s="405">
        <f t="shared" si="0"/>
        <v>0</v>
      </c>
      <c r="AE20" s="405">
        <f t="shared" si="0"/>
        <v>0</v>
      </c>
      <c r="AF20" s="405">
        <f t="shared" si="0"/>
        <v>0</v>
      </c>
      <c r="AG20" s="405">
        <f t="shared" si="0"/>
        <v>0</v>
      </c>
      <c r="AH20" s="405">
        <f t="shared" si="0"/>
        <v>0</v>
      </c>
      <c r="AI20" s="405">
        <f t="shared" si="0"/>
        <v>0</v>
      </c>
      <c r="AJ20" s="405">
        <f t="shared" si="0"/>
        <v>0</v>
      </c>
      <c r="AK20" s="405">
        <f t="shared" si="0"/>
        <v>0</v>
      </c>
      <c r="AL20" s="405">
        <f t="shared" si="0"/>
        <v>0</v>
      </c>
      <c r="AM20" s="405">
        <f t="shared" si="0"/>
        <v>0</v>
      </c>
      <c r="AN20" s="405">
        <f t="shared" si="0"/>
        <v>0</v>
      </c>
      <c r="AO20" s="405">
        <f t="shared" si="0"/>
        <v>0</v>
      </c>
      <c r="AP20" s="405">
        <f t="shared" si="0"/>
        <v>0</v>
      </c>
      <c r="AQ20" s="405">
        <f t="shared" si="0"/>
        <v>0</v>
      </c>
      <c r="AR20" s="405">
        <f t="shared" si="0"/>
        <v>0</v>
      </c>
      <c r="AS20" s="405">
        <f t="shared" si="0"/>
        <v>0</v>
      </c>
      <c r="AT20" s="405">
        <f t="shared" si="0"/>
        <v>0</v>
      </c>
      <c r="AU20" s="405">
        <f t="shared" si="0"/>
        <v>0</v>
      </c>
      <c r="AV20" s="405">
        <f t="shared" si="0"/>
        <v>0</v>
      </c>
      <c r="AW20" s="405">
        <f>AW21+AW28+AW36+AW42</f>
        <v>83.587199999999996</v>
      </c>
      <c r="AX20" s="405">
        <f>AX21+AX28+AX36+AX42</f>
        <v>107.1341</v>
      </c>
      <c r="AY20" s="405">
        <f>AY21+AY28+AY36+AY42</f>
        <v>0</v>
      </c>
      <c r="AZ20" s="405">
        <f>AZ21+AZ28+AZ36+AZ42</f>
        <v>0</v>
      </c>
      <c r="BA20" s="21"/>
      <c r="BB20" s="22"/>
      <c r="BC20" s="21"/>
      <c r="BD20" s="21"/>
      <c r="BE20" s="21"/>
      <c r="BF20" s="21"/>
      <c r="BG20" s="21"/>
      <c r="BH20" s="21"/>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row>
    <row r="21" spans="1:90" s="23" customFormat="1" ht="42" customHeight="1" x14ac:dyDescent="0.25">
      <c r="A21" s="20"/>
      <c r="B21" s="406" t="s">
        <v>94</v>
      </c>
      <c r="C21" s="413" t="s">
        <v>1506</v>
      </c>
      <c r="D21" s="399" t="s">
        <v>93</v>
      </c>
      <c r="E21" s="408">
        <f t="shared" ref="E21:AV21" si="1">SUBTOTAL(9,E22:E27)</f>
        <v>0</v>
      </c>
      <c r="F21" s="408">
        <f t="shared" si="1"/>
        <v>0</v>
      </c>
      <c r="G21" s="408">
        <f t="shared" ref="G21:L21" si="2">G22+G23+G24+G25+G26+G27</f>
        <v>0.16</v>
      </c>
      <c r="H21" s="408">
        <f t="shared" si="2"/>
        <v>0</v>
      </c>
      <c r="I21" s="408">
        <f t="shared" si="2"/>
        <v>3.5100000000000002</v>
      </c>
      <c r="J21" s="408">
        <f t="shared" si="2"/>
        <v>0</v>
      </c>
      <c r="K21" s="408">
        <f t="shared" si="2"/>
        <v>1.383</v>
      </c>
      <c r="L21" s="408">
        <f t="shared" si="2"/>
        <v>0</v>
      </c>
      <c r="M21" s="408">
        <f t="shared" si="1"/>
        <v>0</v>
      </c>
      <c r="N21" s="408">
        <f t="shared" si="1"/>
        <v>0</v>
      </c>
      <c r="O21" s="408">
        <f t="shared" si="1"/>
        <v>0</v>
      </c>
      <c r="P21" s="408">
        <f t="shared" si="1"/>
        <v>0</v>
      </c>
      <c r="Q21" s="408">
        <f t="shared" si="1"/>
        <v>0</v>
      </c>
      <c r="R21" s="408">
        <f t="shared" si="1"/>
        <v>0</v>
      </c>
      <c r="S21" s="408">
        <f t="shared" si="1"/>
        <v>0</v>
      </c>
      <c r="T21" s="408">
        <f t="shared" si="1"/>
        <v>0</v>
      </c>
      <c r="U21" s="408">
        <f t="shared" si="1"/>
        <v>0</v>
      </c>
      <c r="V21" s="408">
        <f t="shared" si="1"/>
        <v>0</v>
      </c>
      <c r="W21" s="408">
        <f t="shared" si="1"/>
        <v>0</v>
      </c>
      <c r="X21" s="408">
        <f t="shared" si="1"/>
        <v>0</v>
      </c>
      <c r="Y21" s="408">
        <f t="shared" si="1"/>
        <v>0</v>
      </c>
      <c r="Z21" s="408">
        <f t="shared" si="1"/>
        <v>0</v>
      </c>
      <c r="AA21" s="408">
        <f t="shared" si="1"/>
        <v>0</v>
      </c>
      <c r="AB21" s="408">
        <f t="shared" si="1"/>
        <v>0</v>
      </c>
      <c r="AC21" s="408">
        <f t="shared" si="1"/>
        <v>0</v>
      </c>
      <c r="AD21" s="408">
        <f t="shared" si="1"/>
        <v>0</v>
      </c>
      <c r="AE21" s="408">
        <f t="shared" si="1"/>
        <v>0</v>
      </c>
      <c r="AF21" s="408">
        <f t="shared" si="1"/>
        <v>0</v>
      </c>
      <c r="AG21" s="408">
        <f t="shared" si="1"/>
        <v>0</v>
      </c>
      <c r="AH21" s="408">
        <f t="shared" si="1"/>
        <v>0</v>
      </c>
      <c r="AI21" s="408">
        <f t="shared" si="1"/>
        <v>0</v>
      </c>
      <c r="AJ21" s="408">
        <f t="shared" si="1"/>
        <v>0</v>
      </c>
      <c r="AK21" s="408">
        <f t="shared" si="1"/>
        <v>0</v>
      </c>
      <c r="AL21" s="408">
        <f t="shared" si="1"/>
        <v>0</v>
      </c>
      <c r="AM21" s="408">
        <f t="shared" si="1"/>
        <v>0</v>
      </c>
      <c r="AN21" s="408">
        <f t="shared" si="1"/>
        <v>0</v>
      </c>
      <c r="AO21" s="408">
        <f t="shared" si="1"/>
        <v>0</v>
      </c>
      <c r="AP21" s="408">
        <f t="shared" si="1"/>
        <v>0</v>
      </c>
      <c r="AQ21" s="408">
        <f t="shared" si="1"/>
        <v>0</v>
      </c>
      <c r="AR21" s="408">
        <f t="shared" si="1"/>
        <v>0</v>
      </c>
      <c r="AS21" s="408">
        <f t="shared" si="1"/>
        <v>0</v>
      </c>
      <c r="AT21" s="408">
        <f t="shared" si="1"/>
        <v>0</v>
      </c>
      <c r="AU21" s="408">
        <f t="shared" si="1"/>
        <v>0</v>
      </c>
      <c r="AV21" s="408">
        <f t="shared" si="1"/>
        <v>0</v>
      </c>
      <c r="AW21" s="408">
        <f>AW22+AW23+AW24+AW25+AW26+AW27</f>
        <v>41.296199999999999</v>
      </c>
      <c r="AX21" s="408">
        <f>AX22+AX23+AX24+AX25+AX26+AX27</f>
        <v>57.682100000000005</v>
      </c>
      <c r="AY21" s="408">
        <f>SUBTOTAL(9,AY22:AY27)</f>
        <v>0</v>
      </c>
      <c r="AZ21" s="408">
        <f>SUBTOTAL(9,AZ22:AZ27)</f>
        <v>0</v>
      </c>
      <c r="BA21" s="24">
        <f>AX21+AP21</f>
        <v>57.682100000000005</v>
      </c>
      <c r="BB21" s="21"/>
      <c r="BC21" s="21"/>
      <c r="BD21" s="21"/>
      <c r="BE21" s="21"/>
      <c r="BF21" s="21"/>
      <c r="BG21" s="21"/>
      <c r="BH21" s="21"/>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row>
    <row r="22" spans="1:90" s="23" customFormat="1" ht="42" customHeight="1" x14ac:dyDescent="0.25">
      <c r="A22" s="20"/>
      <c r="B22" s="406" t="s">
        <v>1507</v>
      </c>
      <c r="C22" s="413" t="s">
        <v>95</v>
      </c>
      <c r="D22" s="399" t="s">
        <v>93</v>
      </c>
      <c r="E22" s="408">
        <f t="shared" ref="E22:AV22" si="3">E45</f>
        <v>0</v>
      </c>
      <c r="F22" s="408">
        <f t="shared" si="3"/>
        <v>0</v>
      </c>
      <c r="G22" s="408">
        <f t="shared" si="3"/>
        <v>0.16</v>
      </c>
      <c r="H22" s="408">
        <f t="shared" si="3"/>
        <v>0</v>
      </c>
      <c r="I22" s="408">
        <f t="shared" si="3"/>
        <v>0</v>
      </c>
      <c r="J22" s="408">
        <f t="shared" si="3"/>
        <v>0</v>
      </c>
      <c r="K22" s="408">
        <f t="shared" si="3"/>
        <v>1.383</v>
      </c>
      <c r="L22" s="408">
        <f t="shared" si="3"/>
        <v>0</v>
      </c>
      <c r="M22" s="617">
        <f t="shared" si="3"/>
        <v>0</v>
      </c>
      <c r="N22" s="408">
        <f t="shared" si="3"/>
        <v>0</v>
      </c>
      <c r="O22" s="408">
        <f t="shared" si="3"/>
        <v>0</v>
      </c>
      <c r="P22" s="408">
        <f t="shared" si="3"/>
        <v>0</v>
      </c>
      <c r="Q22" s="408">
        <f t="shared" si="3"/>
        <v>0</v>
      </c>
      <c r="R22" s="408">
        <f t="shared" si="3"/>
        <v>0</v>
      </c>
      <c r="S22" s="408">
        <f t="shared" si="3"/>
        <v>0</v>
      </c>
      <c r="T22" s="408">
        <f t="shared" si="3"/>
        <v>0</v>
      </c>
      <c r="U22" s="408">
        <f t="shared" si="3"/>
        <v>0</v>
      </c>
      <c r="V22" s="408">
        <f t="shared" si="3"/>
        <v>0</v>
      </c>
      <c r="W22" s="408">
        <f t="shared" si="3"/>
        <v>0</v>
      </c>
      <c r="X22" s="408">
        <f t="shared" si="3"/>
        <v>0</v>
      </c>
      <c r="Y22" s="408">
        <f t="shared" si="3"/>
        <v>0</v>
      </c>
      <c r="Z22" s="408">
        <f t="shared" si="3"/>
        <v>0</v>
      </c>
      <c r="AA22" s="408">
        <f t="shared" si="3"/>
        <v>0</v>
      </c>
      <c r="AB22" s="408">
        <f t="shared" si="3"/>
        <v>0</v>
      </c>
      <c r="AC22" s="408">
        <f t="shared" si="3"/>
        <v>0</v>
      </c>
      <c r="AD22" s="408">
        <f t="shared" si="3"/>
        <v>0</v>
      </c>
      <c r="AE22" s="408">
        <f t="shared" si="3"/>
        <v>0</v>
      </c>
      <c r="AF22" s="408">
        <f t="shared" si="3"/>
        <v>0</v>
      </c>
      <c r="AG22" s="408">
        <f t="shared" si="3"/>
        <v>0</v>
      </c>
      <c r="AH22" s="408">
        <f t="shared" si="3"/>
        <v>0</v>
      </c>
      <c r="AI22" s="408">
        <f t="shared" si="3"/>
        <v>0</v>
      </c>
      <c r="AJ22" s="408">
        <f t="shared" si="3"/>
        <v>0</v>
      </c>
      <c r="AK22" s="408">
        <f t="shared" si="3"/>
        <v>0</v>
      </c>
      <c r="AL22" s="408">
        <f t="shared" si="3"/>
        <v>0</v>
      </c>
      <c r="AM22" s="408">
        <f t="shared" si="3"/>
        <v>0</v>
      </c>
      <c r="AN22" s="408">
        <f t="shared" si="3"/>
        <v>0</v>
      </c>
      <c r="AO22" s="408">
        <f t="shared" si="3"/>
        <v>0</v>
      </c>
      <c r="AP22" s="408">
        <f t="shared" si="3"/>
        <v>0</v>
      </c>
      <c r="AQ22" s="408">
        <f t="shared" si="3"/>
        <v>0</v>
      </c>
      <c r="AR22" s="408">
        <f t="shared" si="3"/>
        <v>0</v>
      </c>
      <c r="AS22" s="408">
        <f t="shared" si="3"/>
        <v>0</v>
      </c>
      <c r="AT22" s="408">
        <f t="shared" si="3"/>
        <v>0</v>
      </c>
      <c r="AU22" s="408">
        <f t="shared" si="3"/>
        <v>0</v>
      </c>
      <c r="AV22" s="408">
        <f t="shared" si="3"/>
        <v>0</v>
      </c>
      <c r="AW22" s="408">
        <f>AW45</f>
        <v>25.628</v>
      </c>
      <c r="AX22" s="408">
        <f>AX45</f>
        <v>19.798999999999999</v>
      </c>
      <c r="AY22" s="408">
        <f>AY45</f>
        <v>0</v>
      </c>
      <c r="AZ22" s="408">
        <f>AZ45</f>
        <v>0</v>
      </c>
      <c r="BA22" s="24"/>
      <c r="BB22" s="21"/>
      <c r="BC22" s="21"/>
      <c r="BD22" s="21"/>
      <c r="BE22" s="21"/>
      <c r="BF22" s="21"/>
      <c r="BG22" s="21"/>
      <c r="BH22" s="21"/>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row>
    <row r="23" spans="1:90" s="23" customFormat="1" ht="42" customHeight="1" x14ac:dyDescent="0.25">
      <c r="A23" s="20"/>
      <c r="B23" s="406" t="s">
        <v>1508</v>
      </c>
      <c r="C23" s="413" t="s">
        <v>97</v>
      </c>
      <c r="D23" s="399" t="s">
        <v>93</v>
      </c>
      <c r="E23" s="408">
        <f t="shared" ref="E23:AV23" si="4">E91</f>
        <v>0</v>
      </c>
      <c r="F23" s="408">
        <f t="shared" si="4"/>
        <v>0</v>
      </c>
      <c r="G23" s="408">
        <f t="shared" ref="G23:L23" si="5">G67</f>
        <v>0</v>
      </c>
      <c r="H23" s="408">
        <f t="shared" si="5"/>
        <v>0</v>
      </c>
      <c r="I23" s="408">
        <f t="shared" si="5"/>
        <v>0</v>
      </c>
      <c r="J23" s="408">
        <f t="shared" si="5"/>
        <v>0</v>
      </c>
      <c r="K23" s="408">
        <f t="shared" si="5"/>
        <v>0</v>
      </c>
      <c r="L23" s="408">
        <f t="shared" si="5"/>
        <v>0</v>
      </c>
      <c r="M23" s="617">
        <f t="shared" si="4"/>
        <v>0</v>
      </c>
      <c r="N23" s="408">
        <f t="shared" si="4"/>
        <v>0</v>
      </c>
      <c r="O23" s="408">
        <f t="shared" si="4"/>
        <v>0</v>
      </c>
      <c r="P23" s="408">
        <f t="shared" si="4"/>
        <v>0</v>
      </c>
      <c r="Q23" s="408">
        <f t="shared" si="4"/>
        <v>0</v>
      </c>
      <c r="R23" s="408">
        <f t="shared" si="4"/>
        <v>0</v>
      </c>
      <c r="S23" s="408">
        <f t="shared" si="4"/>
        <v>0</v>
      </c>
      <c r="T23" s="408">
        <f t="shared" si="4"/>
        <v>0</v>
      </c>
      <c r="U23" s="408">
        <f t="shared" si="4"/>
        <v>0</v>
      </c>
      <c r="V23" s="408">
        <f t="shared" si="4"/>
        <v>0</v>
      </c>
      <c r="W23" s="408">
        <f t="shared" si="4"/>
        <v>0</v>
      </c>
      <c r="X23" s="408">
        <f t="shared" si="4"/>
        <v>0</v>
      </c>
      <c r="Y23" s="408">
        <f t="shared" si="4"/>
        <v>0</v>
      </c>
      <c r="Z23" s="408">
        <f t="shared" si="4"/>
        <v>0</v>
      </c>
      <c r="AA23" s="408">
        <f t="shared" si="4"/>
        <v>0</v>
      </c>
      <c r="AB23" s="408">
        <f t="shared" si="4"/>
        <v>0</v>
      </c>
      <c r="AC23" s="408">
        <f t="shared" si="4"/>
        <v>0</v>
      </c>
      <c r="AD23" s="408">
        <f t="shared" si="4"/>
        <v>0</v>
      </c>
      <c r="AE23" s="408">
        <f t="shared" si="4"/>
        <v>0</v>
      </c>
      <c r="AF23" s="408">
        <f t="shared" si="4"/>
        <v>0</v>
      </c>
      <c r="AG23" s="408">
        <f t="shared" si="4"/>
        <v>0</v>
      </c>
      <c r="AH23" s="408">
        <f t="shared" si="4"/>
        <v>0</v>
      </c>
      <c r="AI23" s="408">
        <f t="shared" si="4"/>
        <v>0</v>
      </c>
      <c r="AJ23" s="408">
        <f t="shared" si="4"/>
        <v>0</v>
      </c>
      <c r="AK23" s="408">
        <f t="shared" si="4"/>
        <v>0</v>
      </c>
      <c r="AL23" s="408">
        <f t="shared" si="4"/>
        <v>0</v>
      </c>
      <c r="AM23" s="408">
        <f t="shared" si="4"/>
        <v>0</v>
      </c>
      <c r="AN23" s="408">
        <f t="shared" si="4"/>
        <v>0</v>
      </c>
      <c r="AO23" s="408">
        <f t="shared" si="4"/>
        <v>0</v>
      </c>
      <c r="AP23" s="408">
        <f t="shared" si="4"/>
        <v>0</v>
      </c>
      <c r="AQ23" s="408">
        <f t="shared" si="4"/>
        <v>0</v>
      </c>
      <c r="AR23" s="408">
        <f t="shared" si="4"/>
        <v>0</v>
      </c>
      <c r="AS23" s="408">
        <f t="shared" si="4"/>
        <v>0</v>
      </c>
      <c r="AT23" s="408">
        <f t="shared" si="4"/>
        <v>0</v>
      </c>
      <c r="AU23" s="408">
        <f t="shared" si="4"/>
        <v>0</v>
      </c>
      <c r="AV23" s="408">
        <f t="shared" si="4"/>
        <v>0</v>
      </c>
      <c r="AW23" s="408">
        <f>AW67</f>
        <v>9.8539999999999992</v>
      </c>
      <c r="AX23" s="408">
        <f>AX67</f>
        <v>28.446000000000002</v>
      </c>
      <c r="AY23" s="408">
        <f>AY91</f>
        <v>0</v>
      </c>
      <c r="AZ23" s="408">
        <f>AZ91</f>
        <v>0</v>
      </c>
      <c r="BA23" s="24"/>
      <c r="BB23" s="21"/>
      <c r="BC23" s="21"/>
      <c r="BD23" s="21"/>
      <c r="BE23" s="21"/>
      <c r="BF23" s="21"/>
      <c r="BG23" s="21"/>
      <c r="BH23" s="21"/>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row>
    <row r="24" spans="1:90" s="23" customFormat="1" ht="42" customHeight="1" x14ac:dyDescent="0.25">
      <c r="A24" s="20"/>
      <c r="B24" s="406" t="s">
        <v>1509</v>
      </c>
      <c r="C24" s="413" t="s">
        <v>99</v>
      </c>
      <c r="D24" s="399" t="s">
        <v>93</v>
      </c>
      <c r="E24" s="400"/>
      <c r="F24" s="400"/>
      <c r="G24" s="407">
        <f t="shared" ref="G24:L24" si="6">G81</f>
        <v>0</v>
      </c>
      <c r="H24" s="400">
        <f t="shared" si="6"/>
        <v>0</v>
      </c>
      <c r="I24" s="400">
        <f t="shared" si="6"/>
        <v>0</v>
      </c>
      <c r="J24" s="400">
        <f t="shared" si="6"/>
        <v>0</v>
      </c>
      <c r="K24" s="400">
        <f t="shared" si="6"/>
        <v>0</v>
      </c>
      <c r="L24" s="400">
        <f t="shared" si="6"/>
        <v>0</v>
      </c>
      <c r="M24" s="614"/>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8"/>
      <c r="AP24" s="408"/>
      <c r="AQ24" s="408"/>
      <c r="AR24" s="408"/>
      <c r="AS24" s="408"/>
      <c r="AT24" s="408"/>
      <c r="AU24" s="408"/>
      <c r="AV24" s="408"/>
      <c r="AW24" s="408">
        <f>AW81</f>
        <v>0</v>
      </c>
      <c r="AX24" s="408">
        <f>AX81</f>
        <v>0</v>
      </c>
      <c r="AY24" s="400"/>
      <c r="AZ24" s="400"/>
      <c r="BA24" s="24"/>
      <c r="BB24" s="21"/>
      <c r="BC24" s="21"/>
      <c r="BD24" s="21"/>
      <c r="BE24" s="21"/>
      <c r="BF24" s="21"/>
      <c r="BG24" s="21"/>
      <c r="BH24" s="21"/>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row>
    <row r="25" spans="1:90" s="23" customFormat="1" ht="42" customHeight="1" x14ac:dyDescent="0.25">
      <c r="A25" s="20"/>
      <c r="B25" s="406" t="s">
        <v>1510</v>
      </c>
      <c r="C25" s="413" t="s">
        <v>101</v>
      </c>
      <c r="D25" s="399" t="s">
        <v>93</v>
      </c>
      <c r="E25" s="400"/>
      <c r="F25" s="400"/>
      <c r="G25" s="407">
        <f t="shared" ref="G25:L25" si="7">G84</f>
        <v>0</v>
      </c>
      <c r="H25" s="400">
        <f t="shared" si="7"/>
        <v>0</v>
      </c>
      <c r="I25" s="408">
        <f t="shared" si="7"/>
        <v>3.5100000000000002</v>
      </c>
      <c r="J25" s="400">
        <f t="shared" si="7"/>
        <v>0</v>
      </c>
      <c r="K25" s="400">
        <f t="shared" si="7"/>
        <v>0</v>
      </c>
      <c r="L25" s="400">
        <f t="shared" si="7"/>
        <v>0</v>
      </c>
      <c r="M25" s="614"/>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8"/>
      <c r="AP25" s="408"/>
      <c r="AQ25" s="408"/>
      <c r="AR25" s="408"/>
      <c r="AS25" s="408"/>
      <c r="AT25" s="408"/>
      <c r="AU25" s="408"/>
      <c r="AV25" s="408"/>
      <c r="AW25" s="408">
        <f>AW84</f>
        <v>5.8141999999999996</v>
      </c>
      <c r="AX25" s="408">
        <f>AX84</f>
        <v>9.4371000000000009</v>
      </c>
      <c r="AY25" s="400"/>
      <c r="AZ25" s="400"/>
      <c r="BA25" s="24"/>
      <c r="BB25" s="21"/>
      <c r="BC25" s="21"/>
      <c r="BD25" s="21"/>
      <c r="BE25" s="21"/>
      <c r="BF25" s="21"/>
      <c r="BG25" s="21"/>
      <c r="BH25" s="21"/>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row>
    <row r="26" spans="1:90" s="23" customFormat="1" ht="42" customHeight="1" x14ac:dyDescent="0.25">
      <c r="A26" s="20"/>
      <c r="B26" s="406" t="s">
        <v>1511</v>
      </c>
      <c r="C26" s="413" t="s">
        <v>103</v>
      </c>
      <c r="D26" s="399" t="s">
        <v>93</v>
      </c>
      <c r="E26" s="400"/>
      <c r="F26" s="400"/>
      <c r="G26" s="407">
        <f t="shared" ref="G26:L26" si="8">G89</f>
        <v>0</v>
      </c>
      <c r="H26" s="400">
        <f t="shared" si="8"/>
        <v>0</v>
      </c>
      <c r="I26" s="400">
        <f t="shared" si="8"/>
        <v>0</v>
      </c>
      <c r="J26" s="400">
        <f t="shared" si="8"/>
        <v>0</v>
      </c>
      <c r="K26" s="400">
        <f t="shared" si="8"/>
        <v>0</v>
      </c>
      <c r="L26" s="400">
        <f t="shared" si="8"/>
        <v>0</v>
      </c>
      <c r="M26" s="614"/>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8"/>
      <c r="AP26" s="408"/>
      <c r="AQ26" s="408"/>
      <c r="AR26" s="408"/>
      <c r="AS26" s="408"/>
      <c r="AT26" s="408"/>
      <c r="AU26" s="408"/>
      <c r="AV26" s="408"/>
      <c r="AW26" s="408">
        <f>AW89</f>
        <v>0</v>
      </c>
      <c r="AX26" s="408">
        <f>AX89</f>
        <v>0</v>
      </c>
      <c r="AY26" s="400"/>
      <c r="AZ26" s="400"/>
      <c r="BA26" s="24"/>
      <c r="BB26" s="21"/>
      <c r="BC26" s="21"/>
      <c r="BD26" s="21"/>
      <c r="BE26" s="21"/>
      <c r="BF26" s="21"/>
      <c r="BG26" s="21"/>
      <c r="BH26" s="21"/>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row>
    <row r="27" spans="1:90" s="23" customFormat="1" ht="42" customHeight="1" x14ac:dyDescent="0.25">
      <c r="A27" s="20"/>
      <c r="B27" s="406" t="s">
        <v>1512</v>
      </c>
      <c r="C27" s="413" t="s">
        <v>105</v>
      </c>
      <c r="D27" s="399" t="s">
        <v>93</v>
      </c>
      <c r="E27" s="400"/>
      <c r="F27" s="400"/>
      <c r="G27" s="407"/>
      <c r="H27" s="400"/>
      <c r="I27" s="400"/>
      <c r="J27" s="400"/>
      <c r="K27" s="400"/>
      <c r="L27" s="400"/>
      <c r="M27" s="614"/>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8"/>
      <c r="AP27" s="408"/>
      <c r="AQ27" s="408"/>
      <c r="AR27" s="408"/>
      <c r="AS27" s="408"/>
      <c r="AT27" s="408"/>
      <c r="AU27" s="408"/>
      <c r="AV27" s="408"/>
      <c r="AW27" s="408"/>
      <c r="AX27" s="408"/>
      <c r="AY27" s="400"/>
      <c r="AZ27" s="400"/>
      <c r="BA27" s="24"/>
      <c r="BB27" s="21"/>
      <c r="BC27" s="21"/>
      <c r="BD27" s="21"/>
      <c r="BE27" s="21"/>
      <c r="BF27" s="21"/>
      <c r="BG27" s="21"/>
      <c r="BH27" s="21"/>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row>
    <row r="28" spans="1:90" s="23" customFormat="1" ht="42" customHeight="1" x14ac:dyDescent="0.25">
      <c r="A28" s="20"/>
      <c r="B28" s="406" t="s">
        <v>96</v>
      </c>
      <c r="C28" s="413" t="s">
        <v>1513</v>
      </c>
      <c r="D28" s="399" t="s">
        <v>93</v>
      </c>
      <c r="E28" s="408">
        <f t="shared" ref="E28:AV28" si="9">SUBTOTAL(9,E29:E35)</f>
        <v>0</v>
      </c>
      <c r="F28" s="408">
        <f t="shared" si="9"/>
        <v>0</v>
      </c>
      <c r="G28" s="408">
        <f t="shared" ref="G28:L28" si="10">G91</f>
        <v>0</v>
      </c>
      <c r="H28" s="408">
        <f t="shared" si="10"/>
        <v>0</v>
      </c>
      <c r="I28" s="408">
        <f t="shared" si="10"/>
        <v>0</v>
      </c>
      <c r="J28" s="408">
        <f t="shared" si="10"/>
        <v>0</v>
      </c>
      <c r="K28" s="408">
        <f t="shared" si="10"/>
        <v>0</v>
      </c>
      <c r="L28" s="408">
        <f t="shared" si="10"/>
        <v>0</v>
      </c>
      <c r="M28" s="408">
        <f t="shared" si="9"/>
        <v>0</v>
      </c>
      <c r="N28" s="408">
        <f t="shared" si="9"/>
        <v>0</v>
      </c>
      <c r="O28" s="408">
        <f t="shared" si="9"/>
        <v>0</v>
      </c>
      <c r="P28" s="408">
        <f t="shared" si="9"/>
        <v>0</v>
      </c>
      <c r="Q28" s="408">
        <f t="shared" si="9"/>
        <v>0</v>
      </c>
      <c r="R28" s="408">
        <f t="shared" si="9"/>
        <v>0</v>
      </c>
      <c r="S28" s="408">
        <f t="shared" si="9"/>
        <v>0</v>
      </c>
      <c r="T28" s="408">
        <f t="shared" si="9"/>
        <v>0</v>
      </c>
      <c r="U28" s="408">
        <f t="shared" si="9"/>
        <v>0</v>
      </c>
      <c r="V28" s="408">
        <f t="shared" si="9"/>
        <v>0</v>
      </c>
      <c r="W28" s="408">
        <f t="shared" si="9"/>
        <v>0</v>
      </c>
      <c r="X28" s="408">
        <f t="shared" si="9"/>
        <v>0</v>
      </c>
      <c r="Y28" s="408">
        <f t="shared" si="9"/>
        <v>0</v>
      </c>
      <c r="Z28" s="408">
        <f t="shared" si="9"/>
        <v>0</v>
      </c>
      <c r="AA28" s="408">
        <f t="shared" si="9"/>
        <v>0</v>
      </c>
      <c r="AB28" s="408">
        <f t="shared" si="9"/>
        <v>0</v>
      </c>
      <c r="AC28" s="408">
        <f t="shared" si="9"/>
        <v>0</v>
      </c>
      <c r="AD28" s="408">
        <f t="shared" si="9"/>
        <v>0</v>
      </c>
      <c r="AE28" s="408">
        <f t="shared" si="9"/>
        <v>0</v>
      </c>
      <c r="AF28" s="408">
        <f t="shared" si="9"/>
        <v>0</v>
      </c>
      <c r="AG28" s="408">
        <f t="shared" si="9"/>
        <v>0</v>
      </c>
      <c r="AH28" s="408">
        <f t="shared" si="9"/>
        <v>0</v>
      </c>
      <c r="AI28" s="408">
        <f t="shared" si="9"/>
        <v>0</v>
      </c>
      <c r="AJ28" s="408">
        <f t="shared" si="9"/>
        <v>0</v>
      </c>
      <c r="AK28" s="408">
        <f t="shared" si="9"/>
        <v>0</v>
      </c>
      <c r="AL28" s="408">
        <f t="shared" si="9"/>
        <v>0</v>
      </c>
      <c r="AM28" s="408">
        <f t="shared" si="9"/>
        <v>0</v>
      </c>
      <c r="AN28" s="408">
        <f t="shared" si="9"/>
        <v>0</v>
      </c>
      <c r="AO28" s="408">
        <f t="shared" si="9"/>
        <v>0</v>
      </c>
      <c r="AP28" s="408">
        <f t="shared" si="9"/>
        <v>0</v>
      </c>
      <c r="AQ28" s="408">
        <f t="shared" si="9"/>
        <v>0</v>
      </c>
      <c r="AR28" s="408">
        <f t="shared" si="9"/>
        <v>0</v>
      </c>
      <c r="AS28" s="408">
        <f t="shared" si="9"/>
        <v>0</v>
      </c>
      <c r="AT28" s="408">
        <f t="shared" si="9"/>
        <v>0</v>
      </c>
      <c r="AU28" s="408">
        <f t="shared" si="9"/>
        <v>0</v>
      </c>
      <c r="AV28" s="408">
        <f t="shared" si="9"/>
        <v>0</v>
      </c>
      <c r="AW28" s="408">
        <f>AW91</f>
        <v>30.277000000000001</v>
      </c>
      <c r="AX28" s="408">
        <f>AX91</f>
        <v>37.914000000000001</v>
      </c>
      <c r="AY28" s="408">
        <f>SUBTOTAL(9,AY29:AY35)</f>
        <v>0</v>
      </c>
      <c r="AZ28" s="408">
        <f>SUBTOTAL(9,AZ29:AZ35)</f>
        <v>0</v>
      </c>
      <c r="BA28" s="24">
        <f>AX28+AP28</f>
        <v>37.914000000000001</v>
      </c>
      <c r="BB28" s="21"/>
      <c r="BC28" s="21"/>
      <c r="BD28" s="21"/>
      <c r="BE28" s="21"/>
      <c r="BF28" s="21"/>
      <c r="BG28" s="21"/>
      <c r="BH28" s="21"/>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row>
    <row r="29" spans="1:90" s="23" customFormat="1" ht="42" customHeight="1" x14ac:dyDescent="0.25">
      <c r="A29" s="20"/>
      <c r="B29" s="406" t="s">
        <v>1514</v>
      </c>
      <c r="C29" s="413" t="s">
        <v>788</v>
      </c>
      <c r="D29" s="399" t="s">
        <v>93</v>
      </c>
      <c r="E29" s="400"/>
      <c r="F29" s="400"/>
      <c r="G29" s="400"/>
      <c r="H29" s="400"/>
      <c r="I29" s="400"/>
      <c r="J29" s="400"/>
      <c r="K29" s="400"/>
      <c r="L29" s="400"/>
      <c r="M29" s="614"/>
      <c r="N29" s="400"/>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8"/>
      <c r="AP29" s="408"/>
      <c r="AQ29" s="408"/>
      <c r="AR29" s="408"/>
      <c r="AS29" s="408"/>
      <c r="AT29" s="408"/>
      <c r="AU29" s="408"/>
      <c r="AV29" s="408"/>
      <c r="AW29" s="408"/>
      <c r="AX29" s="408"/>
      <c r="AY29" s="400"/>
      <c r="AZ29" s="400"/>
      <c r="BA29" s="24"/>
      <c r="BB29" s="21"/>
      <c r="BC29" s="21"/>
      <c r="BD29" s="21"/>
      <c r="BE29" s="21"/>
      <c r="BF29" s="21"/>
      <c r="BG29" s="21"/>
      <c r="BH29" s="21"/>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row>
    <row r="30" spans="1:90" s="23" customFormat="1" ht="42" customHeight="1" x14ac:dyDescent="0.25">
      <c r="A30" s="20"/>
      <c r="B30" s="406" t="s">
        <v>1515</v>
      </c>
      <c r="C30" s="413" t="s">
        <v>789</v>
      </c>
      <c r="D30" s="399" t="s">
        <v>93</v>
      </c>
      <c r="E30" s="400"/>
      <c r="F30" s="400"/>
      <c r="G30" s="400"/>
      <c r="H30" s="400"/>
      <c r="I30" s="400"/>
      <c r="J30" s="400"/>
      <c r="K30" s="400"/>
      <c r="L30" s="400"/>
      <c r="M30" s="614"/>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8"/>
      <c r="AP30" s="408"/>
      <c r="AQ30" s="408"/>
      <c r="AR30" s="408"/>
      <c r="AS30" s="408"/>
      <c r="AT30" s="408"/>
      <c r="AU30" s="408"/>
      <c r="AV30" s="408"/>
      <c r="AW30" s="408"/>
      <c r="AX30" s="408"/>
      <c r="AY30" s="400"/>
      <c r="AZ30" s="400"/>
      <c r="BA30" s="24"/>
      <c r="BB30" s="21"/>
      <c r="BC30" s="21"/>
      <c r="BD30" s="21"/>
      <c r="BE30" s="21"/>
      <c r="BF30" s="21"/>
      <c r="BG30" s="21"/>
      <c r="BH30" s="21"/>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row>
    <row r="31" spans="1:90" s="23" customFormat="1" ht="42" customHeight="1" x14ac:dyDescent="0.25">
      <c r="A31" s="20"/>
      <c r="B31" s="406" t="s">
        <v>1516</v>
      </c>
      <c r="C31" s="413" t="s">
        <v>790</v>
      </c>
      <c r="D31" s="399" t="s">
        <v>93</v>
      </c>
      <c r="E31" s="400"/>
      <c r="F31" s="400"/>
      <c r="G31" s="400"/>
      <c r="H31" s="400"/>
      <c r="I31" s="400"/>
      <c r="J31" s="400"/>
      <c r="K31" s="400"/>
      <c r="L31" s="400"/>
      <c r="M31" s="614"/>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8"/>
      <c r="AP31" s="408"/>
      <c r="AQ31" s="408"/>
      <c r="AR31" s="408"/>
      <c r="AS31" s="408"/>
      <c r="AT31" s="408"/>
      <c r="AU31" s="408"/>
      <c r="AV31" s="408"/>
      <c r="AW31" s="408"/>
      <c r="AX31" s="408"/>
      <c r="AY31" s="400"/>
      <c r="AZ31" s="400"/>
      <c r="BA31" s="24"/>
      <c r="BB31" s="21"/>
      <c r="BC31" s="21"/>
      <c r="BD31" s="21"/>
      <c r="BE31" s="21"/>
      <c r="BF31" s="21"/>
      <c r="BG31" s="21"/>
      <c r="BH31" s="21"/>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row>
    <row r="32" spans="1:90" s="23" customFormat="1" ht="42" customHeight="1" x14ac:dyDescent="0.25">
      <c r="A32" s="20"/>
      <c r="B32" s="406" t="s">
        <v>1517</v>
      </c>
      <c r="C32" s="413" t="s">
        <v>791</v>
      </c>
      <c r="D32" s="399" t="s">
        <v>93</v>
      </c>
      <c r="E32" s="400"/>
      <c r="F32" s="400"/>
      <c r="G32" s="400"/>
      <c r="H32" s="400"/>
      <c r="I32" s="400"/>
      <c r="J32" s="400"/>
      <c r="K32" s="400"/>
      <c r="L32" s="400"/>
      <c r="M32" s="614"/>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8"/>
      <c r="AP32" s="408"/>
      <c r="AQ32" s="408"/>
      <c r="AR32" s="408"/>
      <c r="AS32" s="408"/>
      <c r="AT32" s="408"/>
      <c r="AU32" s="408"/>
      <c r="AV32" s="408"/>
      <c r="AW32" s="408"/>
      <c r="AX32" s="408"/>
      <c r="AY32" s="400"/>
      <c r="AZ32" s="400"/>
      <c r="BA32" s="24"/>
      <c r="BB32" s="21"/>
      <c r="BC32" s="21"/>
      <c r="BD32" s="21"/>
      <c r="BE32" s="21"/>
      <c r="BF32" s="21"/>
      <c r="BG32" s="21"/>
      <c r="BH32" s="21"/>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row>
    <row r="33" spans="1:90" s="23" customFormat="1" ht="42" customHeight="1" x14ac:dyDescent="0.25">
      <c r="A33" s="20"/>
      <c r="B33" s="406" t="s">
        <v>1518</v>
      </c>
      <c r="C33" s="413" t="s">
        <v>792</v>
      </c>
      <c r="D33" s="399" t="s">
        <v>93</v>
      </c>
      <c r="E33" s="400"/>
      <c r="F33" s="400"/>
      <c r="G33" s="400"/>
      <c r="H33" s="400"/>
      <c r="I33" s="400"/>
      <c r="J33" s="400"/>
      <c r="K33" s="400"/>
      <c r="L33" s="400"/>
      <c r="M33" s="614"/>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8"/>
      <c r="AP33" s="408"/>
      <c r="AQ33" s="408"/>
      <c r="AR33" s="408"/>
      <c r="AS33" s="408"/>
      <c r="AT33" s="408"/>
      <c r="AU33" s="408"/>
      <c r="AV33" s="408"/>
      <c r="AW33" s="408"/>
      <c r="AX33" s="408"/>
      <c r="AY33" s="400"/>
      <c r="AZ33" s="400"/>
      <c r="BA33" s="24"/>
      <c r="BB33" s="21"/>
      <c r="BC33" s="21"/>
      <c r="BD33" s="21"/>
      <c r="BE33" s="21"/>
      <c r="BF33" s="21"/>
      <c r="BG33" s="21"/>
      <c r="BH33" s="21"/>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row>
    <row r="34" spans="1:90" s="23" customFormat="1" ht="42" customHeight="1" x14ac:dyDescent="0.25">
      <c r="A34" s="20"/>
      <c r="B34" s="406" t="s">
        <v>1519</v>
      </c>
      <c r="C34" s="413" t="s">
        <v>103</v>
      </c>
      <c r="D34" s="399" t="s">
        <v>93</v>
      </c>
      <c r="E34" s="400"/>
      <c r="F34" s="400"/>
      <c r="G34" s="400"/>
      <c r="H34" s="400"/>
      <c r="I34" s="400"/>
      <c r="J34" s="400"/>
      <c r="K34" s="400"/>
      <c r="L34" s="400"/>
      <c r="M34" s="614"/>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8"/>
      <c r="AP34" s="408"/>
      <c r="AQ34" s="408"/>
      <c r="AR34" s="408"/>
      <c r="AS34" s="408"/>
      <c r="AT34" s="408"/>
      <c r="AU34" s="408"/>
      <c r="AV34" s="408"/>
      <c r="AW34" s="408"/>
      <c r="AX34" s="408"/>
      <c r="AY34" s="400"/>
      <c r="AZ34" s="400"/>
      <c r="BA34" s="24"/>
      <c r="BB34" s="21"/>
      <c r="BC34" s="21"/>
      <c r="BD34" s="21"/>
      <c r="BE34" s="21"/>
      <c r="BF34" s="21"/>
      <c r="BG34" s="21"/>
      <c r="BH34" s="21"/>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row>
    <row r="35" spans="1:90" s="23" customFormat="1" ht="42" customHeight="1" x14ac:dyDescent="0.25">
      <c r="A35" s="20"/>
      <c r="B35" s="406" t="s">
        <v>1520</v>
      </c>
      <c r="C35" s="413" t="s">
        <v>105</v>
      </c>
      <c r="D35" s="399" t="s">
        <v>93</v>
      </c>
      <c r="E35" s="400"/>
      <c r="F35" s="400"/>
      <c r="G35" s="400"/>
      <c r="H35" s="400"/>
      <c r="I35" s="400"/>
      <c r="J35" s="400"/>
      <c r="K35" s="400"/>
      <c r="L35" s="400"/>
      <c r="M35" s="614"/>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8"/>
      <c r="AP35" s="408"/>
      <c r="AQ35" s="408"/>
      <c r="AR35" s="408"/>
      <c r="AS35" s="408"/>
      <c r="AT35" s="408"/>
      <c r="AU35" s="408"/>
      <c r="AV35" s="408"/>
      <c r="AW35" s="408"/>
      <c r="AX35" s="408"/>
      <c r="AY35" s="400"/>
      <c r="AZ35" s="400"/>
      <c r="BA35" s="24"/>
      <c r="BB35" s="21"/>
      <c r="BC35" s="21"/>
      <c r="BD35" s="21"/>
      <c r="BE35" s="21"/>
      <c r="BF35" s="21"/>
      <c r="BG35" s="21"/>
      <c r="BH35" s="21"/>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row>
    <row r="36" spans="1:90" s="23" customFormat="1" ht="42" customHeight="1" x14ac:dyDescent="0.25">
      <c r="A36" s="20"/>
      <c r="B36" s="406" t="s">
        <v>98</v>
      </c>
      <c r="C36" s="395" t="s">
        <v>1521</v>
      </c>
      <c r="D36" s="399" t="s">
        <v>93</v>
      </c>
      <c r="E36" s="408">
        <f t="shared" ref="E36:AV36" si="11">SUBTOTAL(9,E37:E41)</f>
        <v>0</v>
      </c>
      <c r="F36" s="408">
        <f t="shared" si="11"/>
        <v>0</v>
      </c>
      <c r="G36" s="408">
        <f t="shared" ref="G36:L36" si="12">G137</f>
        <v>0</v>
      </c>
      <c r="H36" s="408">
        <f t="shared" si="12"/>
        <v>0</v>
      </c>
      <c r="I36" s="408">
        <f t="shared" si="12"/>
        <v>0</v>
      </c>
      <c r="J36" s="408">
        <f t="shared" si="12"/>
        <v>0</v>
      </c>
      <c r="K36" s="408">
        <f t="shared" si="12"/>
        <v>0</v>
      </c>
      <c r="L36" s="408">
        <f t="shared" si="12"/>
        <v>0</v>
      </c>
      <c r="M36" s="408">
        <f t="shared" si="11"/>
        <v>0</v>
      </c>
      <c r="N36" s="408">
        <f t="shared" si="11"/>
        <v>0</v>
      </c>
      <c r="O36" s="408">
        <f t="shared" si="11"/>
        <v>0</v>
      </c>
      <c r="P36" s="408">
        <f t="shared" si="11"/>
        <v>0</v>
      </c>
      <c r="Q36" s="408">
        <f t="shared" si="11"/>
        <v>0</v>
      </c>
      <c r="R36" s="408">
        <f t="shared" si="11"/>
        <v>0</v>
      </c>
      <c r="S36" s="408">
        <f t="shared" si="11"/>
        <v>0</v>
      </c>
      <c r="T36" s="408">
        <f t="shared" si="11"/>
        <v>0</v>
      </c>
      <c r="U36" s="408">
        <f t="shared" si="11"/>
        <v>0</v>
      </c>
      <c r="V36" s="408">
        <f t="shared" si="11"/>
        <v>0</v>
      </c>
      <c r="W36" s="408">
        <f t="shared" si="11"/>
        <v>0</v>
      </c>
      <c r="X36" s="408">
        <f t="shared" si="11"/>
        <v>0</v>
      </c>
      <c r="Y36" s="408">
        <f t="shared" si="11"/>
        <v>0</v>
      </c>
      <c r="Z36" s="408">
        <f t="shared" si="11"/>
        <v>0</v>
      </c>
      <c r="AA36" s="408">
        <f t="shared" si="11"/>
        <v>0</v>
      </c>
      <c r="AB36" s="408">
        <f t="shared" si="11"/>
        <v>0</v>
      </c>
      <c r="AC36" s="408">
        <f t="shared" si="11"/>
        <v>0</v>
      </c>
      <c r="AD36" s="408">
        <f t="shared" si="11"/>
        <v>0</v>
      </c>
      <c r="AE36" s="408">
        <f t="shared" si="11"/>
        <v>0</v>
      </c>
      <c r="AF36" s="408">
        <f t="shared" si="11"/>
        <v>0</v>
      </c>
      <c r="AG36" s="408">
        <f t="shared" si="11"/>
        <v>0</v>
      </c>
      <c r="AH36" s="408">
        <f t="shared" si="11"/>
        <v>0</v>
      </c>
      <c r="AI36" s="408">
        <f t="shared" si="11"/>
        <v>0</v>
      </c>
      <c r="AJ36" s="408">
        <f t="shared" si="11"/>
        <v>0</v>
      </c>
      <c r="AK36" s="408">
        <f t="shared" si="11"/>
        <v>0</v>
      </c>
      <c r="AL36" s="408">
        <f t="shared" si="11"/>
        <v>0</v>
      </c>
      <c r="AM36" s="408">
        <f t="shared" si="11"/>
        <v>0</v>
      </c>
      <c r="AN36" s="408">
        <f t="shared" si="11"/>
        <v>0</v>
      </c>
      <c r="AO36" s="408">
        <f t="shared" si="11"/>
        <v>0</v>
      </c>
      <c r="AP36" s="408">
        <f t="shared" si="11"/>
        <v>0</v>
      </c>
      <c r="AQ36" s="408">
        <f t="shared" si="11"/>
        <v>0</v>
      </c>
      <c r="AR36" s="408">
        <f t="shared" si="11"/>
        <v>0</v>
      </c>
      <c r="AS36" s="408">
        <f t="shared" si="11"/>
        <v>0</v>
      </c>
      <c r="AT36" s="408">
        <f t="shared" si="11"/>
        <v>0</v>
      </c>
      <c r="AU36" s="408">
        <f t="shared" si="11"/>
        <v>0</v>
      </c>
      <c r="AV36" s="408">
        <f t="shared" si="11"/>
        <v>0</v>
      </c>
      <c r="AW36" s="408">
        <f>AW137</f>
        <v>0</v>
      </c>
      <c r="AX36" s="408">
        <f>AX137</f>
        <v>0</v>
      </c>
      <c r="AY36" s="408">
        <f>SUBTOTAL(9,AY37:AY41)</f>
        <v>0</v>
      </c>
      <c r="AZ36" s="408">
        <f>SUBTOTAL(9,AZ37:AZ41)</f>
        <v>0</v>
      </c>
      <c r="BA36" s="24">
        <f>AX36+AP36</f>
        <v>0</v>
      </c>
      <c r="BB36" s="21"/>
      <c r="BC36" s="21"/>
      <c r="BD36" s="21"/>
      <c r="BE36" s="21"/>
      <c r="BF36" s="21"/>
      <c r="BG36" s="21"/>
      <c r="BH36" s="21"/>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row>
    <row r="37" spans="1:90" s="23" customFormat="1" ht="42" customHeight="1" x14ac:dyDescent="0.25">
      <c r="A37" s="20"/>
      <c r="B37" s="406" t="s">
        <v>1522</v>
      </c>
      <c r="C37" s="395" t="s">
        <v>789</v>
      </c>
      <c r="D37" s="399" t="s">
        <v>93</v>
      </c>
      <c r="E37" s="400"/>
      <c r="F37" s="400"/>
      <c r="G37" s="400"/>
      <c r="H37" s="400"/>
      <c r="I37" s="400"/>
      <c r="J37" s="400"/>
      <c r="K37" s="400"/>
      <c r="L37" s="400"/>
      <c r="M37" s="614"/>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8"/>
      <c r="AP37" s="408"/>
      <c r="AQ37" s="408"/>
      <c r="AR37" s="408"/>
      <c r="AS37" s="408"/>
      <c r="AT37" s="408"/>
      <c r="AU37" s="408"/>
      <c r="AV37" s="408"/>
      <c r="AW37" s="408"/>
      <c r="AX37" s="408"/>
      <c r="AY37" s="400"/>
      <c r="AZ37" s="400"/>
      <c r="BA37" s="24"/>
      <c r="BB37" s="21"/>
      <c r="BC37" s="21"/>
      <c r="BD37" s="21"/>
      <c r="BE37" s="21"/>
      <c r="BF37" s="21"/>
      <c r="BG37" s="21"/>
      <c r="BH37" s="21"/>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row>
    <row r="38" spans="1:90" s="23" customFormat="1" ht="42" customHeight="1" x14ac:dyDescent="0.25">
      <c r="A38" s="20"/>
      <c r="B38" s="406" t="s">
        <v>1523</v>
      </c>
      <c r="C38" s="395" t="s">
        <v>1524</v>
      </c>
      <c r="D38" s="399" t="s">
        <v>93</v>
      </c>
      <c r="E38" s="400"/>
      <c r="F38" s="400"/>
      <c r="G38" s="400"/>
      <c r="H38" s="400"/>
      <c r="I38" s="400"/>
      <c r="J38" s="400"/>
      <c r="K38" s="400"/>
      <c r="L38" s="400"/>
      <c r="M38" s="614"/>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8"/>
      <c r="AP38" s="408"/>
      <c r="AQ38" s="408"/>
      <c r="AR38" s="408"/>
      <c r="AS38" s="408"/>
      <c r="AT38" s="408"/>
      <c r="AU38" s="408"/>
      <c r="AV38" s="408"/>
      <c r="AW38" s="408"/>
      <c r="AX38" s="408"/>
      <c r="AY38" s="400"/>
      <c r="AZ38" s="400"/>
      <c r="BA38" s="24"/>
      <c r="BB38" s="21"/>
      <c r="BC38" s="21"/>
      <c r="BD38" s="21"/>
      <c r="BE38" s="21"/>
      <c r="BF38" s="21"/>
      <c r="BG38" s="21"/>
      <c r="BH38" s="21"/>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row>
    <row r="39" spans="1:90" s="23" customFormat="1" ht="42" customHeight="1" x14ac:dyDescent="0.25">
      <c r="A39" s="20"/>
      <c r="B39" s="406" t="s">
        <v>1525</v>
      </c>
      <c r="C39" s="395" t="s">
        <v>1526</v>
      </c>
      <c r="D39" s="399" t="s">
        <v>93</v>
      </c>
      <c r="E39" s="400"/>
      <c r="F39" s="400"/>
      <c r="G39" s="400"/>
      <c r="H39" s="400"/>
      <c r="I39" s="400"/>
      <c r="J39" s="400"/>
      <c r="K39" s="400"/>
      <c r="L39" s="400"/>
      <c r="M39" s="614"/>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8"/>
      <c r="AP39" s="408"/>
      <c r="AQ39" s="408"/>
      <c r="AR39" s="408"/>
      <c r="AS39" s="408"/>
      <c r="AT39" s="408"/>
      <c r="AU39" s="408"/>
      <c r="AV39" s="408"/>
      <c r="AW39" s="408"/>
      <c r="AX39" s="408"/>
      <c r="AY39" s="400"/>
      <c r="AZ39" s="400"/>
      <c r="BA39" s="24"/>
      <c r="BB39" s="21"/>
      <c r="BC39" s="21"/>
      <c r="BD39" s="21"/>
      <c r="BE39" s="21"/>
      <c r="BF39" s="21"/>
      <c r="BG39" s="21"/>
      <c r="BH39" s="21"/>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row>
    <row r="40" spans="1:90" s="23" customFormat="1" ht="42" customHeight="1" x14ac:dyDescent="0.25">
      <c r="A40" s="20"/>
      <c r="B40" s="406" t="s">
        <v>1527</v>
      </c>
      <c r="C40" s="395" t="s">
        <v>103</v>
      </c>
      <c r="D40" s="399" t="s">
        <v>93</v>
      </c>
      <c r="E40" s="400">
        <f t="shared" ref="E40:AZ40" si="13">E96</f>
        <v>0</v>
      </c>
      <c r="F40" s="400">
        <f t="shared" si="13"/>
        <v>0</v>
      </c>
      <c r="G40" s="400">
        <f t="shared" ref="G40:L40" si="14">G96</f>
        <v>0</v>
      </c>
      <c r="H40" s="400">
        <f t="shared" si="14"/>
        <v>0</v>
      </c>
      <c r="I40" s="400">
        <f t="shared" si="14"/>
        <v>0</v>
      </c>
      <c r="J40" s="400">
        <f t="shared" si="14"/>
        <v>0</v>
      </c>
      <c r="K40" s="400">
        <f t="shared" si="14"/>
        <v>0</v>
      </c>
      <c r="L40" s="400">
        <f t="shared" si="14"/>
        <v>0</v>
      </c>
      <c r="M40" s="614">
        <f t="shared" si="13"/>
        <v>0</v>
      </c>
      <c r="N40" s="400">
        <f t="shared" si="13"/>
        <v>0</v>
      </c>
      <c r="O40" s="400">
        <f t="shared" si="13"/>
        <v>0</v>
      </c>
      <c r="P40" s="400">
        <f t="shared" si="13"/>
        <v>0</v>
      </c>
      <c r="Q40" s="400">
        <f t="shared" si="13"/>
        <v>0</v>
      </c>
      <c r="R40" s="400">
        <f t="shared" si="13"/>
        <v>0</v>
      </c>
      <c r="S40" s="400">
        <f t="shared" si="13"/>
        <v>0</v>
      </c>
      <c r="T40" s="400">
        <f t="shared" si="13"/>
        <v>0</v>
      </c>
      <c r="U40" s="400">
        <f t="shared" si="13"/>
        <v>0</v>
      </c>
      <c r="V40" s="400">
        <f t="shared" si="13"/>
        <v>0</v>
      </c>
      <c r="W40" s="400">
        <f t="shared" si="13"/>
        <v>0</v>
      </c>
      <c r="X40" s="400">
        <f t="shared" si="13"/>
        <v>0</v>
      </c>
      <c r="Y40" s="400">
        <f t="shared" si="13"/>
        <v>0</v>
      </c>
      <c r="Z40" s="400">
        <f t="shared" si="13"/>
        <v>0</v>
      </c>
      <c r="AA40" s="400">
        <f t="shared" si="13"/>
        <v>0</v>
      </c>
      <c r="AB40" s="400">
        <f t="shared" si="13"/>
        <v>0</v>
      </c>
      <c r="AC40" s="400">
        <f t="shared" si="13"/>
        <v>0</v>
      </c>
      <c r="AD40" s="400">
        <f t="shared" si="13"/>
        <v>0</v>
      </c>
      <c r="AE40" s="400">
        <f t="shared" si="13"/>
        <v>0</v>
      </c>
      <c r="AF40" s="400">
        <f t="shared" si="13"/>
        <v>0</v>
      </c>
      <c r="AG40" s="400">
        <f t="shared" si="13"/>
        <v>0</v>
      </c>
      <c r="AH40" s="400">
        <f t="shared" si="13"/>
        <v>0</v>
      </c>
      <c r="AI40" s="400">
        <f t="shared" si="13"/>
        <v>0</v>
      </c>
      <c r="AJ40" s="400">
        <f t="shared" si="13"/>
        <v>0</v>
      </c>
      <c r="AK40" s="400">
        <f t="shared" si="13"/>
        <v>0</v>
      </c>
      <c r="AL40" s="400">
        <f t="shared" si="13"/>
        <v>0</v>
      </c>
      <c r="AM40" s="400">
        <f t="shared" si="13"/>
        <v>0</v>
      </c>
      <c r="AN40" s="400">
        <f t="shared" si="13"/>
        <v>0</v>
      </c>
      <c r="AO40" s="408">
        <f t="shared" si="13"/>
        <v>0</v>
      </c>
      <c r="AP40" s="408">
        <f t="shared" si="13"/>
        <v>0</v>
      </c>
      <c r="AQ40" s="408">
        <f t="shared" si="13"/>
        <v>0</v>
      </c>
      <c r="AR40" s="408">
        <f t="shared" si="13"/>
        <v>0</v>
      </c>
      <c r="AS40" s="408">
        <f t="shared" si="13"/>
        <v>0</v>
      </c>
      <c r="AT40" s="408">
        <f t="shared" si="13"/>
        <v>0</v>
      </c>
      <c r="AU40" s="408">
        <f t="shared" si="13"/>
        <v>0</v>
      </c>
      <c r="AV40" s="408">
        <f t="shared" si="13"/>
        <v>0</v>
      </c>
      <c r="AW40" s="408">
        <f t="shared" si="13"/>
        <v>0</v>
      </c>
      <c r="AX40" s="408">
        <f t="shared" si="13"/>
        <v>0</v>
      </c>
      <c r="AY40" s="400">
        <f t="shared" si="13"/>
        <v>0</v>
      </c>
      <c r="AZ40" s="400">
        <f t="shared" si="13"/>
        <v>0</v>
      </c>
      <c r="BA40" s="24">
        <f t="shared" ref="BA40:BA45" si="15">AX40+AP40</f>
        <v>0</v>
      </c>
      <c r="BB40" s="21"/>
      <c r="BC40" s="21"/>
      <c r="BD40" s="21"/>
      <c r="BE40" s="21"/>
      <c r="BF40" s="21"/>
      <c r="BG40" s="21"/>
      <c r="BH40" s="21"/>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row>
    <row r="41" spans="1:90" s="23" customFormat="1" ht="42" customHeight="1" x14ac:dyDescent="0.25">
      <c r="A41" s="20"/>
      <c r="B41" s="406" t="s">
        <v>1528</v>
      </c>
      <c r="C41" s="395" t="s">
        <v>105</v>
      </c>
      <c r="D41" s="399" t="s">
        <v>93</v>
      </c>
      <c r="E41" s="400">
        <f t="shared" ref="E41:AZ41" si="16">E98</f>
        <v>0</v>
      </c>
      <c r="F41" s="400">
        <f t="shared" si="16"/>
        <v>0</v>
      </c>
      <c r="G41" s="400">
        <f t="shared" ref="G41:L41" si="17">G98</f>
        <v>0</v>
      </c>
      <c r="H41" s="400">
        <f t="shared" si="17"/>
        <v>0</v>
      </c>
      <c r="I41" s="400">
        <f t="shared" si="17"/>
        <v>0</v>
      </c>
      <c r="J41" s="400">
        <f t="shared" si="17"/>
        <v>0</v>
      </c>
      <c r="K41" s="400">
        <f t="shared" si="17"/>
        <v>0</v>
      </c>
      <c r="L41" s="400">
        <f t="shared" si="17"/>
        <v>0</v>
      </c>
      <c r="M41" s="614">
        <f t="shared" si="16"/>
        <v>0</v>
      </c>
      <c r="N41" s="400">
        <f t="shared" si="16"/>
        <v>0</v>
      </c>
      <c r="O41" s="400">
        <f t="shared" si="16"/>
        <v>0</v>
      </c>
      <c r="P41" s="400">
        <f t="shared" si="16"/>
        <v>0</v>
      </c>
      <c r="Q41" s="400">
        <f t="shared" si="16"/>
        <v>0</v>
      </c>
      <c r="R41" s="400">
        <f t="shared" si="16"/>
        <v>0</v>
      </c>
      <c r="S41" s="400">
        <f t="shared" si="16"/>
        <v>0</v>
      </c>
      <c r="T41" s="400">
        <f t="shared" si="16"/>
        <v>0</v>
      </c>
      <c r="U41" s="400">
        <f t="shared" si="16"/>
        <v>0</v>
      </c>
      <c r="V41" s="400">
        <f t="shared" si="16"/>
        <v>0</v>
      </c>
      <c r="W41" s="400">
        <f t="shared" si="16"/>
        <v>0</v>
      </c>
      <c r="X41" s="400">
        <f t="shared" si="16"/>
        <v>0</v>
      </c>
      <c r="Y41" s="400">
        <f t="shared" si="16"/>
        <v>0</v>
      </c>
      <c r="Z41" s="400">
        <f t="shared" si="16"/>
        <v>0</v>
      </c>
      <c r="AA41" s="400">
        <f t="shared" si="16"/>
        <v>0</v>
      </c>
      <c r="AB41" s="400">
        <f t="shared" si="16"/>
        <v>0</v>
      </c>
      <c r="AC41" s="400">
        <f t="shared" si="16"/>
        <v>0</v>
      </c>
      <c r="AD41" s="400">
        <f t="shared" si="16"/>
        <v>0</v>
      </c>
      <c r="AE41" s="400">
        <f t="shared" si="16"/>
        <v>0</v>
      </c>
      <c r="AF41" s="400">
        <f t="shared" si="16"/>
        <v>0</v>
      </c>
      <c r="AG41" s="400">
        <f t="shared" si="16"/>
        <v>0</v>
      </c>
      <c r="AH41" s="400">
        <f t="shared" si="16"/>
        <v>0</v>
      </c>
      <c r="AI41" s="400">
        <f t="shared" si="16"/>
        <v>0</v>
      </c>
      <c r="AJ41" s="400">
        <f t="shared" si="16"/>
        <v>0</v>
      </c>
      <c r="AK41" s="400">
        <f t="shared" si="16"/>
        <v>0</v>
      </c>
      <c r="AL41" s="400">
        <f t="shared" si="16"/>
        <v>0</v>
      </c>
      <c r="AM41" s="400">
        <f t="shared" si="16"/>
        <v>0</v>
      </c>
      <c r="AN41" s="400">
        <f t="shared" si="16"/>
        <v>0</v>
      </c>
      <c r="AO41" s="408">
        <f t="shared" si="16"/>
        <v>0</v>
      </c>
      <c r="AP41" s="408">
        <f t="shared" si="16"/>
        <v>0</v>
      </c>
      <c r="AQ41" s="408">
        <f t="shared" si="16"/>
        <v>0</v>
      </c>
      <c r="AR41" s="408">
        <f t="shared" si="16"/>
        <v>0</v>
      </c>
      <c r="AS41" s="408">
        <f t="shared" si="16"/>
        <v>0</v>
      </c>
      <c r="AT41" s="408">
        <f t="shared" si="16"/>
        <v>0</v>
      </c>
      <c r="AU41" s="408">
        <f t="shared" si="16"/>
        <v>0</v>
      </c>
      <c r="AV41" s="408">
        <f t="shared" si="16"/>
        <v>0</v>
      </c>
      <c r="AW41" s="408">
        <f t="shared" si="16"/>
        <v>0</v>
      </c>
      <c r="AX41" s="408">
        <f t="shared" si="16"/>
        <v>0</v>
      </c>
      <c r="AY41" s="400">
        <f t="shared" si="16"/>
        <v>0</v>
      </c>
      <c r="AZ41" s="400">
        <f t="shared" si="16"/>
        <v>0</v>
      </c>
      <c r="BA41" s="24">
        <f t="shared" si="15"/>
        <v>0</v>
      </c>
      <c r="BB41" s="21"/>
      <c r="BC41" s="21"/>
      <c r="BD41" s="21"/>
      <c r="BE41" s="21"/>
      <c r="BF41" s="21"/>
      <c r="BG41" s="21"/>
      <c r="BH41" s="21"/>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row>
    <row r="42" spans="1:90" s="23" customFormat="1" ht="42" customHeight="1" x14ac:dyDescent="0.25">
      <c r="A42" s="20"/>
      <c r="B42" s="406" t="s">
        <v>100</v>
      </c>
      <c r="C42" s="395" t="s">
        <v>1529</v>
      </c>
      <c r="D42" s="399" t="s">
        <v>93</v>
      </c>
      <c r="E42" s="400">
        <f t="shared" ref="E42:AV42" si="18">E163</f>
        <v>0</v>
      </c>
      <c r="F42" s="400">
        <f t="shared" si="18"/>
        <v>0</v>
      </c>
      <c r="G42" s="400">
        <f t="shared" ref="G42:L42" si="19">G160</f>
        <v>0</v>
      </c>
      <c r="H42" s="400">
        <f t="shared" si="19"/>
        <v>0</v>
      </c>
      <c r="I42" s="400">
        <f t="shared" si="19"/>
        <v>0</v>
      </c>
      <c r="J42" s="400">
        <f t="shared" si="19"/>
        <v>0</v>
      </c>
      <c r="K42" s="400">
        <f t="shared" si="19"/>
        <v>0</v>
      </c>
      <c r="L42" s="400">
        <f t="shared" si="19"/>
        <v>0</v>
      </c>
      <c r="M42" s="614">
        <f t="shared" si="18"/>
        <v>0</v>
      </c>
      <c r="N42" s="400">
        <f t="shared" si="18"/>
        <v>0</v>
      </c>
      <c r="O42" s="400">
        <f t="shared" si="18"/>
        <v>0</v>
      </c>
      <c r="P42" s="400">
        <f t="shared" si="18"/>
        <v>0</v>
      </c>
      <c r="Q42" s="400">
        <f t="shared" si="18"/>
        <v>0</v>
      </c>
      <c r="R42" s="400">
        <f t="shared" si="18"/>
        <v>0</v>
      </c>
      <c r="S42" s="400">
        <f t="shared" si="18"/>
        <v>0</v>
      </c>
      <c r="T42" s="400">
        <f t="shared" si="18"/>
        <v>0</v>
      </c>
      <c r="U42" s="400">
        <f t="shared" si="18"/>
        <v>0</v>
      </c>
      <c r="V42" s="400">
        <f t="shared" si="18"/>
        <v>0</v>
      </c>
      <c r="W42" s="400">
        <f t="shared" si="18"/>
        <v>0</v>
      </c>
      <c r="X42" s="400">
        <f t="shared" si="18"/>
        <v>0</v>
      </c>
      <c r="Y42" s="400">
        <f t="shared" si="18"/>
        <v>0</v>
      </c>
      <c r="Z42" s="400">
        <f t="shared" si="18"/>
        <v>0</v>
      </c>
      <c r="AA42" s="400">
        <f t="shared" si="18"/>
        <v>0</v>
      </c>
      <c r="AB42" s="400">
        <f t="shared" si="18"/>
        <v>0</v>
      </c>
      <c r="AC42" s="400">
        <f t="shared" si="18"/>
        <v>0</v>
      </c>
      <c r="AD42" s="400">
        <f t="shared" si="18"/>
        <v>0</v>
      </c>
      <c r="AE42" s="400">
        <f t="shared" si="18"/>
        <v>0</v>
      </c>
      <c r="AF42" s="400">
        <f t="shared" si="18"/>
        <v>0</v>
      </c>
      <c r="AG42" s="400">
        <f t="shared" si="18"/>
        <v>0</v>
      </c>
      <c r="AH42" s="400">
        <f t="shared" si="18"/>
        <v>0</v>
      </c>
      <c r="AI42" s="400">
        <f t="shared" si="18"/>
        <v>0</v>
      </c>
      <c r="AJ42" s="400">
        <f t="shared" si="18"/>
        <v>0</v>
      </c>
      <c r="AK42" s="400">
        <f t="shared" si="18"/>
        <v>0</v>
      </c>
      <c r="AL42" s="400">
        <f t="shared" si="18"/>
        <v>0</v>
      </c>
      <c r="AM42" s="400">
        <f t="shared" si="18"/>
        <v>0</v>
      </c>
      <c r="AN42" s="400">
        <f t="shared" si="18"/>
        <v>0</v>
      </c>
      <c r="AO42" s="408">
        <f t="shared" si="18"/>
        <v>0</v>
      </c>
      <c r="AP42" s="408">
        <f t="shared" si="18"/>
        <v>0</v>
      </c>
      <c r="AQ42" s="408">
        <f t="shared" si="18"/>
        <v>0</v>
      </c>
      <c r="AR42" s="408">
        <f t="shared" si="18"/>
        <v>0</v>
      </c>
      <c r="AS42" s="408">
        <f t="shared" si="18"/>
        <v>0</v>
      </c>
      <c r="AT42" s="408">
        <f t="shared" si="18"/>
        <v>0</v>
      </c>
      <c r="AU42" s="408">
        <f t="shared" si="18"/>
        <v>0</v>
      </c>
      <c r="AV42" s="408">
        <f t="shared" si="18"/>
        <v>0</v>
      </c>
      <c r="AW42" s="408">
        <f>AW160</f>
        <v>12.014000000000001</v>
      </c>
      <c r="AX42" s="408">
        <f>AX160</f>
        <v>11.538</v>
      </c>
      <c r="AY42" s="400">
        <f>AY163</f>
        <v>0</v>
      </c>
      <c r="AZ42" s="400">
        <f>AZ163</f>
        <v>0</v>
      </c>
      <c r="BA42" s="24">
        <f t="shared" si="15"/>
        <v>11.538</v>
      </c>
      <c r="BB42" s="21"/>
      <c r="BC42" s="21"/>
      <c r="BD42" s="21"/>
      <c r="BE42" s="21"/>
      <c r="BF42" s="21"/>
      <c r="BG42" s="21"/>
      <c r="BH42" s="21"/>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row>
    <row r="43" spans="1:90" ht="48" customHeight="1" x14ac:dyDescent="0.25">
      <c r="A43" s="6"/>
      <c r="B43" s="402" t="s">
        <v>106</v>
      </c>
      <c r="C43" s="409" t="s">
        <v>107</v>
      </c>
      <c r="D43" s="403" t="s">
        <v>93</v>
      </c>
      <c r="E43" s="405">
        <f>SUBTOTAL(9,E44:E163)</f>
        <v>0</v>
      </c>
      <c r="F43" s="405">
        <f>SUBTOTAL(9,F44:F163)</f>
        <v>0</v>
      </c>
      <c r="G43" s="405">
        <f>SUBTOTAL(9,G44:G163)</f>
        <v>0.16</v>
      </c>
      <c r="H43" s="405">
        <f>SUBTOTAL(9,H44:H163)</f>
        <v>0</v>
      </c>
      <c r="I43" s="405">
        <f>SUBTOTAL(9,I44:I163)</f>
        <v>3.5100000000000002</v>
      </c>
      <c r="J43" s="405">
        <f>SUBTOTAL(9,J44:J163)</f>
        <v>0</v>
      </c>
      <c r="K43" s="405">
        <f>SUBTOTAL(9,K44:K163)</f>
        <v>1.383</v>
      </c>
      <c r="L43" s="405">
        <f>SUBTOTAL(9,L44:L163)</f>
        <v>0</v>
      </c>
      <c r="M43" s="405">
        <f>SUBTOTAL(9,M44:M163)</f>
        <v>0</v>
      </c>
      <c r="N43" s="405">
        <f>SUBTOTAL(9,N44:N163)</f>
        <v>0</v>
      </c>
      <c r="O43" s="405">
        <f>SUBTOTAL(9,O44:O163)</f>
        <v>0</v>
      </c>
      <c r="P43" s="405">
        <f>SUBTOTAL(9,P44:P163)</f>
        <v>0</v>
      </c>
      <c r="Q43" s="405">
        <f>SUBTOTAL(9,Q44:Q163)</f>
        <v>0</v>
      </c>
      <c r="R43" s="405">
        <f>SUBTOTAL(9,R44:R163)</f>
        <v>0</v>
      </c>
      <c r="S43" s="405">
        <f>SUBTOTAL(9,S44:S163)</f>
        <v>0</v>
      </c>
      <c r="T43" s="405">
        <f>SUBTOTAL(9,T44:T163)</f>
        <v>0</v>
      </c>
      <c r="U43" s="405">
        <f>SUBTOTAL(9,U44:U163)</f>
        <v>0</v>
      </c>
      <c r="V43" s="405">
        <f>SUBTOTAL(9,V44:V163)</f>
        <v>0</v>
      </c>
      <c r="W43" s="405">
        <f>SUBTOTAL(9,W44:W163)</f>
        <v>0</v>
      </c>
      <c r="X43" s="405">
        <f>SUBTOTAL(9,X44:X163)</f>
        <v>0</v>
      </c>
      <c r="Y43" s="405">
        <f>SUBTOTAL(9,Y44:Y163)</f>
        <v>0</v>
      </c>
      <c r="Z43" s="405">
        <f>SUBTOTAL(9,Z44:Z163)</f>
        <v>0</v>
      </c>
      <c r="AA43" s="405">
        <f>SUBTOTAL(9,AA44:AA163)</f>
        <v>0</v>
      </c>
      <c r="AB43" s="405">
        <f>SUBTOTAL(9,AB44:AB163)</f>
        <v>0</v>
      </c>
      <c r="AC43" s="405">
        <f>SUBTOTAL(9,AC44:AC163)</f>
        <v>0</v>
      </c>
      <c r="AD43" s="405">
        <f>SUBTOTAL(9,AD44:AD163)</f>
        <v>0</v>
      </c>
      <c r="AE43" s="405">
        <f>SUBTOTAL(9,AE44:AE163)</f>
        <v>0</v>
      </c>
      <c r="AF43" s="405">
        <f>SUBTOTAL(9,AF44:AF163)</f>
        <v>0</v>
      </c>
      <c r="AG43" s="405">
        <f>SUBTOTAL(9,AG44:AG163)</f>
        <v>0</v>
      </c>
      <c r="AH43" s="405">
        <f>SUBTOTAL(9,AH44:AH163)</f>
        <v>0</v>
      </c>
      <c r="AI43" s="405">
        <f>SUBTOTAL(9,AI44:AI163)</f>
        <v>0</v>
      </c>
      <c r="AJ43" s="405">
        <f>SUBTOTAL(9,AJ44:AJ163)</f>
        <v>0</v>
      </c>
      <c r="AK43" s="405">
        <f>SUBTOTAL(9,AK44:AK163)</f>
        <v>0</v>
      </c>
      <c r="AL43" s="405">
        <f>SUBTOTAL(9,AL44:AL163)</f>
        <v>0</v>
      </c>
      <c r="AM43" s="405">
        <f>SUBTOTAL(9,AM44:AM163)</f>
        <v>0</v>
      </c>
      <c r="AN43" s="405">
        <f>SUBTOTAL(9,AN44:AN163)</f>
        <v>0</v>
      </c>
      <c r="AO43" s="405">
        <f>SUBTOTAL(9,AO44:AO163)</f>
        <v>0</v>
      </c>
      <c r="AP43" s="405">
        <f>SUBTOTAL(9,AP44:AP163)</f>
        <v>0</v>
      </c>
      <c r="AQ43" s="405">
        <f>SUBTOTAL(9,AQ44:AQ163)</f>
        <v>0</v>
      </c>
      <c r="AR43" s="405">
        <f>SUBTOTAL(9,AR44:AR163)</f>
        <v>0</v>
      </c>
      <c r="AS43" s="405">
        <f>SUBTOTAL(9,AS44:AS163)</f>
        <v>0</v>
      </c>
      <c r="AT43" s="405">
        <f>SUBTOTAL(9,AT44:AT163)</f>
        <v>0</v>
      </c>
      <c r="AU43" s="405">
        <f>SUBTOTAL(9,AU44:AU163)</f>
        <v>0</v>
      </c>
      <c r="AV43" s="405">
        <f>SUBTOTAL(9,AV44:AV163)</f>
        <v>0</v>
      </c>
      <c r="AW43" s="405">
        <f>SUBTOTAL(9,AW44:AW163)</f>
        <v>83.58720000000001</v>
      </c>
      <c r="AX43" s="405">
        <f>SUBTOTAL(9,AX44:AX163)</f>
        <v>107.1341</v>
      </c>
      <c r="AY43" s="405">
        <f>SUBTOTAL(9,AY44:AY182)</f>
        <v>0</v>
      </c>
      <c r="AZ43" s="405">
        <f>SUBTOTAL(9,AZ44:AZ182)</f>
        <v>0</v>
      </c>
      <c r="BA43" s="24">
        <f t="shared" si="15"/>
        <v>107.1341</v>
      </c>
      <c r="BB43" s="7"/>
      <c r="BC43" s="7"/>
      <c r="BD43" s="7"/>
      <c r="BE43" s="7"/>
      <c r="BF43" s="7"/>
      <c r="BG43" s="7"/>
      <c r="BH43" s="7"/>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row>
    <row r="44" spans="1:90" s="23" customFormat="1" ht="48" customHeight="1" x14ac:dyDescent="0.25">
      <c r="A44" s="20"/>
      <c r="B44" s="402" t="s">
        <v>108</v>
      </c>
      <c r="C44" s="409" t="s">
        <v>1530</v>
      </c>
      <c r="D44" s="403" t="s">
        <v>93</v>
      </c>
      <c r="E44" s="405">
        <f t="shared" ref="E44:AZ44" si="20">SUBTOTAL(9,E45:E103)</f>
        <v>0</v>
      </c>
      <c r="F44" s="405">
        <f t="shared" si="20"/>
        <v>0</v>
      </c>
      <c r="G44" s="405">
        <f t="shared" si="20"/>
        <v>0.16</v>
      </c>
      <c r="H44" s="405">
        <f t="shared" si="20"/>
        <v>0</v>
      </c>
      <c r="I44" s="405">
        <f t="shared" si="20"/>
        <v>3.5100000000000002</v>
      </c>
      <c r="J44" s="405">
        <f t="shared" si="20"/>
        <v>0</v>
      </c>
      <c r="K44" s="405">
        <f t="shared" si="20"/>
        <v>1.383</v>
      </c>
      <c r="L44" s="405">
        <f t="shared" si="20"/>
        <v>0</v>
      </c>
      <c r="M44" s="405">
        <f t="shared" si="20"/>
        <v>0</v>
      </c>
      <c r="N44" s="405">
        <f t="shared" si="20"/>
        <v>0</v>
      </c>
      <c r="O44" s="405">
        <f t="shared" si="20"/>
        <v>0</v>
      </c>
      <c r="P44" s="405">
        <f t="shared" si="20"/>
        <v>0</v>
      </c>
      <c r="Q44" s="405">
        <f t="shared" si="20"/>
        <v>0</v>
      </c>
      <c r="R44" s="405">
        <f t="shared" si="20"/>
        <v>0</v>
      </c>
      <c r="S44" s="405">
        <f t="shared" si="20"/>
        <v>0</v>
      </c>
      <c r="T44" s="405">
        <f t="shared" si="20"/>
        <v>0</v>
      </c>
      <c r="U44" s="405">
        <f t="shared" si="20"/>
        <v>0</v>
      </c>
      <c r="V44" s="405">
        <f t="shared" si="20"/>
        <v>0</v>
      </c>
      <c r="W44" s="405">
        <f t="shared" si="20"/>
        <v>0</v>
      </c>
      <c r="X44" s="405">
        <f t="shared" si="20"/>
        <v>0</v>
      </c>
      <c r="Y44" s="405">
        <f t="shared" si="20"/>
        <v>0</v>
      </c>
      <c r="Z44" s="405">
        <f t="shared" si="20"/>
        <v>0</v>
      </c>
      <c r="AA44" s="405">
        <f t="shared" si="20"/>
        <v>0</v>
      </c>
      <c r="AB44" s="405">
        <f t="shared" si="20"/>
        <v>0</v>
      </c>
      <c r="AC44" s="405">
        <f t="shared" si="20"/>
        <v>0</v>
      </c>
      <c r="AD44" s="405">
        <f t="shared" si="20"/>
        <v>0</v>
      </c>
      <c r="AE44" s="405">
        <f t="shared" si="20"/>
        <v>0</v>
      </c>
      <c r="AF44" s="405">
        <f t="shared" si="20"/>
        <v>0</v>
      </c>
      <c r="AG44" s="405">
        <f t="shared" si="20"/>
        <v>0</v>
      </c>
      <c r="AH44" s="405">
        <f t="shared" si="20"/>
        <v>0</v>
      </c>
      <c r="AI44" s="405">
        <f t="shared" si="20"/>
        <v>0</v>
      </c>
      <c r="AJ44" s="405">
        <f t="shared" si="20"/>
        <v>0</v>
      </c>
      <c r="AK44" s="405">
        <f t="shared" si="20"/>
        <v>0</v>
      </c>
      <c r="AL44" s="405">
        <f t="shared" si="20"/>
        <v>0</v>
      </c>
      <c r="AM44" s="405">
        <f t="shared" si="20"/>
        <v>0</v>
      </c>
      <c r="AN44" s="405">
        <f t="shared" si="20"/>
        <v>0</v>
      </c>
      <c r="AO44" s="405">
        <f t="shared" si="20"/>
        <v>0</v>
      </c>
      <c r="AP44" s="405">
        <f t="shared" si="20"/>
        <v>0</v>
      </c>
      <c r="AQ44" s="405">
        <f t="shared" si="20"/>
        <v>0</v>
      </c>
      <c r="AR44" s="405">
        <f t="shared" si="20"/>
        <v>0</v>
      </c>
      <c r="AS44" s="405">
        <f t="shared" si="20"/>
        <v>0</v>
      </c>
      <c r="AT44" s="405">
        <f t="shared" si="20"/>
        <v>0</v>
      </c>
      <c r="AU44" s="405">
        <f t="shared" si="20"/>
        <v>0</v>
      </c>
      <c r="AV44" s="405">
        <f t="shared" si="20"/>
        <v>0</v>
      </c>
      <c r="AW44" s="405">
        <f t="shared" si="20"/>
        <v>41.296200000000006</v>
      </c>
      <c r="AX44" s="405">
        <f t="shared" si="20"/>
        <v>57.682100000000005</v>
      </c>
      <c r="AY44" s="405">
        <f t="shared" si="20"/>
        <v>0</v>
      </c>
      <c r="AZ44" s="405">
        <f t="shared" si="20"/>
        <v>0</v>
      </c>
      <c r="BA44" s="24">
        <f t="shared" si="15"/>
        <v>57.682100000000005</v>
      </c>
      <c r="BB44" s="21"/>
      <c r="BC44" s="21"/>
      <c r="BD44" s="21"/>
      <c r="BE44" s="21"/>
      <c r="BF44" s="21"/>
      <c r="BG44" s="21"/>
      <c r="BH44" s="21"/>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row>
    <row r="45" spans="1:90" ht="48" customHeight="1" outlineLevel="1" x14ac:dyDescent="0.25">
      <c r="A45" s="6"/>
      <c r="B45" s="409" t="s">
        <v>110</v>
      </c>
      <c r="C45" s="409" t="s">
        <v>109</v>
      </c>
      <c r="D45" s="403" t="s">
        <v>93</v>
      </c>
      <c r="E45" s="405">
        <f t="shared" ref="E45:AV45" si="21">SUBTOTAL(9,E46:E69)</f>
        <v>0</v>
      </c>
      <c r="F45" s="405">
        <f t="shared" si="21"/>
        <v>0</v>
      </c>
      <c r="G45" s="405">
        <f t="shared" si="21"/>
        <v>0.16</v>
      </c>
      <c r="H45" s="405">
        <f t="shared" si="21"/>
        <v>0</v>
      </c>
      <c r="I45" s="405">
        <f t="shared" si="21"/>
        <v>0</v>
      </c>
      <c r="J45" s="405">
        <f t="shared" si="21"/>
        <v>0</v>
      </c>
      <c r="K45" s="405">
        <f t="shared" si="21"/>
        <v>1.383</v>
      </c>
      <c r="L45" s="405">
        <f t="shared" si="21"/>
        <v>0</v>
      </c>
      <c r="M45" s="405">
        <f t="shared" si="21"/>
        <v>0</v>
      </c>
      <c r="N45" s="405">
        <f t="shared" si="21"/>
        <v>0</v>
      </c>
      <c r="O45" s="405">
        <f t="shared" si="21"/>
        <v>0</v>
      </c>
      <c r="P45" s="405">
        <f t="shared" si="21"/>
        <v>0</v>
      </c>
      <c r="Q45" s="405">
        <f t="shared" si="21"/>
        <v>0</v>
      </c>
      <c r="R45" s="405">
        <f t="shared" si="21"/>
        <v>0</v>
      </c>
      <c r="S45" s="405">
        <f t="shared" si="21"/>
        <v>0</v>
      </c>
      <c r="T45" s="405">
        <f t="shared" si="21"/>
        <v>0</v>
      </c>
      <c r="U45" s="405">
        <f t="shared" si="21"/>
        <v>0</v>
      </c>
      <c r="V45" s="405">
        <f t="shared" si="21"/>
        <v>0</v>
      </c>
      <c r="W45" s="405">
        <f t="shared" si="21"/>
        <v>0</v>
      </c>
      <c r="X45" s="405">
        <f t="shared" si="21"/>
        <v>0</v>
      </c>
      <c r="Y45" s="405">
        <f t="shared" si="21"/>
        <v>0</v>
      </c>
      <c r="Z45" s="405">
        <f t="shared" si="21"/>
        <v>0</v>
      </c>
      <c r="AA45" s="405">
        <f t="shared" si="21"/>
        <v>0</v>
      </c>
      <c r="AB45" s="405">
        <f t="shared" si="21"/>
        <v>0</v>
      </c>
      <c r="AC45" s="405">
        <f t="shared" si="21"/>
        <v>0</v>
      </c>
      <c r="AD45" s="405">
        <f t="shared" si="21"/>
        <v>0</v>
      </c>
      <c r="AE45" s="405">
        <f t="shared" si="21"/>
        <v>0</v>
      </c>
      <c r="AF45" s="405">
        <f t="shared" si="21"/>
        <v>0</v>
      </c>
      <c r="AG45" s="405">
        <f t="shared" si="21"/>
        <v>0</v>
      </c>
      <c r="AH45" s="405">
        <f t="shared" si="21"/>
        <v>0</v>
      </c>
      <c r="AI45" s="405">
        <f t="shared" si="21"/>
        <v>0</v>
      </c>
      <c r="AJ45" s="405">
        <f t="shared" si="21"/>
        <v>0</v>
      </c>
      <c r="AK45" s="405">
        <f t="shared" si="21"/>
        <v>0</v>
      </c>
      <c r="AL45" s="405">
        <f t="shared" si="21"/>
        <v>0</v>
      </c>
      <c r="AM45" s="405">
        <f t="shared" si="21"/>
        <v>0</v>
      </c>
      <c r="AN45" s="405">
        <f t="shared" si="21"/>
        <v>0</v>
      </c>
      <c r="AO45" s="405">
        <f t="shared" si="21"/>
        <v>0</v>
      </c>
      <c r="AP45" s="405">
        <f t="shared" si="21"/>
        <v>0</v>
      </c>
      <c r="AQ45" s="405">
        <f t="shared" si="21"/>
        <v>0</v>
      </c>
      <c r="AR45" s="405">
        <f t="shared" si="21"/>
        <v>0</v>
      </c>
      <c r="AS45" s="405">
        <f t="shared" si="21"/>
        <v>0</v>
      </c>
      <c r="AT45" s="405">
        <f t="shared" si="21"/>
        <v>0</v>
      </c>
      <c r="AU45" s="405">
        <f t="shared" si="21"/>
        <v>0</v>
      </c>
      <c r="AV45" s="405">
        <f t="shared" si="21"/>
        <v>0</v>
      </c>
      <c r="AW45" s="405">
        <f>SUBTOTAL(9,AW46:AW66)</f>
        <v>25.628</v>
      </c>
      <c r="AX45" s="405">
        <f>SUBTOTAL(9,AX46:AX66)</f>
        <v>19.798999999999999</v>
      </c>
      <c r="AY45" s="404">
        <f>SUBTOTAL(9,AY46:AY69)</f>
        <v>0</v>
      </c>
      <c r="AZ45" s="404">
        <f>SUBTOTAL(9,AZ46:AZ69)</f>
        <v>0</v>
      </c>
      <c r="BA45" s="24">
        <f t="shared" si="15"/>
        <v>19.798999999999999</v>
      </c>
    </row>
    <row r="46" spans="1:90" ht="48" customHeight="1" outlineLevel="1" x14ac:dyDescent="0.25">
      <c r="A46" s="6"/>
      <c r="B46" s="409" t="s">
        <v>112</v>
      </c>
      <c r="C46" s="409" t="s">
        <v>111</v>
      </c>
      <c r="D46" s="403" t="s">
        <v>93</v>
      </c>
      <c r="E46" s="405">
        <f t="shared" ref="E46:AV46" si="22">SUBTOTAL(9,E47:E52)</f>
        <v>0</v>
      </c>
      <c r="F46" s="405">
        <f t="shared" si="22"/>
        <v>0</v>
      </c>
      <c r="G46" s="405">
        <f t="shared" si="22"/>
        <v>0</v>
      </c>
      <c r="H46" s="405">
        <f t="shared" si="22"/>
        <v>0</v>
      </c>
      <c r="I46" s="405">
        <f t="shared" si="22"/>
        <v>0</v>
      </c>
      <c r="J46" s="405">
        <f t="shared" si="22"/>
        <v>0</v>
      </c>
      <c r="K46" s="405">
        <f t="shared" si="22"/>
        <v>0</v>
      </c>
      <c r="L46" s="405">
        <f t="shared" si="22"/>
        <v>0</v>
      </c>
      <c r="M46" s="405">
        <f t="shared" si="22"/>
        <v>0</v>
      </c>
      <c r="N46" s="405">
        <f t="shared" si="22"/>
        <v>0</v>
      </c>
      <c r="O46" s="405">
        <f t="shared" si="22"/>
        <v>0</v>
      </c>
      <c r="P46" s="405">
        <f t="shared" si="22"/>
        <v>0</v>
      </c>
      <c r="Q46" s="405">
        <f t="shared" si="22"/>
        <v>0</v>
      </c>
      <c r="R46" s="405">
        <f t="shared" si="22"/>
        <v>0</v>
      </c>
      <c r="S46" s="405">
        <f t="shared" si="22"/>
        <v>0</v>
      </c>
      <c r="T46" s="405">
        <f t="shared" si="22"/>
        <v>0</v>
      </c>
      <c r="U46" s="405">
        <f t="shared" si="22"/>
        <v>0</v>
      </c>
      <c r="V46" s="405">
        <f t="shared" si="22"/>
        <v>0</v>
      </c>
      <c r="W46" s="405">
        <f t="shared" si="22"/>
        <v>0</v>
      </c>
      <c r="X46" s="405">
        <f t="shared" si="22"/>
        <v>0</v>
      </c>
      <c r="Y46" s="405">
        <f t="shared" si="22"/>
        <v>0</v>
      </c>
      <c r="Z46" s="405">
        <f t="shared" si="22"/>
        <v>0</v>
      </c>
      <c r="AA46" s="405">
        <f t="shared" si="22"/>
        <v>0</v>
      </c>
      <c r="AB46" s="405">
        <f t="shared" si="22"/>
        <v>0</v>
      </c>
      <c r="AC46" s="405">
        <f t="shared" si="22"/>
        <v>0</v>
      </c>
      <c r="AD46" s="405">
        <f t="shared" si="22"/>
        <v>0</v>
      </c>
      <c r="AE46" s="405">
        <f t="shared" si="22"/>
        <v>0</v>
      </c>
      <c r="AF46" s="405">
        <f t="shared" si="22"/>
        <v>0</v>
      </c>
      <c r="AG46" s="405">
        <f t="shared" si="22"/>
        <v>0</v>
      </c>
      <c r="AH46" s="405">
        <f t="shared" si="22"/>
        <v>0</v>
      </c>
      <c r="AI46" s="405">
        <f t="shared" si="22"/>
        <v>0</v>
      </c>
      <c r="AJ46" s="405">
        <f t="shared" si="22"/>
        <v>0</v>
      </c>
      <c r="AK46" s="405">
        <f t="shared" si="22"/>
        <v>0</v>
      </c>
      <c r="AL46" s="405">
        <f t="shared" si="22"/>
        <v>0</v>
      </c>
      <c r="AM46" s="405">
        <f t="shared" si="22"/>
        <v>0</v>
      </c>
      <c r="AN46" s="405">
        <f t="shared" si="22"/>
        <v>0</v>
      </c>
      <c r="AO46" s="405">
        <f t="shared" si="22"/>
        <v>0</v>
      </c>
      <c r="AP46" s="405">
        <f t="shared" si="22"/>
        <v>0</v>
      </c>
      <c r="AQ46" s="405">
        <f t="shared" si="22"/>
        <v>0</v>
      </c>
      <c r="AR46" s="405">
        <f t="shared" si="22"/>
        <v>0</v>
      </c>
      <c r="AS46" s="405">
        <f t="shared" si="22"/>
        <v>0</v>
      </c>
      <c r="AT46" s="405">
        <f t="shared" si="22"/>
        <v>0</v>
      </c>
      <c r="AU46" s="405">
        <f t="shared" si="22"/>
        <v>0</v>
      </c>
      <c r="AV46" s="405">
        <f t="shared" si="22"/>
        <v>0</v>
      </c>
      <c r="AW46" s="405">
        <f>SUBTOTAL(9,AW47:AW52)</f>
        <v>0</v>
      </c>
      <c r="AX46" s="404">
        <f>SUBTOTAL(9,AX47:AX52)</f>
        <v>0</v>
      </c>
      <c r="AY46" s="404">
        <f>SUBTOTAL(9,AY47:AY52)</f>
        <v>0</v>
      </c>
      <c r="AZ46" s="404">
        <f>SUBTOTAL(9,AZ47:AZ52)</f>
        <v>0</v>
      </c>
      <c r="BA46" s="24"/>
    </row>
    <row r="47" spans="1:90" ht="42" customHeight="1" outlineLevel="1" x14ac:dyDescent="0.25">
      <c r="A47" s="6"/>
      <c r="B47" s="410" t="s">
        <v>1405</v>
      </c>
      <c r="C47" s="411" t="s">
        <v>113</v>
      </c>
      <c r="D47" s="395" t="s">
        <v>93</v>
      </c>
      <c r="E47" s="400">
        <v>0</v>
      </c>
      <c r="F47" s="400">
        <v>0</v>
      </c>
      <c r="G47" s="400">
        <f t="shared" ref="G47:AZ47" si="23">SUBTOTAL(9,G48)</f>
        <v>0</v>
      </c>
      <c r="H47" s="400">
        <f t="shared" si="23"/>
        <v>0</v>
      </c>
      <c r="I47" s="400">
        <f t="shared" si="23"/>
        <v>0</v>
      </c>
      <c r="J47" s="400">
        <f t="shared" si="23"/>
        <v>0</v>
      </c>
      <c r="K47" s="400">
        <f t="shared" si="23"/>
        <v>0</v>
      </c>
      <c r="L47" s="400">
        <f t="shared" si="23"/>
        <v>0</v>
      </c>
      <c r="M47" s="400">
        <f t="shared" si="23"/>
        <v>0</v>
      </c>
      <c r="N47" s="400">
        <f t="shared" si="23"/>
        <v>0</v>
      </c>
      <c r="O47" s="400">
        <f t="shared" si="23"/>
        <v>0</v>
      </c>
      <c r="P47" s="400">
        <f t="shared" si="23"/>
        <v>0</v>
      </c>
      <c r="Q47" s="400">
        <f t="shared" si="23"/>
        <v>0</v>
      </c>
      <c r="R47" s="400">
        <f t="shared" si="23"/>
        <v>0</v>
      </c>
      <c r="S47" s="400">
        <f t="shared" si="23"/>
        <v>0</v>
      </c>
      <c r="T47" s="400">
        <f t="shared" si="23"/>
        <v>0</v>
      </c>
      <c r="U47" s="400">
        <f t="shared" si="23"/>
        <v>0</v>
      </c>
      <c r="V47" s="400">
        <f t="shared" si="23"/>
        <v>0</v>
      </c>
      <c r="W47" s="400">
        <f t="shared" si="23"/>
        <v>0</v>
      </c>
      <c r="X47" s="400">
        <f t="shared" si="23"/>
        <v>0</v>
      </c>
      <c r="Y47" s="400">
        <f t="shared" si="23"/>
        <v>0</v>
      </c>
      <c r="Z47" s="400">
        <f t="shared" si="23"/>
        <v>0</v>
      </c>
      <c r="AA47" s="400">
        <f t="shared" si="23"/>
        <v>0</v>
      </c>
      <c r="AB47" s="400">
        <f t="shared" si="23"/>
        <v>0</v>
      </c>
      <c r="AC47" s="400">
        <f t="shared" si="23"/>
        <v>0</v>
      </c>
      <c r="AD47" s="400">
        <f t="shared" si="23"/>
        <v>0</v>
      </c>
      <c r="AE47" s="400">
        <f t="shared" si="23"/>
        <v>0</v>
      </c>
      <c r="AF47" s="400">
        <f t="shared" si="23"/>
        <v>0</v>
      </c>
      <c r="AG47" s="400">
        <f t="shared" si="23"/>
        <v>0</v>
      </c>
      <c r="AH47" s="400">
        <f t="shared" si="23"/>
        <v>0</v>
      </c>
      <c r="AI47" s="400">
        <f t="shared" si="23"/>
        <v>0</v>
      </c>
      <c r="AJ47" s="400">
        <f t="shared" si="23"/>
        <v>0</v>
      </c>
      <c r="AK47" s="400">
        <f t="shared" si="23"/>
        <v>0</v>
      </c>
      <c r="AL47" s="400">
        <f t="shared" si="23"/>
        <v>0</v>
      </c>
      <c r="AM47" s="400">
        <f t="shared" si="23"/>
        <v>0</v>
      </c>
      <c r="AN47" s="400">
        <f t="shared" si="23"/>
        <v>0</v>
      </c>
      <c r="AO47" s="400">
        <f t="shared" si="23"/>
        <v>0</v>
      </c>
      <c r="AP47" s="400">
        <f t="shared" si="23"/>
        <v>0</v>
      </c>
      <c r="AQ47" s="400">
        <f t="shared" si="23"/>
        <v>0</v>
      </c>
      <c r="AR47" s="400">
        <f t="shared" si="23"/>
        <v>0</v>
      </c>
      <c r="AS47" s="400">
        <f t="shared" si="23"/>
        <v>0</v>
      </c>
      <c r="AT47" s="400">
        <f t="shared" si="23"/>
        <v>0</v>
      </c>
      <c r="AU47" s="400">
        <f t="shared" si="23"/>
        <v>0</v>
      </c>
      <c r="AV47" s="400">
        <f t="shared" si="23"/>
        <v>0</v>
      </c>
      <c r="AW47" s="408">
        <f t="shared" si="23"/>
        <v>0</v>
      </c>
      <c r="AX47" s="400">
        <f t="shared" si="23"/>
        <v>0</v>
      </c>
      <c r="AY47" s="400">
        <f t="shared" si="23"/>
        <v>0</v>
      </c>
      <c r="AZ47" s="400">
        <f t="shared" si="23"/>
        <v>0</v>
      </c>
      <c r="BA47" s="24">
        <f t="shared" ref="BA47:BA53" si="24">AX47+AP47</f>
        <v>0</v>
      </c>
    </row>
    <row r="48" spans="1:90" ht="42" customHeight="1" outlineLevel="1" x14ac:dyDescent="0.25">
      <c r="A48" s="6"/>
      <c r="B48" s="410" t="s">
        <v>1404</v>
      </c>
      <c r="C48" s="411" t="s">
        <v>1531</v>
      </c>
      <c r="D48" s="395" t="s">
        <v>93</v>
      </c>
      <c r="E48" s="400">
        <v>0</v>
      </c>
      <c r="F48" s="400">
        <v>0</v>
      </c>
      <c r="G48" s="400">
        <v>0</v>
      </c>
      <c r="H48" s="400">
        <v>0</v>
      </c>
      <c r="I48" s="400">
        <v>0</v>
      </c>
      <c r="J48" s="400">
        <v>0</v>
      </c>
      <c r="K48" s="400">
        <v>0</v>
      </c>
      <c r="L48" s="400">
        <v>0</v>
      </c>
      <c r="M48" s="400">
        <v>0</v>
      </c>
      <c r="N48" s="400">
        <v>0</v>
      </c>
      <c r="O48" s="400">
        <v>0</v>
      </c>
      <c r="P48" s="400">
        <v>0</v>
      </c>
      <c r="Q48" s="400">
        <v>0</v>
      </c>
      <c r="R48" s="400">
        <v>0</v>
      </c>
      <c r="S48" s="400">
        <v>0</v>
      </c>
      <c r="T48" s="400">
        <v>0</v>
      </c>
      <c r="U48" s="400">
        <v>0</v>
      </c>
      <c r="V48" s="400">
        <v>0</v>
      </c>
      <c r="W48" s="400">
        <v>0</v>
      </c>
      <c r="X48" s="400">
        <v>0</v>
      </c>
      <c r="Y48" s="400">
        <v>0</v>
      </c>
      <c r="Z48" s="400">
        <v>0</v>
      </c>
      <c r="AA48" s="400">
        <v>0</v>
      </c>
      <c r="AB48" s="400">
        <v>0</v>
      </c>
      <c r="AC48" s="400">
        <v>0</v>
      </c>
      <c r="AD48" s="400">
        <v>0</v>
      </c>
      <c r="AE48" s="400">
        <v>0</v>
      </c>
      <c r="AF48" s="400">
        <v>0</v>
      </c>
      <c r="AG48" s="400">
        <v>0</v>
      </c>
      <c r="AH48" s="400">
        <v>0</v>
      </c>
      <c r="AI48" s="400">
        <v>0</v>
      </c>
      <c r="AJ48" s="400">
        <v>0</v>
      </c>
      <c r="AK48" s="400">
        <v>0</v>
      </c>
      <c r="AL48" s="400">
        <v>0</v>
      </c>
      <c r="AM48" s="400">
        <v>0</v>
      </c>
      <c r="AN48" s="400">
        <v>0</v>
      </c>
      <c r="AO48" s="400">
        <v>0</v>
      </c>
      <c r="AP48" s="400">
        <v>0</v>
      </c>
      <c r="AQ48" s="400">
        <v>0</v>
      </c>
      <c r="AR48" s="400">
        <v>0</v>
      </c>
      <c r="AS48" s="400">
        <v>0</v>
      </c>
      <c r="AT48" s="400">
        <v>0</v>
      </c>
      <c r="AU48" s="400">
        <v>0</v>
      </c>
      <c r="AV48" s="400">
        <v>0</v>
      </c>
      <c r="AW48" s="408">
        <v>0</v>
      </c>
      <c r="AX48" s="400">
        <v>0</v>
      </c>
      <c r="AY48" s="400">
        <v>0</v>
      </c>
      <c r="AZ48" s="400">
        <v>0</v>
      </c>
      <c r="BA48" s="24">
        <f t="shared" si="24"/>
        <v>0</v>
      </c>
    </row>
    <row r="49" spans="1:53" ht="42" customHeight="1" outlineLevel="1" x14ac:dyDescent="0.25">
      <c r="A49" s="6"/>
      <c r="B49" s="410" t="s">
        <v>1403</v>
      </c>
      <c r="C49" s="411" t="s">
        <v>117</v>
      </c>
      <c r="D49" s="395" t="s">
        <v>93</v>
      </c>
      <c r="E49" s="400">
        <v>0</v>
      </c>
      <c r="F49" s="400">
        <v>0</v>
      </c>
      <c r="G49" s="400">
        <v>0</v>
      </c>
      <c r="H49" s="400">
        <v>0</v>
      </c>
      <c r="I49" s="400">
        <v>0</v>
      </c>
      <c r="J49" s="400">
        <v>0</v>
      </c>
      <c r="K49" s="400">
        <v>0</v>
      </c>
      <c r="L49" s="400">
        <v>0</v>
      </c>
      <c r="M49" s="614">
        <v>0</v>
      </c>
      <c r="N49" s="400">
        <v>0</v>
      </c>
      <c r="O49" s="400">
        <v>0</v>
      </c>
      <c r="P49" s="400">
        <v>0</v>
      </c>
      <c r="Q49" s="400">
        <v>0</v>
      </c>
      <c r="R49" s="400">
        <v>0</v>
      </c>
      <c r="S49" s="400">
        <v>0</v>
      </c>
      <c r="T49" s="400">
        <v>0</v>
      </c>
      <c r="U49" s="400">
        <v>0</v>
      </c>
      <c r="V49" s="400">
        <v>0</v>
      </c>
      <c r="W49" s="400">
        <v>0</v>
      </c>
      <c r="X49" s="400">
        <v>0</v>
      </c>
      <c r="Y49" s="400">
        <v>0</v>
      </c>
      <c r="Z49" s="400">
        <v>0</v>
      </c>
      <c r="AA49" s="400">
        <v>0</v>
      </c>
      <c r="AB49" s="400">
        <v>0</v>
      </c>
      <c r="AC49" s="400">
        <v>0</v>
      </c>
      <c r="AD49" s="400">
        <v>0</v>
      </c>
      <c r="AE49" s="400">
        <v>0</v>
      </c>
      <c r="AF49" s="400">
        <v>0</v>
      </c>
      <c r="AG49" s="400">
        <v>0</v>
      </c>
      <c r="AH49" s="400">
        <v>0</v>
      </c>
      <c r="AI49" s="400">
        <v>0</v>
      </c>
      <c r="AJ49" s="400">
        <v>0</v>
      </c>
      <c r="AK49" s="400">
        <v>0</v>
      </c>
      <c r="AL49" s="400">
        <v>0</v>
      </c>
      <c r="AM49" s="400">
        <v>0</v>
      </c>
      <c r="AN49" s="400">
        <v>0</v>
      </c>
      <c r="AO49" s="400">
        <v>0</v>
      </c>
      <c r="AP49" s="400">
        <v>0</v>
      </c>
      <c r="AQ49" s="400">
        <v>0</v>
      </c>
      <c r="AR49" s="400">
        <v>0</v>
      </c>
      <c r="AS49" s="400">
        <v>0</v>
      </c>
      <c r="AT49" s="400">
        <v>0</v>
      </c>
      <c r="AU49" s="400">
        <v>0</v>
      </c>
      <c r="AV49" s="400">
        <v>0</v>
      </c>
      <c r="AW49" s="400">
        <v>0</v>
      </c>
      <c r="AX49" s="400">
        <v>0</v>
      </c>
      <c r="AY49" s="400">
        <v>0</v>
      </c>
      <c r="AZ49" s="400">
        <v>0</v>
      </c>
      <c r="BA49" s="24">
        <f t="shared" si="24"/>
        <v>0</v>
      </c>
    </row>
    <row r="50" spans="1:53" ht="48" customHeight="1" outlineLevel="1" x14ac:dyDescent="0.25">
      <c r="A50" s="6"/>
      <c r="B50" s="402" t="s">
        <v>114</v>
      </c>
      <c r="C50" s="409" t="s">
        <v>119</v>
      </c>
      <c r="D50" s="402" t="s">
        <v>93</v>
      </c>
      <c r="E50" s="404">
        <v>0</v>
      </c>
      <c r="F50" s="404"/>
      <c r="G50" s="404">
        <v>0</v>
      </c>
      <c r="H50" s="404"/>
      <c r="I50" s="404">
        <v>0</v>
      </c>
      <c r="J50" s="404"/>
      <c r="K50" s="404">
        <v>0</v>
      </c>
      <c r="L50" s="404"/>
      <c r="M50" s="615">
        <v>0</v>
      </c>
      <c r="N50" s="404"/>
      <c r="O50" s="404">
        <v>0</v>
      </c>
      <c r="P50" s="404"/>
      <c r="Q50" s="404">
        <v>0</v>
      </c>
      <c r="R50" s="404"/>
      <c r="S50" s="404">
        <v>0</v>
      </c>
      <c r="T50" s="404"/>
      <c r="U50" s="404">
        <v>0</v>
      </c>
      <c r="V50" s="404"/>
      <c r="W50" s="404">
        <v>0</v>
      </c>
      <c r="X50" s="404"/>
      <c r="Y50" s="404">
        <v>0</v>
      </c>
      <c r="Z50" s="404"/>
      <c r="AA50" s="404">
        <v>0</v>
      </c>
      <c r="AB50" s="404"/>
      <c r="AC50" s="404">
        <v>0</v>
      </c>
      <c r="AD50" s="404"/>
      <c r="AE50" s="404">
        <v>0</v>
      </c>
      <c r="AF50" s="404"/>
      <c r="AG50" s="404">
        <v>0</v>
      </c>
      <c r="AH50" s="404"/>
      <c r="AI50" s="404">
        <v>0</v>
      </c>
      <c r="AJ50" s="404"/>
      <c r="AK50" s="404">
        <v>0</v>
      </c>
      <c r="AL50" s="404"/>
      <c r="AM50" s="404">
        <v>0</v>
      </c>
      <c r="AN50" s="404"/>
      <c r="AO50" s="404">
        <v>0</v>
      </c>
      <c r="AP50" s="404"/>
      <c r="AQ50" s="404">
        <v>0</v>
      </c>
      <c r="AR50" s="404"/>
      <c r="AS50" s="404">
        <v>0</v>
      </c>
      <c r="AT50" s="404"/>
      <c r="AU50" s="404">
        <v>0</v>
      </c>
      <c r="AV50" s="404"/>
      <c r="AW50" s="404">
        <v>0</v>
      </c>
      <c r="AX50" s="404"/>
      <c r="AY50" s="404">
        <v>0</v>
      </c>
      <c r="AZ50" s="412"/>
      <c r="BA50" s="24">
        <f t="shared" si="24"/>
        <v>0</v>
      </c>
    </row>
    <row r="51" spans="1:53" ht="42" customHeight="1" outlineLevel="1" x14ac:dyDescent="0.25">
      <c r="A51" s="6"/>
      <c r="B51" s="411" t="s">
        <v>1532</v>
      </c>
      <c r="C51" s="411" t="s">
        <v>1533</v>
      </c>
      <c r="D51" s="413" t="s">
        <v>93</v>
      </c>
      <c r="E51" s="400">
        <v>0</v>
      </c>
      <c r="F51" s="400">
        <v>0</v>
      </c>
      <c r="G51" s="400">
        <v>0</v>
      </c>
      <c r="H51" s="400">
        <v>0</v>
      </c>
      <c r="I51" s="400">
        <v>0</v>
      </c>
      <c r="J51" s="400">
        <v>0</v>
      </c>
      <c r="K51" s="400">
        <v>0</v>
      </c>
      <c r="L51" s="400">
        <v>0</v>
      </c>
      <c r="M51" s="614">
        <v>0</v>
      </c>
      <c r="N51" s="400">
        <v>0</v>
      </c>
      <c r="O51" s="400">
        <v>0</v>
      </c>
      <c r="P51" s="400">
        <v>0</v>
      </c>
      <c r="Q51" s="400">
        <v>0</v>
      </c>
      <c r="R51" s="400">
        <v>0</v>
      </c>
      <c r="S51" s="400">
        <v>0</v>
      </c>
      <c r="T51" s="400">
        <v>0</v>
      </c>
      <c r="U51" s="400">
        <v>0</v>
      </c>
      <c r="V51" s="400">
        <v>0</v>
      </c>
      <c r="W51" s="400">
        <v>0</v>
      </c>
      <c r="X51" s="400">
        <v>0</v>
      </c>
      <c r="Y51" s="400">
        <v>0</v>
      </c>
      <c r="Z51" s="400">
        <v>0</v>
      </c>
      <c r="AA51" s="400">
        <v>0</v>
      </c>
      <c r="AB51" s="400">
        <v>0</v>
      </c>
      <c r="AC51" s="400">
        <v>0</v>
      </c>
      <c r="AD51" s="400">
        <v>0</v>
      </c>
      <c r="AE51" s="400">
        <v>0</v>
      </c>
      <c r="AF51" s="400">
        <v>0</v>
      </c>
      <c r="AG51" s="400">
        <v>0</v>
      </c>
      <c r="AH51" s="400">
        <v>0</v>
      </c>
      <c r="AI51" s="400">
        <v>0</v>
      </c>
      <c r="AJ51" s="400">
        <v>0</v>
      </c>
      <c r="AK51" s="400">
        <v>0</v>
      </c>
      <c r="AL51" s="400">
        <v>0</v>
      </c>
      <c r="AM51" s="400">
        <v>0</v>
      </c>
      <c r="AN51" s="400">
        <v>0</v>
      </c>
      <c r="AO51" s="400">
        <v>0</v>
      </c>
      <c r="AP51" s="400">
        <v>0</v>
      </c>
      <c r="AQ51" s="400">
        <v>0</v>
      </c>
      <c r="AR51" s="400">
        <v>0</v>
      </c>
      <c r="AS51" s="400">
        <v>0</v>
      </c>
      <c r="AT51" s="400">
        <v>0</v>
      </c>
      <c r="AU51" s="400">
        <v>0</v>
      </c>
      <c r="AV51" s="400">
        <v>0</v>
      </c>
      <c r="AW51" s="400">
        <v>0</v>
      </c>
      <c r="AX51" s="400">
        <v>0</v>
      </c>
      <c r="AY51" s="400">
        <v>0</v>
      </c>
      <c r="AZ51" s="400">
        <v>0</v>
      </c>
      <c r="BA51" s="24">
        <f t="shared" si="24"/>
        <v>0</v>
      </c>
    </row>
    <row r="52" spans="1:53" ht="42" customHeight="1" outlineLevel="1" x14ac:dyDescent="0.25">
      <c r="A52" s="6"/>
      <c r="B52" s="410" t="s">
        <v>1534</v>
      </c>
      <c r="C52" s="411" t="s">
        <v>123</v>
      </c>
      <c r="D52" s="413" t="s">
        <v>93</v>
      </c>
      <c r="E52" s="400">
        <v>0</v>
      </c>
      <c r="F52" s="400">
        <v>0</v>
      </c>
      <c r="G52" s="400">
        <v>0</v>
      </c>
      <c r="H52" s="400">
        <v>0</v>
      </c>
      <c r="I52" s="400">
        <v>0</v>
      </c>
      <c r="J52" s="400">
        <v>0</v>
      </c>
      <c r="K52" s="400">
        <v>0</v>
      </c>
      <c r="L52" s="400">
        <v>0</v>
      </c>
      <c r="M52" s="614">
        <v>0</v>
      </c>
      <c r="N52" s="400">
        <v>0</v>
      </c>
      <c r="O52" s="400">
        <v>0</v>
      </c>
      <c r="P52" s="400">
        <v>0</v>
      </c>
      <c r="Q52" s="400">
        <v>0</v>
      </c>
      <c r="R52" s="400">
        <v>0</v>
      </c>
      <c r="S52" s="400">
        <v>0</v>
      </c>
      <c r="T52" s="400">
        <v>0</v>
      </c>
      <c r="U52" s="400">
        <v>0</v>
      </c>
      <c r="V52" s="400">
        <v>0</v>
      </c>
      <c r="W52" s="400">
        <v>0</v>
      </c>
      <c r="X52" s="400">
        <v>0</v>
      </c>
      <c r="Y52" s="400">
        <v>0</v>
      </c>
      <c r="Z52" s="400">
        <v>0</v>
      </c>
      <c r="AA52" s="400">
        <v>0</v>
      </c>
      <c r="AB52" s="400">
        <v>0</v>
      </c>
      <c r="AC52" s="400">
        <v>0</v>
      </c>
      <c r="AD52" s="400">
        <v>0</v>
      </c>
      <c r="AE52" s="400">
        <v>0</v>
      </c>
      <c r="AF52" s="400">
        <v>0</v>
      </c>
      <c r="AG52" s="400">
        <v>0</v>
      </c>
      <c r="AH52" s="400">
        <v>0</v>
      </c>
      <c r="AI52" s="400">
        <v>0</v>
      </c>
      <c r="AJ52" s="400">
        <v>0</v>
      </c>
      <c r="AK52" s="400">
        <v>0</v>
      </c>
      <c r="AL52" s="400">
        <v>0</v>
      </c>
      <c r="AM52" s="400">
        <v>0</v>
      </c>
      <c r="AN52" s="400">
        <v>0</v>
      </c>
      <c r="AO52" s="400">
        <v>0</v>
      </c>
      <c r="AP52" s="400">
        <v>0</v>
      </c>
      <c r="AQ52" s="400">
        <v>0</v>
      </c>
      <c r="AR52" s="400">
        <v>0</v>
      </c>
      <c r="AS52" s="400">
        <v>0</v>
      </c>
      <c r="AT52" s="400">
        <v>0</v>
      </c>
      <c r="AU52" s="400">
        <v>0</v>
      </c>
      <c r="AV52" s="400">
        <v>0</v>
      </c>
      <c r="AW52" s="400">
        <v>0</v>
      </c>
      <c r="AX52" s="400">
        <v>0</v>
      </c>
      <c r="AY52" s="400">
        <v>0</v>
      </c>
      <c r="AZ52" s="400">
        <v>0</v>
      </c>
      <c r="BA52" s="24">
        <f t="shared" si="24"/>
        <v>0</v>
      </c>
    </row>
    <row r="53" spans="1:53" ht="48" customHeight="1" outlineLevel="1" x14ac:dyDescent="0.25">
      <c r="A53" s="6"/>
      <c r="B53" s="402" t="s">
        <v>116</v>
      </c>
      <c r="C53" s="402" t="s">
        <v>1535</v>
      </c>
      <c r="D53" s="402" t="s">
        <v>93</v>
      </c>
      <c r="E53" s="414">
        <v>0</v>
      </c>
      <c r="F53" s="414">
        <v>0</v>
      </c>
      <c r="G53" s="414">
        <v>0</v>
      </c>
      <c r="H53" s="414">
        <v>0</v>
      </c>
      <c r="I53" s="414">
        <v>0</v>
      </c>
      <c r="J53" s="414">
        <v>0</v>
      </c>
      <c r="K53" s="414">
        <v>0</v>
      </c>
      <c r="L53" s="414">
        <v>0</v>
      </c>
      <c r="M53" s="616">
        <v>0</v>
      </c>
      <c r="N53" s="414">
        <v>0</v>
      </c>
      <c r="O53" s="414">
        <v>0</v>
      </c>
      <c r="P53" s="414">
        <v>0</v>
      </c>
      <c r="Q53" s="414">
        <v>0</v>
      </c>
      <c r="R53" s="414">
        <v>0</v>
      </c>
      <c r="S53" s="414">
        <v>0</v>
      </c>
      <c r="T53" s="414">
        <v>0</v>
      </c>
      <c r="U53" s="414">
        <v>0</v>
      </c>
      <c r="V53" s="414">
        <v>0</v>
      </c>
      <c r="W53" s="414">
        <v>0</v>
      </c>
      <c r="X53" s="414">
        <v>0</v>
      </c>
      <c r="Y53" s="414">
        <v>0</v>
      </c>
      <c r="Z53" s="414">
        <v>0</v>
      </c>
      <c r="AA53" s="414">
        <v>0</v>
      </c>
      <c r="AB53" s="414">
        <v>0</v>
      </c>
      <c r="AC53" s="414">
        <v>0</v>
      </c>
      <c r="AD53" s="414">
        <v>0</v>
      </c>
      <c r="AE53" s="414">
        <v>0</v>
      </c>
      <c r="AF53" s="414">
        <v>0</v>
      </c>
      <c r="AG53" s="414">
        <v>0</v>
      </c>
      <c r="AH53" s="414">
        <v>0</v>
      </c>
      <c r="AI53" s="414">
        <v>0</v>
      </c>
      <c r="AJ53" s="414">
        <v>0</v>
      </c>
      <c r="AK53" s="414">
        <v>0</v>
      </c>
      <c r="AL53" s="414">
        <v>0</v>
      </c>
      <c r="AM53" s="414">
        <v>0</v>
      </c>
      <c r="AN53" s="414">
        <v>0</v>
      </c>
      <c r="AO53" s="414">
        <v>0</v>
      </c>
      <c r="AP53" s="414">
        <v>0</v>
      </c>
      <c r="AQ53" s="414">
        <v>0</v>
      </c>
      <c r="AR53" s="414">
        <v>0</v>
      </c>
      <c r="AS53" s="414">
        <v>0</v>
      </c>
      <c r="AT53" s="414">
        <v>0</v>
      </c>
      <c r="AU53" s="414">
        <v>0</v>
      </c>
      <c r="AV53" s="414">
        <v>0</v>
      </c>
      <c r="AW53" s="414">
        <v>0</v>
      </c>
      <c r="AX53" s="414">
        <v>0</v>
      </c>
      <c r="AY53" s="414">
        <v>0</v>
      </c>
      <c r="AZ53" s="414">
        <v>0</v>
      </c>
      <c r="BA53" s="24">
        <f t="shared" si="24"/>
        <v>0</v>
      </c>
    </row>
    <row r="54" spans="1:53" ht="48" customHeight="1" outlineLevel="1" x14ac:dyDescent="0.25">
      <c r="A54" s="6"/>
      <c r="B54" s="402" t="s">
        <v>1536</v>
      </c>
      <c r="C54" s="402" t="s">
        <v>795</v>
      </c>
      <c r="D54" s="402" t="s">
        <v>93</v>
      </c>
      <c r="E54" s="414"/>
      <c r="F54" s="414"/>
      <c r="G54" s="414"/>
      <c r="H54" s="414"/>
      <c r="I54" s="414"/>
      <c r="J54" s="414"/>
      <c r="K54" s="414"/>
      <c r="L54" s="414"/>
      <c r="M54" s="616"/>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4"/>
      <c r="AX54" s="414"/>
      <c r="AY54" s="414"/>
      <c r="AZ54" s="414"/>
      <c r="BA54" s="24"/>
    </row>
    <row r="55" spans="1:53" ht="42" customHeight="1" outlineLevel="1" x14ac:dyDescent="0.25">
      <c r="A55" s="6"/>
      <c r="B55" s="413" t="s">
        <v>1536</v>
      </c>
      <c r="C55" s="413" t="s">
        <v>1537</v>
      </c>
      <c r="D55" s="413" t="s">
        <v>93</v>
      </c>
      <c r="E55" s="396"/>
      <c r="F55" s="396"/>
      <c r="G55" s="396"/>
      <c r="H55" s="396"/>
      <c r="I55" s="396"/>
      <c r="J55" s="396"/>
      <c r="K55" s="396"/>
      <c r="L55" s="396"/>
      <c r="M55" s="617"/>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24"/>
    </row>
    <row r="56" spans="1:53" ht="42" customHeight="1" outlineLevel="1" x14ac:dyDescent="0.25">
      <c r="A56" s="6"/>
      <c r="B56" s="413" t="s">
        <v>1536</v>
      </c>
      <c r="C56" s="413" t="s">
        <v>1539</v>
      </c>
      <c r="D56" s="413" t="s">
        <v>93</v>
      </c>
      <c r="E56" s="396"/>
      <c r="F56" s="396"/>
      <c r="G56" s="396"/>
      <c r="H56" s="396"/>
      <c r="I56" s="396"/>
      <c r="J56" s="396"/>
      <c r="K56" s="396"/>
      <c r="L56" s="396"/>
      <c r="M56" s="617"/>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24"/>
    </row>
    <row r="57" spans="1:53" ht="42" customHeight="1" outlineLevel="1" x14ac:dyDescent="0.25">
      <c r="A57" s="6"/>
      <c r="B57" s="413" t="s">
        <v>1536</v>
      </c>
      <c r="C57" s="413" t="s">
        <v>1540</v>
      </c>
      <c r="D57" s="413" t="s">
        <v>93</v>
      </c>
      <c r="E57" s="396"/>
      <c r="F57" s="396"/>
      <c r="G57" s="396"/>
      <c r="H57" s="396"/>
      <c r="I57" s="396"/>
      <c r="J57" s="396"/>
      <c r="K57" s="396"/>
      <c r="L57" s="396"/>
      <c r="M57" s="617"/>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24"/>
    </row>
    <row r="58" spans="1:53" ht="48" customHeight="1" outlineLevel="1" x14ac:dyDescent="0.25">
      <c r="A58" s="6"/>
      <c r="B58" s="599" t="s">
        <v>1538</v>
      </c>
      <c r="C58" s="402" t="s">
        <v>795</v>
      </c>
      <c r="D58" s="402" t="s">
        <v>93</v>
      </c>
      <c r="E58" s="414"/>
      <c r="F58" s="414"/>
      <c r="G58" s="414"/>
      <c r="H58" s="414"/>
      <c r="I58" s="414"/>
      <c r="J58" s="414"/>
      <c r="K58" s="414"/>
      <c r="L58" s="414"/>
      <c r="M58" s="616"/>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24"/>
    </row>
    <row r="59" spans="1:53" ht="42" customHeight="1" outlineLevel="1" x14ac:dyDescent="0.25">
      <c r="A59" s="6"/>
      <c r="B59" s="413" t="s">
        <v>1538</v>
      </c>
      <c r="C59" s="413" t="s">
        <v>1537</v>
      </c>
      <c r="D59" s="413" t="s">
        <v>93</v>
      </c>
      <c r="E59" s="396"/>
      <c r="F59" s="396"/>
      <c r="G59" s="396"/>
      <c r="H59" s="396"/>
      <c r="I59" s="396"/>
      <c r="J59" s="396"/>
      <c r="K59" s="396"/>
      <c r="L59" s="396"/>
      <c r="M59" s="617"/>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24"/>
    </row>
    <row r="60" spans="1:53" ht="42" customHeight="1" outlineLevel="1" x14ac:dyDescent="0.25">
      <c r="A60" s="6"/>
      <c r="B60" s="413" t="s">
        <v>1538</v>
      </c>
      <c r="C60" s="413" t="s">
        <v>1539</v>
      </c>
      <c r="D60" s="413" t="s">
        <v>93</v>
      </c>
      <c r="E60" s="396"/>
      <c r="F60" s="396"/>
      <c r="G60" s="396"/>
      <c r="H60" s="396"/>
      <c r="I60" s="396"/>
      <c r="J60" s="396"/>
      <c r="K60" s="396"/>
      <c r="L60" s="396"/>
      <c r="M60" s="617"/>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24"/>
    </row>
    <row r="61" spans="1:53" ht="42" customHeight="1" outlineLevel="1" x14ac:dyDescent="0.25">
      <c r="A61" s="6"/>
      <c r="B61" s="413" t="s">
        <v>1538</v>
      </c>
      <c r="C61" s="413" t="s">
        <v>1540</v>
      </c>
      <c r="D61" s="413" t="s">
        <v>93</v>
      </c>
      <c r="E61" s="396"/>
      <c r="F61" s="396"/>
      <c r="G61" s="396"/>
      <c r="H61" s="396"/>
      <c r="I61" s="396"/>
      <c r="J61" s="396"/>
      <c r="K61" s="396"/>
      <c r="L61" s="396"/>
      <c r="M61" s="617"/>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24"/>
    </row>
    <row r="62" spans="1:53" ht="48" customHeight="1" outlineLevel="1" x14ac:dyDescent="0.25">
      <c r="A62" s="6"/>
      <c r="B62" s="415" t="s">
        <v>706</v>
      </c>
      <c r="C62" s="402" t="s">
        <v>1541</v>
      </c>
      <c r="D62" s="402" t="s">
        <v>93</v>
      </c>
      <c r="E62" s="414">
        <f t="shared" ref="E62:AV62" si="25">SUBTOTAL(9,E63:E66)</f>
        <v>0</v>
      </c>
      <c r="F62" s="414">
        <f t="shared" si="25"/>
        <v>0</v>
      </c>
      <c r="G62" s="414">
        <f t="shared" si="25"/>
        <v>0.16</v>
      </c>
      <c r="H62" s="414">
        <f t="shared" si="25"/>
        <v>0</v>
      </c>
      <c r="I62" s="414">
        <f t="shared" si="25"/>
        <v>0</v>
      </c>
      <c r="J62" s="414">
        <f t="shared" si="25"/>
        <v>0</v>
      </c>
      <c r="K62" s="414">
        <f t="shared" si="25"/>
        <v>1.383</v>
      </c>
      <c r="L62" s="414">
        <f t="shared" si="25"/>
        <v>0</v>
      </c>
      <c r="M62" s="414">
        <f t="shared" si="25"/>
        <v>0</v>
      </c>
      <c r="N62" s="414">
        <f t="shared" si="25"/>
        <v>0</v>
      </c>
      <c r="O62" s="414">
        <f t="shared" si="25"/>
        <v>0</v>
      </c>
      <c r="P62" s="414">
        <f t="shared" si="25"/>
        <v>0</v>
      </c>
      <c r="Q62" s="414">
        <f t="shared" si="25"/>
        <v>0</v>
      </c>
      <c r="R62" s="414">
        <f t="shared" si="25"/>
        <v>0</v>
      </c>
      <c r="S62" s="414">
        <f t="shared" si="25"/>
        <v>0</v>
      </c>
      <c r="T62" s="414">
        <f t="shared" si="25"/>
        <v>0</v>
      </c>
      <c r="U62" s="414">
        <f t="shared" si="25"/>
        <v>0</v>
      </c>
      <c r="V62" s="414">
        <f t="shared" si="25"/>
        <v>0</v>
      </c>
      <c r="W62" s="414">
        <f t="shared" si="25"/>
        <v>0</v>
      </c>
      <c r="X62" s="414">
        <f t="shared" si="25"/>
        <v>0</v>
      </c>
      <c r="Y62" s="414">
        <f t="shared" si="25"/>
        <v>0</v>
      </c>
      <c r="Z62" s="414">
        <f t="shared" si="25"/>
        <v>0</v>
      </c>
      <c r="AA62" s="414">
        <f t="shared" si="25"/>
        <v>0</v>
      </c>
      <c r="AB62" s="414">
        <f t="shared" si="25"/>
        <v>0</v>
      </c>
      <c r="AC62" s="414">
        <f t="shared" si="25"/>
        <v>0</v>
      </c>
      <c r="AD62" s="414">
        <f t="shared" si="25"/>
        <v>0</v>
      </c>
      <c r="AE62" s="414">
        <f t="shared" si="25"/>
        <v>0</v>
      </c>
      <c r="AF62" s="414">
        <f t="shared" si="25"/>
        <v>0</v>
      </c>
      <c r="AG62" s="414">
        <f t="shared" si="25"/>
        <v>0</v>
      </c>
      <c r="AH62" s="414">
        <f t="shared" si="25"/>
        <v>0</v>
      </c>
      <c r="AI62" s="414">
        <f t="shared" si="25"/>
        <v>0</v>
      </c>
      <c r="AJ62" s="414">
        <f t="shared" si="25"/>
        <v>0</v>
      </c>
      <c r="AK62" s="414">
        <f t="shared" si="25"/>
        <v>0</v>
      </c>
      <c r="AL62" s="414">
        <f t="shared" si="25"/>
        <v>0</v>
      </c>
      <c r="AM62" s="414">
        <f t="shared" si="25"/>
        <v>0</v>
      </c>
      <c r="AN62" s="414">
        <f t="shared" si="25"/>
        <v>0</v>
      </c>
      <c r="AO62" s="414">
        <f t="shared" si="25"/>
        <v>0</v>
      </c>
      <c r="AP62" s="414">
        <f t="shared" si="25"/>
        <v>0</v>
      </c>
      <c r="AQ62" s="414">
        <f t="shared" si="25"/>
        <v>0</v>
      </c>
      <c r="AR62" s="414">
        <f t="shared" si="25"/>
        <v>0</v>
      </c>
      <c r="AS62" s="414">
        <f t="shared" si="25"/>
        <v>0</v>
      </c>
      <c r="AT62" s="414">
        <f t="shared" si="25"/>
        <v>0</v>
      </c>
      <c r="AU62" s="414">
        <f t="shared" si="25"/>
        <v>0</v>
      </c>
      <c r="AV62" s="414">
        <f t="shared" si="25"/>
        <v>0</v>
      </c>
      <c r="AW62" s="414">
        <f>SUBTOTAL(9,AW63:AW66)</f>
        <v>25.628</v>
      </c>
      <c r="AX62" s="414">
        <f>SUBTOTAL(9,AX63:AX66)</f>
        <v>19.798999999999999</v>
      </c>
      <c r="AY62" s="414">
        <f>SUBTOTAL(9,AY63:AY66)</f>
        <v>0</v>
      </c>
      <c r="AZ62" s="414">
        <f>SUBTOTAL(9,AZ63:AZ66)</f>
        <v>0</v>
      </c>
      <c r="BA62" s="24">
        <f>AX62+AP62</f>
        <v>19.798999999999999</v>
      </c>
    </row>
    <row r="63" spans="1:53" ht="42" customHeight="1" outlineLevel="1" x14ac:dyDescent="0.25">
      <c r="A63" s="6"/>
      <c r="B63" s="600" t="s">
        <v>1542</v>
      </c>
      <c r="C63" s="395" t="s">
        <v>266</v>
      </c>
      <c r="D63" s="413" t="s">
        <v>93</v>
      </c>
      <c r="E63" s="396">
        <f t="shared" ref="E63:AZ63" si="26">SUBTOTAL(9,E64)</f>
        <v>0</v>
      </c>
      <c r="F63" s="396">
        <f t="shared" si="26"/>
        <v>0</v>
      </c>
      <c r="G63" s="396">
        <f t="shared" si="26"/>
        <v>0</v>
      </c>
      <c r="H63" s="396">
        <f t="shared" si="26"/>
        <v>0</v>
      </c>
      <c r="I63" s="396">
        <f t="shared" si="26"/>
        <v>0</v>
      </c>
      <c r="J63" s="396">
        <f t="shared" si="26"/>
        <v>0</v>
      </c>
      <c r="K63" s="396">
        <f t="shared" si="26"/>
        <v>0</v>
      </c>
      <c r="L63" s="396">
        <f t="shared" si="26"/>
        <v>0</v>
      </c>
      <c r="M63" s="396">
        <f t="shared" si="26"/>
        <v>0</v>
      </c>
      <c r="N63" s="396">
        <f t="shared" si="26"/>
        <v>0</v>
      </c>
      <c r="O63" s="396">
        <f t="shared" si="26"/>
        <v>0</v>
      </c>
      <c r="P63" s="396">
        <f t="shared" si="26"/>
        <v>0</v>
      </c>
      <c r="Q63" s="396">
        <f t="shared" si="26"/>
        <v>0</v>
      </c>
      <c r="R63" s="396">
        <f t="shared" si="26"/>
        <v>0</v>
      </c>
      <c r="S63" s="396">
        <f t="shared" si="26"/>
        <v>0</v>
      </c>
      <c r="T63" s="396">
        <f t="shared" si="26"/>
        <v>0</v>
      </c>
      <c r="U63" s="396">
        <f t="shared" si="26"/>
        <v>0</v>
      </c>
      <c r="V63" s="396">
        <f t="shared" si="26"/>
        <v>0</v>
      </c>
      <c r="W63" s="396">
        <f t="shared" si="26"/>
        <v>0</v>
      </c>
      <c r="X63" s="396">
        <f t="shared" si="26"/>
        <v>0</v>
      </c>
      <c r="Y63" s="396">
        <f t="shared" si="26"/>
        <v>0</v>
      </c>
      <c r="Z63" s="396">
        <f t="shared" si="26"/>
        <v>0</v>
      </c>
      <c r="AA63" s="396">
        <f t="shared" si="26"/>
        <v>0</v>
      </c>
      <c r="AB63" s="396">
        <f t="shared" si="26"/>
        <v>0</v>
      </c>
      <c r="AC63" s="396">
        <f t="shared" si="26"/>
        <v>0</v>
      </c>
      <c r="AD63" s="396">
        <f t="shared" si="26"/>
        <v>0</v>
      </c>
      <c r="AE63" s="396">
        <f t="shared" si="26"/>
        <v>0</v>
      </c>
      <c r="AF63" s="396">
        <f t="shared" si="26"/>
        <v>0</v>
      </c>
      <c r="AG63" s="396">
        <f t="shared" si="26"/>
        <v>0</v>
      </c>
      <c r="AH63" s="396">
        <f t="shared" si="26"/>
        <v>0</v>
      </c>
      <c r="AI63" s="396">
        <f t="shared" si="26"/>
        <v>0</v>
      </c>
      <c r="AJ63" s="396">
        <f t="shared" si="26"/>
        <v>0</v>
      </c>
      <c r="AK63" s="396">
        <f t="shared" si="26"/>
        <v>0</v>
      </c>
      <c r="AL63" s="396">
        <f t="shared" si="26"/>
        <v>0</v>
      </c>
      <c r="AM63" s="396">
        <f t="shared" si="26"/>
        <v>0</v>
      </c>
      <c r="AN63" s="396">
        <f t="shared" si="26"/>
        <v>0</v>
      </c>
      <c r="AO63" s="396">
        <f t="shared" si="26"/>
        <v>0</v>
      </c>
      <c r="AP63" s="396">
        <f t="shared" si="26"/>
        <v>0</v>
      </c>
      <c r="AQ63" s="396">
        <f t="shared" si="26"/>
        <v>0</v>
      </c>
      <c r="AR63" s="396">
        <f t="shared" si="26"/>
        <v>0</v>
      </c>
      <c r="AS63" s="396">
        <f t="shared" si="26"/>
        <v>0</v>
      </c>
      <c r="AT63" s="396">
        <f t="shared" si="26"/>
        <v>0</v>
      </c>
      <c r="AU63" s="396">
        <f t="shared" si="26"/>
        <v>0</v>
      </c>
      <c r="AV63" s="396">
        <f t="shared" si="26"/>
        <v>0</v>
      </c>
      <c r="AW63" s="396">
        <f>SUBTOTAL(9,AW64:AW65)</f>
        <v>25.628</v>
      </c>
      <c r="AX63" s="396">
        <f>SUBTOTAL(9,AX64:AX65)</f>
        <v>19.798999999999999</v>
      </c>
      <c r="AY63" s="396">
        <f t="shared" si="26"/>
        <v>0</v>
      </c>
      <c r="AZ63" s="396">
        <f t="shared" si="26"/>
        <v>0</v>
      </c>
      <c r="BA63" s="24"/>
    </row>
    <row r="64" spans="1:53" ht="33" customHeight="1" outlineLevel="1" x14ac:dyDescent="0.25">
      <c r="B64" s="609" t="s">
        <v>1542</v>
      </c>
      <c r="C64" s="313" t="s">
        <v>1501</v>
      </c>
      <c r="D64" s="613" t="s">
        <v>1619</v>
      </c>
      <c r="E64" s="310"/>
      <c r="F64" s="310"/>
      <c r="G64" s="68"/>
      <c r="H64" s="68"/>
      <c r="I64" s="68"/>
      <c r="J64" s="68"/>
      <c r="K64" s="68"/>
      <c r="L64" s="68"/>
      <c r="M64" s="378"/>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310"/>
      <c r="AU64" s="310"/>
      <c r="AV64" s="310"/>
      <c r="AW64" s="68">
        <v>25.628</v>
      </c>
      <c r="AX64" s="68">
        <v>0</v>
      </c>
      <c r="AY64" s="310"/>
      <c r="AZ64" s="310"/>
      <c r="BA64" s="26"/>
    </row>
    <row r="65" spans="1:72" ht="33" customHeight="1" outlineLevel="1" x14ac:dyDescent="0.25">
      <c r="B65" s="609" t="s">
        <v>1542</v>
      </c>
      <c r="C65" s="802" t="s">
        <v>1678</v>
      </c>
      <c r="D65" s="613" t="s">
        <v>1697</v>
      </c>
      <c r="E65" s="310"/>
      <c r="F65" s="310"/>
      <c r="G65" s="68">
        <v>0.16</v>
      </c>
      <c r="H65" s="68"/>
      <c r="I65" s="68"/>
      <c r="J65" s="68"/>
      <c r="K65" s="68">
        <v>1.383</v>
      </c>
      <c r="L65" s="68"/>
      <c r="M65" s="378"/>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c r="AP65" s="310"/>
      <c r="AQ65" s="310"/>
      <c r="AR65" s="310"/>
      <c r="AS65" s="310"/>
      <c r="AT65" s="310"/>
      <c r="AU65" s="310"/>
      <c r="AV65" s="310"/>
      <c r="AW65" s="68">
        <v>0</v>
      </c>
      <c r="AX65" s="68">
        <v>19.798999999999999</v>
      </c>
      <c r="AY65" s="310"/>
      <c r="AZ65" s="310"/>
      <c r="BA65" s="26"/>
    </row>
    <row r="66" spans="1:72" s="25" customFormat="1" ht="42" customHeight="1" outlineLevel="1" x14ac:dyDescent="0.25">
      <c r="A66" s="6"/>
      <c r="B66" s="397" t="s">
        <v>1543</v>
      </c>
      <c r="C66" s="398" t="s">
        <v>129</v>
      </c>
      <c r="D66" s="399" t="s">
        <v>93</v>
      </c>
      <c r="E66" s="400">
        <v>0</v>
      </c>
      <c r="F66" s="400">
        <v>0</v>
      </c>
      <c r="G66" s="400">
        <v>0</v>
      </c>
      <c r="H66" s="400">
        <v>0</v>
      </c>
      <c r="I66" s="400">
        <v>0</v>
      </c>
      <c r="J66" s="400">
        <v>0</v>
      </c>
      <c r="K66" s="400">
        <v>0</v>
      </c>
      <c r="L66" s="400">
        <v>0</v>
      </c>
      <c r="M66" s="614">
        <v>0</v>
      </c>
      <c r="N66" s="400">
        <v>0</v>
      </c>
      <c r="O66" s="400">
        <v>0</v>
      </c>
      <c r="P66" s="400">
        <v>0</v>
      </c>
      <c r="Q66" s="400">
        <v>0</v>
      </c>
      <c r="R66" s="400">
        <v>0</v>
      </c>
      <c r="S66" s="400">
        <v>0</v>
      </c>
      <c r="T66" s="400">
        <v>0</v>
      </c>
      <c r="U66" s="400">
        <v>0</v>
      </c>
      <c r="V66" s="400">
        <v>0</v>
      </c>
      <c r="W66" s="400">
        <v>0</v>
      </c>
      <c r="X66" s="400">
        <v>0</v>
      </c>
      <c r="Y66" s="400">
        <v>0</v>
      </c>
      <c r="Z66" s="400">
        <v>0</v>
      </c>
      <c r="AA66" s="400">
        <v>0</v>
      </c>
      <c r="AB66" s="400">
        <v>0</v>
      </c>
      <c r="AC66" s="400">
        <v>0</v>
      </c>
      <c r="AD66" s="400">
        <v>0</v>
      </c>
      <c r="AE66" s="400">
        <v>0</v>
      </c>
      <c r="AF66" s="400">
        <v>0</v>
      </c>
      <c r="AG66" s="400">
        <v>0</v>
      </c>
      <c r="AH66" s="400">
        <v>0</v>
      </c>
      <c r="AI66" s="400">
        <v>0</v>
      </c>
      <c r="AJ66" s="400">
        <v>0</v>
      </c>
      <c r="AK66" s="400">
        <v>0</v>
      </c>
      <c r="AL66" s="400">
        <v>0</v>
      </c>
      <c r="AM66" s="400">
        <v>0</v>
      </c>
      <c r="AN66" s="400">
        <v>0</v>
      </c>
      <c r="AO66" s="400">
        <v>0</v>
      </c>
      <c r="AP66" s="400">
        <v>0</v>
      </c>
      <c r="AQ66" s="400">
        <v>0</v>
      </c>
      <c r="AR66" s="400">
        <v>0</v>
      </c>
      <c r="AS66" s="400">
        <v>0</v>
      </c>
      <c r="AT66" s="400">
        <v>0</v>
      </c>
      <c r="AU66" s="400">
        <v>0</v>
      </c>
      <c r="AV66" s="400">
        <v>0</v>
      </c>
      <c r="AW66" s="400">
        <v>0</v>
      </c>
      <c r="AX66" s="400">
        <v>0</v>
      </c>
      <c r="AY66" s="400">
        <v>0</v>
      </c>
      <c r="AZ66" s="400">
        <v>0</v>
      </c>
      <c r="BA66" s="24">
        <f>AX66+AP66</f>
        <v>0</v>
      </c>
      <c r="BB66" s="7"/>
      <c r="BC66" s="7"/>
      <c r="BD66" s="7"/>
      <c r="BE66" s="7"/>
      <c r="BF66" s="7"/>
      <c r="BG66" s="7"/>
      <c r="BH66" s="7"/>
      <c r="BI66" s="6"/>
      <c r="BJ66" s="6"/>
      <c r="BK66" s="6"/>
      <c r="BL66" s="6"/>
      <c r="BM66" s="6"/>
      <c r="BN66" s="6"/>
      <c r="BO66" s="6"/>
      <c r="BP66" s="6"/>
      <c r="BQ66" s="6"/>
      <c r="BR66" s="6"/>
      <c r="BS66" s="6"/>
      <c r="BT66" s="6"/>
    </row>
    <row r="67" spans="1:72" s="25" customFormat="1" ht="48" customHeight="1" outlineLevel="1" x14ac:dyDescent="0.25">
      <c r="A67" s="6"/>
      <c r="B67" s="416" t="s">
        <v>118</v>
      </c>
      <c r="C67" s="417" t="s">
        <v>131</v>
      </c>
      <c r="D67" s="403" t="s">
        <v>93</v>
      </c>
      <c r="E67" s="405">
        <f t="shared" ref="E67:AX67" si="27">SUBTOTAL(9,E68:E80)</f>
        <v>0</v>
      </c>
      <c r="F67" s="405">
        <f t="shared" si="27"/>
        <v>0</v>
      </c>
      <c r="G67" s="405">
        <f t="shared" si="27"/>
        <v>0</v>
      </c>
      <c r="H67" s="405">
        <f t="shared" si="27"/>
        <v>0</v>
      </c>
      <c r="I67" s="405">
        <f t="shared" si="27"/>
        <v>0</v>
      </c>
      <c r="J67" s="405">
        <f t="shared" si="27"/>
        <v>0</v>
      </c>
      <c r="K67" s="405">
        <f t="shared" si="27"/>
        <v>0</v>
      </c>
      <c r="L67" s="405">
        <f t="shared" si="27"/>
        <v>0</v>
      </c>
      <c r="M67" s="405">
        <f t="shared" si="27"/>
        <v>0</v>
      </c>
      <c r="N67" s="405">
        <f t="shared" si="27"/>
        <v>0</v>
      </c>
      <c r="O67" s="405">
        <f t="shared" si="27"/>
        <v>0</v>
      </c>
      <c r="P67" s="405">
        <f t="shared" si="27"/>
        <v>0</v>
      </c>
      <c r="Q67" s="405">
        <f t="shared" si="27"/>
        <v>0</v>
      </c>
      <c r="R67" s="405">
        <f t="shared" si="27"/>
        <v>0</v>
      </c>
      <c r="S67" s="405">
        <f t="shared" si="27"/>
        <v>0</v>
      </c>
      <c r="T67" s="405">
        <f t="shared" si="27"/>
        <v>0</v>
      </c>
      <c r="U67" s="405">
        <f t="shared" si="27"/>
        <v>0</v>
      </c>
      <c r="V67" s="405">
        <f t="shared" si="27"/>
        <v>0</v>
      </c>
      <c r="W67" s="405">
        <f t="shared" si="27"/>
        <v>0</v>
      </c>
      <c r="X67" s="405">
        <f t="shared" si="27"/>
        <v>0</v>
      </c>
      <c r="Y67" s="405">
        <f t="shared" si="27"/>
        <v>0</v>
      </c>
      <c r="Z67" s="405">
        <f t="shared" si="27"/>
        <v>0</v>
      </c>
      <c r="AA67" s="405">
        <f t="shared" si="27"/>
        <v>0</v>
      </c>
      <c r="AB67" s="405">
        <f t="shared" si="27"/>
        <v>0</v>
      </c>
      <c r="AC67" s="405">
        <f t="shared" si="27"/>
        <v>0</v>
      </c>
      <c r="AD67" s="405">
        <f t="shared" si="27"/>
        <v>0</v>
      </c>
      <c r="AE67" s="405">
        <f t="shared" si="27"/>
        <v>0</v>
      </c>
      <c r="AF67" s="405">
        <f t="shared" si="27"/>
        <v>0</v>
      </c>
      <c r="AG67" s="405">
        <f t="shared" si="27"/>
        <v>0</v>
      </c>
      <c r="AH67" s="405">
        <f t="shared" si="27"/>
        <v>0</v>
      </c>
      <c r="AI67" s="405">
        <f t="shared" si="27"/>
        <v>0</v>
      </c>
      <c r="AJ67" s="405">
        <f t="shared" si="27"/>
        <v>0</v>
      </c>
      <c r="AK67" s="405">
        <f t="shared" si="27"/>
        <v>0</v>
      </c>
      <c r="AL67" s="405">
        <f t="shared" si="27"/>
        <v>0</v>
      </c>
      <c r="AM67" s="405">
        <f t="shared" si="27"/>
        <v>0</v>
      </c>
      <c r="AN67" s="405">
        <f t="shared" si="27"/>
        <v>0</v>
      </c>
      <c r="AO67" s="405">
        <f t="shared" si="27"/>
        <v>0</v>
      </c>
      <c r="AP67" s="405">
        <f t="shared" si="27"/>
        <v>0</v>
      </c>
      <c r="AQ67" s="405">
        <f t="shared" si="27"/>
        <v>0</v>
      </c>
      <c r="AR67" s="405">
        <f t="shared" si="27"/>
        <v>0</v>
      </c>
      <c r="AS67" s="405">
        <f t="shared" si="27"/>
        <v>0</v>
      </c>
      <c r="AT67" s="405">
        <f t="shared" si="27"/>
        <v>0</v>
      </c>
      <c r="AU67" s="405">
        <f t="shared" si="27"/>
        <v>0</v>
      </c>
      <c r="AV67" s="405">
        <f t="shared" si="27"/>
        <v>0</v>
      </c>
      <c r="AW67" s="405">
        <f t="shared" si="27"/>
        <v>9.8539999999999992</v>
      </c>
      <c r="AX67" s="405">
        <f t="shared" si="27"/>
        <v>28.446000000000002</v>
      </c>
      <c r="AY67" s="404">
        <f>AY68+AY73+AY76</f>
        <v>0</v>
      </c>
      <c r="AZ67" s="404">
        <f>AZ68+AZ73+AZ76</f>
        <v>0</v>
      </c>
      <c r="BA67" s="24">
        <f>AX67+AP67</f>
        <v>28.446000000000002</v>
      </c>
      <c r="BB67" s="7"/>
      <c r="BC67" s="7"/>
      <c r="BD67" s="7"/>
      <c r="BE67" s="7"/>
      <c r="BF67" s="7"/>
      <c r="BG67" s="7"/>
      <c r="BH67" s="7"/>
      <c r="BI67" s="6"/>
      <c r="BJ67" s="6"/>
      <c r="BK67" s="6"/>
      <c r="BL67" s="6"/>
      <c r="BM67" s="6"/>
      <c r="BN67" s="6"/>
      <c r="BO67" s="6"/>
      <c r="BP67" s="6"/>
      <c r="BQ67" s="6"/>
      <c r="BR67" s="6"/>
      <c r="BS67" s="6"/>
      <c r="BT67" s="6"/>
    </row>
    <row r="68" spans="1:72" s="25" customFormat="1" ht="48" customHeight="1" outlineLevel="1" x14ac:dyDescent="0.25">
      <c r="A68" s="6"/>
      <c r="B68" s="416" t="s">
        <v>120</v>
      </c>
      <c r="C68" s="417" t="s">
        <v>133</v>
      </c>
      <c r="D68" s="416" t="s">
        <v>93</v>
      </c>
      <c r="E68" s="405">
        <f t="shared" ref="E68:AV68" si="28">SUBTOTAL(9,E69:E71)</f>
        <v>0</v>
      </c>
      <c r="F68" s="405">
        <f t="shared" si="28"/>
        <v>0</v>
      </c>
      <c r="G68" s="405">
        <f t="shared" si="28"/>
        <v>0</v>
      </c>
      <c r="H68" s="405">
        <f t="shared" si="28"/>
        <v>0</v>
      </c>
      <c r="I68" s="405">
        <f t="shared" si="28"/>
        <v>0</v>
      </c>
      <c r="J68" s="405">
        <f t="shared" si="28"/>
        <v>0</v>
      </c>
      <c r="K68" s="405">
        <f t="shared" si="28"/>
        <v>0</v>
      </c>
      <c r="L68" s="405">
        <f t="shared" si="28"/>
        <v>0</v>
      </c>
      <c r="M68" s="405">
        <f t="shared" si="28"/>
        <v>0</v>
      </c>
      <c r="N68" s="405">
        <f t="shared" si="28"/>
        <v>0</v>
      </c>
      <c r="O68" s="405">
        <f t="shared" si="28"/>
        <v>0</v>
      </c>
      <c r="P68" s="405">
        <f t="shared" si="28"/>
        <v>0</v>
      </c>
      <c r="Q68" s="405">
        <f t="shared" si="28"/>
        <v>0</v>
      </c>
      <c r="R68" s="405">
        <f t="shared" si="28"/>
        <v>0</v>
      </c>
      <c r="S68" s="405">
        <f t="shared" si="28"/>
        <v>0</v>
      </c>
      <c r="T68" s="405">
        <f t="shared" si="28"/>
        <v>0</v>
      </c>
      <c r="U68" s="405">
        <f t="shared" si="28"/>
        <v>0</v>
      </c>
      <c r="V68" s="405">
        <f t="shared" si="28"/>
        <v>0</v>
      </c>
      <c r="W68" s="405">
        <f t="shared" si="28"/>
        <v>0</v>
      </c>
      <c r="X68" s="405">
        <f t="shared" si="28"/>
        <v>0</v>
      </c>
      <c r="Y68" s="405">
        <f t="shared" si="28"/>
        <v>0</v>
      </c>
      <c r="Z68" s="405">
        <f t="shared" si="28"/>
        <v>0</v>
      </c>
      <c r="AA68" s="405">
        <f t="shared" si="28"/>
        <v>0</v>
      </c>
      <c r="AB68" s="405">
        <f t="shared" si="28"/>
        <v>0</v>
      </c>
      <c r="AC68" s="405">
        <f t="shared" si="28"/>
        <v>0</v>
      </c>
      <c r="AD68" s="405">
        <f t="shared" si="28"/>
        <v>0</v>
      </c>
      <c r="AE68" s="405">
        <f t="shared" si="28"/>
        <v>0</v>
      </c>
      <c r="AF68" s="405">
        <f t="shared" si="28"/>
        <v>0</v>
      </c>
      <c r="AG68" s="405">
        <f t="shared" si="28"/>
        <v>0</v>
      </c>
      <c r="AH68" s="405">
        <f t="shared" si="28"/>
        <v>0</v>
      </c>
      <c r="AI68" s="405">
        <f t="shared" si="28"/>
        <v>0</v>
      </c>
      <c r="AJ68" s="405">
        <f t="shared" si="28"/>
        <v>0</v>
      </c>
      <c r="AK68" s="405">
        <f t="shared" si="28"/>
        <v>0</v>
      </c>
      <c r="AL68" s="405">
        <f t="shared" si="28"/>
        <v>0</v>
      </c>
      <c r="AM68" s="405">
        <f t="shared" si="28"/>
        <v>0</v>
      </c>
      <c r="AN68" s="405">
        <f t="shared" si="28"/>
        <v>0</v>
      </c>
      <c r="AO68" s="405">
        <f t="shared" si="28"/>
        <v>0</v>
      </c>
      <c r="AP68" s="405">
        <f t="shared" si="28"/>
        <v>0</v>
      </c>
      <c r="AQ68" s="405">
        <f t="shared" si="28"/>
        <v>0</v>
      </c>
      <c r="AR68" s="405">
        <f t="shared" si="28"/>
        <v>0</v>
      </c>
      <c r="AS68" s="405">
        <f t="shared" si="28"/>
        <v>0</v>
      </c>
      <c r="AT68" s="405">
        <f t="shared" si="28"/>
        <v>0</v>
      </c>
      <c r="AU68" s="405">
        <f t="shared" si="28"/>
        <v>0</v>
      </c>
      <c r="AV68" s="405">
        <f t="shared" si="28"/>
        <v>0</v>
      </c>
      <c r="AW68" s="405">
        <f>SUBTOTAL(9,AW69:AW72)</f>
        <v>9.8539999999999992</v>
      </c>
      <c r="AX68" s="405">
        <f>SUBTOTAL(9,AX69:AX72)</f>
        <v>28.446000000000002</v>
      </c>
      <c r="AY68" s="404">
        <f>AY69+AY70</f>
        <v>0</v>
      </c>
      <c r="AZ68" s="404">
        <f>AZ69+AZ70</f>
        <v>0</v>
      </c>
      <c r="BA68" s="24">
        <f>AX68+AP68</f>
        <v>28.446000000000002</v>
      </c>
      <c r="BB68" s="7"/>
      <c r="BC68" s="7"/>
      <c r="BD68" s="7"/>
      <c r="BE68" s="7"/>
      <c r="BF68" s="7"/>
      <c r="BG68" s="7"/>
      <c r="BH68" s="7"/>
      <c r="BI68" s="6"/>
      <c r="BJ68" s="6"/>
      <c r="BK68" s="6"/>
      <c r="BL68" s="6"/>
      <c r="BM68" s="6"/>
      <c r="BN68" s="6"/>
      <c r="BO68" s="6"/>
      <c r="BP68" s="6"/>
      <c r="BQ68" s="6"/>
      <c r="BR68" s="6"/>
      <c r="BS68" s="6"/>
      <c r="BT68" s="6"/>
    </row>
    <row r="69" spans="1:72" ht="42" customHeight="1" outlineLevel="1" x14ac:dyDescent="0.25">
      <c r="A69" s="6"/>
      <c r="B69" s="397" t="s">
        <v>1544</v>
      </c>
      <c r="C69" s="398" t="s">
        <v>135</v>
      </c>
      <c r="D69" s="418" t="s">
        <v>93</v>
      </c>
      <c r="E69" s="408">
        <v>0</v>
      </c>
      <c r="F69" s="408">
        <v>0</v>
      </c>
      <c r="G69" s="408">
        <v>0</v>
      </c>
      <c r="H69" s="408">
        <v>0</v>
      </c>
      <c r="I69" s="408">
        <v>0</v>
      </c>
      <c r="J69" s="408">
        <v>0</v>
      </c>
      <c r="K69" s="408">
        <v>0</v>
      </c>
      <c r="L69" s="408">
        <v>0</v>
      </c>
      <c r="M69" s="617">
        <v>0</v>
      </c>
      <c r="N69" s="408">
        <v>0</v>
      </c>
      <c r="O69" s="408">
        <v>0</v>
      </c>
      <c r="P69" s="408">
        <v>0</v>
      </c>
      <c r="Q69" s="408">
        <v>0</v>
      </c>
      <c r="R69" s="408">
        <v>0</v>
      </c>
      <c r="S69" s="408">
        <v>0</v>
      </c>
      <c r="T69" s="408">
        <v>0</v>
      </c>
      <c r="U69" s="408">
        <v>0</v>
      </c>
      <c r="V69" s="408">
        <v>0</v>
      </c>
      <c r="W69" s="408">
        <v>0</v>
      </c>
      <c r="X69" s="408">
        <v>0</v>
      </c>
      <c r="Y69" s="408">
        <v>0</v>
      </c>
      <c r="Z69" s="408">
        <v>0</v>
      </c>
      <c r="AA69" s="408">
        <v>0</v>
      </c>
      <c r="AB69" s="408">
        <v>0</v>
      </c>
      <c r="AC69" s="408">
        <v>0</v>
      </c>
      <c r="AD69" s="408">
        <v>0</v>
      </c>
      <c r="AE69" s="408">
        <v>0</v>
      </c>
      <c r="AF69" s="408">
        <v>0</v>
      </c>
      <c r="AG69" s="408">
        <v>0</v>
      </c>
      <c r="AH69" s="408">
        <v>0</v>
      </c>
      <c r="AI69" s="408">
        <v>0</v>
      </c>
      <c r="AJ69" s="408">
        <v>0</v>
      </c>
      <c r="AK69" s="408">
        <v>0</v>
      </c>
      <c r="AL69" s="408">
        <v>0</v>
      </c>
      <c r="AM69" s="408">
        <v>0</v>
      </c>
      <c r="AN69" s="408">
        <v>0</v>
      </c>
      <c r="AO69" s="408">
        <v>0</v>
      </c>
      <c r="AP69" s="408">
        <v>0</v>
      </c>
      <c r="AQ69" s="408">
        <v>0</v>
      </c>
      <c r="AR69" s="408">
        <v>0</v>
      </c>
      <c r="AS69" s="408">
        <v>0</v>
      </c>
      <c r="AT69" s="408">
        <v>0</v>
      </c>
      <c r="AU69" s="408">
        <v>0</v>
      </c>
      <c r="AV69" s="408">
        <v>0</v>
      </c>
      <c r="AW69" s="408">
        <v>0</v>
      </c>
      <c r="AX69" s="408">
        <v>0</v>
      </c>
      <c r="AY69" s="408">
        <v>0</v>
      </c>
      <c r="AZ69" s="408">
        <v>0</v>
      </c>
      <c r="BA69" s="24">
        <f>AX69+AP69</f>
        <v>0</v>
      </c>
      <c r="BB69" s="7"/>
      <c r="BC69" s="7"/>
      <c r="BD69" s="7"/>
      <c r="BE69" s="7"/>
      <c r="BF69" s="7"/>
      <c r="BG69" s="7"/>
      <c r="BH69" s="7"/>
      <c r="BI69" s="6"/>
      <c r="BJ69" s="6"/>
      <c r="BK69" s="6"/>
      <c r="BL69" s="6"/>
      <c r="BM69" s="6"/>
      <c r="BN69" s="6"/>
      <c r="BO69" s="6"/>
      <c r="BP69" s="6"/>
      <c r="BQ69" s="6"/>
      <c r="BR69" s="6"/>
      <c r="BS69" s="6"/>
      <c r="BT69" s="6"/>
    </row>
    <row r="70" spans="1:72" ht="42" customHeight="1" x14ac:dyDescent="0.25">
      <c r="A70" s="6"/>
      <c r="B70" s="397" t="s">
        <v>1545</v>
      </c>
      <c r="C70" s="398" t="s">
        <v>138</v>
      </c>
      <c r="D70" s="418" t="s">
        <v>93</v>
      </c>
      <c r="E70" s="408">
        <f t="shared" ref="E70:AV70" si="29">SUBTOTAL(9,E71:E71)</f>
        <v>0</v>
      </c>
      <c r="F70" s="408">
        <f t="shared" si="29"/>
        <v>0</v>
      </c>
      <c r="G70" s="408">
        <f t="shared" si="29"/>
        <v>0</v>
      </c>
      <c r="H70" s="408">
        <f t="shared" si="29"/>
        <v>0</v>
      </c>
      <c r="I70" s="408">
        <f t="shared" si="29"/>
        <v>0</v>
      </c>
      <c r="J70" s="408">
        <f t="shared" si="29"/>
        <v>0</v>
      </c>
      <c r="K70" s="408">
        <f t="shared" si="29"/>
        <v>0</v>
      </c>
      <c r="L70" s="408">
        <f t="shared" si="29"/>
        <v>0</v>
      </c>
      <c r="M70" s="408">
        <f t="shared" si="29"/>
        <v>0</v>
      </c>
      <c r="N70" s="408">
        <f t="shared" si="29"/>
        <v>0</v>
      </c>
      <c r="O70" s="408">
        <f t="shared" si="29"/>
        <v>0</v>
      </c>
      <c r="P70" s="408">
        <f t="shared" si="29"/>
        <v>0</v>
      </c>
      <c r="Q70" s="408">
        <f t="shared" si="29"/>
        <v>0</v>
      </c>
      <c r="R70" s="408">
        <f t="shared" si="29"/>
        <v>0</v>
      </c>
      <c r="S70" s="408">
        <f t="shared" si="29"/>
        <v>0</v>
      </c>
      <c r="T70" s="408">
        <f t="shared" si="29"/>
        <v>0</v>
      </c>
      <c r="U70" s="408">
        <f t="shared" si="29"/>
        <v>0</v>
      </c>
      <c r="V70" s="408">
        <f t="shared" si="29"/>
        <v>0</v>
      </c>
      <c r="W70" s="408">
        <f t="shared" si="29"/>
        <v>0</v>
      </c>
      <c r="X70" s="408">
        <f t="shared" si="29"/>
        <v>0</v>
      </c>
      <c r="Y70" s="408">
        <f t="shared" si="29"/>
        <v>0</v>
      </c>
      <c r="Z70" s="408">
        <f t="shared" si="29"/>
        <v>0</v>
      </c>
      <c r="AA70" s="408">
        <f t="shared" si="29"/>
        <v>0</v>
      </c>
      <c r="AB70" s="408">
        <f t="shared" si="29"/>
        <v>0</v>
      </c>
      <c r="AC70" s="408">
        <f t="shared" si="29"/>
        <v>0</v>
      </c>
      <c r="AD70" s="408">
        <f t="shared" si="29"/>
        <v>0</v>
      </c>
      <c r="AE70" s="408">
        <f t="shared" si="29"/>
        <v>0</v>
      </c>
      <c r="AF70" s="408">
        <f t="shared" si="29"/>
        <v>0</v>
      </c>
      <c r="AG70" s="408">
        <f t="shared" si="29"/>
        <v>0</v>
      </c>
      <c r="AH70" s="408">
        <f t="shared" si="29"/>
        <v>0</v>
      </c>
      <c r="AI70" s="408">
        <f t="shared" si="29"/>
        <v>0</v>
      </c>
      <c r="AJ70" s="408">
        <f t="shared" si="29"/>
        <v>0</v>
      </c>
      <c r="AK70" s="408">
        <f t="shared" si="29"/>
        <v>0</v>
      </c>
      <c r="AL70" s="408">
        <f t="shared" si="29"/>
        <v>0</v>
      </c>
      <c r="AM70" s="408">
        <f t="shared" si="29"/>
        <v>0</v>
      </c>
      <c r="AN70" s="408">
        <f t="shared" si="29"/>
        <v>0</v>
      </c>
      <c r="AO70" s="408">
        <f t="shared" si="29"/>
        <v>0</v>
      </c>
      <c r="AP70" s="408">
        <f t="shared" si="29"/>
        <v>0</v>
      </c>
      <c r="AQ70" s="408">
        <f t="shared" si="29"/>
        <v>0</v>
      </c>
      <c r="AR70" s="408">
        <f t="shared" si="29"/>
        <v>0</v>
      </c>
      <c r="AS70" s="408">
        <f t="shared" si="29"/>
        <v>0</v>
      </c>
      <c r="AT70" s="408">
        <f t="shared" si="29"/>
        <v>0</v>
      </c>
      <c r="AU70" s="408">
        <f t="shared" si="29"/>
        <v>0</v>
      </c>
      <c r="AV70" s="408">
        <f t="shared" si="29"/>
        <v>0</v>
      </c>
      <c r="AW70" s="408">
        <f>SUBTOTAL(9,AW71:AW72)</f>
        <v>9.8539999999999992</v>
      </c>
      <c r="AX70" s="408">
        <f>SUBTOTAL(9,AX71:AX72)</f>
        <v>28.446000000000002</v>
      </c>
      <c r="AY70" s="408">
        <f>SUBTOTAL(9,AY71:AY71)</f>
        <v>0</v>
      </c>
      <c r="AZ70" s="408">
        <f>SUBTOTAL(9,AZ71:AZ71)</f>
        <v>0</v>
      </c>
      <c r="BA70" s="24">
        <f>AX70+AP70</f>
        <v>28.446000000000002</v>
      </c>
    </row>
    <row r="71" spans="1:72" ht="33" customHeight="1" x14ac:dyDescent="0.25">
      <c r="B71" s="67" t="s">
        <v>1545</v>
      </c>
      <c r="C71" s="313" t="s">
        <v>1424</v>
      </c>
      <c r="D71" s="421" t="s">
        <v>1637</v>
      </c>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6">
        <v>0</v>
      </c>
      <c r="AX71" s="316">
        <v>28.446000000000002</v>
      </c>
      <c r="AY71" s="315"/>
      <c r="AZ71" s="315"/>
      <c r="BA71" s="26"/>
    </row>
    <row r="72" spans="1:72" ht="33" customHeight="1" x14ac:dyDescent="0.25">
      <c r="B72" s="67" t="s">
        <v>1545</v>
      </c>
      <c r="C72" s="313" t="s">
        <v>1416</v>
      </c>
      <c r="D72" s="421" t="s">
        <v>1622</v>
      </c>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6">
        <v>9.8539999999999992</v>
      </c>
      <c r="AX72" s="316">
        <v>0</v>
      </c>
      <c r="AY72" s="315"/>
      <c r="AZ72" s="315"/>
      <c r="BA72" s="26"/>
    </row>
    <row r="73" spans="1:72" ht="48" customHeight="1" x14ac:dyDescent="0.25">
      <c r="A73" s="6"/>
      <c r="B73" s="416" t="s">
        <v>122</v>
      </c>
      <c r="C73" s="417" t="s">
        <v>140</v>
      </c>
      <c r="D73" s="416" t="s">
        <v>93</v>
      </c>
      <c r="E73" s="404">
        <f t="shared" ref="E73:AZ73" si="30">E74+E75</f>
        <v>0</v>
      </c>
      <c r="F73" s="404">
        <f t="shared" si="30"/>
        <v>0</v>
      </c>
      <c r="G73" s="404">
        <f t="shared" si="30"/>
        <v>0</v>
      </c>
      <c r="H73" s="404">
        <f t="shared" si="30"/>
        <v>0</v>
      </c>
      <c r="I73" s="404">
        <f t="shared" si="30"/>
        <v>0</v>
      </c>
      <c r="J73" s="404">
        <f t="shared" si="30"/>
        <v>0</v>
      </c>
      <c r="K73" s="404">
        <f t="shared" si="30"/>
        <v>0</v>
      </c>
      <c r="L73" s="404">
        <f t="shared" si="30"/>
        <v>0</v>
      </c>
      <c r="M73" s="615">
        <f t="shared" si="30"/>
        <v>0</v>
      </c>
      <c r="N73" s="404">
        <f t="shared" si="30"/>
        <v>0</v>
      </c>
      <c r="O73" s="404">
        <f t="shared" si="30"/>
        <v>0</v>
      </c>
      <c r="P73" s="404">
        <f t="shared" si="30"/>
        <v>0</v>
      </c>
      <c r="Q73" s="404">
        <f t="shared" si="30"/>
        <v>0</v>
      </c>
      <c r="R73" s="404">
        <f t="shared" si="30"/>
        <v>0</v>
      </c>
      <c r="S73" s="404">
        <f t="shared" si="30"/>
        <v>0</v>
      </c>
      <c r="T73" s="404">
        <f t="shared" si="30"/>
        <v>0</v>
      </c>
      <c r="U73" s="404">
        <f t="shared" si="30"/>
        <v>0</v>
      </c>
      <c r="V73" s="404">
        <f t="shared" si="30"/>
        <v>0</v>
      </c>
      <c r="W73" s="405">
        <f t="shared" si="30"/>
        <v>0</v>
      </c>
      <c r="X73" s="405">
        <f t="shared" si="30"/>
        <v>0</v>
      </c>
      <c r="Y73" s="404">
        <f t="shared" si="30"/>
        <v>0</v>
      </c>
      <c r="Z73" s="404">
        <f t="shared" si="30"/>
        <v>0</v>
      </c>
      <c r="AA73" s="404">
        <f t="shared" si="30"/>
        <v>0</v>
      </c>
      <c r="AB73" s="404">
        <f t="shared" si="30"/>
        <v>0</v>
      </c>
      <c r="AC73" s="404">
        <f t="shared" si="30"/>
        <v>0</v>
      </c>
      <c r="AD73" s="404">
        <f t="shared" si="30"/>
        <v>0</v>
      </c>
      <c r="AE73" s="404">
        <f t="shared" si="30"/>
        <v>0</v>
      </c>
      <c r="AF73" s="404">
        <f t="shared" si="30"/>
        <v>0</v>
      </c>
      <c r="AG73" s="404">
        <f t="shared" si="30"/>
        <v>0</v>
      </c>
      <c r="AH73" s="404">
        <f t="shared" si="30"/>
        <v>0</v>
      </c>
      <c r="AI73" s="404">
        <f t="shared" si="30"/>
        <v>0</v>
      </c>
      <c r="AJ73" s="404">
        <f t="shared" si="30"/>
        <v>0</v>
      </c>
      <c r="AK73" s="404">
        <f t="shared" si="30"/>
        <v>0</v>
      </c>
      <c r="AL73" s="404">
        <f t="shared" si="30"/>
        <v>0</v>
      </c>
      <c r="AM73" s="404">
        <f t="shared" si="30"/>
        <v>0</v>
      </c>
      <c r="AN73" s="404">
        <f t="shared" si="30"/>
        <v>0</v>
      </c>
      <c r="AO73" s="405">
        <f t="shared" si="30"/>
        <v>0</v>
      </c>
      <c r="AP73" s="405">
        <f t="shared" si="30"/>
        <v>0</v>
      </c>
      <c r="AQ73" s="405">
        <f t="shared" si="30"/>
        <v>0</v>
      </c>
      <c r="AR73" s="405">
        <f t="shared" si="30"/>
        <v>0</v>
      </c>
      <c r="AS73" s="405">
        <f t="shared" si="30"/>
        <v>0</v>
      </c>
      <c r="AT73" s="405">
        <f t="shared" si="30"/>
        <v>0</v>
      </c>
      <c r="AU73" s="405">
        <f t="shared" si="30"/>
        <v>0</v>
      </c>
      <c r="AV73" s="405">
        <f t="shared" si="30"/>
        <v>0</v>
      </c>
      <c r="AW73" s="405">
        <f t="shared" si="30"/>
        <v>0</v>
      </c>
      <c r="AX73" s="405">
        <f t="shared" si="30"/>
        <v>0</v>
      </c>
      <c r="AY73" s="405">
        <f t="shared" si="30"/>
        <v>0</v>
      </c>
      <c r="AZ73" s="405">
        <f t="shared" si="30"/>
        <v>0</v>
      </c>
      <c r="BA73" s="24">
        <f t="shared" ref="BA73:BA78" si="31">AX73+AP73</f>
        <v>0</v>
      </c>
    </row>
    <row r="74" spans="1:72" ht="42" customHeight="1" x14ac:dyDescent="0.25">
      <c r="A74" s="6"/>
      <c r="B74" s="397" t="s">
        <v>1546</v>
      </c>
      <c r="C74" s="398" t="s">
        <v>142</v>
      </c>
      <c r="D74" s="397" t="s">
        <v>93</v>
      </c>
      <c r="E74" s="408">
        <v>0</v>
      </c>
      <c r="F74" s="408">
        <v>0</v>
      </c>
      <c r="G74" s="408">
        <v>0</v>
      </c>
      <c r="H74" s="408">
        <v>0</v>
      </c>
      <c r="I74" s="408">
        <v>0</v>
      </c>
      <c r="J74" s="408">
        <v>0</v>
      </c>
      <c r="K74" s="408">
        <v>0</v>
      </c>
      <c r="L74" s="408">
        <v>0</v>
      </c>
      <c r="M74" s="617">
        <v>0</v>
      </c>
      <c r="N74" s="408">
        <v>0</v>
      </c>
      <c r="O74" s="408">
        <v>0</v>
      </c>
      <c r="P74" s="408">
        <v>0</v>
      </c>
      <c r="Q74" s="408">
        <v>0</v>
      </c>
      <c r="R74" s="408">
        <v>0</v>
      </c>
      <c r="S74" s="408">
        <v>0</v>
      </c>
      <c r="T74" s="408">
        <v>0</v>
      </c>
      <c r="U74" s="408">
        <v>0</v>
      </c>
      <c r="V74" s="408">
        <v>0</v>
      </c>
      <c r="W74" s="408">
        <v>0</v>
      </c>
      <c r="X74" s="408">
        <v>0</v>
      </c>
      <c r="Y74" s="408">
        <v>0</v>
      </c>
      <c r="Z74" s="408">
        <v>0</v>
      </c>
      <c r="AA74" s="408">
        <v>0</v>
      </c>
      <c r="AB74" s="408">
        <v>0</v>
      </c>
      <c r="AC74" s="408">
        <v>0</v>
      </c>
      <c r="AD74" s="408">
        <v>0</v>
      </c>
      <c r="AE74" s="408">
        <v>0</v>
      </c>
      <c r="AF74" s="408">
        <v>0</v>
      </c>
      <c r="AG74" s="408">
        <v>0</v>
      </c>
      <c r="AH74" s="408">
        <v>0</v>
      </c>
      <c r="AI74" s="408">
        <v>0</v>
      </c>
      <c r="AJ74" s="408">
        <v>0</v>
      </c>
      <c r="AK74" s="408">
        <v>0</v>
      </c>
      <c r="AL74" s="408">
        <v>0</v>
      </c>
      <c r="AM74" s="408">
        <v>0</v>
      </c>
      <c r="AN74" s="408">
        <v>0</v>
      </c>
      <c r="AO74" s="408">
        <v>0</v>
      </c>
      <c r="AP74" s="408">
        <v>0</v>
      </c>
      <c r="AQ74" s="408">
        <v>0</v>
      </c>
      <c r="AR74" s="408">
        <v>0</v>
      </c>
      <c r="AS74" s="408">
        <v>0</v>
      </c>
      <c r="AT74" s="408">
        <v>0</v>
      </c>
      <c r="AU74" s="408">
        <v>0</v>
      </c>
      <c r="AV74" s="408">
        <v>0</v>
      </c>
      <c r="AW74" s="408">
        <v>0</v>
      </c>
      <c r="AX74" s="408">
        <v>0</v>
      </c>
      <c r="AY74" s="408">
        <v>0</v>
      </c>
      <c r="AZ74" s="408">
        <v>0</v>
      </c>
      <c r="BA74" s="24">
        <f t="shared" si="31"/>
        <v>0</v>
      </c>
    </row>
    <row r="75" spans="1:72" ht="42" customHeight="1" x14ac:dyDescent="0.25">
      <c r="A75" s="6"/>
      <c r="B75" s="397" t="s">
        <v>1547</v>
      </c>
      <c r="C75" s="398" t="s">
        <v>144</v>
      </c>
      <c r="D75" s="397" t="s">
        <v>93</v>
      </c>
      <c r="E75" s="408">
        <v>0</v>
      </c>
      <c r="F75" s="408">
        <v>0</v>
      </c>
      <c r="G75" s="408">
        <v>0</v>
      </c>
      <c r="H75" s="408">
        <v>0</v>
      </c>
      <c r="I75" s="408">
        <v>0</v>
      </c>
      <c r="J75" s="408">
        <v>0</v>
      </c>
      <c r="K75" s="408">
        <v>0</v>
      </c>
      <c r="L75" s="408">
        <v>0</v>
      </c>
      <c r="M75" s="617">
        <v>0</v>
      </c>
      <c r="N75" s="408">
        <v>0</v>
      </c>
      <c r="O75" s="408">
        <v>0</v>
      </c>
      <c r="P75" s="408">
        <v>0</v>
      </c>
      <c r="Q75" s="408">
        <v>0</v>
      </c>
      <c r="R75" s="408">
        <v>0</v>
      </c>
      <c r="S75" s="408">
        <v>0</v>
      </c>
      <c r="T75" s="408">
        <v>0</v>
      </c>
      <c r="U75" s="408">
        <v>0</v>
      </c>
      <c r="V75" s="408">
        <v>0</v>
      </c>
      <c r="W75" s="408">
        <v>0</v>
      </c>
      <c r="X75" s="408">
        <v>0</v>
      </c>
      <c r="Y75" s="408">
        <v>0</v>
      </c>
      <c r="Z75" s="408">
        <v>0</v>
      </c>
      <c r="AA75" s="408">
        <v>0</v>
      </c>
      <c r="AB75" s="408">
        <v>0</v>
      </c>
      <c r="AC75" s="408">
        <v>0</v>
      </c>
      <c r="AD75" s="408">
        <v>0</v>
      </c>
      <c r="AE75" s="408">
        <v>0</v>
      </c>
      <c r="AF75" s="408">
        <v>0</v>
      </c>
      <c r="AG75" s="408">
        <v>0</v>
      </c>
      <c r="AH75" s="408">
        <v>0</v>
      </c>
      <c r="AI75" s="408">
        <v>0</v>
      </c>
      <c r="AJ75" s="408">
        <v>0</v>
      </c>
      <c r="AK75" s="408">
        <v>0</v>
      </c>
      <c r="AL75" s="408">
        <v>0</v>
      </c>
      <c r="AM75" s="408">
        <v>0</v>
      </c>
      <c r="AN75" s="408">
        <v>0</v>
      </c>
      <c r="AO75" s="408">
        <v>0</v>
      </c>
      <c r="AP75" s="408">
        <v>0</v>
      </c>
      <c r="AQ75" s="408">
        <v>0</v>
      </c>
      <c r="AR75" s="408">
        <v>0</v>
      </c>
      <c r="AS75" s="408">
        <v>0</v>
      </c>
      <c r="AT75" s="408">
        <v>0</v>
      </c>
      <c r="AU75" s="408">
        <v>0</v>
      </c>
      <c r="AV75" s="408">
        <v>0</v>
      </c>
      <c r="AW75" s="408">
        <v>0</v>
      </c>
      <c r="AX75" s="408">
        <v>0</v>
      </c>
      <c r="AY75" s="408">
        <v>0</v>
      </c>
      <c r="AZ75" s="408">
        <v>0</v>
      </c>
      <c r="BA75" s="24">
        <f t="shared" si="31"/>
        <v>0</v>
      </c>
    </row>
    <row r="76" spans="1:72" ht="48" customHeight="1" x14ac:dyDescent="0.25">
      <c r="A76" s="6"/>
      <c r="B76" s="416" t="s">
        <v>709</v>
      </c>
      <c r="C76" s="417" t="s">
        <v>146</v>
      </c>
      <c r="D76" s="416" t="s">
        <v>93</v>
      </c>
      <c r="E76" s="404">
        <f t="shared" ref="E76:AZ76" si="32">E77+E78+E80+E81+E82+E83+E84+E89</f>
        <v>0</v>
      </c>
      <c r="F76" s="404">
        <f t="shared" si="32"/>
        <v>0</v>
      </c>
      <c r="G76" s="404">
        <f t="shared" si="32"/>
        <v>0</v>
      </c>
      <c r="H76" s="404">
        <f t="shared" si="32"/>
        <v>0</v>
      </c>
      <c r="I76" s="405"/>
      <c r="J76" s="404">
        <f t="shared" si="32"/>
        <v>0</v>
      </c>
      <c r="K76" s="404">
        <f t="shared" si="32"/>
        <v>0</v>
      </c>
      <c r="L76" s="404">
        <f t="shared" si="32"/>
        <v>0</v>
      </c>
      <c r="M76" s="615">
        <f t="shared" si="32"/>
        <v>0</v>
      </c>
      <c r="N76" s="404">
        <f t="shared" si="32"/>
        <v>0</v>
      </c>
      <c r="O76" s="404">
        <f t="shared" si="32"/>
        <v>0</v>
      </c>
      <c r="P76" s="404">
        <f t="shared" si="32"/>
        <v>0</v>
      </c>
      <c r="Q76" s="404">
        <f t="shared" si="32"/>
        <v>0</v>
      </c>
      <c r="R76" s="404">
        <f t="shared" si="32"/>
        <v>0</v>
      </c>
      <c r="S76" s="404">
        <f t="shared" si="32"/>
        <v>0</v>
      </c>
      <c r="T76" s="404">
        <f t="shared" si="32"/>
        <v>0</v>
      </c>
      <c r="U76" s="404">
        <f t="shared" si="32"/>
        <v>0</v>
      </c>
      <c r="V76" s="404">
        <f t="shared" si="32"/>
        <v>0</v>
      </c>
      <c r="W76" s="404">
        <f t="shared" si="32"/>
        <v>0</v>
      </c>
      <c r="X76" s="404">
        <f t="shared" si="32"/>
        <v>0</v>
      </c>
      <c r="Y76" s="404">
        <f t="shared" si="32"/>
        <v>0</v>
      </c>
      <c r="Z76" s="404">
        <f t="shared" si="32"/>
        <v>0</v>
      </c>
      <c r="AA76" s="404">
        <f t="shared" si="32"/>
        <v>0</v>
      </c>
      <c r="AB76" s="404">
        <f t="shared" si="32"/>
        <v>0</v>
      </c>
      <c r="AC76" s="404">
        <f t="shared" si="32"/>
        <v>0</v>
      </c>
      <c r="AD76" s="404">
        <f t="shared" si="32"/>
        <v>0</v>
      </c>
      <c r="AE76" s="404">
        <f t="shared" si="32"/>
        <v>0</v>
      </c>
      <c r="AF76" s="404">
        <f t="shared" si="32"/>
        <v>0</v>
      </c>
      <c r="AG76" s="404">
        <f t="shared" si="32"/>
        <v>0</v>
      </c>
      <c r="AH76" s="404">
        <f t="shared" si="32"/>
        <v>0</v>
      </c>
      <c r="AI76" s="404">
        <f t="shared" si="32"/>
        <v>0</v>
      </c>
      <c r="AJ76" s="404">
        <f t="shared" si="32"/>
        <v>0</v>
      </c>
      <c r="AK76" s="404">
        <f t="shared" si="32"/>
        <v>0</v>
      </c>
      <c r="AL76" s="404">
        <f t="shared" si="32"/>
        <v>0</v>
      </c>
      <c r="AM76" s="404">
        <f t="shared" si="32"/>
        <v>0</v>
      </c>
      <c r="AN76" s="404">
        <f t="shared" si="32"/>
        <v>0</v>
      </c>
      <c r="AO76" s="405">
        <f t="shared" si="32"/>
        <v>0</v>
      </c>
      <c r="AP76" s="405">
        <f t="shared" si="32"/>
        <v>0</v>
      </c>
      <c r="AQ76" s="404">
        <f t="shared" si="32"/>
        <v>0</v>
      </c>
      <c r="AR76" s="404">
        <f t="shared" si="32"/>
        <v>0</v>
      </c>
      <c r="AS76" s="404">
        <f t="shared" si="32"/>
        <v>0</v>
      </c>
      <c r="AT76" s="404">
        <f t="shared" si="32"/>
        <v>0</v>
      </c>
      <c r="AU76" s="404">
        <f t="shared" si="32"/>
        <v>0</v>
      </c>
      <c r="AV76" s="404">
        <f t="shared" si="32"/>
        <v>0</v>
      </c>
      <c r="AW76" s="404"/>
      <c r="AX76" s="404"/>
      <c r="AY76" s="404">
        <f t="shared" si="32"/>
        <v>0</v>
      </c>
      <c r="AZ76" s="404">
        <f t="shared" si="32"/>
        <v>0</v>
      </c>
      <c r="BA76" s="24">
        <f t="shared" si="31"/>
        <v>0</v>
      </c>
    </row>
    <row r="77" spans="1:72" ht="42" customHeight="1" x14ac:dyDescent="0.25">
      <c r="A77" s="6"/>
      <c r="B77" s="415" t="s">
        <v>710</v>
      </c>
      <c r="C77" s="602" t="s">
        <v>164</v>
      </c>
      <c r="D77" s="601" t="s">
        <v>93</v>
      </c>
      <c r="E77" s="404">
        <v>0</v>
      </c>
      <c r="F77" s="404">
        <v>0</v>
      </c>
      <c r="G77" s="404">
        <v>0</v>
      </c>
      <c r="H77" s="404">
        <v>0</v>
      </c>
      <c r="I77" s="404">
        <v>0</v>
      </c>
      <c r="J77" s="404">
        <v>0</v>
      </c>
      <c r="K77" s="404">
        <v>0</v>
      </c>
      <c r="L77" s="404">
        <v>0</v>
      </c>
      <c r="M77" s="615">
        <v>0</v>
      </c>
      <c r="N77" s="404">
        <v>0</v>
      </c>
      <c r="O77" s="404">
        <v>0</v>
      </c>
      <c r="P77" s="404">
        <v>0</v>
      </c>
      <c r="Q77" s="404">
        <v>0</v>
      </c>
      <c r="R77" s="404">
        <v>0</v>
      </c>
      <c r="S77" s="404">
        <v>0</v>
      </c>
      <c r="T77" s="404">
        <v>0</v>
      </c>
      <c r="U77" s="404">
        <v>0</v>
      </c>
      <c r="V77" s="404">
        <v>0</v>
      </c>
      <c r="W77" s="404">
        <v>0</v>
      </c>
      <c r="X77" s="404">
        <v>0</v>
      </c>
      <c r="Y77" s="404">
        <v>0</v>
      </c>
      <c r="Z77" s="404">
        <v>0</v>
      </c>
      <c r="AA77" s="404">
        <v>0</v>
      </c>
      <c r="AB77" s="404">
        <v>0</v>
      </c>
      <c r="AC77" s="404">
        <v>0</v>
      </c>
      <c r="AD77" s="404">
        <v>0</v>
      </c>
      <c r="AE77" s="404">
        <v>0</v>
      </c>
      <c r="AF77" s="404">
        <v>0</v>
      </c>
      <c r="AG77" s="404">
        <v>0</v>
      </c>
      <c r="AH77" s="404">
        <v>0</v>
      </c>
      <c r="AI77" s="404">
        <v>0</v>
      </c>
      <c r="AJ77" s="404">
        <v>0</v>
      </c>
      <c r="AK77" s="404">
        <v>0</v>
      </c>
      <c r="AL77" s="404">
        <v>0</v>
      </c>
      <c r="AM77" s="404">
        <v>0</v>
      </c>
      <c r="AN77" s="404">
        <v>0</v>
      </c>
      <c r="AO77" s="404">
        <v>0</v>
      </c>
      <c r="AP77" s="404">
        <v>0</v>
      </c>
      <c r="AQ77" s="404">
        <v>0</v>
      </c>
      <c r="AR77" s="404">
        <v>0</v>
      </c>
      <c r="AS77" s="404">
        <v>0</v>
      </c>
      <c r="AT77" s="404">
        <v>0</v>
      </c>
      <c r="AU77" s="404">
        <v>0</v>
      </c>
      <c r="AV77" s="404">
        <v>0</v>
      </c>
      <c r="AW77" s="404">
        <v>0</v>
      </c>
      <c r="AX77" s="404">
        <v>0</v>
      </c>
      <c r="AY77" s="404">
        <v>0</v>
      </c>
      <c r="AZ77" s="404">
        <v>0</v>
      </c>
      <c r="BA77" s="24">
        <f t="shared" si="31"/>
        <v>0</v>
      </c>
    </row>
    <row r="78" spans="1:72" ht="42" customHeight="1" x14ac:dyDescent="0.25">
      <c r="A78" s="6"/>
      <c r="B78" s="600" t="s">
        <v>1548</v>
      </c>
      <c r="C78" s="420" t="s">
        <v>166</v>
      </c>
      <c r="D78" s="397" t="s">
        <v>93</v>
      </c>
      <c r="E78" s="400">
        <f t="shared" ref="E78:AZ78" si="33">SUBTOTAL(9,E79)</f>
        <v>0</v>
      </c>
      <c r="F78" s="400">
        <f t="shared" si="33"/>
        <v>0</v>
      </c>
      <c r="G78" s="400">
        <f t="shared" si="33"/>
        <v>0</v>
      </c>
      <c r="H78" s="400">
        <f t="shared" si="33"/>
        <v>0</v>
      </c>
      <c r="I78" s="400">
        <f t="shared" si="33"/>
        <v>0</v>
      </c>
      <c r="J78" s="400">
        <f t="shared" si="33"/>
        <v>0</v>
      </c>
      <c r="K78" s="400">
        <f t="shared" si="33"/>
        <v>0</v>
      </c>
      <c r="L78" s="400">
        <f t="shared" si="33"/>
        <v>0</v>
      </c>
      <c r="M78" s="614">
        <f t="shared" si="33"/>
        <v>0</v>
      </c>
      <c r="N78" s="400">
        <f t="shared" si="33"/>
        <v>0</v>
      </c>
      <c r="O78" s="400">
        <f t="shared" si="33"/>
        <v>0</v>
      </c>
      <c r="P78" s="400">
        <f t="shared" si="33"/>
        <v>0</v>
      </c>
      <c r="Q78" s="400">
        <f t="shared" si="33"/>
        <v>0</v>
      </c>
      <c r="R78" s="400">
        <f t="shared" si="33"/>
        <v>0</v>
      </c>
      <c r="S78" s="400">
        <f t="shared" si="33"/>
        <v>0</v>
      </c>
      <c r="T78" s="400">
        <f t="shared" si="33"/>
        <v>0</v>
      </c>
      <c r="U78" s="400">
        <f t="shared" si="33"/>
        <v>0</v>
      </c>
      <c r="V78" s="400">
        <f t="shared" si="33"/>
        <v>0</v>
      </c>
      <c r="W78" s="400">
        <f t="shared" si="33"/>
        <v>0</v>
      </c>
      <c r="X78" s="400">
        <f t="shared" si="33"/>
        <v>0</v>
      </c>
      <c r="Y78" s="400">
        <f t="shared" si="33"/>
        <v>0</v>
      </c>
      <c r="Z78" s="400">
        <f t="shared" si="33"/>
        <v>0</v>
      </c>
      <c r="AA78" s="400">
        <f t="shared" si="33"/>
        <v>0</v>
      </c>
      <c r="AB78" s="400">
        <f t="shared" si="33"/>
        <v>0</v>
      </c>
      <c r="AC78" s="400">
        <f t="shared" si="33"/>
        <v>0</v>
      </c>
      <c r="AD78" s="400">
        <f t="shared" si="33"/>
        <v>0</v>
      </c>
      <c r="AE78" s="400">
        <f t="shared" si="33"/>
        <v>0</v>
      </c>
      <c r="AF78" s="400">
        <f t="shared" si="33"/>
        <v>0</v>
      </c>
      <c r="AG78" s="400">
        <f t="shared" si="33"/>
        <v>0</v>
      </c>
      <c r="AH78" s="400">
        <f t="shared" si="33"/>
        <v>0</v>
      </c>
      <c r="AI78" s="400">
        <f t="shared" si="33"/>
        <v>0</v>
      </c>
      <c r="AJ78" s="400">
        <f t="shared" si="33"/>
        <v>0</v>
      </c>
      <c r="AK78" s="400">
        <f t="shared" si="33"/>
        <v>0</v>
      </c>
      <c r="AL78" s="400">
        <f t="shared" si="33"/>
        <v>0</v>
      </c>
      <c r="AM78" s="400">
        <f t="shared" si="33"/>
        <v>0</v>
      </c>
      <c r="AN78" s="400">
        <f t="shared" si="33"/>
        <v>0</v>
      </c>
      <c r="AO78" s="408">
        <v>0</v>
      </c>
      <c r="AP78" s="408">
        <v>0</v>
      </c>
      <c r="AQ78" s="400">
        <f t="shared" si="33"/>
        <v>0</v>
      </c>
      <c r="AR78" s="400">
        <f t="shared" si="33"/>
        <v>0</v>
      </c>
      <c r="AS78" s="400">
        <f t="shared" si="33"/>
        <v>0</v>
      </c>
      <c r="AT78" s="400">
        <f t="shared" si="33"/>
        <v>0</v>
      </c>
      <c r="AU78" s="400">
        <f t="shared" si="33"/>
        <v>0</v>
      </c>
      <c r="AV78" s="400">
        <f t="shared" si="33"/>
        <v>0</v>
      </c>
      <c r="AW78" s="400">
        <f t="shared" si="33"/>
        <v>0</v>
      </c>
      <c r="AX78" s="400">
        <f t="shared" si="33"/>
        <v>0</v>
      </c>
      <c r="AY78" s="400">
        <f t="shared" si="33"/>
        <v>0</v>
      </c>
      <c r="AZ78" s="400">
        <f t="shared" si="33"/>
        <v>0</v>
      </c>
      <c r="BA78" s="24">
        <f t="shared" si="31"/>
        <v>0</v>
      </c>
    </row>
    <row r="79" spans="1:72" hidden="1" x14ac:dyDescent="0.25">
      <c r="B79" s="311"/>
      <c r="C79" s="312"/>
      <c r="D79" s="67"/>
      <c r="E79" s="316"/>
      <c r="F79" s="316"/>
      <c r="G79" s="316"/>
      <c r="H79" s="316"/>
      <c r="I79" s="316"/>
      <c r="J79" s="316"/>
      <c r="K79" s="316"/>
      <c r="L79" s="316"/>
      <c r="M79" s="378"/>
      <c r="N79" s="316"/>
      <c r="O79" s="316"/>
      <c r="P79" s="316"/>
      <c r="Q79" s="316"/>
      <c r="R79" s="316"/>
      <c r="S79" s="316"/>
      <c r="T79" s="316"/>
      <c r="U79" s="316"/>
      <c r="V79" s="316"/>
      <c r="W79" s="316"/>
      <c r="X79" s="316"/>
      <c r="Y79" s="316"/>
      <c r="Z79" s="316"/>
      <c r="AA79" s="316"/>
      <c r="AB79" s="316"/>
      <c r="AC79" s="316"/>
      <c r="AD79" s="316"/>
      <c r="AE79" s="316"/>
      <c r="AF79" s="316"/>
      <c r="AG79" s="316"/>
      <c r="AH79" s="316"/>
      <c r="AI79" s="316"/>
      <c r="AJ79" s="316"/>
      <c r="AK79" s="316"/>
      <c r="AL79" s="316"/>
      <c r="AM79" s="316"/>
      <c r="AN79" s="316"/>
      <c r="AO79" s="68"/>
      <c r="AP79" s="547"/>
      <c r="AQ79" s="316"/>
      <c r="AR79" s="316"/>
      <c r="AS79" s="316"/>
      <c r="AT79" s="316"/>
      <c r="AU79" s="316"/>
      <c r="AV79" s="316"/>
      <c r="AW79" s="316"/>
      <c r="AX79" s="316"/>
      <c r="AY79" s="316"/>
      <c r="AZ79" s="316"/>
      <c r="BA79" s="26"/>
    </row>
    <row r="80" spans="1:72" ht="42" customHeight="1" x14ac:dyDescent="0.25">
      <c r="A80" s="6"/>
      <c r="B80" s="397" t="s">
        <v>1549</v>
      </c>
      <c r="C80" s="398" t="s">
        <v>168</v>
      </c>
      <c r="D80" s="397" t="s">
        <v>93</v>
      </c>
      <c r="E80" s="400">
        <v>0</v>
      </c>
      <c r="F80" s="400">
        <v>0</v>
      </c>
      <c r="G80" s="400">
        <v>0</v>
      </c>
      <c r="H80" s="400">
        <v>0</v>
      </c>
      <c r="I80" s="400">
        <v>0</v>
      </c>
      <c r="J80" s="400">
        <v>0</v>
      </c>
      <c r="K80" s="400">
        <v>0</v>
      </c>
      <c r="L80" s="400">
        <v>0</v>
      </c>
      <c r="M80" s="614">
        <v>0</v>
      </c>
      <c r="N80" s="400">
        <v>0</v>
      </c>
      <c r="O80" s="400">
        <v>0</v>
      </c>
      <c r="P80" s="400">
        <v>0</v>
      </c>
      <c r="Q80" s="400">
        <v>0</v>
      </c>
      <c r="R80" s="400">
        <v>0</v>
      </c>
      <c r="S80" s="400">
        <v>0</v>
      </c>
      <c r="T80" s="400">
        <v>0</v>
      </c>
      <c r="U80" s="400">
        <v>0</v>
      </c>
      <c r="V80" s="400">
        <v>0</v>
      </c>
      <c r="W80" s="400">
        <v>0</v>
      </c>
      <c r="X80" s="400">
        <v>0</v>
      </c>
      <c r="Y80" s="400">
        <v>0</v>
      </c>
      <c r="Z80" s="400">
        <v>0</v>
      </c>
      <c r="AA80" s="400">
        <v>0</v>
      </c>
      <c r="AB80" s="400">
        <v>0</v>
      </c>
      <c r="AC80" s="400">
        <v>0</v>
      </c>
      <c r="AD80" s="400">
        <v>0</v>
      </c>
      <c r="AE80" s="400">
        <v>0</v>
      </c>
      <c r="AF80" s="400">
        <v>0</v>
      </c>
      <c r="AG80" s="400">
        <v>0</v>
      </c>
      <c r="AH80" s="400">
        <v>0</v>
      </c>
      <c r="AI80" s="400">
        <v>0</v>
      </c>
      <c r="AJ80" s="400">
        <v>0</v>
      </c>
      <c r="AK80" s="400">
        <v>0</v>
      </c>
      <c r="AL80" s="400">
        <v>0</v>
      </c>
      <c r="AM80" s="400">
        <v>0</v>
      </c>
      <c r="AN80" s="400">
        <v>0</v>
      </c>
      <c r="AO80" s="400">
        <v>0</v>
      </c>
      <c r="AP80" s="400">
        <v>0</v>
      </c>
      <c r="AQ80" s="400">
        <v>0</v>
      </c>
      <c r="AR80" s="400">
        <v>0</v>
      </c>
      <c r="AS80" s="400">
        <v>0</v>
      </c>
      <c r="AT80" s="400">
        <v>0</v>
      </c>
      <c r="AU80" s="400">
        <v>0</v>
      </c>
      <c r="AV80" s="400">
        <v>0</v>
      </c>
      <c r="AW80" s="400">
        <v>0</v>
      </c>
      <c r="AX80" s="400">
        <v>0</v>
      </c>
      <c r="AY80" s="400">
        <v>0</v>
      </c>
      <c r="AZ80" s="400">
        <v>0</v>
      </c>
      <c r="BA80" s="24">
        <f>AX80+AP80</f>
        <v>0</v>
      </c>
    </row>
    <row r="81" spans="1:90" s="4" customFormat="1" ht="48" customHeight="1" x14ac:dyDescent="0.25">
      <c r="A81" s="6"/>
      <c r="B81" s="416" t="s">
        <v>124</v>
      </c>
      <c r="C81" s="417" t="s">
        <v>170</v>
      </c>
      <c r="D81" s="601" t="s">
        <v>93</v>
      </c>
      <c r="E81" s="404">
        <v>0</v>
      </c>
      <c r="F81" s="404">
        <v>0</v>
      </c>
      <c r="G81" s="404">
        <v>0</v>
      </c>
      <c r="H81" s="404">
        <v>0</v>
      </c>
      <c r="I81" s="404">
        <v>0</v>
      </c>
      <c r="J81" s="404">
        <v>0</v>
      </c>
      <c r="K81" s="404">
        <v>0</v>
      </c>
      <c r="L81" s="404">
        <v>0</v>
      </c>
      <c r="M81" s="615">
        <v>0</v>
      </c>
      <c r="N81" s="404">
        <v>0</v>
      </c>
      <c r="O81" s="404">
        <v>0</v>
      </c>
      <c r="P81" s="404">
        <v>0</v>
      </c>
      <c r="Q81" s="404">
        <v>0</v>
      </c>
      <c r="R81" s="404">
        <v>0</v>
      </c>
      <c r="S81" s="404">
        <v>0</v>
      </c>
      <c r="T81" s="404">
        <v>0</v>
      </c>
      <c r="U81" s="404">
        <v>0</v>
      </c>
      <c r="V81" s="404">
        <v>0</v>
      </c>
      <c r="W81" s="404">
        <v>0</v>
      </c>
      <c r="X81" s="404">
        <v>0</v>
      </c>
      <c r="Y81" s="404">
        <v>0</v>
      </c>
      <c r="Z81" s="404">
        <v>0</v>
      </c>
      <c r="AA81" s="404">
        <v>0</v>
      </c>
      <c r="AB81" s="404">
        <v>0</v>
      </c>
      <c r="AC81" s="404">
        <v>0</v>
      </c>
      <c r="AD81" s="404">
        <v>0</v>
      </c>
      <c r="AE81" s="404">
        <v>0</v>
      </c>
      <c r="AF81" s="404">
        <v>0</v>
      </c>
      <c r="AG81" s="404">
        <v>0</v>
      </c>
      <c r="AH81" s="404">
        <v>0</v>
      </c>
      <c r="AI81" s="404">
        <v>0</v>
      </c>
      <c r="AJ81" s="404">
        <v>0</v>
      </c>
      <c r="AK81" s="404">
        <v>0</v>
      </c>
      <c r="AL81" s="404">
        <v>0</v>
      </c>
      <c r="AM81" s="404">
        <v>0</v>
      </c>
      <c r="AN81" s="404">
        <v>0</v>
      </c>
      <c r="AO81" s="404">
        <v>0</v>
      </c>
      <c r="AP81" s="404">
        <v>0</v>
      </c>
      <c r="AQ81" s="404">
        <v>0</v>
      </c>
      <c r="AR81" s="404">
        <v>0</v>
      </c>
      <c r="AS81" s="404">
        <v>0</v>
      </c>
      <c r="AT81" s="404">
        <v>0</v>
      </c>
      <c r="AU81" s="404">
        <v>0</v>
      </c>
      <c r="AV81" s="404">
        <v>0</v>
      </c>
      <c r="AW81" s="404">
        <v>0</v>
      </c>
      <c r="AX81" s="404">
        <v>0</v>
      </c>
      <c r="AY81" s="404">
        <v>0</v>
      </c>
      <c r="AZ81" s="404">
        <v>0</v>
      </c>
      <c r="BA81" s="24">
        <f>AX81+AP81</f>
        <v>0</v>
      </c>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row>
    <row r="82" spans="1:90" s="4" customFormat="1" ht="42" customHeight="1" x14ac:dyDescent="0.25">
      <c r="A82" s="6"/>
      <c r="B82" s="397" t="s">
        <v>712</v>
      </c>
      <c r="C82" s="398" t="s">
        <v>172</v>
      </c>
      <c r="D82" s="397" t="s">
        <v>93</v>
      </c>
      <c r="E82" s="400">
        <v>0</v>
      </c>
      <c r="F82" s="400">
        <v>0</v>
      </c>
      <c r="G82" s="400">
        <v>0</v>
      </c>
      <c r="H82" s="400">
        <v>0</v>
      </c>
      <c r="I82" s="400">
        <v>0</v>
      </c>
      <c r="J82" s="400">
        <v>0</v>
      </c>
      <c r="K82" s="400">
        <v>0</v>
      </c>
      <c r="L82" s="400">
        <v>0</v>
      </c>
      <c r="M82" s="614">
        <v>0</v>
      </c>
      <c r="N82" s="400">
        <v>0</v>
      </c>
      <c r="O82" s="400">
        <v>0</v>
      </c>
      <c r="P82" s="400">
        <v>0</v>
      </c>
      <c r="Q82" s="400">
        <v>0</v>
      </c>
      <c r="R82" s="400">
        <v>0</v>
      </c>
      <c r="S82" s="400">
        <v>0</v>
      </c>
      <c r="T82" s="400">
        <v>0</v>
      </c>
      <c r="U82" s="400">
        <v>0</v>
      </c>
      <c r="V82" s="400">
        <v>0</v>
      </c>
      <c r="W82" s="400">
        <v>0</v>
      </c>
      <c r="X82" s="400">
        <v>0</v>
      </c>
      <c r="Y82" s="400">
        <v>0</v>
      </c>
      <c r="Z82" s="400">
        <v>0</v>
      </c>
      <c r="AA82" s="400">
        <v>0</v>
      </c>
      <c r="AB82" s="400">
        <v>0</v>
      </c>
      <c r="AC82" s="400">
        <v>0</v>
      </c>
      <c r="AD82" s="400">
        <v>0</v>
      </c>
      <c r="AE82" s="400">
        <v>0</v>
      </c>
      <c r="AF82" s="400">
        <v>0</v>
      </c>
      <c r="AG82" s="400">
        <v>0</v>
      </c>
      <c r="AH82" s="400">
        <v>0</v>
      </c>
      <c r="AI82" s="400">
        <v>0</v>
      </c>
      <c r="AJ82" s="400">
        <v>0</v>
      </c>
      <c r="AK82" s="400">
        <v>0</v>
      </c>
      <c r="AL82" s="400">
        <v>0</v>
      </c>
      <c r="AM82" s="400">
        <v>0</v>
      </c>
      <c r="AN82" s="400">
        <v>0</v>
      </c>
      <c r="AO82" s="400">
        <v>0</v>
      </c>
      <c r="AP82" s="400">
        <v>0</v>
      </c>
      <c r="AQ82" s="400">
        <v>0</v>
      </c>
      <c r="AR82" s="400">
        <v>0</v>
      </c>
      <c r="AS82" s="400">
        <v>0</v>
      </c>
      <c r="AT82" s="400">
        <v>0</v>
      </c>
      <c r="AU82" s="400">
        <v>0</v>
      </c>
      <c r="AV82" s="400">
        <v>0</v>
      </c>
      <c r="AW82" s="400">
        <v>0</v>
      </c>
      <c r="AX82" s="400">
        <v>0</v>
      </c>
      <c r="AY82" s="400">
        <v>0</v>
      </c>
      <c r="AZ82" s="400">
        <v>0</v>
      </c>
      <c r="BA82" s="24">
        <f>AX82+AP82</f>
        <v>0</v>
      </c>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row>
    <row r="83" spans="1:90" s="4" customFormat="1" ht="42" customHeight="1" x14ac:dyDescent="0.25">
      <c r="A83" s="6"/>
      <c r="B83" s="397" t="s">
        <v>713</v>
      </c>
      <c r="C83" s="398" t="s">
        <v>645</v>
      </c>
      <c r="D83" s="397" t="s">
        <v>93</v>
      </c>
      <c r="E83" s="400">
        <v>0</v>
      </c>
      <c r="F83" s="400">
        <v>0</v>
      </c>
      <c r="G83" s="400">
        <v>0</v>
      </c>
      <c r="H83" s="400">
        <v>0</v>
      </c>
      <c r="I83" s="400">
        <v>0</v>
      </c>
      <c r="J83" s="400">
        <v>0</v>
      </c>
      <c r="K83" s="400">
        <v>0</v>
      </c>
      <c r="L83" s="400">
        <v>0</v>
      </c>
      <c r="M83" s="614">
        <v>0</v>
      </c>
      <c r="N83" s="400">
        <v>0</v>
      </c>
      <c r="O83" s="400">
        <v>0</v>
      </c>
      <c r="P83" s="400">
        <v>0</v>
      </c>
      <c r="Q83" s="400">
        <v>0</v>
      </c>
      <c r="R83" s="400">
        <v>0</v>
      </c>
      <c r="S83" s="400">
        <v>0</v>
      </c>
      <c r="T83" s="400">
        <v>0</v>
      </c>
      <c r="U83" s="400">
        <v>0</v>
      </c>
      <c r="V83" s="400">
        <v>0</v>
      </c>
      <c r="W83" s="400">
        <v>0</v>
      </c>
      <c r="X83" s="400">
        <v>0</v>
      </c>
      <c r="Y83" s="400">
        <v>0</v>
      </c>
      <c r="Z83" s="400">
        <v>0</v>
      </c>
      <c r="AA83" s="400">
        <v>0</v>
      </c>
      <c r="AB83" s="400">
        <v>0</v>
      </c>
      <c r="AC83" s="400">
        <v>0</v>
      </c>
      <c r="AD83" s="400">
        <v>0</v>
      </c>
      <c r="AE83" s="400">
        <v>0</v>
      </c>
      <c r="AF83" s="400">
        <v>0</v>
      </c>
      <c r="AG83" s="400">
        <v>0</v>
      </c>
      <c r="AH83" s="400">
        <v>0</v>
      </c>
      <c r="AI83" s="400">
        <v>0</v>
      </c>
      <c r="AJ83" s="400">
        <v>0</v>
      </c>
      <c r="AK83" s="400">
        <v>0</v>
      </c>
      <c r="AL83" s="400">
        <v>0</v>
      </c>
      <c r="AM83" s="400">
        <v>0</v>
      </c>
      <c r="AN83" s="400">
        <v>0</v>
      </c>
      <c r="AO83" s="400">
        <v>0</v>
      </c>
      <c r="AP83" s="400">
        <v>0</v>
      </c>
      <c r="AQ83" s="400">
        <v>0</v>
      </c>
      <c r="AR83" s="400">
        <v>0</v>
      </c>
      <c r="AS83" s="400">
        <v>0</v>
      </c>
      <c r="AT83" s="400">
        <v>0</v>
      </c>
      <c r="AU83" s="400">
        <v>0</v>
      </c>
      <c r="AV83" s="400">
        <v>0</v>
      </c>
      <c r="AW83" s="400">
        <v>0</v>
      </c>
      <c r="AX83" s="400">
        <v>0</v>
      </c>
      <c r="AY83" s="400">
        <v>0</v>
      </c>
      <c r="AZ83" s="400">
        <v>0</v>
      </c>
      <c r="BA83" s="24">
        <f>AX83+AP83</f>
        <v>0</v>
      </c>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row>
    <row r="84" spans="1:90" s="4" customFormat="1" ht="48" customHeight="1" x14ac:dyDescent="0.25">
      <c r="A84" s="6"/>
      <c r="B84" s="416" t="s">
        <v>126</v>
      </c>
      <c r="C84" s="602" t="s">
        <v>175</v>
      </c>
      <c r="D84" s="601" t="s">
        <v>93</v>
      </c>
      <c r="E84" s="405">
        <f t="shared" ref="E84:AV84" si="34">SUBTOTAL(9,E85:E88)</f>
        <v>0</v>
      </c>
      <c r="F84" s="405">
        <f t="shared" si="34"/>
        <v>0</v>
      </c>
      <c r="G84" s="405">
        <f t="shared" si="34"/>
        <v>0</v>
      </c>
      <c r="H84" s="405">
        <f t="shared" si="34"/>
        <v>0</v>
      </c>
      <c r="I84" s="405">
        <f t="shared" si="34"/>
        <v>3.5100000000000002</v>
      </c>
      <c r="J84" s="405">
        <f t="shared" si="34"/>
        <v>0</v>
      </c>
      <c r="K84" s="405">
        <f t="shared" si="34"/>
        <v>0</v>
      </c>
      <c r="L84" s="405">
        <f t="shared" si="34"/>
        <v>0</v>
      </c>
      <c r="M84" s="405">
        <f t="shared" si="34"/>
        <v>0</v>
      </c>
      <c r="N84" s="405">
        <f t="shared" si="34"/>
        <v>0</v>
      </c>
      <c r="O84" s="405">
        <f t="shared" si="34"/>
        <v>0</v>
      </c>
      <c r="P84" s="405">
        <f t="shared" si="34"/>
        <v>0</v>
      </c>
      <c r="Q84" s="405">
        <f t="shared" si="34"/>
        <v>0</v>
      </c>
      <c r="R84" s="405">
        <f t="shared" si="34"/>
        <v>0</v>
      </c>
      <c r="S84" s="405">
        <f t="shared" si="34"/>
        <v>0</v>
      </c>
      <c r="T84" s="405">
        <f t="shared" si="34"/>
        <v>0</v>
      </c>
      <c r="U84" s="405">
        <f t="shared" si="34"/>
        <v>0</v>
      </c>
      <c r="V84" s="405">
        <f t="shared" si="34"/>
        <v>0</v>
      </c>
      <c r="W84" s="405">
        <f t="shared" si="34"/>
        <v>0</v>
      </c>
      <c r="X84" s="405">
        <f t="shared" si="34"/>
        <v>0</v>
      </c>
      <c r="Y84" s="405">
        <f t="shared" si="34"/>
        <v>0</v>
      </c>
      <c r="Z84" s="405">
        <f t="shared" si="34"/>
        <v>0</v>
      </c>
      <c r="AA84" s="405">
        <f t="shared" si="34"/>
        <v>0</v>
      </c>
      <c r="AB84" s="405">
        <f t="shared" si="34"/>
        <v>0</v>
      </c>
      <c r="AC84" s="405">
        <f t="shared" si="34"/>
        <v>0</v>
      </c>
      <c r="AD84" s="405">
        <f t="shared" si="34"/>
        <v>0</v>
      </c>
      <c r="AE84" s="405">
        <f t="shared" si="34"/>
        <v>0</v>
      </c>
      <c r="AF84" s="405">
        <f t="shared" si="34"/>
        <v>0</v>
      </c>
      <c r="AG84" s="405">
        <f t="shared" si="34"/>
        <v>0</v>
      </c>
      <c r="AH84" s="405">
        <f t="shared" si="34"/>
        <v>0</v>
      </c>
      <c r="AI84" s="405">
        <f t="shared" si="34"/>
        <v>0</v>
      </c>
      <c r="AJ84" s="405">
        <f t="shared" si="34"/>
        <v>0</v>
      </c>
      <c r="AK84" s="405">
        <f t="shared" si="34"/>
        <v>0</v>
      </c>
      <c r="AL84" s="405">
        <f t="shared" si="34"/>
        <v>0</v>
      </c>
      <c r="AM84" s="405">
        <f t="shared" si="34"/>
        <v>0</v>
      </c>
      <c r="AN84" s="405">
        <f t="shared" si="34"/>
        <v>0</v>
      </c>
      <c r="AO84" s="405">
        <f t="shared" si="34"/>
        <v>0</v>
      </c>
      <c r="AP84" s="405">
        <f t="shared" si="34"/>
        <v>0</v>
      </c>
      <c r="AQ84" s="405">
        <f t="shared" si="34"/>
        <v>0</v>
      </c>
      <c r="AR84" s="405">
        <f t="shared" si="34"/>
        <v>0</v>
      </c>
      <c r="AS84" s="405">
        <f t="shared" si="34"/>
        <v>0</v>
      </c>
      <c r="AT84" s="405">
        <f t="shared" si="34"/>
        <v>0</v>
      </c>
      <c r="AU84" s="405">
        <f t="shared" si="34"/>
        <v>0</v>
      </c>
      <c r="AV84" s="405">
        <f t="shared" si="34"/>
        <v>0</v>
      </c>
      <c r="AW84" s="405">
        <f>SUBTOTAL(9,AW85:AW88)</f>
        <v>5.8141999999999996</v>
      </c>
      <c r="AX84" s="405">
        <f>SUBTOTAL(9,AX85:AX88)</f>
        <v>9.4371000000000009</v>
      </c>
      <c r="AY84" s="404">
        <f>SUBTOTAL(9,AY85:AY88)</f>
        <v>0</v>
      </c>
      <c r="AZ84" s="404">
        <f>SUBTOTAL(9,AZ85:AZ88)</f>
        <v>0</v>
      </c>
      <c r="BA84" s="24">
        <f>AX84+AP84</f>
        <v>9.4371000000000009</v>
      </c>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row>
    <row r="85" spans="1:90" s="4" customFormat="1" ht="33" customHeight="1" x14ac:dyDescent="0.25">
      <c r="A85" s="6"/>
      <c r="B85" s="67" t="s">
        <v>126</v>
      </c>
      <c r="C85" s="620" t="s">
        <v>1677</v>
      </c>
      <c r="D85" s="421" t="s">
        <v>1683</v>
      </c>
      <c r="E85" s="316"/>
      <c r="F85" s="316"/>
      <c r="G85" s="316"/>
      <c r="H85" s="316"/>
      <c r="I85" s="316">
        <v>0.66</v>
      </c>
      <c r="J85" s="316"/>
      <c r="K85" s="316"/>
      <c r="L85" s="316"/>
      <c r="M85" s="378"/>
      <c r="N85" s="316"/>
      <c r="O85" s="316"/>
      <c r="P85" s="316"/>
      <c r="Q85" s="316"/>
      <c r="R85" s="316"/>
      <c r="S85" s="316"/>
      <c r="T85" s="316"/>
      <c r="U85" s="316"/>
      <c r="V85" s="316"/>
      <c r="W85" s="316"/>
      <c r="X85" s="316"/>
      <c r="Y85" s="316"/>
      <c r="Z85" s="316"/>
      <c r="AA85" s="316"/>
      <c r="AB85" s="316"/>
      <c r="AC85" s="316"/>
      <c r="AD85" s="316"/>
      <c r="AE85" s="316"/>
      <c r="AF85" s="316"/>
      <c r="AG85" s="316"/>
      <c r="AH85" s="316"/>
      <c r="AI85" s="316"/>
      <c r="AJ85" s="316"/>
      <c r="AK85" s="316"/>
      <c r="AL85" s="316"/>
      <c r="AM85" s="316"/>
      <c r="AN85" s="316"/>
      <c r="AO85" s="316"/>
      <c r="AP85" s="316"/>
      <c r="AQ85" s="316"/>
      <c r="AR85" s="316"/>
      <c r="AS85" s="316"/>
      <c r="AT85" s="316"/>
      <c r="AU85" s="316"/>
      <c r="AV85" s="316"/>
      <c r="AW85" s="316">
        <v>1E-4</v>
      </c>
      <c r="AX85" s="316">
        <v>3.1040000000000001</v>
      </c>
      <c r="AY85" s="316"/>
      <c r="AZ85" s="316"/>
      <c r="BA85" s="24"/>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row>
    <row r="86" spans="1:90" s="4" customFormat="1" ht="33" customHeight="1" x14ac:dyDescent="0.25">
      <c r="A86" s="6"/>
      <c r="B86" s="67" t="s">
        <v>126</v>
      </c>
      <c r="C86" s="620" t="s">
        <v>1434</v>
      </c>
      <c r="D86" s="421" t="s">
        <v>1623</v>
      </c>
      <c r="E86" s="316"/>
      <c r="F86" s="316"/>
      <c r="G86" s="316"/>
      <c r="H86" s="316"/>
      <c r="I86" s="316"/>
      <c r="J86" s="316"/>
      <c r="K86" s="316"/>
      <c r="L86" s="316"/>
      <c r="M86" s="378"/>
      <c r="N86" s="316"/>
      <c r="O86" s="316"/>
      <c r="P86" s="316"/>
      <c r="Q86" s="316"/>
      <c r="R86" s="316"/>
      <c r="S86" s="316"/>
      <c r="T86" s="316"/>
      <c r="U86" s="316"/>
      <c r="V86" s="316"/>
      <c r="W86" s="316"/>
      <c r="X86" s="316"/>
      <c r="Y86" s="316"/>
      <c r="Z86" s="316"/>
      <c r="AA86" s="316"/>
      <c r="AB86" s="316"/>
      <c r="AC86" s="316"/>
      <c r="AD86" s="316"/>
      <c r="AE86" s="316"/>
      <c r="AF86" s="316"/>
      <c r="AG86" s="316"/>
      <c r="AH86" s="316"/>
      <c r="AI86" s="316"/>
      <c r="AJ86" s="316"/>
      <c r="AK86" s="316"/>
      <c r="AL86" s="316"/>
      <c r="AM86" s="316"/>
      <c r="AN86" s="316"/>
      <c r="AO86" s="316"/>
      <c r="AP86" s="316"/>
      <c r="AQ86" s="316"/>
      <c r="AR86" s="316"/>
      <c r="AS86" s="316"/>
      <c r="AT86" s="316"/>
      <c r="AU86" s="316"/>
      <c r="AV86" s="316"/>
      <c r="AW86" s="316">
        <v>4.3140000000000001</v>
      </c>
      <c r="AX86" s="316">
        <v>1E-4</v>
      </c>
      <c r="AY86" s="316"/>
      <c r="AZ86" s="316"/>
      <c r="BA86" s="24"/>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row>
    <row r="87" spans="1:90" s="4" customFormat="1" ht="33" customHeight="1" x14ac:dyDescent="0.25">
      <c r="A87" s="6"/>
      <c r="B87" s="67" t="s">
        <v>126</v>
      </c>
      <c r="C87" s="620" t="s">
        <v>1439</v>
      </c>
      <c r="D87" s="421" t="s">
        <v>1638</v>
      </c>
      <c r="E87" s="316"/>
      <c r="F87" s="316"/>
      <c r="G87" s="316"/>
      <c r="H87" s="316"/>
      <c r="I87" s="316">
        <v>2.4</v>
      </c>
      <c r="J87" s="316"/>
      <c r="K87" s="316"/>
      <c r="L87" s="316"/>
      <c r="M87" s="378"/>
      <c r="N87" s="316"/>
      <c r="O87" s="316"/>
      <c r="P87" s="316"/>
      <c r="Q87" s="316"/>
      <c r="R87" s="316"/>
      <c r="S87" s="316"/>
      <c r="T87" s="316"/>
      <c r="U87" s="316"/>
      <c r="V87" s="316"/>
      <c r="W87" s="316"/>
      <c r="X87" s="316"/>
      <c r="Y87" s="316"/>
      <c r="Z87" s="316"/>
      <c r="AA87" s="316"/>
      <c r="AB87" s="316"/>
      <c r="AC87" s="316"/>
      <c r="AD87" s="316"/>
      <c r="AE87" s="316"/>
      <c r="AF87" s="316"/>
      <c r="AG87" s="316"/>
      <c r="AH87" s="316"/>
      <c r="AI87" s="316"/>
      <c r="AJ87" s="316"/>
      <c r="AK87" s="316"/>
      <c r="AL87" s="316"/>
      <c r="AM87" s="316"/>
      <c r="AN87" s="316"/>
      <c r="AO87" s="316"/>
      <c r="AP87" s="316"/>
      <c r="AQ87" s="316"/>
      <c r="AR87" s="316"/>
      <c r="AS87" s="316"/>
      <c r="AT87" s="316"/>
      <c r="AU87" s="316"/>
      <c r="AV87" s="316"/>
      <c r="AW87" s="316">
        <v>1E-4</v>
      </c>
      <c r="AX87" s="316">
        <v>4.8330000000000002</v>
      </c>
      <c r="AY87" s="316"/>
      <c r="AZ87" s="316"/>
      <c r="BA87" s="24"/>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row>
    <row r="88" spans="1:90" s="4" customFormat="1" ht="33" customHeight="1" x14ac:dyDescent="0.25">
      <c r="A88" s="6"/>
      <c r="B88" s="67" t="s">
        <v>126</v>
      </c>
      <c r="C88" s="620" t="s">
        <v>1437</v>
      </c>
      <c r="D88" s="421" t="s">
        <v>1624</v>
      </c>
      <c r="E88" s="316"/>
      <c r="F88" s="316"/>
      <c r="G88" s="316"/>
      <c r="H88" s="316"/>
      <c r="I88" s="316">
        <v>0.45</v>
      </c>
      <c r="J88" s="316"/>
      <c r="K88" s="316"/>
      <c r="L88" s="316"/>
      <c r="M88" s="378"/>
      <c r="N88" s="316"/>
      <c r="O88" s="316"/>
      <c r="P88" s="316"/>
      <c r="Q88" s="316"/>
      <c r="R88" s="316"/>
      <c r="S88" s="316"/>
      <c r="T88" s="316"/>
      <c r="U88" s="316"/>
      <c r="V88" s="316"/>
      <c r="W88" s="316"/>
      <c r="X88" s="316"/>
      <c r="Y88" s="316"/>
      <c r="Z88" s="316"/>
      <c r="AA88" s="316"/>
      <c r="AB88" s="316"/>
      <c r="AC88" s="316"/>
      <c r="AD88" s="316"/>
      <c r="AE88" s="316"/>
      <c r="AF88" s="316"/>
      <c r="AG88" s="316"/>
      <c r="AH88" s="316"/>
      <c r="AI88" s="316"/>
      <c r="AJ88" s="316"/>
      <c r="AK88" s="316"/>
      <c r="AL88" s="316"/>
      <c r="AM88" s="316"/>
      <c r="AN88" s="316"/>
      <c r="AO88" s="316"/>
      <c r="AP88" s="316"/>
      <c r="AQ88" s="316"/>
      <c r="AR88" s="316"/>
      <c r="AS88" s="316"/>
      <c r="AT88" s="316"/>
      <c r="AU88" s="316"/>
      <c r="AV88" s="316"/>
      <c r="AW88" s="316">
        <v>1.5</v>
      </c>
      <c r="AX88" s="316">
        <v>1.5</v>
      </c>
      <c r="AY88" s="316"/>
      <c r="AZ88" s="316"/>
      <c r="BA88" s="24"/>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row>
    <row r="89" spans="1:90" s="4" customFormat="1" ht="48" customHeight="1" x14ac:dyDescent="0.25">
      <c r="A89" s="6"/>
      <c r="B89" s="416" t="s">
        <v>724</v>
      </c>
      <c r="C89" s="602" t="s">
        <v>177</v>
      </c>
      <c r="D89" s="601" t="s">
        <v>93</v>
      </c>
      <c r="E89" s="404">
        <v>0</v>
      </c>
      <c r="F89" s="404">
        <v>0</v>
      </c>
      <c r="G89" s="404">
        <v>0</v>
      </c>
      <c r="H89" s="404">
        <v>0</v>
      </c>
      <c r="I89" s="404">
        <v>0</v>
      </c>
      <c r="J89" s="404">
        <v>0</v>
      </c>
      <c r="K89" s="404">
        <v>0</v>
      </c>
      <c r="L89" s="404">
        <v>0</v>
      </c>
      <c r="M89" s="615">
        <v>0</v>
      </c>
      <c r="N89" s="404">
        <v>0</v>
      </c>
      <c r="O89" s="404">
        <v>0</v>
      </c>
      <c r="P89" s="404">
        <v>0</v>
      </c>
      <c r="Q89" s="404">
        <v>0</v>
      </c>
      <c r="R89" s="404">
        <v>0</v>
      </c>
      <c r="S89" s="404">
        <v>0</v>
      </c>
      <c r="T89" s="404">
        <v>0</v>
      </c>
      <c r="U89" s="404">
        <v>0</v>
      </c>
      <c r="V89" s="404">
        <v>0</v>
      </c>
      <c r="W89" s="404">
        <v>0</v>
      </c>
      <c r="X89" s="404">
        <v>0</v>
      </c>
      <c r="Y89" s="404">
        <v>0</v>
      </c>
      <c r="Z89" s="404">
        <v>0</v>
      </c>
      <c r="AA89" s="404">
        <v>0</v>
      </c>
      <c r="AB89" s="404">
        <v>0</v>
      </c>
      <c r="AC89" s="404">
        <v>0</v>
      </c>
      <c r="AD89" s="404">
        <v>0</v>
      </c>
      <c r="AE89" s="404">
        <v>0</v>
      </c>
      <c r="AF89" s="404">
        <v>0</v>
      </c>
      <c r="AG89" s="404">
        <v>0</v>
      </c>
      <c r="AH89" s="404">
        <v>0</v>
      </c>
      <c r="AI89" s="404">
        <v>0</v>
      </c>
      <c r="AJ89" s="404">
        <v>0</v>
      </c>
      <c r="AK89" s="404">
        <v>0</v>
      </c>
      <c r="AL89" s="404">
        <v>0</v>
      </c>
      <c r="AM89" s="404">
        <v>0</v>
      </c>
      <c r="AN89" s="404">
        <v>0</v>
      </c>
      <c r="AO89" s="404">
        <v>0</v>
      </c>
      <c r="AP89" s="404">
        <v>0</v>
      </c>
      <c r="AQ89" s="404">
        <v>0</v>
      </c>
      <c r="AR89" s="404">
        <v>0</v>
      </c>
      <c r="AS89" s="404">
        <v>0</v>
      </c>
      <c r="AT89" s="404">
        <v>0</v>
      </c>
      <c r="AU89" s="404">
        <v>0</v>
      </c>
      <c r="AV89" s="404">
        <v>0</v>
      </c>
      <c r="AW89" s="404"/>
      <c r="AX89" s="404">
        <v>0</v>
      </c>
      <c r="AY89" s="404">
        <v>0</v>
      </c>
      <c r="AZ89" s="404">
        <v>0</v>
      </c>
      <c r="BA89" s="24">
        <f t="shared" ref="BA89:BA96" si="35">AX89+AP89</f>
        <v>0</v>
      </c>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row>
    <row r="90" spans="1:90" s="4" customFormat="1" ht="48" customHeight="1" x14ac:dyDescent="0.25">
      <c r="A90" s="6"/>
      <c r="B90" s="416" t="s">
        <v>732</v>
      </c>
      <c r="C90" s="417" t="s">
        <v>179</v>
      </c>
      <c r="D90" s="416" t="s">
        <v>93</v>
      </c>
      <c r="E90" s="404">
        <f>E91+E92</f>
        <v>0</v>
      </c>
      <c r="F90" s="404">
        <f>F91+F92</f>
        <v>0</v>
      </c>
      <c r="G90" s="404">
        <f t="shared" ref="G90:AZ90" si="36">G91+G92</f>
        <v>0</v>
      </c>
      <c r="H90" s="404">
        <f t="shared" si="36"/>
        <v>0</v>
      </c>
      <c r="I90" s="404">
        <f t="shared" si="36"/>
        <v>0</v>
      </c>
      <c r="J90" s="404">
        <f t="shared" si="36"/>
        <v>0</v>
      </c>
      <c r="K90" s="404">
        <f t="shared" si="36"/>
        <v>0</v>
      </c>
      <c r="L90" s="404">
        <f t="shared" si="36"/>
        <v>0</v>
      </c>
      <c r="M90" s="615">
        <f t="shared" si="36"/>
        <v>0</v>
      </c>
      <c r="N90" s="404">
        <f t="shared" si="36"/>
        <v>0</v>
      </c>
      <c r="O90" s="404">
        <f t="shared" si="36"/>
        <v>0</v>
      </c>
      <c r="P90" s="404">
        <f t="shared" si="36"/>
        <v>0</v>
      </c>
      <c r="Q90" s="404">
        <f t="shared" si="36"/>
        <v>0</v>
      </c>
      <c r="R90" s="404">
        <f t="shared" si="36"/>
        <v>0</v>
      </c>
      <c r="S90" s="404">
        <f t="shared" si="36"/>
        <v>0</v>
      </c>
      <c r="T90" s="404">
        <f t="shared" si="36"/>
        <v>0</v>
      </c>
      <c r="U90" s="404">
        <f t="shared" si="36"/>
        <v>0</v>
      </c>
      <c r="V90" s="404">
        <f t="shared" si="36"/>
        <v>0</v>
      </c>
      <c r="W90" s="404">
        <f t="shared" si="36"/>
        <v>0</v>
      </c>
      <c r="X90" s="404">
        <f t="shared" si="36"/>
        <v>0</v>
      </c>
      <c r="Y90" s="404">
        <f t="shared" si="36"/>
        <v>0</v>
      </c>
      <c r="Z90" s="404">
        <f t="shared" si="36"/>
        <v>0</v>
      </c>
      <c r="AA90" s="404">
        <f t="shared" si="36"/>
        <v>0</v>
      </c>
      <c r="AB90" s="404">
        <f t="shared" si="36"/>
        <v>0</v>
      </c>
      <c r="AC90" s="404">
        <f t="shared" si="36"/>
        <v>0</v>
      </c>
      <c r="AD90" s="404">
        <f t="shared" si="36"/>
        <v>0</v>
      </c>
      <c r="AE90" s="404">
        <f t="shared" si="36"/>
        <v>0</v>
      </c>
      <c r="AF90" s="404">
        <f t="shared" si="36"/>
        <v>0</v>
      </c>
      <c r="AG90" s="404">
        <f t="shared" si="36"/>
        <v>0</v>
      </c>
      <c r="AH90" s="404">
        <f t="shared" si="36"/>
        <v>0</v>
      </c>
      <c r="AI90" s="404">
        <f t="shared" si="36"/>
        <v>0</v>
      </c>
      <c r="AJ90" s="404">
        <f t="shared" si="36"/>
        <v>0</v>
      </c>
      <c r="AK90" s="404">
        <f t="shared" si="36"/>
        <v>0</v>
      </c>
      <c r="AL90" s="404">
        <f t="shared" si="36"/>
        <v>0</v>
      </c>
      <c r="AM90" s="404">
        <f t="shared" si="36"/>
        <v>0</v>
      </c>
      <c r="AN90" s="404">
        <f t="shared" si="36"/>
        <v>0</v>
      </c>
      <c r="AO90" s="404">
        <f t="shared" si="36"/>
        <v>0</v>
      </c>
      <c r="AP90" s="404">
        <f t="shared" si="36"/>
        <v>0</v>
      </c>
      <c r="AQ90" s="404">
        <f t="shared" si="36"/>
        <v>0</v>
      </c>
      <c r="AR90" s="404">
        <f t="shared" si="36"/>
        <v>0</v>
      </c>
      <c r="AS90" s="404">
        <f t="shared" si="36"/>
        <v>0</v>
      </c>
      <c r="AT90" s="404">
        <f t="shared" si="36"/>
        <v>0</v>
      </c>
      <c r="AU90" s="404">
        <f t="shared" si="36"/>
        <v>0</v>
      </c>
      <c r="AV90" s="404">
        <f t="shared" si="36"/>
        <v>0</v>
      </c>
      <c r="AW90" s="404"/>
      <c r="AX90" s="404"/>
      <c r="AY90" s="404">
        <f t="shared" si="36"/>
        <v>0</v>
      </c>
      <c r="AZ90" s="404">
        <f t="shared" si="36"/>
        <v>0</v>
      </c>
      <c r="BA90" s="24">
        <f t="shared" si="35"/>
        <v>0</v>
      </c>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row>
    <row r="91" spans="1:90" s="4" customFormat="1" ht="48" customHeight="1" x14ac:dyDescent="0.25">
      <c r="A91" s="6"/>
      <c r="B91" s="416" t="s">
        <v>130</v>
      </c>
      <c r="C91" s="417" t="s">
        <v>1550</v>
      </c>
      <c r="D91" s="416" t="s">
        <v>93</v>
      </c>
      <c r="E91" s="405">
        <f t="shared" ref="E91:AV91" si="37">SUBTOTAL(9,E92:E136)</f>
        <v>0</v>
      </c>
      <c r="F91" s="405">
        <f t="shared" si="37"/>
        <v>0</v>
      </c>
      <c r="G91" s="405">
        <f t="shared" si="37"/>
        <v>0</v>
      </c>
      <c r="H91" s="405">
        <f t="shared" si="37"/>
        <v>0</v>
      </c>
      <c r="I91" s="405">
        <f t="shared" si="37"/>
        <v>0</v>
      </c>
      <c r="J91" s="405">
        <f t="shared" si="37"/>
        <v>0</v>
      </c>
      <c r="K91" s="405">
        <f t="shared" si="37"/>
        <v>0</v>
      </c>
      <c r="L91" s="405">
        <f t="shared" si="37"/>
        <v>0</v>
      </c>
      <c r="M91" s="405">
        <f t="shared" si="37"/>
        <v>0</v>
      </c>
      <c r="N91" s="405">
        <f t="shared" si="37"/>
        <v>0</v>
      </c>
      <c r="O91" s="405">
        <f t="shared" si="37"/>
        <v>0</v>
      </c>
      <c r="P91" s="405">
        <f t="shared" si="37"/>
        <v>0</v>
      </c>
      <c r="Q91" s="405">
        <f t="shared" si="37"/>
        <v>0</v>
      </c>
      <c r="R91" s="405">
        <f t="shared" si="37"/>
        <v>0</v>
      </c>
      <c r="S91" s="405">
        <f t="shared" si="37"/>
        <v>0</v>
      </c>
      <c r="T91" s="405">
        <f t="shared" si="37"/>
        <v>0</v>
      </c>
      <c r="U91" s="405">
        <f t="shared" si="37"/>
        <v>0</v>
      </c>
      <c r="V91" s="405">
        <f t="shared" si="37"/>
        <v>0</v>
      </c>
      <c r="W91" s="405">
        <f t="shared" si="37"/>
        <v>0</v>
      </c>
      <c r="X91" s="405">
        <f t="shared" si="37"/>
        <v>0</v>
      </c>
      <c r="Y91" s="405">
        <f t="shared" si="37"/>
        <v>0</v>
      </c>
      <c r="Z91" s="405">
        <f t="shared" si="37"/>
        <v>0</v>
      </c>
      <c r="AA91" s="405">
        <f t="shared" si="37"/>
        <v>0</v>
      </c>
      <c r="AB91" s="405">
        <f t="shared" si="37"/>
        <v>0</v>
      </c>
      <c r="AC91" s="405">
        <f t="shared" si="37"/>
        <v>0</v>
      </c>
      <c r="AD91" s="405">
        <f t="shared" si="37"/>
        <v>0</v>
      </c>
      <c r="AE91" s="405">
        <f t="shared" si="37"/>
        <v>0</v>
      </c>
      <c r="AF91" s="405">
        <f t="shared" si="37"/>
        <v>0</v>
      </c>
      <c r="AG91" s="405">
        <f t="shared" si="37"/>
        <v>0</v>
      </c>
      <c r="AH91" s="405">
        <f t="shared" si="37"/>
        <v>0</v>
      </c>
      <c r="AI91" s="405">
        <f t="shared" si="37"/>
        <v>0</v>
      </c>
      <c r="AJ91" s="405">
        <f t="shared" si="37"/>
        <v>0</v>
      </c>
      <c r="AK91" s="405">
        <f t="shared" si="37"/>
        <v>0</v>
      </c>
      <c r="AL91" s="405">
        <f t="shared" si="37"/>
        <v>0</v>
      </c>
      <c r="AM91" s="405">
        <f t="shared" si="37"/>
        <v>0</v>
      </c>
      <c r="AN91" s="405">
        <f t="shared" si="37"/>
        <v>0</v>
      </c>
      <c r="AO91" s="405">
        <f t="shared" si="37"/>
        <v>0</v>
      </c>
      <c r="AP91" s="405">
        <f t="shared" si="37"/>
        <v>0</v>
      </c>
      <c r="AQ91" s="405">
        <f t="shared" si="37"/>
        <v>0</v>
      </c>
      <c r="AR91" s="405">
        <f t="shared" si="37"/>
        <v>0</v>
      </c>
      <c r="AS91" s="405">
        <f t="shared" si="37"/>
        <v>0</v>
      </c>
      <c r="AT91" s="405">
        <f t="shared" si="37"/>
        <v>0</v>
      </c>
      <c r="AU91" s="405">
        <f t="shared" si="37"/>
        <v>0</v>
      </c>
      <c r="AV91" s="405">
        <f t="shared" si="37"/>
        <v>0</v>
      </c>
      <c r="AW91" s="405">
        <f>SUBTOTAL(9,AW92:AW136)</f>
        <v>30.277000000000001</v>
      </c>
      <c r="AX91" s="405">
        <f>SUBTOTAL(9,AX92:AX136)</f>
        <v>37.914000000000001</v>
      </c>
      <c r="AY91" s="404">
        <v>0</v>
      </c>
      <c r="AZ91" s="404">
        <v>0</v>
      </c>
      <c r="BA91" s="24">
        <f t="shared" si="35"/>
        <v>37.914000000000001</v>
      </c>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row>
    <row r="92" spans="1:90" s="4" customFormat="1" ht="48" customHeight="1" x14ac:dyDescent="0.25">
      <c r="A92" s="6"/>
      <c r="B92" s="416" t="s">
        <v>132</v>
      </c>
      <c r="C92" s="417" t="s">
        <v>793</v>
      </c>
      <c r="D92" s="416" t="s">
        <v>93</v>
      </c>
      <c r="E92" s="404">
        <v>0</v>
      </c>
      <c r="F92" s="404">
        <v>0</v>
      </c>
      <c r="G92" s="404">
        <v>0</v>
      </c>
      <c r="H92" s="404">
        <v>0</v>
      </c>
      <c r="I92" s="404">
        <v>0</v>
      </c>
      <c r="J92" s="404">
        <v>0</v>
      </c>
      <c r="K92" s="404">
        <v>0</v>
      </c>
      <c r="L92" s="404">
        <v>0</v>
      </c>
      <c r="M92" s="615">
        <v>0</v>
      </c>
      <c r="N92" s="404">
        <v>0</v>
      </c>
      <c r="O92" s="404">
        <v>0</v>
      </c>
      <c r="P92" s="404">
        <v>0</v>
      </c>
      <c r="Q92" s="404">
        <v>0</v>
      </c>
      <c r="R92" s="404">
        <v>0</v>
      </c>
      <c r="S92" s="404">
        <v>0</v>
      </c>
      <c r="T92" s="404">
        <v>0</v>
      </c>
      <c r="U92" s="404">
        <v>0</v>
      </c>
      <c r="V92" s="404">
        <v>0</v>
      </c>
      <c r="W92" s="404">
        <v>0</v>
      </c>
      <c r="X92" s="404">
        <v>0</v>
      </c>
      <c r="Y92" s="404">
        <v>0</v>
      </c>
      <c r="Z92" s="404">
        <v>0</v>
      </c>
      <c r="AA92" s="404">
        <v>0</v>
      </c>
      <c r="AB92" s="404">
        <v>0</v>
      </c>
      <c r="AC92" s="404">
        <v>0</v>
      </c>
      <c r="AD92" s="404">
        <v>0</v>
      </c>
      <c r="AE92" s="404">
        <v>0</v>
      </c>
      <c r="AF92" s="404">
        <v>0</v>
      </c>
      <c r="AG92" s="404">
        <v>0</v>
      </c>
      <c r="AH92" s="404">
        <v>0</v>
      </c>
      <c r="AI92" s="404">
        <v>0</v>
      </c>
      <c r="AJ92" s="404">
        <v>0</v>
      </c>
      <c r="AK92" s="404">
        <v>0</v>
      </c>
      <c r="AL92" s="404">
        <v>0</v>
      </c>
      <c r="AM92" s="404">
        <v>0</v>
      </c>
      <c r="AN92" s="404">
        <v>0</v>
      </c>
      <c r="AO92" s="404">
        <v>0</v>
      </c>
      <c r="AP92" s="404">
        <v>0</v>
      </c>
      <c r="AQ92" s="404">
        <v>0</v>
      </c>
      <c r="AR92" s="404">
        <v>0</v>
      </c>
      <c r="AS92" s="404">
        <v>0</v>
      </c>
      <c r="AT92" s="404">
        <v>0</v>
      </c>
      <c r="AU92" s="404">
        <v>0</v>
      </c>
      <c r="AV92" s="404">
        <v>0</v>
      </c>
      <c r="AW92" s="404"/>
      <c r="AX92" s="404">
        <v>0</v>
      </c>
      <c r="AY92" s="404">
        <v>0</v>
      </c>
      <c r="AZ92" s="404">
        <v>0</v>
      </c>
      <c r="BA92" s="24">
        <f t="shared" si="35"/>
        <v>0</v>
      </c>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row>
    <row r="93" spans="1:90" s="4" customFormat="1" ht="48" customHeight="1" x14ac:dyDescent="0.25">
      <c r="A93" s="6"/>
      <c r="B93" s="416" t="s">
        <v>134</v>
      </c>
      <c r="C93" s="417" t="s">
        <v>794</v>
      </c>
      <c r="D93" s="402" t="s">
        <v>93</v>
      </c>
      <c r="E93" s="404">
        <f t="shared" ref="E93:AN93" si="38">SUM(E94:E95)</f>
        <v>0</v>
      </c>
      <c r="F93" s="404">
        <f t="shared" si="38"/>
        <v>0</v>
      </c>
      <c r="G93" s="405">
        <f t="shared" si="38"/>
        <v>0</v>
      </c>
      <c r="H93" s="405">
        <f t="shared" si="38"/>
        <v>0</v>
      </c>
      <c r="I93" s="405">
        <f t="shared" si="38"/>
        <v>0</v>
      </c>
      <c r="J93" s="405">
        <f t="shared" si="38"/>
        <v>0</v>
      </c>
      <c r="K93" s="405">
        <f t="shared" si="38"/>
        <v>0</v>
      </c>
      <c r="L93" s="404">
        <f t="shared" si="38"/>
        <v>0</v>
      </c>
      <c r="M93" s="615">
        <f t="shared" si="38"/>
        <v>0</v>
      </c>
      <c r="N93" s="404">
        <f t="shared" si="38"/>
        <v>0</v>
      </c>
      <c r="O93" s="404">
        <f t="shared" si="38"/>
        <v>0</v>
      </c>
      <c r="P93" s="404">
        <f t="shared" si="38"/>
        <v>0</v>
      </c>
      <c r="Q93" s="404">
        <f t="shared" si="38"/>
        <v>0</v>
      </c>
      <c r="R93" s="404">
        <f t="shared" si="38"/>
        <v>0</v>
      </c>
      <c r="S93" s="404">
        <f t="shared" si="38"/>
        <v>0</v>
      </c>
      <c r="T93" s="404">
        <f t="shared" si="38"/>
        <v>0</v>
      </c>
      <c r="U93" s="404">
        <f t="shared" si="38"/>
        <v>0</v>
      </c>
      <c r="V93" s="404">
        <f t="shared" si="38"/>
        <v>0</v>
      </c>
      <c r="W93" s="404">
        <f t="shared" si="38"/>
        <v>0</v>
      </c>
      <c r="X93" s="404">
        <f t="shared" si="38"/>
        <v>0</v>
      </c>
      <c r="Y93" s="404">
        <f t="shared" si="38"/>
        <v>0</v>
      </c>
      <c r="Z93" s="404">
        <f t="shared" si="38"/>
        <v>0</v>
      </c>
      <c r="AA93" s="404">
        <f t="shared" si="38"/>
        <v>0</v>
      </c>
      <c r="AB93" s="404">
        <f t="shared" si="38"/>
        <v>0</v>
      </c>
      <c r="AC93" s="404">
        <f t="shared" si="38"/>
        <v>0</v>
      </c>
      <c r="AD93" s="404">
        <f t="shared" si="38"/>
        <v>0</v>
      </c>
      <c r="AE93" s="404">
        <f t="shared" si="38"/>
        <v>0</v>
      </c>
      <c r="AF93" s="404">
        <f t="shared" si="38"/>
        <v>0</v>
      </c>
      <c r="AG93" s="404">
        <f t="shared" si="38"/>
        <v>0</v>
      </c>
      <c r="AH93" s="404">
        <f t="shared" si="38"/>
        <v>0</v>
      </c>
      <c r="AI93" s="404">
        <f t="shared" si="38"/>
        <v>0</v>
      </c>
      <c r="AJ93" s="404">
        <f t="shared" si="38"/>
        <v>0</v>
      </c>
      <c r="AK93" s="404">
        <f t="shared" si="38"/>
        <v>0</v>
      </c>
      <c r="AL93" s="404">
        <f t="shared" si="38"/>
        <v>0</v>
      </c>
      <c r="AM93" s="404">
        <f t="shared" si="38"/>
        <v>0</v>
      </c>
      <c r="AN93" s="404">
        <f t="shared" si="38"/>
        <v>0</v>
      </c>
      <c r="AO93" s="404">
        <f>SUM(AO94:AO95)</f>
        <v>0</v>
      </c>
      <c r="AP93" s="404">
        <f>SUM(AP94:AP95)</f>
        <v>0</v>
      </c>
      <c r="AQ93" s="404">
        <f t="shared" ref="AQ93:AZ93" si="39">SUM(AQ94:AQ95)</f>
        <v>0</v>
      </c>
      <c r="AR93" s="404">
        <f t="shared" si="39"/>
        <v>0</v>
      </c>
      <c r="AS93" s="404">
        <f t="shared" si="39"/>
        <v>0</v>
      </c>
      <c r="AT93" s="404">
        <f t="shared" si="39"/>
        <v>0</v>
      </c>
      <c r="AU93" s="404">
        <f t="shared" si="39"/>
        <v>0</v>
      </c>
      <c r="AV93" s="404">
        <f t="shared" si="39"/>
        <v>0</v>
      </c>
      <c r="AW93" s="405"/>
      <c r="AX93" s="404">
        <f t="shared" si="39"/>
        <v>0</v>
      </c>
      <c r="AY93" s="404">
        <f t="shared" si="39"/>
        <v>0</v>
      </c>
      <c r="AZ93" s="404">
        <f t="shared" si="39"/>
        <v>0</v>
      </c>
      <c r="BA93" s="24">
        <f t="shared" si="35"/>
        <v>0</v>
      </c>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row>
    <row r="94" spans="1:90" s="4" customFormat="1" ht="42" customHeight="1" x14ac:dyDescent="0.25">
      <c r="A94" s="6"/>
      <c r="B94" s="397" t="s">
        <v>136</v>
      </c>
      <c r="C94" s="398" t="s">
        <v>795</v>
      </c>
      <c r="D94" s="397" t="s">
        <v>93</v>
      </c>
      <c r="E94" s="400">
        <v>0</v>
      </c>
      <c r="F94" s="400">
        <v>0</v>
      </c>
      <c r="G94" s="400">
        <v>0</v>
      </c>
      <c r="H94" s="400">
        <v>0</v>
      </c>
      <c r="I94" s="400">
        <v>0</v>
      </c>
      <c r="J94" s="400">
        <v>0</v>
      </c>
      <c r="K94" s="400">
        <v>0</v>
      </c>
      <c r="L94" s="400">
        <v>0</v>
      </c>
      <c r="M94" s="614">
        <v>0</v>
      </c>
      <c r="N94" s="400">
        <v>0</v>
      </c>
      <c r="O94" s="400">
        <v>0</v>
      </c>
      <c r="P94" s="400">
        <v>0</v>
      </c>
      <c r="Q94" s="400">
        <v>0</v>
      </c>
      <c r="R94" s="400">
        <v>0</v>
      </c>
      <c r="S94" s="400">
        <v>0</v>
      </c>
      <c r="T94" s="400">
        <v>0</v>
      </c>
      <c r="U94" s="400">
        <v>0</v>
      </c>
      <c r="V94" s="400">
        <v>0</v>
      </c>
      <c r="W94" s="400">
        <v>0</v>
      </c>
      <c r="X94" s="400">
        <v>0</v>
      </c>
      <c r="Y94" s="400">
        <v>0</v>
      </c>
      <c r="Z94" s="400">
        <v>0</v>
      </c>
      <c r="AA94" s="400">
        <v>0</v>
      </c>
      <c r="AB94" s="400">
        <v>0</v>
      </c>
      <c r="AC94" s="400">
        <v>0</v>
      </c>
      <c r="AD94" s="400">
        <v>0</v>
      </c>
      <c r="AE94" s="400">
        <v>0</v>
      </c>
      <c r="AF94" s="400">
        <v>0</v>
      </c>
      <c r="AG94" s="400">
        <v>0</v>
      </c>
      <c r="AH94" s="400">
        <v>0</v>
      </c>
      <c r="AI94" s="400">
        <v>0</v>
      </c>
      <c r="AJ94" s="400">
        <v>0</v>
      </c>
      <c r="AK94" s="400">
        <v>0</v>
      </c>
      <c r="AL94" s="400">
        <v>0</v>
      </c>
      <c r="AM94" s="400">
        <v>0</v>
      </c>
      <c r="AN94" s="400">
        <v>0</v>
      </c>
      <c r="AO94" s="400">
        <v>0</v>
      </c>
      <c r="AP94" s="400">
        <v>0</v>
      </c>
      <c r="AQ94" s="400">
        <v>0</v>
      </c>
      <c r="AR94" s="400">
        <v>0</v>
      </c>
      <c r="AS94" s="400">
        <v>0</v>
      </c>
      <c r="AT94" s="400">
        <v>0</v>
      </c>
      <c r="AU94" s="400">
        <v>0</v>
      </c>
      <c r="AV94" s="400">
        <v>0</v>
      </c>
      <c r="AW94" s="400">
        <v>0</v>
      </c>
      <c r="AX94" s="400">
        <v>0</v>
      </c>
      <c r="AY94" s="400">
        <v>0</v>
      </c>
      <c r="AZ94" s="400">
        <v>0</v>
      </c>
      <c r="BA94" s="24">
        <f t="shared" si="35"/>
        <v>0</v>
      </c>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row>
    <row r="95" spans="1:90" s="4" customFormat="1" ht="42" customHeight="1" x14ac:dyDescent="0.25">
      <c r="A95" s="6"/>
      <c r="B95" s="397" t="s">
        <v>181</v>
      </c>
      <c r="C95" s="398" t="s">
        <v>795</v>
      </c>
      <c r="D95" s="397" t="s">
        <v>93</v>
      </c>
      <c r="E95" s="400">
        <v>0</v>
      </c>
      <c r="F95" s="400">
        <v>0</v>
      </c>
      <c r="G95" s="400">
        <v>0</v>
      </c>
      <c r="H95" s="400">
        <v>0</v>
      </c>
      <c r="I95" s="400">
        <v>0</v>
      </c>
      <c r="J95" s="400">
        <v>0</v>
      </c>
      <c r="K95" s="400">
        <v>0</v>
      </c>
      <c r="L95" s="400">
        <v>0</v>
      </c>
      <c r="M95" s="400">
        <v>0</v>
      </c>
      <c r="N95" s="400">
        <v>0</v>
      </c>
      <c r="O95" s="400">
        <v>0</v>
      </c>
      <c r="P95" s="400">
        <v>0</v>
      </c>
      <c r="Q95" s="400">
        <v>0</v>
      </c>
      <c r="R95" s="400">
        <v>0</v>
      </c>
      <c r="S95" s="400">
        <v>0</v>
      </c>
      <c r="T95" s="400">
        <v>0</v>
      </c>
      <c r="U95" s="400">
        <v>0</v>
      </c>
      <c r="V95" s="400">
        <v>0</v>
      </c>
      <c r="W95" s="400">
        <v>0</v>
      </c>
      <c r="X95" s="400">
        <v>0</v>
      </c>
      <c r="Y95" s="400">
        <v>0</v>
      </c>
      <c r="Z95" s="400">
        <v>0</v>
      </c>
      <c r="AA95" s="400">
        <v>0</v>
      </c>
      <c r="AB95" s="400">
        <v>0</v>
      </c>
      <c r="AC95" s="400">
        <v>0</v>
      </c>
      <c r="AD95" s="400">
        <v>0</v>
      </c>
      <c r="AE95" s="400">
        <v>0</v>
      </c>
      <c r="AF95" s="400">
        <v>0</v>
      </c>
      <c r="AG95" s="400">
        <v>0</v>
      </c>
      <c r="AH95" s="400">
        <v>0</v>
      </c>
      <c r="AI95" s="400">
        <v>0</v>
      </c>
      <c r="AJ95" s="400">
        <v>0</v>
      </c>
      <c r="AK95" s="400">
        <v>0</v>
      </c>
      <c r="AL95" s="400">
        <v>0</v>
      </c>
      <c r="AM95" s="400">
        <v>0</v>
      </c>
      <c r="AN95" s="400">
        <v>0</v>
      </c>
      <c r="AO95" s="400">
        <v>0</v>
      </c>
      <c r="AP95" s="400">
        <v>0</v>
      </c>
      <c r="AQ95" s="400">
        <v>0</v>
      </c>
      <c r="AR95" s="400">
        <v>0</v>
      </c>
      <c r="AS95" s="400">
        <v>0</v>
      </c>
      <c r="AT95" s="400">
        <v>0</v>
      </c>
      <c r="AU95" s="400">
        <v>0</v>
      </c>
      <c r="AV95" s="400">
        <v>0</v>
      </c>
      <c r="AW95" s="400">
        <v>0</v>
      </c>
      <c r="AX95" s="400">
        <v>0</v>
      </c>
      <c r="AY95" s="400">
        <v>0</v>
      </c>
      <c r="AZ95" s="400">
        <v>0</v>
      </c>
      <c r="BA95" s="24">
        <f t="shared" si="35"/>
        <v>0</v>
      </c>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row>
    <row r="96" spans="1:90" s="4" customFormat="1" ht="48" customHeight="1" x14ac:dyDescent="0.25">
      <c r="A96" s="6"/>
      <c r="B96" s="416" t="s">
        <v>137</v>
      </c>
      <c r="C96" s="417" t="s">
        <v>796</v>
      </c>
      <c r="D96" s="416" t="s">
        <v>93</v>
      </c>
      <c r="E96" s="414">
        <f t="shared" ref="E96:AZ96" si="40">SUBTOTAL(9,E97:E97)</f>
        <v>0</v>
      </c>
      <c r="F96" s="414">
        <f t="shared" si="40"/>
        <v>0</v>
      </c>
      <c r="G96" s="414">
        <f t="shared" si="40"/>
        <v>0</v>
      </c>
      <c r="H96" s="414">
        <f t="shared" si="40"/>
        <v>0</v>
      </c>
      <c r="I96" s="414">
        <f t="shared" si="40"/>
        <v>0</v>
      </c>
      <c r="J96" s="414">
        <f t="shared" si="40"/>
        <v>0</v>
      </c>
      <c r="K96" s="414">
        <f t="shared" si="40"/>
        <v>0</v>
      </c>
      <c r="L96" s="414">
        <f t="shared" si="40"/>
        <v>0</v>
      </c>
      <c r="M96" s="616">
        <f t="shared" si="40"/>
        <v>0</v>
      </c>
      <c r="N96" s="414">
        <f t="shared" si="40"/>
        <v>0</v>
      </c>
      <c r="O96" s="414">
        <f t="shared" si="40"/>
        <v>0</v>
      </c>
      <c r="P96" s="414">
        <f t="shared" si="40"/>
        <v>0</v>
      </c>
      <c r="Q96" s="414">
        <f t="shared" si="40"/>
        <v>0</v>
      </c>
      <c r="R96" s="414">
        <f t="shared" si="40"/>
        <v>0</v>
      </c>
      <c r="S96" s="414">
        <f t="shared" si="40"/>
        <v>0</v>
      </c>
      <c r="T96" s="414">
        <f t="shared" si="40"/>
        <v>0</v>
      </c>
      <c r="U96" s="414">
        <f t="shared" si="40"/>
        <v>0</v>
      </c>
      <c r="V96" s="414">
        <f t="shared" si="40"/>
        <v>0</v>
      </c>
      <c r="W96" s="414">
        <f t="shared" si="40"/>
        <v>0</v>
      </c>
      <c r="X96" s="414">
        <f t="shared" si="40"/>
        <v>0</v>
      </c>
      <c r="Y96" s="414">
        <f t="shared" si="40"/>
        <v>0</v>
      </c>
      <c r="Z96" s="414">
        <f t="shared" si="40"/>
        <v>0</v>
      </c>
      <c r="AA96" s="414">
        <f t="shared" si="40"/>
        <v>0</v>
      </c>
      <c r="AB96" s="414">
        <f t="shared" si="40"/>
        <v>0</v>
      </c>
      <c r="AC96" s="414">
        <f t="shared" si="40"/>
        <v>0</v>
      </c>
      <c r="AD96" s="414">
        <f t="shared" si="40"/>
        <v>0</v>
      </c>
      <c r="AE96" s="414">
        <f t="shared" si="40"/>
        <v>0</v>
      </c>
      <c r="AF96" s="414">
        <f t="shared" si="40"/>
        <v>0</v>
      </c>
      <c r="AG96" s="414">
        <f t="shared" si="40"/>
        <v>0</v>
      </c>
      <c r="AH96" s="414">
        <f t="shared" si="40"/>
        <v>0</v>
      </c>
      <c r="AI96" s="414">
        <f t="shared" si="40"/>
        <v>0</v>
      </c>
      <c r="AJ96" s="414">
        <f t="shared" si="40"/>
        <v>0</v>
      </c>
      <c r="AK96" s="414">
        <f t="shared" si="40"/>
        <v>0</v>
      </c>
      <c r="AL96" s="414">
        <f t="shared" si="40"/>
        <v>0</v>
      </c>
      <c r="AM96" s="414">
        <f t="shared" si="40"/>
        <v>0</v>
      </c>
      <c r="AN96" s="414">
        <f t="shared" si="40"/>
        <v>0</v>
      </c>
      <c r="AO96" s="414">
        <f t="shared" si="40"/>
        <v>0</v>
      </c>
      <c r="AP96" s="414">
        <f t="shared" si="40"/>
        <v>0</v>
      </c>
      <c r="AQ96" s="414">
        <f t="shared" si="40"/>
        <v>0</v>
      </c>
      <c r="AR96" s="414">
        <f t="shared" si="40"/>
        <v>0</v>
      </c>
      <c r="AS96" s="414">
        <f t="shared" si="40"/>
        <v>0</v>
      </c>
      <c r="AT96" s="414">
        <f t="shared" si="40"/>
        <v>0</v>
      </c>
      <c r="AU96" s="414">
        <f t="shared" si="40"/>
        <v>0</v>
      </c>
      <c r="AV96" s="414">
        <f t="shared" si="40"/>
        <v>0</v>
      </c>
      <c r="AW96" s="414">
        <f t="shared" si="40"/>
        <v>0</v>
      </c>
      <c r="AX96" s="414">
        <f t="shared" si="40"/>
        <v>0</v>
      </c>
      <c r="AY96" s="414">
        <f t="shared" si="40"/>
        <v>0</v>
      </c>
      <c r="AZ96" s="414">
        <f t="shared" si="40"/>
        <v>0</v>
      </c>
      <c r="BA96" s="24">
        <f t="shared" si="35"/>
        <v>0</v>
      </c>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row>
    <row r="97" spans="1:90" s="4" customFormat="1" ht="42" customHeight="1" x14ac:dyDescent="0.25">
      <c r="A97" s="6"/>
      <c r="B97" s="397" t="s">
        <v>1554</v>
      </c>
      <c r="C97" s="398" t="s">
        <v>795</v>
      </c>
      <c r="D97" s="397" t="s">
        <v>93</v>
      </c>
      <c r="E97" s="396"/>
      <c r="F97" s="396"/>
      <c r="G97" s="396"/>
      <c r="H97" s="396"/>
      <c r="I97" s="610">
        <v>0</v>
      </c>
      <c r="J97" s="610"/>
      <c r="K97" s="396"/>
      <c r="L97" s="396"/>
      <c r="M97" s="617"/>
      <c r="N97" s="400"/>
      <c r="O97" s="400"/>
      <c r="P97" s="400"/>
      <c r="Q97" s="400"/>
      <c r="R97" s="400"/>
      <c r="S97" s="400"/>
      <c r="T97" s="400"/>
      <c r="U97" s="400"/>
      <c r="V97" s="400"/>
      <c r="W97" s="400"/>
      <c r="X97" s="400"/>
      <c r="Y97" s="400"/>
      <c r="Z97" s="400"/>
      <c r="AA97" s="400"/>
      <c r="AB97" s="400"/>
      <c r="AC97" s="400"/>
      <c r="AD97" s="400"/>
      <c r="AE97" s="400"/>
      <c r="AF97" s="400"/>
      <c r="AG97" s="400"/>
      <c r="AH97" s="400"/>
      <c r="AI97" s="400"/>
      <c r="AJ97" s="400"/>
      <c r="AK97" s="400"/>
      <c r="AL97" s="400"/>
      <c r="AM97" s="400"/>
      <c r="AN97" s="400"/>
      <c r="AO97" s="610"/>
      <c r="AP97" s="610"/>
      <c r="AQ97" s="400">
        <v>0</v>
      </c>
      <c r="AR97" s="400">
        <v>0</v>
      </c>
      <c r="AS97" s="400">
        <v>0</v>
      </c>
      <c r="AT97" s="400">
        <v>0</v>
      </c>
      <c r="AU97" s="400">
        <v>0</v>
      </c>
      <c r="AV97" s="400">
        <v>0</v>
      </c>
      <c r="AW97" s="400">
        <v>0</v>
      </c>
      <c r="AX97" s="400">
        <v>0</v>
      </c>
      <c r="AY97" s="400">
        <v>0</v>
      </c>
      <c r="AZ97" s="400">
        <v>0</v>
      </c>
      <c r="BA97" s="24"/>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row>
    <row r="98" spans="1:90" s="4" customFormat="1" ht="42" customHeight="1" x14ac:dyDescent="0.25">
      <c r="A98" s="6"/>
      <c r="B98" s="397" t="s">
        <v>1555</v>
      </c>
      <c r="C98" s="398" t="s">
        <v>795</v>
      </c>
      <c r="D98" s="397" t="s">
        <v>93</v>
      </c>
      <c r="E98" s="396">
        <v>0</v>
      </c>
      <c r="F98" s="396">
        <v>0</v>
      </c>
      <c r="G98" s="396">
        <v>0</v>
      </c>
      <c r="H98" s="396">
        <v>0</v>
      </c>
      <c r="I98" s="396">
        <v>0</v>
      </c>
      <c r="J98" s="396">
        <v>0</v>
      </c>
      <c r="K98" s="396">
        <v>0</v>
      </c>
      <c r="L98" s="396">
        <v>0</v>
      </c>
      <c r="M98" s="617">
        <v>0</v>
      </c>
      <c r="N98" s="396">
        <v>0</v>
      </c>
      <c r="O98" s="396">
        <v>0</v>
      </c>
      <c r="P98" s="396">
        <v>0</v>
      </c>
      <c r="Q98" s="396">
        <v>0</v>
      </c>
      <c r="R98" s="396">
        <v>0</v>
      </c>
      <c r="S98" s="396">
        <v>0</v>
      </c>
      <c r="T98" s="396">
        <v>0</v>
      </c>
      <c r="U98" s="396">
        <v>0</v>
      </c>
      <c r="V98" s="396">
        <v>0</v>
      </c>
      <c r="W98" s="396">
        <v>0</v>
      </c>
      <c r="X98" s="396">
        <v>0</v>
      </c>
      <c r="Y98" s="396">
        <v>0</v>
      </c>
      <c r="Z98" s="396">
        <v>0</v>
      </c>
      <c r="AA98" s="396">
        <v>0</v>
      </c>
      <c r="AB98" s="396">
        <v>0</v>
      </c>
      <c r="AC98" s="396">
        <v>0</v>
      </c>
      <c r="AD98" s="396">
        <v>0</v>
      </c>
      <c r="AE98" s="396">
        <v>0</v>
      </c>
      <c r="AF98" s="396">
        <v>0</v>
      </c>
      <c r="AG98" s="396">
        <v>0</v>
      </c>
      <c r="AH98" s="396">
        <v>0</v>
      </c>
      <c r="AI98" s="396">
        <v>0</v>
      </c>
      <c r="AJ98" s="396">
        <v>0</v>
      </c>
      <c r="AK98" s="396">
        <v>0</v>
      </c>
      <c r="AL98" s="396">
        <v>0</v>
      </c>
      <c r="AM98" s="396">
        <v>0</v>
      </c>
      <c r="AN98" s="396">
        <v>0</v>
      </c>
      <c r="AO98" s="396">
        <v>0</v>
      </c>
      <c r="AP98" s="396">
        <v>0</v>
      </c>
      <c r="AQ98" s="396">
        <v>0</v>
      </c>
      <c r="AR98" s="396">
        <v>0</v>
      </c>
      <c r="AS98" s="396">
        <v>0</v>
      </c>
      <c r="AT98" s="396">
        <v>0</v>
      </c>
      <c r="AU98" s="396">
        <v>0</v>
      </c>
      <c r="AV98" s="396">
        <v>0</v>
      </c>
      <c r="AW98" s="396">
        <v>0</v>
      </c>
      <c r="AX98" s="396">
        <v>0</v>
      </c>
      <c r="AY98" s="396">
        <v>0</v>
      </c>
      <c r="AZ98" s="396">
        <v>0</v>
      </c>
      <c r="BA98" s="24">
        <f>AX98+AP98</f>
        <v>0</v>
      </c>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row>
    <row r="99" spans="1:90" s="4" customFormat="1" ht="48" customHeight="1" x14ac:dyDescent="0.25">
      <c r="A99" s="6"/>
      <c r="B99" s="416" t="s">
        <v>738</v>
      </c>
      <c r="C99" s="417" t="s">
        <v>1556</v>
      </c>
      <c r="D99" s="416" t="s">
        <v>93</v>
      </c>
      <c r="E99" s="414"/>
      <c r="F99" s="414"/>
      <c r="G99" s="414"/>
      <c r="H99" s="414"/>
      <c r="I99" s="414"/>
      <c r="J99" s="414"/>
      <c r="K99" s="414"/>
      <c r="L99" s="414"/>
      <c r="M99" s="616"/>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4"/>
      <c r="AS99" s="414"/>
      <c r="AT99" s="414"/>
      <c r="AU99" s="414"/>
      <c r="AV99" s="414"/>
      <c r="AW99" s="414"/>
      <c r="AX99" s="414"/>
      <c r="AY99" s="414"/>
      <c r="AZ99" s="414"/>
      <c r="BA99" s="24"/>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row>
    <row r="100" spans="1:90" s="4" customFormat="1" ht="42" customHeight="1" x14ac:dyDescent="0.25">
      <c r="A100" s="6"/>
      <c r="B100" s="397" t="s">
        <v>1557</v>
      </c>
      <c r="C100" s="398" t="s">
        <v>1559</v>
      </c>
      <c r="D100" s="397" t="s">
        <v>93</v>
      </c>
      <c r="E100" s="610"/>
      <c r="F100" s="610"/>
      <c r="G100" s="610"/>
      <c r="H100" s="610"/>
      <c r="I100" s="610"/>
      <c r="J100" s="610"/>
      <c r="K100" s="610"/>
      <c r="L100" s="610"/>
      <c r="M100" s="614"/>
      <c r="N100" s="610"/>
      <c r="O100" s="610"/>
      <c r="P100" s="610"/>
      <c r="Q100" s="610"/>
      <c r="R100" s="610"/>
      <c r="S100" s="610"/>
      <c r="T100" s="610"/>
      <c r="U100" s="610"/>
      <c r="V100" s="610"/>
      <c r="W100" s="610"/>
      <c r="X100" s="610"/>
      <c r="Y100" s="610"/>
      <c r="Z100" s="610"/>
      <c r="AA100" s="610"/>
      <c r="AB100" s="610"/>
      <c r="AC100" s="610"/>
      <c r="AD100" s="610"/>
      <c r="AE100" s="610"/>
      <c r="AF100" s="610"/>
      <c r="AG100" s="610"/>
      <c r="AH100" s="610"/>
      <c r="AI100" s="610"/>
      <c r="AJ100" s="610"/>
      <c r="AK100" s="610"/>
      <c r="AL100" s="610"/>
      <c r="AM100" s="610"/>
      <c r="AN100" s="610"/>
      <c r="AO100" s="610"/>
      <c r="AP100" s="610"/>
      <c r="AQ100" s="610"/>
      <c r="AR100" s="610"/>
      <c r="AS100" s="610"/>
      <c r="AT100" s="610"/>
      <c r="AU100" s="610"/>
      <c r="AV100" s="610"/>
      <c r="AW100" s="610"/>
      <c r="AX100" s="610"/>
      <c r="AY100" s="610"/>
      <c r="AZ100" s="610"/>
      <c r="BA100" s="24"/>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row>
    <row r="101" spans="1:90" ht="42" customHeight="1" x14ac:dyDescent="0.25">
      <c r="A101" s="6"/>
      <c r="B101" s="397" t="s">
        <v>1558</v>
      </c>
      <c r="C101" s="398" t="s">
        <v>797</v>
      </c>
      <c r="D101" s="397" t="s">
        <v>93</v>
      </c>
      <c r="E101" s="610"/>
      <c r="F101" s="610"/>
      <c r="G101" s="610"/>
      <c r="H101" s="610"/>
      <c r="I101" s="610"/>
      <c r="J101" s="610"/>
      <c r="K101" s="610"/>
      <c r="L101" s="610"/>
      <c r="M101" s="614"/>
      <c r="N101" s="610"/>
      <c r="O101" s="610"/>
      <c r="P101" s="610"/>
      <c r="Q101" s="610"/>
      <c r="R101" s="610"/>
      <c r="S101" s="610"/>
      <c r="T101" s="610"/>
      <c r="U101" s="610"/>
      <c r="V101" s="610"/>
      <c r="W101" s="610"/>
      <c r="X101" s="610"/>
      <c r="Y101" s="610"/>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610"/>
      <c r="AU101" s="610"/>
      <c r="AV101" s="610"/>
      <c r="AW101" s="610"/>
      <c r="AX101" s="610"/>
      <c r="AY101" s="610"/>
      <c r="AZ101" s="610"/>
      <c r="BA101" s="24"/>
    </row>
    <row r="102" spans="1:90" ht="42" customHeight="1" x14ac:dyDescent="0.25">
      <c r="A102" s="6"/>
      <c r="B102" s="397" t="s">
        <v>1560</v>
      </c>
      <c r="C102" s="398" t="s">
        <v>1561</v>
      </c>
      <c r="D102" s="397" t="s">
        <v>93</v>
      </c>
      <c r="E102" s="396"/>
      <c r="F102" s="396"/>
      <c r="G102" s="396"/>
      <c r="H102" s="396"/>
      <c r="I102" s="396"/>
      <c r="J102" s="396"/>
      <c r="K102" s="396"/>
      <c r="L102" s="396"/>
      <c r="M102" s="617"/>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c r="AZ102" s="396"/>
      <c r="BA102" s="24"/>
    </row>
    <row r="103" spans="1:90" ht="42" customHeight="1" x14ac:dyDescent="0.25">
      <c r="A103" s="6"/>
      <c r="B103" s="397" t="s">
        <v>1562</v>
      </c>
      <c r="C103" s="398" t="s">
        <v>798</v>
      </c>
      <c r="D103" s="397" t="s">
        <v>93</v>
      </c>
      <c r="E103" s="610"/>
      <c r="F103" s="610"/>
      <c r="G103" s="610"/>
      <c r="H103" s="610"/>
      <c r="I103" s="610"/>
      <c r="J103" s="610"/>
      <c r="K103" s="610"/>
      <c r="L103" s="610"/>
      <c r="M103" s="614"/>
      <c r="N103" s="610"/>
      <c r="O103" s="610"/>
      <c r="P103" s="610"/>
      <c r="Q103" s="610"/>
      <c r="R103" s="610"/>
      <c r="S103" s="610"/>
      <c r="T103" s="610"/>
      <c r="U103" s="610"/>
      <c r="V103" s="610"/>
      <c r="W103" s="610"/>
      <c r="X103" s="610"/>
      <c r="Y103" s="610"/>
      <c r="Z103" s="610"/>
      <c r="AA103" s="610"/>
      <c r="AB103" s="610"/>
      <c r="AC103" s="610"/>
      <c r="AD103" s="610"/>
      <c r="AE103" s="610"/>
      <c r="AF103" s="610"/>
      <c r="AG103" s="610"/>
      <c r="AH103" s="610"/>
      <c r="AI103" s="610"/>
      <c r="AJ103" s="610"/>
      <c r="AK103" s="610"/>
      <c r="AL103" s="610"/>
      <c r="AM103" s="610"/>
      <c r="AN103" s="610"/>
      <c r="AO103" s="610"/>
      <c r="AP103" s="610"/>
      <c r="AQ103" s="610"/>
      <c r="AR103" s="610"/>
      <c r="AS103" s="610"/>
      <c r="AT103" s="610"/>
      <c r="AU103" s="610"/>
      <c r="AV103" s="610"/>
      <c r="AW103" s="610"/>
      <c r="AX103" s="610"/>
      <c r="AY103" s="610"/>
      <c r="AZ103" s="610"/>
      <c r="BA103" s="24"/>
    </row>
    <row r="104" spans="1:90" ht="42" customHeight="1" x14ac:dyDescent="0.25">
      <c r="A104" s="6"/>
      <c r="B104" s="397" t="s">
        <v>1563</v>
      </c>
      <c r="C104" s="398" t="s">
        <v>799</v>
      </c>
      <c r="D104" s="397" t="s">
        <v>93</v>
      </c>
      <c r="E104" s="610"/>
      <c r="F104" s="610"/>
      <c r="G104" s="610"/>
      <c r="H104" s="610"/>
      <c r="I104" s="610"/>
      <c r="J104" s="610"/>
      <c r="K104" s="610"/>
      <c r="L104" s="610"/>
      <c r="M104" s="614"/>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0"/>
      <c r="AL104" s="610"/>
      <c r="AM104" s="610"/>
      <c r="AN104" s="610"/>
      <c r="AO104" s="610"/>
      <c r="AP104" s="610"/>
      <c r="AQ104" s="610"/>
      <c r="AR104" s="610"/>
      <c r="AS104" s="610"/>
      <c r="AT104" s="610"/>
      <c r="AU104" s="610"/>
      <c r="AV104" s="610"/>
      <c r="AW104" s="610"/>
      <c r="AX104" s="610"/>
      <c r="AY104" s="610"/>
      <c r="AZ104" s="610"/>
      <c r="BA104" s="24"/>
    </row>
    <row r="105" spans="1:90" ht="48" customHeight="1" x14ac:dyDescent="0.25">
      <c r="A105" s="6"/>
      <c r="B105" s="416" t="s">
        <v>739</v>
      </c>
      <c r="C105" s="417" t="s">
        <v>800</v>
      </c>
      <c r="D105" s="416" t="s">
        <v>93</v>
      </c>
      <c r="E105" s="414"/>
      <c r="F105" s="414"/>
      <c r="G105" s="414"/>
      <c r="H105" s="414"/>
      <c r="I105" s="414"/>
      <c r="J105" s="414"/>
      <c r="K105" s="414"/>
      <c r="L105" s="414"/>
      <c r="M105" s="616"/>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14"/>
      <c r="AT105" s="414"/>
      <c r="AU105" s="414"/>
      <c r="AV105" s="414"/>
      <c r="AW105" s="414"/>
      <c r="AX105" s="414"/>
      <c r="AY105" s="414"/>
      <c r="AZ105" s="414"/>
      <c r="BA105" s="24"/>
    </row>
    <row r="106" spans="1:90" ht="48" customHeight="1" x14ac:dyDescent="0.25">
      <c r="A106" s="6"/>
      <c r="B106" s="416" t="s">
        <v>139</v>
      </c>
      <c r="C106" s="417" t="s">
        <v>801</v>
      </c>
      <c r="D106" s="416" t="s">
        <v>93</v>
      </c>
      <c r="E106" s="414"/>
      <c r="F106" s="414"/>
      <c r="G106" s="414"/>
      <c r="H106" s="414"/>
      <c r="I106" s="414"/>
      <c r="J106" s="414"/>
      <c r="K106" s="414"/>
      <c r="L106" s="414"/>
      <c r="M106" s="616"/>
      <c r="N106" s="414"/>
      <c r="O106" s="414"/>
      <c r="P106" s="414"/>
      <c r="Q106" s="414"/>
      <c r="R106" s="414"/>
      <c r="S106" s="414"/>
      <c r="T106" s="414"/>
      <c r="U106" s="414"/>
      <c r="V106" s="414"/>
      <c r="W106" s="414"/>
      <c r="X106" s="414"/>
      <c r="Y106" s="414"/>
      <c r="Z106" s="414"/>
      <c r="AA106" s="414"/>
      <c r="AB106" s="414"/>
      <c r="AC106" s="414"/>
      <c r="AD106" s="414"/>
      <c r="AE106" s="414"/>
      <c r="AF106" s="414"/>
      <c r="AG106" s="414"/>
      <c r="AH106" s="414"/>
      <c r="AI106" s="414"/>
      <c r="AJ106" s="414"/>
      <c r="AK106" s="414"/>
      <c r="AL106" s="414"/>
      <c r="AM106" s="414"/>
      <c r="AN106" s="414"/>
      <c r="AO106" s="414"/>
      <c r="AP106" s="414"/>
      <c r="AQ106" s="414"/>
      <c r="AR106" s="414"/>
      <c r="AS106" s="414"/>
      <c r="AT106" s="414"/>
      <c r="AU106" s="414"/>
      <c r="AV106" s="414"/>
      <c r="AW106" s="414"/>
      <c r="AX106" s="414"/>
      <c r="AY106" s="414"/>
      <c r="AZ106" s="414"/>
      <c r="BA106" s="24"/>
    </row>
    <row r="107" spans="1:90" ht="42" customHeight="1" x14ac:dyDescent="0.25">
      <c r="A107" s="6"/>
      <c r="B107" s="397" t="s">
        <v>141</v>
      </c>
      <c r="C107" s="398" t="s">
        <v>802</v>
      </c>
      <c r="D107" s="397" t="s">
        <v>93</v>
      </c>
      <c r="E107" s="610"/>
      <c r="F107" s="610"/>
      <c r="G107" s="610"/>
      <c r="H107" s="610"/>
      <c r="I107" s="610"/>
      <c r="J107" s="610"/>
      <c r="K107" s="610"/>
      <c r="L107" s="610"/>
      <c r="M107" s="614"/>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24"/>
    </row>
    <row r="108" spans="1:90" ht="42" customHeight="1" x14ac:dyDescent="0.25">
      <c r="A108" s="6"/>
      <c r="B108" s="397" t="s">
        <v>143</v>
      </c>
      <c r="C108" s="398" t="s">
        <v>1564</v>
      </c>
      <c r="D108" s="397" t="s">
        <v>93</v>
      </c>
      <c r="E108" s="610"/>
      <c r="F108" s="610"/>
      <c r="G108" s="610"/>
      <c r="H108" s="610"/>
      <c r="I108" s="610"/>
      <c r="J108" s="610"/>
      <c r="K108" s="610"/>
      <c r="L108" s="610"/>
      <c r="M108" s="614"/>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610"/>
      <c r="AL108" s="610"/>
      <c r="AM108" s="610"/>
      <c r="AN108" s="610"/>
      <c r="AO108" s="610"/>
      <c r="AP108" s="610"/>
      <c r="AQ108" s="610"/>
      <c r="AR108" s="610"/>
      <c r="AS108" s="610"/>
      <c r="AT108" s="610"/>
      <c r="AU108" s="610"/>
      <c r="AV108" s="610"/>
      <c r="AW108" s="610"/>
      <c r="AX108" s="610"/>
      <c r="AY108" s="610"/>
      <c r="AZ108" s="610"/>
      <c r="BA108" s="24"/>
    </row>
    <row r="109" spans="1:90" ht="42" customHeight="1" x14ac:dyDescent="0.25">
      <c r="A109" s="6"/>
      <c r="B109" s="397" t="s">
        <v>740</v>
      </c>
      <c r="C109" s="398" t="s">
        <v>1565</v>
      </c>
      <c r="D109" s="397" t="s">
        <v>93</v>
      </c>
      <c r="E109" s="610"/>
      <c r="F109" s="610"/>
      <c r="G109" s="610"/>
      <c r="H109" s="610"/>
      <c r="I109" s="610"/>
      <c r="J109" s="610"/>
      <c r="K109" s="610"/>
      <c r="L109" s="610"/>
      <c r="M109" s="614"/>
      <c r="N109" s="610"/>
      <c r="O109" s="610"/>
      <c r="P109" s="610"/>
      <c r="Q109" s="610"/>
      <c r="R109" s="610"/>
      <c r="S109" s="610"/>
      <c r="T109" s="610"/>
      <c r="U109" s="610"/>
      <c r="V109" s="610"/>
      <c r="W109" s="610"/>
      <c r="X109" s="610"/>
      <c r="Y109" s="610"/>
      <c r="Z109" s="610"/>
      <c r="AA109" s="610"/>
      <c r="AB109" s="610"/>
      <c r="AC109" s="610"/>
      <c r="AD109" s="610"/>
      <c r="AE109" s="610"/>
      <c r="AF109" s="610"/>
      <c r="AG109" s="610"/>
      <c r="AH109" s="610"/>
      <c r="AI109" s="610"/>
      <c r="AJ109" s="610"/>
      <c r="AK109" s="610"/>
      <c r="AL109" s="610"/>
      <c r="AM109" s="610"/>
      <c r="AN109" s="610"/>
      <c r="AO109" s="610"/>
      <c r="AP109" s="610"/>
      <c r="AQ109" s="610"/>
      <c r="AR109" s="610"/>
      <c r="AS109" s="610"/>
      <c r="AT109" s="610"/>
      <c r="AU109" s="610"/>
      <c r="AV109" s="610"/>
      <c r="AW109" s="610"/>
      <c r="AX109" s="610"/>
      <c r="AY109" s="610"/>
      <c r="AZ109" s="610"/>
      <c r="BA109" s="24"/>
    </row>
    <row r="110" spans="1:90" ht="42" customHeight="1" x14ac:dyDescent="0.25">
      <c r="A110" s="6"/>
      <c r="B110" s="397" t="s">
        <v>741</v>
      </c>
      <c r="C110" s="398" t="s">
        <v>1566</v>
      </c>
      <c r="D110" s="397" t="s">
        <v>93</v>
      </c>
      <c r="E110" s="610">
        <f t="shared" ref="E110:AV110" si="41">SUBTOTAL(9,E111)</f>
        <v>0</v>
      </c>
      <c r="F110" s="610">
        <f t="shared" si="41"/>
        <v>0</v>
      </c>
      <c r="G110" s="610">
        <f t="shared" si="41"/>
        <v>0</v>
      </c>
      <c r="H110" s="610">
        <f t="shared" si="41"/>
        <v>0</v>
      </c>
      <c r="I110" s="610">
        <f t="shared" si="41"/>
        <v>0</v>
      </c>
      <c r="J110" s="610">
        <f t="shared" si="41"/>
        <v>0</v>
      </c>
      <c r="K110" s="610">
        <f t="shared" si="41"/>
        <v>0</v>
      </c>
      <c r="L110" s="610">
        <f t="shared" si="41"/>
        <v>0</v>
      </c>
      <c r="M110" s="610">
        <f t="shared" si="41"/>
        <v>0</v>
      </c>
      <c r="N110" s="610">
        <f t="shared" si="41"/>
        <v>0</v>
      </c>
      <c r="O110" s="610">
        <f t="shared" si="41"/>
        <v>0</v>
      </c>
      <c r="P110" s="610">
        <f t="shared" si="41"/>
        <v>0</v>
      </c>
      <c r="Q110" s="610">
        <f t="shared" si="41"/>
        <v>0</v>
      </c>
      <c r="R110" s="610">
        <f t="shared" si="41"/>
        <v>0</v>
      </c>
      <c r="S110" s="610">
        <f t="shared" si="41"/>
        <v>0</v>
      </c>
      <c r="T110" s="610">
        <f t="shared" si="41"/>
        <v>0</v>
      </c>
      <c r="U110" s="610">
        <f t="shared" si="41"/>
        <v>0</v>
      </c>
      <c r="V110" s="610">
        <f t="shared" si="41"/>
        <v>0</v>
      </c>
      <c r="W110" s="610">
        <f t="shared" si="41"/>
        <v>0</v>
      </c>
      <c r="X110" s="610">
        <f t="shared" si="41"/>
        <v>0</v>
      </c>
      <c r="Y110" s="610">
        <f t="shared" si="41"/>
        <v>0</v>
      </c>
      <c r="Z110" s="610">
        <f t="shared" si="41"/>
        <v>0</v>
      </c>
      <c r="AA110" s="610">
        <f t="shared" si="41"/>
        <v>0</v>
      </c>
      <c r="AB110" s="610">
        <f t="shared" si="41"/>
        <v>0</v>
      </c>
      <c r="AC110" s="610">
        <f t="shared" si="41"/>
        <v>0</v>
      </c>
      <c r="AD110" s="610">
        <f t="shared" si="41"/>
        <v>0</v>
      </c>
      <c r="AE110" s="610">
        <f t="shared" si="41"/>
        <v>0</v>
      </c>
      <c r="AF110" s="610">
        <f t="shared" si="41"/>
        <v>0</v>
      </c>
      <c r="AG110" s="610">
        <f t="shared" si="41"/>
        <v>0</v>
      </c>
      <c r="AH110" s="610">
        <f t="shared" si="41"/>
        <v>0</v>
      </c>
      <c r="AI110" s="610">
        <f t="shared" si="41"/>
        <v>0</v>
      </c>
      <c r="AJ110" s="610">
        <f t="shared" si="41"/>
        <v>0</v>
      </c>
      <c r="AK110" s="610">
        <f t="shared" si="41"/>
        <v>0</v>
      </c>
      <c r="AL110" s="610">
        <f t="shared" si="41"/>
        <v>0</v>
      </c>
      <c r="AM110" s="610">
        <f t="shared" si="41"/>
        <v>0</v>
      </c>
      <c r="AN110" s="610">
        <f t="shared" si="41"/>
        <v>0</v>
      </c>
      <c r="AO110" s="610">
        <f t="shared" si="41"/>
        <v>0</v>
      </c>
      <c r="AP110" s="610">
        <f t="shared" si="41"/>
        <v>0</v>
      </c>
      <c r="AQ110" s="610">
        <f t="shared" si="41"/>
        <v>0</v>
      </c>
      <c r="AR110" s="610">
        <f t="shared" si="41"/>
        <v>0</v>
      </c>
      <c r="AS110" s="610">
        <f t="shared" si="41"/>
        <v>0</v>
      </c>
      <c r="AT110" s="610">
        <f t="shared" si="41"/>
        <v>0</v>
      </c>
      <c r="AU110" s="610">
        <f t="shared" si="41"/>
        <v>0</v>
      </c>
      <c r="AV110" s="610">
        <f t="shared" si="41"/>
        <v>0</v>
      </c>
      <c r="AW110" s="396">
        <f>SUBTOTAL(9,AW111)</f>
        <v>0</v>
      </c>
      <c r="AX110" s="396">
        <f>SUBTOTAL(9,AX111)</f>
        <v>5.625</v>
      </c>
      <c r="AY110" s="610">
        <f>SUBTOTAL(9,AY111)</f>
        <v>0</v>
      </c>
      <c r="AZ110" s="610">
        <f>SUBTOTAL(9,AZ111)</f>
        <v>0</v>
      </c>
      <c r="BA110" s="24"/>
    </row>
    <row r="111" spans="1:90" ht="33" customHeight="1" x14ac:dyDescent="0.25">
      <c r="B111" s="67" t="s">
        <v>741</v>
      </c>
      <c r="C111" s="313" t="s">
        <v>1502</v>
      </c>
      <c r="D111" s="67" t="s">
        <v>1644</v>
      </c>
      <c r="E111" s="68"/>
      <c r="F111" s="68"/>
      <c r="G111" s="68"/>
      <c r="H111" s="68"/>
      <c r="I111" s="68"/>
      <c r="J111" s="68"/>
      <c r="K111" s="68"/>
      <c r="L111" s="68"/>
      <c r="M111" s="37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v>0</v>
      </c>
      <c r="AX111" s="68">
        <v>5.625</v>
      </c>
      <c r="AY111" s="68"/>
      <c r="AZ111" s="68"/>
      <c r="BA111" s="26"/>
    </row>
    <row r="112" spans="1:90" ht="48" customHeight="1" x14ac:dyDescent="0.25">
      <c r="A112" s="6"/>
      <c r="B112" s="416" t="s">
        <v>145</v>
      </c>
      <c r="C112" s="417" t="s">
        <v>803</v>
      </c>
      <c r="D112" s="416" t="s">
        <v>93</v>
      </c>
      <c r="E112" s="414">
        <f t="shared" ref="E112:AV112" si="42">SUBTOTAL(9,E113:E119)</f>
        <v>0</v>
      </c>
      <c r="F112" s="414">
        <f t="shared" si="42"/>
        <v>0</v>
      </c>
      <c r="G112" s="414">
        <f t="shared" si="42"/>
        <v>0</v>
      </c>
      <c r="H112" s="414">
        <f t="shared" si="42"/>
        <v>0</v>
      </c>
      <c r="I112" s="414">
        <f t="shared" si="42"/>
        <v>0</v>
      </c>
      <c r="J112" s="414">
        <f t="shared" si="42"/>
        <v>0</v>
      </c>
      <c r="K112" s="414">
        <f t="shared" si="42"/>
        <v>0</v>
      </c>
      <c r="L112" s="414">
        <f t="shared" si="42"/>
        <v>0</v>
      </c>
      <c r="M112" s="414">
        <f t="shared" si="42"/>
        <v>0</v>
      </c>
      <c r="N112" s="414">
        <f t="shared" si="42"/>
        <v>0</v>
      </c>
      <c r="O112" s="414">
        <f t="shared" si="42"/>
        <v>0</v>
      </c>
      <c r="P112" s="414">
        <f t="shared" si="42"/>
        <v>0</v>
      </c>
      <c r="Q112" s="414">
        <f t="shared" si="42"/>
        <v>0</v>
      </c>
      <c r="R112" s="414">
        <f t="shared" si="42"/>
        <v>0</v>
      </c>
      <c r="S112" s="414">
        <f t="shared" si="42"/>
        <v>0</v>
      </c>
      <c r="T112" s="414">
        <f t="shared" si="42"/>
        <v>0</v>
      </c>
      <c r="U112" s="414">
        <f t="shared" si="42"/>
        <v>0</v>
      </c>
      <c r="V112" s="414">
        <f t="shared" si="42"/>
        <v>0</v>
      </c>
      <c r="W112" s="414">
        <f t="shared" si="42"/>
        <v>0</v>
      </c>
      <c r="X112" s="414">
        <f t="shared" si="42"/>
        <v>0</v>
      </c>
      <c r="Y112" s="414">
        <f t="shared" si="42"/>
        <v>0</v>
      </c>
      <c r="Z112" s="414">
        <f t="shared" si="42"/>
        <v>0</v>
      </c>
      <c r="AA112" s="414">
        <f t="shared" si="42"/>
        <v>0</v>
      </c>
      <c r="AB112" s="414">
        <f t="shared" si="42"/>
        <v>0</v>
      </c>
      <c r="AC112" s="414">
        <f t="shared" si="42"/>
        <v>0</v>
      </c>
      <c r="AD112" s="414">
        <f t="shared" si="42"/>
        <v>0</v>
      </c>
      <c r="AE112" s="414">
        <f t="shared" si="42"/>
        <v>0</v>
      </c>
      <c r="AF112" s="414">
        <f t="shared" si="42"/>
        <v>0</v>
      </c>
      <c r="AG112" s="414">
        <f t="shared" si="42"/>
        <v>0</v>
      </c>
      <c r="AH112" s="414">
        <f t="shared" si="42"/>
        <v>0</v>
      </c>
      <c r="AI112" s="414">
        <f t="shared" si="42"/>
        <v>0</v>
      </c>
      <c r="AJ112" s="414">
        <f t="shared" si="42"/>
        <v>0</v>
      </c>
      <c r="AK112" s="414">
        <f t="shared" si="42"/>
        <v>0</v>
      </c>
      <c r="AL112" s="414">
        <f t="shared" si="42"/>
        <v>0</v>
      </c>
      <c r="AM112" s="414">
        <f t="shared" si="42"/>
        <v>0</v>
      </c>
      <c r="AN112" s="414">
        <f t="shared" si="42"/>
        <v>0</v>
      </c>
      <c r="AO112" s="414">
        <f t="shared" si="42"/>
        <v>0</v>
      </c>
      <c r="AP112" s="414">
        <f t="shared" si="42"/>
        <v>0</v>
      </c>
      <c r="AQ112" s="414">
        <f t="shared" si="42"/>
        <v>0</v>
      </c>
      <c r="AR112" s="414">
        <f t="shared" si="42"/>
        <v>0</v>
      </c>
      <c r="AS112" s="414">
        <f t="shared" si="42"/>
        <v>0</v>
      </c>
      <c r="AT112" s="414">
        <f t="shared" si="42"/>
        <v>0</v>
      </c>
      <c r="AU112" s="414">
        <f t="shared" si="42"/>
        <v>0</v>
      </c>
      <c r="AV112" s="414">
        <f t="shared" si="42"/>
        <v>0</v>
      </c>
      <c r="AW112" s="414">
        <f>SUBTOTAL(9,AW113:AW119)</f>
        <v>30.277000000000001</v>
      </c>
      <c r="AX112" s="414">
        <f>SUBTOTAL(9,AX113:AX116)</f>
        <v>18.826999999999998</v>
      </c>
      <c r="AY112" s="414">
        <f>SUBTOTAL(9,AY113:AY116)</f>
        <v>0</v>
      </c>
      <c r="AZ112" s="414">
        <f>SUBTOTAL(9,AZ113:AZ116)</f>
        <v>0</v>
      </c>
      <c r="BA112" s="24"/>
    </row>
    <row r="113" spans="1:90" ht="42" customHeight="1" x14ac:dyDescent="0.25">
      <c r="A113" s="6"/>
      <c r="B113" s="397" t="s">
        <v>147</v>
      </c>
      <c r="C113" s="398" t="s">
        <v>1567</v>
      </c>
      <c r="D113" s="397" t="s">
        <v>93</v>
      </c>
      <c r="E113" s="610">
        <f t="shared" ref="E113:AV113" si="43">SUBTOTAL(9,E114:E116)</f>
        <v>0</v>
      </c>
      <c r="F113" s="610">
        <f t="shared" si="43"/>
        <v>0</v>
      </c>
      <c r="G113" s="610">
        <f t="shared" si="43"/>
        <v>0</v>
      </c>
      <c r="H113" s="610">
        <f t="shared" si="43"/>
        <v>0</v>
      </c>
      <c r="I113" s="610">
        <f t="shared" si="43"/>
        <v>0</v>
      </c>
      <c r="J113" s="610">
        <f t="shared" si="43"/>
        <v>0</v>
      </c>
      <c r="K113" s="610">
        <f t="shared" si="43"/>
        <v>0</v>
      </c>
      <c r="L113" s="610">
        <f t="shared" si="43"/>
        <v>0</v>
      </c>
      <c r="M113" s="610">
        <f t="shared" si="43"/>
        <v>0</v>
      </c>
      <c r="N113" s="610">
        <f t="shared" si="43"/>
        <v>0</v>
      </c>
      <c r="O113" s="610">
        <f t="shared" si="43"/>
        <v>0</v>
      </c>
      <c r="P113" s="610">
        <f t="shared" si="43"/>
        <v>0</v>
      </c>
      <c r="Q113" s="610">
        <f t="shared" si="43"/>
        <v>0</v>
      </c>
      <c r="R113" s="610">
        <f t="shared" si="43"/>
        <v>0</v>
      </c>
      <c r="S113" s="610">
        <f t="shared" si="43"/>
        <v>0</v>
      </c>
      <c r="T113" s="610">
        <f t="shared" si="43"/>
        <v>0</v>
      </c>
      <c r="U113" s="610">
        <f t="shared" si="43"/>
        <v>0</v>
      </c>
      <c r="V113" s="610">
        <f t="shared" si="43"/>
        <v>0</v>
      </c>
      <c r="W113" s="610">
        <f t="shared" si="43"/>
        <v>0</v>
      </c>
      <c r="X113" s="610">
        <f t="shared" si="43"/>
        <v>0</v>
      </c>
      <c r="Y113" s="610">
        <f t="shared" si="43"/>
        <v>0</v>
      </c>
      <c r="Z113" s="610">
        <f t="shared" si="43"/>
        <v>0</v>
      </c>
      <c r="AA113" s="610">
        <f t="shared" si="43"/>
        <v>0</v>
      </c>
      <c r="AB113" s="610">
        <f t="shared" si="43"/>
        <v>0</v>
      </c>
      <c r="AC113" s="610">
        <f t="shared" si="43"/>
        <v>0</v>
      </c>
      <c r="AD113" s="610">
        <f t="shared" si="43"/>
        <v>0</v>
      </c>
      <c r="AE113" s="610">
        <f t="shared" si="43"/>
        <v>0</v>
      </c>
      <c r="AF113" s="610">
        <f t="shared" si="43"/>
        <v>0</v>
      </c>
      <c r="AG113" s="610">
        <f t="shared" si="43"/>
        <v>0</v>
      </c>
      <c r="AH113" s="610">
        <f t="shared" si="43"/>
        <v>0</v>
      </c>
      <c r="AI113" s="610">
        <f t="shared" si="43"/>
        <v>0</v>
      </c>
      <c r="AJ113" s="610">
        <f t="shared" si="43"/>
        <v>0</v>
      </c>
      <c r="AK113" s="610">
        <f t="shared" si="43"/>
        <v>0</v>
      </c>
      <c r="AL113" s="610">
        <f t="shared" si="43"/>
        <v>0</v>
      </c>
      <c r="AM113" s="610">
        <f t="shared" si="43"/>
        <v>0</v>
      </c>
      <c r="AN113" s="610">
        <f t="shared" si="43"/>
        <v>0</v>
      </c>
      <c r="AO113" s="610">
        <f t="shared" si="43"/>
        <v>0</v>
      </c>
      <c r="AP113" s="610">
        <f t="shared" si="43"/>
        <v>0</v>
      </c>
      <c r="AQ113" s="610">
        <f t="shared" si="43"/>
        <v>0</v>
      </c>
      <c r="AR113" s="610">
        <f t="shared" si="43"/>
        <v>0</v>
      </c>
      <c r="AS113" s="610">
        <f t="shared" si="43"/>
        <v>0</v>
      </c>
      <c r="AT113" s="610">
        <f t="shared" si="43"/>
        <v>0</v>
      </c>
      <c r="AU113" s="610">
        <f t="shared" si="43"/>
        <v>0</v>
      </c>
      <c r="AV113" s="610">
        <f t="shared" si="43"/>
        <v>0</v>
      </c>
      <c r="AW113" s="396">
        <f>SUBTOTAL(9,AW114:AW116)</f>
        <v>30.277000000000001</v>
      </c>
      <c r="AX113" s="396">
        <f>SUBTOTAL(9,AX114:AX116)</f>
        <v>18.826999999999998</v>
      </c>
      <c r="AY113" s="610">
        <f>SUBTOTAL(9,AY116:AY116)</f>
        <v>0</v>
      </c>
      <c r="AZ113" s="610">
        <f>SUBTOTAL(9,AZ116:AZ116)</f>
        <v>0</v>
      </c>
      <c r="BA113" s="24"/>
    </row>
    <row r="114" spans="1:90" s="174" customFormat="1" ht="33" customHeight="1" x14ac:dyDescent="0.25">
      <c r="B114" s="67" t="s">
        <v>147</v>
      </c>
      <c r="C114" s="313" t="s">
        <v>1431</v>
      </c>
      <c r="D114" s="67" t="s">
        <v>1625</v>
      </c>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0"/>
      <c r="AQ114" s="310"/>
      <c r="AR114" s="310"/>
      <c r="AS114" s="310"/>
      <c r="AT114" s="310"/>
      <c r="AU114" s="310"/>
      <c r="AV114" s="310"/>
      <c r="AW114" s="68">
        <v>3.3039999999999998</v>
      </c>
      <c r="AX114" s="68">
        <v>3.3039999999999998</v>
      </c>
      <c r="AY114" s="310"/>
      <c r="AZ114" s="310"/>
      <c r="BA114" s="26"/>
      <c r="BB114" s="621"/>
      <c r="BC114" s="621"/>
      <c r="BD114" s="621"/>
      <c r="BE114" s="621"/>
      <c r="BF114" s="621"/>
      <c r="BG114" s="621"/>
      <c r="BH114" s="621"/>
    </row>
    <row r="115" spans="1:90" ht="33" customHeight="1" x14ac:dyDescent="0.25">
      <c r="B115" s="67" t="s">
        <v>147</v>
      </c>
      <c r="C115" s="394" t="s">
        <v>1432</v>
      </c>
      <c r="D115" s="67" t="s">
        <v>1626</v>
      </c>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v>3.5030000000000001</v>
      </c>
      <c r="AX115" s="68">
        <v>3.5030000000000001</v>
      </c>
      <c r="AY115" s="68"/>
      <c r="AZ115" s="68"/>
      <c r="BA115" s="26"/>
    </row>
    <row r="116" spans="1:90" ht="33" customHeight="1" x14ac:dyDescent="0.25">
      <c r="B116" s="67" t="s">
        <v>147</v>
      </c>
      <c r="C116" s="313" t="s">
        <v>1503</v>
      </c>
      <c r="D116" s="67" t="s">
        <v>1620</v>
      </c>
      <c r="E116" s="68"/>
      <c r="F116" s="68"/>
      <c r="G116" s="68"/>
      <c r="H116" s="68"/>
      <c r="I116" s="68"/>
      <c r="J116" s="68"/>
      <c r="K116" s="68"/>
      <c r="L116" s="68"/>
      <c r="M116" s="37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v>23.47</v>
      </c>
      <c r="AX116" s="68">
        <v>12.02</v>
      </c>
      <c r="AY116" s="68"/>
      <c r="AZ116" s="68"/>
      <c r="BA116" s="26"/>
    </row>
    <row r="117" spans="1:90" ht="42" customHeight="1" x14ac:dyDescent="0.25">
      <c r="A117" s="6"/>
      <c r="B117" s="397" t="s">
        <v>149</v>
      </c>
      <c r="C117" s="398" t="s">
        <v>1568</v>
      </c>
      <c r="D117" s="397" t="s">
        <v>93</v>
      </c>
      <c r="E117" s="610"/>
      <c r="F117" s="610"/>
      <c r="G117" s="610"/>
      <c r="H117" s="610"/>
      <c r="I117" s="610"/>
      <c r="J117" s="610"/>
      <c r="K117" s="610"/>
      <c r="L117" s="610"/>
      <c r="M117" s="614"/>
      <c r="N117" s="610"/>
      <c r="O117" s="610"/>
      <c r="P117" s="610"/>
      <c r="Q117" s="610"/>
      <c r="R117" s="610"/>
      <c r="S117" s="610"/>
      <c r="T117" s="610"/>
      <c r="U117" s="610"/>
      <c r="V117" s="610"/>
      <c r="W117" s="610"/>
      <c r="X117" s="610"/>
      <c r="Y117" s="610"/>
      <c r="Z117" s="610"/>
      <c r="AA117" s="610"/>
      <c r="AB117" s="610"/>
      <c r="AC117" s="610"/>
      <c r="AD117" s="610"/>
      <c r="AE117" s="610"/>
      <c r="AF117" s="610"/>
      <c r="AG117" s="610"/>
      <c r="AH117" s="610"/>
      <c r="AI117" s="610"/>
      <c r="AJ117" s="610"/>
      <c r="AK117" s="610"/>
      <c r="AL117" s="610"/>
      <c r="AM117" s="610"/>
      <c r="AN117" s="610"/>
      <c r="AO117" s="610"/>
      <c r="AP117" s="610"/>
      <c r="AQ117" s="610"/>
      <c r="AR117" s="610"/>
      <c r="AS117" s="610"/>
      <c r="AT117" s="610"/>
      <c r="AU117" s="610"/>
      <c r="AV117" s="610"/>
      <c r="AW117" s="610"/>
      <c r="AX117" s="610"/>
      <c r="AY117" s="610"/>
      <c r="AZ117" s="610"/>
      <c r="BA117" s="24"/>
    </row>
    <row r="118" spans="1:90" ht="42" customHeight="1" x14ac:dyDescent="0.25">
      <c r="A118" s="6"/>
      <c r="B118" s="397" t="s">
        <v>151</v>
      </c>
      <c r="C118" s="398" t="s">
        <v>1569</v>
      </c>
      <c r="D118" s="397" t="s">
        <v>93</v>
      </c>
      <c r="E118" s="610"/>
      <c r="F118" s="610"/>
      <c r="G118" s="610"/>
      <c r="H118" s="610"/>
      <c r="I118" s="610"/>
      <c r="J118" s="610"/>
      <c r="K118" s="610"/>
      <c r="L118" s="610"/>
      <c r="M118" s="614"/>
      <c r="N118" s="610"/>
      <c r="O118" s="610"/>
      <c r="P118" s="610"/>
      <c r="Q118" s="610"/>
      <c r="R118" s="610"/>
      <c r="S118" s="610"/>
      <c r="T118" s="610"/>
      <c r="U118" s="610"/>
      <c r="V118" s="610"/>
      <c r="W118" s="610"/>
      <c r="X118" s="610"/>
      <c r="Y118" s="610"/>
      <c r="Z118" s="610"/>
      <c r="AA118" s="610"/>
      <c r="AB118" s="610"/>
      <c r="AC118" s="610"/>
      <c r="AD118" s="610"/>
      <c r="AE118" s="610"/>
      <c r="AF118" s="610"/>
      <c r="AG118" s="610"/>
      <c r="AH118" s="610"/>
      <c r="AI118" s="610"/>
      <c r="AJ118" s="610"/>
      <c r="AK118" s="610"/>
      <c r="AL118" s="610"/>
      <c r="AM118" s="610"/>
      <c r="AN118" s="610"/>
      <c r="AO118" s="610"/>
      <c r="AP118" s="610"/>
      <c r="AQ118" s="610"/>
      <c r="AR118" s="610"/>
      <c r="AS118" s="610"/>
      <c r="AT118" s="610"/>
      <c r="AU118" s="610"/>
      <c r="AV118" s="610"/>
      <c r="AW118" s="610"/>
      <c r="AX118" s="610"/>
      <c r="AY118" s="610"/>
      <c r="AZ118" s="610"/>
      <c r="BA118" s="24"/>
    </row>
    <row r="119" spans="1:90" ht="42" customHeight="1" x14ac:dyDescent="0.25">
      <c r="A119" s="6"/>
      <c r="B119" s="397" t="s">
        <v>153</v>
      </c>
      <c r="C119" s="398" t="s">
        <v>1570</v>
      </c>
      <c r="D119" s="397" t="s">
        <v>93</v>
      </c>
      <c r="E119" s="610"/>
      <c r="F119" s="610"/>
      <c r="G119" s="610"/>
      <c r="H119" s="610"/>
      <c r="I119" s="610"/>
      <c r="J119" s="610"/>
      <c r="K119" s="610"/>
      <c r="L119" s="610"/>
      <c r="M119" s="614"/>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0"/>
      <c r="AL119" s="610"/>
      <c r="AM119" s="610"/>
      <c r="AN119" s="610"/>
      <c r="AO119" s="610"/>
      <c r="AP119" s="610"/>
      <c r="AQ119" s="610"/>
      <c r="AR119" s="610"/>
      <c r="AS119" s="610"/>
      <c r="AT119" s="610"/>
      <c r="AU119" s="610"/>
      <c r="AV119" s="610"/>
      <c r="AW119" s="610"/>
      <c r="AX119" s="610"/>
      <c r="AY119" s="610"/>
      <c r="AZ119" s="610"/>
      <c r="BA119" s="24"/>
    </row>
    <row r="120" spans="1:90" s="4" customFormat="1" ht="48" customHeight="1" x14ac:dyDescent="0.25">
      <c r="A120" s="6"/>
      <c r="B120" s="416" t="s">
        <v>163</v>
      </c>
      <c r="C120" s="417" t="s">
        <v>806</v>
      </c>
      <c r="D120" s="416" t="s">
        <v>93</v>
      </c>
      <c r="E120" s="414"/>
      <c r="F120" s="414"/>
      <c r="G120" s="414"/>
      <c r="H120" s="414"/>
      <c r="I120" s="414"/>
      <c r="J120" s="414"/>
      <c r="K120" s="414"/>
      <c r="L120" s="414"/>
      <c r="M120" s="616"/>
      <c r="N120" s="414"/>
      <c r="O120" s="414"/>
      <c r="P120" s="414"/>
      <c r="Q120" s="414"/>
      <c r="R120" s="414"/>
      <c r="S120" s="414"/>
      <c r="T120" s="414"/>
      <c r="U120" s="414"/>
      <c r="V120" s="414"/>
      <c r="W120" s="414"/>
      <c r="X120" s="414"/>
      <c r="Y120" s="414"/>
      <c r="Z120" s="414"/>
      <c r="AA120" s="414"/>
      <c r="AB120" s="414"/>
      <c r="AC120" s="414"/>
      <c r="AD120" s="414"/>
      <c r="AE120" s="414"/>
      <c r="AF120" s="414"/>
      <c r="AG120" s="414"/>
      <c r="AH120" s="414"/>
      <c r="AI120" s="414"/>
      <c r="AJ120" s="414"/>
      <c r="AK120" s="414"/>
      <c r="AL120" s="414"/>
      <c r="AM120" s="414"/>
      <c r="AN120" s="414"/>
      <c r="AO120" s="414"/>
      <c r="AP120" s="414"/>
      <c r="AQ120" s="414"/>
      <c r="AR120" s="414"/>
      <c r="AS120" s="414"/>
      <c r="AT120" s="414"/>
      <c r="AU120" s="414"/>
      <c r="AV120" s="414"/>
      <c r="AW120" s="414"/>
      <c r="AX120" s="414"/>
      <c r="AY120" s="414"/>
      <c r="AZ120" s="414"/>
      <c r="BA120" s="24"/>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row>
    <row r="121" spans="1:90" s="4" customFormat="1" ht="48" customHeight="1" x14ac:dyDescent="0.25">
      <c r="A121" s="6"/>
      <c r="B121" s="416" t="s">
        <v>165</v>
      </c>
      <c r="C121" s="417" t="s">
        <v>808</v>
      </c>
      <c r="D121" s="416" t="s">
        <v>93</v>
      </c>
      <c r="E121" s="414"/>
      <c r="F121" s="414"/>
      <c r="G121" s="414"/>
      <c r="H121" s="414"/>
      <c r="I121" s="414"/>
      <c r="J121" s="414"/>
      <c r="K121" s="414"/>
      <c r="L121" s="414"/>
      <c r="M121" s="616"/>
      <c r="N121" s="414"/>
      <c r="O121" s="414"/>
      <c r="P121" s="414"/>
      <c r="Q121" s="414"/>
      <c r="R121" s="414"/>
      <c r="S121" s="414"/>
      <c r="T121" s="414"/>
      <c r="U121" s="414"/>
      <c r="V121" s="414"/>
      <c r="W121" s="414"/>
      <c r="X121" s="414"/>
      <c r="Y121" s="414"/>
      <c r="Z121" s="414"/>
      <c r="AA121" s="414"/>
      <c r="AB121" s="414"/>
      <c r="AC121" s="414"/>
      <c r="AD121" s="414"/>
      <c r="AE121" s="414"/>
      <c r="AF121" s="414"/>
      <c r="AG121" s="414"/>
      <c r="AH121" s="414"/>
      <c r="AI121" s="414"/>
      <c r="AJ121" s="414"/>
      <c r="AK121" s="414"/>
      <c r="AL121" s="414"/>
      <c r="AM121" s="414"/>
      <c r="AN121" s="414"/>
      <c r="AO121" s="414"/>
      <c r="AP121" s="414"/>
      <c r="AQ121" s="414"/>
      <c r="AR121" s="414"/>
      <c r="AS121" s="414"/>
      <c r="AT121" s="414"/>
      <c r="AU121" s="414"/>
      <c r="AV121" s="414"/>
      <c r="AW121" s="414"/>
      <c r="AX121" s="414"/>
      <c r="AY121" s="414"/>
      <c r="AZ121" s="414"/>
      <c r="BA121" s="24"/>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row>
    <row r="122" spans="1:90" s="4" customFormat="1" ht="42" customHeight="1" x14ac:dyDescent="0.25">
      <c r="A122" s="6"/>
      <c r="B122" s="397" t="s">
        <v>1571</v>
      </c>
      <c r="C122" s="398" t="s">
        <v>809</v>
      </c>
      <c r="D122" s="397" t="s">
        <v>93</v>
      </c>
      <c r="E122" s="610"/>
      <c r="F122" s="610"/>
      <c r="G122" s="610"/>
      <c r="H122" s="610"/>
      <c r="I122" s="610"/>
      <c r="J122" s="610"/>
      <c r="K122" s="610"/>
      <c r="L122" s="610"/>
      <c r="M122" s="614"/>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0"/>
      <c r="AL122" s="610"/>
      <c r="AM122" s="610"/>
      <c r="AN122" s="610"/>
      <c r="AO122" s="610"/>
      <c r="AP122" s="610"/>
      <c r="AQ122" s="610"/>
      <c r="AR122" s="610"/>
      <c r="AS122" s="610"/>
      <c r="AT122" s="610"/>
      <c r="AU122" s="610"/>
      <c r="AV122" s="610"/>
      <c r="AW122" s="610"/>
      <c r="AX122" s="610"/>
      <c r="AY122" s="610"/>
      <c r="AZ122" s="610"/>
      <c r="BA122" s="24"/>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row>
    <row r="123" spans="1:90" s="4" customFormat="1" ht="42" customHeight="1" x14ac:dyDescent="0.25">
      <c r="A123" s="6"/>
      <c r="B123" s="397" t="s">
        <v>1572</v>
      </c>
      <c r="C123" s="398" t="s">
        <v>810</v>
      </c>
      <c r="D123" s="397" t="s">
        <v>93</v>
      </c>
      <c r="E123" s="610"/>
      <c r="F123" s="610"/>
      <c r="G123" s="610"/>
      <c r="H123" s="610"/>
      <c r="I123" s="610"/>
      <c r="J123" s="610"/>
      <c r="K123" s="610"/>
      <c r="L123" s="610"/>
      <c r="M123" s="614"/>
      <c r="N123" s="610"/>
      <c r="O123" s="610"/>
      <c r="P123" s="610"/>
      <c r="Q123" s="610"/>
      <c r="R123" s="610"/>
      <c r="S123" s="610"/>
      <c r="T123" s="610"/>
      <c r="U123" s="610"/>
      <c r="V123" s="610"/>
      <c r="W123" s="610"/>
      <c r="X123" s="610"/>
      <c r="Y123" s="610"/>
      <c r="Z123" s="610"/>
      <c r="AA123" s="610"/>
      <c r="AB123" s="610"/>
      <c r="AC123" s="610"/>
      <c r="AD123" s="610"/>
      <c r="AE123" s="610"/>
      <c r="AF123" s="610"/>
      <c r="AG123" s="610"/>
      <c r="AH123" s="610"/>
      <c r="AI123" s="610"/>
      <c r="AJ123" s="610"/>
      <c r="AK123" s="610"/>
      <c r="AL123" s="610"/>
      <c r="AM123" s="610"/>
      <c r="AN123" s="610"/>
      <c r="AO123" s="610"/>
      <c r="AP123" s="610"/>
      <c r="AQ123" s="610"/>
      <c r="AR123" s="610"/>
      <c r="AS123" s="610"/>
      <c r="AT123" s="610"/>
      <c r="AU123" s="610"/>
      <c r="AV123" s="610"/>
      <c r="AW123" s="610"/>
      <c r="AX123" s="610"/>
      <c r="AY123" s="610"/>
      <c r="AZ123" s="610"/>
      <c r="BA123" s="24"/>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row>
    <row r="124" spans="1:90" s="4" customFormat="1" ht="48" customHeight="1" x14ac:dyDescent="0.25">
      <c r="A124" s="6"/>
      <c r="B124" s="416" t="s">
        <v>167</v>
      </c>
      <c r="C124" s="417" t="s">
        <v>808</v>
      </c>
      <c r="D124" s="416" t="s">
        <v>93</v>
      </c>
      <c r="E124" s="414"/>
      <c r="F124" s="414"/>
      <c r="G124" s="414"/>
      <c r="H124" s="414"/>
      <c r="I124" s="414"/>
      <c r="J124" s="414"/>
      <c r="K124" s="414"/>
      <c r="L124" s="414"/>
      <c r="M124" s="616"/>
      <c r="N124" s="414"/>
      <c r="O124" s="414"/>
      <c r="P124" s="414"/>
      <c r="Q124" s="414"/>
      <c r="R124" s="414"/>
      <c r="S124" s="414"/>
      <c r="T124" s="414"/>
      <c r="U124" s="414"/>
      <c r="V124" s="414"/>
      <c r="W124" s="414"/>
      <c r="X124" s="414"/>
      <c r="Y124" s="414"/>
      <c r="Z124" s="414"/>
      <c r="AA124" s="414"/>
      <c r="AB124" s="414"/>
      <c r="AC124" s="414"/>
      <c r="AD124" s="414"/>
      <c r="AE124" s="414"/>
      <c r="AF124" s="414"/>
      <c r="AG124" s="414"/>
      <c r="AH124" s="414"/>
      <c r="AI124" s="414"/>
      <c r="AJ124" s="414"/>
      <c r="AK124" s="414"/>
      <c r="AL124" s="414"/>
      <c r="AM124" s="414"/>
      <c r="AN124" s="414"/>
      <c r="AO124" s="414"/>
      <c r="AP124" s="414"/>
      <c r="AQ124" s="414"/>
      <c r="AR124" s="414"/>
      <c r="AS124" s="414"/>
      <c r="AT124" s="414"/>
      <c r="AU124" s="414"/>
      <c r="AV124" s="414"/>
      <c r="AW124" s="414"/>
      <c r="AX124" s="414"/>
      <c r="AY124" s="414"/>
      <c r="AZ124" s="414"/>
      <c r="BA124" s="24"/>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row>
    <row r="125" spans="1:90" s="4" customFormat="1" ht="42" customHeight="1" x14ac:dyDescent="0.25">
      <c r="A125" s="6"/>
      <c r="B125" s="397" t="s">
        <v>1573</v>
      </c>
      <c r="C125" s="398" t="s">
        <v>809</v>
      </c>
      <c r="D125" s="397" t="s">
        <v>93</v>
      </c>
      <c r="E125" s="610"/>
      <c r="F125" s="610"/>
      <c r="G125" s="610"/>
      <c r="H125" s="610"/>
      <c r="I125" s="610"/>
      <c r="J125" s="610"/>
      <c r="K125" s="610"/>
      <c r="L125" s="610"/>
      <c r="M125" s="614"/>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0"/>
      <c r="AL125" s="610"/>
      <c r="AM125" s="610"/>
      <c r="AN125" s="610"/>
      <c r="AO125" s="610"/>
      <c r="AP125" s="610"/>
      <c r="AQ125" s="610"/>
      <c r="AR125" s="610"/>
      <c r="AS125" s="610"/>
      <c r="AT125" s="610"/>
      <c r="AU125" s="610"/>
      <c r="AV125" s="610"/>
      <c r="AW125" s="610"/>
      <c r="AX125" s="610"/>
      <c r="AY125" s="610"/>
      <c r="AZ125" s="396"/>
      <c r="BA125" s="24"/>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row>
    <row r="126" spans="1:90" s="4" customFormat="1" ht="42" customHeight="1" x14ac:dyDescent="0.25">
      <c r="A126" s="6"/>
      <c r="B126" s="397" t="s">
        <v>1574</v>
      </c>
      <c r="C126" s="398" t="s">
        <v>810</v>
      </c>
      <c r="D126" s="397" t="s">
        <v>93</v>
      </c>
      <c r="E126" s="610"/>
      <c r="F126" s="610"/>
      <c r="G126" s="610"/>
      <c r="H126" s="610"/>
      <c r="I126" s="610"/>
      <c r="J126" s="610"/>
      <c r="K126" s="610"/>
      <c r="L126" s="610"/>
      <c r="M126" s="614"/>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0"/>
      <c r="AK126" s="610"/>
      <c r="AL126" s="610"/>
      <c r="AM126" s="610"/>
      <c r="AN126" s="610"/>
      <c r="AO126" s="610"/>
      <c r="AP126" s="610"/>
      <c r="AQ126" s="610"/>
      <c r="AR126" s="610"/>
      <c r="AS126" s="610"/>
      <c r="AT126" s="610"/>
      <c r="AU126" s="610"/>
      <c r="AV126" s="610"/>
      <c r="AW126" s="610"/>
      <c r="AX126" s="610"/>
      <c r="AY126" s="610"/>
      <c r="AZ126" s="396"/>
      <c r="BA126" s="24"/>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row>
    <row r="127" spans="1:90" s="4" customFormat="1" ht="48" customHeight="1" x14ac:dyDescent="0.25">
      <c r="A127" s="6"/>
      <c r="B127" s="416" t="s">
        <v>744</v>
      </c>
      <c r="C127" s="417" t="s">
        <v>812</v>
      </c>
      <c r="D127" s="416" t="s">
        <v>93</v>
      </c>
      <c r="E127" s="414"/>
      <c r="F127" s="414"/>
      <c r="G127" s="414"/>
      <c r="H127" s="414"/>
      <c r="I127" s="414"/>
      <c r="J127" s="414"/>
      <c r="K127" s="414"/>
      <c r="L127" s="414"/>
      <c r="M127" s="616"/>
      <c r="N127" s="414"/>
      <c r="O127" s="414"/>
      <c r="P127" s="414"/>
      <c r="Q127" s="414"/>
      <c r="R127" s="414"/>
      <c r="S127" s="414"/>
      <c r="T127" s="414"/>
      <c r="U127" s="414"/>
      <c r="V127" s="414"/>
      <c r="W127" s="414"/>
      <c r="X127" s="414"/>
      <c r="Y127" s="414"/>
      <c r="Z127" s="414"/>
      <c r="AA127" s="414"/>
      <c r="AB127" s="414"/>
      <c r="AC127" s="414"/>
      <c r="AD127" s="414"/>
      <c r="AE127" s="414"/>
      <c r="AF127" s="414"/>
      <c r="AG127" s="414"/>
      <c r="AH127" s="414"/>
      <c r="AI127" s="414"/>
      <c r="AJ127" s="414"/>
      <c r="AK127" s="414"/>
      <c r="AL127" s="414"/>
      <c r="AM127" s="414"/>
      <c r="AN127" s="414"/>
      <c r="AO127" s="414"/>
      <c r="AP127" s="414"/>
      <c r="AQ127" s="414"/>
      <c r="AR127" s="414"/>
      <c r="AS127" s="414"/>
      <c r="AT127" s="414"/>
      <c r="AU127" s="414"/>
      <c r="AV127" s="414"/>
      <c r="AW127" s="414"/>
      <c r="AX127" s="414"/>
      <c r="AY127" s="414"/>
      <c r="AZ127" s="414"/>
      <c r="BA127" s="24"/>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row>
    <row r="128" spans="1:90" s="4" customFormat="1" ht="42" customHeight="1" x14ac:dyDescent="0.25">
      <c r="A128" s="6"/>
      <c r="B128" s="397" t="s">
        <v>745</v>
      </c>
      <c r="C128" s="398" t="s">
        <v>813</v>
      </c>
      <c r="D128" s="397" t="s">
        <v>93</v>
      </c>
      <c r="E128" s="610"/>
      <c r="F128" s="610"/>
      <c r="G128" s="610"/>
      <c r="H128" s="610"/>
      <c r="I128" s="610"/>
      <c r="J128" s="610"/>
      <c r="K128" s="610"/>
      <c r="L128" s="610"/>
      <c r="M128" s="614"/>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0"/>
      <c r="AL128" s="610"/>
      <c r="AM128" s="610"/>
      <c r="AN128" s="610"/>
      <c r="AO128" s="610"/>
      <c r="AP128" s="610"/>
      <c r="AQ128" s="610"/>
      <c r="AR128" s="610"/>
      <c r="AS128" s="610"/>
      <c r="AT128" s="610"/>
      <c r="AU128" s="610"/>
      <c r="AV128" s="610"/>
      <c r="AW128" s="610"/>
      <c r="AX128" s="610"/>
      <c r="AY128" s="610"/>
      <c r="AZ128" s="610"/>
      <c r="BA128" s="61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row>
    <row r="129" spans="1:90" s="4" customFormat="1" ht="42" customHeight="1" x14ac:dyDescent="0.25">
      <c r="A129" s="6"/>
      <c r="B129" s="397" t="s">
        <v>746</v>
      </c>
      <c r="C129" s="398" t="s">
        <v>814</v>
      </c>
      <c r="D129" s="397" t="s">
        <v>93</v>
      </c>
      <c r="E129" s="610"/>
      <c r="F129" s="610"/>
      <c r="G129" s="610"/>
      <c r="H129" s="610"/>
      <c r="I129" s="610"/>
      <c r="J129" s="610"/>
      <c r="K129" s="610"/>
      <c r="L129" s="610"/>
      <c r="M129" s="614"/>
      <c r="N129" s="610"/>
      <c r="O129" s="610"/>
      <c r="P129" s="610"/>
      <c r="Q129" s="610"/>
      <c r="R129" s="610"/>
      <c r="S129" s="610"/>
      <c r="T129" s="610"/>
      <c r="U129" s="610"/>
      <c r="V129" s="610"/>
      <c r="W129" s="610"/>
      <c r="X129" s="610"/>
      <c r="Y129" s="610"/>
      <c r="Z129" s="610"/>
      <c r="AA129" s="610"/>
      <c r="AB129" s="610"/>
      <c r="AC129" s="610"/>
      <c r="AD129" s="610"/>
      <c r="AE129" s="610"/>
      <c r="AF129" s="610"/>
      <c r="AG129" s="610"/>
      <c r="AH129" s="610"/>
      <c r="AI129" s="610"/>
      <c r="AJ129" s="610"/>
      <c r="AK129" s="610"/>
      <c r="AL129" s="610"/>
      <c r="AM129" s="610"/>
      <c r="AN129" s="610"/>
      <c r="AO129" s="610"/>
      <c r="AP129" s="610"/>
      <c r="AQ129" s="610"/>
      <c r="AR129" s="610"/>
      <c r="AS129" s="610"/>
      <c r="AT129" s="610"/>
      <c r="AU129" s="610"/>
      <c r="AV129" s="610"/>
      <c r="AW129" s="610"/>
      <c r="AX129" s="610"/>
      <c r="AY129" s="610"/>
      <c r="AZ129" s="610"/>
      <c r="BA129" s="61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row>
    <row r="130" spans="1:90" s="4" customFormat="1" ht="42" customHeight="1" x14ac:dyDescent="0.25">
      <c r="A130" s="6"/>
      <c r="B130" s="397" t="s">
        <v>747</v>
      </c>
      <c r="C130" s="398" t="s">
        <v>815</v>
      </c>
      <c r="D130" s="397" t="s">
        <v>93</v>
      </c>
      <c r="E130" s="610"/>
      <c r="F130" s="610"/>
      <c r="G130" s="610"/>
      <c r="H130" s="610"/>
      <c r="I130" s="610"/>
      <c r="J130" s="610"/>
      <c r="K130" s="610"/>
      <c r="L130" s="610"/>
      <c r="M130" s="614"/>
      <c r="N130" s="610"/>
      <c r="O130" s="610"/>
      <c r="P130" s="610"/>
      <c r="Q130" s="610"/>
      <c r="R130" s="610"/>
      <c r="S130" s="610"/>
      <c r="T130" s="610"/>
      <c r="U130" s="610"/>
      <c r="V130" s="610"/>
      <c r="W130" s="610"/>
      <c r="X130" s="610"/>
      <c r="Y130" s="610"/>
      <c r="Z130" s="610"/>
      <c r="AA130" s="610"/>
      <c r="AB130" s="610"/>
      <c r="AC130" s="610"/>
      <c r="AD130" s="610"/>
      <c r="AE130" s="610"/>
      <c r="AF130" s="610"/>
      <c r="AG130" s="610"/>
      <c r="AH130" s="610"/>
      <c r="AI130" s="610"/>
      <c r="AJ130" s="610"/>
      <c r="AK130" s="610"/>
      <c r="AL130" s="610"/>
      <c r="AM130" s="610"/>
      <c r="AN130" s="610"/>
      <c r="AO130" s="610"/>
      <c r="AP130" s="610"/>
      <c r="AQ130" s="610"/>
      <c r="AR130" s="610"/>
      <c r="AS130" s="610"/>
      <c r="AT130" s="610"/>
      <c r="AU130" s="610"/>
      <c r="AV130" s="610"/>
      <c r="AW130" s="610"/>
      <c r="AX130" s="610"/>
      <c r="AY130" s="610"/>
      <c r="AZ130" s="610"/>
      <c r="BA130" s="61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row>
    <row r="131" spans="1:90" s="4" customFormat="1" ht="42" customHeight="1" x14ac:dyDescent="0.25">
      <c r="A131" s="6"/>
      <c r="B131" s="397" t="s">
        <v>1575</v>
      </c>
      <c r="C131" s="398" t="s">
        <v>816</v>
      </c>
      <c r="D131" s="397" t="s">
        <v>93</v>
      </c>
      <c r="E131" s="610">
        <f t="shared" ref="E131:AV131" si="44">SUBTOTAL(9,E132:E134)</f>
        <v>0</v>
      </c>
      <c r="F131" s="610">
        <f t="shared" si="44"/>
        <v>0</v>
      </c>
      <c r="G131" s="610">
        <f t="shared" si="44"/>
        <v>0</v>
      </c>
      <c r="H131" s="610">
        <f t="shared" si="44"/>
        <v>0</v>
      </c>
      <c r="I131" s="610">
        <f t="shared" si="44"/>
        <v>0</v>
      </c>
      <c r="J131" s="610">
        <f t="shared" si="44"/>
        <v>0</v>
      </c>
      <c r="K131" s="610">
        <f t="shared" si="44"/>
        <v>0</v>
      </c>
      <c r="L131" s="610">
        <f t="shared" si="44"/>
        <v>0</v>
      </c>
      <c r="M131" s="610">
        <f t="shared" si="44"/>
        <v>0</v>
      </c>
      <c r="N131" s="610">
        <f t="shared" si="44"/>
        <v>0</v>
      </c>
      <c r="O131" s="610">
        <f t="shared" si="44"/>
        <v>0</v>
      </c>
      <c r="P131" s="610">
        <f t="shared" si="44"/>
        <v>0</v>
      </c>
      <c r="Q131" s="610">
        <f t="shared" si="44"/>
        <v>0</v>
      </c>
      <c r="R131" s="610">
        <f t="shared" si="44"/>
        <v>0</v>
      </c>
      <c r="S131" s="610">
        <f t="shared" si="44"/>
        <v>0</v>
      </c>
      <c r="T131" s="610">
        <f t="shared" si="44"/>
        <v>0</v>
      </c>
      <c r="U131" s="610">
        <f t="shared" si="44"/>
        <v>0</v>
      </c>
      <c r="V131" s="610">
        <f t="shared" si="44"/>
        <v>0</v>
      </c>
      <c r="W131" s="610">
        <f t="shared" si="44"/>
        <v>0</v>
      </c>
      <c r="X131" s="610">
        <f t="shared" si="44"/>
        <v>0</v>
      </c>
      <c r="Y131" s="610">
        <f t="shared" si="44"/>
        <v>0</v>
      </c>
      <c r="Z131" s="610">
        <f t="shared" si="44"/>
        <v>0</v>
      </c>
      <c r="AA131" s="610">
        <f t="shared" si="44"/>
        <v>0</v>
      </c>
      <c r="AB131" s="610">
        <f t="shared" si="44"/>
        <v>0</v>
      </c>
      <c r="AC131" s="610">
        <f t="shared" si="44"/>
        <v>0</v>
      </c>
      <c r="AD131" s="610">
        <f t="shared" si="44"/>
        <v>0</v>
      </c>
      <c r="AE131" s="610">
        <f t="shared" si="44"/>
        <v>0</v>
      </c>
      <c r="AF131" s="610">
        <f t="shared" si="44"/>
        <v>0</v>
      </c>
      <c r="AG131" s="610">
        <f t="shared" si="44"/>
        <v>0</v>
      </c>
      <c r="AH131" s="610">
        <f t="shared" si="44"/>
        <v>0</v>
      </c>
      <c r="AI131" s="610">
        <f t="shared" si="44"/>
        <v>0</v>
      </c>
      <c r="AJ131" s="610">
        <f t="shared" si="44"/>
        <v>0</v>
      </c>
      <c r="AK131" s="610">
        <f t="shared" si="44"/>
        <v>0</v>
      </c>
      <c r="AL131" s="610">
        <f t="shared" si="44"/>
        <v>0</v>
      </c>
      <c r="AM131" s="610">
        <f t="shared" si="44"/>
        <v>0</v>
      </c>
      <c r="AN131" s="610">
        <f t="shared" si="44"/>
        <v>0</v>
      </c>
      <c r="AO131" s="610">
        <f t="shared" si="44"/>
        <v>0</v>
      </c>
      <c r="AP131" s="610">
        <f t="shared" si="44"/>
        <v>0</v>
      </c>
      <c r="AQ131" s="610">
        <f t="shared" si="44"/>
        <v>0</v>
      </c>
      <c r="AR131" s="610">
        <f t="shared" si="44"/>
        <v>0</v>
      </c>
      <c r="AS131" s="610">
        <f t="shared" si="44"/>
        <v>0</v>
      </c>
      <c r="AT131" s="610">
        <f t="shared" si="44"/>
        <v>0</v>
      </c>
      <c r="AU131" s="610">
        <f t="shared" si="44"/>
        <v>0</v>
      </c>
      <c r="AV131" s="610">
        <f t="shared" si="44"/>
        <v>0</v>
      </c>
      <c r="AW131" s="396">
        <f>SUBTOTAL(9,AW132:AW134)</f>
        <v>0</v>
      </c>
      <c r="AX131" s="396">
        <f>SUBTOTAL(9,AX132:AX134)</f>
        <v>13.462</v>
      </c>
      <c r="AY131" s="610">
        <f>SUBTOTAL(9,AY132:AY134)</f>
        <v>0</v>
      </c>
      <c r="AZ131" s="610">
        <f>SUBTOTAL(9,AZ132:AZ134)</f>
        <v>0</v>
      </c>
      <c r="BA131" s="61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row>
    <row r="132" spans="1:90" s="4" customFormat="1" ht="33" customHeight="1" x14ac:dyDescent="0.25">
      <c r="A132" s="1"/>
      <c r="B132" s="67" t="s">
        <v>1575</v>
      </c>
      <c r="C132" s="313" t="s">
        <v>1681</v>
      </c>
      <c r="D132" s="67" t="s">
        <v>1684</v>
      </c>
      <c r="E132" s="68"/>
      <c r="F132" s="68"/>
      <c r="G132" s="68"/>
      <c r="H132" s="68"/>
      <c r="I132" s="68"/>
      <c r="J132" s="68"/>
      <c r="K132" s="68"/>
      <c r="L132" s="68"/>
      <c r="M132" s="37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v>0</v>
      </c>
      <c r="AX132" s="68">
        <v>2.2999999999999998</v>
      </c>
      <c r="AY132" s="68"/>
      <c r="AZ132" s="68"/>
      <c r="BA132" s="803"/>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row>
    <row r="133" spans="1:90" s="4" customFormat="1" ht="33" customHeight="1" x14ac:dyDescent="0.25">
      <c r="A133" s="1"/>
      <c r="B133" s="67" t="s">
        <v>1575</v>
      </c>
      <c r="C133" s="313" t="s">
        <v>1679</v>
      </c>
      <c r="D133" s="67" t="s">
        <v>1685</v>
      </c>
      <c r="E133" s="68"/>
      <c r="F133" s="68"/>
      <c r="G133" s="68"/>
      <c r="H133" s="68"/>
      <c r="I133" s="68"/>
      <c r="J133" s="68"/>
      <c r="K133" s="68"/>
      <c r="L133" s="68"/>
      <c r="M133" s="37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v>0</v>
      </c>
      <c r="AX133" s="68">
        <v>6.3369999999999997</v>
      </c>
      <c r="AY133" s="68"/>
      <c r="AZ133" s="68"/>
      <c r="BA133" s="803"/>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row>
    <row r="134" spans="1:90" s="4" customFormat="1" ht="33" customHeight="1" x14ac:dyDescent="0.25">
      <c r="A134" s="1"/>
      <c r="B134" s="67" t="s">
        <v>1575</v>
      </c>
      <c r="C134" s="313" t="s">
        <v>1680</v>
      </c>
      <c r="D134" s="67" t="s">
        <v>1686</v>
      </c>
      <c r="E134" s="68"/>
      <c r="F134" s="68"/>
      <c r="G134" s="68"/>
      <c r="H134" s="68"/>
      <c r="I134" s="68"/>
      <c r="J134" s="68"/>
      <c r="K134" s="68"/>
      <c r="L134" s="68"/>
      <c r="M134" s="37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v>0</v>
      </c>
      <c r="AX134" s="68">
        <v>4.8250000000000002</v>
      </c>
      <c r="AY134" s="68"/>
      <c r="AZ134" s="68"/>
      <c r="BA134" s="803"/>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row>
    <row r="135" spans="1:90" s="4" customFormat="1" ht="48" customHeight="1" x14ac:dyDescent="0.25">
      <c r="A135" s="6"/>
      <c r="B135" s="416" t="s">
        <v>748</v>
      </c>
      <c r="C135" s="417" t="s">
        <v>177</v>
      </c>
      <c r="D135" s="416" t="s">
        <v>93</v>
      </c>
      <c r="E135" s="414"/>
      <c r="F135" s="414"/>
      <c r="G135" s="414"/>
      <c r="H135" s="414"/>
      <c r="I135" s="414"/>
      <c r="J135" s="414"/>
      <c r="K135" s="414"/>
      <c r="L135" s="414"/>
      <c r="M135" s="616"/>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14"/>
      <c r="AO135" s="414"/>
      <c r="AP135" s="414"/>
      <c r="AQ135" s="414"/>
      <c r="AR135" s="414"/>
      <c r="AS135" s="414"/>
      <c r="AT135" s="414"/>
      <c r="AU135" s="414"/>
      <c r="AV135" s="414"/>
      <c r="AW135" s="414"/>
      <c r="AX135" s="414"/>
      <c r="AY135" s="414"/>
      <c r="AZ135" s="414"/>
      <c r="BA135" s="24"/>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row>
    <row r="136" spans="1:90" s="4" customFormat="1" ht="48" customHeight="1" x14ac:dyDescent="0.25">
      <c r="A136" s="6"/>
      <c r="B136" s="416" t="s">
        <v>1576</v>
      </c>
      <c r="C136" s="417" t="s">
        <v>1577</v>
      </c>
      <c r="D136" s="416" t="s">
        <v>93</v>
      </c>
      <c r="E136" s="414"/>
      <c r="F136" s="414"/>
      <c r="G136" s="414"/>
      <c r="H136" s="414"/>
      <c r="I136" s="414"/>
      <c r="J136" s="414"/>
      <c r="K136" s="414"/>
      <c r="L136" s="414"/>
      <c r="M136" s="616"/>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c r="AL136" s="414"/>
      <c r="AM136" s="414"/>
      <c r="AN136" s="414"/>
      <c r="AO136" s="414"/>
      <c r="AP136" s="414"/>
      <c r="AQ136" s="414"/>
      <c r="AR136" s="414"/>
      <c r="AS136" s="414"/>
      <c r="AT136" s="414"/>
      <c r="AU136" s="414"/>
      <c r="AV136" s="414"/>
      <c r="AW136" s="414"/>
      <c r="AX136" s="414"/>
      <c r="AY136" s="414"/>
      <c r="AZ136" s="414"/>
      <c r="BA136" s="24"/>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row>
    <row r="137" spans="1:90" s="4" customFormat="1" ht="48" customHeight="1" x14ac:dyDescent="0.25">
      <c r="A137" s="6"/>
      <c r="B137" s="416" t="s">
        <v>169</v>
      </c>
      <c r="C137" s="417" t="s">
        <v>1578</v>
      </c>
      <c r="D137" s="416" t="s">
        <v>93</v>
      </c>
      <c r="E137" s="414"/>
      <c r="F137" s="414"/>
      <c r="G137" s="414"/>
      <c r="H137" s="414"/>
      <c r="I137" s="414"/>
      <c r="J137" s="414"/>
      <c r="K137" s="414"/>
      <c r="L137" s="414"/>
      <c r="M137" s="616"/>
      <c r="N137" s="414"/>
      <c r="O137" s="414"/>
      <c r="P137" s="414"/>
      <c r="Q137" s="414"/>
      <c r="R137" s="414"/>
      <c r="S137" s="414"/>
      <c r="T137" s="414"/>
      <c r="U137" s="414"/>
      <c r="V137" s="414"/>
      <c r="W137" s="414"/>
      <c r="X137" s="414"/>
      <c r="Y137" s="414"/>
      <c r="Z137" s="414"/>
      <c r="AA137" s="414"/>
      <c r="AB137" s="414"/>
      <c r="AC137" s="414"/>
      <c r="AD137" s="414"/>
      <c r="AE137" s="414"/>
      <c r="AF137" s="414"/>
      <c r="AG137" s="414"/>
      <c r="AH137" s="414"/>
      <c r="AI137" s="414"/>
      <c r="AJ137" s="414"/>
      <c r="AK137" s="414"/>
      <c r="AL137" s="414"/>
      <c r="AM137" s="414"/>
      <c r="AN137" s="414"/>
      <c r="AO137" s="414"/>
      <c r="AP137" s="414"/>
      <c r="AQ137" s="414"/>
      <c r="AR137" s="414"/>
      <c r="AS137" s="414"/>
      <c r="AT137" s="414"/>
      <c r="AU137" s="414"/>
      <c r="AV137" s="414"/>
      <c r="AW137" s="414"/>
      <c r="AX137" s="414"/>
      <c r="AY137" s="414"/>
      <c r="AZ137" s="414"/>
      <c r="BA137" s="24"/>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row>
    <row r="138" spans="1:90" s="4" customFormat="1" ht="48" customHeight="1" x14ac:dyDescent="0.25">
      <c r="A138" s="6"/>
      <c r="B138" s="416" t="s">
        <v>171</v>
      </c>
      <c r="C138" s="417" t="s">
        <v>1579</v>
      </c>
      <c r="D138" s="416" t="s">
        <v>93</v>
      </c>
      <c r="E138" s="414"/>
      <c r="F138" s="414"/>
      <c r="G138" s="414"/>
      <c r="H138" s="414"/>
      <c r="I138" s="414"/>
      <c r="J138" s="414"/>
      <c r="K138" s="414"/>
      <c r="L138" s="414"/>
      <c r="M138" s="616"/>
      <c r="N138" s="414"/>
      <c r="O138" s="414"/>
      <c r="P138" s="414"/>
      <c r="Q138" s="414"/>
      <c r="R138" s="414"/>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4"/>
      <c r="AN138" s="414"/>
      <c r="AO138" s="414"/>
      <c r="AP138" s="414"/>
      <c r="AQ138" s="414"/>
      <c r="AR138" s="414"/>
      <c r="AS138" s="414"/>
      <c r="AT138" s="414"/>
      <c r="AU138" s="414"/>
      <c r="AV138" s="414"/>
      <c r="AW138" s="414"/>
      <c r="AX138" s="414"/>
      <c r="AY138" s="414"/>
      <c r="AZ138" s="414"/>
      <c r="BA138" s="24"/>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row>
    <row r="139" spans="1:90" s="4" customFormat="1" ht="48" customHeight="1" x14ac:dyDescent="0.25">
      <c r="A139" s="6"/>
      <c r="B139" s="416" t="s">
        <v>1580</v>
      </c>
      <c r="C139" s="417" t="s">
        <v>1581</v>
      </c>
      <c r="D139" s="416" t="s">
        <v>93</v>
      </c>
      <c r="E139" s="414"/>
      <c r="F139" s="414"/>
      <c r="G139" s="414"/>
      <c r="H139" s="414"/>
      <c r="I139" s="414"/>
      <c r="J139" s="414"/>
      <c r="K139" s="414"/>
      <c r="L139" s="414"/>
      <c r="M139" s="616"/>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4"/>
      <c r="AY139" s="414"/>
      <c r="AZ139" s="414"/>
      <c r="BA139" s="24"/>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row>
    <row r="140" spans="1:90" s="4" customFormat="1" ht="42" customHeight="1" x14ac:dyDescent="0.25">
      <c r="A140" s="6"/>
      <c r="B140" s="397" t="s">
        <v>1582</v>
      </c>
      <c r="C140" s="398" t="s">
        <v>1583</v>
      </c>
      <c r="D140" s="397" t="s">
        <v>93</v>
      </c>
      <c r="E140" s="610"/>
      <c r="F140" s="610"/>
      <c r="G140" s="610"/>
      <c r="H140" s="610"/>
      <c r="I140" s="610"/>
      <c r="J140" s="610"/>
      <c r="K140" s="610"/>
      <c r="L140" s="610"/>
      <c r="M140" s="614"/>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0"/>
      <c r="AL140" s="610"/>
      <c r="AM140" s="610"/>
      <c r="AN140" s="610"/>
      <c r="AO140" s="610"/>
      <c r="AP140" s="610"/>
      <c r="AQ140" s="610"/>
      <c r="AR140" s="610"/>
      <c r="AS140" s="610"/>
      <c r="AT140" s="610"/>
      <c r="AU140" s="610"/>
      <c r="AV140" s="610"/>
      <c r="AW140" s="610"/>
      <c r="AX140" s="610"/>
      <c r="AY140" s="610"/>
      <c r="AZ140" s="610"/>
      <c r="BA140" s="24"/>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row>
    <row r="141" spans="1:90" s="4" customFormat="1" ht="42" customHeight="1" x14ac:dyDescent="0.25">
      <c r="A141" s="6"/>
      <c r="B141" s="397" t="s">
        <v>1584</v>
      </c>
      <c r="C141" s="398" t="s">
        <v>1566</v>
      </c>
      <c r="D141" s="397" t="s">
        <v>93</v>
      </c>
      <c r="E141" s="610"/>
      <c r="F141" s="610"/>
      <c r="G141" s="610"/>
      <c r="H141" s="610"/>
      <c r="I141" s="610"/>
      <c r="J141" s="610"/>
      <c r="K141" s="610"/>
      <c r="L141" s="610"/>
      <c r="M141" s="614"/>
      <c r="N141" s="610"/>
      <c r="O141" s="610"/>
      <c r="P141" s="610"/>
      <c r="Q141" s="610"/>
      <c r="R141" s="610"/>
      <c r="S141" s="610"/>
      <c r="T141" s="610"/>
      <c r="U141" s="610"/>
      <c r="V141" s="610"/>
      <c r="W141" s="610"/>
      <c r="X141" s="610"/>
      <c r="Y141" s="610"/>
      <c r="Z141" s="610"/>
      <c r="AA141" s="610"/>
      <c r="AB141" s="610"/>
      <c r="AC141" s="610"/>
      <c r="AD141" s="610"/>
      <c r="AE141" s="610"/>
      <c r="AF141" s="610"/>
      <c r="AG141" s="610"/>
      <c r="AH141" s="610"/>
      <c r="AI141" s="610"/>
      <c r="AJ141" s="610"/>
      <c r="AK141" s="610"/>
      <c r="AL141" s="610"/>
      <c r="AM141" s="610"/>
      <c r="AN141" s="610"/>
      <c r="AO141" s="610"/>
      <c r="AP141" s="610"/>
      <c r="AQ141" s="610"/>
      <c r="AR141" s="610"/>
      <c r="AS141" s="610"/>
      <c r="AT141" s="610"/>
      <c r="AU141" s="610"/>
      <c r="AV141" s="610"/>
      <c r="AW141" s="610"/>
      <c r="AX141" s="610"/>
      <c r="AY141" s="610"/>
      <c r="AZ141" s="396"/>
      <c r="BA141" s="24"/>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row>
    <row r="142" spans="1:90" s="4" customFormat="1" ht="42" customHeight="1" x14ac:dyDescent="0.25">
      <c r="A142" s="6"/>
      <c r="B142" s="397" t="s">
        <v>1585</v>
      </c>
      <c r="C142" s="398" t="s">
        <v>1586</v>
      </c>
      <c r="D142" s="397" t="s">
        <v>93</v>
      </c>
      <c r="E142" s="610"/>
      <c r="F142" s="610"/>
      <c r="G142" s="610"/>
      <c r="H142" s="610"/>
      <c r="I142" s="610"/>
      <c r="J142" s="610"/>
      <c r="K142" s="610"/>
      <c r="L142" s="610"/>
      <c r="M142" s="614"/>
      <c r="N142" s="610"/>
      <c r="O142" s="610"/>
      <c r="P142" s="610"/>
      <c r="Q142" s="610"/>
      <c r="R142" s="610"/>
      <c r="S142" s="610"/>
      <c r="T142" s="610"/>
      <c r="U142" s="610"/>
      <c r="V142" s="610"/>
      <c r="W142" s="610"/>
      <c r="X142" s="610"/>
      <c r="Y142" s="610"/>
      <c r="Z142" s="610"/>
      <c r="AA142" s="610"/>
      <c r="AB142" s="610"/>
      <c r="AC142" s="610"/>
      <c r="AD142" s="610"/>
      <c r="AE142" s="610"/>
      <c r="AF142" s="610"/>
      <c r="AG142" s="610"/>
      <c r="AH142" s="610"/>
      <c r="AI142" s="610"/>
      <c r="AJ142" s="610"/>
      <c r="AK142" s="610"/>
      <c r="AL142" s="610"/>
      <c r="AM142" s="610"/>
      <c r="AN142" s="610"/>
      <c r="AO142" s="610"/>
      <c r="AP142" s="610"/>
      <c r="AQ142" s="610"/>
      <c r="AR142" s="610"/>
      <c r="AS142" s="610"/>
      <c r="AT142" s="610"/>
      <c r="AU142" s="610"/>
      <c r="AV142" s="610"/>
      <c r="AW142" s="610"/>
      <c r="AX142" s="610"/>
      <c r="AY142" s="610"/>
      <c r="AZ142" s="610"/>
      <c r="BA142" s="24"/>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row>
    <row r="143" spans="1:90" s="4" customFormat="1" ht="42" customHeight="1" x14ac:dyDescent="0.25">
      <c r="A143" s="6"/>
      <c r="B143" s="397" t="s">
        <v>1587</v>
      </c>
      <c r="C143" s="398" t="s">
        <v>1588</v>
      </c>
      <c r="D143" s="397" t="s">
        <v>93</v>
      </c>
      <c r="E143" s="610"/>
      <c r="F143" s="610"/>
      <c r="G143" s="610"/>
      <c r="H143" s="610"/>
      <c r="I143" s="610"/>
      <c r="J143" s="610"/>
      <c r="K143" s="610"/>
      <c r="L143" s="610"/>
      <c r="M143" s="614"/>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0"/>
      <c r="AL143" s="610"/>
      <c r="AM143" s="610"/>
      <c r="AN143" s="610"/>
      <c r="AO143" s="610"/>
      <c r="AP143" s="610"/>
      <c r="AQ143" s="610"/>
      <c r="AR143" s="610"/>
      <c r="AS143" s="610"/>
      <c r="AT143" s="610"/>
      <c r="AU143" s="610"/>
      <c r="AV143" s="610"/>
      <c r="AW143" s="610"/>
      <c r="AX143" s="610"/>
      <c r="AY143" s="610"/>
      <c r="AZ143" s="610"/>
      <c r="BA143" s="24"/>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row>
    <row r="144" spans="1:90" s="4" customFormat="1" ht="48" customHeight="1" x14ac:dyDescent="0.25">
      <c r="A144" s="6"/>
      <c r="B144" s="416" t="s">
        <v>173</v>
      </c>
      <c r="C144" s="417" t="s">
        <v>1589</v>
      </c>
      <c r="D144" s="416" t="s">
        <v>93</v>
      </c>
      <c r="E144" s="414"/>
      <c r="F144" s="414"/>
      <c r="G144" s="414"/>
      <c r="H144" s="414"/>
      <c r="I144" s="414"/>
      <c r="J144" s="414"/>
      <c r="K144" s="414"/>
      <c r="L144" s="414"/>
      <c r="M144" s="616"/>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4"/>
      <c r="AN144" s="414"/>
      <c r="AO144" s="414"/>
      <c r="AP144" s="414"/>
      <c r="AQ144" s="414"/>
      <c r="AR144" s="414"/>
      <c r="AS144" s="414"/>
      <c r="AT144" s="414"/>
      <c r="AU144" s="414"/>
      <c r="AV144" s="414"/>
      <c r="AW144" s="414"/>
      <c r="AX144" s="414"/>
      <c r="AY144" s="414"/>
      <c r="AZ144" s="414"/>
      <c r="BA144" s="24"/>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row>
    <row r="145" spans="1:90" s="4" customFormat="1" ht="48" customHeight="1" x14ac:dyDescent="0.25">
      <c r="A145" s="6"/>
      <c r="B145" s="416" t="s">
        <v>1590</v>
      </c>
      <c r="C145" s="417" t="s">
        <v>1591</v>
      </c>
      <c r="D145" s="416" t="s">
        <v>93</v>
      </c>
      <c r="E145" s="414"/>
      <c r="F145" s="414"/>
      <c r="G145" s="414"/>
      <c r="H145" s="414"/>
      <c r="I145" s="414"/>
      <c r="J145" s="414"/>
      <c r="K145" s="414"/>
      <c r="L145" s="414"/>
      <c r="M145" s="616"/>
      <c r="N145" s="414"/>
      <c r="O145" s="414"/>
      <c r="P145" s="414"/>
      <c r="Q145" s="414"/>
      <c r="R145" s="414"/>
      <c r="S145" s="414"/>
      <c r="T145" s="414"/>
      <c r="U145" s="414"/>
      <c r="V145" s="414"/>
      <c r="W145" s="414"/>
      <c r="X145" s="414"/>
      <c r="Y145" s="414"/>
      <c r="Z145" s="414"/>
      <c r="AA145" s="414"/>
      <c r="AB145" s="414"/>
      <c r="AC145" s="414"/>
      <c r="AD145" s="414"/>
      <c r="AE145" s="414"/>
      <c r="AF145" s="414"/>
      <c r="AG145" s="414"/>
      <c r="AH145" s="414"/>
      <c r="AI145" s="414"/>
      <c r="AJ145" s="414"/>
      <c r="AK145" s="414"/>
      <c r="AL145" s="414"/>
      <c r="AM145" s="414"/>
      <c r="AN145" s="414"/>
      <c r="AO145" s="414"/>
      <c r="AP145" s="414"/>
      <c r="AQ145" s="414"/>
      <c r="AR145" s="414"/>
      <c r="AS145" s="414"/>
      <c r="AT145" s="414"/>
      <c r="AU145" s="414"/>
      <c r="AV145" s="414"/>
      <c r="AW145" s="414"/>
      <c r="AX145" s="414"/>
      <c r="AY145" s="414"/>
      <c r="AZ145" s="414"/>
      <c r="BA145" s="24"/>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row>
    <row r="146" spans="1:90" s="4" customFormat="1" ht="42" customHeight="1" x14ac:dyDescent="0.25">
      <c r="A146" s="6"/>
      <c r="B146" s="397" t="s">
        <v>1592</v>
      </c>
      <c r="C146" s="398" t="s">
        <v>1593</v>
      </c>
      <c r="D146" s="397" t="s">
        <v>93</v>
      </c>
      <c r="E146" s="610"/>
      <c r="F146" s="610"/>
      <c r="G146" s="610"/>
      <c r="H146" s="610"/>
      <c r="I146" s="610"/>
      <c r="J146" s="610"/>
      <c r="K146" s="610"/>
      <c r="L146" s="610"/>
      <c r="M146" s="614"/>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0"/>
      <c r="AL146" s="610"/>
      <c r="AM146" s="610"/>
      <c r="AN146" s="610"/>
      <c r="AO146" s="610"/>
      <c r="AP146" s="610"/>
      <c r="AQ146" s="610"/>
      <c r="AR146" s="610"/>
      <c r="AS146" s="610"/>
      <c r="AT146" s="610"/>
      <c r="AU146" s="610"/>
      <c r="AV146" s="610"/>
      <c r="AW146" s="610"/>
      <c r="AX146" s="610"/>
      <c r="AY146" s="610"/>
      <c r="AZ146" s="610"/>
      <c r="BA146" s="61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row>
    <row r="147" spans="1:90" s="4" customFormat="1" ht="42" customHeight="1" x14ac:dyDescent="0.25">
      <c r="A147" s="6"/>
      <c r="B147" s="397" t="s">
        <v>1594</v>
      </c>
      <c r="C147" s="398" t="s">
        <v>1570</v>
      </c>
      <c r="D147" s="397" t="s">
        <v>93</v>
      </c>
      <c r="E147" s="610"/>
      <c r="F147" s="610"/>
      <c r="G147" s="610"/>
      <c r="H147" s="610"/>
      <c r="I147" s="610"/>
      <c r="J147" s="610"/>
      <c r="K147" s="610"/>
      <c r="L147" s="610"/>
      <c r="M147" s="614"/>
      <c r="N147" s="610"/>
      <c r="O147" s="610"/>
      <c r="P147" s="610"/>
      <c r="Q147" s="610"/>
      <c r="R147" s="610"/>
      <c r="S147" s="610"/>
      <c r="T147" s="610"/>
      <c r="U147" s="610"/>
      <c r="V147" s="610"/>
      <c r="W147" s="610"/>
      <c r="X147" s="610"/>
      <c r="Y147" s="610"/>
      <c r="Z147" s="610"/>
      <c r="AA147" s="610"/>
      <c r="AB147" s="610"/>
      <c r="AC147" s="610"/>
      <c r="AD147" s="610"/>
      <c r="AE147" s="610"/>
      <c r="AF147" s="610"/>
      <c r="AG147" s="610"/>
      <c r="AH147" s="610"/>
      <c r="AI147" s="610"/>
      <c r="AJ147" s="610"/>
      <c r="AK147" s="610"/>
      <c r="AL147" s="610"/>
      <c r="AM147" s="610"/>
      <c r="AN147" s="610"/>
      <c r="AO147" s="610"/>
      <c r="AP147" s="610"/>
      <c r="AQ147" s="610"/>
      <c r="AR147" s="610"/>
      <c r="AS147" s="610"/>
      <c r="AT147" s="610"/>
      <c r="AU147" s="610"/>
      <c r="AV147" s="610"/>
      <c r="AW147" s="610"/>
      <c r="AX147" s="610"/>
      <c r="AY147" s="610"/>
      <c r="AZ147" s="610"/>
      <c r="BA147" s="61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row>
    <row r="148" spans="1:90" s="4" customFormat="1" ht="42" customHeight="1" x14ac:dyDescent="0.25">
      <c r="A148" s="6"/>
      <c r="B148" s="397" t="s">
        <v>1595</v>
      </c>
      <c r="C148" s="398" t="s">
        <v>1596</v>
      </c>
      <c r="D148" s="397" t="s">
        <v>93</v>
      </c>
      <c r="E148" s="610"/>
      <c r="F148" s="610"/>
      <c r="G148" s="610"/>
      <c r="H148" s="610"/>
      <c r="I148" s="610"/>
      <c r="J148" s="610"/>
      <c r="K148" s="610"/>
      <c r="L148" s="610"/>
      <c r="M148" s="614"/>
      <c r="N148" s="610"/>
      <c r="O148" s="610"/>
      <c r="P148" s="610"/>
      <c r="Q148" s="610"/>
      <c r="R148" s="610"/>
      <c r="S148" s="610"/>
      <c r="T148" s="610"/>
      <c r="U148" s="610"/>
      <c r="V148" s="610"/>
      <c r="W148" s="610"/>
      <c r="X148" s="610"/>
      <c r="Y148" s="610"/>
      <c r="Z148" s="610"/>
      <c r="AA148" s="610"/>
      <c r="AB148" s="610"/>
      <c r="AC148" s="610"/>
      <c r="AD148" s="610"/>
      <c r="AE148" s="610"/>
      <c r="AF148" s="610"/>
      <c r="AG148" s="610"/>
      <c r="AH148" s="610"/>
      <c r="AI148" s="610"/>
      <c r="AJ148" s="610"/>
      <c r="AK148" s="610"/>
      <c r="AL148" s="610"/>
      <c r="AM148" s="610"/>
      <c r="AN148" s="610"/>
      <c r="AO148" s="610"/>
      <c r="AP148" s="610"/>
      <c r="AQ148" s="610"/>
      <c r="AR148" s="610"/>
      <c r="AS148" s="610"/>
      <c r="AT148" s="610"/>
      <c r="AU148" s="610"/>
      <c r="AV148" s="610"/>
      <c r="AW148" s="610"/>
      <c r="AX148" s="610"/>
      <c r="AY148" s="610"/>
      <c r="AZ148" s="396"/>
      <c r="BA148" s="24"/>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row>
    <row r="149" spans="1:90" s="4" customFormat="1" ht="42" customHeight="1" x14ac:dyDescent="0.25">
      <c r="A149" s="6"/>
      <c r="B149" s="397" t="s">
        <v>1597</v>
      </c>
      <c r="C149" s="398" t="s">
        <v>1598</v>
      </c>
      <c r="D149" s="397" t="s">
        <v>93</v>
      </c>
      <c r="E149" s="610"/>
      <c r="F149" s="610"/>
      <c r="G149" s="610"/>
      <c r="H149" s="610"/>
      <c r="I149" s="610"/>
      <c r="J149" s="610"/>
      <c r="K149" s="610"/>
      <c r="L149" s="610"/>
      <c r="M149" s="614"/>
      <c r="N149" s="610"/>
      <c r="O149" s="610"/>
      <c r="P149" s="610"/>
      <c r="Q149" s="610"/>
      <c r="R149" s="610"/>
      <c r="S149" s="610"/>
      <c r="T149" s="610"/>
      <c r="U149" s="610"/>
      <c r="V149" s="610"/>
      <c r="W149" s="610"/>
      <c r="X149" s="610"/>
      <c r="Y149" s="610"/>
      <c r="Z149" s="610"/>
      <c r="AA149" s="610"/>
      <c r="AB149" s="610"/>
      <c r="AC149" s="610"/>
      <c r="AD149" s="610"/>
      <c r="AE149" s="610"/>
      <c r="AF149" s="610"/>
      <c r="AG149" s="610"/>
      <c r="AH149" s="610"/>
      <c r="AI149" s="610"/>
      <c r="AJ149" s="610"/>
      <c r="AK149" s="610"/>
      <c r="AL149" s="610"/>
      <c r="AM149" s="610"/>
      <c r="AN149" s="610"/>
      <c r="AO149" s="610"/>
      <c r="AP149" s="610"/>
      <c r="AQ149" s="610"/>
      <c r="AR149" s="610"/>
      <c r="AS149" s="610"/>
      <c r="AT149" s="610"/>
      <c r="AU149" s="610"/>
      <c r="AV149" s="610"/>
      <c r="AW149" s="610"/>
      <c r="AX149" s="610"/>
      <c r="AY149" s="610"/>
      <c r="AZ149" s="396"/>
      <c r="BA149" s="24"/>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row>
    <row r="150" spans="1:90" s="4" customFormat="1" ht="42" customHeight="1" x14ac:dyDescent="0.25">
      <c r="A150" s="6"/>
      <c r="B150" s="397" t="s">
        <v>1599</v>
      </c>
      <c r="C150" s="398" t="s">
        <v>1600</v>
      </c>
      <c r="D150" s="397" t="s">
        <v>93</v>
      </c>
      <c r="E150" s="610"/>
      <c r="F150" s="610"/>
      <c r="G150" s="610"/>
      <c r="H150" s="610"/>
      <c r="I150" s="610"/>
      <c r="J150" s="610"/>
      <c r="K150" s="610"/>
      <c r="L150" s="610"/>
      <c r="M150" s="614"/>
      <c r="N150" s="610"/>
      <c r="O150" s="610"/>
      <c r="P150" s="610"/>
      <c r="Q150" s="610"/>
      <c r="R150" s="610"/>
      <c r="S150" s="610"/>
      <c r="T150" s="610"/>
      <c r="U150" s="610"/>
      <c r="V150" s="610"/>
      <c r="W150" s="610"/>
      <c r="X150" s="610"/>
      <c r="Y150" s="610"/>
      <c r="Z150" s="610"/>
      <c r="AA150" s="610"/>
      <c r="AB150" s="610"/>
      <c r="AC150" s="610"/>
      <c r="AD150" s="610"/>
      <c r="AE150" s="610"/>
      <c r="AF150" s="610"/>
      <c r="AG150" s="610"/>
      <c r="AH150" s="610"/>
      <c r="AI150" s="610"/>
      <c r="AJ150" s="610"/>
      <c r="AK150" s="610"/>
      <c r="AL150" s="610"/>
      <c r="AM150" s="610"/>
      <c r="AN150" s="610"/>
      <c r="AO150" s="610"/>
      <c r="AP150" s="610"/>
      <c r="AQ150" s="610"/>
      <c r="AR150" s="610"/>
      <c r="AS150" s="610"/>
      <c r="AT150" s="610"/>
      <c r="AU150" s="610"/>
      <c r="AV150" s="610"/>
      <c r="AW150" s="610"/>
      <c r="AX150" s="610"/>
      <c r="AY150" s="610"/>
      <c r="AZ150" s="396"/>
      <c r="BA150" s="24"/>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row>
    <row r="151" spans="1:90" s="4" customFormat="1" ht="48" customHeight="1" x14ac:dyDescent="0.25">
      <c r="A151" s="6"/>
      <c r="B151" s="416" t="s">
        <v>804</v>
      </c>
      <c r="C151" s="417" t="s">
        <v>1601</v>
      </c>
      <c r="D151" s="416" t="s">
        <v>93</v>
      </c>
      <c r="E151" s="414"/>
      <c r="F151" s="414"/>
      <c r="G151" s="414"/>
      <c r="H151" s="414"/>
      <c r="I151" s="414"/>
      <c r="J151" s="414"/>
      <c r="K151" s="414"/>
      <c r="L151" s="414"/>
      <c r="M151" s="616"/>
      <c r="N151" s="414"/>
      <c r="O151" s="414"/>
      <c r="P151" s="414"/>
      <c r="Q151" s="414"/>
      <c r="R151" s="414"/>
      <c r="S151" s="414"/>
      <c r="T151" s="414"/>
      <c r="U151" s="414"/>
      <c r="V151" s="414"/>
      <c r="W151" s="414"/>
      <c r="X151" s="414"/>
      <c r="Y151" s="414"/>
      <c r="Z151" s="414"/>
      <c r="AA151" s="414"/>
      <c r="AB151" s="414"/>
      <c r="AC151" s="414"/>
      <c r="AD151" s="414"/>
      <c r="AE151" s="414"/>
      <c r="AF151" s="414"/>
      <c r="AG151" s="414"/>
      <c r="AH151" s="414"/>
      <c r="AI151" s="414"/>
      <c r="AJ151" s="414"/>
      <c r="AK151" s="414"/>
      <c r="AL151" s="414"/>
      <c r="AM151" s="414"/>
      <c r="AN151" s="414"/>
      <c r="AO151" s="414"/>
      <c r="AP151" s="414"/>
      <c r="AQ151" s="414"/>
      <c r="AR151" s="414"/>
      <c r="AS151" s="414"/>
      <c r="AT151" s="414"/>
      <c r="AU151" s="414"/>
      <c r="AV151" s="414"/>
      <c r="AW151" s="414"/>
      <c r="AX151" s="414"/>
      <c r="AY151" s="414"/>
      <c r="AZ151" s="414"/>
      <c r="BA151" s="24"/>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row>
    <row r="152" spans="1:90" s="4" customFormat="1" ht="42" customHeight="1" x14ac:dyDescent="0.25">
      <c r="A152" s="6"/>
      <c r="B152" s="397" t="s">
        <v>1602</v>
      </c>
      <c r="C152" s="398" t="s">
        <v>1603</v>
      </c>
      <c r="D152" s="397" t="s">
        <v>93</v>
      </c>
      <c r="E152" s="610"/>
      <c r="F152" s="610"/>
      <c r="G152" s="610"/>
      <c r="H152" s="610"/>
      <c r="I152" s="610"/>
      <c r="J152" s="610"/>
      <c r="K152" s="610"/>
      <c r="L152" s="610"/>
      <c r="M152" s="614"/>
      <c r="N152" s="610"/>
      <c r="O152" s="610"/>
      <c r="P152" s="610"/>
      <c r="Q152" s="610"/>
      <c r="R152" s="610"/>
      <c r="S152" s="610"/>
      <c r="T152" s="610"/>
      <c r="U152" s="610"/>
      <c r="V152" s="610"/>
      <c r="W152" s="610"/>
      <c r="X152" s="610"/>
      <c r="Y152" s="610"/>
      <c r="Z152" s="610"/>
      <c r="AA152" s="610"/>
      <c r="AB152" s="610"/>
      <c r="AC152" s="610"/>
      <c r="AD152" s="610"/>
      <c r="AE152" s="610"/>
      <c r="AF152" s="610"/>
      <c r="AG152" s="610"/>
      <c r="AH152" s="610"/>
      <c r="AI152" s="610"/>
      <c r="AJ152" s="610"/>
      <c r="AK152" s="610"/>
      <c r="AL152" s="610"/>
      <c r="AM152" s="610"/>
      <c r="AN152" s="610"/>
      <c r="AO152" s="610"/>
      <c r="AP152" s="610"/>
      <c r="AQ152" s="610"/>
      <c r="AR152" s="610"/>
      <c r="AS152" s="610"/>
      <c r="AT152" s="610"/>
      <c r="AU152" s="610"/>
      <c r="AV152" s="610"/>
      <c r="AW152" s="610"/>
      <c r="AX152" s="610"/>
      <c r="AY152" s="610"/>
      <c r="AZ152" s="396"/>
      <c r="BA152" s="24"/>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row>
    <row r="153" spans="1:90" s="4" customFormat="1" ht="42" customHeight="1" x14ac:dyDescent="0.25">
      <c r="A153" s="6"/>
      <c r="B153" s="397" t="s">
        <v>1604</v>
      </c>
      <c r="C153" s="398" t="s">
        <v>1605</v>
      </c>
      <c r="D153" s="397" t="s">
        <v>93</v>
      </c>
      <c r="E153" s="610"/>
      <c r="F153" s="610"/>
      <c r="G153" s="610"/>
      <c r="H153" s="610"/>
      <c r="I153" s="610"/>
      <c r="J153" s="610"/>
      <c r="K153" s="610"/>
      <c r="L153" s="610"/>
      <c r="M153" s="614"/>
      <c r="N153" s="610"/>
      <c r="O153" s="610"/>
      <c r="P153" s="610"/>
      <c r="Q153" s="610"/>
      <c r="R153" s="610"/>
      <c r="S153" s="610"/>
      <c r="T153" s="610"/>
      <c r="U153" s="610"/>
      <c r="V153" s="610"/>
      <c r="W153" s="610"/>
      <c r="X153" s="610"/>
      <c r="Y153" s="610"/>
      <c r="Z153" s="610"/>
      <c r="AA153" s="610"/>
      <c r="AB153" s="610"/>
      <c r="AC153" s="610"/>
      <c r="AD153" s="610"/>
      <c r="AE153" s="610"/>
      <c r="AF153" s="610"/>
      <c r="AG153" s="610"/>
      <c r="AH153" s="610"/>
      <c r="AI153" s="610"/>
      <c r="AJ153" s="610"/>
      <c r="AK153" s="610"/>
      <c r="AL153" s="610"/>
      <c r="AM153" s="610"/>
      <c r="AN153" s="610"/>
      <c r="AO153" s="610"/>
      <c r="AP153" s="610"/>
      <c r="AQ153" s="610"/>
      <c r="AR153" s="610"/>
      <c r="AS153" s="610"/>
      <c r="AT153" s="610"/>
      <c r="AU153" s="610"/>
      <c r="AV153" s="610"/>
      <c r="AW153" s="610"/>
      <c r="AX153" s="610"/>
      <c r="AY153" s="610"/>
      <c r="AZ153" s="396"/>
      <c r="BA153" s="24"/>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row>
    <row r="154" spans="1:90" s="4" customFormat="1" ht="42" customHeight="1" x14ac:dyDescent="0.25">
      <c r="A154" s="6"/>
      <c r="B154" s="397" t="s">
        <v>1606</v>
      </c>
      <c r="C154" s="398" t="s">
        <v>1607</v>
      </c>
      <c r="D154" s="397" t="s">
        <v>93</v>
      </c>
      <c r="E154" s="610"/>
      <c r="F154" s="610"/>
      <c r="G154" s="610"/>
      <c r="H154" s="610"/>
      <c r="I154" s="610"/>
      <c r="J154" s="610"/>
      <c r="K154" s="610"/>
      <c r="L154" s="610"/>
      <c r="M154" s="614"/>
      <c r="N154" s="610"/>
      <c r="O154" s="610"/>
      <c r="P154" s="610"/>
      <c r="Q154" s="610"/>
      <c r="R154" s="610"/>
      <c r="S154" s="610"/>
      <c r="T154" s="610"/>
      <c r="U154" s="610"/>
      <c r="V154" s="610"/>
      <c r="W154" s="610"/>
      <c r="X154" s="610"/>
      <c r="Y154" s="610"/>
      <c r="Z154" s="610"/>
      <c r="AA154" s="610"/>
      <c r="AB154" s="610"/>
      <c r="AC154" s="610"/>
      <c r="AD154" s="610"/>
      <c r="AE154" s="610"/>
      <c r="AF154" s="610"/>
      <c r="AG154" s="610"/>
      <c r="AH154" s="610"/>
      <c r="AI154" s="610"/>
      <c r="AJ154" s="610"/>
      <c r="AK154" s="610"/>
      <c r="AL154" s="610"/>
      <c r="AM154" s="610"/>
      <c r="AN154" s="610"/>
      <c r="AO154" s="610"/>
      <c r="AP154" s="610"/>
      <c r="AQ154" s="610"/>
      <c r="AR154" s="610"/>
      <c r="AS154" s="610"/>
      <c r="AT154" s="610"/>
      <c r="AU154" s="610"/>
      <c r="AV154" s="610"/>
      <c r="AW154" s="610"/>
      <c r="AX154" s="610"/>
      <c r="AY154" s="610"/>
      <c r="AZ154" s="396"/>
      <c r="BA154" s="24"/>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row>
    <row r="155" spans="1:90" s="4" customFormat="1" ht="42" customHeight="1" x14ac:dyDescent="0.25">
      <c r="A155" s="6"/>
      <c r="B155" s="397" t="s">
        <v>1608</v>
      </c>
      <c r="C155" s="398" t="s">
        <v>1609</v>
      </c>
      <c r="D155" s="397" t="s">
        <v>93</v>
      </c>
      <c r="E155" s="610"/>
      <c r="F155" s="610"/>
      <c r="G155" s="610"/>
      <c r="H155" s="610"/>
      <c r="I155" s="610"/>
      <c r="J155" s="610"/>
      <c r="K155" s="610"/>
      <c r="L155" s="610"/>
      <c r="M155" s="614"/>
      <c r="N155" s="610"/>
      <c r="O155" s="610"/>
      <c r="P155" s="610"/>
      <c r="Q155" s="610"/>
      <c r="R155" s="610"/>
      <c r="S155" s="610"/>
      <c r="T155" s="610"/>
      <c r="U155" s="610"/>
      <c r="V155" s="610"/>
      <c r="W155" s="610"/>
      <c r="X155" s="610"/>
      <c r="Y155" s="610"/>
      <c r="Z155" s="610"/>
      <c r="AA155" s="610"/>
      <c r="AB155" s="610"/>
      <c r="AC155" s="610"/>
      <c r="AD155" s="610"/>
      <c r="AE155" s="610"/>
      <c r="AF155" s="610"/>
      <c r="AG155" s="610"/>
      <c r="AH155" s="610"/>
      <c r="AI155" s="610"/>
      <c r="AJ155" s="610"/>
      <c r="AK155" s="610"/>
      <c r="AL155" s="610"/>
      <c r="AM155" s="610"/>
      <c r="AN155" s="610"/>
      <c r="AO155" s="610"/>
      <c r="AP155" s="610"/>
      <c r="AQ155" s="610"/>
      <c r="AR155" s="610"/>
      <c r="AS155" s="610"/>
      <c r="AT155" s="610"/>
      <c r="AU155" s="610"/>
      <c r="AV155" s="610"/>
      <c r="AW155" s="610"/>
      <c r="AX155" s="610"/>
      <c r="AY155" s="610"/>
      <c r="AZ155" s="396"/>
      <c r="BA155" s="24"/>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row>
    <row r="156" spans="1:90" s="4" customFormat="1" ht="42" customHeight="1" x14ac:dyDescent="0.25">
      <c r="A156" s="6"/>
      <c r="B156" s="397" t="s">
        <v>1610</v>
      </c>
      <c r="C156" s="398" t="s">
        <v>1612</v>
      </c>
      <c r="D156" s="397" t="s">
        <v>93</v>
      </c>
      <c r="E156" s="610"/>
      <c r="F156" s="610"/>
      <c r="G156" s="610"/>
      <c r="H156" s="610"/>
      <c r="I156" s="610"/>
      <c r="J156" s="610"/>
      <c r="K156" s="610"/>
      <c r="L156" s="610"/>
      <c r="M156" s="614"/>
      <c r="N156" s="610"/>
      <c r="O156" s="610"/>
      <c r="P156" s="610"/>
      <c r="Q156" s="610"/>
      <c r="R156" s="610"/>
      <c r="S156" s="610"/>
      <c r="T156" s="610"/>
      <c r="U156" s="610"/>
      <c r="V156" s="610"/>
      <c r="W156" s="610"/>
      <c r="X156" s="610"/>
      <c r="Y156" s="610"/>
      <c r="Z156" s="610"/>
      <c r="AA156" s="610"/>
      <c r="AB156" s="610"/>
      <c r="AC156" s="610"/>
      <c r="AD156" s="610"/>
      <c r="AE156" s="610"/>
      <c r="AF156" s="610"/>
      <c r="AG156" s="610"/>
      <c r="AH156" s="610"/>
      <c r="AI156" s="610"/>
      <c r="AJ156" s="610"/>
      <c r="AK156" s="610"/>
      <c r="AL156" s="610"/>
      <c r="AM156" s="610"/>
      <c r="AN156" s="610"/>
      <c r="AO156" s="610"/>
      <c r="AP156" s="610"/>
      <c r="AQ156" s="610"/>
      <c r="AR156" s="610"/>
      <c r="AS156" s="610"/>
      <c r="AT156" s="610"/>
      <c r="AU156" s="610"/>
      <c r="AV156" s="610"/>
      <c r="AW156" s="610"/>
      <c r="AX156" s="610"/>
      <c r="AY156" s="610"/>
      <c r="AZ156" s="396"/>
      <c r="BA156" s="24"/>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row>
    <row r="157" spans="1:90" s="4" customFormat="1" ht="42" customHeight="1" x14ac:dyDescent="0.25">
      <c r="A157" s="6"/>
      <c r="B157" s="397" t="s">
        <v>1611</v>
      </c>
      <c r="C157" s="398" t="s">
        <v>1613</v>
      </c>
      <c r="D157" s="397" t="s">
        <v>93</v>
      </c>
      <c r="E157" s="610"/>
      <c r="F157" s="610"/>
      <c r="G157" s="610"/>
      <c r="H157" s="610"/>
      <c r="I157" s="610"/>
      <c r="J157" s="610"/>
      <c r="K157" s="610"/>
      <c r="L157" s="610"/>
      <c r="M157" s="614"/>
      <c r="N157" s="610"/>
      <c r="O157" s="610"/>
      <c r="P157" s="610"/>
      <c r="Q157" s="610"/>
      <c r="R157" s="610"/>
      <c r="S157" s="610"/>
      <c r="T157" s="610"/>
      <c r="U157" s="610"/>
      <c r="V157" s="610"/>
      <c r="W157" s="610"/>
      <c r="X157" s="610"/>
      <c r="Y157" s="610"/>
      <c r="Z157" s="610"/>
      <c r="AA157" s="610"/>
      <c r="AB157" s="610"/>
      <c r="AC157" s="610"/>
      <c r="AD157" s="610"/>
      <c r="AE157" s="610"/>
      <c r="AF157" s="610"/>
      <c r="AG157" s="610"/>
      <c r="AH157" s="610"/>
      <c r="AI157" s="610"/>
      <c r="AJ157" s="610"/>
      <c r="AK157" s="610"/>
      <c r="AL157" s="610"/>
      <c r="AM157" s="610"/>
      <c r="AN157" s="610"/>
      <c r="AO157" s="610"/>
      <c r="AP157" s="610"/>
      <c r="AQ157" s="610"/>
      <c r="AR157" s="610"/>
      <c r="AS157" s="610"/>
      <c r="AT157" s="610"/>
      <c r="AU157" s="610"/>
      <c r="AV157" s="610"/>
      <c r="AW157" s="610"/>
      <c r="AX157" s="610"/>
      <c r="AY157" s="610"/>
      <c r="AZ157" s="396"/>
      <c r="BA157" s="24"/>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row>
    <row r="158" spans="1:90" s="4" customFormat="1" ht="48" customHeight="1" x14ac:dyDescent="0.25">
      <c r="A158" s="6"/>
      <c r="B158" s="416" t="s">
        <v>805</v>
      </c>
      <c r="C158" s="417" t="s">
        <v>177</v>
      </c>
      <c r="D158" s="416" t="s">
        <v>93</v>
      </c>
      <c r="E158" s="414"/>
      <c r="F158" s="414"/>
      <c r="G158" s="414"/>
      <c r="H158" s="414"/>
      <c r="I158" s="414"/>
      <c r="J158" s="414"/>
      <c r="K158" s="414"/>
      <c r="L158" s="414"/>
      <c r="M158" s="616"/>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4"/>
      <c r="AY158" s="414"/>
      <c r="AZ158" s="414"/>
      <c r="BA158" s="24"/>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row>
    <row r="159" spans="1:90" s="4" customFormat="1" ht="48" customHeight="1" x14ac:dyDescent="0.25">
      <c r="A159" s="6"/>
      <c r="B159" s="416" t="s">
        <v>1614</v>
      </c>
      <c r="C159" s="417" t="s">
        <v>179</v>
      </c>
      <c r="D159" s="416" t="s">
        <v>93</v>
      </c>
      <c r="E159" s="414"/>
      <c r="F159" s="414"/>
      <c r="G159" s="414"/>
      <c r="H159" s="414"/>
      <c r="I159" s="414"/>
      <c r="J159" s="414"/>
      <c r="K159" s="414"/>
      <c r="L159" s="414"/>
      <c r="M159" s="616"/>
      <c r="N159" s="414"/>
      <c r="O159" s="414"/>
      <c r="P159" s="414"/>
      <c r="Q159" s="414"/>
      <c r="R159" s="414"/>
      <c r="S159" s="414"/>
      <c r="T159" s="414"/>
      <c r="U159" s="414"/>
      <c r="V159" s="414"/>
      <c r="W159" s="414"/>
      <c r="X159" s="414"/>
      <c r="Y159" s="414"/>
      <c r="Z159" s="414"/>
      <c r="AA159" s="414"/>
      <c r="AB159" s="414"/>
      <c r="AC159" s="414"/>
      <c r="AD159" s="414"/>
      <c r="AE159" s="414"/>
      <c r="AF159" s="414"/>
      <c r="AG159" s="414"/>
      <c r="AH159" s="414"/>
      <c r="AI159" s="414"/>
      <c r="AJ159" s="414"/>
      <c r="AK159" s="414"/>
      <c r="AL159" s="414"/>
      <c r="AM159" s="414"/>
      <c r="AN159" s="414"/>
      <c r="AO159" s="414"/>
      <c r="AP159" s="414"/>
      <c r="AQ159" s="414"/>
      <c r="AR159" s="414"/>
      <c r="AS159" s="414"/>
      <c r="AT159" s="414"/>
      <c r="AU159" s="414"/>
      <c r="AV159" s="414"/>
      <c r="AW159" s="414"/>
      <c r="AX159" s="414"/>
      <c r="AY159" s="414"/>
      <c r="AZ159" s="414"/>
      <c r="BA159" s="24"/>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row>
    <row r="160" spans="1:90" s="4" customFormat="1" ht="48" customHeight="1" x14ac:dyDescent="0.25">
      <c r="A160" s="6"/>
      <c r="B160" s="416" t="s">
        <v>174</v>
      </c>
      <c r="C160" s="417" t="s">
        <v>1615</v>
      </c>
      <c r="D160" s="416" t="s">
        <v>93</v>
      </c>
      <c r="E160" s="414">
        <f t="shared" ref="E160:AV160" si="45">SUBTOTAL(9,E161:E163)</f>
        <v>0</v>
      </c>
      <c r="F160" s="414">
        <f t="shared" si="45"/>
        <v>0</v>
      </c>
      <c r="G160" s="414">
        <f t="shared" si="45"/>
        <v>0</v>
      </c>
      <c r="H160" s="414">
        <f t="shared" si="45"/>
        <v>0</v>
      </c>
      <c r="I160" s="414">
        <f t="shared" si="45"/>
        <v>0</v>
      </c>
      <c r="J160" s="414">
        <f t="shared" si="45"/>
        <v>0</v>
      </c>
      <c r="K160" s="414">
        <f t="shared" si="45"/>
        <v>0</v>
      </c>
      <c r="L160" s="414">
        <f t="shared" si="45"/>
        <v>0</v>
      </c>
      <c r="M160" s="414">
        <f t="shared" si="45"/>
        <v>0</v>
      </c>
      <c r="N160" s="414">
        <f t="shared" si="45"/>
        <v>0</v>
      </c>
      <c r="O160" s="414">
        <f t="shared" si="45"/>
        <v>0</v>
      </c>
      <c r="P160" s="414">
        <f t="shared" si="45"/>
        <v>0</v>
      </c>
      <c r="Q160" s="414">
        <f t="shared" si="45"/>
        <v>0</v>
      </c>
      <c r="R160" s="414">
        <f t="shared" si="45"/>
        <v>0</v>
      </c>
      <c r="S160" s="414">
        <f t="shared" si="45"/>
        <v>0</v>
      </c>
      <c r="T160" s="414">
        <f t="shared" si="45"/>
        <v>0</v>
      </c>
      <c r="U160" s="414">
        <f t="shared" si="45"/>
        <v>0</v>
      </c>
      <c r="V160" s="414">
        <f t="shared" si="45"/>
        <v>0</v>
      </c>
      <c r="W160" s="414">
        <f t="shared" si="45"/>
        <v>0</v>
      </c>
      <c r="X160" s="414">
        <f t="shared" si="45"/>
        <v>0</v>
      </c>
      <c r="Y160" s="414">
        <f t="shared" si="45"/>
        <v>0</v>
      </c>
      <c r="Z160" s="414">
        <f t="shared" si="45"/>
        <v>0</v>
      </c>
      <c r="AA160" s="414">
        <f t="shared" si="45"/>
        <v>0</v>
      </c>
      <c r="AB160" s="414">
        <f t="shared" si="45"/>
        <v>0</v>
      </c>
      <c r="AC160" s="414">
        <f t="shared" si="45"/>
        <v>0</v>
      </c>
      <c r="AD160" s="414">
        <f t="shared" si="45"/>
        <v>0</v>
      </c>
      <c r="AE160" s="414">
        <f t="shared" si="45"/>
        <v>0</v>
      </c>
      <c r="AF160" s="414">
        <f t="shared" si="45"/>
        <v>0</v>
      </c>
      <c r="AG160" s="414">
        <f t="shared" si="45"/>
        <v>0</v>
      </c>
      <c r="AH160" s="414">
        <f t="shared" si="45"/>
        <v>0</v>
      </c>
      <c r="AI160" s="414">
        <f t="shared" si="45"/>
        <v>0</v>
      </c>
      <c r="AJ160" s="414">
        <f t="shared" si="45"/>
        <v>0</v>
      </c>
      <c r="AK160" s="414">
        <f t="shared" si="45"/>
        <v>0</v>
      </c>
      <c r="AL160" s="414">
        <f t="shared" si="45"/>
        <v>0</v>
      </c>
      <c r="AM160" s="414">
        <f t="shared" si="45"/>
        <v>0</v>
      </c>
      <c r="AN160" s="414">
        <f t="shared" si="45"/>
        <v>0</v>
      </c>
      <c r="AO160" s="414">
        <f t="shared" si="45"/>
        <v>0</v>
      </c>
      <c r="AP160" s="414">
        <f t="shared" si="45"/>
        <v>0</v>
      </c>
      <c r="AQ160" s="414">
        <f t="shared" si="45"/>
        <v>0</v>
      </c>
      <c r="AR160" s="414">
        <f t="shared" si="45"/>
        <v>0</v>
      </c>
      <c r="AS160" s="414">
        <f t="shared" si="45"/>
        <v>0</v>
      </c>
      <c r="AT160" s="414">
        <f t="shared" si="45"/>
        <v>0</v>
      </c>
      <c r="AU160" s="414">
        <f t="shared" si="45"/>
        <v>0</v>
      </c>
      <c r="AV160" s="414">
        <f t="shared" si="45"/>
        <v>0</v>
      </c>
      <c r="AW160" s="414">
        <f>SUBTOTAL(9,AW161:AW163)</f>
        <v>12.014000000000001</v>
      </c>
      <c r="AX160" s="414">
        <f>SUBTOTAL(9,AX161:AX163)</f>
        <v>11.538</v>
      </c>
      <c r="AY160" s="414">
        <f>SUBTOTAL(9,AY161:AY163)</f>
        <v>0</v>
      </c>
      <c r="AZ160" s="414">
        <f>SUBTOTAL(9,AZ161:AZ163)</f>
        <v>0</v>
      </c>
      <c r="BA160" s="24"/>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row>
    <row r="161" spans="1:90" s="4" customFormat="1" ht="33" customHeight="1" x14ac:dyDescent="0.25">
      <c r="A161" s="1"/>
      <c r="B161" s="67" t="s">
        <v>174</v>
      </c>
      <c r="C161" s="313" t="s">
        <v>1499</v>
      </c>
      <c r="D161" s="67" t="s">
        <v>1627</v>
      </c>
      <c r="E161" s="310"/>
      <c r="F161" s="310"/>
      <c r="G161" s="310"/>
      <c r="H161" s="310"/>
      <c r="I161" s="310"/>
      <c r="J161" s="310"/>
      <c r="K161" s="310"/>
      <c r="L161" s="310"/>
      <c r="M161" s="618"/>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10"/>
      <c r="AP161" s="310"/>
      <c r="AQ161" s="310"/>
      <c r="AR161" s="310"/>
      <c r="AS161" s="310"/>
      <c r="AT161" s="310"/>
      <c r="AU161" s="310"/>
      <c r="AV161" s="310"/>
      <c r="AW161" s="68">
        <v>2.5920000000000001</v>
      </c>
      <c r="AX161" s="68">
        <v>0</v>
      </c>
      <c r="AY161" s="310"/>
      <c r="AZ161" s="310"/>
      <c r="BA161" s="26"/>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row>
    <row r="162" spans="1:90" s="4" customFormat="1" ht="33" customHeight="1" x14ac:dyDescent="0.25">
      <c r="A162" s="1"/>
      <c r="B162" s="67" t="s">
        <v>174</v>
      </c>
      <c r="C162" s="313" t="s">
        <v>1505</v>
      </c>
      <c r="D162" s="67" t="s">
        <v>1640</v>
      </c>
      <c r="E162" s="310"/>
      <c r="F162" s="310"/>
      <c r="G162" s="310"/>
      <c r="H162" s="310"/>
      <c r="I162" s="310"/>
      <c r="J162" s="310"/>
      <c r="K162" s="310"/>
      <c r="L162" s="310"/>
      <c r="M162" s="618"/>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0"/>
      <c r="AS162" s="310"/>
      <c r="AT162" s="310"/>
      <c r="AU162" s="310"/>
      <c r="AV162" s="310"/>
      <c r="AW162" s="68">
        <v>0</v>
      </c>
      <c r="AX162" s="68">
        <v>2.1160000000000001</v>
      </c>
      <c r="AY162" s="310"/>
      <c r="AZ162" s="310"/>
      <c r="BA162" s="26"/>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row>
    <row r="163" spans="1:90" s="4" customFormat="1" ht="33" customHeight="1" x14ac:dyDescent="0.25">
      <c r="A163" s="1"/>
      <c r="B163" s="67" t="s">
        <v>174</v>
      </c>
      <c r="C163" s="313" t="s">
        <v>1498</v>
      </c>
      <c r="D163" s="67" t="s">
        <v>1628</v>
      </c>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6">
        <v>9.4220000000000006</v>
      </c>
      <c r="AX163" s="316">
        <v>9.4220000000000006</v>
      </c>
      <c r="AY163" s="315"/>
      <c r="AZ163" s="315"/>
      <c r="BA163" s="26">
        <f>AX163+AP163</f>
        <v>9.4220000000000006</v>
      </c>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row>
    <row r="164" spans="1:90" s="4" customForma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6"/>
      <c r="AX164" s="6"/>
      <c r="AY164" s="1"/>
      <c r="AZ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row>
    <row r="165" spans="1:90" s="4" customFormat="1" x14ac:dyDescent="0.25">
      <c r="A165" s="1"/>
      <c r="B165" s="1"/>
      <c r="C165" s="57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row>
  </sheetData>
  <sheetProtection formatCells="0" formatColumns="0" formatRows="0" insertColumns="0" insertRows="0" insertHyperlinks="0" deleteColumns="0" deleteRows="0" sort="0" autoFilter="0" pivotTables="0"/>
  <autoFilter ref="A19:CL164" xr:uid="{00000000-0009-0000-0000-000000000000}"/>
  <mergeCells count="44">
    <mergeCell ref="B9:AY9"/>
    <mergeCell ref="B4:AY4"/>
    <mergeCell ref="B5:AY5"/>
    <mergeCell ref="B6:AY6"/>
    <mergeCell ref="B7:AY7"/>
    <mergeCell ref="B8:AY8"/>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Q17:R17"/>
    <mergeCell ref="S17:T17"/>
    <mergeCell ref="U17:V17"/>
    <mergeCell ref="W17:X17"/>
    <mergeCell ref="Y17:Z17"/>
    <mergeCell ref="AA17:AB17"/>
    <mergeCell ref="AC17:AD17"/>
    <mergeCell ref="AE17:AF17"/>
    <mergeCell ref="AG17:AH17"/>
    <mergeCell ref="AI17:AJ17"/>
  </mergeCells>
  <phoneticPr fontId="68" type="noConversion"/>
  <conditionalFormatting sqref="B8 AZ4:AZ8 B10 AZ10 B13 AZ13 A9:AZ9 B1:AV3 A11:AZ12 A14:AZ14 A19:AZ19 B4:AY4 B7:AY7 D15:E15 E90:AZ90 E76:AZ76 D73:AZ74 E97:AP97 E96:AZ96 B75:D76 B94:D97 E64:AO65 AQ64:AZ65 A164:AZ1048576 E49:AZ50 B70 B66:D69 D70 B71:D72 C70:C72 E53:AZ63 E67:AZ72 D20:AZ46 BE1:XFD1048576 B98:AZ163">
    <cfRule type="containsText" dxfId="4269" priority="133" operator="containsText" text="Наименование инвестиционного проекта">
      <formula>NOT(ISERROR(SEARCH("Наименование инвестиционного проекта",A1)))</formula>
    </cfRule>
  </conditionalFormatting>
  <conditionalFormatting sqref="AW1:AX3 AZ1:AZ3 E50:AY50 E97:AP97 E96:AZ96 E64:AO65 AQ64:AZ65 B49:AZ49 B47:D48 E53:AZ63 E67:AZ72 D20:AZ46 B51:D76 E98:AZ162 B94:D163">
    <cfRule type="cellIs" dxfId="4268" priority="132" operator="equal">
      <formula>0</formula>
    </cfRule>
  </conditionalFormatting>
  <conditionalFormatting sqref="B8 AZ4:AZ8 B10 AZ10 B13 AZ13 B1:AV3 A9:AZ9 A11:AZ12 A14:AZ14 A19:AZ19 E90:AZ90 E76:AZ76 E97:AP97 E96:AZ96 E64:AO65 AQ64:AZ65 A164:AZ1048576 E49:AZ50 E53:AZ63 E67:AZ74 E20:AZ46 BE1:XFD1048576 E98:AZ163">
    <cfRule type="cellIs" dxfId="4267" priority="131" operator="equal">
      <formula>0</formula>
    </cfRule>
  </conditionalFormatting>
  <conditionalFormatting sqref="E50:AY50 E67:AZ69 E20:AZ46">
    <cfRule type="cellIs" dxfId="4266" priority="128" operator="equal">
      <formula>0</formula>
    </cfRule>
    <cfRule type="cellIs" dxfId="4265" priority="130" operator="equal">
      <formula>0</formula>
    </cfRule>
  </conditionalFormatting>
  <conditionalFormatting sqref="B5:B6">
    <cfRule type="containsText" dxfId="4264" priority="129"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4263" priority="113" operator="containsText" text="Наименование инвестиционного проекта">
      <formula>NOT(ISERROR(SEARCH("Наименование инвестиционного проекта",E18)))</formula>
    </cfRule>
  </conditionalFormatting>
  <conditionalFormatting sqref="D93">
    <cfRule type="cellIs" dxfId="4262" priority="117" operator="equal">
      <formula>0</formula>
    </cfRule>
  </conditionalFormatting>
  <conditionalFormatting sqref="G18:H18">
    <cfRule type="containsText" dxfId="4261" priority="111"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4260" priority="108" operator="containsText" text="Наименование инвестиционного проекта">
      <formula>NOT(ISERROR(SEARCH("Наименование инвестиционного проекта",K17)))</formula>
    </cfRule>
  </conditionalFormatting>
  <conditionalFormatting sqref="C84:C88">
    <cfRule type="cellIs" dxfId="4259" priority="119" operator="equal">
      <formula>0</formula>
    </cfRule>
  </conditionalFormatting>
  <conditionalFormatting sqref="M17">
    <cfRule type="containsText" dxfId="4258" priority="107" operator="containsText" text="Наименование инвестиционного проекта">
      <formula>NOT(ISERROR(SEARCH("Наименование инвестиционного проекта",M17)))</formula>
    </cfRule>
  </conditionalFormatting>
  <conditionalFormatting sqref="C89">
    <cfRule type="cellIs" dxfId="4257" priority="118" operator="equal">
      <formula>0</formula>
    </cfRule>
  </conditionalFormatting>
  <conditionalFormatting sqref="I17">
    <cfRule type="containsText" dxfId="4256" priority="109"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4255" priority="104" operator="containsText" text="Наименование инвестиционного проекта">
      <formula>NOT(ISERROR(SEARCH("Наименование инвестиционного проекта",S17)))</formula>
    </cfRule>
  </conditionalFormatting>
  <conditionalFormatting sqref="B15 AK16 AY16 E16:E17 G17 U16:U17 AE16:AE17 AO16:AO17 AQ17 AU16:AU17 AW17">
    <cfRule type="containsText" dxfId="4254" priority="127" operator="containsText" text="Наименование инвестиционного проекта">
      <formula>NOT(ISERROR(SEARCH("Наименование инвестиционного проекта",B15)))</formula>
    </cfRule>
  </conditionalFormatting>
  <conditionalFormatting sqref="C43:C44">
    <cfRule type="cellIs" dxfId="4253" priority="114" operator="equal">
      <formula>0</formula>
    </cfRule>
  </conditionalFormatting>
  <conditionalFormatting sqref="I18:T18">
    <cfRule type="containsText" dxfId="4252" priority="103"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4251" priority="100" operator="containsText" text="Наименование инвестиционного проекта">
      <formula>NOT(ISERROR(SEARCH("Наименование инвестиционного проекта",Y17)))</formula>
    </cfRule>
  </conditionalFormatting>
  <conditionalFormatting sqref="B73:C74 D77:D79 B93:C93 B90:D92 B80:D83 B84:B89 D84:D89">
    <cfRule type="containsText" dxfId="4250" priority="126" operator="containsText" text="Наименование инвестиционного проекта">
      <formula>NOT(ISERROR(SEARCH("Наименование инвестиционного проекта",B73)))</formula>
    </cfRule>
  </conditionalFormatting>
  <conditionalFormatting sqref="D77:D79 B93:C93 B90:D92 B80:D83 B84:B89 D84:D89">
    <cfRule type="cellIs" dxfId="4249" priority="125" operator="equal">
      <formula>0</formula>
    </cfRule>
  </conditionalFormatting>
  <conditionalFormatting sqref="B20:C20 B45:C46 B44">
    <cfRule type="cellIs" dxfId="4248" priority="124" operator="equal">
      <formula>0</formula>
    </cfRule>
  </conditionalFormatting>
  <conditionalFormatting sqref="B50 D50">
    <cfRule type="cellIs" dxfId="4247" priority="122" operator="equal">
      <formula>0</formula>
    </cfRule>
  </conditionalFormatting>
  <conditionalFormatting sqref="B77:C77">
    <cfRule type="cellIs" dxfId="4246" priority="121" operator="equal">
      <formula>0</formula>
    </cfRule>
  </conditionalFormatting>
  <conditionalFormatting sqref="B78:C79">
    <cfRule type="cellIs" dxfId="4245" priority="120" operator="equal">
      <formula>0</formula>
    </cfRule>
  </conditionalFormatting>
  <conditionalFormatting sqref="C50">
    <cfRule type="cellIs" dxfId="4244" priority="115" operator="equal">
      <formula>0</formula>
    </cfRule>
  </conditionalFormatting>
  <conditionalFormatting sqref="E18:F18">
    <cfRule type="cellIs" dxfId="4243" priority="112" operator="equal">
      <formula>0</formula>
    </cfRule>
  </conditionalFormatting>
  <conditionalFormatting sqref="Q17">
    <cfRule type="containsText" dxfId="4242" priority="105"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4241" priority="110" operator="equal">
      <formula>0</formula>
    </cfRule>
  </conditionalFormatting>
  <conditionalFormatting sqref="I18:T18">
    <cfRule type="cellIs" dxfId="4240" priority="102" operator="equal">
      <formula>0</formula>
    </cfRule>
  </conditionalFormatting>
  <conditionalFormatting sqref="O17">
    <cfRule type="containsText" dxfId="4239" priority="106"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4238" priority="101"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4237" priority="98"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4236" priority="94"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4235" priority="99"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4234" priority="90"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4233" priority="97"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4232" priority="96" operator="equal">
      <formula>0</formula>
    </cfRule>
  </conditionalFormatting>
  <conditionalFormatting sqref="AG17">
    <cfRule type="containsText" dxfId="4231" priority="95"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4230" priority="92" operator="equal">
      <formula>0</formula>
    </cfRule>
  </conditionalFormatting>
  <conditionalFormatting sqref="AK18:AN18">
    <cfRule type="cellIs" dxfId="4229" priority="88" operator="equal">
      <formula>0</formula>
    </cfRule>
  </conditionalFormatting>
  <conditionalFormatting sqref="AK17">
    <cfRule type="containsText" dxfId="4228" priority="91"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4227" priority="86"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4226" priority="82" operator="equal">
      <formula>0</formula>
    </cfRule>
  </conditionalFormatting>
  <conditionalFormatting sqref="AY18:AZ18">
    <cfRule type="cellIs" dxfId="4225" priority="80" operator="equal">
      <formula>0</formula>
    </cfRule>
  </conditionalFormatting>
  <conditionalFormatting sqref="AE18:AJ18">
    <cfRule type="containsText" dxfId="4224" priority="93"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4223" priority="89"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4222" priority="84"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4221" priority="83"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4220" priority="81"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4219" priority="87"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4218" priority="85" operator="containsText" text="Наименование инвестиционного проекта">
      <formula>NOT(ISERROR(SEARCH("Наименование инвестиционного проекта",AS18)))</formula>
    </cfRule>
  </conditionalFormatting>
  <conditionalFormatting sqref="E97:AP97 E96:AZ96 E64:AO65 AQ64:AZ65 E49:AZ49 E53:AZ63 E70:AZ72 E98:AZ162">
    <cfRule type="cellIs" dxfId="4217" priority="79" operator="equal">
      <formula>0</formula>
    </cfRule>
  </conditionalFormatting>
  <conditionalFormatting sqref="AO93:AZ93">
    <cfRule type="containsText" dxfId="4216" priority="78" operator="containsText" text="Наименование инвестиционного проекта">
      <formula>NOT(ISERROR(SEARCH("Наименование инвестиционного проекта",AO93)))</formula>
    </cfRule>
  </conditionalFormatting>
  <conditionalFormatting sqref="AO93:AZ93">
    <cfRule type="cellIs" dxfId="4215" priority="77" operator="equal">
      <formula>0</formula>
    </cfRule>
  </conditionalFormatting>
  <conditionalFormatting sqref="AO94:AZ94">
    <cfRule type="containsText" dxfId="4214" priority="76" operator="containsText" text="Наименование инвестиционного проекта">
      <formula>NOT(ISERROR(SEARCH("Наименование инвестиционного проекта",AO94)))</formula>
    </cfRule>
  </conditionalFormatting>
  <conditionalFormatting sqref="AO94:AZ94">
    <cfRule type="cellIs" dxfId="4213" priority="75" operator="equal">
      <formula>0</formula>
    </cfRule>
  </conditionalFormatting>
  <conditionalFormatting sqref="AO94:AZ94">
    <cfRule type="cellIs" dxfId="4212" priority="74" operator="equal">
      <formula>0</formula>
    </cfRule>
  </conditionalFormatting>
  <conditionalFormatting sqref="AO94:AZ94">
    <cfRule type="cellIs" dxfId="4211" priority="73" operator="equal">
      <formula>0</formula>
    </cfRule>
  </conditionalFormatting>
  <conditionalFormatting sqref="E93:AN93">
    <cfRule type="containsText" dxfId="4210" priority="72" operator="containsText" text="Наименование инвестиционного проекта">
      <formula>NOT(ISERROR(SEARCH("Наименование инвестиционного проекта",E93)))</formula>
    </cfRule>
  </conditionalFormatting>
  <conditionalFormatting sqref="E93:AN93">
    <cfRule type="cellIs" dxfId="4209" priority="71" operator="equal">
      <formula>0</formula>
    </cfRule>
  </conditionalFormatting>
  <conditionalFormatting sqref="E94:AN94 E95:AZ95">
    <cfRule type="containsText" dxfId="4208" priority="70" operator="containsText" text="Наименование инвестиционного проекта">
      <formula>NOT(ISERROR(SEARCH("Наименование инвестиционного проекта",E94)))</formula>
    </cfRule>
  </conditionalFormatting>
  <conditionalFormatting sqref="E94:AN94 E95:AZ95">
    <cfRule type="cellIs" dxfId="4207" priority="69" operator="equal">
      <formula>0</formula>
    </cfRule>
  </conditionalFormatting>
  <conditionalFormatting sqref="E94:AN94 E95:AZ95">
    <cfRule type="cellIs" dxfId="4206" priority="68" operator="equal">
      <formula>0</formula>
    </cfRule>
  </conditionalFormatting>
  <conditionalFormatting sqref="E94:AN94 E95:AZ95">
    <cfRule type="cellIs" dxfId="4205" priority="67" operator="equal">
      <formula>0</formula>
    </cfRule>
  </conditionalFormatting>
  <conditionalFormatting sqref="AO92:AZ92">
    <cfRule type="cellIs" dxfId="4204" priority="65" operator="equal">
      <formula>0</formula>
    </cfRule>
  </conditionalFormatting>
  <conditionalFormatting sqref="AO92:AZ92">
    <cfRule type="containsText" dxfId="4203" priority="66" operator="containsText" text="Наименование инвестиционного проекта">
      <formula>NOT(ISERROR(SEARCH("Наименование инвестиционного проекта",AO92)))</formula>
    </cfRule>
  </conditionalFormatting>
  <conditionalFormatting sqref="AO92:AZ92">
    <cfRule type="cellIs" dxfId="4202" priority="64" operator="equal">
      <formula>0</formula>
    </cfRule>
  </conditionalFormatting>
  <conditionalFormatting sqref="AO92:AZ92">
    <cfRule type="cellIs" dxfId="4201" priority="63" operator="equal">
      <formula>0</formula>
    </cfRule>
  </conditionalFormatting>
  <conditionalFormatting sqref="E92:AN92">
    <cfRule type="containsText" dxfId="4200" priority="62" operator="containsText" text="Наименование инвестиционного проекта">
      <formula>NOT(ISERROR(SEARCH("Наименование инвестиционного проекта",E92)))</formula>
    </cfRule>
  </conditionalFormatting>
  <conditionalFormatting sqref="E92:AN92">
    <cfRule type="cellIs" dxfId="4199" priority="61" operator="equal">
      <formula>0</formula>
    </cfRule>
  </conditionalFormatting>
  <conditionalFormatting sqref="E92:AN92">
    <cfRule type="cellIs" dxfId="4198" priority="60" operator="equal">
      <formula>0</formula>
    </cfRule>
  </conditionalFormatting>
  <conditionalFormatting sqref="E92:AN92">
    <cfRule type="cellIs" dxfId="4197" priority="59" operator="equal">
      <formula>0</formula>
    </cfRule>
  </conditionalFormatting>
  <conditionalFormatting sqref="E91:AZ91">
    <cfRule type="cellIs" dxfId="4196" priority="57" operator="equal">
      <formula>0</formula>
    </cfRule>
  </conditionalFormatting>
  <conditionalFormatting sqref="E91:AZ91">
    <cfRule type="containsText" dxfId="4195" priority="58" operator="containsText" text="Наименование инвестиционного проекта">
      <formula>NOT(ISERROR(SEARCH("Наименование инвестиционного проекта",E91)))</formula>
    </cfRule>
  </conditionalFormatting>
  <conditionalFormatting sqref="E91:AZ91">
    <cfRule type="cellIs" dxfId="4194" priority="56" operator="equal">
      <formula>0</formula>
    </cfRule>
  </conditionalFormatting>
  <conditionalFormatting sqref="E91:AZ91">
    <cfRule type="cellIs" dxfId="4193" priority="55" operator="equal">
      <formula>0</formula>
    </cfRule>
  </conditionalFormatting>
  <conditionalFormatting sqref="AO77:AZ77 AO79:AZ83 AO85:AZ89 E84:AZ84">
    <cfRule type="containsText" dxfId="4192" priority="50" operator="containsText" text="Наименование инвестиционного проекта">
      <formula>NOT(ISERROR(SEARCH("Наименование инвестиционного проекта",E77)))</formula>
    </cfRule>
  </conditionalFormatting>
  <conditionalFormatting sqref="AO77:AZ77 AO79:AZ83 AO85:AZ89 E84:AZ84">
    <cfRule type="cellIs" dxfId="4191" priority="49" operator="equal">
      <formula>0</formula>
    </cfRule>
  </conditionalFormatting>
  <conditionalFormatting sqref="AO77:AZ77 AO79:AZ83 AO85:AZ89 E84:AZ84">
    <cfRule type="cellIs" dxfId="4190" priority="48" operator="equal">
      <formula>0</formula>
    </cfRule>
  </conditionalFormatting>
  <conditionalFormatting sqref="AO77:AZ77 AO79:AZ83 AO85:AZ89 E84:AZ84">
    <cfRule type="cellIs" dxfId="4189" priority="47" operator="equal">
      <formula>0</formula>
    </cfRule>
  </conditionalFormatting>
  <conditionalFormatting sqref="E77:AN77 E79:AN83 E78:AZ78 E85:AN89">
    <cfRule type="containsText" dxfId="4188" priority="46" operator="containsText" text="Наименование инвестиционного проекта">
      <formula>NOT(ISERROR(SEARCH("Наименование инвестиционного проекта",E77)))</formula>
    </cfRule>
  </conditionalFormatting>
  <conditionalFormatting sqref="E77:AN77 E79:AN83 E78:AZ78 E85:AN89">
    <cfRule type="cellIs" dxfId="4187" priority="45" operator="equal">
      <formula>0</formula>
    </cfRule>
  </conditionalFormatting>
  <conditionalFormatting sqref="E77:AN77 E79:AN83 E78:AZ78 E85:AN89">
    <cfRule type="cellIs" dxfId="4186" priority="44" operator="equal">
      <formula>0</formula>
    </cfRule>
  </conditionalFormatting>
  <conditionalFormatting sqref="E77:AN77 E79:AN83 E78:AZ78 E85:AN89">
    <cfRule type="cellIs" dxfId="4185" priority="43" operator="equal">
      <formula>0</formula>
    </cfRule>
  </conditionalFormatting>
  <conditionalFormatting sqref="AO75:AZ75">
    <cfRule type="containsText" dxfId="4184" priority="42" operator="containsText" text="Наименование инвестиционного проекта">
      <formula>NOT(ISERROR(SEARCH("Наименование инвестиционного проекта",AO75)))</formula>
    </cfRule>
  </conditionalFormatting>
  <conditionalFormatting sqref="AO75:AZ75">
    <cfRule type="cellIs" dxfId="4183" priority="41" operator="equal">
      <formula>0</formula>
    </cfRule>
  </conditionalFormatting>
  <conditionalFormatting sqref="AO75:AZ75">
    <cfRule type="cellIs" dxfId="4182" priority="40" operator="equal">
      <formula>0</formula>
    </cfRule>
  </conditionalFormatting>
  <conditionalFormatting sqref="AO75:AZ75">
    <cfRule type="cellIs" dxfId="4181" priority="39" operator="equal">
      <formula>0</formula>
    </cfRule>
  </conditionalFormatting>
  <conditionalFormatting sqref="E75:AN75">
    <cfRule type="containsText" dxfId="4180" priority="38" operator="containsText" text="Наименование инвестиционного проекта">
      <formula>NOT(ISERROR(SEARCH("Наименование инвестиционного проекта",E75)))</formula>
    </cfRule>
  </conditionalFormatting>
  <conditionalFormatting sqref="E75:AN75">
    <cfRule type="cellIs" dxfId="4179" priority="37" operator="equal">
      <formula>0</formula>
    </cfRule>
  </conditionalFormatting>
  <conditionalFormatting sqref="E75:AN75">
    <cfRule type="cellIs" dxfId="4178" priority="36" operator="equal">
      <formula>0</formula>
    </cfRule>
  </conditionalFormatting>
  <conditionalFormatting sqref="E75:AN75">
    <cfRule type="cellIs" dxfId="4177" priority="35" operator="equal">
      <formula>0</formula>
    </cfRule>
  </conditionalFormatting>
  <conditionalFormatting sqref="AO66:AZ66">
    <cfRule type="containsText" dxfId="4176" priority="30" operator="containsText" text="Наименование инвестиционного проекта">
      <formula>NOT(ISERROR(SEARCH("Наименование инвестиционного проекта",AO66)))</formula>
    </cfRule>
  </conditionalFormatting>
  <conditionalFormatting sqref="AO66:AZ66">
    <cfRule type="cellIs" dxfId="4175" priority="29" operator="equal">
      <formula>0</formula>
    </cfRule>
  </conditionalFormatting>
  <conditionalFormatting sqref="AO66:AZ66">
    <cfRule type="cellIs" dxfId="4174" priority="28" operator="equal">
      <formula>0</formula>
    </cfRule>
  </conditionalFormatting>
  <conditionalFormatting sqref="AO66:AZ66">
    <cfRule type="cellIs" dxfId="4173" priority="27" operator="equal">
      <formula>0</formula>
    </cfRule>
  </conditionalFormatting>
  <conditionalFormatting sqref="E66:AN66">
    <cfRule type="containsText" dxfId="4172" priority="26" operator="containsText" text="Наименование инвестиционного проекта">
      <formula>NOT(ISERROR(SEARCH("Наименование инвестиционного проекта",E66)))</formula>
    </cfRule>
  </conditionalFormatting>
  <conditionalFormatting sqref="E66:AN66">
    <cfRule type="cellIs" dxfId="4171" priority="25" operator="equal">
      <formula>0</formula>
    </cfRule>
  </conditionalFormatting>
  <conditionalFormatting sqref="E66:AN66">
    <cfRule type="cellIs" dxfId="4170" priority="24" operator="equal">
      <formula>0</formula>
    </cfRule>
  </conditionalFormatting>
  <conditionalFormatting sqref="E66:AN66">
    <cfRule type="cellIs" dxfId="4169" priority="23" operator="equal">
      <formula>0</formula>
    </cfRule>
  </conditionalFormatting>
  <conditionalFormatting sqref="AP64:AP65">
    <cfRule type="containsText" dxfId="4168" priority="22" operator="containsText" text="Наименование инвестиционного проекта">
      <formula>NOT(ISERROR(SEARCH("Наименование инвестиционного проекта",AP64)))</formula>
    </cfRule>
  </conditionalFormatting>
  <conditionalFormatting sqref="AP64:AP65">
    <cfRule type="cellIs" dxfId="4167" priority="21" operator="equal">
      <formula>0</formula>
    </cfRule>
  </conditionalFormatting>
  <conditionalFormatting sqref="AP64:AP65">
    <cfRule type="cellIs" dxfId="4166" priority="20" operator="equal">
      <formula>0</formula>
    </cfRule>
  </conditionalFormatting>
  <conditionalFormatting sqref="AP64:AP65">
    <cfRule type="cellIs" dxfId="4165" priority="19" operator="equal">
      <formula>0</formula>
    </cfRule>
  </conditionalFormatting>
  <conditionalFormatting sqref="AO51:AZ52">
    <cfRule type="containsText" dxfId="4164" priority="18" operator="containsText" text="Наименование инвестиционного проекта">
      <formula>NOT(ISERROR(SEARCH("Наименование инвестиционного проекта",AO51)))</formula>
    </cfRule>
  </conditionalFormatting>
  <conditionalFormatting sqref="AO51:AZ52">
    <cfRule type="cellIs" dxfId="4163" priority="17" operator="equal">
      <formula>0</formula>
    </cfRule>
  </conditionalFormatting>
  <conditionalFormatting sqref="AO51:AZ52">
    <cfRule type="cellIs" dxfId="4162" priority="16" operator="equal">
      <formula>0</formula>
    </cfRule>
  </conditionalFormatting>
  <conditionalFormatting sqref="AO51:AZ52">
    <cfRule type="cellIs" dxfId="4161" priority="15" operator="equal">
      <formula>0</formula>
    </cfRule>
  </conditionalFormatting>
  <conditionalFormatting sqref="E51:AN52">
    <cfRule type="containsText" dxfId="4160" priority="14" operator="containsText" text="Наименование инвестиционного проекта">
      <formula>NOT(ISERROR(SEARCH("Наименование инвестиционного проекта",E51)))</formula>
    </cfRule>
  </conditionalFormatting>
  <conditionalFormatting sqref="E51:AN52">
    <cfRule type="cellIs" dxfId="4159" priority="13" operator="equal">
      <formula>0</formula>
    </cfRule>
  </conditionalFormatting>
  <conditionalFormatting sqref="E51:AN52">
    <cfRule type="cellIs" dxfId="4158" priority="12" operator="equal">
      <formula>0</formula>
    </cfRule>
  </conditionalFormatting>
  <conditionalFormatting sqref="E51:AN52">
    <cfRule type="cellIs" dxfId="4157" priority="11" operator="equal">
      <formula>0</formula>
    </cfRule>
  </conditionalFormatting>
  <conditionalFormatting sqref="E47:AZ48">
    <cfRule type="containsText" dxfId="4156" priority="6" operator="containsText" text="Наименование инвестиционного проекта">
      <formula>NOT(ISERROR(SEARCH("Наименование инвестиционного проекта",E47)))</formula>
    </cfRule>
  </conditionalFormatting>
  <conditionalFormatting sqref="E47:AZ48">
    <cfRule type="cellIs" dxfId="4155" priority="5" operator="equal">
      <formula>0</formula>
    </cfRule>
  </conditionalFormatting>
  <conditionalFormatting sqref="E47:AZ48">
    <cfRule type="cellIs" dxfId="4154" priority="4" operator="equal">
      <formula>0</formula>
    </cfRule>
  </conditionalFormatting>
  <conditionalFormatting sqref="E47:AZ48">
    <cfRule type="cellIs" dxfId="4153" priority="3" operator="equal">
      <formula>0</formula>
    </cfRule>
  </conditionalFormatting>
  <conditionalFormatting sqref="AQ97:AZ97">
    <cfRule type="cellIs" dxfId="4152" priority="1" operator="equal">
      <formula>0</formula>
    </cfRule>
  </conditionalFormatting>
  <conditionalFormatting sqref="AQ97:AZ97">
    <cfRule type="containsText" dxfId="4151" priority="2" operator="containsText" text="Наименование инвестиционного проекта">
      <formula>NOT(ISERROR(SEARCH("Наименование инвестиционного проекта",AQ97)))</formula>
    </cfRule>
  </conditionalFormatting>
  <pageMargins left="0.70866141732283472" right="0.70866141732283472" top="0.74803149606299213" bottom="0.74803149606299213" header="0.31496062992125984" footer="0.31496062992125984"/>
  <pageSetup paperSize="4130" scale="50" orientation="landscape"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8F119-8D4E-4C3B-BCB2-B3589EBFB367}">
  <sheetPr>
    <tabColor theme="5" tint="-0.249977111117893"/>
    <pageSetUpPr fitToPage="1"/>
  </sheetPr>
  <dimension ref="A1:AZ158"/>
  <sheetViews>
    <sheetView zoomScale="70" zoomScaleNormal="70" zoomScaleSheetLayoutView="85" workbookViewId="0">
      <selection activeCell="A7" sqref="A7"/>
    </sheetView>
  </sheetViews>
  <sheetFormatPr defaultRowHeight="15" x14ac:dyDescent="0.25"/>
  <cols>
    <col min="1" max="1" width="13" style="506" customWidth="1"/>
    <col min="2" max="2" width="70.140625" style="507" customWidth="1"/>
    <col min="3" max="3" width="13.5703125" style="507" customWidth="1"/>
    <col min="4" max="4" width="11.5703125" style="507" customWidth="1"/>
    <col min="5" max="5" width="12" style="507" customWidth="1"/>
    <col min="6" max="6" width="12.140625" style="507" customWidth="1"/>
    <col min="7" max="7" width="20.42578125" style="507" customWidth="1"/>
    <col min="8" max="8" width="17.5703125" style="507" customWidth="1"/>
    <col min="9" max="9" width="21.28515625" style="507" customWidth="1"/>
    <col min="10" max="10" width="16.5703125" style="507" customWidth="1"/>
    <col min="11" max="11" width="19.85546875" style="507" customWidth="1"/>
    <col min="12" max="12" width="17.28515625" style="507" customWidth="1"/>
    <col min="13" max="13" width="21.140625" style="507" customWidth="1"/>
    <col min="14" max="14" width="19.42578125" style="507" customWidth="1"/>
    <col min="15" max="15" width="20.140625" style="507" customWidth="1"/>
    <col min="16" max="16" width="10.28515625" style="507" customWidth="1"/>
    <col min="17" max="17" width="20.28515625" style="507" customWidth="1"/>
    <col min="18" max="18" width="21" style="507" customWidth="1"/>
    <col min="19" max="19" width="10.42578125" style="507" customWidth="1"/>
    <col min="20" max="20" width="10.28515625" style="507" customWidth="1"/>
    <col min="21" max="21" width="25.140625" style="507" customWidth="1"/>
    <col min="22" max="22" width="25.85546875" style="507" customWidth="1"/>
    <col min="23" max="23" width="17" style="507" customWidth="1"/>
    <col min="24" max="24" width="12.140625" style="508" customWidth="1"/>
    <col min="25" max="25" width="10.5703125" style="508" customWidth="1"/>
    <col min="26" max="26" width="12.7109375" style="508" customWidth="1"/>
    <col min="27" max="27" width="13.5703125" style="508" customWidth="1"/>
    <col min="28" max="28" width="17.85546875" style="508" customWidth="1"/>
    <col min="29" max="30" width="18.140625" style="508" customWidth="1"/>
    <col min="31" max="31" width="23.7109375" style="508" customWidth="1"/>
    <col min="32" max="32" width="21" style="508" customWidth="1"/>
    <col min="33" max="33" width="33.140625" style="508" customWidth="1"/>
    <col min="34" max="253" width="9.140625" style="508"/>
    <col min="254" max="254" width="4.42578125" style="508" bestFit="1" customWidth="1"/>
    <col min="255" max="255" width="18.28515625" style="508" bestFit="1" customWidth="1"/>
    <col min="256" max="256" width="19" style="508" bestFit="1" customWidth="1"/>
    <col min="257" max="257" width="15.42578125" style="508" bestFit="1" customWidth="1"/>
    <col min="258" max="259" width="12.42578125" style="508" bestFit="1" customWidth="1"/>
    <col min="260" max="260" width="7.140625" style="508" bestFit="1" customWidth="1"/>
    <col min="261" max="261" width="10.140625" style="508" bestFit="1" customWidth="1"/>
    <col min="262" max="262" width="15.85546875" style="508" bestFit="1" customWidth="1"/>
    <col min="263" max="263" width="15.140625" style="508" bestFit="1" customWidth="1"/>
    <col min="264" max="264" width="18.28515625" style="508" bestFit="1" customWidth="1"/>
    <col min="265" max="265" width="13.28515625" style="508" bestFit="1" customWidth="1"/>
    <col min="266" max="266" width="19.28515625" style="508" customWidth="1"/>
    <col min="267" max="267" width="15.140625" style="508" customWidth="1"/>
    <col min="268" max="268" width="21" style="508" bestFit="1" customWidth="1"/>
    <col min="269" max="269" width="17.140625" style="508" bestFit="1" customWidth="1"/>
    <col min="270" max="270" width="16.85546875" style="508" bestFit="1" customWidth="1"/>
    <col min="271" max="271" width="16.7109375" style="508" bestFit="1" customWidth="1"/>
    <col min="272" max="272" width="15.7109375" style="508" bestFit="1" customWidth="1"/>
    <col min="273" max="273" width="16.28515625" style="508" bestFit="1" customWidth="1"/>
    <col min="274" max="274" width="17.28515625" style="508" customWidth="1"/>
    <col min="275" max="275" width="23.42578125" style="508" bestFit="1" customWidth="1"/>
    <col min="276" max="276" width="31.85546875" style="508" bestFit="1" customWidth="1"/>
    <col min="277" max="277" width="7.85546875" style="508" bestFit="1" customWidth="1"/>
    <col min="278" max="278" width="5.7109375" style="508" bestFit="1" customWidth="1"/>
    <col min="279" max="279" width="9.140625" style="508" bestFit="1" customWidth="1"/>
    <col min="280" max="280" width="13.5703125" style="508" bestFit="1" customWidth="1"/>
    <col min="281" max="509" width="9.140625" style="508"/>
    <col min="510" max="510" width="4.42578125" style="508" bestFit="1" customWidth="1"/>
    <col min="511" max="511" width="18.28515625" style="508" bestFit="1" customWidth="1"/>
    <col min="512" max="512" width="19" style="508" bestFit="1" customWidth="1"/>
    <col min="513" max="513" width="15.42578125" style="508" bestFit="1" customWidth="1"/>
    <col min="514" max="515" width="12.42578125" style="508" bestFit="1" customWidth="1"/>
    <col min="516" max="516" width="7.140625" style="508" bestFit="1" customWidth="1"/>
    <col min="517" max="517" width="10.140625" style="508" bestFit="1" customWidth="1"/>
    <col min="518" max="518" width="15.85546875" style="508" bestFit="1" customWidth="1"/>
    <col min="519" max="519" width="15.140625" style="508" bestFit="1" customWidth="1"/>
    <col min="520" max="520" width="18.28515625" style="508" bestFit="1" customWidth="1"/>
    <col min="521" max="521" width="13.28515625" style="508" bestFit="1" customWidth="1"/>
    <col min="522" max="522" width="19.28515625" style="508" customWidth="1"/>
    <col min="523" max="523" width="15.140625" style="508" customWidth="1"/>
    <col min="524" max="524" width="21" style="508" bestFit="1" customWidth="1"/>
    <col min="525" max="525" width="17.140625" style="508" bestFit="1" customWidth="1"/>
    <col min="526" max="526" width="16.85546875" style="508" bestFit="1" customWidth="1"/>
    <col min="527" max="527" width="16.7109375" style="508" bestFit="1" customWidth="1"/>
    <col min="528" max="528" width="15.7109375" style="508" bestFit="1" customWidth="1"/>
    <col min="529" max="529" width="16.28515625" style="508" bestFit="1" customWidth="1"/>
    <col min="530" max="530" width="17.28515625" style="508" customWidth="1"/>
    <col min="531" max="531" width="23.42578125" style="508" bestFit="1" customWidth="1"/>
    <col min="532" max="532" width="31.85546875" style="508" bestFit="1" customWidth="1"/>
    <col min="533" max="533" width="7.85546875" style="508" bestFit="1" customWidth="1"/>
    <col min="534" max="534" width="5.7109375" style="508" bestFit="1" customWidth="1"/>
    <col min="535" max="535" width="9.140625" style="508" bestFit="1" customWidth="1"/>
    <col min="536" max="536" width="13.5703125" style="508" bestFit="1" customWidth="1"/>
    <col min="537" max="765" width="9.140625" style="508"/>
    <col min="766" max="766" width="4.42578125" style="508" bestFit="1" customWidth="1"/>
    <col min="767" max="767" width="18.28515625" style="508" bestFit="1" customWidth="1"/>
    <col min="768" max="768" width="19" style="508" bestFit="1" customWidth="1"/>
    <col min="769" max="769" width="15.42578125" style="508" bestFit="1" customWidth="1"/>
    <col min="770" max="771" width="12.42578125" style="508" bestFit="1" customWidth="1"/>
    <col min="772" max="772" width="7.140625" style="508" bestFit="1" customWidth="1"/>
    <col min="773" max="773" width="10.140625" style="508" bestFit="1" customWidth="1"/>
    <col min="774" max="774" width="15.85546875" style="508" bestFit="1" customWidth="1"/>
    <col min="775" max="775" width="15.140625" style="508" bestFit="1" customWidth="1"/>
    <col min="776" max="776" width="18.28515625" style="508" bestFit="1" customWidth="1"/>
    <col min="777" max="777" width="13.28515625" style="508" bestFit="1" customWidth="1"/>
    <col min="778" max="778" width="19.28515625" style="508" customWidth="1"/>
    <col min="779" max="779" width="15.140625" style="508" customWidth="1"/>
    <col min="780" max="780" width="21" style="508" bestFit="1" customWidth="1"/>
    <col min="781" max="781" width="17.140625" style="508" bestFit="1" customWidth="1"/>
    <col min="782" max="782" width="16.85546875" style="508" bestFit="1" customWidth="1"/>
    <col min="783" max="783" width="16.7109375" style="508" bestFit="1" customWidth="1"/>
    <col min="784" max="784" width="15.7109375" style="508" bestFit="1" customWidth="1"/>
    <col min="785" max="785" width="16.28515625" style="508" bestFit="1" customWidth="1"/>
    <col min="786" max="786" width="17.28515625" style="508" customWidth="1"/>
    <col min="787" max="787" width="23.42578125" style="508" bestFit="1" customWidth="1"/>
    <col min="788" max="788" width="31.85546875" style="508" bestFit="1" customWidth="1"/>
    <col min="789" max="789" width="7.85546875" style="508" bestFit="1" customWidth="1"/>
    <col min="790" max="790" width="5.7109375" style="508" bestFit="1" customWidth="1"/>
    <col min="791" max="791" width="9.140625" style="508" bestFit="1" customWidth="1"/>
    <col min="792" max="792" width="13.5703125" style="508" bestFit="1" customWidth="1"/>
    <col min="793" max="1021" width="9.140625" style="508"/>
    <col min="1022" max="1022" width="4.42578125" style="508" bestFit="1" customWidth="1"/>
    <col min="1023" max="1023" width="18.28515625" style="508" bestFit="1" customWidth="1"/>
    <col min="1024" max="1024" width="19" style="508" bestFit="1" customWidth="1"/>
    <col min="1025" max="1025" width="15.42578125" style="508" bestFit="1" customWidth="1"/>
    <col min="1026" max="1027" width="12.42578125" style="508" bestFit="1" customWidth="1"/>
    <col min="1028" max="1028" width="7.140625" style="508" bestFit="1" customWidth="1"/>
    <col min="1029" max="1029" width="10.140625" style="508" bestFit="1" customWidth="1"/>
    <col min="1030" max="1030" width="15.85546875" style="508" bestFit="1" customWidth="1"/>
    <col min="1031" max="1031" width="15.140625" style="508" bestFit="1" customWidth="1"/>
    <col min="1032" max="1032" width="18.28515625" style="508" bestFit="1" customWidth="1"/>
    <col min="1033" max="1033" width="13.28515625" style="508" bestFit="1" customWidth="1"/>
    <col min="1034" max="1034" width="19.28515625" style="508" customWidth="1"/>
    <col min="1035" max="1035" width="15.140625" style="508" customWidth="1"/>
    <col min="1036" max="1036" width="21" style="508" bestFit="1" customWidth="1"/>
    <col min="1037" max="1037" width="17.140625" style="508" bestFit="1" customWidth="1"/>
    <col min="1038" max="1038" width="16.85546875" style="508" bestFit="1" customWidth="1"/>
    <col min="1039" max="1039" width="16.7109375" style="508" bestFit="1" customWidth="1"/>
    <col min="1040" max="1040" width="15.7109375" style="508" bestFit="1" customWidth="1"/>
    <col min="1041" max="1041" width="16.28515625" style="508" bestFit="1" customWidth="1"/>
    <col min="1042" max="1042" width="17.28515625" style="508" customWidth="1"/>
    <col min="1043" max="1043" width="23.42578125" style="508" bestFit="1" customWidth="1"/>
    <col min="1044" max="1044" width="31.85546875" style="508" bestFit="1" customWidth="1"/>
    <col min="1045" max="1045" width="7.85546875" style="508" bestFit="1" customWidth="1"/>
    <col min="1046" max="1046" width="5.7109375" style="508" bestFit="1" customWidth="1"/>
    <col min="1047" max="1047" width="9.140625" style="508" bestFit="1" customWidth="1"/>
    <col min="1048" max="1048" width="13.5703125" style="508" bestFit="1" customWidth="1"/>
    <col min="1049" max="1277" width="9.140625" style="508"/>
    <col min="1278" max="1278" width="4.42578125" style="508" bestFit="1" customWidth="1"/>
    <col min="1279" max="1279" width="18.28515625" style="508" bestFit="1" customWidth="1"/>
    <col min="1280" max="1280" width="19" style="508" bestFit="1" customWidth="1"/>
    <col min="1281" max="1281" width="15.42578125" style="508" bestFit="1" customWidth="1"/>
    <col min="1282" max="1283" width="12.42578125" style="508" bestFit="1" customWidth="1"/>
    <col min="1284" max="1284" width="7.140625" style="508" bestFit="1" customWidth="1"/>
    <col min="1285" max="1285" width="10.140625" style="508" bestFit="1" customWidth="1"/>
    <col min="1286" max="1286" width="15.85546875" style="508" bestFit="1" customWidth="1"/>
    <col min="1287" max="1287" width="15.140625" style="508" bestFit="1" customWidth="1"/>
    <col min="1288" max="1288" width="18.28515625" style="508" bestFit="1" customWidth="1"/>
    <col min="1289" max="1289" width="13.28515625" style="508" bestFit="1" customWidth="1"/>
    <col min="1290" max="1290" width="19.28515625" style="508" customWidth="1"/>
    <col min="1291" max="1291" width="15.140625" style="508" customWidth="1"/>
    <col min="1292" max="1292" width="21" style="508" bestFit="1" customWidth="1"/>
    <col min="1293" max="1293" width="17.140625" style="508" bestFit="1" customWidth="1"/>
    <col min="1294" max="1294" width="16.85546875" style="508" bestFit="1" customWidth="1"/>
    <col min="1295" max="1295" width="16.7109375" style="508" bestFit="1" customWidth="1"/>
    <col min="1296" max="1296" width="15.7109375" style="508" bestFit="1" customWidth="1"/>
    <col min="1297" max="1297" width="16.28515625" style="508" bestFit="1" customWidth="1"/>
    <col min="1298" max="1298" width="17.28515625" style="508" customWidth="1"/>
    <col min="1299" max="1299" width="23.42578125" style="508" bestFit="1" customWidth="1"/>
    <col min="1300" max="1300" width="31.85546875" style="508" bestFit="1" customWidth="1"/>
    <col min="1301" max="1301" width="7.85546875" style="508" bestFit="1" customWidth="1"/>
    <col min="1302" max="1302" width="5.7109375" style="508" bestFit="1" customWidth="1"/>
    <col min="1303" max="1303" width="9.140625" style="508" bestFit="1" customWidth="1"/>
    <col min="1304" max="1304" width="13.5703125" style="508" bestFit="1" customWidth="1"/>
    <col min="1305" max="1533" width="9.140625" style="508"/>
    <col min="1534" max="1534" width="4.42578125" style="508" bestFit="1" customWidth="1"/>
    <col min="1535" max="1535" width="18.28515625" style="508" bestFit="1" customWidth="1"/>
    <col min="1536" max="1536" width="19" style="508" bestFit="1" customWidth="1"/>
    <col min="1537" max="1537" width="15.42578125" style="508" bestFit="1" customWidth="1"/>
    <col min="1538" max="1539" width="12.42578125" style="508" bestFit="1" customWidth="1"/>
    <col min="1540" max="1540" width="7.140625" style="508" bestFit="1" customWidth="1"/>
    <col min="1541" max="1541" width="10.140625" style="508" bestFit="1" customWidth="1"/>
    <col min="1542" max="1542" width="15.85546875" style="508" bestFit="1" customWidth="1"/>
    <col min="1543" max="1543" width="15.140625" style="508" bestFit="1" customWidth="1"/>
    <col min="1544" max="1544" width="18.28515625" style="508" bestFit="1" customWidth="1"/>
    <col min="1545" max="1545" width="13.28515625" style="508" bestFit="1" customWidth="1"/>
    <col min="1546" max="1546" width="19.28515625" style="508" customWidth="1"/>
    <col min="1547" max="1547" width="15.140625" style="508" customWidth="1"/>
    <col min="1548" max="1548" width="21" style="508" bestFit="1" customWidth="1"/>
    <col min="1549" max="1549" width="17.140625" style="508" bestFit="1" customWidth="1"/>
    <col min="1550" max="1550" width="16.85546875" style="508" bestFit="1" customWidth="1"/>
    <col min="1551" max="1551" width="16.7109375" style="508" bestFit="1" customWidth="1"/>
    <col min="1552" max="1552" width="15.7109375" style="508" bestFit="1" customWidth="1"/>
    <col min="1553" max="1553" width="16.28515625" style="508" bestFit="1" customWidth="1"/>
    <col min="1554" max="1554" width="17.28515625" style="508" customWidth="1"/>
    <col min="1555" max="1555" width="23.42578125" style="508" bestFit="1" customWidth="1"/>
    <col min="1556" max="1556" width="31.85546875" style="508" bestFit="1" customWidth="1"/>
    <col min="1557" max="1557" width="7.85546875" style="508" bestFit="1" customWidth="1"/>
    <col min="1558" max="1558" width="5.7109375" style="508" bestFit="1" customWidth="1"/>
    <col min="1559" max="1559" width="9.140625" style="508" bestFit="1" customWidth="1"/>
    <col min="1560" max="1560" width="13.5703125" style="508" bestFit="1" customWidth="1"/>
    <col min="1561" max="1789" width="9.140625" style="508"/>
    <col min="1790" max="1790" width="4.42578125" style="508" bestFit="1" customWidth="1"/>
    <col min="1791" max="1791" width="18.28515625" style="508" bestFit="1" customWidth="1"/>
    <col min="1792" max="1792" width="19" style="508" bestFit="1" customWidth="1"/>
    <col min="1793" max="1793" width="15.42578125" style="508" bestFit="1" customWidth="1"/>
    <col min="1794" max="1795" width="12.42578125" style="508" bestFit="1" customWidth="1"/>
    <col min="1796" max="1796" width="7.140625" style="508" bestFit="1" customWidth="1"/>
    <col min="1797" max="1797" width="10.140625" style="508" bestFit="1" customWidth="1"/>
    <col min="1798" max="1798" width="15.85546875" style="508" bestFit="1" customWidth="1"/>
    <col min="1799" max="1799" width="15.140625" style="508" bestFit="1" customWidth="1"/>
    <col min="1800" max="1800" width="18.28515625" style="508" bestFit="1" customWidth="1"/>
    <col min="1801" max="1801" width="13.28515625" style="508" bestFit="1" customWidth="1"/>
    <col min="1802" max="1802" width="19.28515625" style="508" customWidth="1"/>
    <col min="1803" max="1803" width="15.140625" style="508" customWidth="1"/>
    <col min="1804" max="1804" width="21" style="508" bestFit="1" customWidth="1"/>
    <col min="1805" max="1805" width="17.140625" style="508" bestFit="1" customWidth="1"/>
    <col min="1806" max="1806" width="16.85546875" style="508" bestFit="1" customWidth="1"/>
    <col min="1807" max="1807" width="16.7109375" style="508" bestFit="1" customWidth="1"/>
    <col min="1808" max="1808" width="15.7109375" style="508" bestFit="1" customWidth="1"/>
    <col min="1809" max="1809" width="16.28515625" style="508" bestFit="1" customWidth="1"/>
    <col min="1810" max="1810" width="17.28515625" style="508" customWidth="1"/>
    <col min="1811" max="1811" width="23.42578125" style="508" bestFit="1" customWidth="1"/>
    <col min="1812" max="1812" width="31.85546875" style="508" bestFit="1" customWidth="1"/>
    <col min="1813" max="1813" width="7.85546875" style="508" bestFit="1" customWidth="1"/>
    <col min="1814" max="1814" width="5.7109375" style="508" bestFit="1" customWidth="1"/>
    <col min="1815" max="1815" width="9.140625" style="508" bestFit="1" customWidth="1"/>
    <col min="1816" max="1816" width="13.5703125" style="508" bestFit="1" customWidth="1"/>
    <col min="1817" max="2045" width="9.140625" style="508"/>
    <col min="2046" max="2046" width="4.42578125" style="508" bestFit="1" customWidth="1"/>
    <col min="2047" max="2047" width="18.28515625" style="508" bestFit="1" customWidth="1"/>
    <col min="2048" max="2048" width="19" style="508" bestFit="1" customWidth="1"/>
    <col min="2049" max="2049" width="15.42578125" style="508" bestFit="1" customWidth="1"/>
    <col min="2050" max="2051" width="12.42578125" style="508" bestFit="1" customWidth="1"/>
    <col min="2052" max="2052" width="7.140625" style="508" bestFit="1" customWidth="1"/>
    <col min="2053" max="2053" width="10.140625" style="508" bestFit="1" customWidth="1"/>
    <col min="2054" max="2054" width="15.85546875" style="508" bestFit="1" customWidth="1"/>
    <col min="2055" max="2055" width="15.140625" style="508" bestFit="1" customWidth="1"/>
    <col min="2056" max="2056" width="18.28515625" style="508" bestFit="1" customWidth="1"/>
    <col min="2057" max="2057" width="13.28515625" style="508" bestFit="1" customWidth="1"/>
    <col min="2058" max="2058" width="19.28515625" style="508" customWidth="1"/>
    <col min="2059" max="2059" width="15.140625" style="508" customWidth="1"/>
    <col min="2060" max="2060" width="21" style="508" bestFit="1" customWidth="1"/>
    <col min="2061" max="2061" width="17.140625" style="508" bestFit="1" customWidth="1"/>
    <col min="2062" max="2062" width="16.85546875" style="508" bestFit="1" customWidth="1"/>
    <col min="2063" max="2063" width="16.7109375" style="508" bestFit="1" customWidth="1"/>
    <col min="2064" max="2064" width="15.7109375" style="508" bestFit="1" customWidth="1"/>
    <col min="2065" max="2065" width="16.28515625" style="508" bestFit="1" customWidth="1"/>
    <col min="2066" max="2066" width="17.28515625" style="508" customWidth="1"/>
    <col min="2067" max="2067" width="23.42578125" style="508" bestFit="1" customWidth="1"/>
    <col min="2068" max="2068" width="31.85546875" style="508" bestFit="1" customWidth="1"/>
    <col min="2069" max="2069" width="7.85546875" style="508" bestFit="1" customWidth="1"/>
    <col min="2070" max="2070" width="5.7109375" style="508" bestFit="1" customWidth="1"/>
    <col min="2071" max="2071" width="9.140625" style="508" bestFit="1" customWidth="1"/>
    <col min="2072" max="2072" width="13.5703125" style="508" bestFit="1" customWidth="1"/>
    <col min="2073" max="2301" width="9.140625" style="508"/>
    <col min="2302" max="2302" width="4.42578125" style="508" bestFit="1" customWidth="1"/>
    <col min="2303" max="2303" width="18.28515625" style="508" bestFit="1" customWidth="1"/>
    <col min="2304" max="2304" width="19" style="508" bestFit="1" customWidth="1"/>
    <col min="2305" max="2305" width="15.42578125" style="508" bestFit="1" customWidth="1"/>
    <col min="2306" max="2307" width="12.42578125" style="508" bestFit="1" customWidth="1"/>
    <col min="2308" max="2308" width="7.140625" style="508" bestFit="1" customWidth="1"/>
    <col min="2309" max="2309" width="10.140625" style="508" bestFit="1" customWidth="1"/>
    <col min="2310" max="2310" width="15.85546875" style="508" bestFit="1" customWidth="1"/>
    <col min="2311" max="2311" width="15.140625" style="508" bestFit="1" customWidth="1"/>
    <col min="2312" max="2312" width="18.28515625" style="508" bestFit="1" customWidth="1"/>
    <col min="2313" max="2313" width="13.28515625" style="508" bestFit="1" customWidth="1"/>
    <col min="2314" max="2314" width="19.28515625" style="508" customWidth="1"/>
    <col min="2315" max="2315" width="15.140625" style="508" customWidth="1"/>
    <col min="2316" max="2316" width="21" style="508" bestFit="1" customWidth="1"/>
    <col min="2317" max="2317" width="17.140625" style="508" bestFit="1" customWidth="1"/>
    <col min="2318" max="2318" width="16.85546875" style="508" bestFit="1" customWidth="1"/>
    <col min="2319" max="2319" width="16.7109375" style="508" bestFit="1" customWidth="1"/>
    <col min="2320" max="2320" width="15.7109375" style="508" bestFit="1" customWidth="1"/>
    <col min="2321" max="2321" width="16.28515625" style="508" bestFit="1" customWidth="1"/>
    <col min="2322" max="2322" width="17.28515625" style="508" customWidth="1"/>
    <col min="2323" max="2323" width="23.42578125" style="508" bestFit="1" customWidth="1"/>
    <col min="2324" max="2324" width="31.85546875" style="508" bestFit="1" customWidth="1"/>
    <col min="2325" max="2325" width="7.85546875" style="508" bestFit="1" customWidth="1"/>
    <col min="2326" max="2326" width="5.7109375" style="508" bestFit="1" customWidth="1"/>
    <col min="2327" max="2327" width="9.140625" style="508" bestFit="1" customWidth="1"/>
    <col min="2328" max="2328" width="13.5703125" style="508" bestFit="1" customWidth="1"/>
    <col min="2329" max="2557" width="9.140625" style="508"/>
    <col min="2558" max="2558" width="4.42578125" style="508" bestFit="1" customWidth="1"/>
    <col min="2559" max="2559" width="18.28515625" style="508" bestFit="1" customWidth="1"/>
    <col min="2560" max="2560" width="19" style="508" bestFit="1" customWidth="1"/>
    <col min="2561" max="2561" width="15.42578125" style="508" bestFit="1" customWidth="1"/>
    <col min="2562" max="2563" width="12.42578125" style="508" bestFit="1" customWidth="1"/>
    <col min="2564" max="2564" width="7.140625" style="508" bestFit="1" customWidth="1"/>
    <col min="2565" max="2565" width="10.140625" style="508" bestFit="1" customWidth="1"/>
    <col min="2566" max="2566" width="15.85546875" style="508" bestFit="1" customWidth="1"/>
    <col min="2567" max="2567" width="15.140625" style="508" bestFit="1" customWidth="1"/>
    <col min="2568" max="2568" width="18.28515625" style="508" bestFit="1" customWidth="1"/>
    <col min="2569" max="2569" width="13.28515625" style="508" bestFit="1" customWidth="1"/>
    <col min="2570" max="2570" width="19.28515625" style="508" customWidth="1"/>
    <col min="2571" max="2571" width="15.140625" style="508" customWidth="1"/>
    <col min="2572" max="2572" width="21" style="508" bestFit="1" customWidth="1"/>
    <col min="2573" max="2573" width="17.140625" style="508" bestFit="1" customWidth="1"/>
    <col min="2574" max="2574" width="16.85546875" style="508" bestFit="1" customWidth="1"/>
    <col min="2575" max="2575" width="16.7109375" style="508" bestFit="1" customWidth="1"/>
    <col min="2576" max="2576" width="15.7109375" style="508" bestFit="1" customWidth="1"/>
    <col min="2577" max="2577" width="16.28515625" style="508" bestFit="1" customWidth="1"/>
    <col min="2578" max="2578" width="17.28515625" style="508" customWidth="1"/>
    <col min="2579" max="2579" width="23.42578125" style="508" bestFit="1" customWidth="1"/>
    <col min="2580" max="2580" width="31.85546875" style="508" bestFit="1" customWidth="1"/>
    <col min="2581" max="2581" width="7.85546875" style="508" bestFit="1" customWidth="1"/>
    <col min="2582" max="2582" width="5.7109375" style="508" bestFit="1" customWidth="1"/>
    <col min="2583" max="2583" width="9.140625" style="508" bestFit="1" customWidth="1"/>
    <col min="2584" max="2584" width="13.5703125" style="508" bestFit="1" customWidth="1"/>
    <col min="2585" max="2813" width="9.140625" style="508"/>
    <col min="2814" max="2814" width="4.42578125" style="508" bestFit="1" customWidth="1"/>
    <col min="2815" max="2815" width="18.28515625" style="508" bestFit="1" customWidth="1"/>
    <col min="2816" max="2816" width="19" style="508" bestFit="1" customWidth="1"/>
    <col min="2817" max="2817" width="15.42578125" style="508" bestFit="1" customWidth="1"/>
    <col min="2818" max="2819" width="12.42578125" style="508" bestFit="1" customWidth="1"/>
    <col min="2820" max="2820" width="7.140625" style="508" bestFit="1" customWidth="1"/>
    <col min="2821" max="2821" width="10.140625" style="508" bestFit="1" customWidth="1"/>
    <col min="2822" max="2822" width="15.85546875" style="508" bestFit="1" customWidth="1"/>
    <col min="2823" max="2823" width="15.140625" style="508" bestFit="1" customWidth="1"/>
    <col min="2824" max="2824" width="18.28515625" style="508" bestFit="1" customWidth="1"/>
    <col min="2825" max="2825" width="13.28515625" style="508" bestFit="1" customWidth="1"/>
    <col min="2826" max="2826" width="19.28515625" style="508" customWidth="1"/>
    <col min="2827" max="2827" width="15.140625" style="508" customWidth="1"/>
    <col min="2828" max="2828" width="21" style="508" bestFit="1" customWidth="1"/>
    <col min="2829" max="2829" width="17.140625" style="508" bestFit="1" customWidth="1"/>
    <col min="2830" max="2830" width="16.85546875" style="508" bestFit="1" customWidth="1"/>
    <col min="2831" max="2831" width="16.7109375" style="508" bestFit="1" customWidth="1"/>
    <col min="2832" max="2832" width="15.7109375" style="508" bestFit="1" customWidth="1"/>
    <col min="2833" max="2833" width="16.28515625" style="508" bestFit="1" customWidth="1"/>
    <col min="2834" max="2834" width="17.28515625" style="508" customWidth="1"/>
    <col min="2835" max="2835" width="23.42578125" style="508" bestFit="1" customWidth="1"/>
    <col min="2836" max="2836" width="31.85546875" style="508" bestFit="1" customWidth="1"/>
    <col min="2837" max="2837" width="7.85546875" style="508" bestFit="1" customWidth="1"/>
    <col min="2838" max="2838" width="5.7109375" style="508" bestFit="1" customWidth="1"/>
    <col min="2839" max="2839" width="9.140625" style="508" bestFit="1" customWidth="1"/>
    <col min="2840" max="2840" width="13.5703125" style="508" bestFit="1" customWidth="1"/>
    <col min="2841" max="3069" width="9.140625" style="508"/>
    <col min="3070" max="3070" width="4.42578125" style="508" bestFit="1" customWidth="1"/>
    <col min="3071" max="3071" width="18.28515625" style="508" bestFit="1" customWidth="1"/>
    <col min="3072" max="3072" width="19" style="508" bestFit="1" customWidth="1"/>
    <col min="3073" max="3073" width="15.42578125" style="508" bestFit="1" customWidth="1"/>
    <col min="3074" max="3075" width="12.42578125" style="508" bestFit="1" customWidth="1"/>
    <col min="3076" max="3076" width="7.140625" style="508" bestFit="1" customWidth="1"/>
    <col min="3077" max="3077" width="10.140625" style="508" bestFit="1" customWidth="1"/>
    <col min="3078" max="3078" width="15.85546875" style="508" bestFit="1" customWidth="1"/>
    <col min="3079" max="3079" width="15.140625" style="508" bestFit="1" customWidth="1"/>
    <col min="3080" max="3080" width="18.28515625" style="508" bestFit="1" customWidth="1"/>
    <col min="3081" max="3081" width="13.28515625" style="508" bestFit="1" customWidth="1"/>
    <col min="3082" max="3082" width="19.28515625" style="508" customWidth="1"/>
    <col min="3083" max="3083" width="15.140625" style="508" customWidth="1"/>
    <col min="3084" max="3084" width="21" style="508" bestFit="1" customWidth="1"/>
    <col min="3085" max="3085" width="17.140625" style="508" bestFit="1" customWidth="1"/>
    <col min="3086" max="3086" width="16.85546875" style="508" bestFit="1" customWidth="1"/>
    <col min="3087" max="3087" width="16.7109375" style="508" bestFit="1" customWidth="1"/>
    <col min="3088" max="3088" width="15.7109375" style="508" bestFit="1" customWidth="1"/>
    <col min="3089" max="3089" width="16.28515625" style="508" bestFit="1" customWidth="1"/>
    <col min="3090" max="3090" width="17.28515625" style="508" customWidth="1"/>
    <col min="3091" max="3091" width="23.42578125" style="508" bestFit="1" customWidth="1"/>
    <col min="3092" max="3092" width="31.85546875" style="508" bestFit="1" customWidth="1"/>
    <col min="3093" max="3093" width="7.85546875" style="508" bestFit="1" customWidth="1"/>
    <col min="3094" max="3094" width="5.7109375" style="508" bestFit="1" customWidth="1"/>
    <col min="3095" max="3095" width="9.140625" style="508" bestFit="1" customWidth="1"/>
    <col min="3096" max="3096" width="13.5703125" style="508" bestFit="1" customWidth="1"/>
    <col min="3097" max="3325" width="9.140625" style="508"/>
    <col min="3326" max="3326" width="4.42578125" style="508" bestFit="1" customWidth="1"/>
    <col min="3327" max="3327" width="18.28515625" style="508" bestFit="1" customWidth="1"/>
    <col min="3328" max="3328" width="19" style="508" bestFit="1" customWidth="1"/>
    <col min="3329" max="3329" width="15.42578125" style="508" bestFit="1" customWidth="1"/>
    <col min="3330" max="3331" width="12.42578125" style="508" bestFit="1" customWidth="1"/>
    <col min="3332" max="3332" width="7.140625" style="508" bestFit="1" customWidth="1"/>
    <col min="3333" max="3333" width="10.140625" style="508" bestFit="1" customWidth="1"/>
    <col min="3334" max="3334" width="15.85546875" style="508" bestFit="1" customWidth="1"/>
    <col min="3335" max="3335" width="15.140625" style="508" bestFit="1" customWidth="1"/>
    <col min="3336" max="3336" width="18.28515625" style="508" bestFit="1" customWidth="1"/>
    <col min="3337" max="3337" width="13.28515625" style="508" bestFit="1" customWidth="1"/>
    <col min="3338" max="3338" width="19.28515625" style="508" customWidth="1"/>
    <col min="3339" max="3339" width="15.140625" style="508" customWidth="1"/>
    <col min="3340" max="3340" width="21" style="508" bestFit="1" customWidth="1"/>
    <col min="3341" max="3341" width="17.140625" style="508" bestFit="1" customWidth="1"/>
    <col min="3342" max="3342" width="16.85546875" style="508" bestFit="1" customWidth="1"/>
    <col min="3343" max="3343" width="16.7109375" style="508" bestFit="1" customWidth="1"/>
    <col min="3344" max="3344" width="15.7109375" style="508" bestFit="1" customWidth="1"/>
    <col min="3345" max="3345" width="16.28515625" style="508" bestFit="1" customWidth="1"/>
    <col min="3346" max="3346" width="17.28515625" style="508" customWidth="1"/>
    <col min="3347" max="3347" width="23.42578125" style="508" bestFit="1" customWidth="1"/>
    <col min="3348" max="3348" width="31.85546875" style="508" bestFit="1" customWidth="1"/>
    <col min="3349" max="3349" width="7.85546875" style="508" bestFit="1" customWidth="1"/>
    <col min="3350" max="3350" width="5.7109375" style="508" bestFit="1" customWidth="1"/>
    <col min="3351" max="3351" width="9.140625" style="508" bestFit="1" customWidth="1"/>
    <col min="3352" max="3352" width="13.5703125" style="508" bestFit="1" customWidth="1"/>
    <col min="3353" max="3581" width="9.140625" style="508"/>
    <col min="3582" max="3582" width="4.42578125" style="508" bestFit="1" customWidth="1"/>
    <col min="3583" max="3583" width="18.28515625" style="508" bestFit="1" customWidth="1"/>
    <col min="3584" max="3584" width="19" style="508" bestFit="1" customWidth="1"/>
    <col min="3585" max="3585" width="15.42578125" style="508" bestFit="1" customWidth="1"/>
    <col min="3586" max="3587" width="12.42578125" style="508" bestFit="1" customWidth="1"/>
    <col min="3588" max="3588" width="7.140625" style="508" bestFit="1" customWidth="1"/>
    <col min="3589" max="3589" width="10.140625" style="508" bestFit="1" customWidth="1"/>
    <col min="3590" max="3590" width="15.85546875" style="508" bestFit="1" customWidth="1"/>
    <col min="3591" max="3591" width="15.140625" style="508" bestFit="1" customWidth="1"/>
    <col min="3592" max="3592" width="18.28515625" style="508" bestFit="1" customWidth="1"/>
    <col min="3593" max="3593" width="13.28515625" style="508" bestFit="1" customWidth="1"/>
    <col min="3594" max="3594" width="19.28515625" style="508" customWidth="1"/>
    <col min="3595" max="3595" width="15.140625" style="508" customWidth="1"/>
    <col min="3596" max="3596" width="21" style="508" bestFit="1" customWidth="1"/>
    <col min="3597" max="3597" width="17.140625" style="508" bestFit="1" customWidth="1"/>
    <col min="3598" max="3598" width="16.85546875" style="508" bestFit="1" customWidth="1"/>
    <col min="3599" max="3599" width="16.7109375" style="508" bestFit="1" customWidth="1"/>
    <col min="3600" max="3600" width="15.7109375" style="508" bestFit="1" customWidth="1"/>
    <col min="3601" max="3601" width="16.28515625" style="508" bestFit="1" customWidth="1"/>
    <col min="3602" max="3602" width="17.28515625" style="508" customWidth="1"/>
    <col min="3603" max="3603" width="23.42578125" style="508" bestFit="1" customWidth="1"/>
    <col min="3604" max="3604" width="31.85546875" style="508" bestFit="1" customWidth="1"/>
    <col min="3605" max="3605" width="7.85546875" style="508" bestFit="1" customWidth="1"/>
    <col min="3606" max="3606" width="5.7109375" style="508" bestFit="1" customWidth="1"/>
    <col min="3607" max="3607" width="9.140625" style="508" bestFit="1" customWidth="1"/>
    <col min="3608" max="3608" width="13.5703125" style="508" bestFit="1" customWidth="1"/>
    <col min="3609" max="3837" width="9.140625" style="508"/>
    <col min="3838" max="3838" width="4.42578125" style="508" bestFit="1" customWidth="1"/>
    <col min="3839" max="3839" width="18.28515625" style="508" bestFit="1" customWidth="1"/>
    <col min="3840" max="3840" width="19" style="508" bestFit="1" customWidth="1"/>
    <col min="3841" max="3841" width="15.42578125" style="508" bestFit="1" customWidth="1"/>
    <col min="3842" max="3843" width="12.42578125" style="508" bestFit="1" customWidth="1"/>
    <col min="3844" max="3844" width="7.140625" style="508" bestFit="1" customWidth="1"/>
    <col min="3845" max="3845" width="10.140625" style="508" bestFit="1" customWidth="1"/>
    <col min="3846" max="3846" width="15.85546875" style="508" bestFit="1" customWidth="1"/>
    <col min="3847" max="3847" width="15.140625" style="508" bestFit="1" customWidth="1"/>
    <col min="3848" max="3848" width="18.28515625" style="508" bestFit="1" customWidth="1"/>
    <col min="3849" max="3849" width="13.28515625" style="508" bestFit="1" customWidth="1"/>
    <col min="3850" max="3850" width="19.28515625" style="508" customWidth="1"/>
    <col min="3851" max="3851" width="15.140625" style="508" customWidth="1"/>
    <col min="3852" max="3852" width="21" style="508" bestFit="1" customWidth="1"/>
    <col min="3853" max="3853" width="17.140625" style="508" bestFit="1" customWidth="1"/>
    <col min="3854" max="3854" width="16.85546875" style="508" bestFit="1" customWidth="1"/>
    <col min="3855" max="3855" width="16.7109375" style="508" bestFit="1" customWidth="1"/>
    <col min="3856" max="3856" width="15.7109375" style="508" bestFit="1" customWidth="1"/>
    <col min="3857" max="3857" width="16.28515625" style="508" bestFit="1" customWidth="1"/>
    <col min="3858" max="3858" width="17.28515625" style="508" customWidth="1"/>
    <col min="3859" max="3859" width="23.42578125" style="508" bestFit="1" customWidth="1"/>
    <col min="3860" max="3860" width="31.85546875" style="508" bestFit="1" customWidth="1"/>
    <col min="3861" max="3861" width="7.85546875" style="508" bestFit="1" customWidth="1"/>
    <col min="3862" max="3862" width="5.7109375" style="508" bestFit="1" customWidth="1"/>
    <col min="3863" max="3863" width="9.140625" style="508" bestFit="1" customWidth="1"/>
    <col min="3864" max="3864" width="13.5703125" style="508" bestFit="1" customWidth="1"/>
    <col min="3865" max="4093" width="9.140625" style="508"/>
    <col min="4094" max="4094" width="4.42578125" style="508" bestFit="1" customWidth="1"/>
    <col min="4095" max="4095" width="18.28515625" style="508" bestFit="1" customWidth="1"/>
    <col min="4096" max="4096" width="19" style="508" bestFit="1" customWidth="1"/>
    <col min="4097" max="4097" width="15.42578125" style="508" bestFit="1" customWidth="1"/>
    <col min="4098" max="4099" width="12.42578125" style="508" bestFit="1" customWidth="1"/>
    <col min="4100" max="4100" width="7.140625" style="508" bestFit="1" customWidth="1"/>
    <col min="4101" max="4101" width="10.140625" style="508" bestFit="1" customWidth="1"/>
    <col min="4102" max="4102" width="15.85546875" style="508" bestFit="1" customWidth="1"/>
    <col min="4103" max="4103" width="15.140625" style="508" bestFit="1" customWidth="1"/>
    <col min="4104" max="4104" width="18.28515625" style="508" bestFit="1" customWidth="1"/>
    <col min="4105" max="4105" width="13.28515625" style="508" bestFit="1" customWidth="1"/>
    <col min="4106" max="4106" width="19.28515625" style="508" customWidth="1"/>
    <col min="4107" max="4107" width="15.140625" style="508" customWidth="1"/>
    <col min="4108" max="4108" width="21" style="508" bestFit="1" customWidth="1"/>
    <col min="4109" max="4109" width="17.140625" style="508" bestFit="1" customWidth="1"/>
    <col min="4110" max="4110" width="16.85546875" style="508" bestFit="1" customWidth="1"/>
    <col min="4111" max="4111" width="16.7109375" style="508" bestFit="1" customWidth="1"/>
    <col min="4112" max="4112" width="15.7109375" style="508" bestFit="1" customWidth="1"/>
    <col min="4113" max="4113" width="16.28515625" style="508" bestFit="1" customWidth="1"/>
    <col min="4114" max="4114" width="17.28515625" style="508" customWidth="1"/>
    <col min="4115" max="4115" width="23.42578125" style="508" bestFit="1" customWidth="1"/>
    <col min="4116" max="4116" width="31.85546875" style="508" bestFit="1" customWidth="1"/>
    <col min="4117" max="4117" width="7.85546875" style="508" bestFit="1" customWidth="1"/>
    <col min="4118" max="4118" width="5.7109375" style="508" bestFit="1" customWidth="1"/>
    <col min="4119" max="4119" width="9.140625" style="508" bestFit="1" customWidth="1"/>
    <col min="4120" max="4120" width="13.5703125" style="508" bestFit="1" customWidth="1"/>
    <col min="4121" max="4349" width="9.140625" style="508"/>
    <col min="4350" max="4350" width="4.42578125" style="508" bestFit="1" customWidth="1"/>
    <col min="4351" max="4351" width="18.28515625" style="508" bestFit="1" customWidth="1"/>
    <col min="4352" max="4352" width="19" style="508" bestFit="1" customWidth="1"/>
    <col min="4353" max="4353" width="15.42578125" style="508" bestFit="1" customWidth="1"/>
    <col min="4354" max="4355" width="12.42578125" style="508" bestFit="1" customWidth="1"/>
    <col min="4356" max="4356" width="7.140625" style="508" bestFit="1" customWidth="1"/>
    <col min="4357" max="4357" width="10.140625" style="508" bestFit="1" customWidth="1"/>
    <col min="4358" max="4358" width="15.85546875" style="508" bestFit="1" customWidth="1"/>
    <col min="4359" max="4359" width="15.140625" style="508" bestFit="1" customWidth="1"/>
    <col min="4360" max="4360" width="18.28515625" style="508" bestFit="1" customWidth="1"/>
    <col min="4361" max="4361" width="13.28515625" style="508" bestFit="1" customWidth="1"/>
    <col min="4362" max="4362" width="19.28515625" style="508" customWidth="1"/>
    <col min="4363" max="4363" width="15.140625" style="508" customWidth="1"/>
    <col min="4364" max="4364" width="21" style="508" bestFit="1" customWidth="1"/>
    <col min="4365" max="4365" width="17.140625" style="508" bestFit="1" customWidth="1"/>
    <col min="4366" max="4366" width="16.85546875" style="508" bestFit="1" customWidth="1"/>
    <col min="4367" max="4367" width="16.7109375" style="508" bestFit="1" customWidth="1"/>
    <col min="4368" max="4368" width="15.7109375" style="508" bestFit="1" customWidth="1"/>
    <col min="4369" max="4369" width="16.28515625" style="508" bestFit="1" customWidth="1"/>
    <col min="4370" max="4370" width="17.28515625" style="508" customWidth="1"/>
    <col min="4371" max="4371" width="23.42578125" style="508" bestFit="1" customWidth="1"/>
    <col min="4372" max="4372" width="31.85546875" style="508" bestFit="1" customWidth="1"/>
    <col min="4373" max="4373" width="7.85546875" style="508" bestFit="1" customWidth="1"/>
    <col min="4374" max="4374" width="5.7109375" style="508" bestFit="1" customWidth="1"/>
    <col min="4375" max="4375" width="9.140625" style="508" bestFit="1" customWidth="1"/>
    <col min="4376" max="4376" width="13.5703125" style="508" bestFit="1" customWidth="1"/>
    <col min="4377" max="4605" width="9.140625" style="508"/>
    <col min="4606" max="4606" width="4.42578125" style="508" bestFit="1" customWidth="1"/>
    <col min="4607" max="4607" width="18.28515625" style="508" bestFit="1" customWidth="1"/>
    <col min="4608" max="4608" width="19" style="508" bestFit="1" customWidth="1"/>
    <col min="4609" max="4609" width="15.42578125" style="508" bestFit="1" customWidth="1"/>
    <col min="4610" max="4611" width="12.42578125" style="508" bestFit="1" customWidth="1"/>
    <col min="4612" max="4612" width="7.140625" style="508" bestFit="1" customWidth="1"/>
    <col min="4613" max="4613" width="10.140625" style="508" bestFit="1" customWidth="1"/>
    <col min="4614" max="4614" width="15.85546875" style="508" bestFit="1" customWidth="1"/>
    <col min="4615" max="4615" width="15.140625" style="508" bestFit="1" customWidth="1"/>
    <col min="4616" max="4616" width="18.28515625" style="508" bestFit="1" customWidth="1"/>
    <col min="4617" max="4617" width="13.28515625" style="508" bestFit="1" customWidth="1"/>
    <col min="4618" max="4618" width="19.28515625" style="508" customWidth="1"/>
    <col min="4619" max="4619" width="15.140625" style="508" customWidth="1"/>
    <col min="4620" max="4620" width="21" style="508" bestFit="1" customWidth="1"/>
    <col min="4621" max="4621" width="17.140625" style="508" bestFit="1" customWidth="1"/>
    <col min="4622" max="4622" width="16.85546875" style="508" bestFit="1" customWidth="1"/>
    <col min="4623" max="4623" width="16.7109375" style="508" bestFit="1" customWidth="1"/>
    <col min="4624" max="4624" width="15.7109375" style="508" bestFit="1" customWidth="1"/>
    <col min="4625" max="4625" width="16.28515625" style="508" bestFit="1" customWidth="1"/>
    <col min="4626" max="4626" width="17.28515625" style="508" customWidth="1"/>
    <col min="4627" max="4627" width="23.42578125" style="508" bestFit="1" customWidth="1"/>
    <col min="4628" max="4628" width="31.85546875" style="508" bestFit="1" customWidth="1"/>
    <col min="4629" max="4629" width="7.85546875" style="508" bestFit="1" customWidth="1"/>
    <col min="4630" max="4630" width="5.7109375" style="508" bestFit="1" customWidth="1"/>
    <col min="4631" max="4631" width="9.140625" style="508" bestFit="1" customWidth="1"/>
    <col min="4632" max="4632" width="13.5703125" style="508" bestFit="1" customWidth="1"/>
    <col min="4633" max="4861" width="9.140625" style="508"/>
    <col min="4862" max="4862" width="4.42578125" style="508" bestFit="1" customWidth="1"/>
    <col min="4863" max="4863" width="18.28515625" style="508" bestFit="1" customWidth="1"/>
    <col min="4864" max="4864" width="19" style="508" bestFit="1" customWidth="1"/>
    <col min="4865" max="4865" width="15.42578125" style="508" bestFit="1" customWidth="1"/>
    <col min="4866" max="4867" width="12.42578125" style="508" bestFit="1" customWidth="1"/>
    <col min="4868" max="4868" width="7.140625" style="508" bestFit="1" customWidth="1"/>
    <col min="4869" max="4869" width="10.140625" style="508" bestFit="1" customWidth="1"/>
    <col min="4870" max="4870" width="15.85546875" style="508" bestFit="1" customWidth="1"/>
    <col min="4871" max="4871" width="15.140625" style="508" bestFit="1" customWidth="1"/>
    <col min="4872" max="4872" width="18.28515625" style="508" bestFit="1" customWidth="1"/>
    <col min="4873" max="4873" width="13.28515625" style="508" bestFit="1" customWidth="1"/>
    <col min="4874" max="4874" width="19.28515625" style="508" customWidth="1"/>
    <col min="4875" max="4875" width="15.140625" style="508" customWidth="1"/>
    <col min="4876" max="4876" width="21" style="508" bestFit="1" customWidth="1"/>
    <col min="4877" max="4877" width="17.140625" style="508" bestFit="1" customWidth="1"/>
    <col min="4878" max="4878" width="16.85546875" style="508" bestFit="1" customWidth="1"/>
    <col min="4879" max="4879" width="16.7109375" style="508" bestFit="1" customWidth="1"/>
    <col min="4880" max="4880" width="15.7109375" style="508" bestFit="1" customWidth="1"/>
    <col min="4881" max="4881" width="16.28515625" style="508" bestFit="1" customWidth="1"/>
    <col min="4882" max="4882" width="17.28515625" style="508" customWidth="1"/>
    <col min="4883" max="4883" width="23.42578125" style="508" bestFit="1" customWidth="1"/>
    <col min="4884" max="4884" width="31.85546875" style="508" bestFit="1" customWidth="1"/>
    <col min="4885" max="4885" width="7.85546875" style="508" bestFit="1" customWidth="1"/>
    <col min="4886" max="4886" width="5.7109375" style="508" bestFit="1" customWidth="1"/>
    <col min="4887" max="4887" width="9.140625" style="508" bestFit="1" customWidth="1"/>
    <col min="4888" max="4888" width="13.5703125" style="508" bestFit="1" customWidth="1"/>
    <col min="4889" max="5117" width="9.140625" style="508"/>
    <col min="5118" max="5118" width="4.42578125" style="508" bestFit="1" customWidth="1"/>
    <col min="5119" max="5119" width="18.28515625" style="508" bestFit="1" customWidth="1"/>
    <col min="5120" max="5120" width="19" style="508" bestFit="1" customWidth="1"/>
    <col min="5121" max="5121" width="15.42578125" style="508" bestFit="1" customWidth="1"/>
    <col min="5122" max="5123" width="12.42578125" style="508" bestFit="1" customWidth="1"/>
    <col min="5124" max="5124" width="7.140625" style="508" bestFit="1" customWidth="1"/>
    <col min="5125" max="5125" width="10.140625" style="508" bestFit="1" customWidth="1"/>
    <col min="5126" max="5126" width="15.85546875" style="508" bestFit="1" customWidth="1"/>
    <col min="5127" max="5127" width="15.140625" style="508" bestFit="1" customWidth="1"/>
    <col min="5128" max="5128" width="18.28515625" style="508" bestFit="1" customWidth="1"/>
    <col min="5129" max="5129" width="13.28515625" style="508" bestFit="1" customWidth="1"/>
    <col min="5130" max="5130" width="19.28515625" style="508" customWidth="1"/>
    <col min="5131" max="5131" width="15.140625" style="508" customWidth="1"/>
    <col min="5132" max="5132" width="21" style="508" bestFit="1" customWidth="1"/>
    <col min="5133" max="5133" width="17.140625" style="508" bestFit="1" customWidth="1"/>
    <col min="5134" max="5134" width="16.85546875" style="508" bestFit="1" customWidth="1"/>
    <col min="5135" max="5135" width="16.7109375" style="508" bestFit="1" customWidth="1"/>
    <col min="5136" max="5136" width="15.7109375" style="508" bestFit="1" customWidth="1"/>
    <col min="5137" max="5137" width="16.28515625" style="508" bestFit="1" customWidth="1"/>
    <col min="5138" max="5138" width="17.28515625" style="508" customWidth="1"/>
    <col min="5139" max="5139" width="23.42578125" style="508" bestFit="1" customWidth="1"/>
    <col min="5140" max="5140" width="31.85546875" style="508" bestFit="1" customWidth="1"/>
    <col min="5141" max="5141" width="7.85546875" style="508" bestFit="1" customWidth="1"/>
    <col min="5142" max="5142" width="5.7109375" style="508" bestFit="1" customWidth="1"/>
    <col min="5143" max="5143" width="9.140625" style="508" bestFit="1" customWidth="1"/>
    <col min="5144" max="5144" width="13.5703125" style="508" bestFit="1" customWidth="1"/>
    <col min="5145" max="5373" width="9.140625" style="508"/>
    <col min="5374" max="5374" width="4.42578125" style="508" bestFit="1" customWidth="1"/>
    <col min="5375" max="5375" width="18.28515625" style="508" bestFit="1" customWidth="1"/>
    <col min="5376" max="5376" width="19" style="508" bestFit="1" customWidth="1"/>
    <col min="5377" max="5377" width="15.42578125" style="508" bestFit="1" customWidth="1"/>
    <col min="5378" max="5379" width="12.42578125" style="508" bestFit="1" customWidth="1"/>
    <col min="5380" max="5380" width="7.140625" style="508" bestFit="1" customWidth="1"/>
    <col min="5381" max="5381" width="10.140625" style="508" bestFit="1" customWidth="1"/>
    <col min="5382" max="5382" width="15.85546875" style="508" bestFit="1" customWidth="1"/>
    <col min="5383" max="5383" width="15.140625" style="508" bestFit="1" customWidth="1"/>
    <col min="5384" max="5384" width="18.28515625" style="508" bestFit="1" customWidth="1"/>
    <col min="5385" max="5385" width="13.28515625" style="508" bestFit="1" customWidth="1"/>
    <col min="5386" max="5386" width="19.28515625" style="508" customWidth="1"/>
    <col min="5387" max="5387" width="15.140625" style="508" customWidth="1"/>
    <col min="5388" max="5388" width="21" style="508" bestFit="1" customWidth="1"/>
    <col min="5389" max="5389" width="17.140625" style="508" bestFit="1" customWidth="1"/>
    <col min="5390" max="5390" width="16.85546875" style="508" bestFit="1" customWidth="1"/>
    <col min="5391" max="5391" width="16.7109375" style="508" bestFit="1" customWidth="1"/>
    <col min="5392" max="5392" width="15.7109375" style="508" bestFit="1" customWidth="1"/>
    <col min="5393" max="5393" width="16.28515625" style="508" bestFit="1" customWidth="1"/>
    <col min="5394" max="5394" width="17.28515625" style="508" customWidth="1"/>
    <col min="5395" max="5395" width="23.42578125" style="508" bestFit="1" customWidth="1"/>
    <col min="5396" max="5396" width="31.85546875" style="508" bestFit="1" customWidth="1"/>
    <col min="5397" max="5397" width="7.85546875" style="508" bestFit="1" customWidth="1"/>
    <col min="5398" max="5398" width="5.7109375" style="508" bestFit="1" customWidth="1"/>
    <col min="5399" max="5399" width="9.140625" style="508" bestFit="1" customWidth="1"/>
    <col min="5400" max="5400" width="13.5703125" style="508" bestFit="1" customWidth="1"/>
    <col min="5401" max="5629" width="9.140625" style="508"/>
    <col min="5630" max="5630" width="4.42578125" style="508" bestFit="1" customWidth="1"/>
    <col min="5631" max="5631" width="18.28515625" style="508" bestFit="1" customWidth="1"/>
    <col min="5632" max="5632" width="19" style="508" bestFit="1" customWidth="1"/>
    <col min="5633" max="5633" width="15.42578125" style="508" bestFit="1" customWidth="1"/>
    <col min="5634" max="5635" width="12.42578125" style="508" bestFit="1" customWidth="1"/>
    <col min="5636" max="5636" width="7.140625" style="508" bestFit="1" customWidth="1"/>
    <col min="5637" max="5637" width="10.140625" style="508" bestFit="1" customWidth="1"/>
    <col min="5638" max="5638" width="15.85546875" style="508" bestFit="1" customWidth="1"/>
    <col min="5639" max="5639" width="15.140625" style="508" bestFit="1" customWidth="1"/>
    <col min="5640" max="5640" width="18.28515625" style="508" bestFit="1" customWidth="1"/>
    <col min="5641" max="5641" width="13.28515625" style="508" bestFit="1" customWidth="1"/>
    <col min="5642" max="5642" width="19.28515625" style="508" customWidth="1"/>
    <col min="5643" max="5643" width="15.140625" style="508" customWidth="1"/>
    <col min="5644" max="5644" width="21" style="508" bestFit="1" customWidth="1"/>
    <col min="5645" max="5645" width="17.140625" style="508" bestFit="1" customWidth="1"/>
    <col min="5646" max="5646" width="16.85546875" style="508" bestFit="1" customWidth="1"/>
    <col min="5647" max="5647" width="16.7109375" style="508" bestFit="1" customWidth="1"/>
    <col min="5648" max="5648" width="15.7109375" style="508" bestFit="1" customWidth="1"/>
    <col min="5649" max="5649" width="16.28515625" style="508" bestFit="1" customWidth="1"/>
    <col min="5650" max="5650" width="17.28515625" style="508" customWidth="1"/>
    <col min="5651" max="5651" width="23.42578125" style="508" bestFit="1" customWidth="1"/>
    <col min="5652" max="5652" width="31.85546875" style="508" bestFit="1" customWidth="1"/>
    <col min="5653" max="5653" width="7.85546875" style="508" bestFit="1" customWidth="1"/>
    <col min="5654" max="5654" width="5.7109375" style="508" bestFit="1" customWidth="1"/>
    <col min="5655" max="5655" width="9.140625" style="508" bestFit="1" customWidth="1"/>
    <col min="5656" max="5656" width="13.5703125" style="508" bestFit="1" customWidth="1"/>
    <col min="5657" max="5885" width="9.140625" style="508"/>
    <col min="5886" max="5886" width="4.42578125" style="508" bestFit="1" customWidth="1"/>
    <col min="5887" max="5887" width="18.28515625" style="508" bestFit="1" customWidth="1"/>
    <col min="5888" max="5888" width="19" style="508" bestFit="1" customWidth="1"/>
    <col min="5889" max="5889" width="15.42578125" style="508" bestFit="1" customWidth="1"/>
    <col min="5890" max="5891" width="12.42578125" style="508" bestFit="1" customWidth="1"/>
    <col min="5892" max="5892" width="7.140625" style="508" bestFit="1" customWidth="1"/>
    <col min="5893" max="5893" width="10.140625" style="508" bestFit="1" customWidth="1"/>
    <col min="5894" max="5894" width="15.85546875" style="508" bestFit="1" customWidth="1"/>
    <col min="5895" max="5895" width="15.140625" style="508" bestFit="1" customWidth="1"/>
    <col min="5896" max="5896" width="18.28515625" style="508" bestFit="1" customWidth="1"/>
    <col min="5897" max="5897" width="13.28515625" style="508" bestFit="1" customWidth="1"/>
    <col min="5898" max="5898" width="19.28515625" style="508" customWidth="1"/>
    <col min="5899" max="5899" width="15.140625" style="508" customWidth="1"/>
    <col min="5900" max="5900" width="21" style="508" bestFit="1" customWidth="1"/>
    <col min="5901" max="5901" width="17.140625" style="508" bestFit="1" customWidth="1"/>
    <col min="5902" max="5902" width="16.85546875" style="508" bestFit="1" customWidth="1"/>
    <col min="5903" max="5903" width="16.7109375" style="508" bestFit="1" customWidth="1"/>
    <col min="5904" max="5904" width="15.7109375" style="508" bestFit="1" customWidth="1"/>
    <col min="5905" max="5905" width="16.28515625" style="508" bestFit="1" customWidth="1"/>
    <col min="5906" max="5906" width="17.28515625" style="508" customWidth="1"/>
    <col min="5907" max="5907" width="23.42578125" style="508" bestFit="1" customWidth="1"/>
    <col min="5908" max="5908" width="31.85546875" style="508" bestFit="1" customWidth="1"/>
    <col min="5909" max="5909" width="7.85546875" style="508" bestFit="1" customWidth="1"/>
    <col min="5910" max="5910" width="5.7109375" style="508" bestFit="1" customWidth="1"/>
    <col min="5911" max="5911" width="9.140625" style="508" bestFit="1" customWidth="1"/>
    <col min="5912" max="5912" width="13.5703125" style="508" bestFit="1" customWidth="1"/>
    <col min="5913" max="6141" width="9.140625" style="508"/>
    <col min="6142" max="6142" width="4.42578125" style="508" bestFit="1" customWidth="1"/>
    <col min="6143" max="6143" width="18.28515625" style="508" bestFit="1" customWidth="1"/>
    <col min="6144" max="6144" width="19" style="508" bestFit="1" customWidth="1"/>
    <col min="6145" max="6145" width="15.42578125" style="508" bestFit="1" customWidth="1"/>
    <col min="6146" max="6147" width="12.42578125" style="508" bestFit="1" customWidth="1"/>
    <col min="6148" max="6148" width="7.140625" style="508" bestFit="1" customWidth="1"/>
    <col min="6149" max="6149" width="10.140625" style="508" bestFit="1" customWidth="1"/>
    <col min="6150" max="6150" width="15.85546875" style="508" bestFit="1" customWidth="1"/>
    <col min="6151" max="6151" width="15.140625" style="508" bestFit="1" customWidth="1"/>
    <col min="6152" max="6152" width="18.28515625" style="508" bestFit="1" customWidth="1"/>
    <col min="6153" max="6153" width="13.28515625" style="508" bestFit="1" customWidth="1"/>
    <col min="6154" max="6154" width="19.28515625" style="508" customWidth="1"/>
    <col min="6155" max="6155" width="15.140625" style="508" customWidth="1"/>
    <col min="6156" max="6156" width="21" style="508" bestFit="1" customWidth="1"/>
    <col min="6157" max="6157" width="17.140625" style="508" bestFit="1" customWidth="1"/>
    <col min="6158" max="6158" width="16.85546875" style="508" bestFit="1" customWidth="1"/>
    <col min="6159" max="6159" width="16.7109375" style="508" bestFit="1" customWidth="1"/>
    <col min="6160" max="6160" width="15.7109375" style="508" bestFit="1" customWidth="1"/>
    <col min="6161" max="6161" width="16.28515625" style="508" bestFit="1" customWidth="1"/>
    <col min="6162" max="6162" width="17.28515625" style="508" customWidth="1"/>
    <col min="6163" max="6163" width="23.42578125" style="508" bestFit="1" customWidth="1"/>
    <col min="6164" max="6164" width="31.85546875" style="508" bestFit="1" customWidth="1"/>
    <col min="6165" max="6165" width="7.85546875" style="508" bestFit="1" customWidth="1"/>
    <col min="6166" max="6166" width="5.7109375" style="508" bestFit="1" customWidth="1"/>
    <col min="6167" max="6167" width="9.140625" style="508" bestFit="1" customWidth="1"/>
    <col min="6168" max="6168" width="13.5703125" style="508" bestFit="1" customWidth="1"/>
    <col min="6169" max="6397" width="9.140625" style="508"/>
    <col min="6398" max="6398" width="4.42578125" style="508" bestFit="1" customWidth="1"/>
    <col min="6399" max="6399" width="18.28515625" style="508" bestFit="1" customWidth="1"/>
    <col min="6400" max="6400" width="19" style="508" bestFit="1" customWidth="1"/>
    <col min="6401" max="6401" width="15.42578125" style="508" bestFit="1" customWidth="1"/>
    <col min="6402" max="6403" width="12.42578125" style="508" bestFit="1" customWidth="1"/>
    <col min="6404" max="6404" width="7.140625" style="508" bestFit="1" customWidth="1"/>
    <col min="6405" max="6405" width="10.140625" style="508" bestFit="1" customWidth="1"/>
    <col min="6406" max="6406" width="15.85546875" style="508" bestFit="1" customWidth="1"/>
    <col min="6407" max="6407" width="15.140625" style="508" bestFit="1" customWidth="1"/>
    <col min="6408" max="6408" width="18.28515625" style="508" bestFit="1" customWidth="1"/>
    <col min="6409" max="6409" width="13.28515625" style="508" bestFit="1" customWidth="1"/>
    <col min="6410" max="6410" width="19.28515625" style="508" customWidth="1"/>
    <col min="6411" max="6411" width="15.140625" style="508" customWidth="1"/>
    <col min="6412" max="6412" width="21" style="508" bestFit="1" customWidth="1"/>
    <col min="6413" max="6413" width="17.140625" style="508" bestFit="1" customWidth="1"/>
    <col min="6414" max="6414" width="16.85546875" style="508" bestFit="1" customWidth="1"/>
    <col min="6415" max="6415" width="16.7109375" style="508" bestFit="1" customWidth="1"/>
    <col min="6416" max="6416" width="15.7109375" style="508" bestFit="1" customWidth="1"/>
    <col min="6417" max="6417" width="16.28515625" style="508" bestFit="1" customWidth="1"/>
    <col min="6418" max="6418" width="17.28515625" style="508" customWidth="1"/>
    <col min="6419" max="6419" width="23.42578125" style="508" bestFit="1" customWidth="1"/>
    <col min="6420" max="6420" width="31.85546875" style="508" bestFit="1" customWidth="1"/>
    <col min="6421" max="6421" width="7.85546875" style="508" bestFit="1" customWidth="1"/>
    <col min="6422" max="6422" width="5.7109375" style="508" bestFit="1" customWidth="1"/>
    <col min="6423" max="6423" width="9.140625" style="508" bestFit="1" customWidth="1"/>
    <col min="6424" max="6424" width="13.5703125" style="508" bestFit="1" customWidth="1"/>
    <col min="6425" max="6653" width="9.140625" style="508"/>
    <col min="6654" max="6654" width="4.42578125" style="508" bestFit="1" customWidth="1"/>
    <col min="6655" max="6655" width="18.28515625" style="508" bestFit="1" customWidth="1"/>
    <col min="6656" max="6656" width="19" style="508" bestFit="1" customWidth="1"/>
    <col min="6657" max="6657" width="15.42578125" style="508" bestFit="1" customWidth="1"/>
    <col min="6658" max="6659" width="12.42578125" style="508" bestFit="1" customWidth="1"/>
    <col min="6660" max="6660" width="7.140625" style="508" bestFit="1" customWidth="1"/>
    <col min="6661" max="6661" width="10.140625" style="508" bestFit="1" customWidth="1"/>
    <col min="6662" max="6662" width="15.85546875" style="508" bestFit="1" customWidth="1"/>
    <col min="6663" max="6663" width="15.140625" style="508" bestFit="1" customWidth="1"/>
    <col min="6664" max="6664" width="18.28515625" style="508" bestFit="1" customWidth="1"/>
    <col min="6665" max="6665" width="13.28515625" style="508" bestFit="1" customWidth="1"/>
    <col min="6666" max="6666" width="19.28515625" style="508" customWidth="1"/>
    <col min="6667" max="6667" width="15.140625" style="508" customWidth="1"/>
    <col min="6668" max="6668" width="21" style="508" bestFit="1" customWidth="1"/>
    <col min="6669" max="6669" width="17.140625" style="508" bestFit="1" customWidth="1"/>
    <col min="6670" max="6670" width="16.85546875" style="508" bestFit="1" customWidth="1"/>
    <col min="6671" max="6671" width="16.7109375" style="508" bestFit="1" customWidth="1"/>
    <col min="6672" max="6672" width="15.7109375" style="508" bestFit="1" customWidth="1"/>
    <col min="6673" max="6673" width="16.28515625" style="508" bestFit="1" customWidth="1"/>
    <col min="6674" max="6674" width="17.28515625" style="508" customWidth="1"/>
    <col min="6675" max="6675" width="23.42578125" style="508" bestFit="1" customWidth="1"/>
    <col min="6676" max="6676" width="31.85546875" style="508" bestFit="1" customWidth="1"/>
    <col min="6677" max="6677" width="7.85546875" style="508" bestFit="1" customWidth="1"/>
    <col min="6678" max="6678" width="5.7109375" style="508" bestFit="1" customWidth="1"/>
    <col min="6679" max="6679" width="9.140625" style="508" bestFit="1" customWidth="1"/>
    <col min="6680" max="6680" width="13.5703125" style="508" bestFit="1" customWidth="1"/>
    <col min="6681" max="6909" width="9.140625" style="508"/>
    <col min="6910" max="6910" width="4.42578125" style="508" bestFit="1" customWidth="1"/>
    <col min="6911" max="6911" width="18.28515625" style="508" bestFit="1" customWidth="1"/>
    <col min="6912" max="6912" width="19" style="508" bestFit="1" customWidth="1"/>
    <col min="6913" max="6913" width="15.42578125" style="508" bestFit="1" customWidth="1"/>
    <col min="6914" max="6915" width="12.42578125" style="508" bestFit="1" customWidth="1"/>
    <col min="6916" max="6916" width="7.140625" style="508" bestFit="1" customWidth="1"/>
    <col min="6917" max="6917" width="10.140625" style="508" bestFit="1" customWidth="1"/>
    <col min="6918" max="6918" width="15.85546875" style="508" bestFit="1" customWidth="1"/>
    <col min="6919" max="6919" width="15.140625" style="508" bestFit="1" customWidth="1"/>
    <col min="6920" max="6920" width="18.28515625" style="508" bestFit="1" customWidth="1"/>
    <col min="6921" max="6921" width="13.28515625" style="508" bestFit="1" customWidth="1"/>
    <col min="6922" max="6922" width="19.28515625" style="508" customWidth="1"/>
    <col min="6923" max="6923" width="15.140625" style="508" customWidth="1"/>
    <col min="6924" max="6924" width="21" style="508" bestFit="1" customWidth="1"/>
    <col min="6925" max="6925" width="17.140625" style="508" bestFit="1" customWidth="1"/>
    <col min="6926" max="6926" width="16.85546875" style="508" bestFit="1" customWidth="1"/>
    <col min="6927" max="6927" width="16.7109375" style="508" bestFit="1" customWidth="1"/>
    <col min="6928" max="6928" width="15.7109375" style="508" bestFit="1" customWidth="1"/>
    <col min="6929" max="6929" width="16.28515625" style="508" bestFit="1" customWidth="1"/>
    <col min="6930" max="6930" width="17.28515625" style="508" customWidth="1"/>
    <col min="6931" max="6931" width="23.42578125" style="508" bestFit="1" customWidth="1"/>
    <col min="6932" max="6932" width="31.85546875" style="508" bestFit="1" customWidth="1"/>
    <col min="6933" max="6933" width="7.85546875" style="508" bestFit="1" customWidth="1"/>
    <col min="6934" max="6934" width="5.7109375" style="508" bestFit="1" customWidth="1"/>
    <col min="6935" max="6935" width="9.140625" style="508" bestFit="1" customWidth="1"/>
    <col min="6936" max="6936" width="13.5703125" style="508" bestFit="1" customWidth="1"/>
    <col min="6937" max="7165" width="9.140625" style="508"/>
    <col min="7166" max="7166" width="4.42578125" style="508" bestFit="1" customWidth="1"/>
    <col min="7167" max="7167" width="18.28515625" style="508" bestFit="1" customWidth="1"/>
    <col min="7168" max="7168" width="19" style="508" bestFit="1" customWidth="1"/>
    <col min="7169" max="7169" width="15.42578125" style="508" bestFit="1" customWidth="1"/>
    <col min="7170" max="7171" width="12.42578125" style="508" bestFit="1" customWidth="1"/>
    <col min="7172" max="7172" width="7.140625" style="508" bestFit="1" customWidth="1"/>
    <col min="7173" max="7173" width="10.140625" style="508" bestFit="1" customWidth="1"/>
    <col min="7174" max="7174" width="15.85546875" style="508" bestFit="1" customWidth="1"/>
    <col min="7175" max="7175" width="15.140625" style="508" bestFit="1" customWidth="1"/>
    <col min="7176" max="7176" width="18.28515625" style="508" bestFit="1" customWidth="1"/>
    <col min="7177" max="7177" width="13.28515625" style="508" bestFit="1" customWidth="1"/>
    <col min="7178" max="7178" width="19.28515625" style="508" customWidth="1"/>
    <col min="7179" max="7179" width="15.140625" style="508" customWidth="1"/>
    <col min="7180" max="7180" width="21" style="508" bestFit="1" customWidth="1"/>
    <col min="7181" max="7181" width="17.140625" style="508" bestFit="1" customWidth="1"/>
    <col min="7182" max="7182" width="16.85546875" style="508" bestFit="1" customWidth="1"/>
    <col min="7183" max="7183" width="16.7109375" style="508" bestFit="1" customWidth="1"/>
    <col min="7184" max="7184" width="15.7109375" style="508" bestFit="1" customWidth="1"/>
    <col min="7185" max="7185" width="16.28515625" style="508" bestFit="1" customWidth="1"/>
    <col min="7186" max="7186" width="17.28515625" style="508" customWidth="1"/>
    <col min="7187" max="7187" width="23.42578125" style="508" bestFit="1" customWidth="1"/>
    <col min="7188" max="7188" width="31.85546875" style="508" bestFit="1" customWidth="1"/>
    <col min="7189" max="7189" width="7.85546875" style="508" bestFit="1" customWidth="1"/>
    <col min="7190" max="7190" width="5.7109375" style="508" bestFit="1" customWidth="1"/>
    <col min="7191" max="7191" width="9.140625" style="508" bestFit="1" customWidth="1"/>
    <col min="7192" max="7192" width="13.5703125" style="508" bestFit="1" customWidth="1"/>
    <col min="7193" max="7421" width="9.140625" style="508"/>
    <col min="7422" max="7422" width="4.42578125" style="508" bestFit="1" customWidth="1"/>
    <col min="7423" max="7423" width="18.28515625" style="508" bestFit="1" customWidth="1"/>
    <col min="7424" max="7424" width="19" style="508" bestFit="1" customWidth="1"/>
    <col min="7425" max="7425" width="15.42578125" style="508" bestFit="1" customWidth="1"/>
    <col min="7426" max="7427" width="12.42578125" style="508" bestFit="1" customWidth="1"/>
    <col min="7428" max="7428" width="7.140625" style="508" bestFit="1" customWidth="1"/>
    <col min="7429" max="7429" width="10.140625" style="508" bestFit="1" customWidth="1"/>
    <col min="7430" max="7430" width="15.85546875" style="508" bestFit="1" customWidth="1"/>
    <col min="7431" max="7431" width="15.140625" style="508" bestFit="1" customWidth="1"/>
    <col min="7432" max="7432" width="18.28515625" style="508" bestFit="1" customWidth="1"/>
    <col min="7433" max="7433" width="13.28515625" style="508" bestFit="1" customWidth="1"/>
    <col min="7434" max="7434" width="19.28515625" style="508" customWidth="1"/>
    <col min="7435" max="7435" width="15.140625" style="508" customWidth="1"/>
    <col min="7436" max="7436" width="21" style="508" bestFit="1" customWidth="1"/>
    <col min="7437" max="7437" width="17.140625" style="508" bestFit="1" customWidth="1"/>
    <col min="7438" max="7438" width="16.85546875" style="508" bestFit="1" customWidth="1"/>
    <col min="7439" max="7439" width="16.7109375" style="508" bestFit="1" customWidth="1"/>
    <col min="7440" max="7440" width="15.7109375" style="508" bestFit="1" customWidth="1"/>
    <col min="7441" max="7441" width="16.28515625" style="508" bestFit="1" customWidth="1"/>
    <col min="7442" max="7442" width="17.28515625" style="508" customWidth="1"/>
    <col min="7443" max="7443" width="23.42578125" style="508" bestFit="1" customWidth="1"/>
    <col min="7444" max="7444" width="31.85546875" style="508" bestFit="1" customWidth="1"/>
    <col min="7445" max="7445" width="7.85546875" style="508" bestFit="1" customWidth="1"/>
    <col min="7446" max="7446" width="5.7109375" style="508" bestFit="1" customWidth="1"/>
    <col min="7447" max="7447" width="9.140625" style="508" bestFit="1" customWidth="1"/>
    <col min="7448" max="7448" width="13.5703125" style="508" bestFit="1" customWidth="1"/>
    <col min="7449" max="7677" width="9.140625" style="508"/>
    <col min="7678" max="7678" width="4.42578125" style="508" bestFit="1" customWidth="1"/>
    <col min="7679" max="7679" width="18.28515625" style="508" bestFit="1" customWidth="1"/>
    <col min="7680" max="7680" width="19" style="508" bestFit="1" customWidth="1"/>
    <col min="7681" max="7681" width="15.42578125" style="508" bestFit="1" customWidth="1"/>
    <col min="7682" max="7683" width="12.42578125" style="508" bestFit="1" customWidth="1"/>
    <col min="7684" max="7684" width="7.140625" style="508" bestFit="1" customWidth="1"/>
    <col min="7685" max="7685" width="10.140625" style="508" bestFit="1" customWidth="1"/>
    <col min="7686" max="7686" width="15.85546875" style="508" bestFit="1" customWidth="1"/>
    <col min="7687" max="7687" width="15.140625" style="508" bestFit="1" customWidth="1"/>
    <col min="7688" max="7688" width="18.28515625" style="508" bestFit="1" customWidth="1"/>
    <col min="7689" max="7689" width="13.28515625" style="508" bestFit="1" customWidth="1"/>
    <col min="7690" max="7690" width="19.28515625" style="508" customWidth="1"/>
    <col min="7691" max="7691" width="15.140625" style="508" customWidth="1"/>
    <col min="7692" max="7692" width="21" style="508" bestFit="1" customWidth="1"/>
    <col min="7693" max="7693" width="17.140625" style="508" bestFit="1" customWidth="1"/>
    <col min="7694" max="7694" width="16.85546875" style="508" bestFit="1" customWidth="1"/>
    <col min="7695" max="7695" width="16.7109375" style="508" bestFit="1" customWidth="1"/>
    <col min="7696" max="7696" width="15.7109375" style="508" bestFit="1" customWidth="1"/>
    <col min="7697" max="7697" width="16.28515625" style="508" bestFit="1" customWidth="1"/>
    <col min="7698" max="7698" width="17.28515625" style="508" customWidth="1"/>
    <col min="7699" max="7699" width="23.42578125" style="508" bestFit="1" customWidth="1"/>
    <col min="7700" max="7700" width="31.85546875" style="508" bestFit="1" customWidth="1"/>
    <col min="7701" max="7701" width="7.85546875" style="508" bestFit="1" customWidth="1"/>
    <col min="7702" max="7702" width="5.7109375" style="508" bestFit="1" customWidth="1"/>
    <col min="7703" max="7703" width="9.140625" style="508" bestFit="1" customWidth="1"/>
    <col min="7704" max="7704" width="13.5703125" style="508" bestFit="1" customWidth="1"/>
    <col min="7705" max="7933" width="9.140625" style="508"/>
    <col min="7934" max="7934" width="4.42578125" style="508" bestFit="1" customWidth="1"/>
    <col min="7935" max="7935" width="18.28515625" style="508" bestFit="1" customWidth="1"/>
    <col min="7936" max="7936" width="19" style="508" bestFit="1" customWidth="1"/>
    <col min="7937" max="7937" width="15.42578125" style="508" bestFit="1" customWidth="1"/>
    <col min="7938" max="7939" width="12.42578125" style="508" bestFit="1" customWidth="1"/>
    <col min="7940" max="7940" width="7.140625" style="508" bestFit="1" customWidth="1"/>
    <col min="7941" max="7941" width="10.140625" style="508" bestFit="1" customWidth="1"/>
    <col min="7942" max="7942" width="15.85546875" style="508" bestFit="1" customWidth="1"/>
    <col min="7943" max="7943" width="15.140625" style="508" bestFit="1" customWidth="1"/>
    <col min="7944" max="7944" width="18.28515625" style="508" bestFit="1" customWidth="1"/>
    <col min="7945" max="7945" width="13.28515625" style="508" bestFit="1" customWidth="1"/>
    <col min="7946" max="7946" width="19.28515625" style="508" customWidth="1"/>
    <col min="7947" max="7947" width="15.140625" style="508" customWidth="1"/>
    <col min="7948" max="7948" width="21" style="508" bestFit="1" customWidth="1"/>
    <col min="7949" max="7949" width="17.140625" style="508" bestFit="1" customWidth="1"/>
    <col min="7950" max="7950" width="16.85546875" style="508" bestFit="1" customWidth="1"/>
    <col min="7951" max="7951" width="16.7109375" style="508" bestFit="1" customWidth="1"/>
    <col min="7952" max="7952" width="15.7109375" style="508" bestFit="1" customWidth="1"/>
    <col min="7953" max="7953" width="16.28515625" style="508" bestFit="1" customWidth="1"/>
    <col min="7954" max="7954" width="17.28515625" style="508" customWidth="1"/>
    <col min="7955" max="7955" width="23.42578125" style="508" bestFit="1" customWidth="1"/>
    <col min="7956" max="7956" width="31.85546875" style="508" bestFit="1" customWidth="1"/>
    <col min="7957" max="7957" width="7.85546875" style="508" bestFit="1" customWidth="1"/>
    <col min="7958" max="7958" width="5.7109375" style="508" bestFit="1" customWidth="1"/>
    <col min="7959" max="7959" width="9.140625" style="508" bestFit="1" customWidth="1"/>
    <col min="7960" max="7960" width="13.5703125" style="508" bestFit="1" customWidth="1"/>
    <col min="7961" max="8189" width="9.140625" style="508"/>
    <col min="8190" max="8190" width="4.42578125" style="508" bestFit="1" customWidth="1"/>
    <col min="8191" max="8191" width="18.28515625" style="508" bestFit="1" customWidth="1"/>
    <col min="8192" max="8192" width="19" style="508" bestFit="1" customWidth="1"/>
    <col min="8193" max="8193" width="15.42578125" style="508" bestFit="1" customWidth="1"/>
    <col min="8194" max="8195" width="12.42578125" style="508" bestFit="1" customWidth="1"/>
    <col min="8196" max="8196" width="7.140625" style="508" bestFit="1" customWidth="1"/>
    <col min="8197" max="8197" width="10.140625" style="508" bestFit="1" customWidth="1"/>
    <col min="8198" max="8198" width="15.85546875" style="508" bestFit="1" customWidth="1"/>
    <col min="8199" max="8199" width="15.140625" style="508" bestFit="1" customWidth="1"/>
    <col min="8200" max="8200" width="18.28515625" style="508" bestFit="1" customWidth="1"/>
    <col min="8201" max="8201" width="13.28515625" style="508" bestFit="1" customWidth="1"/>
    <col min="8202" max="8202" width="19.28515625" style="508" customWidth="1"/>
    <col min="8203" max="8203" width="15.140625" style="508" customWidth="1"/>
    <col min="8204" max="8204" width="21" style="508" bestFit="1" customWidth="1"/>
    <col min="8205" max="8205" width="17.140625" style="508" bestFit="1" customWidth="1"/>
    <col min="8206" max="8206" width="16.85546875" style="508" bestFit="1" customWidth="1"/>
    <col min="8207" max="8207" width="16.7109375" style="508" bestFit="1" customWidth="1"/>
    <col min="8208" max="8208" width="15.7109375" style="508" bestFit="1" customWidth="1"/>
    <col min="8209" max="8209" width="16.28515625" style="508" bestFit="1" customWidth="1"/>
    <col min="8210" max="8210" width="17.28515625" style="508" customWidth="1"/>
    <col min="8211" max="8211" width="23.42578125" style="508" bestFit="1" customWidth="1"/>
    <col min="8212" max="8212" width="31.85546875" style="508" bestFit="1" customWidth="1"/>
    <col min="8213" max="8213" width="7.85546875" style="508" bestFit="1" customWidth="1"/>
    <col min="8214" max="8214" width="5.7109375" style="508" bestFit="1" customWidth="1"/>
    <col min="8215" max="8215" width="9.140625" style="508" bestFit="1" customWidth="1"/>
    <col min="8216" max="8216" width="13.5703125" style="508" bestFit="1" customWidth="1"/>
    <col min="8217" max="8445" width="9.140625" style="508"/>
    <col min="8446" max="8446" width="4.42578125" style="508" bestFit="1" customWidth="1"/>
    <col min="8447" max="8447" width="18.28515625" style="508" bestFit="1" customWidth="1"/>
    <col min="8448" max="8448" width="19" style="508" bestFit="1" customWidth="1"/>
    <col min="8449" max="8449" width="15.42578125" style="508" bestFit="1" customWidth="1"/>
    <col min="8450" max="8451" width="12.42578125" style="508" bestFit="1" customWidth="1"/>
    <col min="8452" max="8452" width="7.140625" style="508" bestFit="1" customWidth="1"/>
    <col min="8453" max="8453" width="10.140625" style="508" bestFit="1" customWidth="1"/>
    <col min="8454" max="8454" width="15.85546875" style="508" bestFit="1" customWidth="1"/>
    <col min="8455" max="8455" width="15.140625" style="508" bestFit="1" customWidth="1"/>
    <col min="8456" max="8456" width="18.28515625" style="508" bestFit="1" customWidth="1"/>
    <col min="8457" max="8457" width="13.28515625" style="508" bestFit="1" customWidth="1"/>
    <col min="8458" max="8458" width="19.28515625" style="508" customWidth="1"/>
    <col min="8459" max="8459" width="15.140625" style="508" customWidth="1"/>
    <col min="8460" max="8460" width="21" style="508" bestFit="1" customWidth="1"/>
    <col min="8461" max="8461" width="17.140625" style="508" bestFit="1" customWidth="1"/>
    <col min="8462" max="8462" width="16.85546875" style="508" bestFit="1" customWidth="1"/>
    <col min="8463" max="8463" width="16.7109375" style="508" bestFit="1" customWidth="1"/>
    <col min="8464" max="8464" width="15.7109375" style="508" bestFit="1" customWidth="1"/>
    <col min="8465" max="8465" width="16.28515625" style="508" bestFit="1" customWidth="1"/>
    <col min="8466" max="8466" width="17.28515625" style="508" customWidth="1"/>
    <col min="8467" max="8467" width="23.42578125" style="508" bestFit="1" customWidth="1"/>
    <col min="8468" max="8468" width="31.85546875" style="508" bestFit="1" customWidth="1"/>
    <col min="8469" max="8469" width="7.85546875" style="508" bestFit="1" customWidth="1"/>
    <col min="8470" max="8470" width="5.7109375" style="508" bestFit="1" customWidth="1"/>
    <col min="8471" max="8471" width="9.140625" style="508" bestFit="1" customWidth="1"/>
    <col min="8472" max="8472" width="13.5703125" style="508" bestFit="1" customWidth="1"/>
    <col min="8473" max="8701" width="9.140625" style="508"/>
    <col min="8702" max="8702" width="4.42578125" style="508" bestFit="1" customWidth="1"/>
    <col min="8703" max="8703" width="18.28515625" style="508" bestFit="1" customWidth="1"/>
    <col min="8704" max="8704" width="19" style="508" bestFit="1" customWidth="1"/>
    <col min="8705" max="8705" width="15.42578125" style="508" bestFit="1" customWidth="1"/>
    <col min="8706" max="8707" width="12.42578125" style="508" bestFit="1" customWidth="1"/>
    <col min="8708" max="8708" width="7.140625" style="508" bestFit="1" customWidth="1"/>
    <col min="8709" max="8709" width="10.140625" style="508" bestFit="1" customWidth="1"/>
    <col min="8710" max="8710" width="15.85546875" style="508" bestFit="1" customWidth="1"/>
    <col min="8711" max="8711" width="15.140625" style="508" bestFit="1" customWidth="1"/>
    <col min="8712" max="8712" width="18.28515625" style="508" bestFit="1" customWidth="1"/>
    <col min="8713" max="8713" width="13.28515625" style="508" bestFit="1" customWidth="1"/>
    <col min="8714" max="8714" width="19.28515625" style="508" customWidth="1"/>
    <col min="8715" max="8715" width="15.140625" style="508" customWidth="1"/>
    <col min="8716" max="8716" width="21" style="508" bestFit="1" customWidth="1"/>
    <col min="8717" max="8717" width="17.140625" style="508" bestFit="1" customWidth="1"/>
    <col min="8718" max="8718" width="16.85546875" style="508" bestFit="1" customWidth="1"/>
    <col min="8719" max="8719" width="16.7109375" style="508" bestFit="1" customWidth="1"/>
    <col min="8720" max="8720" width="15.7109375" style="508" bestFit="1" customWidth="1"/>
    <col min="8721" max="8721" width="16.28515625" style="508" bestFit="1" customWidth="1"/>
    <col min="8722" max="8722" width="17.28515625" style="508" customWidth="1"/>
    <col min="8723" max="8723" width="23.42578125" style="508" bestFit="1" customWidth="1"/>
    <col min="8724" max="8724" width="31.85546875" style="508" bestFit="1" customWidth="1"/>
    <col min="8725" max="8725" width="7.85546875" style="508" bestFit="1" customWidth="1"/>
    <col min="8726" max="8726" width="5.7109375" style="508" bestFit="1" customWidth="1"/>
    <col min="8727" max="8727" width="9.140625" style="508" bestFit="1" customWidth="1"/>
    <col min="8728" max="8728" width="13.5703125" style="508" bestFit="1" customWidth="1"/>
    <col min="8729" max="8957" width="9.140625" style="508"/>
    <col min="8958" max="8958" width="4.42578125" style="508" bestFit="1" customWidth="1"/>
    <col min="8959" max="8959" width="18.28515625" style="508" bestFit="1" customWidth="1"/>
    <col min="8960" max="8960" width="19" style="508" bestFit="1" customWidth="1"/>
    <col min="8961" max="8961" width="15.42578125" style="508" bestFit="1" customWidth="1"/>
    <col min="8962" max="8963" width="12.42578125" style="508" bestFit="1" customWidth="1"/>
    <col min="8964" max="8964" width="7.140625" style="508" bestFit="1" customWidth="1"/>
    <col min="8965" max="8965" width="10.140625" style="508" bestFit="1" customWidth="1"/>
    <col min="8966" max="8966" width="15.85546875" style="508" bestFit="1" customWidth="1"/>
    <col min="8967" max="8967" width="15.140625" style="508" bestFit="1" customWidth="1"/>
    <col min="8968" max="8968" width="18.28515625" style="508" bestFit="1" customWidth="1"/>
    <col min="8969" max="8969" width="13.28515625" style="508" bestFit="1" customWidth="1"/>
    <col min="8970" max="8970" width="19.28515625" style="508" customWidth="1"/>
    <col min="8971" max="8971" width="15.140625" style="508" customWidth="1"/>
    <col min="8972" max="8972" width="21" style="508" bestFit="1" customWidth="1"/>
    <col min="8973" max="8973" width="17.140625" style="508" bestFit="1" customWidth="1"/>
    <col min="8974" max="8974" width="16.85546875" style="508" bestFit="1" customWidth="1"/>
    <col min="8975" max="8975" width="16.7109375" style="508" bestFit="1" customWidth="1"/>
    <col min="8976" max="8976" width="15.7109375" style="508" bestFit="1" customWidth="1"/>
    <col min="8977" max="8977" width="16.28515625" style="508" bestFit="1" customWidth="1"/>
    <col min="8978" max="8978" width="17.28515625" style="508" customWidth="1"/>
    <col min="8979" max="8979" width="23.42578125" style="508" bestFit="1" customWidth="1"/>
    <col min="8980" max="8980" width="31.85546875" style="508" bestFit="1" customWidth="1"/>
    <col min="8981" max="8981" width="7.85546875" style="508" bestFit="1" customWidth="1"/>
    <col min="8982" max="8982" width="5.7109375" style="508" bestFit="1" customWidth="1"/>
    <col min="8983" max="8983" width="9.140625" style="508" bestFit="1" customWidth="1"/>
    <col min="8984" max="8984" width="13.5703125" style="508" bestFit="1" customWidth="1"/>
    <col min="8985" max="9213" width="9.140625" style="508"/>
    <col min="9214" max="9214" width="4.42578125" style="508" bestFit="1" customWidth="1"/>
    <col min="9215" max="9215" width="18.28515625" style="508" bestFit="1" customWidth="1"/>
    <col min="9216" max="9216" width="19" style="508" bestFit="1" customWidth="1"/>
    <col min="9217" max="9217" width="15.42578125" style="508" bestFit="1" customWidth="1"/>
    <col min="9218" max="9219" width="12.42578125" style="508" bestFit="1" customWidth="1"/>
    <col min="9220" max="9220" width="7.140625" style="508" bestFit="1" customWidth="1"/>
    <col min="9221" max="9221" width="10.140625" style="508" bestFit="1" customWidth="1"/>
    <col min="9222" max="9222" width="15.85546875" style="508" bestFit="1" customWidth="1"/>
    <col min="9223" max="9223" width="15.140625" style="508" bestFit="1" customWidth="1"/>
    <col min="9224" max="9224" width="18.28515625" style="508" bestFit="1" customWidth="1"/>
    <col min="9225" max="9225" width="13.28515625" style="508" bestFit="1" customWidth="1"/>
    <col min="9226" max="9226" width="19.28515625" style="508" customWidth="1"/>
    <col min="9227" max="9227" width="15.140625" style="508" customWidth="1"/>
    <col min="9228" max="9228" width="21" style="508" bestFit="1" customWidth="1"/>
    <col min="9229" max="9229" width="17.140625" style="508" bestFit="1" customWidth="1"/>
    <col min="9230" max="9230" width="16.85546875" style="508" bestFit="1" customWidth="1"/>
    <col min="9231" max="9231" width="16.7109375" style="508" bestFit="1" customWidth="1"/>
    <col min="9232" max="9232" width="15.7109375" style="508" bestFit="1" customWidth="1"/>
    <col min="9233" max="9233" width="16.28515625" style="508" bestFit="1" customWidth="1"/>
    <col min="9234" max="9234" width="17.28515625" style="508" customWidth="1"/>
    <col min="9235" max="9235" width="23.42578125" style="508" bestFit="1" customWidth="1"/>
    <col min="9236" max="9236" width="31.85546875" style="508" bestFit="1" customWidth="1"/>
    <col min="9237" max="9237" width="7.85546875" style="508" bestFit="1" customWidth="1"/>
    <col min="9238" max="9238" width="5.7109375" style="508" bestFit="1" customWidth="1"/>
    <col min="9239" max="9239" width="9.140625" style="508" bestFit="1" customWidth="1"/>
    <col min="9240" max="9240" width="13.5703125" style="508" bestFit="1" customWidth="1"/>
    <col min="9241" max="9469" width="9.140625" style="508"/>
    <col min="9470" max="9470" width="4.42578125" style="508" bestFit="1" customWidth="1"/>
    <col min="9471" max="9471" width="18.28515625" style="508" bestFit="1" customWidth="1"/>
    <col min="9472" max="9472" width="19" style="508" bestFit="1" customWidth="1"/>
    <col min="9473" max="9473" width="15.42578125" style="508" bestFit="1" customWidth="1"/>
    <col min="9474" max="9475" width="12.42578125" style="508" bestFit="1" customWidth="1"/>
    <col min="9476" max="9476" width="7.140625" style="508" bestFit="1" customWidth="1"/>
    <col min="9477" max="9477" width="10.140625" style="508" bestFit="1" customWidth="1"/>
    <col min="9478" max="9478" width="15.85546875" style="508" bestFit="1" customWidth="1"/>
    <col min="9479" max="9479" width="15.140625" style="508" bestFit="1" customWidth="1"/>
    <col min="9480" max="9480" width="18.28515625" style="508" bestFit="1" customWidth="1"/>
    <col min="9481" max="9481" width="13.28515625" style="508" bestFit="1" customWidth="1"/>
    <col min="9482" max="9482" width="19.28515625" style="508" customWidth="1"/>
    <col min="9483" max="9483" width="15.140625" style="508" customWidth="1"/>
    <col min="9484" max="9484" width="21" style="508" bestFit="1" customWidth="1"/>
    <col min="9485" max="9485" width="17.140625" style="508" bestFit="1" customWidth="1"/>
    <col min="9486" max="9486" width="16.85546875" style="508" bestFit="1" customWidth="1"/>
    <col min="9487" max="9487" width="16.7109375" style="508" bestFit="1" customWidth="1"/>
    <col min="9488" max="9488" width="15.7109375" style="508" bestFit="1" customWidth="1"/>
    <col min="9489" max="9489" width="16.28515625" style="508" bestFit="1" customWidth="1"/>
    <col min="9490" max="9490" width="17.28515625" style="508" customWidth="1"/>
    <col min="9491" max="9491" width="23.42578125" style="508" bestFit="1" customWidth="1"/>
    <col min="9492" max="9492" width="31.85546875" style="508" bestFit="1" customWidth="1"/>
    <col min="9493" max="9493" width="7.85546875" style="508" bestFit="1" customWidth="1"/>
    <col min="9494" max="9494" width="5.7109375" style="508" bestFit="1" customWidth="1"/>
    <col min="9495" max="9495" width="9.140625" style="508" bestFit="1" customWidth="1"/>
    <col min="9496" max="9496" width="13.5703125" style="508" bestFit="1" customWidth="1"/>
    <col min="9497" max="9725" width="9.140625" style="508"/>
    <col min="9726" max="9726" width="4.42578125" style="508" bestFit="1" customWidth="1"/>
    <col min="9727" max="9727" width="18.28515625" style="508" bestFit="1" customWidth="1"/>
    <col min="9728" max="9728" width="19" style="508" bestFit="1" customWidth="1"/>
    <col min="9729" max="9729" width="15.42578125" style="508" bestFit="1" customWidth="1"/>
    <col min="9730" max="9731" width="12.42578125" style="508" bestFit="1" customWidth="1"/>
    <col min="9732" max="9732" width="7.140625" style="508" bestFit="1" customWidth="1"/>
    <col min="9733" max="9733" width="10.140625" style="508" bestFit="1" customWidth="1"/>
    <col min="9734" max="9734" width="15.85546875" style="508" bestFit="1" customWidth="1"/>
    <col min="9735" max="9735" width="15.140625" style="508" bestFit="1" customWidth="1"/>
    <col min="9736" max="9736" width="18.28515625" style="508" bestFit="1" customWidth="1"/>
    <col min="9737" max="9737" width="13.28515625" style="508" bestFit="1" customWidth="1"/>
    <col min="9738" max="9738" width="19.28515625" style="508" customWidth="1"/>
    <col min="9739" max="9739" width="15.140625" style="508" customWidth="1"/>
    <col min="9740" max="9740" width="21" style="508" bestFit="1" customWidth="1"/>
    <col min="9741" max="9741" width="17.140625" style="508" bestFit="1" customWidth="1"/>
    <col min="9742" max="9742" width="16.85546875" style="508" bestFit="1" customWidth="1"/>
    <col min="9743" max="9743" width="16.7109375" style="508" bestFit="1" customWidth="1"/>
    <col min="9744" max="9744" width="15.7109375" style="508" bestFit="1" customWidth="1"/>
    <col min="9745" max="9745" width="16.28515625" style="508" bestFit="1" customWidth="1"/>
    <col min="9746" max="9746" width="17.28515625" style="508" customWidth="1"/>
    <col min="9747" max="9747" width="23.42578125" style="508" bestFit="1" customWidth="1"/>
    <col min="9748" max="9748" width="31.85546875" style="508" bestFit="1" customWidth="1"/>
    <col min="9749" max="9749" width="7.85546875" style="508" bestFit="1" customWidth="1"/>
    <col min="9750" max="9750" width="5.7109375" style="508" bestFit="1" customWidth="1"/>
    <col min="9751" max="9751" width="9.140625" style="508" bestFit="1" customWidth="1"/>
    <col min="9752" max="9752" width="13.5703125" style="508" bestFit="1" customWidth="1"/>
    <col min="9753" max="9981" width="9.140625" style="508"/>
    <col min="9982" max="9982" width="4.42578125" style="508" bestFit="1" customWidth="1"/>
    <col min="9983" max="9983" width="18.28515625" style="508" bestFit="1" customWidth="1"/>
    <col min="9984" max="9984" width="19" style="508" bestFit="1" customWidth="1"/>
    <col min="9985" max="9985" width="15.42578125" style="508" bestFit="1" customWidth="1"/>
    <col min="9986" max="9987" width="12.42578125" style="508" bestFit="1" customWidth="1"/>
    <col min="9988" max="9988" width="7.140625" style="508" bestFit="1" customWidth="1"/>
    <col min="9989" max="9989" width="10.140625" style="508" bestFit="1" customWidth="1"/>
    <col min="9990" max="9990" width="15.85546875" style="508" bestFit="1" customWidth="1"/>
    <col min="9991" max="9991" width="15.140625" style="508" bestFit="1" customWidth="1"/>
    <col min="9992" max="9992" width="18.28515625" style="508" bestFit="1" customWidth="1"/>
    <col min="9993" max="9993" width="13.28515625" style="508" bestFit="1" customWidth="1"/>
    <col min="9994" max="9994" width="19.28515625" style="508" customWidth="1"/>
    <col min="9995" max="9995" width="15.140625" style="508" customWidth="1"/>
    <col min="9996" max="9996" width="21" style="508" bestFit="1" customWidth="1"/>
    <col min="9997" max="9997" width="17.140625" style="508" bestFit="1" customWidth="1"/>
    <col min="9998" max="9998" width="16.85546875" style="508" bestFit="1" customWidth="1"/>
    <col min="9999" max="9999" width="16.7109375" style="508" bestFit="1" customWidth="1"/>
    <col min="10000" max="10000" width="15.7109375" style="508" bestFit="1" customWidth="1"/>
    <col min="10001" max="10001" width="16.28515625" style="508" bestFit="1" customWidth="1"/>
    <col min="10002" max="10002" width="17.28515625" style="508" customWidth="1"/>
    <col min="10003" max="10003" width="23.42578125" style="508" bestFit="1" customWidth="1"/>
    <col min="10004" max="10004" width="31.85546875" style="508" bestFit="1" customWidth="1"/>
    <col min="10005" max="10005" width="7.85546875" style="508" bestFit="1" customWidth="1"/>
    <col min="10006" max="10006" width="5.7109375" style="508" bestFit="1" customWidth="1"/>
    <col min="10007" max="10007" width="9.140625" style="508" bestFit="1" customWidth="1"/>
    <col min="10008" max="10008" width="13.5703125" style="508" bestFit="1" customWidth="1"/>
    <col min="10009" max="10237" width="9.140625" style="508"/>
    <col min="10238" max="10238" width="4.42578125" style="508" bestFit="1" customWidth="1"/>
    <col min="10239" max="10239" width="18.28515625" style="508" bestFit="1" customWidth="1"/>
    <col min="10240" max="10240" width="19" style="508" bestFit="1" customWidth="1"/>
    <col min="10241" max="10241" width="15.42578125" style="508" bestFit="1" customWidth="1"/>
    <col min="10242" max="10243" width="12.42578125" style="508" bestFit="1" customWidth="1"/>
    <col min="10244" max="10244" width="7.140625" style="508" bestFit="1" customWidth="1"/>
    <col min="10245" max="10245" width="10.140625" style="508" bestFit="1" customWidth="1"/>
    <col min="10246" max="10246" width="15.85546875" style="508" bestFit="1" customWidth="1"/>
    <col min="10247" max="10247" width="15.140625" style="508" bestFit="1" customWidth="1"/>
    <col min="10248" max="10248" width="18.28515625" style="508" bestFit="1" customWidth="1"/>
    <col min="10249" max="10249" width="13.28515625" style="508" bestFit="1" customWidth="1"/>
    <col min="10250" max="10250" width="19.28515625" style="508" customWidth="1"/>
    <col min="10251" max="10251" width="15.140625" style="508" customWidth="1"/>
    <col min="10252" max="10252" width="21" style="508" bestFit="1" customWidth="1"/>
    <col min="10253" max="10253" width="17.140625" style="508" bestFit="1" customWidth="1"/>
    <col min="10254" max="10254" width="16.85546875" style="508" bestFit="1" customWidth="1"/>
    <col min="10255" max="10255" width="16.7109375" style="508" bestFit="1" customWidth="1"/>
    <col min="10256" max="10256" width="15.7109375" style="508" bestFit="1" customWidth="1"/>
    <col min="10257" max="10257" width="16.28515625" style="508" bestFit="1" customWidth="1"/>
    <col min="10258" max="10258" width="17.28515625" style="508" customWidth="1"/>
    <col min="10259" max="10259" width="23.42578125" style="508" bestFit="1" customWidth="1"/>
    <col min="10260" max="10260" width="31.85546875" style="508" bestFit="1" customWidth="1"/>
    <col min="10261" max="10261" width="7.85546875" style="508" bestFit="1" customWidth="1"/>
    <col min="10262" max="10262" width="5.7109375" style="508" bestFit="1" customWidth="1"/>
    <col min="10263" max="10263" width="9.140625" style="508" bestFit="1" customWidth="1"/>
    <col min="10264" max="10264" width="13.5703125" style="508" bestFit="1" customWidth="1"/>
    <col min="10265" max="10493" width="9.140625" style="508"/>
    <col min="10494" max="10494" width="4.42578125" style="508" bestFit="1" customWidth="1"/>
    <col min="10495" max="10495" width="18.28515625" style="508" bestFit="1" customWidth="1"/>
    <col min="10496" max="10496" width="19" style="508" bestFit="1" customWidth="1"/>
    <col min="10497" max="10497" width="15.42578125" style="508" bestFit="1" customWidth="1"/>
    <col min="10498" max="10499" width="12.42578125" style="508" bestFit="1" customWidth="1"/>
    <col min="10500" max="10500" width="7.140625" style="508" bestFit="1" customWidth="1"/>
    <col min="10501" max="10501" width="10.140625" style="508" bestFit="1" customWidth="1"/>
    <col min="10502" max="10502" width="15.85546875" style="508" bestFit="1" customWidth="1"/>
    <col min="10503" max="10503" width="15.140625" style="508" bestFit="1" customWidth="1"/>
    <col min="10504" max="10504" width="18.28515625" style="508" bestFit="1" customWidth="1"/>
    <col min="10505" max="10505" width="13.28515625" style="508" bestFit="1" customWidth="1"/>
    <col min="10506" max="10506" width="19.28515625" style="508" customWidth="1"/>
    <col min="10507" max="10507" width="15.140625" style="508" customWidth="1"/>
    <col min="10508" max="10508" width="21" style="508" bestFit="1" customWidth="1"/>
    <col min="10509" max="10509" width="17.140625" style="508" bestFit="1" customWidth="1"/>
    <col min="10510" max="10510" width="16.85546875" style="508" bestFit="1" customWidth="1"/>
    <col min="10511" max="10511" width="16.7109375" style="508" bestFit="1" customWidth="1"/>
    <col min="10512" max="10512" width="15.7109375" style="508" bestFit="1" customWidth="1"/>
    <col min="10513" max="10513" width="16.28515625" style="508" bestFit="1" customWidth="1"/>
    <col min="10514" max="10514" width="17.28515625" style="508" customWidth="1"/>
    <col min="10515" max="10515" width="23.42578125" style="508" bestFit="1" customWidth="1"/>
    <col min="10516" max="10516" width="31.85546875" style="508" bestFit="1" customWidth="1"/>
    <col min="10517" max="10517" width="7.85546875" style="508" bestFit="1" customWidth="1"/>
    <col min="10518" max="10518" width="5.7109375" style="508" bestFit="1" customWidth="1"/>
    <col min="10519" max="10519" width="9.140625" style="508" bestFit="1" customWidth="1"/>
    <col min="10520" max="10520" width="13.5703125" style="508" bestFit="1" customWidth="1"/>
    <col min="10521" max="10749" width="9.140625" style="508"/>
    <col min="10750" max="10750" width="4.42578125" style="508" bestFit="1" customWidth="1"/>
    <col min="10751" max="10751" width="18.28515625" style="508" bestFit="1" customWidth="1"/>
    <col min="10752" max="10752" width="19" style="508" bestFit="1" customWidth="1"/>
    <col min="10753" max="10753" width="15.42578125" style="508" bestFit="1" customWidth="1"/>
    <col min="10754" max="10755" width="12.42578125" style="508" bestFit="1" customWidth="1"/>
    <col min="10756" max="10756" width="7.140625" style="508" bestFit="1" customWidth="1"/>
    <col min="10757" max="10757" width="10.140625" style="508" bestFit="1" customWidth="1"/>
    <col min="10758" max="10758" width="15.85546875" style="508" bestFit="1" customWidth="1"/>
    <col min="10759" max="10759" width="15.140625" style="508" bestFit="1" customWidth="1"/>
    <col min="10760" max="10760" width="18.28515625" style="508" bestFit="1" customWidth="1"/>
    <col min="10761" max="10761" width="13.28515625" style="508" bestFit="1" customWidth="1"/>
    <col min="10762" max="10762" width="19.28515625" style="508" customWidth="1"/>
    <col min="10763" max="10763" width="15.140625" style="508" customWidth="1"/>
    <col min="10764" max="10764" width="21" style="508" bestFit="1" customWidth="1"/>
    <col min="10765" max="10765" width="17.140625" style="508" bestFit="1" customWidth="1"/>
    <col min="10766" max="10766" width="16.85546875" style="508" bestFit="1" customWidth="1"/>
    <col min="10767" max="10767" width="16.7109375" style="508" bestFit="1" customWidth="1"/>
    <col min="10768" max="10768" width="15.7109375" style="508" bestFit="1" customWidth="1"/>
    <col min="10769" max="10769" width="16.28515625" style="508" bestFit="1" customWidth="1"/>
    <col min="10770" max="10770" width="17.28515625" style="508" customWidth="1"/>
    <col min="10771" max="10771" width="23.42578125" style="508" bestFit="1" customWidth="1"/>
    <col min="10772" max="10772" width="31.85546875" style="508" bestFit="1" customWidth="1"/>
    <col min="10773" max="10773" width="7.85546875" style="508" bestFit="1" customWidth="1"/>
    <col min="10774" max="10774" width="5.7109375" style="508" bestFit="1" customWidth="1"/>
    <col min="10775" max="10775" width="9.140625" style="508" bestFit="1" customWidth="1"/>
    <col min="10776" max="10776" width="13.5703125" style="508" bestFit="1" customWidth="1"/>
    <col min="10777" max="11005" width="9.140625" style="508"/>
    <col min="11006" max="11006" width="4.42578125" style="508" bestFit="1" customWidth="1"/>
    <col min="11007" max="11007" width="18.28515625" style="508" bestFit="1" customWidth="1"/>
    <col min="11008" max="11008" width="19" style="508" bestFit="1" customWidth="1"/>
    <col min="11009" max="11009" width="15.42578125" style="508" bestFit="1" customWidth="1"/>
    <col min="11010" max="11011" width="12.42578125" style="508" bestFit="1" customWidth="1"/>
    <col min="11012" max="11012" width="7.140625" style="508" bestFit="1" customWidth="1"/>
    <col min="11013" max="11013" width="10.140625" style="508" bestFit="1" customWidth="1"/>
    <col min="11014" max="11014" width="15.85546875" style="508" bestFit="1" customWidth="1"/>
    <col min="11015" max="11015" width="15.140625" style="508" bestFit="1" customWidth="1"/>
    <col min="11016" max="11016" width="18.28515625" style="508" bestFit="1" customWidth="1"/>
    <col min="11017" max="11017" width="13.28515625" style="508" bestFit="1" customWidth="1"/>
    <col min="11018" max="11018" width="19.28515625" style="508" customWidth="1"/>
    <col min="11019" max="11019" width="15.140625" style="508" customWidth="1"/>
    <col min="11020" max="11020" width="21" style="508" bestFit="1" customWidth="1"/>
    <col min="11021" max="11021" width="17.140625" style="508" bestFit="1" customWidth="1"/>
    <col min="11022" max="11022" width="16.85546875" style="508" bestFit="1" customWidth="1"/>
    <col min="11023" max="11023" width="16.7109375" style="508" bestFit="1" customWidth="1"/>
    <col min="11024" max="11024" width="15.7109375" style="508" bestFit="1" customWidth="1"/>
    <col min="11025" max="11025" width="16.28515625" style="508" bestFit="1" customWidth="1"/>
    <col min="11026" max="11026" width="17.28515625" style="508" customWidth="1"/>
    <col min="11027" max="11027" width="23.42578125" style="508" bestFit="1" customWidth="1"/>
    <col min="11028" max="11028" width="31.85546875" style="508" bestFit="1" customWidth="1"/>
    <col min="11029" max="11029" width="7.85546875" style="508" bestFit="1" customWidth="1"/>
    <col min="11030" max="11030" width="5.7109375" style="508" bestFit="1" customWidth="1"/>
    <col min="11031" max="11031" width="9.140625" style="508" bestFit="1" customWidth="1"/>
    <col min="11032" max="11032" width="13.5703125" style="508" bestFit="1" customWidth="1"/>
    <col min="11033" max="11261" width="9.140625" style="508"/>
    <col min="11262" max="11262" width="4.42578125" style="508" bestFit="1" customWidth="1"/>
    <col min="11263" max="11263" width="18.28515625" style="508" bestFit="1" customWidth="1"/>
    <col min="11264" max="11264" width="19" style="508" bestFit="1" customWidth="1"/>
    <col min="11265" max="11265" width="15.42578125" style="508" bestFit="1" customWidth="1"/>
    <col min="11266" max="11267" width="12.42578125" style="508" bestFit="1" customWidth="1"/>
    <col min="11268" max="11268" width="7.140625" style="508" bestFit="1" customWidth="1"/>
    <col min="11269" max="11269" width="10.140625" style="508" bestFit="1" customWidth="1"/>
    <col min="11270" max="11270" width="15.85546875" style="508" bestFit="1" customWidth="1"/>
    <col min="11271" max="11271" width="15.140625" style="508" bestFit="1" customWidth="1"/>
    <col min="11272" max="11272" width="18.28515625" style="508" bestFit="1" customWidth="1"/>
    <col min="11273" max="11273" width="13.28515625" style="508" bestFit="1" customWidth="1"/>
    <col min="11274" max="11274" width="19.28515625" style="508" customWidth="1"/>
    <col min="11275" max="11275" width="15.140625" style="508" customWidth="1"/>
    <col min="11276" max="11276" width="21" style="508" bestFit="1" customWidth="1"/>
    <col min="11277" max="11277" width="17.140625" style="508" bestFit="1" customWidth="1"/>
    <col min="11278" max="11278" width="16.85546875" style="508" bestFit="1" customWidth="1"/>
    <col min="11279" max="11279" width="16.7109375" style="508" bestFit="1" customWidth="1"/>
    <col min="11280" max="11280" width="15.7109375" style="508" bestFit="1" customWidth="1"/>
    <col min="11281" max="11281" width="16.28515625" style="508" bestFit="1" customWidth="1"/>
    <col min="11282" max="11282" width="17.28515625" style="508" customWidth="1"/>
    <col min="11283" max="11283" width="23.42578125" style="508" bestFit="1" customWidth="1"/>
    <col min="11284" max="11284" width="31.85546875" style="508" bestFit="1" customWidth="1"/>
    <col min="11285" max="11285" width="7.85546875" style="508" bestFit="1" customWidth="1"/>
    <col min="11286" max="11286" width="5.7109375" style="508" bestFit="1" customWidth="1"/>
    <col min="11287" max="11287" width="9.140625" style="508" bestFit="1" customWidth="1"/>
    <col min="11288" max="11288" width="13.5703125" style="508" bestFit="1" customWidth="1"/>
    <col min="11289" max="11517" width="9.140625" style="508"/>
    <col min="11518" max="11518" width="4.42578125" style="508" bestFit="1" customWidth="1"/>
    <col min="11519" max="11519" width="18.28515625" style="508" bestFit="1" customWidth="1"/>
    <col min="11520" max="11520" width="19" style="508" bestFit="1" customWidth="1"/>
    <col min="11521" max="11521" width="15.42578125" style="508" bestFit="1" customWidth="1"/>
    <col min="11522" max="11523" width="12.42578125" style="508" bestFit="1" customWidth="1"/>
    <col min="11524" max="11524" width="7.140625" style="508" bestFit="1" customWidth="1"/>
    <col min="11525" max="11525" width="10.140625" style="508" bestFit="1" customWidth="1"/>
    <col min="11526" max="11526" width="15.85546875" style="508" bestFit="1" customWidth="1"/>
    <col min="11527" max="11527" width="15.140625" style="508" bestFit="1" customWidth="1"/>
    <col min="11528" max="11528" width="18.28515625" style="508" bestFit="1" customWidth="1"/>
    <col min="11529" max="11529" width="13.28515625" style="508" bestFit="1" customWidth="1"/>
    <col min="11530" max="11530" width="19.28515625" style="508" customWidth="1"/>
    <col min="11531" max="11531" width="15.140625" style="508" customWidth="1"/>
    <col min="11532" max="11532" width="21" style="508" bestFit="1" customWidth="1"/>
    <col min="11533" max="11533" width="17.140625" style="508" bestFit="1" customWidth="1"/>
    <col min="11534" max="11534" width="16.85546875" style="508" bestFit="1" customWidth="1"/>
    <col min="11535" max="11535" width="16.7109375" style="508" bestFit="1" customWidth="1"/>
    <col min="11536" max="11536" width="15.7109375" style="508" bestFit="1" customWidth="1"/>
    <col min="11537" max="11537" width="16.28515625" style="508" bestFit="1" customWidth="1"/>
    <col min="11538" max="11538" width="17.28515625" style="508" customWidth="1"/>
    <col min="11539" max="11539" width="23.42578125" style="508" bestFit="1" customWidth="1"/>
    <col min="11540" max="11540" width="31.85546875" style="508" bestFit="1" customWidth="1"/>
    <col min="11541" max="11541" width="7.85546875" style="508" bestFit="1" customWidth="1"/>
    <col min="11542" max="11542" width="5.7109375" style="508" bestFit="1" customWidth="1"/>
    <col min="11543" max="11543" width="9.140625" style="508" bestFit="1" customWidth="1"/>
    <col min="11544" max="11544" width="13.5703125" style="508" bestFit="1" customWidth="1"/>
    <col min="11545" max="11773" width="9.140625" style="508"/>
    <col min="11774" max="11774" width="4.42578125" style="508" bestFit="1" customWidth="1"/>
    <col min="11775" max="11775" width="18.28515625" style="508" bestFit="1" customWidth="1"/>
    <col min="11776" max="11776" width="19" style="508" bestFit="1" customWidth="1"/>
    <col min="11777" max="11777" width="15.42578125" style="508" bestFit="1" customWidth="1"/>
    <col min="11778" max="11779" width="12.42578125" style="508" bestFit="1" customWidth="1"/>
    <col min="11780" max="11780" width="7.140625" style="508" bestFit="1" customWidth="1"/>
    <col min="11781" max="11781" width="10.140625" style="508" bestFit="1" customWidth="1"/>
    <col min="11782" max="11782" width="15.85546875" style="508" bestFit="1" customWidth="1"/>
    <col min="11783" max="11783" width="15.140625" style="508" bestFit="1" customWidth="1"/>
    <col min="11784" max="11784" width="18.28515625" style="508" bestFit="1" customWidth="1"/>
    <col min="11785" max="11785" width="13.28515625" style="508" bestFit="1" customWidth="1"/>
    <col min="11786" max="11786" width="19.28515625" style="508" customWidth="1"/>
    <col min="11787" max="11787" width="15.140625" style="508" customWidth="1"/>
    <col min="11788" max="11788" width="21" style="508" bestFit="1" customWidth="1"/>
    <col min="11789" max="11789" width="17.140625" style="508" bestFit="1" customWidth="1"/>
    <col min="11790" max="11790" width="16.85546875" style="508" bestFit="1" customWidth="1"/>
    <col min="11791" max="11791" width="16.7109375" style="508" bestFit="1" customWidth="1"/>
    <col min="11792" max="11792" width="15.7109375" style="508" bestFit="1" customWidth="1"/>
    <col min="11793" max="11793" width="16.28515625" style="508" bestFit="1" customWidth="1"/>
    <col min="11794" max="11794" width="17.28515625" style="508" customWidth="1"/>
    <col min="11795" max="11795" width="23.42578125" style="508" bestFit="1" customWidth="1"/>
    <col min="11796" max="11796" width="31.85546875" style="508" bestFit="1" customWidth="1"/>
    <col min="11797" max="11797" width="7.85546875" style="508" bestFit="1" customWidth="1"/>
    <col min="11798" max="11798" width="5.7109375" style="508" bestFit="1" customWidth="1"/>
    <col min="11799" max="11799" width="9.140625" style="508" bestFit="1" customWidth="1"/>
    <col min="11800" max="11800" width="13.5703125" style="508" bestFit="1" customWidth="1"/>
    <col min="11801" max="12029" width="9.140625" style="508"/>
    <col min="12030" max="12030" width="4.42578125" style="508" bestFit="1" customWidth="1"/>
    <col min="12031" max="12031" width="18.28515625" style="508" bestFit="1" customWidth="1"/>
    <col min="12032" max="12032" width="19" style="508" bestFit="1" customWidth="1"/>
    <col min="12033" max="12033" width="15.42578125" style="508" bestFit="1" customWidth="1"/>
    <col min="12034" max="12035" width="12.42578125" style="508" bestFit="1" customWidth="1"/>
    <col min="12036" max="12036" width="7.140625" style="508" bestFit="1" customWidth="1"/>
    <col min="12037" max="12037" width="10.140625" style="508" bestFit="1" customWidth="1"/>
    <col min="12038" max="12038" width="15.85546875" style="508" bestFit="1" customWidth="1"/>
    <col min="12039" max="12039" width="15.140625" style="508" bestFit="1" customWidth="1"/>
    <col min="12040" max="12040" width="18.28515625" style="508" bestFit="1" customWidth="1"/>
    <col min="12041" max="12041" width="13.28515625" style="508" bestFit="1" customWidth="1"/>
    <col min="12042" max="12042" width="19.28515625" style="508" customWidth="1"/>
    <col min="12043" max="12043" width="15.140625" style="508" customWidth="1"/>
    <col min="12044" max="12044" width="21" style="508" bestFit="1" customWidth="1"/>
    <col min="12045" max="12045" width="17.140625" style="508" bestFit="1" customWidth="1"/>
    <col min="12046" max="12046" width="16.85546875" style="508" bestFit="1" customWidth="1"/>
    <col min="12047" max="12047" width="16.7109375" style="508" bestFit="1" customWidth="1"/>
    <col min="12048" max="12048" width="15.7109375" style="508" bestFit="1" customWidth="1"/>
    <col min="12049" max="12049" width="16.28515625" style="508" bestFit="1" customWidth="1"/>
    <col min="12050" max="12050" width="17.28515625" style="508" customWidth="1"/>
    <col min="12051" max="12051" width="23.42578125" style="508" bestFit="1" customWidth="1"/>
    <col min="12052" max="12052" width="31.85546875" style="508" bestFit="1" customWidth="1"/>
    <col min="12053" max="12053" width="7.85546875" style="508" bestFit="1" customWidth="1"/>
    <col min="12054" max="12054" width="5.7109375" style="508" bestFit="1" customWidth="1"/>
    <col min="12055" max="12055" width="9.140625" style="508" bestFit="1" customWidth="1"/>
    <col min="12056" max="12056" width="13.5703125" style="508" bestFit="1" customWidth="1"/>
    <col min="12057" max="12285" width="9.140625" style="508"/>
    <col min="12286" max="12286" width="4.42578125" style="508" bestFit="1" customWidth="1"/>
    <col min="12287" max="12287" width="18.28515625" style="508" bestFit="1" customWidth="1"/>
    <col min="12288" max="12288" width="19" style="508" bestFit="1" customWidth="1"/>
    <col min="12289" max="12289" width="15.42578125" style="508" bestFit="1" customWidth="1"/>
    <col min="12290" max="12291" width="12.42578125" style="508" bestFit="1" customWidth="1"/>
    <col min="12292" max="12292" width="7.140625" style="508" bestFit="1" customWidth="1"/>
    <col min="12293" max="12293" width="10.140625" style="508" bestFit="1" customWidth="1"/>
    <col min="12294" max="12294" width="15.85546875" style="508" bestFit="1" customWidth="1"/>
    <col min="12295" max="12295" width="15.140625" style="508" bestFit="1" customWidth="1"/>
    <col min="12296" max="12296" width="18.28515625" style="508" bestFit="1" customWidth="1"/>
    <col min="12297" max="12297" width="13.28515625" style="508" bestFit="1" customWidth="1"/>
    <col min="12298" max="12298" width="19.28515625" style="508" customWidth="1"/>
    <col min="12299" max="12299" width="15.140625" style="508" customWidth="1"/>
    <col min="12300" max="12300" width="21" style="508" bestFit="1" customWidth="1"/>
    <col min="12301" max="12301" width="17.140625" style="508" bestFit="1" customWidth="1"/>
    <col min="12302" max="12302" width="16.85546875" style="508" bestFit="1" customWidth="1"/>
    <col min="12303" max="12303" width="16.7109375" style="508" bestFit="1" customWidth="1"/>
    <col min="12304" max="12304" width="15.7109375" style="508" bestFit="1" customWidth="1"/>
    <col min="12305" max="12305" width="16.28515625" style="508" bestFit="1" customWidth="1"/>
    <col min="12306" max="12306" width="17.28515625" style="508" customWidth="1"/>
    <col min="12307" max="12307" width="23.42578125" style="508" bestFit="1" customWidth="1"/>
    <col min="12308" max="12308" width="31.85546875" style="508" bestFit="1" customWidth="1"/>
    <col min="12309" max="12309" width="7.85546875" style="508" bestFit="1" customWidth="1"/>
    <col min="12310" max="12310" width="5.7109375" style="508" bestFit="1" customWidth="1"/>
    <col min="12311" max="12311" width="9.140625" style="508" bestFit="1" customWidth="1"/>
    <col min="12312" max="12312" width="13.5703125" style="508" bestFit="1" customWidth="1"/>
    <col min="12313" max="12541" width="9.140625" style="508"/>
    <col min="12542" max="12542" width="4.42578125" style="508" bestFit="1" customWidth="1"/>
    <col min="12543" max="12543" width="18.28515625" style="508" bestFit="1" customWidth="1"/>
    <col min="12544" max="12544" width="19" style="508" bestFit="1" customWidth="1"/>
    <col min="12545" max="12545" width="15.42578125" style="508" bestFit="1" customWidth="1"/>
    <col min="12546" max="12547" width="12.42578125" style="508" bestFit="1" customWidth="1"/>
    <col min="12548" max="12548" width="7.140625" style="508" bestFit="1" customWidth="1"/>
    <col min="12549" max="12549" width="10.140625" style="508" bestFit="1" customWidth="1"/>
    <col min="12550" max="12550" width="15.85546875" style="508" bestFit="1" customWidth="1"/>
    <col min="12551" max="12551" width="15.140625" style="508" bestFit="1" customWidth="1"/>
    <col min="12552" max="12552" width="18.28515625" style="508" bestFit="1" customWidth="1"/>
    <col min="12553" max="12553" width="13.28515625" style="508" bestFit="1" customWidth="1"/>
    <col min="12554" max="12554" width="19.28515625" style="508" customWidth="1"/>
    <col min="12555" max="12555" width="15.140625" style="508" customWidth="1"/>
    <col min="12556" max="12556" width="21" style="508" bestFit="1" customWidth="1"/>
    <col min="12557" max="12557" width="17.140625" style="508" bestFit="1" customWidth="1"/>
    <col min="12558" max="12558" width="16.85546875" style="508" bestFit="1" customWidth="1"/>
    <col min="12559" max="12559" width="16.7109375" style="508" bestFit="1" customWidth="1"/>
    <col min="12560" max="12560" width="15.7109375" style="508" bestFit="1" customWidth="1"/>
    <col min="12561" max="12561" width="16.28515625" style="508" bestFit="1" customWidth="1"/>
    <col min="12562" max="12562" width="17.28515625" style="508" customWidth="1"/>
    <col min="12563" max="12563" width="23.42578125" style="508" bestFit="1" customWidth="1"/>
    <col min="12564" max="12564" width="31.85546875" style="508" bestFit="1" customWidth="1"/>
    <col min="12565" max="12565" width="7.85546875" style="508" bestFit="1" customWidth="1"/>
    <col min="12566" max="12566" width="5.7109375" style="508" bestFit="1" customWidth="1"/>
    <col min="12567" max="12567" width="9.140625" style="508" bestFit="1" customWidth="1"/>
    <col min="12568" max="12568" width="13.5703125" style="508" bestFit="1" customWidth="1"/>
    <col min="12569" max="12797" width="9.140625" style="508"/>
    <col min="12798" max="12798" width="4.42578125" style="508" bestFit="1" customWidth="1"/>
    <col min="12799" max="12799" width="18.28515625" style="508" bestFit="1" customWidth="1"/>
    <col min="12800" max="12800" width="19" style="508" bestFit="1" customWidth="1"/>
    <col min="12801" max="12801" width="15.42578125" style="508" bestFit="1" customWidth="1"/>
    <col min="12802" max="12803" width="12.42578125" style="508" bestFit="1" customWidth="1"/>
    <col min="12804" max="12804" width="7.140625" style="508" bestFit="1" customWidth="1"/>
    <col min="12805" max="12805" width="10.140625" style="508" bestFit="1" customWidth="1"/>
    <col min="12806" max="12806" width="15.85546875" style="508" bestFit="1" customWidth="1"/>
    <col min="12807" max="12807" width="15.140625" style="508" bestFit="1" customWidth="1"/>
    <col min="12808" max="12808" width="18.28515625" style="508" bestFit="1" customWidth="1"/>
    <col min="12809" max="12809" width="13.28515625" style="508" bestFit="1" customWidth="1"/>
    <col min="12810" max="12810" width="19.28515625" style="508" customWidth="1"/>
    <col min="12811" max="12811" width="15.140625" style="508" customWidth="1"/>
    <col min="12812" max="12812" width="21" style="508" bestFit="1" customWidth="1"/>
    <col min="12813" max="12813" width="17.140625" style="508" bestFit="1" customWidth="1"/>
    <col min="12814" max="12814" width="16.85546875" style="508" bestFit="1" customWidth="1"/>
    <col min="12815" max="12815" width="16.7109375" style="508" bestFit="1" customWidth="1"/>
    <col min="12816" max="12816" width="15.7109375" style="508" bestFit="1" customWidth="1"/>
    <col min="12817" max="12817" width="16.28515625" style="508" bestFit="1" customWidth="1"/>
    <col min="12818" max="12818" width="17.28515625" style="508" customWidth="1"/>
    <col min="12819" max="12819" width="23.42578125" style="508" bestFit="1" customWidth="1"/>
    <col min="12820" max="12820" width="31.85546875" style="508" bestFit="1" customWidth="1"/>
    <col min="12821" max="12821" width="7.85546875" style="508" bestFit="1" customWidth="1"/>
    <col min="12822" max="12822" width="5.7109375" style="508" bestFit="1" customWidth="1"/>
    <col min="12823" max="12823" width="9.140625" style="508" bestFit="1" customWidth="1"/>
    <col min="12824" max="12824" width="13.5703125" style="508" bestFit="1" customWidth="1"/>
    <col min="12825" max="13053" width="9.140625" style="508"/>
    <col min="13054" max="13054" width="4.42578125" style="508" bestFit="1" customWidth="1"/>
    <col min="13055" max="13055" width="18.28515625" style="508" bestFit="1" customWidth="1"/>
    <col min="13056" max="13056" width="19" style="508" bestFit="1" customWidth="1"/>
    <col min="13057" max="13057" width="15.42578125" style="508" bestFit="1" customWidth="1"/>
    <col min="13058" max="13059" width="12.42578125" style="508" bestFit="1" customWidth="1"/>
    <col min="13060" max="13060" width="7.140625" style="508" bestFit="1" customWidth="1"/>
    <col min="13061" max="13061" width="10.140625" style="508" bestFit="1" customWidth="1"/>
    <col min="13062" max="13062" width="15.85546875" style="508" bestFit="1" customWidth="1"/>
    <col min="13063" max="13063" width="15.140625" style="508" bestFit="1" customWidth="1"/>
    <col min="13064" max="13064" width="18.28515625" style="508" bestFit="1" customWidth="1"/>
    <col min="13065" max="13065" width="13.28515625" style="508" bestFit="1" customWidth="1"/>
    <col min="13066" max="13066" width="19.28515625" style="508" customWidth="1"/>
    <col min="13067" max="13067" width="15.140625" style="508" customWidth="1"/>
    <col min="13068" max="13068" width="21" style="508" bestFit="1" customWidth="1"/>
    <col min="13069" max="13069" width="17.140625" style="508" bestFit="1" customWidth="1"/>
    <col min="13070" max="13070" width="16.85546875" style="508" bestFit="1" customWidth="1"/>
    <col min="13071" max="13071" width="16.7109375" style="508" bestFit="1" customWidth="1"/>
    <col min="13072" max="13072" width="15.7109375" style="508" bestFit="1" customWidth="1"/>
    <col min="13073" max="13073" width="16.28515625" style="508" bestFit="1" customWidth="1"/>
    <col min="13074" max="13074" width="17.28515625" style="508" customWidth="1"/>
    <col min="13075" max="13075" width="23.42578125" style="508" bestFit="1" customWidth="1"/>
    <col min="13076" max="13076" width="31.85546875" style="508" bestFit="1" customWidth="1"/>
    <col min="13077" max="13077" width="7.85546875" style="508" bestFit="1" customWidth="1"/>
    <col min="13078" max="13078" width="5.7109375" style="508" bestFit="1" customWidth="1"/>
    <col min="13079" max="13079" width="9.140625" style="508" bestFit="1" customWidth="1"/>
    <col min="13080" max="13080" width="13.5703125" style="508" bestFit="1" customWidth="1"/>
    <col min="13081" max="13309" width="9.140625" style="508"/>
    <col min="13310" max="13310" width="4.42578125" style="508" bestFit="1" customWidth="1"/>
    <col min="13311" max="13311" width="18.28515625" style="508" bestFit="1" customWidth="1"/>
    <col min="13312" max="13312" width="19" style="508" bestFit="1" customWidth="1"/>
    <col min="13313" max="13313" width="15.42578125" style="508" bestFit="1" customWidth="1"/>
    <col min="13314" max="13315" width="12.42578125" style="508" bestFit="1" customWidth="1"/>
    <col min="13316" max="13316" width="7.140625" style="508" bestFit="1" customWidth="1"/>
    <col min="13317" max="13317" width="10.140625" style="508" bestFit="1" customWidth="1"/>
    <col min="13318" max="13318" width="15.85546875" style="508" bestFit="1" customWidth="1"/>
    <col min="13319" max="13319" width="15.140625" style="508" bestFit="1" customWidth="1"/>
    <col min="13320" max="13320" width="18.28515625" style="508" bestFit="1" customWidth="1"/>
    <col min="13321" max="13321" width="13.28515625" style="508" bestFit="1" customWidth="1"/>
    <col min="13322" max="13322" width="19.28515625" style="508" customWidth="1"/>
    <col min="13323" max="13323" width="15.140625" style="508" customWidth="1"/>
    <col min="13324" max="13324" width="21" style="508" bestFit="1" customWidth="1"/>
    <col min="13325" max="13325" width="17.140625" style="508" bestFit="1" customWidth="1"/>
    <col min="13326" max="13326" width="16.85546875" style="508" bestFit="1" customWidth="1"/>
    <col min="13327" max="13327" width="16.7109375" style="508" bestFit="1" customWidth="1"/>
    <col min="13328" max="13328" width="15.7109375" style="508" bestFit="1" customWidth="1"/>
    <col min="13329" max="13329" width="16.28515625" style="508" bestFit="1" customWidth="1"/>
    <col min="13330" max="13330" width="17.28515625" style="508" customWidth="1"/>
    <col min="13331" max="13331" width="23.42578125" style="508" bestFit="1" customWidth="1"/>
    <col min="13332" max="13332" width="31.85546875" style="508" bestFit="1" customWidth="1"/>
    <col min="13333" max="13333" width="7.85546875" style="508" bestFit="1" customWidth="1"/>
    <col min="13334" max="13334" width="5.7109375" style="508" bestFit="1" customWidth="1"/>
    <col min="13335" max="13335" width="9.140625" style="508" bestFit="1" customWidth="1"/>
    <col min="13336" max="13336" width="13.5703125" style="508" bestFit="1" customWidth="1"/>
    <col min="13337" max="13565" width="9.140625" style="508"/>
    <col min="13566" max="13566" width="4.42578125" style="508" bestFit="1" customWidth="1"/>
    <col min="13567" max="13567" width="18.28515625" style="508" bestFit="1" customWidth="1"/>
    <col min="13568" max="13568" width="19" style="508" bestFit="1" customWidth="1"/>
    <col min="13569" max="13569" width="15.42578125" style="508" bestFit="1" customWidth="1"/>
    <col min="13570" max="13571" width="12.42578125" style="508" bestFit="1" customWidth="1"/>
    <col min="13572" max="13572" width="7.140625" style="508" bestFit="1" customWidth="1"/>
    <col min="13573" max="13573" width="10.140625" style="508" bestFit="1" customWidth="1"/>
    <col min="13574" max="13574" width="15.85546875" style="508" bestFit="1" customWidth="1"/>
    <col min="13575" max="13575" width="15.140625" style="508" bestFit="1" customWidth="1"/>
    <col min="13576" max="13576" width="18.28515625" style="508" bestFit="1" customWidth="1"/>
    <col min="13577" max="13577" width="13.28515625" style="508" bestFit="1" customWidth="1"/>
    <col min="13578" max="13578" width="19.28515625" style="508" customWidth="1"/>
    <col min="13579" max="13579" width="15.140625" style="508" customWidth="1"/>
    <col min="13580" max="13580" width="21" style="508" bestFit="1" customWidth="1"/>
    <col min="13581" max="13581" width="17.140625" style="508" bestFit="1" customWidth="1"/>
    <col min="13582" max="13582" width="16.85546875" style="508" bestFit="1" customWidth="1"/>
    <col min="13583" max="13583" width="16.7109375" style="508" bestFit="1" customWidth="1"/>
    <col min="13584" max="13584" width="15.7109375" style="508" bestFit="1" customWidth="1"/>
    <col min="13585" max="13585" width="16.28515625" style="508" bestFit="1" customWidth="1"/>
    <col min="13586" max="13586" width="17.28515625" style="508" customWidth="1"/>
    <col min="13587" max="13587" width="23.42578125" style="508" bestFit="1" customWidth="1"/>
    <col min="13588" max="13588" width="31.85546875" style="508" bestFit="1" customWidth="1"/>
    <col min="13589" max="13589" width="7.85546875" style="508" bestFit="1" customWidth="1"/>
    <col min="13590" max="13590" width="5.7109375" style="508" bestFit="1" customWidth="1"/>
    <col min="13591" max="13591" width="9.140625" style="508" bestFit="1" customWidth="1"/>
    <col min="13592" max="13592" width="13.5703125" style="508" bestFit="1" customWidth="1"/>
    <col min="13593" max="13821" width="9.140625" style="508"/>
    <col min="13822" max="13822" width="4.42578125" style="508" bestFit="1" customWidth="1"/>
    <col min="13823" max="13823" width="18.28515625" style="508" bestFit="1" customWidth="1"/>
    <col min="13824" max="13824" width="19" style="508" bestFit="1" customWidth="1"/>
    <col min="13825" max="13825" width="15.42578125" style="508" bestFit="1" customWidth="1"/>
    <col min="13826" max="13827" width="12.42578125" style="508" bestFit="1" customWidth="1"/>
    <col min="13828" max="13828" width="7.140625" style="508" bestFit="1" customWidth="1"/>
    <col min="13829" max="13829" width="10.140625" style="508" bestFit="1" customWidth="1"/>
    <col min="13830" max="13830" width="15.85546875" style="508" bestFit="1" customWidth="1"/>
    <col min="13831" max="13831" width="15.140625" style="508" bestFit="1" customWidth="1"/>
    <col min="13832" max="13832" width="18.28515625" style="508" bestFit="1" customWidth="1"/>
    <col min="13833" max="13833" width="13.28515625" style="508" bestFit="1" customWidth="1"/>
    <col min="13834" max="13834" width="19.28515625" style="508" customWidth="1"/>
    <col min="13835" max="13835" width="15.140625" style="508" customWidth="1"/>
    <col min="13836" max="13836" width="21" style="508" bestFit="1" customWidth="1"/>
    <col min="13837" max="13837" width="17.140625" style="508" bestFit="1" customWidth="1"/>
    <col min="13838" max="13838" width="16.85546875" style="508" bestFit="1" customWidth="1"/>
    <col min="13839" max="13839" width="16.7109375" style="508" bestFit="1" customWidth="1"/>
    <col min="13840" max="13840" width="15.7109375" style="508" bestFit="1" customWidth="1"/>
    <col min="13841" max="13841" width="16.28515625" style="508" bestFit="1" customWidth="1"/>
    <col min="13842" max="13842" width="17.28515625" style="508" customWidth="1"/>
    <col min="13843" max="13843" width="23.42578125" style="508" bestFit="1" customWidth="1"/>
    <col min="13844" max="13844" width="31.85546875" style="508" bestFit="1" customWidth="1"/>
    <col min="13845" max="13845" width="7.85546875" style="508" bestFit="1" customWidth="1"/>
    <col min="13846" max="13846" width="5.7109375" style="508" bestFit="1" customWidth="1"/>
    <col min="13847" max="13847" width="9.140625" style="508" bestFit="1" customWidth="1"/>
    <col min="13848" max="13848" width="13.5703125" style="508" bestFit="1" customWidth="1"/>
    <col min="13849" max="14077" width="9.140625" style="508"/>
    <col min="14078" max="14078" width="4.42578125" style="508" bestFit="1" customWidth="1"/>
    <col min="14079" max="14079" width="18.28515625" style="508" bestFit="1" customWidth="1"/>
    <col min="14080" max="14080" width="19" style="508" bestFit="1" customWidth="1"/>
    <col min="14081" max="14081" width="15.42578125" style="508" bestFit="1" customWidth="1"/>
    <col min="14082" max="14083" width="12.42578125" style="508" bestFit="1" customWidth="1"/>
    <col min="14084" max="14084" width="7.140625" style="508" bestFit="1" customWidth="1"/>
    <col min="14085" max="14085" width="10.140625" style="508" bestFit="1" customWidth="1"/>
    <col min="14086" max="14086" width="15.85546875" style="508" bestFit="1" customWidth="1"/>
    <col min="14087" max="14087" width="15.140625" style="508" bestFit="1" customWidth="1"/>
    <col min="14088" max="14088" width="18.28515625" style="508" bestFit="1" customWidth="1"/>
    <col min="14089" max="14089" width="13.28515625" style="508" bestFit="1" customWidth="1"/>
    <col min="14090" max="14090" width="19.28515625" style="508" customWidth="1"/>
    <col min="14091" max="14091" width="15.140625" style="508" customWidth="1"/>
    <col min="14092" max="14092" width="21" style="508" bestFit="1" customWidth="1"/>
    <col min="14093" max="14093" width="17.140625" style="508" bestFit="1" customWidth="1"/>
    <col min="14094" max="14094" width="16.85546875" style="508" bestFit="1" customWidth="1"/>
    <col min="14095" max="14095" width="16.7109375" style="508" bestFit="1" customWidth="1"/>
    <col min="14096" max="14096" width="15.7109375" style="508" bestFit="1" customWidth="1"/>
    <col min="14097" max="14097" width="16.28515625" style="508" bestFit="1" customWidth="1"/>
    <col min="14098" max="14098" width="17.28515625" style="508" customWidth="1"/>
    <col min="14099" max="14099" width="23.42578125" style="508" bestFit="1" customWidth="1"/>
    <col min="14100" max="14100" width="31.85546875" style="508" bestFit="1" customWidth="1"/>
    <col min="14101" max="14101" width="7.85546875" style="508" bestFit="1" customWidth="1"/>
    <col min="14102" max="14102" width="5.7109375" style="508" bestFit="1" customWidth="1"/>
    <col min="14103" max="14103" width="9.140625" style="508" bestFit="1" customWidth="1"/>
    <col min="14104" max="14104" width="13.5703125" style="508" bestFit="1" customWidth="1"/>
    <col min="14105" max="14333" width="9.140625" style="508"/>
    <col min="14334" max="14334" width="4.42578125" style="508" bestFit="1" customWidth="1"/>
    <col min="14335" max="14335" width="18.28515625" style="508" bestFit="1" customWidth="1"/>
    <col min="14336" max="14336" width="19" style="508" bestFit="1" customWidth="1"/>
    <col min="14337" max="14337" width="15.42578125" style="508" bestFit="1" customWidth="1"/>
    <col min="14338" max="14339" width="12.42578125" style="508" bestFit="1" customWidth="1"/>
    <col min="14340" max="14340" width="7.140625" style="508" bestFit="1" customWidth="1"/>
    <col min="14341" max="14341" width="10.140625" style="508" bestFit="1" customWidth="1"/>
    <col min="14342" max="14342" width="15.85546875" style="508" bestFit="1" customWidth="1"/>
    <col min="14343" max="14343" width="15.140625" style="508" bestFit="1" customWidth="1"/>
    <col min="14344" max="14344" width="18.28515625" style="508" bestFit="1" customWidth="1"/>
    <col min="14345" max="14345" width="13.28515625" style="508" bestFit="1" customWidth="1"/>
    <col min="14346" max="14346" width="19.28515625" style="508" customWidth="1"/>
    <col min="14347" max="14347" width="15.140625" style="508" customWidth="1"/>
    <col min="14348" max="14348" width="21" style="508" bestFit="1" customWidth="1"/>
    <col min="14349" max="14349" width="17.140625" style="508" bestFit="1" customWidth="1"/>
    <col min="14350" max="14350" width="16.85546875" style="508" bestFit="1" customWidth="1"/>
    <col min="14351" max="14351" width="16.7109375" style="508" bestFit="1" customWidth="1"/>
    <col min="14352" max="14352" width="15.7109375" style="508" bestFit="1" customWidth="1"/>
    <col min="14353" max="14353" width="16.28515625" style="508" bestFit="1" customWidth="1"/>
    <col min="14354" max="14354" width="17.28515625" style="508" customWidth="1"/>
    <col min="14355" max="14355" width="23.42578125" style="508" bestFit="1" customWidth="1"/>
    <col min="14356" max="14356" width="31.85546875" style="508" bestFit="1" customWidth="1"/>
    <col min="14357" max="14357" width="7.85546875" style="508" bestFit="1" customWidth="1"/>
    <col min="14358" max="14358" width="5.7109375" style="508" bestFit="1" customWidth="1"/>
    <col min="14359" max="14359" width="9.140625" style="508" bestFit="1" customWidth="1"/>
    <col min="14360" max="14360" width="13.5703125" style="508" bestFit="1" customWidth="1"/>
    <col min="14361" max="14589" width="9.140625" style="508"/>
    <col min="14590" max="14590" width="4.42578125" style="508" bestFit="1" customWidth="1"/>
    <col min="14591" max="14591" width="18.28515625" style="508" bestFit="1" customWidth="1"/>
    <col min="14592" max="14592" width="19" style="508" bestFit="1" customWidth="1"/>
    <col min="14593" max="14593" width="15.42578125" style="508" bestFit="1" customWidth="1"/>
    <col min="14594" max="14595" width="12.42578125" style="508" bestFit="1" customWidth="1"/>
    <col min="14596" max="14596" width="7.140625" style="508" bestFit="1" customWidth="1"/>
    <col min="14597" max="14597" width="10.140625" style="508" bestFit="1" customWidth="1"/>
    <col min="14598" max="14598" width="15.85546875" style="508" bestFit="1" customWidth="1"/>
    <col min="14599" max="14599" width="15.140625" style="508" bestFit="1" customWidth="1"/>
    <col min="14600" max="14600" width="18.28515625" style="508" bestFit="1" customWidth="1"/>
    <col min="14601" max="14601" width="13.28515625" style="508" bestFit="1" customWidth="1"/>
    <col min="14602" max="14602" width="19.28515625" style="508" customWidth="1"/>
    <col min="14603" max="14603" width="15.140625" style="508" customWidth="1"/>
    <col min="14604" max="14604" width="21" style="508" bestFit="1" customWidth="1"/>
    <col min="14605" max="14605" width="17.140625" style="508" bestFit="1" customWidth="1"/>
    <col min="14606" max="14606" width="16.85546875" style="508" bestFit="1" customWidth="1"/>
    <col min="14607" max="14607" width="16.7109375" style="508" bestFit="1" customWidth="1"/>
    <col min="14608" max="14608" width="15.7109375" style="508" bestFit="1" customWidth="1"/>
    <col min="14609" max="14609" width="16.28515625" style="508" bestFit="1" customWidth="1"/>
    <col min="14610" max="14610" width="17.28515625" style="508" customWidth="1"/>
    <col min="14611" max="14611" width="23.42578125" style="508" bestFit="1" customWidth="1"/>
    <col min="14612" max="14612" width="31.85546875" style="508" bestFit="1" customWidth="1"/>
    <col min="14613" max="14613" width="7.85546875" style="508" bestFit="1" customWidth="1"/>
    <col min="14614" max="14614" width="5.7109375" style="508" bestFit="1" customWidth="1"/>
    <col min="14615" max="14615" width="9.140625" style="508" bestFit="1" customWidth="1"/>
    <col min="14616" max="14616" width="13.5703125" style="508" bestFit="1" customWidth="1"/>
    <col min="14617" max="14845" width="9.140625" style="508"/>
    <col min="14846" max="14846" width="4.42578125" style="508" bestFit="1" customWidth="1"/>
    <col min="14847" max="14847" width="18.28515625" style="508" bestFit="1" customWidth="1"/>
    <col min="14848" max="14848" width="19" style="508" bestFit="1" customWidth="1"/>
    <col min="14849" max="14849" width="15.42578125" style="508" bestFit="1" customWidth="1"/>
    <col min="14850" max="14851" width="12.42578125" style="508" bestFit="1" customWidth="1"/>
    <col min="14852" max="14852" width="7.140625" style="508" bestFit="1" customWidth="1"/>
    <col min="14853" max="14853" width="10.140625" style="508" bestFit="1" customWidth="1"/>
    <col min="14854" max="14854" width="15.85546875" style="508" bestFit="1" customWidth="1"/>
    <col min="14855" max="14855" width="15.140625" style="508" bestFit="1" customWidth="1"/>
    <col min="14856" max="14856" width="18.28515625" style="508" bestFit="1" customWidth="1"/>
    <col min="14857" max="14857" width="13.28515625" style="508" bestFit="1" customWidth="1"/>
    <col min="14858" max="14858" width="19.28515625" style="508" customWidth="1"/>
    <col min="14859" max="14859" width="15.140625" style="508" customWidth="1"/>
    <col min="14860" max="14860" width="21" style="508" bestFit="1" customWidth="1"/>
    <col min="14861" max="14861" width="17.140625" style="508" bestFit="1" customWidth="1"/>
    <col min="14862" max="14862" width="16.85546875" style="508" bestFit="1" customWidth="1"/>
    <col min="14863" max="14863" width="16.7109375" style="508" bestFit="1" customWidth="1"/>
    <col min="14864" max="14864" width="15.7109375" style="508" bestFit="1" customWidth="1"/>
    <col min="14865" max="14865" width="16.28515625" style="508" bestFit="1" customWidth="1"/>
    <col min="14866" max="14866" width="17.28515625" style="508" customWidth="1"/>
    <col min="14867" max="14867" width="23.42578125" style="508" bestFit="1" customWidth="1"/>
    <col min="14868" max="14868" width="31.85546875" style="508" bestFit="1" customWidth="1"/>
    <col min="14869" max="14869" width="7.85546875" style="508" bestFit="1" customWidth="1"/>
    <col min="14870" max="14870" width="5.7109375" style="508" bestFit="1" customWidth="1"/>
    <col min="14871" max="14871" width="9.140625" style="508" bestFit="1" customWidth="1"/>
    <col min="14872" max="14872" width="13.5703125" style="508" bestFit="1" customWidth="1"/>
    <col min="14873" max="15101" width="9.140625" style="508"/>
    <col min="15102" max="15102" width="4.42578125" style="508" bestFit="1" customWidth="1"/>
    <col min="15103" max="15103" width="18.28515625" style="508" bestFit="1" customWidth="1"/>
    <col min="15104" max="15104" width="19" style="508" bestFit="1" customWidth="1"/>
    <col min="15105" max="15105" width="15.42578125" style="508" bestFit="1" customWidth="1"/>
    <col min="15106" max="15107" width="12.42578125" style="508" bestFit="1" customWidth="1"/>
    <col min="15108" max="15108" width="7.140625" style="508" bestFit="1" customWidth="1"/>
    <col min="15109" max="15109" width="10.140625" style="508" bestFit="1" customWidth="1"/>
    <col min="15110" max="15110" width="15.85546875" style="508" bestFit="1" customWidth="1"/>
    <col min="15111" max="15111" width="15.140625" style="508" bestFit="1" customWidth="1"/>
    <col min="15112" max="15112" width="18.28515625" style="508" bestFit="1" customWidth="1"/>
    <col min="15113" max="15113" width="13.28515625" style="508" bestFit="1" customWidth="1"/>
    <col min="15114" max="15114" width="19.28515625" style="508" customWidth="1"/>
    <col min="15115" max="15115" width="15.140625" style="508" customWidth="1"/>
    <col min="15116" max="15116" width="21" style="508" bestFit="1" customWidth="1"/>
    <col min="15117" max="15117" width="17.140625" style="508" bestFit="1" customWidth="1"/>
    <col min="15118" max="15118" width="16.85546875" style="508" bestFit="1" customWidth="1"/>
    <col min="15119" max="15119" width="16.7109375" style="508" bestFit="1" customWidth="1"/>
    <col min="15120" max="15120" width="15.7109375" style="508" bestFit="1" customWidth="1"/>
    <col min="15121" max="15121" width="16.28515625" style="508" bestFit="1" customWidth="1"/>
    <col min="15122" max="15122" width="17.28515625" style="508" customWidth="1"/>
    <col min="15123" max="15123" width="23.42578125" style="508" bestFit="1" customWidth="1"/>
    <col min="15124" max="15124" width="31.85546875" style="508" bestFit="1" customWidth="1"/>
    <col min="15125" max="15125" width="7.85546875" style="508" bestFit="1" customWidth="1"/>
    <col min="15126" max="15126" width="5.7109375" style="508" bestFit="1" customWidth="1"/>
    <col min="15127" max="15127" width="9.140625" style="508" bestFit="1" customWidth="1"/>
    <col min="15128" max="15128" width="13.5703125" style="508" bestFit="1" customWidth="1"/>
    <col min="15129" max="15357" width="9.140625" style="508"/>
    <col min="15358" max="15358" width="4.42578125" style="508" bestFit="1" customWidth="1"/>
    <col min="15359" max="15359" width="18.28515625" style="508" bestFit="1" customWidth="1"/>
    <col min="15360" max="15360" width="19" style="508" bestFit="1" customWidth="1"/>
    <col min="15361" max="15361" width="15.42578125" style="508" bestFit="1" customWidth="1"/>
    <col min="15362" max="15363" width="12.42578125" style="508" bestFit="1" customWidth="1"/>
    <col min="15364" max="15364" width="7.140625" style="508" bestFit="1" customWidth="1"/>
    <col min="15365" max="15365" width="10.140625" style="508" bestFit="1" customWidth="1"/>
    <col min="15366" max="15366" width="15.85546875" style="508" bestFit="1" customWidth="1"/>
    <col min="15367" max="15367" width="15.140625" style="508" bestFit="1" customWidth="1"/>
    <col min="15368" max="15368" width="18.28515625" style="508" bestFit="1" customWidth="1"/>
    <col min="15369" max="15369" width="13.28515625" style="508" bestFit="1" customWidth="1"/>
    <col min="15370" max="15370" width="19.28515625" style="508" customWidth="1"/>
    <col min="15371" max="15371" width="15.140625" style="508" customWidth="1"/>
    <col min="15372" max="15372" width="21" style="508" bestFit="1" customWidth="1"/>
    <col min="15373" max="15373" width="17.140625" style="508" bestFit="1" customWidth="1"/>
    <col min="15374" max="15374" width="16.85546875" style="508" bestFit="1" customWidth="1"/>
    <col min="15375" max="15375" width="16.7109375" style="508" bestFit="1" customWidth="1"/>
    <col min="15376" max="15376" width="15.7109375" style="508" bestFit="1" customWidth="1"/>
    <col min="15377" max="15377" width="16.28515625" style="508" bestFit="1" customWidth="1"/>
    <col min="15378" max="15378" width="17.28515625" style="508" customWidth="1"/>
    <col min="15379" max="15379" width="23.42578125" style="508" bestFit="1" customWidth="1"/>
    <col min="15380" max="15380" width="31.85546875" style="508" bestFit="1" customWidth="1"/>
    <col min="15381" max="15381" width="7.85546875" style="508" bestFit="1" customWidth="1"/>
    <col min="15382" max="15382" width="5.7109375" style="508" bestFit="1" customWidth="1"/>
    <col min="15383" max="15383" width="9.140625" style="508" bestFit="1" customWidth="1"/>
    <col min="15384" max="15384" width="13.5703125" style="508" bestFit="1" customWidth="1"/>
    <col min="15385" max="15613" width="9.140625" style="508"/>
    <col min="15614" max="15614" width="4.42578125" style="508" bestFit="1" customWidth="1"/>
    <col min="15615" max="15615" width="18.28515625" style="508" bestFit="1" customWidth="1"/>
    <col min="15616" max="15616" width="19" style="508" bestFit="1" customWidth="1"/>
    <col min="15617" max="15617" width="15.42578125" style="508" bestFit="1" customWidth="1"/>
    <col min="15618" max="15619" width="12.42578125" style="508" bestFit="1" customWidth="1"/>
    <col min="15620" max="15620" width="7.140625" style="508" bestFit="1" customWidth="1"/>
    <col min="15621" max="15621" width="10.140625" style="508" bestFit="1" customWidth="1"/>
    <col min="15622" max="15622" width="15.85546875" style="508" bestFit="1" customWidth="1"/>
    <col min="15623" max="15623" width="15.140625" style="508" bestFit="1" customWidth="1"/>
    <col min="15624" max="15624" width="18.28515625" style="508" bestFit="1" customWidth="1"/>
    <col min="15625" max="15625" width="13.28515625" style="508" bestFit="1" customWidth="1"/>
    <col min="15626" max="15626" width="19.28515625" style="508" customWidth="1"/>
    <col min="15627" max="15627" width="15.140625" style="508" customWidth="1"/>
    <col min="15628" max="15628" width="21" style="508" bestFit="1" customWidth="1"/>
    <col min="15629" max="15629" width="17.140625" style="508" bestFit="1" customWidth="1"/>
    <col min="15630" max="15630" width="16.85546875" style="508" bestFit="1" customWidth="1"/>
    <col min="15631" max="15631" width="16.7109375" style="508" bestFit="1" customWidth="1"/>
    <col min="15632" max="15632" width="15.7109375" style="508" bestFit="1" customWidth="1"/>
    <col min="15633" max="15633" width="16.28515625" style="508" bestFit="1" customWidth="1"/>
    <col min="15634" max="15634" width="17.28515625" style="508" customWidth="1"/>
    <col min="15635" max="15635" width="23.42578125" style="508" bestFit="1" customWidth="1"/>
    <col min="15636" max="15636" width="31.85546875" style="508" bestFit="1" customWidth="1"/>
    <col min="15637" max="15637" width="7.85546875" style="508" bestFit="1" customWidth="1"/>
    <col min="15638" max="15638" width="5.7109375" style="508" bestFit="1" customWidth="1"/>
    <col min="15639" max="15639" width="9.140625" style="508" bestFit="1" customWidth="1"/>
    <col min="15640" max="15640" width="13.5703125" style="508" bestFit="1" customWidth="1"/>
    <col min="15641" max="15869" width="9.140625" style="508"/>
    <col min="15870" max="15870" width="4.42578125" style="508" bestFit="1" customWidth="1"/>
    <col min="15871" max="15871" width="18.28515625" style="508" bestFit="1" customWidth="1"/>
    <col min="15872" max="15872" width="19" style="508" bestFit="1" customWidth="1"/>
    <col min="15873" max="15873" width="15.42578125" style="508" bestFit="1" customWidth="1"/>
    <col min="15874" max="15875" width="12.42578125" style="508" bestFit="1" customWidth="1"/>
    <col min="15876" max="15876" width="7.140625" style="508" bestFit="1" customWidth="1"/>
    <col min="15877" max="15877" width="10.140625" style="508" bestFit="1" customWidth="1"/>
    <col min="15878" max="15878" width="15.85546875" style="508" bestFit="1" customWidth="1"/>
    <col min="15879" max="15879" width="15.140625" style="508" bestFit="1" customWidth="1"/>
    <col min="15880" max="15880" width="18.28515625" style="508" bestFit="1" customWidth="1"/>
    <col min="15881" max="15881" width="13.28515625" style="508" bestFit="1" customWidth="1"/>
    <col min="15882" max="15882" width="19.28515625" style="508" customWidth="1"/>
    <col min="15883" max="15883" width="15.140625" style="508" customWidth="1"/>
    <col min="15884" max="15884" width="21" style="508" bestFit="1" customWidth="1"/>
    <col min="15885" max="15885" width="17.140625" style="508" bestFit="1" customWidth="1"/>
    <col min="15886" max="15886" width="16.85546875" style="508" bestFit="1" customWidth="1"/>
    <col min="15887" max="15887" width="16.7109375" style="508" bestFit="1" customWidth="1"/>
    <col min="15888" max="15888" width="15.7109375" style="508" bestFit="1" customWidth="1"/>
    <col min="15889" max="15889" width="16.28515625" style="508" bestFit="1" customWidth="1"/>
    <col min="15890" max="15890" width="17.28515625" style="508" customWidth="1"/>
    <col min="15891" max="15891" width="23.42578125" style="508" bestFit="1" customWidth="1"/>
    <col min="15892" max="15892" width="31.85546875" style="508" bestFit="1" customWidth="1"/>
    <col min="15893" max="15893" width="7.85546875" style="508" bestFit="1" customWidth="1"/>
    <col min="15894" max="15894" width="5.7109375" style="508" bestFit="1" customWidth="1"/>
    <col min="15895" max="15895" width="9.140625" style="508" bestFit="1" customWidth="1"/>
    <col min="15896" max="15896" width="13.5703125" style="508" bestFit="1" customWidth="1"/>
    <col min="15897" max="16125" width="9.140625" style="508"/>
    <col min="16126" max="16126" width="4.42578125" style="508" bestFit="1" customWidth="1"/>
    <col min="16127" max="16127" width="18.28515625" style="508" bestFit="1" customWidth="1"/>
    <col min="16128" max="16128" width="19" style="508" bestFit="1" customWidth="1"/>
    <col min="16129" max="16129" width="15.42578125" style="508" bestFit="1" customWidth="1"/>
    <col min="16130" max="16131" width="12.42578125" style="508" bestFit="1" customWidth="1"/>
    <col min="16132" max="16132" width="7.140625" style="508" bestFit="1" customWidth="1"/>
    <col min="16133" max="16133" width="10.140625" style="508" bestFit="1" customWidth="1"/>
    <col min="16134" max="16134" width="15.85546875" style="508" bestFit="1" customWidth="1"/>
    <col min="16135" max="16135" width="15.140625" style="508" bestFit="1" customWidth="1"/>
    <col min="16136" max="16136" width="18.28515625" style="508" bestFit="1" customWidth="1"/>
    <col min="16137" max="16137" width="13.28515625" style="508" bestFit="1" customWidth="1"/>
    <col min="16138" max="16138" width="19.28515625" style="508" customWidth="1"/>
    <col min="16139" max="16139" width="15.140625" style="508" customWidth="1"/>
    <col min="16140" max="16140" width="21" style="508" bestFit="1" customWidth="1"/>
    <col min="16141" max="16141" width="17.140625" style="508" bestFit="1" customWidth="1"/>
    <col min="16142" max="16142" width="16.85546875" style="508" bestFit="1" customWidth="1"/>
    <col min="16143" max="16143" width="16.7109375" style="508" bestFit="1" customWidth="1"/>
    <col min="16144" max="16144" width="15.7109375" style="508" bestFit="1" customWidth="1"/>
    <col min="16145" max="16145" width="16.28515625" style="508" bestFit="1" customWidth="1"/>
    <col min="16146" max="16146" width="17.28515625" style="508" customWidth="1"/>
    <col min="16147" max="16147" width="23.42578125" style="508" bestFit="1" customWidth="1"/>
    <col min="16148" max="16148" width="31.85546875" style="508" bestFit="1" customWidth="1"/>
    <col min="16149" max="16149" width="7.85546875" style="508" bestFit="1" customWidth="1"/>
    <col min="16150" max="16150" width="5.7109375" style="508" bestFit="1" customWidth="1"/>
    <col min="16151" max="16151" width="9.140625" style="508" bestFit="1" customWidth="1"/>
    <col min="16152" max="16152" width="13.5703125" style="508" bestFit="1" customWidth="1"/>
    <col min="16153" max="16384" width="9.140625" style="508"/>
  </cols>
  <sheetData>
    <row r="1" spans="1:52" ht="16.5" x14ac:dyDescent="0.25">
      <c r="A1" s="1080" t="s">
        <v>686</v>
      </c>
      <c r="B1" s="1080"/>
      <c r="C1" s="1080"/>
      <c r="D1" s="1080"/>
      <c r="E1" s="1080"/>
      <c r="F1" s="1080"/>
      <c r="G1" s="1080"/>
      <c r="H1" s="1080"/>
      <c r="I1" s="1080"/>
      <c r="J1" s="1080"/>
      <c r="K1" s="1080"/>
      <c r="L1" s="1080"/>
      <c r="M1" s="1080"/>
      <c r="N1" s="1080"/>
      <c r="O1" s="1080"/>
      <c r="P1" s="1080"/>
      <c r="Q1" s="558"/>
      <c r="R1" s="558"/>
      <c r="S1" s="558"/>
      <c r="T1" s="558"/>
      <c r="U1" s="558"/>
      <c r="V1" s="558"/>
      <c r="W1" s="558"/>
      <c r="X1" s="558"/>
      <c r="Y1" s="558"/>
      <c r="Z1" s="558"/>
      <c r="AA1" s="558"/>
      <c r="AB1" s="558"/>
      <c r="AC1" s="558"/>
      <c r="AD1" s="558"/>
      <c r="AE1" s="558"/>
      <c r="AF1" s="558"/>
      <c r="AG1" s="558"/>
    </row>
    <row r="2" spans="1:52" ht="16.5" x14ac:dyDescent="0.25">
      <c r="A2" s="557"/>
      <c r="B2" s="557"/>
      <c r="C2" s="557"/>
      <c r="D2" s="557"/>
      <c r="E2" s="557"/>
      <c r="F2" s="557"/>
      <c r="G2" s="557"/>
      <c r="H2" s="557"/>
      <c r="I2" s="557"/>
      <c r="J2" s="557"/>
      <c r="K2" s="557"/>
      <c r="L2" s="557"/>
      <c r="M2" s="557"/>
      <c r="N2" s="557"/>
      <c r="O2" s="557"/>
      <c r="P2" s="557"/>
      <c r="Q2" s="558"/>
      <c r="R2" s="558"/>
      <c r="S2" s="558"/>
      <c r="T2" s="558"/>
      <c r="U2" s="558"/>
      <c r="V2" s="558"/>
      <c r="W2" s="558"/>
      <c r="X2" s="558"/>
      <c r="Y2" s="558"/>
      <c r="Z2" s="558"/>
      <c r="AA2" s="558"/>
      <c r="AB2" s="558"/>
      <c r="AC2" s="558"/>
      <c r="AD2" s="558"/>
      <c r="AE2" s="558"/>
      <c r="AF2" s="558"/>
      <c r="AG2" s="558"/>
    </row>
    <row r="3" spans="1:52" ht="15.75" x14ac:dyDescent="0.25">
      <c r="A3" s="836" t="s">
        <v>787</v>
      </c>
      <c r="B3" s="836"/>
      <c r="C3" s="836"/>
      <c r="D3" s="836"/>
      <c r="E3" s="836"/>
      <c r="F3" s="836"/>
      <c r="G3" s="836"/>
      <c r="H3" s="836"/>
      <c r="I3" s="836"/>
      <c r="J3" s="836"/>
      <c r="K3" s="836"/>
      <c r="L3" s="836"/>
      <c r="M3" s="836"/>
      <c r="N3" s="836"/>
      <c r="O3" s="836"/>
      <c r="P3" s="836"/>
      <c r="Q3" s="255"/>
      <c r="R3" s="255"/>
      <c r="S3" s="255"/>
      <c r="T3" s="255"/>
      <c r="U3" s="255"/>
      <c r="V3" s="255"/>
      <c r="W3" s="255"/>
      <c r="X3" s="255"/>
      <c r="Y3" s="255"/>
      <c r="Z3" s="255"/>
      <c r="AA3" s="255"/>
      <c r="AB3" s="255"/>
      <c r="AC3" s="255"/>
      <c r="AD3" s="255"/>
      <c r="AE3" s="255"/>
      <c r="AF3" s="255"/>
      <c r="AG3" s="255"/>
    </row>
    <row r="4" spans="1:52" ht="15.75" x14ac:dyDescent="0.25">
      <c r="A4" s="1081" t="s">
        <v>687</v>
      </c>
      <c r="B4" s="1081"/>
      <c r="C4" s="1081"/>
      <c r="D4" s="1081"/>
      <c r="E4" s="1081"/>
      <c r="F4" s="1081"/>
      <c r="G4" s="1081"/>
      <c r="H4" s="1081"/>
      <c r="I4" s="1081"/>
      <c r="J4" s="1081"/>
      <c r="K4" s="1081"/>
      <c r="L4" s="1081"/>
      <c r="M4" s="1081"/>
      <c r="N4" s="1081"/>
      <c r="O4" s="1081"/>
      <c r="P4" s="1081"/>
      <c r="Q4" s="122"/>
      <c r="R4" s="122"/>
      <c r="S4" s="122"/>
      <c r="T4" s="122"/>
      <c r="U4" s="122"/>
      <c r="V4" s="122"/>
      <c r="W4" s="122"/>
      <c r="X4" s="122"/>
      <c r="Y4" s="122"/>
      <c r="Z4" s="122"/>
      <c r="AA4" s="122"/>
      <c r="AB4" s="122"/>
      <c r="AC4" s="122"/>
      <c r="AD4" s="122"/>
      <c r="AE4" s="122"/>
      <c r="AF4" s="122"/>
      <c r="AG4" s="122"/>
    </row>
    <row r="5" spans="1:52" x14ac:dyDescent="0.25">
      <c r="A5" s="1082"/>
      <c r="B5" s="1082"/>
      <c r="C5" s="1082"/>
      <c r="D5" s="1082"/>
      <c r="E5" s="1082"/>
      <c r="F5" s="1082"/>
      <c r="G5" s="1082"/>
      <c r="H5" s="1082"/>
      <c r="I5" s="1082"/>
      <c r="J5" s="1082"/>
      <c r="K5" s="1082"/>
      <c r="L5" s="1082"/>
      <c r="M5" s="1082"/>
      <c r="N5" s="1082"/>
      <c r="O5" s="1082"/>
      <c r="P5" s="1082"/>
      <c r="Q5" s="508"/>
      <c r="R5" s="508"/>
      <c r="S5" s="508"/>
      <c r="T5" s="508"/>
      <c r="U5" s="508"/>
      <c r="V5" s="508"/>
      <c r="W5" s="508"/>
    </row>
    <row r="6" spans="1:52" ht="18" customHeight="1" x14ac:dyDescent="0.25">
      <c r="A6" s="1083" t="s">
        <v>1682</v>
      </c>
      <c r="B6" s="1083"/>
      <c r="C6" s="1083"/>
      <c r="D6" s="1083"/>
      <c r="E6" s="1083"/>
      <c r="F6" s="1083"/>
      <c r="G6" s="1083"/>
      <c r="H6" s="1083"/>
      <c r="I6" s="1083"/>
      <c r="J6" s="1083"/>
      <c r="K6" s="1083"/>
      <c r="L6" s="1083"/>
      <c r="M6" s="1083"/>
      <c r="N6" s="1083"/>
      <c r="O6" s="1083"/>
      <c r="P6" s="1083"/>
      <c r="Q6" s="509"/>
      <c r="R6" s="509"/>
      <c r="S6" s="509"/>
      <c r="T6" s="509"/>
      <c r="U6" s="509"/>
      <c r="V6" s="509"/>
      <c r="W6" s="509"/>
      <c r="X6" s="509"/>
      <c r="Y6" s="509"/>
      <c r="Z6" s="509"/>
      <c r="AA6" s="509"/>
      <c r="AB6" s="509"/>
      <c r="AC6" s="509"/>
      <c r="AD6" s="509"/>
      <c r="AE6" s="509"/>
      <c r="AF6" s="509"/>
      <c r="AG6" s="509"/>
    </row>
    <row r="7" spans="1:52" ht="18" customHeight="1" x14ac:dyDescent="0.25">
      <c r="A7" s="559"/>
      <c r="B7" s="559"/>
      <c r="C7" s="559"/>
      <c r="D7" s="559"/>
      <c r="E7" s="559"/>
      <c r="F7" s="559"/>
      <c r="G7" s="559"/>
      <c r="H7" s="559"/>
      <c r="I7" s="559"/>
      <c r="J7" s="559"/>
      <c r="K7" s="559"/>
      <c r="L7" s="559"/>
      <c r="M7" s="559"/>
      <c r="N7" s="559"/>
      <c r="O7" s="559"/>
      <c r="P7" s="559"/>
      <c r="Q7" s="509"/>
      <c r="R7" s="509"/>
      <c r="S7" s="509"/>
      <c r="T7" s="509"/>
      <c r="U7" s="509"/>
      <c r="V7" s="509"/>
      <c r="W7" s="509"/>
      <c r="X7" s="509"/>
      <c r="Y7" s="509"/>
      <c r="Z7" s="509"/>
      <c r="AA7" s="509"/>
      <c r="AB7" s="509"/>
      <c r="AC7" s="509"/>
      <c r="AD7" s="509"/>
      <c r="AE7" s="509"/>
      <c r="AF7" s="509"/>
      <c r="AG7" s="509"/>
    </row>
    <row r="8" spans="1:52" ht="18.75" x14ac:dyDescent="0.3">
      <c r="A8" s="1083" t="s">
        <v>688</v>
      </c>
      <c r="B8" s="1083"/>
      <c r="C8" s="1083"/>
      <c r="D8" s="1083"/>
      <c r="E8" s="1083"/>
      <c r="F8" s="1083"/>
      <c r="G8" s="1083"/>
      <c r="H8" s="1083"/>
      <c r="I8" s="1083"/>
      <c r="J8" s="1083"/>
      <c r="K8" s="1083"/>
      <c r="L8" s="1083"/>
      <c r="M8" s="1083"/>
      <c r="N8" s="1083"/>
      <c r="O8" s="1083"/>
      <c r="P8" s="560"/>
      <c r="Q8" s="560"/>
      <c r="R8" s="560"/>
      <c r="S8" s="560"/>
      <c r="T8" s="560"/>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c r="AT8" s="560"/>
      <c r="AU8" s="560"/>
      <c r="AV8" s="560"/>
      <c r="AW8" s="560"/>
      <c r="AX8" s="560"/>
      <c r="AY8" s="560"/>
      <c r="AZ8" s="560"/>
    </row>
    <row r="9" spans="1:52" ht="16.5" customHeight="1" x14ac:dyDescent="0.25">
      <c r="A9" s="1088" t="s">
        <v>689</v>
      </c>
      <c r="B9" s="1088"/>
      <c r="C9" s="1088"/>
      <c r="D9" s="1088"/>
      <c r="E9" s="1088"/>
      <c r="F9" s="1088"/>
      <c r="G9" s="1088"/>
      <c r="H9" s="1088"/>
      <c r="I9" s="1088"/>
      <c r="J9" s="1088"/>
      <c r="K9" s="1088"/>
      <c r="L9" s="1088"/>
      <c r="M9" s="1088"/>
      <c r="N9" s="1088"/>
      <c r="O9" s="1088"/>
      <c r="P9" s="561"/>
      <c r="Q9" s="561"/>
      <c r="R9" s="561"/>
      <c r="S9" s="561"/>
      <c r="T9" s="561"/>
      <c r="U9" s="561"/>
      <c r="V9" s="561"/>
      <c r="W9" s="561"/>
      <c r="X9" s="561"/>
      <c r="Y9" s="561"/>
      <c r="Z9" s="561"/>
      <c r="AA9" s="561"/>
      <c r="AB9" s="561"/>
      <c r="AC9" s="561"/>
      <c r="AD9" s="561"/>
      <c r="AE9" s="561"/>
      <c r="AF9" s="561"/>
      <c r="AG9" s="561"/>
      <c r="AH9" s="561"/>
      <c r="AI9" s="561"/>
      <c r="AJ9" s="561"/>
      <c r="AK9" s="561"/>
      <c r="AL9" s="561"/>
      <c r="AM9" s="561"/>
      <c r="AN9" s="561"/>
      <c r="AO9" s="561"/>
      <c r="AP9" s="561"/>
      <c r="AQ9" s="561"/>
      <c r="AR9" s="561"/>
      <c r="AS9" s="561"/>
      <c r="AT9" s="561"/>
      <c r="AU9" s="561"/>
      <c r="AV9" s="561"/>
      <c r="AW9" s="561"/>
      <c r="AX9" s="561"/>
      <c r="AY9" s="561"/>
      <c r="AZ9" s="561"/>
    </row>
    <row r="10" spans="1:52" x14ac:dyDescent="0.25">
      <c r="A10" s="1089"/>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row>
    <row r="11" spans="1:52" ht="73.900000000000006" customHeight="1" x14ac:dyDescent="0.25">
      <c r="A11" s="1090" t="s">
        <v>647</v>
      </c>
      <c r="B11" s="1092" t="s">
        <v>690</v>
      </c>
      <c r="C11" s="1092" t="s">
        <v>691</v>
      </c>
      <c r="D11" s="1094" t="s">
        <v>692</v>
      </c>
      <c r="E11" s="1094"/>
      <c r="F11" s="1094"/>
      <c r="G11" s="1092" t="s">
        <v>693</v>
      </c>
      <c r="H11" s="1084" t="s">
        <v>777</v>
      </c>
      <c r="I11" s="1085"/>
      <c r="J11" s="1084" t="s">
        <v>435</v>
      </c>
      <c r="K11" s="1085"/>
      <c r="L11" s="1084" t="s">
        <v>436</v>
      </c>
      <c r="M11" s="1085"/>
      <c r="N11" s="1084" t="s">
        <v>437</v>
      </c>
      <c r="O11" s="1085"/>
    </row>
    <row r="12" spans="1:52" ht="78.75" x14ac:dyDescent="0.25">
      <c r="A12" s="1091"/>
      <c r="B12" s="1093"/>
      <c r="C12" s="1093"/>
      <c r="D12" s="562" t="s">
        <v>778</v>
      </c>
      <c r="E12" s="562" t="s">
        <v>779</v>
      </c>
      <c r="F12" s="562" t="s">
        <v>780</v>
      </c>
      <c r="G12" s="1093"/>
      <c r="H12" s="563" t="s">
        <v>694</v>
      </c>
      <c r="I12" s="563" t="s">
        <v>695</v>
      </c>
      <c r="J12" s="563" t="s">
        <v>694</v>
      </c>
      <c r="K12" s="563" t="s">
        <v>695</v>
      </c>
      <c r="L12" s="563" t="s">
        <v>694</v>
      </c>
      <c r="M12" s="563" t="s">
        <v>696</v>
      </c>
      <c r="N12" s="563" t="s">
        <v>694</v>
      </c>
      <c r="O12" s="563" t="s">
        <v>696</v>
      </c>
    </row>
    <row r="13" spans="1:52" ht="15.75" x14ac:dyDescent="0.25">
      <c r="A13" s="564">
        <v>1</v>
      </c>
      <c r="B13" s="563">
        <v>2</v>
      </c>
      <c r="C13" s="563">
        <v>3</v>
      </c>
      <c r="D13" s="563">
        <v>4</v>
      </c>
      <c r="E13" s="563">
        <v>5</v>
      </c>
      <c r="F13" s="563">
        <v>6</v>
      </c>
      <c r="G13" s="563">
        <v>7</v>
      </c>
      <c r="H13" s="563">
        <v>8</v>
      </c>
      <c r="I13" s="563">
        <v>9</v>
      </c>
      <c r="J13" s="563">
        <v>10</v>
      </c>
      <c r="K13" s="563">
        <v>11</v>
      </c>
      <c r="L13" s="563">
        <v>12</v>
      </c>
      <c r="M13" s="563">
        <v>13</v>
      </c>
      <c r="N13" s="563">
        <v>14</v>
      </c>
      <c r="O13" s="563">
        <v>15</v>
      </c>
    </row>
    <row r="14" spans="1:52" ht="38.25" customHeight="1" x14ac:dyDescent="0.25">
      <c r="A14" s="564" t="s">
        <v>106</v>
      </c>
      <c r="B14" s="563" t="s">
        <v>781</v>
      </c>
      <c r="C14" s="563" t="s">
        <v>698</v>
      </c>
      <c r="D14" s="563" t="s">
        <v>180</v>
      </c>
      <c r="E14" s="563" t="s">
        <v>180</v>
      </c>
      <c r="F14" s="563" t="s">
        <v>180</v>
      </c>
      <c r="G14" s="563" t="s">
        <v>180</v>
      </c>
      <c r="H14" s="563" t="s">
        <v>180</v>
      </c>
      <c r="I14" s="563" t="s">
        <v>180</v>
      </c>
      <c r="J14" s="563" t="s">
        <v>180</v>
      </c>
      <c r="K14" s="563" t="s">
        <v>180</v>
      </c>
      <c r="L14" s="563" t="s">
        <v>180</v>
      </c>
      <c r="M14" s="563" t="s">
        <v>180</v>
      </c>
      <c r="N14" s="563" t="s">
        <v>180</v>
      </c>
      <c r="O14" s="563" t="s">
        <v>180</v>
      </c>
    </row>
    <row r="15" spans="1:52" ht="84" customHeight="1" x14ac:dyDescent="0.25">
      <c r="A15" s="564" t="s">
        <v>108</v>
      </c>
      <c r="B15" s="565" t="s">
        <v>699</v>
      </c>
      <c r="C15" s="563" t="s">
        <v>180</v>
      </c>
      <c r="D15" s="563" t="s">
        <v>180</v>
      </c>
      <c r="E15" s="563" t="s">
        <v>180</v>
      </c>
      <c r="F15" s="563" t="s">
        <v>180</v>
      </c>
      <c r="G15" s="563" t="s">
        <v>180</v>
      </c>
      <c r="H15" s="563" t="s">
        <v>180</v>
      </c>
      <c r="I15" s="563" t="s">
        <v>180</v>
      </c>
      <c r="J15" s="563" t="s">
        <v>180</v>
      </c>
      <c r="K15" s="563" t="s">
        <v>180</v>
      </c>
      <c r="L15" s="563" t="s">
        <v>180</v>
      </c>
      <c r="M15" s="563" t="s">
        <v>180</v>
      </c>
      <c r="N15" s="563" t="s">
        <v>180</v>
      </c>
      <c r="O15" s="563" t="s">
        <v>180</v>
      </c>
    </row>
    <row r="16" spans="1:52" ht="48" customHeight="1" x14ac:dyDescent="0.25">
      <c r="A16" s="1086" t="s">
        <v>110</v>
      </c>
      <c r="B16" s="1087" t="s">
        <v>700</v>
      </c>
      <c r="C16" s="563" t="s">
        <v>701</v>
      </c>
      <c r="D16" s="566">
        <f>63+676</f>
        <v>739</v>
      </c>
      <c r="E16" s="566">
        <f>34+392</f>
        <v>426</v>
      </c>
      <c r="F16" s="566">
        <f>31+31</f>
        <v>62</v>
      </c>
      <c r="G16" s="566">
        <f>(D16+E16+F16)/3</f>
        <v>409</v>
      </c>
      <c r="H16" s="566">
        <f>G16*1.05</f>
        <v>429.45000000000005</v>
      </c>
      <c r="I16" s="566">
        <f>59+287</f>
        <v>346</v>
      </c>
      <c r="J16" s="566">
        <f>H16*1.05</f>
        <v>450.92250000000007</v>
      </c>
      <c r="K16" s="566">
        <f>57+189</f>
        <v>246</v>
      </c>
      <c r="L16" s="566">
        <f>J16*1.05</f>
        <v>473.46862500000009</v>
      </c>
      <c r="M16" s="566"/>
      <c r="N16" s="566">
        <f>L16*1.05</f>
        <v>497.14205625000011</v>
      </c>
      <c r="O16" s="563"/>
    </row>
    <row r="17" spans="1:15" ht="40.5" customHeight="1" x14ac:dyDescent="0.25">
      <c r="A17" s="1086"/>
      <c r="B17" s="1087"/>
      <c r="C17" s="563" t="s">
        <v>702</v>
      </c>
      <c r="D17" s="566">
        <f>0.27474+2.7463</f>
        <v>3.0210400000000002</v>
      </c>
      <c r="E17" s="566">
        <f>0.27107+1.8345</f>
        <v>2.1055700000000002</v>
      </c>
      <c r="F17" s="566">
        <f>0.151776+0.15178</f>
        <v>0.30355599999999999</v>
      </c>
      <c r="G17" s="566">
        <f>(D17+E17+F17)/3</f>
        <v>1.8100553333333336</v>
      </c>
      <c r="H17" s="566">
        <f>G17*1.05</f>
        <v>1.9005581000000003</v>
      </c>
      <c r="I17" s="566">
        <f>0.277765+1.652</f>
        <v>1.929765</v>
      </c>
      <c r="J17" s="566">
        <f>H17*1.05</f>
        <v>1.9955860050000003</v>
      </c>
      <c r="K17" s="566">
        <f>0.32182+1.277</f>
        <v>1.5988199999999999</v>
      </c>
      <c r="L17" s="566">
        <f>J17*1.05</f>
        <v>2.0953653052500005</v>
      </c>
      <c r="M17" s="566"/>
      <c r="N17" s="566">
        <f>L17*1.05</f>
        <v>2.2001335705125005</v>
      </c>
      <c r="O17" s="563"/>
    </row>
    <row r="18" spans="1:15" ht="28.5" customHeight="1" x14ac:dyDescent="0.25">
      <c r="A18" s="1086" t="s">
        <v>112</v>
      </c>
      <c r="B18" s="1087" t="s">
        <v>703</v>
      </c>
      <c r="C18" s="563" t="s">
        <v>701</v>
      </c>
      <c r="D18" s="566">
        <f t="shared" ref="D18:L19" si="0">D16</f>
        <v>739</v>
      </c>
      <c r="E18" s="566">
        <f t="shared" si="0"/>
        <v>426</v>
      </c>
      <c r="F18" s="566">
        <f t="shared" si="0"/>
        <v>62</v>
      </c>
      <c r="G18" s="566">
        <f t="shared" si="0"/>
        <v>409</v>
      </c>
      <c r="H18" s="566">
        <f t="shared" si="0"/>
        <v>429.45000000000005</v>
      </c>
      <c r="I18" s="566">
        <f t="shared" si="0"/>
        <v>346</v>
      </c>
      <c r="J18" s="566">
        <f t="shared" si="0"/>
        <v>450.92250000000007</v>
      </c>
      <c r="K18" s="566">
        <f t="shared" si="0"/>
        <v>246</v>
      </c>
      <c r="L18" s="566">
        <f t="shared" si="0"/>
        <v>473.46862500000009</v>
      </c>
      <c r="M18" s="566"/>
      <c r="N18" s="566">
        <f>N16</f>
        <v>497.14205625000011</v>
      </c>
      <c r="O18" s="563"/>
    </row>
    <row r="19" spans="1:15" ht="26.25" customHeight="1" x14ac:dyDescent="0.25">
      <c r="A19" s="1086"/>
      <c r="B19" s="1087"/>
      <c r="C19" s="563" t="s">
        <v>702</v>
      </c>
      <c r="D19" s="566">
        <f t="shared" si="0"/>
        <v>3.0210400000000002</v>
      </c>
      <c r="E19" s="566">
        <f t="shared" si="0"/>
        <v>2.1055700000000002</v>
      </c>
      <c r="F19" s="566">
        <f t="shared" si="0"/>
        <v>0.30355599999999999</v>
      </c>
      <c r="G19" s="566">
        <f t="shared" si="0"/>
        <v>1.8100553333333336</v>
      </c>
      <c r="H19" s="566">
        <f t="shared" si="0"/>
        <v>1.9005581000000003</v>
      </c>
      <c r="I19" s="566">
        <f t="shared" si="0"/>
        <v>1.929765</v>
      </c>
      <c r="J19" s="566">
        <f t="shared" si="0"/>
        <v>1.9955860050000003</v>
      </c>
      <c r="K19" s="566">
        <f t="shared" si="0"/>
        <v>1.5988199999999999</v>
      </c>
      <c r="L19" s="566">
        <f t="shared" si="0"/>
        <v>2.0953653052500005</v>
      </c>
      <c r="M19" s="566"/>
      <c r="N19" s="566">
        <f>N17</f>
        <v>2.2001335705125005</v>
      </c>
      <c r="O19" s="563"/>
    </row>
    <row r="20" spans="1:15" ht="25.5" customHeight="1" x14ac:dyDescent="0.25">
      <c r="A20" s="1086" t="s">
        <v>114</v>
      </c>
      <c r="B20" s="1087" t="s">
        <v>704</v>
      </c>
      <c r="C20" s="563" t="s">
        <v>701</v>
      </c>
      <c r="D20" s="563"/>
      <c r="E20" s="563"/>
      <c r="F20" s="563"/>
      <c r="G20" s="563"/>
      <c r="H20" s="563"/>
      <c r="I20" s="563"/>
      <c r="J20" s="563"/>
      <c r="K20" s="563"/>
      <c r="L20" s="563"/>
      <c r="M20" s="563"/>
      <c r="N20" s="563"/>
      <c r="O20" s="563"/>
    </row>
    <row r="21" spans="1:15" ht="23.25" customHeight="1" x14ac:dyDescent="0.25">
      <c r="A21" s="1086"/>
      <c r="B21" s="1087"/>
      <c r="C21" s="563" t="s">
        <v>702</v>
      </c>
      <c r="D21" s="563"/>
      <c r="E21" s="563"/>
      <c r="F21" s="563"/>
      <c r="G21" s="563"/>
      <c r="H21" s="563"/>
      <c r="I21" s="563"/>
      <c r="J21" s="563"/>
      <c r="K21" s="563"/>
      <c r="L21" s="563"/>
      <c r="M21" s="563"/>
      <c r="N21" s="563"/>
      <c r="O21" s="563"/>
    </row>
    <row r="22" spans="1:15" ht="29.25" customHeight="1" x14ac:dyDescent="0.25">
      <c r="A22" s="1086" t="s">
        <v>116</v>
      </c>
      <c r="B22" s="1087" t="s">
        <v>705</v>
      </c>
      <c r="C22" s="563" t="s">
        <v>701</v>
      </c>
      <c r="D22" s="563"/>
      <c r="E22" s="563"/>
      <c r="F22" s="563"/>
      <c r="G22" s="563"/>
      <c r="H22" s="563"/>
      <c r="I22" s="563"/>
      <c r="J22" s="563"/>
      <c r="K22" s="563"/>
      <c r="L22" s="563"/>
      <c r="M22" s="563"/>
      <c r="N22" s="563"/>
      <c r="O22" s="563"/>
    </row>
    <row r="23" spans="1:15" ht="32.25" customHeight="1" x14ac:dyDescent="0.25">
      <c r="A23" s="1086"/>
      <c r="B23" s="1087"/>
      <c r="C23" s="563" t="s">
        <v>702</v>
      </c>
      <c r="D23" s="563"/>
      <c r="E23" s="563"/>
      <c r="F23" s="563"/>
      <c r="G23" s="563"/>
      <c r="H23" s="563"/>
      <c r="I23" s="563"/>
      <c r="J23" s="563"/>
      <c r="K23" s="563"/>
      <c r="L23" s="563"/>
      <c r="M23" s="563"/>
      <c r="N23" s="563"/>
      <c r="O23" s="563"/>
    </row>
    <row r="24" spans="1:15" ht="24.75" customHeight="1" x14ac:dyDescent="0.25">
      <c r="A24" s="1086" t="s">
        <v>706</v>
      </c>
      <c r="B24" s="1087" t="s">
        <v>707</v>
      </c>
      <c r="C24" s="563" t="s">
        <v>701</v>
      </c>
      <c r="D24" s="563"/>
      <c r="E24" s="563"/>
      <c r="F24" s="563"/>
      <c r="G24" s="563"/>
      <c r="H24" s="563"/>
      <c r="I24" s="563"/>
      <c r="J24" s="563"/>
      <c r="K24" s="563"/>
      <c r="L24" s="563"/>
      <c r="M24" s="563"/>
      <c r="N24" s="563"/>
      <c r="O24" s="563"/>
    </row>
    <row r="25" spans="1:15" ht="24.75" customHeight="1" x14ac:dyDescent="0.25">
      <c r="A25" s="1086"/>
      <c r="B25" s="1087"/>
      <c r="C25" s="563" t="s">
        <v>702</v>
      </c>
      <c r="D25" s="563"/>
      <c r="E25" s="563"/>
      <c r="F25" s="563"/>
      <c r="G25" s="563"/>
      <c r="H25" s="563"/>
      <c r="I25" s="563"/>
      <c r="J25" s="563"/>
      <c r="K25" s="563"/>
      <c r="L25" s="563"/>
      <c r="M25" s="563"/>
      <c r="N25" s="563"/>
      <c r="O25" s="563"/>
    </row>
    <row r="26" spans="1:15" ht="39.75" customHeight="1" x14ac:dyDescent="0.25">
      <c r="A26" s="1086" t="s">
        <v>118</v>
      </c>
      <c r="B26" s="1087" t="s">
        <v>708</v>
      </c>
      <c r="C26" s="563" t="s">
        <v>701</v>
      </c>
      <c r="D26" s="566">
        <f>D18</f>
        <v>739</v>
      </c>
      <c r="E26" s="566">
        <f t="shared" ref="E26:N27" si="1">E18</f>
        <v>426</v>
      </c>
      <c r="F26" s="566">
        <f t="shared" si="1"/>
        <v>62</v>
      </c>
      <c r="G26" s="566">
        <f t="shared" si="1"/>
        <v>409</v>
      </c>
      <c r="H26" s="566">
        <f t="shared" si="1"/>
        <v>429.45000000000005</v>
      </c>
      <c r="I26" s="566">
        <f>I16</f>
        <v>346</v>
      </c>
      <c r="J26" s="566">
        <f t="shared" si="1"/>
        <v>450.92250000000007</v>
      </c>
      <c r="K26" s="566">
        <f>K16</f>
        <v>246</v>
      </c>
      <c r="L26" s="566">
        <f t="shared" si="1"/>
        <v>473.46862500000009</v>
      </c>
      <c r="M26" s="566"/>
      <c r="N26" s="566">
        <f t="shared" si="1"/>
        <v>497.14205625000011</v>
      </c>
      <c r="O26" s="566"/>
    </row>
    <row r="27" spans="1:15" ht="45" customHeight="1" x14ac:dyDescent="0.25">
      <c r="A27" s="1086"/>
      <c r="B27" s="1087"/>
      <c r="C27" s="563" t="s">
        <v>702</v>
      </c>
      <c r="D27" s="566">
        <f>D19</f>
        <v>3.0210400000000002</v>
      </c>
      <c r="E27" s="566">
        <f t="shared" si="1"/>
        <v>2.1055700000000002</v>
      </c>
      <c r="F27" s="566">
        <f t="shared" si="1"/>
        <v>0.30355599999999999</v>
      </c>
      <c r="G27" s="566">
        <f t="shared" si="1"/>
        <v>1.8100553333333336</v>
      </c>
      <c r="H27" s="566">
        <f t="shared" si="1"/>
        <v>1.9005581000000003</v>
      </c>
      <c r="I27" s="566">
        <f>I17</f>
        <v>1.929765</v>
      </c>
      <c r="J27" s="566">
        <f t="shared" si="1"/>
        <v>1.9955860050000003</v>
      </c>
      <c r="K27" s="566">
        <f>K17</f>
        <v>1.5988199999999999</v>
      </c>
      <c r="L27" s="566">
        <f t="shared" si="1"/>
        <v>2.0953653052500005</v>
      </c>
      <c r="M27" s="566"/>
      <c r="N27" s="566">
        <f t="shared" si="1"/>
        <v>2.2001335705125005</v>
      </c>
      <c r="O27" s="566"/>
    </row>
    <row r="28" spans="1:15" ht="28.5" customHeight="1" x14ac:dyDescent="0.25">
      <c r="A28" s="1086" t="s">
        <v>120</v>
      </c>
      <c r="B28" s="1087" t="s">
        <v>703</v>
      </c>
      <c r="C28" s="563" t="s">
        <v>701</v>
      </c>
      <c r="D28" s="566">
        <f>D26</f>
        <v>739</v>
      </c>
      <c r="E28" s="566">
        <f t="shared" ref="E28:N29" si="2">E26</f>
        <v>426</v>
      </c>
      <c r="F28" s="566">
        <f t="shared" si="2"/>
        <v>62</v>
      </c>
      <c r="G28" s="566">
        <f t="shared" si="2"/>
        <v>409</v>
      </c>
      <c r="H28" s="566">
        <f t="shared" si="2"/>
        <v>429.45000000000005</v>
      </c>
      <c r="I28" s="566">
        <f>I18</f>
        <v>346</v>
      </c>
      <c r="J28" s="566">
        <f t="shared" si="2"/>
        <v>450.92250000000007</v>
      </c>
      <c r="K28" s="566">
        <f>K18</f>
        <v>246</v>
      </c>
      <c r="L28" s="566">
        <f t="shared" si="2"/>
        <v>473.46862500000009</v>
      </c>
      <c r="M28" s="566"/>
      <c r="N28" s="566">
        <f t="shared" si="2"/>
        <v>497.14205625000011</v>
      </c>
      <c r="O28" s="563"/>
    </row>
    <row r="29" spans="1:15" ht="26.25" customHeight="1" x14ac:dyDescent="0.25">
      <c r="A29" s="1086"/>
      <c r="B29" s="1087"/>
      <c r="C29" s="563" t="s">
        <v>702</v>
      </c>
      <c r="D29" s="566">
        <f>D27</f>
        <v>3.0210400000000002</v>
      </c>
      <c r="E29" s="566">
        <f t="shared" si="2"/>
        <v>2.1055700000000002</v>
      </c>
      <c r="F29" s="566">
        <f t="shared" si="2"/>
        <v>0.30355599999999999</v>
      </c>
      <c r="G29" s="566">
        <f t="shared" si="2"/>
        <v>1.8100553333333336</v>
      </c>
      <c r="H29" s="566">
        <f t="shared" si="2"/>
        <v>1.9005581000000003</v>
      </c>
      <c r="I29" s="566">
        <f>I19</f>
        <v>1.929765</v>
      </c>
      <c r="J29" s="566">
        <f t="shared" si="2"/>
        <v>1.9955860050000003</v>
      </c>
      <c r="K29" s="566">
        <f>K19</f>
        <v>1.5988199999999999</v>
      </c>
      <c r="L29" s="566">
        <f t="shared" si="2"/>
        <v>2.0953653052500005</v>
      </c>
      <c r="M29" s="566"/>
      <c r="N29" s="566">
        <f t="shared" si="2"/>
        <v>2.2001335705125005</v>
      </c>
      <c r="O29" s="563"/>
    </row>
    <row r="30" spans="1:15" ht="30.75" customHeight="1" x14ac:dyDescent="0.25">
      <c r="A30" s="1086" t="s">
        <v>122</v>
      </c>
      <c r="B30" s="1087" t="s">
        <v>704</v>
      </c>
      <c r="C30" s="563" t="s">
        <v>701</v>
      </c>
      <c r="D30" s="563"/>
      <c r="E30" s="563"/>
      <c r="F30" s="563"/>
      <c r="G30" s="563"/>
      <c r="H30" s="563"/>
      <c r="I30" s="563"/>
      <c r="J30" s="563"/>
      <c r="K30" s="563"/>
      <c r="L30" s="563"/>
      <c r="M30" s="563"/>
      <c r="N30" s="563"/>
      <c r="O30" s="563"/>
    </row>
    <row r="31" spans="1:15" ht="30.75" customHeight="1" x14ac:dyDescent="0.25">
      <c r="A31" s="1086"/>
      <c r="B31" s="1087"/>
      <c r="C31" s="563" t="s">
        <v>702</v>
      </c>
      <c r="D31" s="563"/>
      <c r="E31" s="563"/>
      <c r="F31" s="563"/>
      <c r="G31" s="563"/>
      <c r="H31" s="563"/>
      <c r="I31" s="563"/>
      <c r="J31" s="563"/>
      <c r="K31" s="563"/>
      <c r="L31" s="563"/>
      <c r="M31" s="563"/>
      <c r="N31" s="563"/>
      <c r="O31" s="563"/>
    </row>
    <row r="32" spans="1:15" ht="30.75" customHeight="1" x14ac:dyDescent="0.25">
      <c r="A32" s="1086" t="s">
        <v>709</v>
      </c>
      <c r="B32" s="1087" t="s">
        <v>705</v>
      </c>
      <c r="C32" s="563" t="s">
        <v>701</v>
      </c>
      <c r="D32" s="563"/>
      <c r="E32" s="563"/>
      <c r="F32" s="563"/>
      <c r="G32" s="563"/>
      <c r="H32" s="563"/>
      <c r="I32" s="563"/>
      <c r="J32" s="563"/>
      <c r="K32" s="563"/>
      <c r="L32" s="563"/>
      <c r="M32" s="563"/>
      <c r="N32" s="563"/>
      <c r="O32" s="563"/>
    </row>
    <row r="33" spans="1:15" ht="27.75" customHeight="1" x14ac:dyDescent="0.25">
      <c r="A33" s="1086"/>
      <c r="B33" s="1087"/>
      <c r="C33" s="563" t="s">
        <v>702</v>
      </c>
      <c r="D33" s="563"/>
      <c r="E33" s="563"/>
      <c r="F33" s="563"/>
      <c r="G33" s="563"/>
      <c r="H33" s="563"/>
      <c r="I33" s="563"/>
      <c r="J33" s="563"/>
      <c r="K33" s="563"/>
      <c r="L33" s="563"/>
      <c r="M33" s="563"/>
      <c r="N33" s="563"/>
      <c r="O33" s="563"/>
    </row>
    <row r="34" spans="1:15" ht="30.75" customHeight="1" x14ac:dyDescent="0.25">
      <c r="A34" s="1086" t="s">
        <v>710</v>
      </c>
      <c r="B34" s="1087" t="s">
        <v>707</v>
      </c>
      <c r="C34" s="563" t="s">
        <v>701</v>
      </c>
      <c r="D34" s="563"/>
      <c r="E34" s="563"/>
      <c r="F34" s="563"/>
      <c r="G34" s="563"/>
      <c r="H34" s="563"/>
      <c r="I34" s="563"/>
      <c r="J34" s="563"/>
      <c r="K34" s="563"/>
      <c r="L34" s="563"/>
      <c r="M34" s="563"/>
      <c r="N34" s="563"/>
      <c r="O34" s="563"/>
    </row>
    <row r="35" spans="1:15" ht="32.25" customHeight="1" x14ac:dyDescent="0.25">
      <c r="A35" s="1086"/>
      <c r="B35" s="1087"/>
      <c r="C35" s="563" t="s">
        <v>702</v>
      </c>
      <c r="D35" s="563"/>
      <c r="E35" s="563"/>
      <c r="F35" s="563"/>
      <c r="G35" s="563"/>
      <c r="H35" s="563"/>
      <c r="I35" s="563"/>
      <c r="J35" s="563"/>
      <c r="K35" s="563"/>
      <c r="L35" s="563"/>
      <c r="M35" s="563"/>
      <c r="N35" s="563"/>
      <c r="O35" s="563"/>
    </row>
    <row r="36" spans="1:15" ht="40.5" customHeight="1" x14ac:dyDescent="0.25">
      <c r="A36" s="1086" t="s">
        <v>124</v>
      </c>
      <c r="B36" s="1087" t="s">
        <v>711</v>
      </c>
      <c r="C36" s="563" t="s">
        <v>701</v>
      </c>
      <c r="D36" s="566">
        <f>D26</f>
        <v>739</v>
      </c>
      <c r="E36" s="566">
        <f t="shared" ref="E36:N37" si="3">E26</f>
        <v>426</v>
      </c>
      <c r="F36" s="566">
        <f t="shared" si="3"/>
        <v>62</v>
      </c>
      <c r="G36" s="566">
        <f t="shared" si="3"/>
        <v>409</v>
      </c>
      <c r="H36" s="566">
        <f t="shared" si="3"/>
        <v>429.45000000000005</v>
      </c>
      <c r="I36" s="566">
        <f>34+275</f>
        <v>309</v>
      </c>
      <c r="J36" s="566">
        <f t="shared" si="3"/>
        <v>450.92250000000007</v>
      </c>
      <c r="K36" s="566">
        <f>59+147+22</f>
        <v>228</v>
      </c>
      <c r="L36" s="566">
        <f t="shared" si="3"/>
        <v>473.46862500000009</v>
      </c>
      <c r="M36" s="566"/>
      <c r="N36" s="566">
        <f t="shared" si="3"/>
        <v>497.14205625000011</v>
      </c>
      <c r="O36" s="563"/>
    </row>
    <row r="37" spans="1:15" ht="33" customHeight="1" x14ac:dyDescent="0.25">
      <c r="A37" s="1086"/>
      <c r="B37" s="1087"/>
      <c r="C37" s="563" t="s">
        <v>702</v>
      </c>
      <c r="D37" s="566">
        <f>D27</f>
        <v>3.0210400000000002</v>
      </c>
      <c r="E37" s="566">
        <f t="shared" si="3"/>
        <v>2.1055700000000002</v>
      </c>
      <c r="F37" s="566">
        <f t="shared" si="3"/>
        <v>0.30355599999999999</v>
      </c>
      <c r="G37" s="566">
        <f t="shared" si="3"/>
        <v>1.8100553333333336</v>
      </c>
      <c r="H37" s="566">
        <f t="shared" si="3"/>
        <v>1.9005581000000003</v>
      </c>
      <c r="I37" s="566">
        <f>0.1914+1.52</f>
        <v>1.7114</v>
      </c>
      <c r="J37" s="566">
        <f t="shared" si="3"/>
        <v>1.9955860050000003</v>
      </c>
      <c r="K37" s="566">
        <f>0.314435+0.9675+0.174</f>
        <v>1.455935</v>
      </c>
      <c r="L37" s="566">
        <f t="shared" si="3"/>
        <v>2.0953653052500005</v>
      </c>
      <c r="M37" s="566"/>
      <c r="N37" s="566">
        <f t="shared" si="3"/>
        <v>2.2001335705125005</v>
      </c>
      <c r="O37" s="563"/>
    </row>
    <row r="38" spans="1:15" ht="27" customHeight="1" x14ac:dyDescent="0.25">
      <c r="A38" s="1086" t="s">
        <v>712</v>
      </c>
      <c r="B38" s="1087" t="s">
        <v>703</v>
      </c>
      <c r="C38" s="563" t="s">
        <v>701</v>
      </c>
      <c r="D38" s="566">
        <f>D36</f>
        <v>739</v>
      </c>
      <c r="E38" s="566">
        <f t="shared" ref="E38:N39" si="4">E36</f>
        <v>426</v>
      </c>
      <c r="F38" s="566">
        <f t="shared" si="4"/>
        <v>62</v>
      </c>
      <c r="G38" s="566">
        <f t="shared" si="4"/>
        <v>409</v>
      </c>
      <c r="H38" s="566">
        <f t="shared" si="4"/>
        <v>429.45000000000005</v>
      </c>
      <c r="I38" s="566">
        <f>I36</f>
        <v>309</v>
      </c>
      <c r="J38" s="566">
        <f t="shared" si="4"/>
        <v>450.92250000000007</v>
      </c>
      <c r="K38" s="566">
        <f>K36</f>
        <v>228</v>
      </c>
      <c r="L38" s="566">
        <f t="shared" si="4"/>
        <v>473.46862500000009</v>
      </c>
      <c r="M38" s="566"/>
      <c r="N38" s="566">
        <f t="shared" si="4"/>
        <v>497.14205625000011</v>
      </c>
      <c r="O38" s="563"/>
    </row>
    <row r="39" spans="1:15" ht="30.75" customHeight="1" x14ac:dyDescent="0.25">
      <c r="A39" s="1086"/>
      <c r="B39" s="1087"/>
      <c r="C39" s="563" t="s">
        <v>702</v>
      </c>
      <c r="D39" s="566">
        <f>D37</f>
        <v>3.0210400000000002</v>
      </c>
      <c r="E39" s="566">
        <f t="shared" si="4"/>
        <v>2.1055700000000002</v>
      </c>
      <c r="F39" s="566">
        <f t="shared" si="4"/>
        <v>0.30355599999999999</v>
      </c>
      <c r="G39" s="566">
        <f t="shared" si="4"/>
        <v>1.8100553333333336</v>
      </c>
      <c r="H39" s="566">
        <f t="shared" si="4"/>
        <v>1.9005581000000003</v>
      </c>
      <c r="I39" s="566">
        <f>I37</f>
        <v>1.7114</v>
      </c>
      <c r="J39" s="566">
        <f t="shared" si="4"/>
        <v>1.9955860050000003</v>
      </c>
      <c r="K39" s="566">
        <f>K37</f>
        <v>1.455935</v>
      </c>
      <c r="L39" s="566">
        <f t="shared" si="4"/>
        <v>2.0953653052500005</v>
      </c>
      <c r="M39" s="566"/>
      <c r="N39" s="566">
        <f t="shared" si="4"/>
        <v>2.2001335705125005</v>
      </c>
      <c r="O39" s="563"/>
    </row>
    <row r="40" spans="1:15" ht="30.75" customHeight="1" x14ac:dyDescent="0.25">
      <c r="A40" s="1086" t="s">
        <v>713</v>
      </c>
      <c r="B40" s="1087" t="s">
        <v>704</v>
      </c>
      <c r="C40" s="563" t="s">
        <v>701</v>
      </c>
      <c r="D40" s="563"/>
      <c r="E40" s="563"/>
      <c r="F40" s="563"/>
      <c r="G40" s="563"/>
      <c r="H40" s="563"/>
      <c r="I40" s="563"/>
      <c r="J40" s="563"/>
      <c r="K40" s="563"/>
      <c r="L40" s="563"/>
      <c r="M40" s="563"/>
      <c r="N40" s="563"/>
      <c r="O40" s="563"/>
    </row>
    <row r="41" spans="1:15" ht="29.25" customHeight="1" x14ac:dyDescent="0.25">
      <c r="A41" s="1086"/>
      <c r="B41" s="1087"/>
      <c r="C41" s="563" t="s">
        <v>702</v>
      </c>
      <c r="D41" s="563"/>
      <c r="E41" s="563"/>
      <c r="F41" s="563"/>
      <c r="G41" s="563"/>
      <c r="H41" s="563"/>
      <c r="I41" s="563"/>
      <c r="J41" s="563"/>
      <c r="K41" s="563"/>
      <c r="L41" s="563"/>
      <c r="M41" s="563"/>
      <c r="N41" s="563"/>
      <c r="O41" s="563"/>
    </row>
    <row r="42" spans="1:15" ht="31.5" customHeight="1" x14ac:dyDescent="0.25">
      <c r="A42" s="1086" t="s">
        <v>714</v>
      </c>
      <c r="B42" s="1087" t="s">
        <v>705</v>
      </c>
      <c r="C42" s="563" t="s">
        <v>701</v>
      </c>
      <c r="D42" s="563"/>
      <c r="E42" s="563"/>
      <c r="F42" s="563"/>
      <c r="G42" s="563"/>
      <c r="H42" s="563"/>
      <c r="I42" s="563"/>
      <c r="J42" s="563"/>
      <c r="K42" s="563"/>
      <c r="L42" s="563"/>
      <c r="M42" s="563"/>
      <c r="N42" s="563"/>
      <c r="O42" s="563"/>
    </row>
    <row r="43" spans="1:15" ht="30.75" customHeight="1" x14ac:dyDescent="0.25">
      <c r="A43" s="1086"/>
      <c r="B43" s="1087"/>
      <c r="C43" s="563" t="s">
        <v>702</v>
      </c>
      <c r="D43" s="563"/>
      <c r="E43" s="563"/>
      <c r="F43" s="563"/>
      <c r="G43" s="563"/>
      <c r="H43" s="563"/>
      <c r="I43" s="563"/>
      <c r="J43" s="563"/>
      <c r="K43" s="563"/>
      <c r="L43" s="563"/>
      <c r="M43" s="563"/>
      <c r="N43" s="563"/>
      <c r="O43" s="563"/>
    </row>
    <row r="44" spans="1:15" ht="27.75" customHeight="1" x14ac:dyDescent="0.25">
      <c r="A44" s="1086" t="s">
        <v>715</v>
      </c>
      <c r="B44" s="1087" t="s">
        <v>707</v>
      </c>
      <c r="C44" s="563" t="s">
        <v>701</v>
      </c>
      <c r="D44" s="563"/>
      <c r="E44" s="563"/>
      <c r="F44" s="563"/>
      <c r="G44" s="563"/>
      <c r="H44" s="563"/>
      <c r="I44" s="563"/>
      <c r="J44" s="563"/>
      <c r="K44" s="563"/>
      <c r="L44" s="563"/>
      <c r="M44" s="563"/>
      <c r="N44" s="563"/>
      <c r="O44" s="563"/>
    </row>
    <row r="45" spans="1:15" ht="27.75" customHeight="1" x14ac:dyDescent="0.25">
      <c r="A45" s="1086"/>
      <c r="B45" s="1087"/>
      <c r="C45" s="563" t="s">
        <v>702</v>
      </c>
      <c r="D45" s="563"/>
      <c r="E45" s="563"/>
      <c r="F45" s="563"/>
      <c r="G45" s="563"/>
      <c r="H45" s="563"/>
      <c r="I45" s="563"/>
      <c r="J45" s="567"/>
      <c r="K45" s="567"/>
      <c r="L45" s="567"/>
      <c r="M45" s="567"/>
      <c r="N45" s="567"/>
      <c r="O45" s="567"/>
    </row>
    <row r="46" spans="1:15" ht="102.75" customHeight="1" x14ac:dyDescent="0.25">
      <c r="A46" s="564" t="s">
        <v>126</v>
      </c>
      <c r="B46" s="567" t="s">
        <v>716</v>
      </c>
      <c r="C46" s="563" t="s">
        <v>717</v>
      </c>
      <c r="D46" s="563"/>
      <c r="E46" s="563"/>
      <c r="F46" s="563"/>
      <c r="G46" s="563"/>
      <c r="H46" s="563"/>
      <c r="I46" s="563"/>
      <c r="J46" s="567"/>
      <c r="K46" s="567"/>
      <c r="L46" s="567"/>
      <c r="M46" s="567"/>
      <c r="N46" s="567"/>
      <c r="O46" s="567"/>
    </row>
    <row r="47" spans="1:15" ht="39.75" customHeight="1" x14ac:dyDescent="0.25">
      <c r="A47" s="564" t="s">
        <v>265</v>
      </c>
      <c r="B47" s="567" t="s">
        <v>718</v>
      </c>
      <c r="C47" s="563" t="s">
        <v>717</v>
      </c>
      <c r="D47" s="563"/>
      <c r="E47" s="563"/>
      <c r="F47" s="563"/>
      <c r="G47" s="563"/>
      <c r="H47" s="563"/>
      <c r="I47" s="563"/>
      <c r="J47" s="567"/>
      <c r="K47" s="567"/>
      <c r="L47" s="567"/>
      <c r="M47" s="567"/>
      <c r="N47" s="567"/>
      <c r="O47" s="567"/>
    </row>
    <row r="48" spans="1:15" ht="31.5" x14ac:dyDescent="0.25">
      <c r="A48" s="564" t="s">
        <v>128</v>
      </c>
      <c r="B48" s="567" t="s">
        <v>719</v>
      </c>
      <c r="C48" s="563" t="s">
        <v>717</v>
      </c>
      <c r="D48" s="563"/>
      <c r="E48" s="563"/>
      <c r="F48" s="563"/>
      <c r="G48" s="563"/>
      <c r="H48" s="563"/>
      <c r="I48" s="563"/>
      <c r="J48" s="567"/>
      <c r="K48" s="567"/>
      <c r="L48" s="567"/>
      <c r="M48" s="567"/>
      <c r="N48" s="567"/>
      <c r="O48" s="567"/>
    </row>
    <row r="49" spans="1:15" ht="54.75" customHeight="1" x14ac:dyDescent="0.25">
      <c r="A49" s="564" t="s">
        <v>720</v>
      </c>
      <c r="B49" s="567" t="s">
        <v>721</v>
      </c>
      <c r="C49" s="563" t="s">
        <v>717</v>
      </c>
      <c r="D49" s="563"/>
      <c r="E49" s="563"/>
      <c r="F49" s="563"/>
      <c r="G49" s="563"/>
      <c r="H49" s="563"/>
      <c r="I49" s="563"/>
      <c r="J49" s="567"/>
      <c r="K49" s="567"/>
      <c r="L49" s="567"/>
      <c r="M49" s="567"/>
      <c r="N49" s="567"/>
      <c r="O49" s="567"/>
    </row>
    <row r="50" spans="1:15" ht="48.75" customHeight="1" x14ac:dyDescent="0.25">
      <c r="A50" s="564" t="s">
        <v>722</v>
      </c>
      <c r="B50" s="567" t="s">
        <v>723</v>
      </c>
      <c r="C50" s="563" t="s">
        <v>717</v>
      </c>
      <c r="D50" s="563"/>
      <c r="E50" s="563"/>
      <c r="F50" s="563"/>
      <c r="G50" s="563"/>
      <c r="H50" s="563"/>
      <c r="I50" s="563"/>
      <c r="J50" s="567"/>
      <c r="K50" s="567"/>
      <c r="L50" s="567"/>
      <c r="M50" s="567"/>
      <c r="N50" s="567"/>
      <c r="O50" s="567"/>
    </row>
    <row r="51" spans="1:15" ht="29.25" customHeight="1" x14ac:dyDescent="0.25">
      <c r="A51" s="1086" t="s">
        <v>724</v>
      </c>
      <c r="B51" s="1087" t="s">
        <v>725</v>
      </c>
      <c r="C51" s="563" t="s">
        <v>317</v>
      </c>
      <c r="D51" s="563"/>
      <c r="E51" s="563"/>
      <c r="F51" s="563"/>
      <c r="G51" s="563"/>
      <c r="H51" s="563"/>
      <c r="I51" s="563"/>
      <c r="J51" s="567"/>
      <c r="K51" s="567"/>
      <c r="L51" s="567"/>
      <c r="M51" s="567"/>
      <c r="N51" s="567"/>
      <c r="O51" s="567"/>
    </row>
    <row r="52" spans="1:15" ht="27.75" customHeight="1" x14ac:dyDescent="0.25">
      <c r="A52" s="1086"/>
      <c r="B52" s="1087"/>
      <c r="C52" s="563" t="s">
        <v>726</v>
      </c>
      <c r="D52" s="563"/>
      <c r="E52" s="563"/>
      <c r="F52" s="563"/>
      <c r="G52" s="563"/>
      <c r="H52" s="563"/>
      <c r="I52" s="563"/>
      <c r="J52" s="567"/>
      <c r="K52" s="567"/>
      <c r="L52" s="567"/>
      <c r="M52" s="567"/>
      <c r="N52" s="567"/>
      <c r="O52" s="567"/>
    </row>
    <row r="53" spans="1:15" ht="27.75" customHeight="1" x14ac:dyDescent="0.25">
      <c r="A53" s="1086"/>
      <c r="B53" s="1087"/>
      <c r="C53" s="563" t="s">
        <v>727</v>
      </c>
      <c r="D53" s="563"/>
      <c r="E53" s="563"/>
      <c r="F53" s="563"/>
      <c r="G53" s="563"/>
      <c r="H53" s="563"/>
      <c r="I53" s="563"/>
      <c r="J53" s="567"/>
      <c r="K53" s="567"/>
      <c r="L53" s="567"/>
      <c r="M53" s="567"/>
      <c r="N53" s="567"/>
      <c r="O53" s="567"/>
    </row>
    <row r="54" spans="1:15" ht="24" customHeight="1" x14ac:dyDescent="0.25">
      <c r="A54" s="1086"/>
      <c r="B54" s="1087"/>
      <c r="C54" s="563" t="s">
        <v>728</v>
      </c>
      <c r="D54" s="563"/>
      <c r="E54" s="563"/>
      <c r="F54" s="563"/>
      <c r="G54" s="563"/>
      <c r="H54" s="563"/>
      <c r="I54" s="563"/>
      <c r="J54" s="567"/>
      <c r="K54" s="567"/>
      <c r="L54" s="567"/>
      <c r="M54" s="567"/>
      <c r="N54" s="567"/>
      <c r="O54" s="567"/>
    </row>
    <row r="55" spans="1:15" ht="15.75" x14ac:dyDescent="0.25">
      <c r="A55" s="1086" t="s">
        <v>729</v>
      </c>
      <c r="B55" s="1087" t="s">
        <v>704</v>
      </c>
      <c r="C55" s="563" t="s">
        <v>317</v>
      </c>
      <c r="D55" s="563"/>
      <c r="E55" s="563"/>
      <c r="F55" s="563"/>
      <c r="G55" s="563"/>
      <c r="H55" s="563"/>
      <c r="I55" s="563"/>
      <c r="J55" s="567"/>
      <c r="K55" s="567"/>
      <c r="L55" s="567"/>
      <c r="M55" s="567"/>
      <c r="N55" s="567"/>
      <c r="O55" s="567"/>
    </row>
    <row r="56" spans="1:15" ht="15.75" x14ac:dyDescent="0.25">
      <c r="A56" s="1086"/>
      <c r="B56" s="1087"/>
      <c r="C56" s="563" t="s">
        <v>726</v>
      </c>
      <c r="D56" s="563"/>
      <c r="E56" s="563"/>
      <c r="F56" s="563"/>
      <c r="G56" s="563"/>
      <c r="H56" s="563"/>
      <c r="I56" s="563"/>
      <c r="J56" s="567"/>
      <c r="K56" s="567"/>
      <c r="L56" s="567"/>
      <c r="M56" s="567"/>
      <c r="N56" s="567"/>
      <c r="O56" s="567"/>
    </row>
    <row r="57" spans="1:15" ht="15.75" x14ac:dyDescent="0.25">
      <c r="A57" s="1086"/>
      <c r="B57" s="1087"/>
      <c r="C57" s="563" t="s">
        <v>727</v>
      </c>
      <c r="D57" s="563"/>
      <c r="E57" s="563"/>
      <c r="F57" s="563"/>
      <c r="G57" s="563"/>
      <c r="H57" s="563"/>
      <c r="I57" s="563"/>
      <c r="J57" s="567"/>
      <c r="K57" s="567"/>
      <c r="L57" s="567"/>
      <c r="M57" s="567"/>
      <c r="N57" s="567"/>
      <c r="O57" s="567"/>
    </row>
    <row r="58" spans="1:15" ht="18.75" x14ac:dyDescent="0.25">
      <c r="A58" s="1086"/>
      <c r="B58" s="1087"/>
      <c r="C58" s="563" t="s">
        <v>728</v>
      </c>
      <c r="D58" s="563"/>
      <c r="E58" s="563"/>
      <c r="F58" s="563"/>
      <c r="G58" s="563"/>
      <c r="H58" s="563"/>
      <c r="I58" s="563"/>
      <c r="J58" s="567"/>
      <c r="K58" s="567"/>
      <c r="L58" s="567"/>
      <c r="M58" s="567"/>
      <c r="N58" s="567"/>
      <c r="O58" s="567"/>
    </row>
    <row r="59" spans="1:15" ht="15.75" x14ac:dyDescent="0.25">
      <c r="A59" s="1086" t="s">
        <v>730</v>
      </c>
      <c r="B59" s="1087" t="s">
        <v>705</v>
      </c>
      <c r="C59" s="563" t="s">
        <v>317</v>
      </c>
      <c r="D59" s="563"/>
      <c r="E59" s="563"/>
      <c r="F59" s="563"/>
      <c r="G59" s="563"/>
      <c r="H59" s="563"/>
      <c r="I59" s="563"/>
      <c r="J59" s="567"/>
      <c r="K59" s="567"/>
      <c r="L59" s="567"/>
      <c r="M59" s="567"/>
      <c r="N59" s="567"/>
      <c r="O59" s="567"/>
    </row>
    <row r="60" spans="1:15" ht="15.75" x14ac:dyDescent="0.25">
      <c r="A60" s="1086"/>
      <c r="B60" s="1087"/>
      <c r="C60" s="563" t="s">
        <v>726</v>
      </c>
      <c r="D60" s="563"/>
      <c r="E60" s="563"/>
      <c r="F60" s="563"/>
      <c r="G60" s="563"/>
      <c r="H60" s="563"/>
      <c r="I60" s="563"/>
      <c r="J60" s="567"/>
      <c r="K60" s="567"/>
      <c r="L60" s="567"/>
      <c r="M60" s="567"/>
      <c r="N60" s="567"/>
      <c r="O60" s="567"/>
    </row>
    <row r="61" spans="1:15" ht="15.75" x14ac:dyDescent="0.25">
      <c r="A61" s="1086"/>
      <c r="B61" s="1087"/>
      <c r="C61" s="563" t="s">
        <v>727</v>
      </c>
      <c r="D61" s="563"/>
      <c r="E61" s="563"/>
      <c r="F61" s="563"/>
      <c r="G61" s="563"/>
      <c r="H61" s="563"/>
      <c r="I61" s="563"/>
      <c r="J61" s="567"/>
      <c r="K61" s="567"/>
      <c r="L61" s="567"/>
      <c r="M61" s="567"/>
      <c r="N61" s="567"/>
      <c r="O61" s="567"/>
    </row>
    <row r="62" spans="1:15" ht="18.75" x14ac:dyDescent="0.25">
      <c r="A62" s="1086"/>
      <c r="B62" s="1087"/>
      <c r="C62" s="563" t="s">
        <v>728</v>
      </c>
      <c r="D62" s="563"/>
      <c r="E62" s="563"/>
      <c r="F62" s="563"/>
      <c r="G62" s="563"/>
      <c r="H62" s="563"/>
      <c r="I62" s="563"/>
      <c r="J62" s="567"/>
      <c r="K62" s="567"/>
      <c r="L62" s="567"/>
      <c r="M62" s="567"/>
      <c r="N62" s="567"/>
      <c r="O62" s="567"/>
    </row>
    <row r="63" spans="1:15" ht="15.75" x14ac:dyDescent="0.25">
      <c r="A63" s="1086" t="s">
        <v>731</v>
      </c>
      <c r="B63" s="1087" t="s">
        <v>707</v>
      </c>
      <c r="C63" s="563" t="s">
        <v>317</v>
      </c>
      <c r="D63" s="563"/>
      <c r="E63" s="563"/>
      <c r="F63" s="563"/>
      <c r="G63" s="563"/>
      <c r="H63" s="563"/>
      <c r="I63" s="563"/>
      <c r="J63" s="567"/>
      <c r="K63" s="567"/>
      <c r="L63" s="567"/>
      <c r="M63" s="567"/>
      <c r="N63" s="567"/>
      <c r="O63" s="567"/>
    </row>
    <row r="64" spans="1:15" ht="15.75" x14ac:dyDescent="0.25">
      <c r="A64" s="1086"/>
      <c r="B64" s="1087"/>
      <c r="C64" s="563" t="s">
        <v>726</v>
      </c>
      <c r="D64" s="563"/>
      <c r="E64" s="563"/>
      <c r="F64" s="563"/>
      <c r="G64" s="563"/>
      <c r="H64" s="563"/>
      <c r="I64" s="563"/>
      <c r="J64" s="567"/>
      <c r="K64" s="567"/>
      <c r="L64" s="567"/>
      <c r="M64" s="567"/>
      <c r="N64" s="567"/>
      <c r="O64" s="567"/>
    </row>
    <row r="65" spans="1:15" ht="29.25" customHeight="1" x14ac:dyDescent="0.25">
      <c r="A65" s="1086"/>
      <c r="B65" s="1087"/>
      <c r="C65" s="563" t="s">
        <v>727</v>
      </c>
      <c r="D65" s="563"/>
      <c r="E65" s="563"/>
      <c r="F65" s="563"/>
      <c r="G65" s="563"/>
      <c r="H65" s="563"/>
      <c r="I65" s="563"/>
      <c r="J65" s="567"/>
      <c r="K65" s="567"/>
      <c r="L65" s="567"/>
      <c r="M65" s="567"/>
      <c r="N65" s="567"/>
      <c r="O65" s="567"/>
    </row>
    <row r="66" spans="1:15" ht="25.5" customHeight="1" x14ac:dyDescent="0.25">
      <c r="A66" s="1086"/>
      <c r="B66" s="1087"/>
      <c r="C66" s="563" t="s">
        <v>728</v>
      </c>
      <c r="D66" s="563"/>
      <c r="E66" s="563"/>
      <c r="F66" s="563"/>
      <c r="G66" s="563"/>
      <c r="H66" s="563"/>
      <c r="I66" s="563"/>
      <c r="J66" s="567"/>
      <c r="K66" s="567"/>
      <c r="L66" s="567"/>
      <c r="M66" s="567"/>
      <c r="N66" s="567"/>
      <c r="O66" s="567"/>
    </row>
    <row r="67" spans="1:15" ht="27.75" customHeight="1" x14ac:dyDescent="0.25">
      <c r="A67" s="1086" t="s">
        <v>732</v>
      </c>
      <c r="B67" s="1087" t="s">
        <v>733</v>
      </c>
      <c r="C67" s="563" t="s">
        <v>317</v>
      </c>
      <c r="D67" s="567"/>
      <c r="E67" s="567"/>
      <c r="F67" s="567"/>
      <c r="G67" s="567"/>
      <c r="H67" s="567"/>
      <c r="I67" s="567"/>
      <c r="J67" s="567"/>
      <c r="K67" s="567"/>
      <c r="L67" s="567"/>
      <c r="M67" s="567"/>
      <c r="N67" s="567"/>
      <c r="O67" s="567"/>
    </row>
    <row r="68" spans="1:15" ht="28.5" customHeight="1" x14ac:dyDescent="0.25">
      <c r="A68" s="1086"/>
      <c r="B68" s="1087"/>
      <c r="C68" s="563" t="s">
        <v>726</v>
      </c>
      <c r="D68" s="567"/>
      <c r="E68" s="567"/>
      <c r="F68" s="567"/>
      <c r="G68" s="567"/>
      <c r="H68" s="567"/>
      <c r="I68" s="567"/>
      <c r="J68" s="567"/>
      <c r="K68" s="567"/>
      <c r="L68" s="567"/>
      <c r="M68" s="567"/>
      <c r="N68" s="567"/>
      <c r="O68" s="567"/>
    </row>
    <row r="69" spans="1:15" ht="24" customHeight="1" x14ac:dyDescent="0.25">
      <c r="A69" s="1086"/>
      <c r="B69" s="1087"/>
      <c r="C69" s="563" t="s">
        <v>727</v>
      </c>
      <c r="D69" s="567"/>
      <c r="E69" s="567"/>
      <c r="F69" s="567"/>
      <c r="G69" s="567"/>
      <c r="H69" s="567"/>
      <c r="I69" s="567"/>
      <c r="J69" s="567"/>
      <c r="K69" s="567"/>
      <c r="L69" s="567"/>
      <c r="M69" s="567"/>
      <c r="N69" s="567"/>
      <c r="O69" s="567"/>
    </row>
    <row r="70" spans="1:15" ht="21.75" customHeight="1" x14ac:dyDescent="0.25">
      <c r="A70" s="1086"/>
      <c r="B70" s="1087"/>
      <c r="C70" s="563" t="s">
        <v>728</v>
      </c>
      <c r="D70" s="567"/>
      <c r="E70" s="567"/>
      <c r="F70" s="567"/>
      <c r="G70" s="567"/>
      <c r="H70" s="567"/>
      <c r="I70" s="567"/>
      <c r="J70" s="567"/>
      <c r="K70" s="567"/>
      <c r="L70" s="567"/>
      <c r="M70" s="567"/>
      <c r="N70" s="567"/>
      <c r="O70" s="567"/>
    </row>
    <row r="71" spans="1:15" ht="15.75" x14ac:dyDescent="0.25">
      <c r="A71" s="1086" t="s">
        <v>734</v>
      </c>
      <c r="B71" s="1087" t="s">
        <v>704</v>
      </c>
      <c r="C71" s="563" t="s">
        <v>317</v>
      </c>
      <c r="D71" s="563"/>
      <c r="E71" s="563"/>
      <c r="F71" s="563"/>
      <c r="G71" s="563"/>
      <c r="H71" s="563"/>
      <c r="I71" s="563"/>
      <c r="J71" s="567"/>
      <c r="K71" s="567"/>
      <c r="L71" s="567"/>
      <c r="M71" s="567"/>
      <c r="N71" s="567"/>
      <c r="O71" s="567"/>
    </row>
    <row r="72" spans="1:15" ht="15.75" x14ac:dyDescent="0.25">
      <c r="A72" s="1086"/>
      <c r="B72" s="1087"/>
      <c r="C72" s="563" t="s">
        <v>726</v>
      </c>
      <c r="D72" s="563"/>
      <c r="E72" s="563"/>
      <c r="F72" s="563"/>
      <c r="G72" s="563"/>
      <c r="H72" s="563"/>
      <c r="I72" s="563"/>
      <c r="J72" s="567"/>
      <c r="K72" s="567"/>
      <c r="L72" s="567"/>
      <c r="M72" s="567"/>
      <c r="N72" s="567"/>
      <c r="O72" s="567"/>
    </row>
    <row r="73" spans="1:15" ht="15.75" x14ac:dyDescent="0.25">
      <c r="A73" s="1086"/>
      <c r="B73" s="1087"/>
      <c r="C73" s="563" t="s">
        <v>727</v>
      </c>
      <c r="D73" s="563"/>
      <c r="E73" s="563"/>
      <c r="F73" s="563"/>
      <c r="G73" s="563"/>
      <c r="H73" s="563"/>
      <c r="I73" s="563"/>
      <c r="J73" s="567"/>
      <c r="K73" s="567"/>
      <c r="L73" s="567"/>
      <c r="M73" s="567"/>
      <c r="N73" s="567"/>
      <c r="O73" s="567"/>
    </row>
    <row r="74" spans="1:15" ht="15.75" x14ac:dyDescent="0.25">
      <c r="A74" s="1086"/>
      <c r="B74" s="1087"/>
      <c r="C74" s="563" t="s">
        <v>318</v>
      </c>
      <c r="D74" s="563"/>
      <c r="E74" s="563"/>
      <c r="F74" s="563"/>
      <c r="G74" s="563"/>
      <c r="H74" s="563"/>
      <c r="I74" s="563"/>
      <c r="J74" s="567"/>
      <c r="K74" s="567"/>
      <c r="L74" s="567"/>
      <c r="M74" s="567"/>
      <c r="N74" s="567"/>
      <c r="O74" s="567"/>
    </row>
    <row r="75" spans="1:15" ht="15.75" x14ac:dyDescent="0.25">
      <c r="A75" s="1086" t="s">
        <v>735</v>
      </c>
      <c r="B75" s="1087" t="s">
        <v>705</v>
      </c>
      <c r="C75" s="563" t="s">
        <v>317</v>
      </c>
      <c r="D75" s="563"/>
      <c r="E75" s="563"/>
      <c r="F75" s="563"/>
      <c r="G75" s="563"/>
      <c r="H75" s="563"/>
      <c r="I75" s="563"/>
      <c r="J75" s="567"/>
      <c r="K75" s="567"/>
      <c r="L75" s="567"/>
      <c r="M75" s="567"/>
      <c r="N75" s="567"/>
      <c r="O75" s="567"/>
    </row>
    <row r="76" spans="1:15" ht="15.75" x14ac:dyDescent="0.25">
      <c r="A76" s="1086"/>
      <c r="B76" s="1087"/>
      <c r="C76" s="563" t="s">
        <v>726</v>
      </c>
      <c r="D76" s="563"/>
      <c r="E76" s="563"/>
      <c r="F76" s="563"/>
      <c r="G76" s="563"/>
      <c r="H76" s="563"/>
      <c r="I76" s="563"/>
      <c r="J76" s="567"/>
      <c r="K76" s="567"/>
      <c r="L76" s="567"/>
      <c r="M76" s="567"/>
      <c r="N76" s="567"/>
      <c r="O76" s="567"/>
    </row>
    <row r="77" spans="1:15" ht="15.75" x14ac:dyDescent="0.25">
      <c r="A77" s="1086"/>
      <c r="B77" s="1087"/>
      <c r="C77" s="563" t="s">
        <v>727</v>
      </c>
      <c r="D77" s="563"/>
      <c r="E77" s="563"/>
      <c r="F77" s="563"/>
      <c r="G77" s="563"/>
      <c r="H77" s="563"/>
      <c r="I77" s="563"/>
      <c r="J77" s="567"/>
      <c r="K77" s="567"/>
      <c r="L77" s="567"/>
      <c r="M77" s="567"/>
      <c r="N77" s="567"/>
      <c r="O77" s="567"/>
    </row>
    <row r="78" spans="1:15" ht="18.75" x14ac:dyDescent="0.25">
      <c r="A78" s="1086"/>
      <c r="B78" s="1087"/>
      <c r="C78" s="563" t="s">
        <v>728</v>
      </c>
      <c r="D78" s="563"/>
      <c r="E78" s="563"/>
      <c r="F78" s="563"/>
      <c r="G78" s="563"/>
      <c r="H78" s="563"/>
      <c r="I78" s="563"/>
      <c r="J78" s="567"/>
      <c r="K78" s="567"/>
      <c r="L78" s="567"/>
      <c r="M78" s="567"/>
      <c r="N78" s="567"/>
      <c r="O78" s="567"/>
    </row>
    <row r="79" spans="1:15" ht="15.75" x14ac:dyDescent="0.25">
      <c r="A79" s="1086" t="s">
        <v>736</v>
      </c>
      <c r="B79" s="1087" t="s">
        <v>707</v>
      </c>
      <c r="C79" s="563" t="s">
        <v>317</v>
      </c>
      <c r="D79" s="563"/>
      <c r="E79" s="563"/>
      <c r="F79" s="563"/>
      <c r="G79" s="563"/>
      <c r="H79" s="563"/>
      <c r="I79" s="563"/>
      <c r="J79" s="567"/>
      <c r="K79" s="567"/>
      <c r="L79" s="567"/>
      <c r="M79" s="567"/>
      <c r="N79" s="567"/>
      <c r="O79" s="567"/>
    </row>
    <row r="80" spans="1:15" ht="15.75" x14ac:dyDescent="0.25">
      <c r="A80" s="1086"/>
      <c r="B80" s="1087"/>
      <c r="C80" s="563" t="s">
        <v>726</v>
      </c>
      <c r="D80" s="563"/>
      <c r="E80" s="563"/>
      <c r="F80" s="563"/>
      <c r="G80" s="563"/>
      <c r="H80" s="563"/>
      <c r="I80" s="563"/>
      <c r="J80" s="567"/>
      <c r="K80" s="567"/>
      <c r="L80" s="567"/>
      <c r="M80" s="567"/>
      <c r="N80" s="567"/>
      <c r="O80" s="567"/>
    </row>
    <row r="81" spans="1:15" ht="15.75" x14ac:dyDescent="0.25">
      <c r="A81" s="1086"/>
      <c r="B81" s="1087"/>
      <c r="C81" s="563" t="s">
        <v>727</v>
      </c>
      <c r="D81" s="563"/>
      <c r="E81" s="563"/>
      <c r="F81" s="563"/>
      <c r="G81" s="563"/>
      <c r="H81" s="563"/>
      <c r="I81" s="563"/>
      <c r="J81" s="567"/>
      <c r="K81" s="567"/>
      <c r="L81" s="567"/>
      <c r="M81" s="567"/>
      <c r="N81" s="567"/>
      <c r="O81" s="567"/>
    </row>
    <row r="82" spans="1:15" ht="20.25" customHeight="1" x14ac:dyDescent="0.25">
      <c r="A82" s="1086"/>
      <c r="B82" s="1087"/>
      <c r="C82" s="563" t="s">
        <v>728</v>
      </c>
      <c r="D82" s="563"/>
      <c r="E82" s="563"/>
      <c r="F82" s="563"/>
      <c r="G82" s="563"/>
      <c r="H82" s="563"/>
      <c r="I82" s="563"/>
      <c r="J82" s="567"/>
      <c r="K82" s="567"/>
      <c r="L82" s="567"/>
      <c r="M82" s="567"/>
      <c r="N82" s="567"/>
      <c r="O82" s="567"/>
    </row>
    <row r="83" spans="1:15" ht="89.25" customHeight="1" x14ac:dyDescent="0.25">
      <c r="A83" s="564" t="s">
        <v>130</v>
      </c>
      <c r="B83" s="565" t="s">
        <v>737</v>
      </c>
      <c r="C83" s="563" t="s">
        <v>180</v>
      </c>
      <c r="D83" s="563" t="s">
        <v>180</v>
      </c>
      <c r="E83" s="563" t="s">
        <v>180</v>
      </c>
      <c r="F83" s="563" t="s">
        <v>180</v>
      </c>
      <c r="G83" s="563" t="s">
        <v>180</v>
      </c>
      <c r="H83" s="563" t="s">
        <v>180</v>
      </c>
      <c r="I83" s="563" t="s">
        <v>180</v>
      </c>
      <c r="J83" s="563" t="s">
        <v>180</v>
      </c>
      <c r="K83" s="563" t="s">
        <v>180</v>
      </c>
      <c r="L83" s="563" t="s">
        <v>180</v>
      </c>
      <c r="M83" s="563" t="s">
        <v>180</v>
      </c>
      <c r="N83" s="563" t="s">
        <v>180</v>
      </c>
      <c r="O83" s="563" t="s">
        <v>180</v>
      </c>
    </row>
    <row r="84" spans="1:15" ht="50.25" customHeight="1" x14ac:dyDescent="0.25">
      <c r="A84" s="1086" t="s">
        <v>132</v>
      </c>
      <c r="B84" s="1087" t="s">
        <v>700</v>
      </c>
      <c r="C84" s="563" t="s">
        <v>701</v>
      </c>
      <c r="D84" s="566">
        <f>26+2</f>
        <v>28</v>
      </c>
      <c r="E84" s="566">
        <f>29</f>
        <v>29</v>
      </c>
      <c r="F84" s="566">
        <f>23+22</f>
        <v>45</v>
      </c>
      <c r="G84" s="566">
        <f>(D84+E84+F84)/3</f>
        <v>34</v>
      </c>
      <c r="H84" s="566">
        <f>G84*1.1</f>
        <v>37.400000000000006</v>
      </c>
      <c r="I84" s="568">
        <f>27+2</f>
        <v>29</v>
      </c>
      <c r="J84" s="566">
        <f>H84*1.05</f>
        <v>39.27000000000001</v>
      </c>
      <c r="K84" s="566">
        <f>18</f>
        <v>18</v>
      </c>
      <c r="L84" s="566">
        <f>J84*1.05</f>
        <v>41.233500000000014</v>
      </c>
      <c r="M84" s="566"/>
      <c r="N84" s="566">
        <f>L84*1.05</f>
        <v>43.295175000000015</v>
      </c>
      <c r="O84" s="563"/>
    </row>
    <row r="85" spans="1:15" ht="40.5" customHeight="1" x14ac:dyDescent="0.25">
      <c r="A85" s="1086"/>
      <c r="B85" s="1087"/>
      <c r="C85" s="563" t="s">
        <v>702</v>
      </c>
      <c r="D85" s="566">
        <f>1.1714+0.06</f>
        <v>1.2314000000000001</v>
      </c>
      <c r="E85" s="566">
        <f>1.6537</f>
        <v>1.6536999999999999</v>
      </c>
      <c r="F85" s="566">
        <f>1.20682+1.1848</f>
        <v>2.3916200000000001</v>
      </c>
      <c r="G85" s="566">
        <f>(D85+E85+F85)/3</f>
        <v>1.7589066666666666</v>
      </c>
      <c r="H85" s="566">
        <f>G85*1.1</f>
        <v>1.9347973333333335</v>
      </c>
      <c r="I85" s="568">
        <f>1.46253+0.0446</f>
        <v>1.5071300000000001</v>
      </c>
      <c r="J85" s="566">
        <f>H85*1.05</f>
        <v>2.0315372000000003</v>
      </c>
      <c r="K85" s="566">
        <f>1.0071</f>
        <v>1.0071000000000001</v>
      </c>
      <c r="L85" s="566">
        <f>J85*1.05</f>
        <v>2.1331140600000005</v>
      </c>
      <c r="M85" s="566"/>
      <c r="N85" s="566">
        <f>L85*1.05</f>
        <v>2.2397697630000004</v>
      </c>
      <c r="O85" s="563"/>
    </row>
    <row r="86" spans="1:15" ht="33.75" customHeight="1" x14ac:dyDescent="0.25">
      <c r="A86" s="1086" t="s">
        <v>134</v>
      </c>
      <c r="B86" s="1087" t="s">
        <v>703</v>
      </c>
      <c r="C86" s="563" t="s">
        <v>701</v>
      </c>
      <c r="D86" s="566">
        <f>D84</f>
        <v>28</v>
      </c>
      <c r="E86" s="566">
        <f t="shared" ref="E86:N87" si="5">E84</f>
        <v>29</v>
      </c>
      <c r="F86" s="566">
        <f t="shared" si="5"/>
        <v>45</v>
      </c>
      <c r="G86" s="566">
        <f t="shared" si="5"/>
        <v>34</v>
      </c>
      <c r="H86" s="566">
        <f t="shared" si="5"/>
        <v>37.400000000000006</v>
      </c>
      <c r="I86" s="568">
        <f>I84</f>
        <v>29</v>
      </c>
      <c r="J86" s="566">
        <f t="shared" si="5"/>
        <v>39.27000000000001</v>
      </c>
      <c r="K86" s="566">
        <f>K84</f>
        <v>18</v>
      </c>
      <c r="L86" s="566">
        <f t="shared" si="5"/>
        <v>41.233500000000014</v>
      </c>
      <c r="M86" s="566"/>
      <c r="N86" s="566">
        <f t="shared" si="5"/>
        <v>43.295175000000015</v>
      </c>
      <c r="O86" s="563"/>
    </row>
    <row r="87" spans="1:15" ht="25.5" customHeight="1" x14ac:dyDescent="0.25">
      <c r="A87" s="1086"/>
      <c r="B87" s="1087"/>
      <c r="C87" s="563" t="s">
        <v>702</v>
      </c>
      <c r="D87" s="566">
        <f>D85</f>
        <v>1.2314000000000001</v>
      </c>
      <c r="E87" s="566">
        <f t="shared" si="5"/>
        <v>1.6536999999999999</v>
      </c>
      <c r="F87" s="566">
        <f t="shared" si="5"/>
        <v>2.3916200000000001</v>
      </c>
      <c r="G87" s="566">
        <f t="shared" si="5"/>
        <v>1.7589066666666666</v>
      </c>
      <c r="H87" s="566">
        <f t="shared" si="5"/>
        <v>1.9347973333333335</v>
      </c>
      <c r="I87" s="566">
        <f>I85</f>
        <v>1.5071300000000001</v>
      </c>
      <c r="J87" s="566">
        <f t="shared" si="5"/>
        <v>2.0315372000000003</v>
      </c>
      <c r="K87" s="566">
        <f>K85</f>
        <v>1.0071000000000001</v>
      </c>
      <c r="L87" s="566">
        <f t="shared" si="5"/>
        <v>2.1331140600000005</v>
      </c>
      <c r="M87" s="566"/>
      <c r="N87" s="566">
        <f t="shared" si="5"/>
        <v>2.2397697630000004</v>
      </c>
      <c r="O87" s="563"/>
    </row>
    <row r="88" spans="1:15" ht="25.5" customHeight="1" x14ac:dyDescent="0.25">
      <c r="A88" s="1086" t="s">
        <v>137</v>
      </c>
      <c r="B88" s="1087" t="s">
        <v>704</v>
      </c>
      <c r="C88" s="563" t="s">
        <v>701</v>
      </c>
      <c r="D88" s="563"/>
      <c r="E88" s="563"/>
      <c r="F88" s="563"/>
      <c r="G88" s="563"/>
      <c r="H88" s="563"/>
      <c r="I88" s="563"/>
      <c r="J88" s="563"/>
      <c r="K88" s="563"/>
      <c r="L88" s="563"/>
      <c r="M88" s="563"/>
      <c r="N88" s="563"/>
      <c r="O88" s="563"/>
    </row>
    <row r="89" spans="1:15" ht="24" customHeight="1" x14ac:dyDescent="0.25">
      <c r="A89" s="1086"/>
      <c r="B89" s="1087"/>
      <c r="C89" s="563" t="s">
        <v>702</v>
      </c>
      <c r="D89" s="563"/>
      <c r="E89" s="563"/>
      <c r="F89" s="563"/>
      <c r="G89" s="563"/>
      <c r="H89" s="563"/>
      <c r="I89" s="563"/>
      <c r="J89" s="563"/>
      <c r="K89" s="563"/>
      <c r="L89" s="563"/>
      <c r="M89" s="563"/>
      <c r="N89" s="563"/>
      <c r="O89" s="563"/>
    </row>
    <row r="90" spans="1:15" ht="25.5" customHeight="1" x14ac:dyDescent="0.25">
      <c r="A90" s="1086" t="s">
        <v>738</v>
      </c>
      <c r="B90" s="1087" t="s">
        <v>705</v>
      </c>
      <c r="C90" s="563" t="s">
        <v>701</v>
      </c>
      <c r="D90" s="563"/>
      <c r="E90" s="563"/>
      <c r="F90" s="563"/>
      <c r="G90" s="563"/>
      <c r="H90" s="563"/>
      <c r="I90" s="563"/>
      <c r="J90" s="563"/>
      <c r="K90" s="563"/>
      <c r="L90" s="563"/>
      <c r="M90" s="563"/>
      <c r="N90" s="563"/>
      <c r="O90" s="563"/>
    </row>
    <row r="91" spans="1:15" ht="27.75" customHeight="1" x14ac:dyDescent="0.25">
      <c r="A91" s="1086"/>
      <c r="B91" s="1087"/>
      <c r="C91" s="563" t="s">
        <v>702</v>
      </c>
      <c r="D91" s="563"/>
      <c r="E91" s="563"/>
      <c r="F91" s="563"/>
      <c r="G91" s="563"/>
      <c r="H91" s="563"/>
      <c r="I91" s="563"/>
      <c r="J91" s="563"/>
      <c r="K91" s="563"/>
      <c r="L91" s="563"/>
      <c r="M91" s="563"/>
      <c r="N91" s="563"/>
      <c r="O91" s="563"/>
    </row>
    <row r="92" spans="1:15" ht="28.5" customHeight="1" x14ac:dyDescent="0.25">
      <c r="A92" s="1086" t="s">
        <v>739</v>
      </c>
      <c r="B92" s="1087" t="s">
        <v>707</v>
      </c>
      <c r="C92" s="563" t="s">
        <v>701</v>
      </c>
      <c r="D92" s="563"/>
      <c r="E92" s="563"/>
      <c r="F92" s="563"/>
      <c r="G92" s="563"/>
      <c r="H92" s="563"/>
      <c r="I92" s="563"/>
      <c r="J92" s="563"/>
      <c r="K92" s="563"/>
      <c r="L92" s="563"/>
      <c r="M92" s="563"/>
      <c r="N92" s="563"/>
      <c r="O92" s="563"/>
    </row>
    <row r="93" spans="1:15" ht="28.5" customHeight="1" x14ac:dyDescent="0.25">
      <c r="A93" s="1086"/>
      <c r="B93" s="1087"/>
      <c r="C93" s="563" t="s">
        <v>702</v>
      </c>
      <c r="D93" s="563"/>
      <c r="E93" s="563"/>
      <c r="F93" s="563"/>
      <c r="G93" s="563"/>
      <c r="H93" s="563"/>
      <c r="I93" s="563"/>
      <c r="J93" s="563"/>
      <c r="K93" s="563"/>
      <c r="L93" s="563"/>
      <c r="M93" s="563"/>
      <c r="N93" s="563"/>
      <c r="O93" s="563"/>
    </row>
    <row r="94" spans="1:15" ht="47.25" customHeight="1" x14ac:dyDescent="0.25">
      <c r="A94" s="1086" t="s">
        <v>139</v>
      </c>
      <c r="B94" s="1087" t="s">
        <v>708</v>
      </c>
      <c r="C94" s="563" t="s">
        <v>701</v>
      </c>
      <c r="D94" s="566">
        <f>D84</f>
        <v>28</v>
      </c>
      <c r="E94" s="566">
        <f t="shared" ref="E94:N97" si="6">E84</f>
        <v>29</v>
      </c>
      <c r="F94" s="566">
        <f t="shared" si="6"/>
        <v>45</v>
      </c>
      <c r="G94" s="566">
        <f t="shared" si="6"/>
        <v>34</v>
      </c>
      <c r="H94" s="566">
        <f t="shared" si="6"/>
        <v>37.400000000000006</v>
      </c>
      <c r="I94" s="566">
        <f>I84</f>
        <v>29</v>
      </c>
      <c r="J94" s="566">
        <f t="shared" si="6"/>
        <v>39.27000000000001</v>
      </c>
      <c r="K94" s="566">
        <f>K84</f>
        <v>18</v>
      </c>
      <c r="L94" s="566">
        <f t="shared" si="6"/>
        <v>41.233500000000014</v>
      </c>
      <c r="M94" s="566"/>
      <c r="N94" s="566">
        <f t="shared" si="6"/>
        <v>43.295175000000015</v>
      </c>
      <c r="O94" s="563"/>
    </row>
    <row r="95" spans="1:15" ht="44.25" customHeight="1" x14ac:dyDescent="0.25">
      <c r="A95" s="1086"/>
      <c r="B95" s="1087"/>
      <c r="C95" s="563" t="s">
        <v>702</v>
      </c>
      <c r="D95" s="566">
        <f>D85</f>
        <v>1.2314000000000001</v>
      </c>
      <c r="E95" s="566">
        <f t="shared" si="6"/>
        <v>1.6536999999999999</v>
      </c>
      <c r="F95" s="566">
        <f t="shared" si="6"/>
        <v>2.3916200000000001</v>
      </c>
      <c r="G95" s="566">
        <f t="shared" si="6"/>
        <v>1.7589066666666666</v>
      </c>
      <c r="H95" s="566">
        <f t="shared" si="6"/>
        <v>1.9347973333333335</v>
      </c>
      <c r="I95" s="566">
        <f>I85</f>
        <v>1.5071300000000001</v>
      </c>
      <c r="J95" s="566">
        <f t="shared" si="6"/>
        <v>2.0315372000000003</v>
      </c>
      <c r="K95" s="566">
        <f>K85</f>
        <v>1.0071000000000001</v>
      </c>
      <c r="L95" s="566">
        <f t="shared" si="6"/>
        <v>2.1331140600000005</v>
      </c>
      <c r="M95" s="566"/>
      <c r="N95" s="566">
        <f t="shared" si="6"/>
        <v>2.2397697630000004</v>
      </c>
      <c r="O95" s="563"/>
    </row>
    <row r="96" spans="1:15" ht="25.5" customHeight="1" x14ac:dyDescent="0.25">
      <c r="A96" s="1086" t="s">
        <v>141</v>
      </c>
      <c r="B96" s="1087" t="s">
        <v>703</v>
      </c>
      <c r="C96" s="563" t="s">
        <v>701</v>
      </c>
      <c r="D96" s="566">
        <f>D86</f>
        <v>28</v>
      </c>
      <c r="E96" s="566">
        <f t="shared" si="6"/>
        <v>29</v>
      </c>
      <c r="F96" s="566">
        <f t="shared" si="6"/>
        <v>45</v>
      </c>
      <c r="G96" s="566">
        <f t="shared" si="6"/>
        <v>34</v>
      </c>
      <c r="H96" s="566">
        <f t="shared" si="6"/>
        <v>37.400000000000006</v>
      </c>
      <c r="I96" s="566">
        <f>I86</f>
        <v>29</v>
      </c>
      <c r="J96" s="566">
        <f t="shared" si="6"/>
        <v>39.27000000000001</v>
      </c>
      <c r="K96" s="566">
        <f>K86</f>
        <v>18</v>
      </c>
      <c r="L96" s="566">
        <f t="shared" si="6"/>
        <v>41.233500000000014</v>
      </c>
      <c r="M96" s="566"/>
      <c r="N96" s="566">
        <f t="shared" si="6"/>
        <v>43.295175000000015</v>
      </c>
      <c r="O96" s="563"/>
    </row>
    <row r="97" spans="1:15" ht="24.75" customHeight="1" x14ac:dyDescent="0.25">
      <c r="A97" s="1086"/>
      <c r="B97" s="1087"/>
      <c r="C97" s="563" t="s">
        <v>702</v>
      </c>
      <c r="D97" s="566">
        <f>D87</f>
        <v>1.2314000000000001</v>
      </c>
      <c r="E97" s="566">
        <f t="shared" si="6"/>
        <v>1.6536999999999999</v>
      </c>
      <c r="F97" s="566">
        <f t="shared" si="6"/>
        <v>2.3916200000000001</v>
      </c>
      <c r="G97" s="566">
        <f t="shared" si="6"/>
        <v>1.7589066666666666</v>
      </c>
      <c r="H97" s="566">
        <f t="shared" si="6"/>
        <v>1.9347973333333335</v>
      </c>
      <c r="I97" s="566">
        <f>I87</f>
        <v>1.5071300000000001</v>
      </c>
      <c r="J97" s="566">
        <f t="shared" si="6"/>
        <v>2.0315372000000003</v>
      </c>
      <c r="K97" s="566">
        <f>K87</f>
        <v>1.0071000000000001</v>
      </c>
      <c r="L97" s="566">
        <f t="shared" si="6"/>
        <v>2.1331140600000005</v>
      </c>
      <c r="M97" s="566"/>
      <c r="N97" s="566">
        <f t="shared" si="6"/>
        <v>2.2397697630000004</v>
      </c>
      <c r="O97" s="563"/>
    </row>
    <row r="98" spans="1:15" ht="24" customHeight="1" x14ac:dyDescent="0.25">
      <c r="A98" s="1086" t="s">
        <v>143</v>
      </c>
      <c r="B98" s="1087" t="s">
        <v>704</v>
      </c>
      <c r="C98" s="563" t="s">
        <v>701</v>
      </c>
      <c r="D98" s="563"/>
      <c r="E98" s="563"/>
      <c r="F98" s="563"/>
      <c r="G98" s="563"/>
      <c r="H98" s="563"/>
      <c r="I98" s="563"/>
      <c r="J98" s="563"/>
      <c r="K98" s="563"/>
      <c r="L98" s="563"/>
      <c r="M98" s="563"/>
      <c r="N98" s="563"/>
      <c r="O98" s="563"/>
    </row>
    <row r="99" spans="1:15" ht="24" customHeight="1" x14ac:dyDescent="0.25">
      <c r="A99" s="1086"/>
      <c r="B99" s="1087"/>
      <c r="C99" s="563" t="s">
        <v>702</v>
      </c>
      <c r="D99" s="563"/>
      <c r="E99" s="563"/>
      <c r="F99" s="563"/>
      <c r="G99" s="563"/>
      <c r="H99" s="563"/>
      <c r="I99" s="563"/>
      <c r="J99" s="563"/>
      <c r="K99" s="563"/>
      <c r="L99" s="563"/>
      <c r="M99" s="563"/>
      <c r="N99" s="563"/>
      <c r="O99" s="563"/>
    </row>
    <row r="100" spans="1:15" ht="30" customHeight="1" x14ac:dyDescent="0.25">
      <c r="A100" s="1086" t="s">
        <v>740</v>
      </c>
      <c r="B100" s="1087" t="s">
        <v>705</v>
      </c>
      <c r="C100" s="563" t="s">
        <v>701</v>
      </c>
      <c r="D100" s="563"/>
      <c r="E100" s="563"/>
      <c r="F100" s="563"/>
      <c r="G100" s="563"/>
      <c r="H100" s="563"/>
      <c r="I100" s="563"/>
      <c r="J100" s="563"/>
      <c r="K100" s="563"/>
      <c r="L100" s="563"/>
      <c r="M100" s="563"/>
      <c r="N100" s="563"/>
      <c r="O100" s="563"/>
    </row>
    <row r="101" spans="1:15" ht="30" customHeight="1" x14ac:dyDescent="0.25">
      <c r="A101" s="1086"/>
      <c r="B101" s="1087"/>
      <c r="C101" s="563" t="s">
        <v>702</v>
      </c>
      <c r="D101" s="563"/>
      <c r="E101" s="563"/>
      <c r="F101" s="563"/>
      <c r="G101" s="563"/>
      <c r="H101" s="563"/>
      <c r="I101" s="563"/>
      <c r="J101" s="563"/>
      <c r="K101" s="563"/>
      <c r="L101" s="563"/>
      <c r="M101" s="563"/>
      <c r="N101" s="563"/>
      <c r="O101" s="563"/>
    </row>
    <row r="102" spans="1:15" ht="42.75" customHeight="1" x14ac:dyDescent="0.25">
      <c r="A102" s="1086" t="s">
        <v>741</v>
      </c>
      <c r="B102" s="1087" t="s">
        <v>707</v>
      </c>
      <c r="C102" s="563" t="s">
        <v>701</v>
      </c>
      <c r="D102" s="563"/>
      <c r="E102" s="563"/>
      <c r="F102" s="563"/>
      <c r="G102" s="563"/>
      <c r="H102" s="563"/>
      <c r="I102" s="563"/>
      <c r="J102" s="563"/>
      <c r="K102" s="563"/>
      <c r="L102" s="563"/>
      <c r="M102" s="563"/>
      <c r="N102" s="563"/>
      <c r="O102" s="563"/>
    </row>
    <row r="103" spans="1:15" ht="31.5" customHeight="1" x14ac:dyDescent="0.25">
      <c r="A103" s="1086"/>
      <c r="B103" s="1087"/>
      <c r="C103" s="563" t="s">
        <v>702</v>
      </c>
      <c r="D103" s="563"/>
      <c r="E103" s="563"/>
      <c r="F103" s="563"/>
      <c r="G103" s="563"/>
      <c r="H103" s="563"/>
      <c r="I103" s="563"/>
      <c r="J103" s="563"/>
      <c r="K103" s="563"/>
      <c r="L103" s="563"/>
      <c r="M103" s="563"/>
      <c r="N103" s="563"/>
      <c r="O103" s="563"/>
    </row>
    <row r="104" spans="1:15" ht="36" customHeight="1" x14ac:dyDescent="0.25">
      <c r="A104" s="1086" t="s">
        <v>145</v>
      </c>
      <c r="B104" s="1087" t="s">
        <v>711</v>
      </c>
      <c r="C104" s="563" t="s">
        <v>701</v>
      </c>
      <c r="D104" s="566">
        <f>D94</f>
        <v>28</v>
      </c>
      <c r="E104" s="566">
        <f t="shared" ref="E104:N107" si="7">E94</f>
        <v>29</v>
      </c>
      <c r="F104" s="566">
        <f t="shared" si="7"/>
        <v>45</v>
      </c>
      <c r="G104" s="566">
        <f t="shared" si="7"/>
        <v>34</v>
      </c>
      <c r="H104" s="566">
        <f t="shared" si="7"/>
        <v>37.400000000000006</v>
      </c>
      <c r="I104" s="568">
        <f>(57-34+277-275)</f>
        <v>25</v>
      </c>
      <c r="J104" s="566">
        <f t="shared" si="7"/>
        <v>39.27000000000001</v>
      </c>
      <c r="K104" s="566">
        <f>76-59</f>
        <v>17</v>
      </c>
      <c r="L104" s="566">
        <f t="shared" si="7"/>
        <v>41.233500000000014</v>
      </c>
      <c r="M104" s="566"/>
      <c r="N104" s="566">
        <f t="shared" si="7"/>
        <v>43.295175000000015</v>
      </c>
      <c r="O104" s="563"/>
    </row>
    <row r="105" spans="1:15" ht="35.25" customHeight="1" x14ac:dyDescent="0.25">
      <c r="A105" s="1086"/>
      <c r="B105" s="1087"/>
      <c r="C105" s="563" t="s">
        <v>702</v>
      </c>
      <c r="D105" s="566">
        <f>D95</f>
        <v>1.2314000000000001</v>
      </c>
      <c r="E105" s="566">
        <f t="shared" si="7"/>
        <v>1.6536999999999999</v>
      </c>
      <c r="F105" s="566">
        <f t="shared" si="7"/>
        <v>2.3916200000000001</v>
      </c>
      <c r="G105" s="566">
        <f t="shared" si="7"/>
        <v>1.7589066666666666</v>
      </c>
      <c r="H105" s="566">
        <f t="shared" si="7"/>
        <v>1.9347973333333335</v>
      </c>
      <c r="I105" s="566">
        <f>(1.54376-0.1914+1.5646-1.52)</f>
        <v>1.39696</v>
      </c>
      <c r="J105" s="566">
        <f t="shared" si="7"/>
        <v>2.0315372000000003</v>
      </c>
      <c r="K105" s="566">
        <f>1.434705-0.314435</f>
        <v>1.1202699999999999</v>
      </c>
      <c r="L105" s="566">
        <f t="shared" si="7"/>
        <v>2.1331140600000005</v>
      </c>
      <c r="M105" s="566"/>
      <c r="N105" s="566">
        <f t="shared" si="7"/>
        <v>2.2397697630000004</v>
      </c>
      <c r="O105" s="563"/>
    </row>
    <row r="106" spans="1:15" ht="24" customHeight="1" x14ac:dyDescent="0.25">
      <c r="A106" s="1086" t="s">
        <v>147</v>
      </c>
      <c r="B106" s="1087" t="s">
        <v>703</v>
      </c>
      <c r="C106" s="563" t="s">
        <v>701</v>
      </c>
      <c r="D106" s="566">
        <f>D96</f>
        <v>28</v>
      </c>
      <c r="E106" s="566">
        <f t="shared" si="7"/>
        <v>29</v>
      </c>
      <c r="F106" s="566">
        <f t="shared" si="7"/>
        <v>45</v>
      </c>
      <c r="G106" s="566">
        <f t="shared" si="7"/>
        <v>34</v>
      </c>
      <c r="H106" s="566">
        <f t="shared" si="7"/>
        <v>37.400000000000006</v>
      </c>
      <c r="I106" s="566">
        <f>I104</f>
        <v>25</v>
      </c>
      <c r="J106" s="566">
        <f t="shared" si="7"/>
        <v>39.27000000000001</v>
      </c>
      <c r="K106" s="566">
        <f>K104</f>
        <v>17</v>
      </c>
      <c r="L106" s="566">
        <f t="shared" si="7"/>
        <v>41.233500000000014</v>
      </c>
      <c r="M106" s="566"/>
      <c r="N106" s="566">
        <f t="shared" si="7"/>
        <v>43.295175000000015</v>
      </c>
      <c r="O106" s="563"/>
    </row>
    <row r="107" spans="1:15" ht="24.75" customHeight="1" x14ac:dyDescent="0.25">
      <c r="A107" s="1086"/>
      <c r="B107" s="1087"/>
      <c r="C107" s="563" t="s">
        <v>702</v>
      </c>
      <c r="D107" s="566">
        <f>D97</f>
        <v>1.2314000000000001</v>
      </c>
      <c r="E107" s="566">
        <f t="shared" si="7"/>
        <v>1.6536999999999999</v>
      </c>
      <c r="F107" s="566">
        <f t="shared" si="7"/>
        <v>2.3916200000000001</v>
      </c>
      <c r="G107" s="566">
        <f t="shared" si="7"/>
        <v>1.7589066666666666</v>
      </c>
      <c r="H107" s="566">
        <f t="shared" si="7"/>
        <v>1.9347973333333335</v>
      </c>
      <c r="I107" s="566">
        <f>I105</f>
        <v>1.39696</v>
      </c>
      <c r="J107" s="566">
        <f t="shared" si="7"/>
        <v>2.0315372000000003</v>
      </c>
      <c r="K107" s="566">
        <f>K105</f>
        <v>1.1202699999999999</v>
      </c>
      <c r="L107" s="566">
        <f t="shared" si="7"/>
        <v>2.1331140600000005</v>
      </c>
      <c r="M107" s="566"/>
      <c r="N107" s="566">
        <f t="shared" si="7"/>
        <v>2.2397697630000004</v>
      </c>
      <c r="O107" s="563"/>
    </row>
    <row r="108" spans="1:15" ht="25.5" customHeight="1" x14ac:dyDescent="0.25">
      <c r="A108" s="1086" t="s">
        <v>149</v>
      </c>
      <c r="B108" s="1087" t="s">
        <v>704</v>
      </c>
      <c r="C108" s="563" t="s">
        <v>701</v>
      </c>
      <c r="D108" s="563"/>
      <c r="E108" s="563"/>
      <c r="F108" s="563"/>
      <c r="G108" s="563"/>
      <c r="H108" s="563"/>
      <c r="I108" s="563"/>
      <c r="J108" s="563"/>
      <c r="K108" s="563"/>
      <c r="L108" s="563"/>
      <c r="M108" s="563"/>
      <c r="N108" s="563"/>
      <c r="O108" s="563"/>
    </row>
    <row r="109" spans="1:15" ht="24.75" customHeight="1" x14ac:dyDescent="0.25">
      <c r="A109" s="1086"/>
      <c r="B109" s="1087"/>
      <c r="C109" s="563" t="s">
        <v>702</v>
      </c>
      <c r="D109" s="563"/>
      <c r="E109" s="563"/>
      <c r="F109" s="563"/>
      <c r="G109" s="563"/>
      <c r="H109" s="563"/>
      <c r="I109" s="563"/>
      <c r="J109" s="563"/>
      <c r="K109" s="563"/>
      <c r="L109" s="563"/>
      <c r="M109" s="563"/>
      <c r="N109" s="563"/>
      <c r="O109" s="563"/>
    </row>
    <row r="110" spans="1:15" ht="28.5" customHeight="1" x14ac:dyDescent="0.25">
      <c r="A110" s="1086" t="s">
        <v>151</v>
      </c>
      <c r="B110" s="1087" t="s">
        <v>705</v>
      </c>
      <c r="C110" s="563" t="s">
        <v>701</v>
      </c>
      <c r="D110" s="563"/>
      <c r="E110" s="563"/>
      <c r="F110" s="563"/>
      <c r="G110" s="563"/>
      <c r="H110" s="563"/>
      <c r="I110" s="563"/>
      <c r="J110" s="563"/>
      <c r="K110" s="563"/>
      <c r="L110" s="563"/>
      <c r="M110" s="563"/>
      <c r="N110" s="563"/>
      <c r="O110" s="563"/>
    </row>
    <row r="111" spans="1:15" ht="31.5" customHeight="1" x14ac:dyDescent="0.25">
      <c r="A111" s="1086"/>
      <c r="B111" s="1087"/>
      <c r="C111" s="563" t="s">
        <v>702</v>
      </c>
      <c r="D111" s="563"/>
      <c r="E111" s="563"/>
      <c r="F111" s="563"/>
      <c r="G111" s="563"/>
      <c r="H111" s="563"/>
      <c r="I111" s="563"/>
      <c r="J111" s="563"/>
      <c r="K111" s="563"/>
      <c r="L111" s="563"/>
      <c r="M111" s="563"/>
      <c r="N111" s="563"/>
      <c r="O111" s="563"/>
    </row>
    <row r="112" spans="1:15" ht="18.75" x14ac:dyDescent="0.25">
      <c r="A112" s="1086" t="s">
        <v>153</v>
      </c>
      <c r="B112" s="1087" t="s">
        <v>707</v>
      </c>
      <c r="C112" s="563" t="s">
        <v>701</v>
      </c>
      <c r="D112" s="563"/>
      <c r="E112" s="563"/>
      <c r="F112" s="563"/>
      <c r="G112" s="563"/>
      <c r="H112" s="563"/>
      <c r="I112" s="563"/>
      <c r="J112" s="563"/>
      <c r="K112" s="563"/>
      <c r="L112" s="563"/>
      <c r="M112" s="563"/>
      <c r="N112" s="563"/>
      <c r="O112" s="563"/>
    </row>
    <row r="113" spans="1:15" ht="38.25" customHeight="1" x14ac:dyDescent="0.25">
      <c r="A113" s="1086"/>
      <c r="B113" s="1087"/>
      <c r="C113" s="563" t="s">
        <v>702</v>
      </c>
      <c r="D113" s="563"/>
      <c r="E113" s="563"/>
      <c r="F113" s="563"/>
      <c r="G113" s="563"/>
      <c r="H113" s="563"/>
      <c r="I113" s="563"/>
      <c r="J113" s="567"/>
      <c r="K113" s="567"/>
      <c r="L113" s="567"/>
      <c r="M113" s="567"/>
      <c r="N113" s="567"/>
      <c r="O113" s="567"/>
    </row>
    <row r="114" spans="1:15" ht="90" customHeight="1" x14ac:dyDescent="0.25">
      <c r="A114" s="564" t="s">
        <v>163</v>
      </c>
      <c r="B114" s="567" t="s">
        <v>716</v>
      </c>
      <c r="C114" s="563" t="s">
        <v>717</v>
      </c>
      <c r="D114" s="563"/>
      <c r="E114" s="563"/>
      <c r="F114" s="563"/>
      <c r="G114" s="563"/>
      <c r="H114" s="563"/>
      <c r="I114" s="563"/>
      <c r="J114" s="567"/>
      <c r="K114" s="567"/>
      <c r="L114" s="567"/>
      <c r="M114" s="567"/>
      <c r="N114" s="567"/>
      <c r="O114" s="567"/>
    </row>
    <row r="115" spans="1:15" ht="38.25" customHeight="1" x14ac:dyDescent="0.25">
      <c r="A115" s="564" t="s">
        <v>165</v>
      </c>
      <c r="B115" s="567" t="s">
        <v>718</v>
      </c>
      <c r="C115" s="563" t="s">
        <v>717</v>
      </c>
      <c r="D115" s="563"/>
      <c r="E115" s="563"/>
      <c r="F115" s="563"/>
      <c r="G115" s="563"/>
      <c r="H115" s="563"/>
      <c r="I115" s="563"/>
      <c r="J115" s="567"/>
      <c r="K115" s="567"/>
      <c r="L115" s="567"/>
      <c r="M115" s="567"/>
      <c r="N115" s="567"/>
      <c r="O115" s="567"/>
    </row>
    <row r="116" spans="1:15" ht="60.75" customHeight="1" x14ac:dyDescent="0.25">
      <c r="A116" s="564" t="s">
        <v>167</v>
      </c>
      <c r="B116" s="567" t="s">
        <v>719</v>
      </c>
      <c r="C116" s="563" t="s">
        <v>717</v>
      </c>
      <c r="D116" s="563"/>
      <c r="E116" s="563"/>
      <c r="F116" s="563"/>
      <c r="G116" s="563"/>
      <c r="H116" s="563"/>
      <c r="I116" s="563"/>
      <c r="J116" s="567"/>
      <c r="K116" s="567"/>
      <c r="L116" s="567"/>
      <c r="M116" s="567"/>
      <c r="N116" s="567"/>
      <c r="O116" s="567"/>
    </row>
    <row r="117" spans="1:15" ht="55.5" customHeight="1" x14ac:dyDescent="0.25">
      <c r="A117" s="564" t="s">
        <v>742</v>
      </c>
      <c r="B117" s="567" t="s">
        <v>721</v>
      </c>
      <c r="C117" s="563" t="s">
        <v>717</v>
      </c>
      <c r="D117" s="563"/>
      <c r="E117" s="563"/>
      <c r="F117" s="563"/>
      <c r="G117" s="563"/>
      <c r="H117" s="563"/>
      <c r="I117" s="563"/>
      <c r="J117" s="567"/>
      <c r="K117" s="567"/>
      <c r="L117" s="567"/>
      <c r="M117" s="567"/>
      <c r="N117" s="567"/>
      <c r="O117" s="567"/>
    </row>
    <row r="118" spans="1:15" ht="42" customHeight="1" x14ac:dyDescent="0.25">
      <c r="A118" s="564" t="s">
        <v>743</v>
      </c>
      <c r="B118" s="567" t="s">
        <v>723</v>
      </c>
      <c r="C118" s="563" t="s">
        <v>717</v>
      </c>
      <c r="D118" s="563"/>
      <c r="E118" s="563"/>
      <c r="F118" s="563"/>
      <c r="G118" s="563"/>
      <c r="H118" s="563"/>
      <c r="I118" s="563"/>
      <c r="J118" s="567"/>
      <c r="K118" s="567"/>
      <c r="L118" s="567"/>
      <c r="M118" s="567"/>
      <c r="N118" s="567"/>
      <c r="O118" s="567"/>
    </row>
    <row r="119" spans="1:15" ht="24" customHeight="1" x14ac:dyDescent="0.25">
      <c r="A119" s="1086" t="s">
        <v>744</v>
      </c>
      <c r="B119" s="1087" t="s">
        <v>725</v>
      </c>
      <c r="C119" s="563" t="s">
        <v>317</v>
      </c>
      <c r="D119" s="563"/>
      <c r="E119" s="563"/>
      <c r="F119" s="563"/>
      <c r="G119" s="563"/>
      <c r="H119" s="563"/>
      <c r="I119" s="563"/>
      <c r="J119" s="567"/>
      <c r="K119" s="567"/>
      <c r="L119" s="567"/>
      <c r="M119" s="567"/>
      <c r="N119" s="567"/>
      <c r="O119" s="567"/>
    </row>
    <row r="120" spans="1:15" ht="28.5" customHeight="1" x14ac:dyDescent="0.25">
      <c r="A120" s="1086"/>
      <c r="B120" s="1087"/>
      <c r="C120" s="563" t="s">
        <v>726</v>
      </c>
      <c r="D120" s="563"/>
      <c r="E120" s="563"/>
      <c r="F120" s="563"/>
      <c r="G120" s="563"/>
      <c r="H120" s="563"/>
      <c r="I120" s="563"/>
      <c r="J120" s="567"/>
      <c r="K120" s="567"/>
      <c r="L120" s="567"/>
      <c r="M120" s="567"/>
      <c r="N120" s="567"/>
      <c r="O120" s="567"/>
    </row>
    <row r="121" spans="1:15" ht="26.25" customHeight="1" x14ac:dyDescent="0.25">
      <c r="A121" s="1086"/>
      <c r="B121" s="1087"/>
      <c r="C121" s="563" t="s">
        <v>727</v>
      </c>
      <c r="D121" s="563"/>
      <c r="E121" s="563"/>
      <c r="F121" s="563"/>
      <c r="G121" s="563"/>
      <c r="H121" s="563"/>
      <c r="I121" s="563"/>
      <c r="J121" s="567"/>
      <c r="K121" s="567"/>
      <c r="L121" s="567"/>
      <c r="M121" s="567"/>
      <c r="N121" s="567"/>
      <c r="O121" s="567"/>
    </row>
    <row r="122" spans="1:15" ht="28.5" customHeight="1" x14ac:dyDescent="0.25">
      <c r="A122" s="1086"/>
      <c r="B122" s="1087"/>
      <c r="C122" s="563" t="s">
        <v>728</v>
      </c>
      <c r="D122" s="563"/>
      <c r="E122" s="563"/>
      <c r="F122" s="563"/>
      <c r="G122" s="563"/>
      <c r="H122" s="563"/>
      <c r="I122" s="563"/>
      <c r="J122" s="567"/>
      <c r="K122" s="567"/>
      <c r="L122" s="567"/>
      <c r="M122" s="567"/>
      <c r="N122" s="567"/>
      <c r="O122" s="567"/>
    </row>
    <row r="123" spans="1:15" ht="15.75" x14ac:dyDescent="0.25">
      <c r="A123" s="1086" t="s">
        <v>745</v>
      </c>
      <c r="B123" s="1087" t="s">
        <v>704</v>
      </c>
      <c r="C123" s="563" t="s">
        <v>317</v>
      </c>
      <c r="D123" s="563"/>
      <c r="E123" s="563"/>
      <c r="F123" s="563"/>
      <c r="G123" s="563"/>
      <c r="H123" s="563"/>
      <c r="I123" s="563"/>
      <c r="J123" s="567"/>
      <c r="K123" s="567"/>
      <c r="L123" s="567"/>
      <c r="M123" s="567"/>
      <c r="N123" s="567"/>
      <c r="O123" s="567"/>
    </row>
    <row r="124" spans="1:15" ht="15.75" x14ac:dyDescent="0.25">
      <c r="A124" s="1086"/>
      <c r="B124" s="1087"/>
      <c r="C124" s="563" t="s">
        <v>726</v>
      </c>
      <c r="D124" s="563"/>
      <c r="E124" s="563"/>
      <c r="F124" s="563"/>
      <c r="G124" s="563"/>
      <c r="H124" s="563"/>
      <c r="I124" s="563"/>
      <c r="J124" s="567"/>
      <c r="K124" s="567"/>
      <c r="L124" s="567"/>
      <c r="M124" s="567"/>
      <c r="N124" s="567"/>
      <c r="O124" s="567"/>
    </row>
    <row r="125" spans="1:15" ht="15.75" x14ac:dyDescent="0.25">
      <c r="A125" s="1086"/>
      <c r="B125" s="1087"/>
      <c r="C125" s="563" t="s">
        <v>727</v>
      </c>
      <c r="D125" s="563"/>
      <c r="E125" s="563"/>
      <c r="F125" s="563"/>
      <c r="G125" s="563"/>
      <c r="H125" s="563"/>
      <c r="I125" s="563"/>
      <c r="J125" s="567"/>
      <c r="K125" s="567"/>
      <c r="L125" s="567"/>
      <c r="M125" s="567"/>
      <c r="N125" s="567"/>
      <c r="O125" s="567"/>
    </row>
    <row r="126" spans="1:15" ht="18.75" x14ac:dyDescent="0.25">
      <c r="A126" s="1086"/>
      <c r="B126" s="1087"/>
      <c r="C126" s="563" t="s">
        <v>728</v>
      </c>
      <c r="D126" s="563"/>
      <c r="E126" s="563"/>
      <c r="F126" s="563"/>
      <c r="G126" s="563"/>
      <c r="H126" s="563"/>
      <c r="I126" s="563"/>
      <c r="J126" s="567"/>
      <c r="K126" s="567"/>
      <c r="L126" s="567"/>
      <c r="M126" s="567"/>
      <c r="N126" s="567"/>
      <c r="O126" s="567"/>
    </row>
    <row r="127" spans="1:15" ht="15.75" x14ac:dyDescent="0.25">
      <c r="A127" s="1086" t="s">
        <v>746</v>
      </c>
      <c r="B127" s="1087" t="s">
        <v>705</v>
      </c>
      <c r="C127" s="563" t="s">
        <v>317</v>
      </c>
      <c r="D127" s="563"/>
      <c r="E127" s="563"/>
      <c r="F127" s="563"/>
      <c r="G127" s="563"/>
      <c r="H127" s="563"/>
      <c r="I127" s="563"/>
      <c r="J127" s="567"/>
      <c r="K127" s="567"/>
      <c r="L127" s="567"/>
      <c r="M127" s="567"/>
      <c r="N127" s="567"/>
      <c r="O127" s="567"/>
    </row>
    <row r="128" spans="1:15" ht="15.75" x14ac:dyDescent="0.25">
      <c r="A128" s="1086"/>
      <c r="B128" s="1087"/>
      <c r="C128" s="563" t="s">
        <v>726</v>
      </c>
      <c r="D128" s="563"/>
      <c r="E128" s="563"/>
      <c r="F128" s="563"/>
      <c r="G128" s="563"/>
      <c r="H128" s="563"/>
      <c r="I128" s="563"/>
      <c r="J128" s="567"/>
      <c r="K128" s="567"/>
      <c r="L128" s="567"/>
      <c r="M128" s="567"/>
      <c r="N128" s="567"/>
      <c r="O128" s="567"/>
    </row>
    <row r="129" spans="1:15" ht="15.75" customHeight="1" x14ac:dyDescent="0.25">
      <c r="A129" s="1086"/>
      <c r="B129" s="1087"/>
      <c r="C129" s="563" t="s">
        <v>727</v>
      </c>
      <c r="D129" s="563"/>
      <c r="E129" s="563"/>
      <c r="F129" s="563"/>
      <c r="G129" s="563"/>
      <c r="H129" s="563"/>
      <c r="I129" s="563"/>
      <c r="J129" s="567"/>
      <c r="K129" s="567"/>
      <c r="L129" s="567"/>
      <c r="M129" s="567"/>
      <c r="N129" s="567"/>
      <c r="O129" s="567"/>
    </row>
    <row r="130" spans="1:15" ht="18.75" x14ac:dyDescent="0.25">
      <c r="A130" s="1086"/>
      <c r="B130" s="1087"/>
      <c r="C130" s="563" t="s">
        <v>728</v>
      </c>
      <c r="D130" s="563"/>
      <c r="E130" s="563"/>
      <c r="F130" s="563"/>
      <c r="G130" s="563"/>
      <c r="H130" s="563"/>
      <c r="I130" s="563"/>
      <c r="J130" s="567"/>
      <c r="K130" s="567"/>
      <c r="L130" s="567"/>
      <c r="M130" s="567"/>
      <c r="N130" s="567"/>
      <c r="O130" s="567"/>
    </row>
    <row r="131" spans="1:15" ht="15.75" x14ac:dyDescent="0.25">
      <c r="A131" s="1086" t="s">
        <v>747</v>
      </c>
      <c r="B131" s="1087" t="s">
        <v>707</v>
      </c>
      <c r="C131" s="563" t="s">
        <v>317</v>
      </c>
      <c r="D131" s="567"/>
      <c r="E131" s="567"/>
      <c r="F131" s="567"/>
      <c r="G131" s="567"/>
      <c r="H131" s="567"/>
      <c r="I131" s="567"/>
      <c r="J131" s="567"/>
      <c r="K131" s="567"/>
      <c r="L131" s="567"/>
      <c r="M131" s="567"/>
      <c r="N131" s="567"/>
      <c r="O131" s="567"/>
    </row>
    <row r="132" spans="1:15" ht="15.75" x14ac:dyDescent="0.25">
      <c r="A132" s="1086"/>
      <c r="B132" s="1087"/>
      <c r="C132" s="563" t="s">
        <v>726</v>
      </c>
      <c r="D132" s="567"/>
      <c r="E132" s="567"/>
      <c r="F132" s="567"/>
      <c r="G132" s="567"/>
      <c r="H132" s="567"/>
      <c r="I132" s="567"/>
      <c r="J132" s="567"/>
      <c r="K132" s="567"/>
      <c r="L132" s="567"/>
      <c r="M132" s="567"/>
      <c r="N132" s="567"/>
      <c r="O132" s="567"/>
    </row>
    <row r="133" spans="1:15" ht="28.5" customHeight="1" x14ac:dyDescent="0.25">
      <c r="A133" s="1086"/>
      <c r="B133" s="1087"/>
      <c r="C133" s="563" t="s">
        <v>727</v>
      </c>
      <c r="D133" s="567"/>
      <c r="E133" s="567"/>
      <c r="F133" s="567"/>
      <c r="G133" s="567"/>
      <c r="H133" s="567"/>
      <c r="I133" s="567"/>
      <c r="J133" s="567"/>
      <c r="K133" s="567"/>
      <c r="L133" s="567"/>
      <c r="M133" s="567"/>
      <c r="N133" s="567"/>
      <c r="O133" s="567"/>
    </row>
    <row r="134" spans="1:15" ht="25.5" customHeight="1" x14ac:dyDescent="0.25">
      <c r="A134" s="1086"/>
      <c r="B134" s="1087"/>
      <c r="C134" s="563" t="s">
        <v>728</v>
      </c>
      <c r="D134" s="567"/>
      <c r="E134" s="567"/>
      <c r="F134" s="567"/>
      <c r="G134" s="567"/>
      <c r="H134" s="567"/>
      <c r="I134" s="567"/>
      <c r="J134" s="567"/>
      <c r="K134" s="567"/>
      <c r="L134" s="567"/>
      <c r="M134" s="567"/>
      <c r="N134" s="567"/>
      <c r="O134" s="567"/>
    </row>
    <row r="135" spans="1:15" ht="29.25" customHeight="1" x14ac:dyDescent="0.25">
      <c r="A135" s="1086" t="s">
        <v>748</v>
      </c>
      <c r="B135" s="1087" t="s">
        <v>733</v>
      </c>
      <c r="C135" s="563" t="s">
        <v>317</v>
      </c>
      <c r="D135" s="563"/>
      <c r="E135" s="563"/>
      <c r="F135" s="563"/>
      <c r="G135" s="563"/>
      <c r="H135" s="563"/>
      <c r="I135" s="563"/>
      <c r="J135" s="567"/>
      <c r="K135" s="567"/>
      <c r="L135" s="567"/>
      <c r="M135" s="567"/>
      <c r="N135" s="567"/>
      <c r="O135" s="567"/>
    </row>
    <row r="136" spans="1:15" ht="28.5" customHeight="1" x14ac:dyDescent="0.25">
      <c r="A136" s="1086"/>
      <c r="B136" s="1087"/>
      <c r="C136" s="563" t="s">
        <v>726</v>
      </c>
      <c r="D136" s="563"/>
      <c r="E136" s="563"/>
      <c r="F136" s="563"/>
      <c r="G136" s="563"/>
      <c r="H136" s="563"/>
      <c r="I136" s="563"/>
      <c r="J136" s="567"/>
      <c r="K136" s="567"/>
      <c r="L136" s="567"/>
      <c r="M136" s="567"/>
      <c r="N136" s="567"/>
      <c r="O136" s="567"/>
    </row>
    <row r="137" spans="1:15" ht="24" customHeight="1" x14ac:dyDescent="0.25">
      <c r="A137" s="1086"/>
      <c r="B137" s="1087"/>
      <c r="C137" s="563" t="s">
        <v>727</v>
      </c>
      <c r="D137" s="563"/>
      <c r="E137" s="563"/>
      <c r="F137" s="563"/>
      <c r="G137" s="563"/>
      <c r="H137" s="563"/>
      <c r="I137" s="563"/>
      <c r="J137" s="567"/>
      <c r="K137" s="567"/>
      <c r="L137" s="567"/>
      <c r="M137" s="567"/>
      <c r="N137" s="567"/>
      <c r="O137" s="567"/>
    </row>
    <row r="138" spans="1:15" ht="24" customHeight="1" x14ac:dyDescent="0.25">
      <c r="A138" s="1086"/>
      <c r="B138" s="1087"/>
      <c r="C138" s="563" t="s">
        <v>728</v>
      </c>
      <c r="D138" s="563"/>
      <c r="E138" s="563"/>
      <c r="F138" s="563"/>
      <c r="G138" s="563"/>
      <c r="H138" s="563"/>
      <c r="I138" s="563"/>
      <c r="J138" s="567"/>
      <c r="K138" s="567"/>
      <c r="L138" s="567"/>
      <c r="M138" s="567"/>
      <c r="N138" s="567"/>
      <c r="O138" s="567"/>
    </row>
    <row r="139" spans="1:15" ht="15.75" x14ac:dyDescent="0.25">
      <c r="A139" s="1086" t="s">
        <v>749</v>
      </c>
      <c r="B139" s="1087" t="s">
        <v>704</v>
      </c>
      <c r="C139" s="563" t="s">
        <v>317</v>
      </c>
      <c r="D139" s="563"/>
      <c r="E139" s="563"/>
      <c r="F139" s="563"/>
      <c r="G139" s="563"/>
      <c r="H139" s="563"/>
      <c r="I139" s="563"/>
      <c r="J139" s="567"/>
      <c r="K139" s="567"/>
      <c r="L139" s="567"/>
      <c r="M139" s="567"/>
      <c r="N139" s="567"/>
      <c r="O139" s="567"/>
    </row>
    <row r="140" spans="1:15" ht="15.75" x14ac:dyDescent="0.25">
      <c r="A140" s="1086"/>
      <c r="B140" s="1087"/>
      <c r="C140" s="563" t="s">
        <v>726</v>
      </c>
      <c r="D140" s="563"/>
      <c r="E140" s="563"/>
      <c r="F140" s="563"/>
      <c r="G140" s="563"/>
      <c r="H140" s="563"/>
      <c r="I140" s="563"/>
      <c r="J140" s="567"/>
      <c r="K140" s="567"/>
      <c r="L140" s="567"/>
      <c r="M140" s="567"/>
      <c r="N140" s="567"/>
      <c r="O140" s="567"/>
    </row>
    <row r="141" spans="1:15" ht="15.75" x14ac:dyDescent="0.25">
      <c r="A141" s="1086"/>
      <c r="B141" s="1087"/>
      <c r="C141" s="563" t="s">
        <v>727</v>
      </c>
      <c r="D141" s="563"/>
      <c r="E141" s="563"/>
      <c r="F141" s="563"/>
      <c r="G141" s="563"/>
      <c r="H141" s="563"/>
      <c r="I141" s="563"/>
      <c r="J141" s="567"/>
      <c r="K141" s="567"/>
      <c r="L141" s="567"/>
      <c r="M141" s="567"/>
      <c r="N141" s="567"/>
      <c r="O141" s="567"/>
    </row>
    <row r="142" spans="1:15" ht="18.75" x14ac:dyDescent="0.25">
      <c r="A142" s="1086"/>
      <c r="B142" s="1087"/>
      <c r="C142" s="563" t="s">
        <v>728</v>
      </c>
      <c r="D142" s="563"/>
      <c r="E142" s="563"/>
      <c r="F142" s="563"/>
      <c r="G142" s="563"/>
      <c r="H142" s="563"/>
      <c r="I142" s="563"/>
      <c r="J142" s="567"/>
      <c r="K142" s="567"/>
      <c r="L142" s="567"/>
      <c r="M142" s="567"/>
      <c r="N142" s="567"/>
      <c r="O142" s="567"/>
    </row>
    <row r="143" spans="1:15" ht="15.75" x14ac:dyDescent="0.25">
      <c r="A143" s="1086" t="s">
        <v>750</v>
      </c>
      <c r="B143" s="1087" t="s">
        <v>705</v>
      </c>
      <c r="C143" s="563" t="s">
        <v>317</v>
      </c>
      <c r="D143" s="563"/>
      <c r="E143" s="563"/>
      <c r="F143" s="563"/>
      <c r="G143" s="563"/>
      <c r="H143" s="563"/>
      <c r="I143" s="563"/>
      <c r="J143" s="567"/>
      <c r="K143" s="567"/>
      <c r="L143" s="567"/>
      <c r="M143" s="567"/>
      <c r="N143" s="567"/>
      <c r="O143" s="567"/>
    </row>
    <row r="144" spans="1:15" ht="15.75" x14ac:dyDescent="0.25">
      <c r="A144" s="1086"/>
      <c r="B144" s="1087"/>
      <c r="C144" s="563" t="s">
        <v>726</v>
      </c>
      <c r="D144" s="563"/>
      <c r="E144" s="563"/>
      <c r="F144" s="563"/>
      <c r="G144" s="563"/>
      <c r="H144" s="563"/>
      <c r="I144" s="563"/>
      <c r="J144" s="567"/>
      <c r="K144" s="567"/>
      <c r="L144" s="567"/>
      <c r="M144" s="567"/>
      <c r="N144" s="567"/>
      <c r="O144" s="567"/>
    </row>
    <row r="145" spans="1:15" ht="15.75" x14ac:dyDescent="0.25">
      <c r="A145" s="1086"/>
      <c r="B145" s="1087"/>
      <c r="C145" s="563" t="s">
        <v>727</v>
      </c>
      <c r="D145" s="563"/>
      <c r="E145" s="563"/>
      <c r="F145" s="563"/>
      <c r="G145" s="563"/>
      <c r="H145" s="563"/>
      <c r="I145" s="563"/>
      <c r="J145" s="567"/>
      <c r="K145" s="567"/>
      <c r="L145" s="567"/>
      <c r="M145" s="567"/>
      <c r="N145" s="567"/>
      <c r="O145" s="567"/>
    </row>
    <row r="146" spans="1:15" ht="18.75" x14ac:dyDescent="0.25">
      <c r="A146" s="1086"/>
      <c r="B146" s="1087"/>
      <c r="C146" s="563" t="s">
        <v>728</v>
      </c>
      <c r="D146" s="563"/>
      <c r="E146" s="563"/>
      <c r="F146" s="563"/>
      <c r="G146" s="563"/>
      <c r="H146" s="563"/>
      <c r="I146" s="563"/>
      <c r="J146" s="567"/>
      <c r="K146" s="567"/>
      <c r="L146" s="567"/>
      <c r="M146" s="567"/>
      <c r="N146" s="567"/>
      <c r="O146" s="567"/>
    </row>
    <row r="147" spans="1:15" ht="15.75" x14ac:dyDescent="0.25">
      <c r="A147" s="1086" t="s">
        <v>751</v>
      </c>
      <c r="B147" s="1087" t="s">
        <v>707</v>
      </c>
      <c r="C147" s="563" t="s">
        <v>317</v>
      </c>
      <c r="D147" s="563"/>
      <c r="E147" s="563"/>
      <c r="F147" s="563"/>
      <c r="G147" s="563"/>
      <c r="H147" s="563"/>
      <c r="I147" s="563"/>
      <c r="J147" s="567"/>
      <c r="K147" s="567"/>
      <c r="L147" s="567"/>
      <c r="M147" s="567"/>
      <c r="N147" s="567"/>
      <c r="O147" s="567"/>
    </row>
    <row r="148" spans="1:15" ht="16.5" customHeight="1" x14ac:dyDescent="0.25">
      <c r="A148" s="1086"/>
      <c r="B148" s="1087"/>
      <c r="C148" s="563" t="s">
        <v>726</v>
      </c>
      <c r="D148" s="563"/>
      <c r="E148" s="563"/>
      <c r="F148" s="563"/>
      <c r="G148" s="563"/>
      <c r="H148" s="563"/>
      <c r="I148" s="563"/>
      <c r="J148" s="567"/>
      <c r="K148" s="567"/>
      <c r="L148" s="567"/>
      <c r="M148" s="567"/>
      <c r="N148" s="567"/>
      <c r="O148" s="567"/>
    </row>
    <row r="149" spans="1:15" ht="16.5" customHeight="1" x14ac:dyDescent="0.25">
      <c r="A149" s="1086"/>
      <c r="B149" s="1087"/>
      <c r="C149" s="563" t="s">
        <v>727</v>
      </c>
      <c r="D149" s="563"/>
      <c r="E149" s="563"/>
      <c r="F149" s="563"/>
      <c r="G149" s="563"/>
      <c r="H149" s="563"/>
      <c r="I149" s="563"/>
      <c r="J149" s="567"/>
      <c r="K149" s="567"/>
      <c r="L149" s="567"/>
      <c r="M149" s="567"/>
      <c r="N149" s="567"/>
      <c r="O149" s="567"/>
    </row>
    <row r="150" spans="1:15" ht="21.75" customHeight="1" x14ac:dyDescent="0.25">
      <c r="A150" s="1086"/>
      <c r="B150" s="1087"/>
      <c r="C150" s="563" t="s">
        <v>728</v>
      </c>
      <c r="D150" s="563"/>
      <c r="E150" s="563"/>
      <c r="F150" s="563"/>
      <c r="G150" s="563"/>
      <c r="H150" s="563"/>
      <c r="I150" s="563"/>
      <c r="J150" s="567"/>
      <c r="K150" s="567"/>
      <c r="L150" s="567"/>
      <c r="M150" s="567"/>
      <c r="N150" s="567"/>
      <c r="O150" s="567"/>
    </row>
    <row r="151" spans="1:15" ht="34.5" customHeight="1" x14ac:dyDescent="0.25">
      <c r="A151" s="564" t="s">
        <v>752</v>
      </c>
      <c r="B151" s="563" t="s">
        <v>697</v>
      </c>
      <c r="C151" s="563" t="s">
        <v>180</v>
      </c>
      <c r="D151" s="563" t="s">
        <v>180</v>
      </c>
      <c r="E151" s="563" t="s">
        <v>180</v>
      </c>
      <c r="F151" s="563" t="s">
        <v>180</v>
      </c>
      <c r="G151" s="563" t="s">
        <v>180</v>
      </c>
      <c r="H151" s="563" t="s">
        <v>180</v>
      </c>
      <c r="I151" s="563" t="s">
        <v>180</v>
      </c>
      <c r="J151" s="563" t="s">
        <v>180</v>
      </c>
      <c r="K151" s="563" t="s">
        <v>180</v>
      </c>
      <c r="L151" s="563" t="s">
        <v>180</v>
      </c>
      <c r="M151" s="563" t="s">
        <v>180</v>
      </c>
      <c r="N151" s="563" t="s">
        <v>180</v>
      </c>
      <c r="O151" s="563" t="s">
        <v>180</v>
      </c>
    </row>
    <row r="152" spans="1:15" ht="18.75" x14ac:dyDescent="0.25">
      <c r="A152" s="564" t="s">
        <v>753</v>
      </c>
      <c r="B152" s="563" t="s">
        <v>753</v>
      </c>
      <c r="C152" s="563"/>
      <c r="D152" s="563"/>
      <c r="E152" s="563"/>
      <c r="F152" s="563"/>
      <c r="G152" s="563"/>
      <c r="H152" s="563"/>
      <c r="I152" s="563"/>
      <c r="J152" s="567"/>
      <c r="K152" s="567"/>
      <c r="L152" s="567"/>
      <c r="M152" s="567"/>
      <c r="N152" s="567"/>
      <c r="O152" s="567"/>
    </row>
    <row r="154" spans="1:15" ht="18" x14ac:dyDescent="0.25">
      <c r="B154" s="507" t="s">
        <v>754</v>
      </c>
    </row>
    <row r="155" spans="1:15" ht="18" x14ac:dyDescent="0.25">
      <c r="B155" s="507" t="s">
        <v>755</v>
      </c>
    </row>
    <row r="156" spans="1:15" ht="18" x14ac:dyDescent="0.25">
      <c r="B156" s="507" t="s">
        <v>756</v>
      </c>
    </row>
    <row r="157" spans="1:15" ht="18" x14ac:dyDescent="0.25">
      <c r="B157" s="507" t="s">
        <v>757</v>
      </c>
    </row>
    <row r="158" spans="1:15" ht="18" x14ac:dyDescent="0.25">
      <c r="B158" s="507" t="s">
        <v>758</v>
      </c>
    </row>
  </sheetData>
  <sheetProtection formatCells="0" formatColumns="0" formatRows="0" insertColumns="0" insertRows="0" insertHyperlinks="0" deleteColumns="0" deleteRows="0" sort="0" autoFilter="0" pivotTables="0"/>
  <mergeCells count="109">
    <mergeCell ref="A147:A150"/>
    <mergeCell ref="B147:B150"/>
    <mergeCell ref="A135:A138"/>
    <mergeCell ref="B135:B138"/>
    <mergeCell ref="A139:A142"/>
    <mergeCell ref="B139:B142"/>
    <mergeCell ref="A143:A146"/>
    <mergeCell ref="B143:B146"/>
    <mergeCell ref="A123:A126"/>
    <mergeCell ref="B123:B126"/>
    <mergeCell ref="A127:A130"/>
    <mergeCell ref="B127:B130"/>
    <mergeCell ref="A131:A134"/>
    <mergeCell ref="B131:B134"/>
    <mergeCell ref="A110:A111"/>
    <mergeCell ref="B110:B111"/>
    <mergeCell ref="A112:A113"/>
    <mergeCell ref="B112:B113"/>
    <mergeCell ref="A119:A122"/>
    <mergeCell ref="B119:B122"/>
    <mergeCell ref="A104:A105"/>
    <mergeCell ref="B104:B105"/>
    <mergeCell ref="A106:A107"/>
    <mergeCell ref="B106:B107"/>
    <mergeCell ref="A108:A109"/>
    <mergeCell ref="B108:B109"/>
    <mergeCell ref="A98:A99"/>
    <mergeCell ref="B98:B99"/>
    <mergeCell ref="A100:A101"/>
    <mergeCell ref="B100:B101"/>
    <mergeCell ref="A102:A103"/>
    <mergeCell ref="B102:B103"/>
    <mergeCell ref="A92:A93"/>
    <mergeCell ref="B92:B93"/>
    <mergeCell ref="A94:A95"/>
    <mergeCell ref="B94:B95"/>
    <mergeCell ref="A96:A97"/>
    <mergeCell ref="B96:B97"/>
    <mergeCell ref="A86:A87"/>
    <mergeCell ref="B86:B87"/>
    <mergeCell ref="A88:A89"/>
    <mergeCell ref="B88:B89"/>
    <mergeCell ref="A90:A91"/>
    <mergeCell ref="B90:B91"/>
    <mergeCell ref="A75:A78"/>
    <mergeCell ref="B75:B78"/>
    <mergeCell ref="A79:A82"/>
    <mergeCell ref="B79:B82"/>
    <mergeCell ref="A84:A85"/>
    <mergeCell ref="B84:B85"/>
    <mergeCell ref="A63:A66"/>
    <mergeCell ref="B63:B66"/>
    <mergeCell ref="A67:A70"/>
    <mergeCell ref="B67:B70"/>
    <mergeCell ref="A71:A74"/>
    <mergeCell ref="B71:B74"/>
    <mergeCell ref="A51:A54"/>
    <mergeCell ref="B51:B54"/>
    <mergeCell ref="A55:A58"/>
    <mergeCell ref="B55:B58"/>
    <mergeCell ref="A59:A62"/>
    <mergeCell ref="B59:B62"/>
    <mergeCell ref="A40:A41"/>
    <mergeCell ref="B40:B41"/>
    <mergeCell ref="A42:A43"/>
    <mergeCell ref="B42:B43"/>
    <mergeCell ref="A44:A45"/>
    <mergeCell ref="B44:B45"/>
    <mergeCell ref="A34:A35"/>
    <mergeCell ref="B34:B35"/>
    <mergeCell ref="A36:A37"/>
    <mergeCell ref="B36:B37"/>
    <mergeCell ref="A38:A39"/>
    <mergeCell ref="B38:B39"/>
    <mergeCell ref="A28:A29"/>
    <mergeCell ref="B28:B29"/>
    <mergeCell ref="A30:A31"/>
    <mergeCell ref="B30:B31"/>
    <mergeCell ref="A32:A33"/>
    <mergeCell ref="B32:B33"/>
    <mergeCell ref="A22:A23"/>
    <mergeCell ref="B22:B23"/>
    <mergeCell ref="A24:A25"/>
    <mergeCell ref="B24:B25"/>
    <mergeCell ref="A26:A27"/>
    <mergeCell ref="B26:B27"/>
    <mergeCell ref="A18:A19"/>
    <mergeCell ref="B18:B19"/>
    <mergeCell ref="A20:A21"/>
    <mergeCell ref="B20:B21"/>
    <mergeCell ref="A9:O9"/>
    <mergeCell ref="A10:AG10"/>
    <mergeCell ref="A11:A12"/>
    <mergeCell ref="B11:B12"/>
    <mergeCell ref="C11:C12"/>
    <mergeCell ref="D11:F11"/>
    <mergeCell ref="G11:G12"/>
    <mergeCell ref="H11:I11"/>
    <mergeCell ref="J11:K11"/>
    <mergeCell ref="L11:M11"/>
    <mergeCell ref="A1:P1"/>
    <mergeCell ref="A3:P3"/>
    <mergeCell ref="A4:P4"/>
    <mergeCell ref="A5:P5"/>
    <mergeCell ref="A6:P6"/>
    <mergeCell ref="A8:O8"/>
    <mergeCell ref="N11:O11"/>
    <mergeCell ref="A16:A17"/>
    <mergeCell ref="B16:B17"/>
  </mergeCells>
  <printOptions horizontalCentered="1"/>
  <pageMargins left="0.70866141732283472" right="0.70866141732283472" top="0.74803149606299213" bottom="0.74803149606299213" header="0.31496062992125984" footer="0.31496062992125984"/>
  <pageSetup paperSize="9" scale="41" firstPageNumber="3" fitToHeight="0" orientation="landscape" useFirstPageNumber="1" r:id="rId1"/>
  <headerFooter>
    <oddHeader>&amp;C&amp;P</oddHeader>
  </headerFooter>
  <rowBreaks count="2" manualBreakCount="2">
    <brk id="35" max="15" man="1"/>
    <brk id="82" max="1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AG33"/>
  <sheetViews>
    <sheetView view="pageBreakPreview" zoomScaleNormal="50" zoomScaleSheetLayoutView="100" workbookViewId="0">
      <selection activeCell="A7" sqref="A7"/>
    </sheetView>
  </sheetViews>
  <sheetFormatPr defaultRowHeight="15" x14ac:dyDescent="0.25"/>
  <cols>
    <col min="1" max="1" width="14.28515625" style="506" customWidth="1"/>
    <col min="2" max="2" width="29.140625" style="507" customWidth="1"/>
    <col min="3" max="3" width="23.5703125" style="507" customWidth="1"/>
    <col min="4" max="4" width="23.28515625" style="507" customWidth="1"/>
    <col min="5" max="5" width="22.5703125" style="507" customWidth="1"/>
    <col min="6" max="6" width="26.140625" style="507" customWidth="1"/>
    <col min="7" max="7" width="22.42578125" style="507" customWidth="1"/>
    <col min="8" max="8" width="19.85546875" style="507" customWidth="1"/>
    <col min="9" max="9" width="26.7109375" style="507" customWidth="1"/>
    <col min="10" max="10" width="14.5703125" style="507" customWidth="1"/>
    <col min="11" max="12" width="19.85546875" style="507" customWidth="1"/>
    <col min="13" max="13" width="21.140625" style="507" customWidth="1"/>
    <col min="14" max="14" width="24.5703125" style="507" customWidth="1"/>
    <col min="15" max="15" width="8.85546875" style="507" customWidth="1"/>
    <col min="16" max="16" width="10.28515625" style="507" customWidth="1"/>
    <col min="17" max="17" width="20.28515625" style="507" customWidth="1"/>
    <col min="18" max="18" width="21" style="507" customWidth="1"/>
    <col min="19" max="19" width="10.42578125" style="507" customWidth="1"/>
    <col min="20" max="20" width="10.28515625" style="507" customWidth="1"/>
    <col min="21" max="21" width="25.140625" style="507" customWidth="1"/>
    <col min="22" max="22" width="25.85546875" style="507" customWidth="1"/>
    <col min="23" max="23" width="17" style="507" customWidth="1"/>
    <col min="24" max="24" width="12.140625" style="508" customWidth="1"/>
    <col min="25" max="25" width="10.5703125" style="508" customWidth="1"/>
    <col min="26" max="26" width="12.7109375" style="508" customWidth="1"/>
    <col min="27" max="27" width="13.5703125" style="508" customWidth="1"/>
    <col min="28" max="28" width="17.85546875" style="508" customWidth="1"/>
    <col min="29" max="30" width="18.140625" style="508" customWidth="1"/>
    <col min="31" max="31" width="23.7109375" style="508" customWidth="1"/>
    <col min="32" max="32" width="21" style="508" customWidth="1"/>
    <col min="33" max="33" width="33.140625" style="508" customWidth="1"/>
    <col min="34" max="253" width="9.140625" style="508"/>
    <col min="254" max="254" width="4.42578125" style="508" bestFit="1" customWidth="1"/>
    <col min="255" max="255" width="18.28515625" style="508" bestFit="1" customWidth="1"/>
    <col min="256" max="256" width="19" style="508" bestFit="1" customWidth="1"/>
    <col min="257" max="257" width="15.42578125" style="508" bestFit="1" customWidth="1"/>
    <col min="258" max="259" width="12.42578125" style="508" bestFit="1" customWidth="1"/>
    <col min="260" max="260" width="7.140625" style="508" bestFit="1" customWidth="1"/>
    <col min="261" max="261" width="10.140625" style="508" bestFit="1" customWidth="1"/>
    <col min="262" max="262" width="15.85546875" style="508" bestFit="1" customWidth="1"/>
    <col min="263" max="263" width="15.140625" style="508" bestFit="1" customWidth="1"/>
    <col min="264" max="264" width="18.28515625" style="508" bestFit="1" customWidth="1"/>
    <col min="265" max="265" width="13.28515625" style="508" bestFit="1" customWidth="1"/>
    <col min="266" max="266" width="19.28515625" style="508" customWidth="1"/>
    <col min="267" max="267" width="15.140625" style="508" customWidth="1"/>
    <col min="268" max="268" width="21" style="508" bestFit="1" customWidth="1"/>
    <col min="269" max="269" width="17.140625" style="508" bestFit="1" customWidth="1"/>
    <col min="270" max="270" width="16.85546875" style="508" bestFit="1" customWidth="1"/>
    <col min="271" max="271" width="16.7109375" style="508" bestFit="1" customWidth="1"/>
    <col min="272" max="272" width="15.7109375" style="508" bestFit="1" customWidth="1"/>
    <col min="273" max="273" width="16.28515625" style="508" bestFit="1" customWidth="1"/>
    <col min="274" max="274" width="17.28515625" style="508" customWidth="1"/>
    <col min="275" max="275" width="23.42578125" style="508" bestFit="1" customWidth="1"/>
    <col min="276" max="276" width="31.85546875" style="508" bestFit="1" customWidth="1"/>
    <col min="277" max="277" width="7.85546875" style="508" bestFit="1" customWidth="1"/>
    <col min="278" max="278" width="5.7109375" style="508" bestFit="1" customWidth="1"/>
    <col min="279" max="279" width="9.140625" style="508" bestFit="1" customWidth="1"/>
    <col min="280" max="280" width="13.5703125" style="508" bestFit="1" customWidth="1"/>
    <col min="281" max="509" width="9.140625" style="508"/>
    <col min="510" max="510" width="4.42578125" style="508" bestFit="1" customWidth="1"/>
    <col min="511" max="511" width="18.28515625" style="508" bestFit="1" customWidth="1"/>
    <col min="512" max="512" width="19" style="508" bestFit="1" customWidth="1"/>
    <col min="513" max="513" width="15.42578125" style="508" bestFit="1" customWidth="1"/>
    <col min="514" max="515" width="12.42578125" style="508" bestFit="1" customWidth="1"/>
    <col min="516" max="516" width="7.140625" style="508" bestFit="1" customWidth="1"/>
    <col min="517" max="517" width="10.140625" style="508" bestFit="1" customWidth="1"/>
    <col min="518" max="518" width="15.85546875" style="508" bestFit="1" customWidth="1"/>
    <col min="519" max="519" width="15.140625" style="508" bestFit="1" customWidth="1"/>
    <col min="520" max="520" width="18.28515625" style="508" bestFit="1" customWidth="1"/>
    <col min="521" max="521" width="13.28515625" style="508" bestFit="1" customWidth="1"/>
    <col min="522" max="522" width="19.28515625" style="508" customWidth="1"/>
    <col min="523" max="523" width="15.140625" style="508" customWidth="1"/>
    <col min="524" max="524" width="21" style="508" bestFit="1" customWidth="1"/>
    <col min="525" max="525" width="17.140625" style="508" bestFit="1" customWidth="1"/>
    <col min="526" max="526" width="16.85546875" style="508" bestFit="1" customWidth="1"/>
    <col min="527" max="527" width="16.7109375" style="508" bestFit="1" customWidth="1"/>
    <col min="528" max="528" width="15.7109375" style="508" bestFit="1" customWidth="1"/>
    <col min="529" max="529" width="16.28515625" style="508" bestFit="1" customWidth="1"/>
    <col min="530" max="530" width="17.28515625" style="508" customWidth="1"/>
    <col min="531" max="531" width="23.42578125" style="508" bestFit="1" customWidth="1"/>
    <col min="532" max="532" width="31.85546875" style="508" bestFit="1" customWidth="1"/>
    <col min="533" max="533" width="7.85546875" style="508" bestFit="1" customWidth="1"/>
    <col min="534" max="534" width="5.7109375" style="508" bestFit="1" customWidth="1"/>
    <col min="535" max="535" width="9.140625" style="508" bestFit="1" customWidth="1"/>
    <col min="536" max="536" width="13.5703125" style="508" bestFit="1" customWidth="1"/>
    <col min="537" max="765" width="9.140625" style="508"/>
    <col min="766" max="766" width="4.42578125" style="508" bestFit="1" customWidth="1"/>
    <col min="767" max="767" width="18.28515625" style="508" bestFit="1" customWidth="1"/>
    <col min="768" max="768" width="19" style="508" bestFit="1" customWidth="1"/>
    <col min="769" max="769" width="15.42578125" style="508" bestFit="1" customWidth="1"/>
    <col min="770" max="771" width="12.42578125" style="508" bestFit="1" customWidth="1"/>
    <col min="772" max="772" width="7.140625" style="508" bestFit="1" customWidth="1"/>
    <col min="773" max="773" width="10.140625" style="508" bestFit="1" customWidth="1"/>
    <col min="774" max="774" width="15.85546875" style="508" bestFit="1" customWidth="1"/>
    <col min="775" max="775" width="15.140625" style="508" bestFit="1" customWidth="1"/>
    <col min="776" max="776" width="18.28515625" style="508" bestFit="1" customWidth="1"/>
    <col min="777" max="777" width="13.28515625" style="508" bestFit="1" customWidth="1"/>
    <col min="778" max="778" width="19.28515625" style="508" customWidth="1"/>
    <col min="779" max="779" width="15.140625" style="508" customWidth="1"/>
    <col min="780" max="780" width="21" style="508" bestFit="1" customWidth="1"/>
    <col min="781" max="781" width="17.140625" style="508" bestFit="1" customWidth="1"/>
    <col min="782" max="782" width="16.85546875" style="508" bestFit="1" customWidth="1"/>
    <col min="783" max="783" width="16.7109375" style="508" bestFit="1" customWidth="1"/>
    <col min="784" max="784" width="15.7109375" style="508" bestFit="1" customWidth="1"/>
    <col min="785" max="785" width="16.28515625" style="508" bestFit="1" customWidth="1"/>
    <col min="786" max="786" width="17.28515625" style="508" customWidth="1"/>
    <col min="787" max="787" width="23.42578125" style="508" bestFit="1" customWidth="1"/>
    <col min="788" max="788" width="31.85546875" style="508" bestFit="1" customWidth="1"/>
    <col min="789" max="789" width="7.85546875" style="508" bestFit="1" customWidth="1"/>
    <col min="790" max="790" width="5.7109375" style="508" bestFit="1" customWidth="1"/>
    <col min="791" max="791" width="9.140625" style="508" bestFit="1" customWidth="1"/>
    <col min="792" max="792" width="13.5703125" style="508" bestFit="1" customWidth="1"/>
    <col min="793" max="1021" width="9.140625" style="508"/>
    <col min="1022" max="1022" width="4.42578125" style="508" bestFit="1" customWidth="1"/>
    <col min="1023" max="1023" width="18.28515625" style="508" bestFit="1" customWidth="1"/>
    <col min="1024" max="1024" width="19" style="508" bestFit="1" customWidth="1"/>
    <col min="1025" max="1025" width="15.42578125" style="508" bestFit="1" customWidth="1"/>
    <col min="1026" max="1027" width="12.42578125" style="508" bestFit="1" customWidth="1"/>
    <col min="1028" max="1028" width="7.140625" style="508" bestFit="1" customWidth="1"/>
    <col min="1029" max="1029" width="10.140625" style="508" bestFit="1" customWidth="1"/>
    <col min="1030" max="1030" width="15.85546875" style="508" bestFit="1" customWidth="1"/>
    <col min="1031" max="1031" width="15.140625" style="508" bestFit="1" customWidth="1"/>
    <col min="1032" max="1032" width="18.28515625" style="508" bestFit="1" customWidth="1"/>
    <col min="1033" max="1033" width="13.28515625" style="508" bestFit="1" customWidth="1"/>
    <col min="1034" max="1034" width="19.28515625" style="508" customWidth="1"/>
    <col min="1035" max="1035" width="15.140625" style="508" customWidth="1"/>
    <col min="1036" max="1036" width="21" style="508" bestFit="1" customWidth="1"/>
    <col min="1037" max="1037" width="17.140625" style="508" bestFit="1" customWidth="1"/>
    <col min="1038" max="1038" width="16.85546875" style="508" bestFit="1" customWidth="1"/>
    <col min="1039" max="1039" width="16.7109375" style="508" bestFit="1" customWidth="1"/>
    <col min="1040" max="1040" width="15.7109375" style="508" bestFit="1" customWidth="1"/>
    <col min="1041" max="1041" width="16.28515625" style="508" bestFit="1" customWidth="1"/>
    <col min="1042" max="1042" width="17.28515625" style="508" customWidth="1"/>
    <col min="1043" max="1043" width="23.42578125" style="508" bestFit="1" customWidth="1"/>
    <col min="1044" max="1044" width="31.85546875" style="508" bestFit="1" customWidth="1"/>
    <col min="1045" max="1045" width="7.85546875" style="508" bestFit="1" customWidth="1"/>
    <col min="1046" max="1046" width="5.7109375" style="508" bestFit="1" customWidth="1"/>
    <col min="1047" max="1047" width="9.140625" style="508" bestFit="1" customWidth="1"/>
    <col min="1048" max="1048" width="13.5703125" style="508" bestFit="1" customWidth="1"/>
    <col min="1049" max="1277" width="9.140625" style="508"/>
    <col min="1278" max="1278" width="4.42578125" style="508" bestFit="1" customWidth="1"/>
    <col min="1279" max="1279" width="18.28515625" style="508" bestFit="1" customWidth="1"/>
    <col min="1280" max="1280" width="19" style="508" bestFit="1" customWidth="1"/>
    <col min="1281" max="1281" width="15.42578125" style="508" bestFit="1" customWidth="1"/>
    <col min="1282" max="1283" width="12.42578125" style="508" bestFit="1" customWidth="1"/>
    <col min="1284" max="1284" width="7.140625" style="508" bestFit="1" customWidth="1"/>
    <col min="1285" max="1285" width="10.140625" style="508" bestFit="1" customWidth="1"/>
    <col min="1286" max="1286" width="15.85546875" style="508" bestFit="1" customWidth="1"/>
    <col min="1287" max="1287" width="15.140625" style="508" bestFit="1" customWidth="1"/>
    <col min="1288" max="1288" width="18.28515625" style="508" bestFit="1" customWidth="1"/>
    <col min="1289" max="1289" width="13.28515625" style="508" bestFit="1" customWidth="1"/>
    <col min="1290" max="1290" width="19.28515625" style="508" customWidth="1"/>
    <col min="1291" max="1291" width="15.140625" style="508" customWidth="1"/>
    <col min="1292" max="1292" width="21" style="508" bestFit="1" customWidth="1"/>
    <col min="1293" max="1293" width="17.140625" style="508" bestFit="1" customWidth="1"/>
    <col min="1294" max="1294" width="16.85546875" style="508" bestFit="1" customWidth="1"/>
    <col min="1295" max="1295" width="16.7109375" style="508" bestFit="1" customWidth="1"/>
    <col min="1296" max="1296" width="15.7109375" style="508" bestFit="1" customWidth="1"/>
    <col min="1297" max="1297" width="16.28515625" style="508" bestFit="1" customWidth="1"/>
    <col min="1298" max="1298" width="17.28515625" style="508" customWidth="1"/>
    <col min="1299" max="1299" width="23.42578125" style="508" bestFit="1" customWidth="1"/>
    <col min="1300" max="1300" width="31.85546875" style="508" bestFit="1" customWidth="1"/>
    <col min="1301" max="1301" width="7.85546875" style="508" bestFit="1" customWidth="1"/>
    <col min="1302" max="1302" width="5.7109375" style="508" bestFit="1" customWidth="1"/>
    <col min="1303" max="1303" width="9.140625" style="508" bestFit="1" customWidth="1"/>
    <col min="1304" max="1304" width="13.5703125" style="508" bestFit="1" customWidth="1"/>
    <col min="1305" max="1533" width="9.140625" style="508"/>
    <col min="1534" max="1534" width="4.42578125" style="508" bestFit="1" customWidth="1"/>
    <col min="1535" max="1535" width="18.28515625" style="508" bestFit="1" customWidth="1"/>
    <col min="1536" max="1536" width="19" style="508" bestFit="1" customWidth="1"/>
    <col min="1537" max="1537" width="15.42578125" style="508" bestFit="1" customWidth="1"/>
    <col min="1538" max="1539" width="12.42578125" style="508" bestFit="1" customWidth="1"/>
    <col min="1540" max="1540" width="7.140625" style="508" bestFit="1" customWidth="1"/>
    <col min="1541" max="1541" width="10.140625" style="508" bestFit="1" customWidth="1"/>
    <col min="1542" max="1542" width="15.85546875" style="508" bestFit="1" customWidth="1"/>
    <col min="1543" max="1543" width="15.140625" style="508" bestFit="1" customWidth="1"/>
    <col min="1544" max="1544" width="18.28515625" style="508" bestFit="1" customWidth="1"/>
    <col min="1545" max="1545" width="13.28515625" style="508" bestFit="1" customWidth="1"/>
    <col min="1546" max="1546" width="19.28515625" style="508" customWidth="1"/>
    <col min="1547" max="1547" width="15.140625" style="508" customWidth="1"/>
    <col min="1548" max="1548" width="21" style="508" bestFit="1" customWidth="1"/>
    <col min="1549" max="1549" width="17.140625" style="508" bestFit="1" customWidth="1"/>
    <col min="1550" max="1550" width="16.85546875" style="508" bestFit="1" customWidth="1"/>
    <col min="1551" max="1551" width="16.7109375" style="508" bestFit="1" customWidth="1"/>
    <col min="1552" max="1552" width="15.7109375" style="508" bestFit="1" customWidth="1"/>
    <col min="1553" max="1553" width="16.28515625" style="508" bestFit="1" customWidth="1"/>
    <col min="1554" max="1554" width="17.28515625" style="508" customWidth="1"/>
    <col min="1555" max="1555" width="23.42578125" style="508" bestFit="1" customWidth="1"/>
    <col min="1556" max="1556" width="31.85546875" style="508" bestFit="1" customWidth="1"/>
    <col min="1557" max="1557" width="7.85546875" style="508" bestFit="1" customWidth="1"/>
    <col min="1558" max="1558" width="5.7109375" style="508" bestFit="1" customWidth="1"/>
    <col min="1559" max="1559" width="9.140625" style="508" bestFit="1" customWidth="1"/>
    <col min="1560" max="1560" width="13.5703125" style="508" bestFit="1" customWidth="1"/>
    <col min="1561" max="1789" width="9.140625" style="508"/>
    <col min="1790" max="1790" width="4.42578125" style="508" bestFit="1" customWidth="1"/>
    <col min="1791" max="1791" width="18.28515625" style="508" bestFit="1" customWidth="1"/>
    <col min="1792" max="1792" width="19" style="508" bestFit="1" customWidth="1"/>
    <col min="1793" max="1793" width="15.42578125" style="508" bestFit="1" customWidth="1"/>
    <col min="1794" max="1795" width="12.42578125" style="508" bestFit="1" customWidth="1"/>
    <col min="1796" max="1796" width="7.140625" style="508" bestFit="1" customWidth="1"/>
    <col min="1797" max="1797" width="10.140625" style="508" bestFit="1" customWidth="1"/>
    <col min="1798" max="1798" width="15.85546875" style="508" bestFit="1" customWidth="1"/>
    <col min="1799" max="1799" width="15.140625" style="508" bestFit="1" customWidth="1"/>
    <col min="1800" max="1800" width="18.28515625" style="508" bestFit="1" customWidth="1"/>
    <col min="1801" max="1801" width="13.28515625" style="508" bestFit="1" customWidth="1"/>
    <col min="1802" max="1802" width="19.28515625" style="508" customWidth="1"/>
    <col min="1803" max="1803" width="15.140625" style="508" customWidth="1"/>
    <col min="1804" max="1804" width="21" style="508" bestFit="1" customWidth="1"/>
    <col min="1805" max="1805" width="17.140625" style="508" bestFit="1" customWidth="1"/>
    <col min="1806" max="1806" width="16.85546875" style="508" bestFit="1" customWidth="1"/>
    <col min="1807" max="1807" width="16.7109375" style="508" bestFit="1" customWidth="1"/>
    <col min="1808" max="1808" width="15.7109375" style="508" bestFit="1" customWidth="1"/>
    <col min="1809" max="1809" width="16.28515625" style="508" bestFit="1" customWidth="1"/>
    <col min="1810" max="1810" width="17.28515625" style="508" customWidth="1"/>
    <col min="1811" max="1811" width="23.42578125" style="508" bestFit="1" customWidth="1"/>
    <col min="1812" max="1812" width="31.85546875" style="508" bestFit="1" customWidth="1"/>
    <col min="1813" max="1813" width="7.85546875" style="508" bestFit="1" customWidth="1"/>
    <col min="1814" max="1814" width="5.7109375" style="508" bestFit="1" customWidth="1"/>
    <col min="1815" max="1815" width="9.140625" style="508" bestFit="1" customWidth="1"/>
    <col min="1816" max="1816" width="13.5703125" style="508" bestFit="1" customWidth="1"/>
    <col min="1817" max="2045" width="9.140625" style="508"/>
    <col min="2046" max="2046" width="4.42578125" style="508" bestFit="1" customWidth="1"/>
    <col min="2047" max="2047" width="18.28515625" style="508" bestFit="1" customWidth="1"/>
    <col min="2048" max="2048" width="19" style="508" bestFit="1" customWidth="1"/>
    <col min="2049" max="2049" width="15.42578125" style="508" bestFit="1" customWidth="1"/>
    <col min="2050" max="2051" width="12.42578125" style="508" bestFit="1" customWidth="1"/>
    <col min="2052" max="2052" width="7.140625" style="508" bestFit="1" customWidth="1"/>
    <col min="2053" max="2053" width="10.140625" style="508" bestFit="1" customWidth="1"/>
    <col min="2054" max="2054" width="15.85546875" style="508" bestFit="1" customWidth="1"/>
    <col min="2055" max="2055" width="15.140625" style="508" bestFit="1" customWidth="1"/>
    <col min="2056" max="2056" width="18.28515625" style="508" bestFit="1" customWidth="1"/>
    <col min="2057" max="2057" width="13.28515625" style="508" bestFit="1" customWidth="1"/>
    <col min="2058" max="2058" width="19.28515625" style="508" customWidth="1"/>
    <col min="2059" max="2059" width="15.140625" style="508" customWidth="1"/>
    <col min="2060" max="2060" width="21" style="508" bestFit="1" customWidth="1"/>
    <col min="2061" max="2061" width="17.140625" style="508" bestFit="1" customWidth="1"/>
    <col min="2062" max="2062" width="16.85546875" style="508" bestFit="1" customWidth="1"/>
    <col min="2063" max="2063" width="16.7109375" style="508" bestFit="1" customWidth="1"/>
    <col min="2064" max="2064" width="15.7109375" style="508" bestFit="1" customWidth="1"/>
    <col min="2065" max="2065" width="16.28515625" style="508" bestFit="1" customWidth="1"/>
    <col min="2066" max="2066" width="17.28515625" style="508" customWidth="1"/>
    <col min="2067" max="2067" width="23.42578125" style="508" bestFit="1" customWidth="1"/>
    <col min="2068" max="2068" width="31.85546875" style="508" bestFit="1" customWidth="1"/>
    <col min="2069" max="2069" width="7.85546875" style="508" bestFit="1" customWidth="1"/>
    <col min="2070" max="2070" width="5.7109375" style="508" bestFit="1" customWidth="1"/>
    <col min="2071" max="2071" width="9.140625" style="508" bestFit="1" customWidth="1"/>
    <col min="2072" max="2072" width="13.5703125" style="508" bestFit="1" customWidth="1"/>
    <col min="2073" max="2301" width="9.140625" style="508"/>
    <col min="2302" max="2302" width="4.42578125" style="508" bestFit="1" customWidth="1"/>
    <col min="2303" max="2303" width="18.28515625" style="508" bestFit="1" customWidth="1"/>
    <col min="2304" max="2304" width="19" style="508" bestFit="1" customWidth="1"/>
    <col min="2305" max="2305" width="15.42578125" style="508" bestFit="1" customWidth="1"/>
    <col min="2306" max="2307" width="12.42578125" style="508" bestFit="1" customWidth="1"/>
    <col min="2308" max="2308" width="7.140625" style="508" bestFit="1" customWidth="1"/>
    <col min="2309" max="2309" width="10.140625" style="508" bestFit="1" customWidth="1"/>
    <col min="2310" max="2310" width="15.85546875" style="508" bestFit="1" customWidth="1"/>
    <col min="2311" max="2311" width="15.140625" style="508" bestFit="1" customWidth="1"/>
    <col min="2312" max="2312" width="18.28515625" style="508" bestFit="1" customWidth="1"/>
    <col min="2313" max="2313" width="13.28515625" style="508" bestFit="1" customWidth="1"/>
    <col min="2314" max="2314" width="19.28515625" style="508" customWidth="1"/>
    <col min="2315" max="2315" width="15.140625" style="508" customWidth="1"/>
    <col min="2316" max="2316" width="21" style="508" bestFit="1" customWidth="1"/>
    <col min="2317" max="2317" width="17.140625" style="508" bestFit="1" customWidth="1"/>
    <col min="2318" max="2318" width="16.85546875" style="508" bestFit="1" customWidth="1"/>
    <col min="2319" max="2319" width="16.7109375" style="508" bestFit="1" customWidth="1"/>
    <col min="2320" max="2320" width="15.7109375" style="508" bestFit="1" customWidth="1"/>
    <col min="2321" max="2321" width="16.28515625" style="508" bestFit="1" customWidth="1"/>
    <col min="2322" max="2322" width="17.28515625" style="508" customWidth="1"/>
    <col min="2323" max="2323" width="23.42578125" style="508" bestFit="1" customWidth="1"/>
    <col min="2324" max="2324" width="31.85546875" style="508" bestFit="1" customWidth="1"/>
    <col min="2325" max="2325" width="7.85546875" style="508" bestFit="1" customWidth="1"/>
    <col min="2326" max="2326" width="5.7109375" style="508" bestFit="1" customWidth="1"/>
    <col min="2327" max="2327" width="9.140625" style="508" bestFit="1" customWidth="1"/>
    <col min="2328" max="2328" width="13.5703125" style="508" bestFit="1" customWidth="1"/>
    <col min="2329" max="2557" width="9.140625" style="508"/>
    <col min="2558" max="2558" width="4.42578125" style="508" bestFit="1" customWidth="1"/>
    <col min="2559" max="2559" width="18.28515625" style="508" bestFit="1" customWidth="1"/>
    <col min="2560" max="2560" width="19" style="508" bestFit="1" customWidth="1"/>
    <col min="2561" max="2561" width="15.42578125" style="508" bestFit="1" customWidth="1"/>
    <col min="2562" max="2563" width="12.42578125" style="508" bestFit="1" customWidth="1"/>
    <col min="2564" max="2564" width="7.140625" style="508" bestFit="1" customWidth="1"/>
    <col min="2565" max="2565" width="10.140625" style="508" bestFit="1" customWidth="1"/>
    <col min="2566" max="2566" width="15.85546875" style="508" bestFit="1" customWidth="1"/>
    <col min="2567" max="2567" width="15.140625" style="508" bestFit="1" customWidth="1"/>
    <col min="2568" max="2568" width="18.28515625" style="508" bestFit="1" customWidth="1"/>
    <col min="2569" max="2569" width="13.28515625" style="508" bestFit="1" customWidth="1"/>
    <col min="2570" max="2570" width="19.28515625" style="508" customWidth="1"/>
    <col min="2571" max="2571" width="15.140625" style="508" customWidth="1"/>
    <col min="2572" max="2572" width="21" style="508" bestFit="1" customWidth="1"/>
    <col min="2573" max="2573" width="17.140625" style="508" bestFit="1" customWidth="1"/>
    <col min="2574" max="2574" width="16.85546875" style="508" bestFit="1" customWidth="1"/>
    <col min="2575" max="2575" width="16.7109375" style="508" bestFit="1" customWidth="1"/>
    <col min="2576" max="2576" width="15.7109375" style="508" bestFit="1" customWidth="1"/>
    <col min="2577" max="2577" width="16.28515625" style="508" bestFit="1" customWidth="1"/>
    <col min="2578" max="2578" width="17.28515625" style="508" customWidth="1"/>
    <col min="2579" max="2579" width="23.42578125" style="508" bestFit="1" customWidth="1"/>
    <col min="2580" max="2580" width="31.85546875" style="508" bestFit="1" customWidth="1"/>
    <col min="2581" max="2581" width="7.85546875" style="508" bestFit="1" customWidth="1"/>
    <col min="2582" max="2582" width="5.7109375" style="508" bestFit="1" customWidth="1"/>
    <col min="2583" max="2583" width="9.140625" style="508" bestFit="1" customWidth="1"/>
    <col min="2584" max="2584" width="13.5703125" style="508" bestFit="1" customWidth="1"/>
    <col min="2585" max="2813" width="9.140625" style="508"/>
    <col min="2814" max="2814" width="4.42578125" style="508" bestFit="1" customWidth="1"/>
    <col min="2815" max="2815" width="18.28515625" style="508" bestFit="1" customWidth="1"/>
    <col min="2816" max="2816" width="19" style="508" bestFit="1" customWidth="1"/>
    <col min="2817" max="2817" width="15.42578125" style="508" bestFit="1" customWidth="1"/>
    <col min="2818" max="2819" width="12.42578125" style="508" bestFit="1" customWidth="1"/>
    <col min="2820" max="2820" width="7.140625" style="508" bestFit="1" customWidth="1"/>
    <col min="2821" max="2821" width="10.140625" style="508" bestFit="1" customWidth="1"/>
    <col min="2822" max="2822" width="15.85546875" style="508" bestFit="1" customWidth="1"/>
    <col min="2823" max="2823" width="15.140625" style="508" bestFit="1" customWidth="1"/>
    <col min="2824" max="2824" width="18.28515625" style="508" bestFit="1" customWidth="1"/>
    <col min="2825" max="2825" width="13.28515625" style="508" bestFit="1" customWidth="1"/>
    <col min="2826" max="2826" width="19.28515625" style="508" customWidth="1"/>
    <col min="2827" max="2827" width="15.140625" style="508" customWidth="1"/>
    <col min="2828" max="2828" width="21" style="508" bestFit="1" customWidth="1"/>
    <col min="2829" max="2829" width="17.140625" style="508" bestFit="1" customWidth="1"/>
    <col min="2830" max="2830" width="16.85546875" style="508" bestFit="1" customWidth="1"/>
    <col min="2831" max="2831" width="16.7109375" style="508" bestFit="1" customWidth="1"/>
    <col min="2832" max="2832" width="15.7109375" style="508" bestFit="1" customWidth="1"/>
    <col min="2833" max="2833" width="16.28515625" style="508" bestFit="1" customWidth="1"/>
    <col min="2834" max="2834" width="17.28515625" style="508" customWidth="1"/>
    <col min="2835" max="2835" width="23.42578125" style="508" bestFit="1" customWidth="1"/>
    <col min="2836" max="2836" width="31.85546875" style="508" bestFit="1" customWidth="1"/>
    <col min="2837" max="2837" width="7.85546875" style="508" bestFit="1" customWidth="1"/>
    <col min="2838" max="2838" width="5.7109375" style="508" bestFit="1" customWidth="1"/>
    <col min="2839" max="2839" width="9.140625" style="508" bestFit="1" customWidth="1"/>
    <col min="2840" max="2840" width="13.5703125" style="508" bestFit="1" customWidth="1"/>
    <col min="2841" max="3069" width="9.140625" style="508"/>
    <col min="3070" max="3070" width="4.42578125" style="508" bestFit="1" customWidth="1"/>
    <col min="3071" max="3071" width="18.28515625" style="508" bestFit="1" customWidth="1"/>
    <col min="3072" max="3072" width="19" style="508" bestFit="1" customWidth="1"/>
    <col min="3073" max="3073" width="15.42578125" style="508" bestFit="1" customWidth="1"/>
    <col min="3074" max="3075" width="12.42578125" style="508" bestFit="1" customWidth="1"/>
    <col min="3076" max="3076" width="7.140625" style="508" bestFit="1" customWidth="1"/>
    <col min="3077" max="3077" width="10.140625" style="508" bestFit="1" customWidth="1"/>
    <col min="3078" max="3078" width="15.85546875" style="508" bestFit="1" customWidth="1"/>
    <col min="3079" max="3079" width="15.140625" style="508" bestFit="1" customWidth="1"/>
    <col min="3080" max="3080" width="18.28515625" style="508" bestFit="1" customWidth="1"/>
    <col min="3081" max="3081" width="13.28515625" style="508" bestFit="1" customWidth="1"/>
    <col min="3082" max="3082" width="19.28515625" style="508" customWidth="1"/>
    <col min="3083" max="3083" width="15.140625" style="508" customWidth="1"/>
    <col min="3084" max="3084" width="21" style="508" bestFit="1" customWidth="1"/>
    <col min="3085" max="3085" width="17.140625" style="508" bestFit="1" customWidth="1"/>
    <col min="3086" max="3086" width="16.85546875" style="508" bestFit="1" customWidth="1"/>
    <col min="3087" max="3087" width="16.7109375" style="508" bestFit="1" customWidth="1"/>
    <col min="3088" max="3088" width="15.7109375" style="508" bestFit="1" customWidth="1"/>
    <col min="3089" max="3089" width="16.28515625" style="508" bestFit="1" customWidth="1"/>
    <col min="3090" max="3090" width="17.28515625" style="508" customWidth="1"/>
    <col min="3091" max="3091" width="23.42578125" style="508" bestFit="1" customWidth="1"/>
    <col min="3092" max="3092" width="31.85546875" style="508" bestFit="1" customWidth="1"/>
    <col min="3093" max="3093" width="7.85546875" style="508" bestFit="1" customWidth="1"/>
    <col min="3094" max="3094" width="5.7109375" style="508" bestFit="1" customWidth="1"/>
    <col min="3095" max="3095" width="9.140625" style="508" bestFit="1" customWidth="1"/>
    <col min="3096" max="3096" width="13.5703125" style="508" bestFit="1" customWidth="1"/>
    <col min="3097" max="3325" width="9.140625" style="508"/>
    <col min="3326" max="3326" width="4.42578125" style="508" bestFit="1" customWidth="1"/>
    <col min="3327" max="3327" width="18.28515625" style="508" bestFit="1" customWidth="1"/>
    <col min="3328" max="3328" width="19" style="508" bestFit="1" customWidth="1"/>
    <col min="3329" max="3329" width="15.42578125" style="508" bestFit="1" customWidth="1"/>
    <col min="3330" max="3331" width="12.42578125" style="508" bestFit="1" customWidth="1"/>
    <col min="3332" max="3332" width="7.140625" style="508" bestFit="1" customWidth="1"/>
    <col min="3333" max="3333" width="10.140625" style="508" bestFit="1" customWidth="1"/>
    <col min="3334" max="3334" width="15.85546875" style="508" bestFit="1" customWidth="1"/>
    <col min="3335" max="3335" width="15.140625" style="508" bestFit="1" customWidth="1"/>
    <col min="3336" max="3336" width="18.28515625" style="508" bestFit="1" customWidth="1"/>
    <col min="3337" max="3337" width="13.28515625" style="508" bestFit="1" customWidth="1"/>
    <col min="3338" max="3338" width="19.28515625" style="508" customWidth="1"/>
    <col min="3339" max="3339" width="15.140625" style="508" customWidth="1"/>
    <col min="3340" max="3340" width="21" style="508" bestFit="1" customWidth="1"/>
    <col min="3341" max="3341" width="17.140625" style="508" bestFit="1" customWidth="1"/>
    <col min="3342" max="3342" width="16.85546875" style="508" bestFit="1" customWidth="1"/>
    <col min="3343" max="3343" width="16.7109375" style="508" bestFit="1" customWidth="1"/>
    <col min="3344" max="3344" width="15.7109375" style="508" bestFit="1" customWidth="1"/>
    <col min="3345" max="3345" width="16.28515625" style="508" bestFit="1" customWidth="1"/>
    <col min="3346" max="3346" width="17.28515625" style="508" customWidth="1"/>
    <col min="3347" max="3347" width="23.42578125" style="508" bestFit="1" customWidth="1"/>
    <col min="3348" max="3348" width="31.85546875" style="508" bestFit="1" customWidth="1"/>
    <col min="3349" max="3349" width="7.85546875" style="508" bestFit="1" customWidth="1"/>
    <col min="3350" max="3350" width="5.7109375" style="508" bestFit="1" customWidth="1"/>
    <col min="3351" max="3351" width="9.140625" style="508" bestFit="1" customWidth="1"/>
    <col min="3352" max="3352" width="13.5703125" style="508" bestFit="1" customWidth="1"/>
    <col min="3353" max="3581" width="9.140625" style="508"/>
    <col min="3582" max="3582" width="4.42578125" style="508" bestFit="1" customWidth="1"/>
    <col min="3583" max="3583" width="18.28515625" style="508" bestFit="1" customWidth="1"/>
    <col min="3584" max="3584" width="19" style="508" bestFit="1" customWidth="1"/>
    <col min="3585" max="3585" width="15.42578125" style="508" bestFit="1" customWidth="1"/>
    <col min="3586" max="3587" width="12.42578125" style="508" bestFit="1" customWidth="1"/>
    <col min="3588" max="3588" width="7.140625" style="508" bestFit="1" customWidth="1"/>
    <col min="3589" max="3589" width="10.140625" style="508" bestFit="1" customWidth="1"/>
    <col min="3590" max="3590" width="15.85546875" style="508" bestFit="1" customWidth="1"/>
    <col min="3591" max="3591" width="15.140625" style="508" bestFit="1" customWidth="1"/>
    <col min="3592" max="3592" width="18.28515625" style="508" bestFit="1" customWidth="1"/>
    <col min="3593" max="3593" width="13.28515625" style="508" bestFit="1" customWidth="1"/>
    <col min="3594" max="3594" width="19.28515625" style="508" customWidth="1"/>
    <col min="3595" max="3595" width="15.140625" style="508" customWidth="1"/>
    <col min="3596" max="3596" width="21" style="508" bestFit="1" customWidth="1"/>
    <col min="3597" max="3597" width="17.140625" style="508" bestFit="1" customWidth="1"/>
    <col min="3598" max="3598" width="16.85546875" style="508" bestFit="1" customWidth="1"/>
    <col min="3599" max="3599" width="16.7109375" style="508" bestFit="1" customWidth="1"/>
    <col min="3600" max="3600" width="15.7109375" style="508" bestFit="1" customWidth="1"/>
    <col min="3601" max="3601" width="16.28515625" style="508" bestFit="1" customWidth="1"/>
    <col min="3602" max="3602" width="17.28515625" style="508" customWidth="1"/>
    <col min="3603" max="3603" width="23.42578125" style="508" bestFit="1" customWidth="1"/>
    <col min="3604" max="3604" width="31.85546875" style="508" bestFit="1" customWidth="1"/>
    <col min="3605" max="3605" width="7.85546875" style="508" bestFit="1" customWidth="1"/>
    <col min="3606" max="3606" width="5.7109375" style="508" bestFit="1" customWidth="1"/>
    <col min="3607" max="3607" width="9.140625" style="508" bestFit="1" customWidth="1"/>
    <col min="3608" max="3608" width="13.5703125" style="508" bestFit="1" customWidth="1"/>
    <col min="3609" max="3837" width="9.140625" style="508"/>
    <col min="3838" max="3838" width="4.42578125" style="508" bestFit="1" customWidth="1"/>
    <col min="3839" max="3839" width="18.28515625" style="508" bestFit="1" customWidth="1"/>
    <col min="3840" max="3840" width="19" style="508" bestFit="1" customWidth="1"/>
    <col min="3841" max="3841" width="15.42578125" style="508" bestFit="1" customWidth="1"/>
    <col min="3842" max="3843" width="12.42578125" style="508" bestFit="1" customWidth="1"/>
    <col min="3844" max="3844" width="7.140625" style="508" bestFit="1" customWidth="1"/>
    <col min="3845" max="3845" width="10.140625" style="508" bestFit="1" customWidth="1"/>
    <col min="3846" max="3846" width="15.85546875" style="508" bestFit="1" customWidth="1"/>
    <col min="3847" max="3847" width="15.140625" style="508" bestFit="1" customWidth="1"/>
    <col min="3848" max="3848" width="18.28515625" style="508" bestFit="1" customWidth="1"/>
    <col min="3849" max="3849" width="13.28515625" style="508" bestFit="1" customWidth="1"/>
    <col min="3850" max="3850" width="19.28515625" style="508" customWidth="1"/>
    <col min="3851" max="3851" width="15.140625" style="508" customWidth="1"/>
    <col min="3852" max="3852" width="21" style="508" bestFit="1" customWidth="1"/>
    <col min="3853" max="3853" width="17.140625" style="508" bestFit="1" customWidth="1"/>
    <col min="3854" max="3854" width="16.85546875" style="508" bestFit="1" customWidth="1"/>
    <col min="3855" max="3855" width="16.7109375" style="508" bestFit="1" customWidth="1"/>
    <col min="3856" max="3856" width="15.7109375" style="508" bestFit="1" customWidth="1"/>
    <col min="3857" max="3857" width="16.28515625" style="508" bestFit="1" customWidth="1"/>
    <col min="3858" max="3858" width="17.28515625" style="508" customWidth="1"/>
    <col min="3859" max="3859" width="23.42578125" style="508" bestFit="1" customWidth="1"/>
    <col min="3860" max="3860" width="31.85546875" style="508" bestFit="1" customWidth="1"/>
    <col min="3861" max="3861" width="7.85546875" style="508" bestFit="1" customWidth="1"/>
    <col min="3862" max="3862" width="5.7109375" style="508" bestFit="1" customWidth="1"/>
    <col min="3863" max="3863" width="9.140625" style="508" bestFit="1" customWidth="1"/>
    <col min="3864" max="3864" width="13.5703125" style="508" bestFit="1" customWidth="1"/>
    <col min="3865" max="4093" width="9.140625" style="508"/>
    <col min="4094" max="4094" width="4.42578125" style="508" bestFit="1" customWidth="1"/>
    <col min="4095" max="4095" width="18.28515625" style="508" bestFit="1" customWidth="1"/>
    <col min="4096" max="4096" width="19" style="508" bestFit="1" customWidth="1"/>
    <col min="4097" max="4097" width="15.42578125" style="508" bestFit="1" customWidth="1"/>
    <col min="4098" max="4099" width="12.42578125" style="508" bestFit="1" customWidth="1"/>
    <col min="4100" max="4100" width="7.140625" style="508" bestFit="1" customWidth="1"/>
    <col min="4101" max="4101" width="10.140625" style="508" bestFit="1" customWidth="1"/>
    <col min="4102" max="4102" width="15.85546875" style="508" bestFit="1" customWidth="1"/>
    <col min="4103" max="4103" width="15.140625" style="508" bestFit="1" customWidth="1"/>
    <col min="4104" max="4104" width="18.28515625" style="508" bestFit="1" customWidth="1"/>
    <col min="4105" max="4105" width="13.28515625" style="508" bestFit="1" customWidth="1"/>
    <col min="4106" max="4106" width="19.28515625" style="508" customWidth="1"/>
    <col min="4107" max="4107" width="15.140625" style="508" customWidth="1"/>
    <col min="4108" max="4108" width="21" style="508" bestFit="1" customWidth="1"/>
    <col min="4109" max="4109" width="17.140625" style="508" bestFit="1" customWidth="1"/>
    <col min="4110" max="4110" width="16.85546875" style="508" bestFit="1" customWidth="1"/>
    <col min="4111" max="4111" width="16.7109375" style="508" bestFit="1" customWidth="1"/>
    <col min="4112" max="4112" width="15.7109375" style="508" bestFit="1" customWidth="1"/>
    <col min="4113" max="4113" width="16.28515625" style="508" bestFit="1" customWidth="1"/>
    <col min="4114" max="4114" width="17.28515625" style="508" customWidth="1"/>
    <col min="4115" max="4115" width="23.42578125" style="508" bestFit="1" customWidth="1"/>
    <col min="4116" max="4116" width="31.85546875" style="508" bestFit="1" customWidth="1"/>
    <col min="4117" max="4117" width="7.85546875" style="508" bestFit="1" customWidth="1"/>
    <col min="4118" max="4118" width="5.7109375" style="508" bestFit="1" customWidth="1"/>
    <col min="4119" max="4119" width="9.140625" style="508" bestFit="1" customWidth="1"/>
    <col min="4120" max="4120" width="13.5703125" style="508" bestFit="1" customWidth="1"/>
    <col min="4121" max="4349" width="9.140625" style="508"/>
    <col min="4350" max="4350" width="4.42578125" style="508" bestFit="1" customWidth="1"/>
    <col min="4351" max="4351" width="18.28515625" style="508" bestFit="1" customWidth="1"/>
    <col min="4352" max="4352" width="19" style="508" bestFit="1" customWidth="1"/>
    <col min="4353" max="4353" width="15.42578125" style="508" bestFit="1" customWidth="1"/>
    <col min="4354" max="4355" width="12.42578125" style="508" bestFit="1" customWidth="1"/>
    <col min="4356" max="4356" width="7.140625" style="508" bestFit="1" customWidth="1"/>
    <col min="4357" max="4357" width="10.140625" style="508" bestFit="1" customWidth="1"/>
    <col min="4358" max="4358" width="15.85546875" style="508" bestFit="1" customWidth="1"/>
    <col min="4359" max="4359" width="15.140625" style="508" bestFit="1" customWidth="1"/>
    <col min="4360" max="4360" width="18.28515625" style="508" bestFit="1" customWidth="1"/>
    <col min="4361" max="4361" width="13.28515625" style="508" bestFit="1" customWidth="1"/>
    <col min="4362" max="4362" width="19.28515625" style="508" customWidth="1"/>
    <col min="4363" max="4363" width="15.140625" style="508" customWidth="1"/>
    <col min="4364" max="4364" width="21" style="508" bestFit="1" customWidth="1"/>
    <col min="4365" max="4365" width="17.140625" style="508" bestFit="1" customWidth="1"/>
    <col min="4366" max="4366" width="16.85546875" style="508" bestFit="1" customWidth="1"/>
    <col min="4367" max="4367" width="16.7109375" style="508" bestFit="1" customWidth="1"/>
    <col min="4368" max="4368" width="15.7109375" style="508" bestFit="1" customWidth="1"/>
    <col min="4369" max="4369" width="16.28515625" style="508" bestFit="1" customWidth="1"/>
    <col min="4370" max="4370" width="17.28515625" style="508" customWidth="1"/>
    <col min="4371" max="4371" width="23.42578125" style="508" bestFit="1" customWidth="1"/>
    <col min="4372" max="4372" width="31.85546875" style="508" bestFit="1" customWidth="1"/>
    <col min="4373" max="4373" width="7.85546875" style="508" bestFit="1" customWidth="1"/>
    <col min="4374" max="4374" width="5.7109375" style="508" bestFit="1" customWidth="1"/>
    <col min="4375" max="4375" width="9.140625" style="508" bestFit="1" customWidth="1"/>
    <col min="4376" max="4376" width="13.5703125" style="508" bestFit="1" customWidth="1"/>
    <col min="4377" max="4605" width="9.140625" style="508"/>
    <col min="4606" max="4606" width="4.42578125" style="508" bestFit="1" customWidth="1"/>
    <col min="4607" max="4607" width="18.28515625" style="508" bestFit="1" customWidth="1"/>
    <col min="4608" max="4608" width="19" style="508" bestFit="1" customWidth="1"/>
    <col min="4609" max="4609" width="15.42578125" style="508" bestFit="1" customWidth="1"/>
    <col min="4610" max="4611" width="12.42578125" style="508" bestFit="1" customWidth="1"/>
    <col min="4612" max="4612" width="7.140625" style="508" bestFit="1" customWidth="1"/>
    <col min="4613" max="4613" width="10.140625" style="508" bestFit="1" customWidth="1"/>
    <col min="4614" max="4614" width="15.85546875" style="508" bestFit="1" customWidth="1"/>
    <col min="4615" max="4615" width="15.140625" style="508" bestFit="1" customWidth="1"/>
    <col min="4616" max="4616" width="18.28515625" style="508" bestFit="1" customWidth="1"/>
    <col min="4617" max="4617" width="13.28515625" style="508" bestFit="1" customWidth="1"/>
    <col min="4618" max="4618" width="19.28515625" style="508" customWidth="1"/>
    <col min="4619" max="4619" width="15.140625" style="508" customWidth="1"/>
    <col min="4620" max="4620" width="21" style="508" bestFit="1" customWidth="1"/>
    <col min="4621" max="4621" width="17.140625" style="508" bestFit="1" customWidth="1"/>
    <col min="4622" max="4622" width="16.85546875" style="508" bestFit="1" customWidth="1"/>
    <col min="4623" max="4623" width="16.7109375" style="508" bestFit="1" customWidth="1"/>
    <col min="4624" max="4624" width="15.7109375" style="508" bestFit="1" customWidth="1"/>
    <col min="4625" max="4625" width="16.28515625" style="508" bestFit="1" customWidth="1"/>
    <col min="4626" max="4626" width="17.28515625" style="508" customWidth="1"/>
    <col min="4627" max="4627" width="23.42578125" style="508" bestFit="1" customWidth="1"/>
    <col min="4628" max="4628" width="31.85546875" style="508" bestFit="1" customWidth="1"/>
    <col min="4629" max="4629" width="7.85546875" style="508" bestFit="1" customWidth="1"/>
    <col min="4630" max="4630" width="5.7109375" style="508" bestFit="1" customWidth="1"/>
    <col min="4631" max="4631" width="9.140625" style="508" bestFit="1" customWidth="1"/>
    <col min="4632" max="4632" width="13.5703125" style="508" bestFit="1" customWidth="1"/>
    <col min="4633" max="4861" width="9.140625" style="508"/>
    <col min="4862" max="4862" width="4.42578125" style="508" bestFit="1" customWidth="1"/>
    <col min="4863" max="4863" width="18.28515625" style="508" bestFit="1" customWidth="1"/>
    <col min="4864" max="4864" width="19" style="508" bestFit="1" customWidth="1"/>
    <col min="4865" max="4865" width="15.42578125" style="508" bestFit="1" customWidth="1"/>
    <col min="4866" max="4867" width="12.42578125" style="508" bestFit="1" customWidth="1"/>
    <col min="4868" max="4868" width="7.140625" style="508" bestFit="1" customWidth="1"/>
    <col min="4869" max="4869" width="10.140625" style="508" bestFit="1" customWidth="1"/>
    <col min="4870" max="4870" width="15.85546875" style="508" bestFit="1" customWidth="1"/>
    <col min="4871" max="4871" width="15.140625" style="508" bestFit="1" customWidth="1"/>
    <col min="4872" max="4872" width="18.28515625" style="508" bestFit="1" customWidth="1"/>
    <col min="4873" max="4873" width="13.28515625" style="508" bestFit="1" customWidth="1"/>
    <col min="4874" max="4874" width="19.28515625" style="508" customWidth="1"/>
    <col min="4875" max="4875" width="15.140625" style="508" customWidth="1"/>
    <col min="4876" max="4876" width="21" style="508" bestFit="1" customWidth="1"/>
    <col min="4877" max="4877" width="17.140625" style="508" bestFit="1" customWidth="1"/>
    <col min="4878" max="4878" width="16.85546875" style="508" bestFit="1" customWidth="1"/>
    <col min="4879" max="4879" width="16.7109375" style="508" bestFit="1" customWidth="1"/>
    <col min="4880" max="4880" width="15.7109375" style="508" bestFit="1" customWidth="1"/>
    <col min="4881" max="4881" width="16.28515625" style="508" bestFit="1" customWidth="1"/>
    <col min="4882" max="4882" width="17.28515625" style="508" customWidth="1"/>
    <col min="4883" max="4883" width="23.42578125" style="508" bestFit="1" customWidth="1"/>
    <col min="4884" max="4884" width="31.85546875" style="508" bestFit="1" customWidth="1"/>
    <col min="4885" max="4885" width="7.85546875" style="508" bestFit="1" customWidth="1"/>
    <col min="4886" max="4886" width="5.7109375" style="508" bestFit="1" customWidth="1"/>
    <col min="4887" max="4887" width="9.140625" style="508" bestFit="1" customWidth="1"/>
    <col min="4888" max="4888" width="13.5703125" style="508" bestFit="1" customWidth="1"/>
    <col min="4889" max="5117" width="9.140625" style="508"/>
    <col min="5118" max="5118" width="4.42578125" style="508" bestFit="1" customWidth="1"/>
    <col min="5119" max="5119" width="18.28515625" style="508" bestFit="1" customWidth="1"/>
    <col min="5120" max="5120" width="19" style="508" bestFit="1" customWidth="1"/>
    <col min="5121" max="5121" width="15.42578125" style="508" bestFit="1" customWidth="1"/>
    <col min="5122" max="5123" width="12.42578125" style="508" bestFit="1" customWidth="1"/>
    <col min="5124" max="5124" width="7.140625" style="508" bestFit="1" customWidth="1"/>
    <col min="5125" max="5125" width="10.140625" style="508" bestFit="1" customWidth="1"/>
    <col min="5126" max="5126" width="15.85546875" style="508" bestFit="1" customWidth="1"/>
    <col min="5127" max="5127" width="15.140625" style="508" bestFit="1" customWidth="1"/>
    <col min="5128" max="5128" width="18.28515625" style="508" bestFit="1" customWidth="1"/>
    <col min="5129" max="5129" width="13.28515625" style="508" bestFit="1" customWidth="1"/>
    <col min="5130" max="5130" width="19.28515625" style="508" customWidth="1"/>
    <col min="5131" max="5131" width="15.140625" style="508" customWidth="1"/>
    <col min="5132" max="5132" width="21" style="508" bestFit="1" customWidth="1"/>
    <col min="5133" max="5133" width="17.140625" style="508" bestFit="1" customWidth="1"/>
    <col min="5134" max="5134" width="16.85546875" style="508" bestFit="1" customWidth="1"/>
    <col min="5135" max="5135" width="16.7109375" style="508" bestFit="1" customWidth="1"/>
    <col min="5136" max="5136" width="15.7109375" style="508" bestFit="1" customWidth="1"/>
    <col min="5137" max="5137" width="16.28515625" style="508" bestFit="1" customWidth="1"/>
    <col min="5138" max="5138" width="17.28515625" style="508" customWidth="1"/>
    <col min="5139" max="5139" width="23.42578125" style="508" bestFit="1" customWidth="1"/>
    <col min="5140" max="5140" width="31.85546875" style="508" bestFit="1" customWidth="1"/>
    <col min="5141" max="5141" width="7.85546875" style="508" bestFit="1" customWidth="1"/>
    <col min="5142" max="5142" width="5.7109375" style="508" bestFit="1" customWidth="1"/>
    <col min="5143" max="5143" width="9.140625" style="508" bestFit="1" customWidth="1"/>
    <col min="5144" max="5144" width="13.5703125" style="508" bestFit="1" customWidth="1"/>
    <col min="5145" max="5373" width="9.140625" style="508"/>
    <col min="5374" max="5374" width="4.42578125" style="508" bestFit="1" customWidth="1"/>
    <col min="5375" max="5375" width="18.28515625" style="508" bestFit="1" customWidth="1"/>
    <col min="5376" max="5376" width="19" style="508" bestFit="1" customWidth="1"/>
    <col min="5377" max="5377" width="15.42578125" style="508" bestFit="1" customWidth="1"/>
    <col min="5378" max="5379" width="12.42578125" style="508" bestFit="1" customWidth="1"/>
    <col min="5380" max="5380" width="7.140625" style="508" bestFit="1" customWidth="1"/>
    <col min="5381" max="5381" width="10.140625" style="508" bestFit="1" customWidth="1"/>
    <col min="5382" max="5382" width="15.85546875" style="508" bestFit="1" customWidth="1"/>
    <col min="5383" max="5383" width="15.140625" style="508" bestFit="1" customWidth="1"/>
    <col min="5384" max="5384" width="18.28515625" style="508" bestFit="1" customWidth="1"/>
    <col min="5385" max="5385" width="13.28515625" style="508" bestFit="1" customWidth="1"/>
    <col min="5386" max="5386" width="19.28515625" style="508" customWidth="1"/>
    <col min="5387" max="5387" width="15.140625" style="508" customWidth="1"/>
    <col min="5388" max="5388" width="21" style="508" bestFit="1" customWidth="1"/>
    <col min="5389" max="5389" width="17.140625" style="508" bestFit="1" customWidth="1"/>
    <col min="5390" max="5390" width="16.85546875" style="508" bestFit="1" customWidth="1"/>
    <col min="5391" max="5391" width="16.7109375" style="508" bestFit="1" customWidth="1"/>
    <col min="5392" max="5392" width="15.7109375" style="508" bestFit="1" customWidth="1"/>
    <col min="5393" max="5393" width="16.28515625" style="508" bestFit="1" customWidth="1"/>
    <col min="5394" max="5394" width="17.28515625" style="508" customWidth="1"/>
    <col min="5395" max="5395" width="23.42578125" style="508" bestFit="1" customWidth="1"/>
    <col min="5396" max="5396" width="31.85546875" style="508" bestFit="1" customWidth="1"/>
    <col min="5397" max="5397" width="7.85546875" style="508" bestFit="1" customWidth="1"/>
    <col min="5398" max="5398" width="5.7109375" style="508" bestFit="1" customWidth="1"/>
    <col min="5399" max="5399" width="9.140625" style="508" bestFit="1" customWidth="1"/>
    <col min="5400" max="5400" width="13.5703125" style="508" bestFit="1" customWidth="1"/>
    <col min="5401" max="5629" width="9.140625" style="508"/>
    <col min="5630" max="5630" width="4.42578125" style="508" bestFit="1" customWidth="1"/>
    <col min="5631" max="5631" width="18.28515625" style="508" bestFit="1" customWidth="1"/>
    <col min="5632" max="5632" width="19" style="508" bestFit="1" customWidth="1"/>
    <col min="5633" max="5633" width="15.42578125" style="508" bestFit="1" customWidth="1"/>
    <col min="5634" max="5635" width="12.42578125" style="508" bestFit="1" customWidth="1"/>
    <col min="5636" max="5636" width="7.140625" style="508" bestFit="1" customWidth="1"/>
    <col min="5637" max="5637" width="10.140625" style="508" bestFit="1" customWidth="1"/>
    <col min="5638" max="5638" width="15.85546875" style="508" bestFit="1" customWidth="1"/>
    <col min="5639" max="5639" width="15.140625" style="508" bestFit="1" customWidth="1"/>
    <col min="5640" max="5640" width="18.28515625" style="508" bestFit="1" customWidth="1"/>
    <col min="5641" max="5641" width="13.28515625" style="508" bestFit="1" customWidth="1"/>
    <col min="5642" max="5642" width="19.28515625" style="508" customWidth="1"/>
    <col min="5643" max="5643" width="15.140625" style="508" customWidth="1"/>
    <col min="5644" max="5644" width="21" style="508" bestFit="1" customWidth="1"/>
    <col min="5645" max="5645" width="17.140625" style="508" bestFit="1" customWidth="1"/>
    <col min="5646" max="5646" width="16.85546875" style="508" bestFit="1" customWidth="1"/>
    <col min="5647" max="5647" width="16.7109375" style="508" bestFit="1" customWidth="1"/>
    <col min="5648" max="5648" width="15.7109375" style="508" bestFit="1" customWidth="1"/>
    <col min="5649" max="5649" width="16.28515625" style="508" bestFit="1" customWidth="1"/>
    <col min="5650" max="5650" width="17.28515625" style="508" customWidth="1"/>
    <col min="5651" max="5651" width="23.42578125" style="508" bestFit="1" customWidth="1"/>
    <col min="5652" max="5652" width="31.85546875" style="508" bestFit="1" customWidth="1"/>
    <col min="5653" max="5653" width="7.85546875" style="508" bestFit="1" customWidth="1"/>
    <col min="5654" max="5654" width="5.7109375" style="508" bestFit="1" customWidth="1"/>
    <col min="5655" max="5655" width="9.140625" style="508" bestFit="1" customWidth="1"/>
    <col min="5656" max="5656" width="13.5703125" style="508" bestFit="1" customWidth="1"/>
    <col min="5657" max="5885" width="9.140625" style="508"/>
    <col min="5886" max="5886" width="4.42578125" style="508" bestFit="1" customWidth="1"/>
    <col min="5887" max="5887" width="18.28515625" style="508" bestFit="1" customWidth="1"/>
    <col min="5888" max="5888" width="19" style="508" bestFit="1" customWidth="1"/>
    <col min="5889" max="5889" width="15.42578125" style="508" bestFit="1" customWidth="1"/>
    <col min="5890" max="5891" width="12.42578125" style="508" bestFit="1" customWidth="1"/>
    <col min="5892" max="5892" width="7.140625" style="508" bestFit="1" customWidth="1"/>
    <col min="5893" max="5893" width="10.140625" style="508" bestFit="1" customWidth="1"/>
    <col min="5894" max="5894" width="15.85546875" style="508" bestFit="1" customWidth="1"/>
    <col min="5895" max="5895" width="15.140625" style="508" bestFit="1" customWidth="1"/>
    <col min="5896" max="5896" width="18.28515625" style="508" bestFit="1" customWidth="1"/>
    <col min="5897" max="5897" width="13.28515625" style="508" bestFit="1" customWidth="1"/>
    <col min="5898" max="5898" width="19.28515625" style="508" customWidth="1"/>
    <col min="5899" max="5899" width="15.140625" style="508" customWidth="1"/>
    <col min="5900" max="5900" width="21" style="508" bestFit="1" customWidth="1"/>
    <col min="5901" max="5901" width="17.140625" style="508" bestFit="1" customWidth="1"/>
    <col min="5902" max="5902" width="16.85546875" style="508" bestFit="1" customWidth="1"/>
    <col min="5903" max="5903" width="16.7109375" style="508" bestFit="1" customWidth="1"/>
    <col min="5904" max="5904" width="15.7109375" style="508" bestFit="1" customWidth="1"/>
    <col min="5905" max="5905" width="16.28515625" style="508" bestFit="1" customWidth="1"/>
    <col min="5906" max="5906" width="17.28515625" style="508" customWidth="1"/>
    <col min="5907" max="5907" width="23.42578125" style="508" bestFit="1" customWidth="1"/>
    <col min="5908" max="5908" width="31.85546875" style="508" bestFit="1" customWidth="1"/>
    <col min="5909" max="5909" width="7.85546875" style="508" bestFit="1" customWidth="1"/>
    <col min="5910" max="5910" width="5.7109375" style="508" bestFit="1" customWidth="1"/>
    <col min="5911" max="5911" width="9.140625" style="508" bestFit="1" customWidth="1"/>
    <col min="5912" max="5912" width="13.5703125" style="508" bestFit="1" customWidth="1"/>
    <col min="5913" max="6141" width="9.140625" style="508"/>
    <col min="6142" max="6142" width="4.42578125" style="508" bestFit="1" customWidth="1"/>
    <col min="6143" max="6143" width="18.28515625" style="508" bestFit="1" customWidth="1"/>
    <col min="6144" max="6144" width="19" style="508" bestFit="1" customWidth="1"/>
    <col min="6145" max="6145" width="15.42578125" style="508" bestFit="1" customWidth="1"/>
    <col min="6146" max="6147" width="12.42578125" style="508" bestFit="1" customWidth="1"/>
    <col min="6148" max="6148" width="7.140625" style="508" bestFit="1" customWidth="1"/>
    <col min="6149" max="6149" width="10.140625" style="508" bestFit="1" customWidth="1"/>
    <col min="6150" max="6150" width="15.85546875" style="508" bestFit="1" customWidth="1"/>
    <col min="6151" max="6151" width="15.140625" style="508" bestFit="1" customWidth="1"/>
    <col min="6152" max="6152" width="18.28515625" style="508" bestFit="1" customWidth="1"/>
    <col min="6153" max="6153" width="13.28515625" style="508" bestFit="1" customWidth="1"/>
    <col min="6154" max="6154" width="19.28515625" style="508" customWidth="1"/>
    <col min="6155" max="6155" width="15.140625" style="508" customWidth="1"/>
    <col min="6156" max="6156" width="21" style="508" bestFit="1" customWidth="1"/>
    <col min="6157" max="6157" width="17.140625" style="508" bestFit="1" customWidth="1"/>
    <col min="6158" max="6158" width="16.85546875" style="508" bestFit="1" customWidth="1"/>
    <col min="6159" max="6159" width="16.7109375" style="508" bestFit="1" customWidth="1"/>
    <col min="6160" max="6160" width="15.7109375" style="508" bestFit="1" customWidth="1"/>
    <col min="6161" max="6161" width="16.28515625" style="508" bestFit="1" customWidth="1"/>
    <col min="6162" max="6162" width="17.28515625" style="508" customWidth="1"/>
    <col min="6163" max="6163" width="23.42578125" style="508" bestFit="1" customWidth="1"/>
    <col min="6164" max="6164" width="31.85546875" style="508" bestFit="1" customWidth="1"/>
    <col min="6165" max="6165" width="7.85546875" style="508" bestFit="1" customWidth="1"/>
    <col min="6166" max="6166" width="5.7109375" style="508" bestFit="1" customWidth="1"/>
    <col min="6167" max="6167" width="9.140625" style="508" bestFit="1" customWidth="1"/>
    <col min="6168" max="6168" width="13.5703125" style="508" bestFit="1" customWidth="1"/>
    <col min="6169" max="6397" width="9.140625" style="508"/>
    <col min="6398" max="6398" width="4.42578125" style="508" bestFit="1" customWidth="1"/>
    <col min="6399" max="6399" width="18.28515625" style="508" bestFit="1" customWidth="1"/>
    <col min="6400" max="6400" width="19" style="508" bestFit="1" customWidth="1"/>
    <col min="6401" max="6401" width="15.42578125" style="508" bestFit="1" customWidth="1"/>
    <col min="6402" max="6403" width="12.42578125" style="508" bestFit="1" customWidth="1"/>
    <col min="6404" max="6404" width="7.140625" style="508" bestFit="1" customWidth="1"/>
    <col min="6405" max="6405" width="10.140625" style="508" bestFit="1" customWidth="1"/>
    <col min="6406" max="6406" width="15.85546875" style="508" bestFit="1" customWidth="1"/>
    <col min="6407" max="6407" width="15.140625" style="508" bestFit="1" customWidth="1"/>
    <col min="6408" max="6408" width="18.28515625" style="508" bestFit="1" customWidth="1"/>
    <col min="6409" max="6409" width="13.28515625" style="508" bestFit="1" customWidth="1"/>
    <col min="6410" max="6410" width="19.28515625" style="508" customWidth="1"/>
    <col min="6411" max="6411" width="15.140625" style="508" customWidth="1"/>
    <col min="6412" max="6412" width="21" style="508" bestFit="1" customWidth="1"/>
    <col min="6413" max="6413" width="17.140625" style="508" bestFit="1" customWidth="1"/>
    <col min="6414" max="6414" width="16.85546875" style="508" bestFit="1" customWidth="1"/>
    <col min="6415" max="6415" width="16.7109375" style="508" bestFit="1" customWidth="1"/>
    <col min="6416" max="6416" width="15.7109375" style="508" bestFit="1" customWidth="1"/>
    <col min="6417" max="6417" width="16.28515625" style="508" bestFit="1" customWidth="1"/>
    <col min="6418" max="6418" width="17.28515625" style="508" customWidth="1"/>
    <col min="6419" max="6419" width="23.42578125" style="508" bestFit="1" customWidth="1"/>
    <col min="6420" max="6420" width="31.85546875" style="508" bestFit="1" customWidth="1"/>
    <col min="6421" max="6421" width="7.85546875" style="508" bestFit="1" customWidth="1"/>
    <col min="6422" max="6422" width="5.7109375" style="508" bestFit="1" customWidth="1"/>
    <col min="6423" max="6423" width="9.140625" style="508" bestFit="1" customWidth="1"/>
    <col min="6424" max="6424" width="13.5703125" style="508" bestFit="1" customWidth="1"/>
    <col min="6425" max="6653" width="9.140625" style="508"/>
    <col min="6654" max="6654" width="4.42578125" style="508" bestFit="1" customWidth="1"/>
    <col min="6655" max="6655" width="18.28515625" style="508" bestFit="1" customWidth="1"/>
    <col min="6656" max="6656" width="19" style="508" bestFit="1" customWidth="1"/>
    <col min="6657" max="6657" width="15.42578125" style="508" bestFit="1" customWidth="1"/>
    <col min="6658" max="6659" width="12.42578125" style="508" bestFit="1" customWidth="1"/>
    <col min="6660" max="6660" width="7.140625" style="508" bestFit="1" customWidth="1"/>
    <col min="6661" max="6661" width="10.140625" style="508" bestFit="1" customWidth="1"/>
    <col min="6662" max="6662" width="15.85546875" style="508" bestFit="1" customWidth="1"/>
    <col min="6663" max="6663" width="15.140625" style="508" bestFit="1" customWidth="1"/>
    <col min="6664" max="6664" width="18.28515625" style="508" bestFit="1" customWidth="1"/>
    <col min="6665" max="6665" width="13.28515625" style="508" bestFit="1" customWidth="1"/>
    <col min="6666" max="6666" width="19.28515625" style="508" customWidth="1"/>
    <col min="6667" max="6667" width="15.140625" style="508" customWidth="1"/>
    <col min="6668" max="6668" width="21" style="508" bestFit="1" customWidth="1"/>
    <col min="6669" max="6669" width="17.140625" style="508" bestFit="1" customWidth="1"/>
    <col min="6670" max="6670" width="16.85546875" style="508" bestFit="1" customWidth="1"/>
    <col min="6671" max="6671" width="16.7109375" style="508" bestFit="1" customWidth="1"/>
    <col min="6672" max="6672" width="15.7109375" style="508" bestFit="1" customWidth="1"/>
    <col min="6673" max="6673" width="16.28515625" style="508" bestFit="1" customWidth="1"/>
    <col min="6674" max="6674" width="17.28515625" style="508" customWidth="1"/>
    <col min="6675" max="6675" width="23.42578125" style="508" bestFit="1" customWidth="1"/>
    <col min="6676" max="6676" width="31.85546875" style="508" bestFit="1" customWidth="1"/>
    <col min="6677" max="6677" width="7.85546875" style="508" bestFit="1" customWidth="1"/>
    <col min="6678" max="6678" width="5.7109375" style="508" bestFit="1" customWidth="1"/>
    <col min="6679" max="6679" width="9.140625" style="508" bestFit="1" customWidth="1"/>
    <col min="6680" max="6680" width="13.5703125" style="508" bestFit="1" customWidth="1"/>
    <col min="6681" max="6909" width="9.140625" style="508"/>
    <col min="6910" max="6910" width="4.42578125" style="508" bestFit="1" customWidth="1"/>
    <col min="6911" max="6911" width="18.28515625" style="508" bestFit="1" customWidth="1"/>
    <col min="6912" max="6912" width="19" style="508" bestFit="1" customWidth="1"/>
    <col min="6913" max="6913" width="15.42578125" style="508" bestFit="1" customWidth="1"/>
    <col min="6914" max="6915" width="12.42578125" style="508" bestFit="1" customWidth="1"/>
    <col min="6916" max="6916" width="7.140625" style="508" bestFit="1" customWidth="1"/>
    <col min="6917" max="6917" width="10.140625" style="508" bestFit="1" customWidth="1"/>
    <col min="6918" max="6918" width="15.85546875" style="508" bestFit="1" customWidth="1"/>
    <col min="6919" max="6919" width="15.140625" style="508" bestFit="1" customWidth="1"/>
    <col min="6920" max="6920" width="18.28515625" style="508" bestFit="1" customWidth="1"/>
    <col min="6921" max="6921" width="13.28515625" style="508" bestFit="1" customWidth="1"/>
    <col min="6922" max="6922" width="19.28515625" style="508" customWidth="1"/>
    <col min="6923" max="6923" width="15.140625" style="508" customWidth="1"/>
    <col min="6924" max="6924" width="21" style="508" bestFit="1" customWidth="1"/>
    <col min="6925" max="6925" width="17.140625" style="508" bestFit="1" customWidth="1"/>
    <col min="6926" max="6926" width="16.85546875" style="508" bestFit="1" customWidth="1"/>
    <col min="6927" max="6927" width="16.7109375" style="508" bestFit="1" customWidth="1"/>
    <col min="6928" max="6928" width="15.7109375" style="508" bestFit="1" customWidth="1"/>
    <col min="6929" max="6929" width="16.28515625" style="508" bestFit="1" customWidth="1"/>
    <col min="6930" max="6930" width="17.28515625" style="508" customWidth="1"/>
    <col min="6931" max="6931" width="23.42578125" style="508" bestFit="1" customWidth="1"/>
    <col min="6932" max="6932" width="31.85546875" style="508" bestFit="1" customWidth="1"/>
    <col min="6933" max="6933" width="7.85546875" style="508" bestFit="1" customWidth="1"/>
    <col min="6934" max="6934" width="5.7109375" style="508" bestFit="1" customWidth="1"/>
    <col min="6935" max="6935" width="9.140625" style="508" bestFit="1" customWidth="1"/>
    <col min="6936" max="6936" width="13.5703125" style="508" bestFit="1" customWidth="1"/>
    <col min="6937" max="7165" width="9.140625" style="508"/>
    <col min="7166" max="7166" width="4.42578125" style="508" bestFit="1" customWidth="1"/>
    <col min="7167" max="7167" width="18.28515625" style="508" bestFit="1" customWidth="1"/>
    <col min="7168" max="7168" width="19" style="508" bestFit="1" customWidth="1"/>
    <col min="7169" max="7169" width="15.42578125" style="508" bestFit="1" customWidth="1"/>
    <col min="7170" max="7171" width="12.42578125" style="508" bestFit="1" customWidth="1"/>
    <col min="7172" max="7172" width="7.140625" style="508" bestFit="1" customWidth="1"/>
    <col min="7173" max="7173" width="10.140625" style="508" bestFit="1" customWidth="1"/>
    <col min="7174" max="7174" width="15.85546875" style="508" bestFit="1" customWidth="1"/>
    <col min="7175" max="7175" width="15.140625" style="508" bestFit="1" customWidth="1"/>
    <col min="7176" max="7176" width="18.28515625" style="508" bestFit="1" customWidth="1"/>
    <col min="7177" max="7177" width="13.28515625" style="508" bestFit="1" customWidth="1"/>
    <col min="7178" max="7178" width="19.28515625" style="508" customWidth="1"/>
    <col min="7179" max="7179" width="15.140625" style="508" customWidth="1"/>
    <col min="7180" max="7180" width="21" style="508" bestFit="1" customWidth="1"/>
    <col min="7181" max="7181" width="17.140625" style="508" bestFit="1" customWidth="1"/>
    <col min="7182" max="7182" width="16.85546875" style="508" bestFit="1" customWidth="1"/>
    <col min="7183" max="7183" width="16.7109375" style="508" bestFit="1" customWidth="1"/>
    <col min="7184" max="7184" width="15.7109375" style="508" bestFit="1" customWidth="1"/>
    <col min="7185" max="7185" width="16.28515625" style="508" bestFit="1" customWidth="1"/>
    <col min="7186" max="7186" width="17.28515625" style="508" customWidth="1"/>
    <col min="7187" max="7187" width="23.42578125" style="508" bestFit="1" customWidth="1"/>
    <col min="7188" max="7188" width="31.85546875" style="508" bestFit="1" customWidth="1"/>
    <col min="7189" max="7189" width="7.85546875" style="508" bestFit="1" customWidth="1"/>
    <col min="7190" max="7190" width="5.7109375" style="508" bestFit="1" customWidth="1"/>
    <col min="7191" max="7191" width="9.140625" style="508" bestFit="1" customWidth="1"/>
    <col min="7192" max="7192" width="13.5703125" style="508" bestFit="1" customWidth="1"/>
    <col min="7193" max="7421" width="9.140625" style="508"/>
    <col min="7422" max="7422" width="4.42578125" style="508" bestFit="1" customWidth="1"/>
    <col min="7423" max="7423" width="18.28515625" style="508" bestFit="1" customWidth="1"/>
    <col min="7424" max="7424" width="19" style="508" bestFit="1" customWidth="1"/>
    <col min="7425" max="7425" width="15.42578125" style="508" bestFit="1" customWidth="1"/>
    <col min="7426" max="7427" width="12.42578125" style="508" bestFit="1" customWidth="1"/>
    <col min="7428" max="7428" width="7.140625" style="508" bestFit="1" customWidth="1"/>
    <col min="7429" max="7429" width="10.140625" style="508" bestFit="1" customWidth="1"/>
    <col min="7430" max="7430" width="15.85546875" style="508" bestFit="1" customWidth="1"/>
    <col min="7431" max="7431" width="15.140625" style="508" bestFit="1" customWidth="1"/>
    <col min="7432" max="7432" width="18.28515625" style="508" bestFit="1" customWidth="1"/>
    <col min="7433" max="7433" width="13.28515625" style="508" bestFit="1" customWidth="1"/>
    <col min="7434" max="7434" width="19.28515625" style="508" customWidth="1"/>
    <col min="7435" max="7435" width="15.140625" style="508" customWidth="1"/>
    <col min="7436" max="7436" width="21" style="508" bestFit="1" customWidth="1"/>
    <col min="7437" max="7437" width="17.140625" style="508" bestFit="1" customWidth="1"/>
    <col min="7438" max="7438" width="16.85546875" style="508" bestFit="1" customWidth="1"/>
    <col min="7439" max="7439" width="16.7109375" style="508" bestFit="1" customWidth="1"/>
    <col min="7440" max="7440" width="15.7109375" style="508" bestFit="1" customWidth="1"/>
    <col min="7441" max="7441" width="16.28515625" style="508" bestFit="1" customWidth="1"/>
    <col min="7442" max="7442" width="17.28515625" style="508" customWidth="1"/>
    <col min="7443" max="7443" width="23.42578125" style="508" bestFit="1" customWidth="1"/>
    <col min="7444" max="7444" width="31.85546875" style="508" bestFit="1" customWidth="1"/>
    <col min="7445" max="7445" width="7.85546875" style="508" bestFit="1" customWidth="1"/>
    <col min="7446" max="7446" width="5.7109375" style="508" bestFit="1" customWidth="1"/>
    <col min="7447" max="7447" width="9.140625" style="508" bestFit="1" customWidth="1"/>
    <col min="7448" max="7448" width="13.5703125" style="508" bestFit="1" customWidth="1"/>
    <col min="7449" max="7677" width="9.140625" style="508"/>
    <col min="7678" max="7678" width="4.42578125" style="508" bestFit="1" customWidth="1"/>
    <col min="7679" max="7679" width="18.28515625" style="508" bestFit="1" customWidth="1"/>
    <col min="7680" max="7680" width="19" style="508" bestFit="1" customWidth="1"/>
    <col min="7681" max="7681" width="15.42578125" style="508" bestFit="1" customWidth="1"/>
    <col min="7682" max="7683" width="12.42578125" style="508" bestFit="1" customWidth="1"/>
    <col min="7684" max="7684" width="7.140625" style="508" bestFit="1" customWidth="1"/>
    <col min="7685" max="7685" width="10.140625" style="508" bestFit="1" customWidth="1"/>
    <col min="7686" max="7686" width="15.85546875" style="508" bestFit="1" customWidth="1"/>
    <col min="7687" max="7687" width="15.140625" style="508" bestFit="1" customWidth="1"/>
    <col min="7688" max="7688" width="18.28515625" style="508" bestFit="1" customWidth="1"/>
    <col min="7689" max="7689" width="13.28515625" style="508" bestFit="1" customWidth="1"/>
    <col min="7690" max="7690" width="19.28515625" style="508" customWidth="1"/>
    <col min="7691" max="7691" width="15.140625" style="508" customWidth="1"/>
    <col min="7692" max="7692" width="21" style="508" bestFit="1" customWidth="1"/>
    <col min="7693" max="7693" width="17.140625" style="508" bestFit="1" customWidth="1"/>
    <col min="7694" max="7694" width="16.85546875" style="508" bestFit="1" customWidth="1"/>
    <col min="7695" max="7695" width="16.7109375" style="508" bestFit="1" customWidth="1"/>
    <col min="7696" max="7696" width="15.7109375" style="508" bestFit="1" customWidth="1"/>
    <col min="7697" max="7697" width="16.28515625" style="508" bestFit="1" customWidth="1"/>
    <col min="7698" max="7698" width="17.28515625" style="508" customWidth="1"/>
    <col min="7699" max="7699" width="23.42578125" style="508" bestFit="1" customWidth="1"/>
    <col min="7700" max="7700" width="31.85546875" style="508" bestFit="1" customWidth="1"/>
    <col min="7701" max="7701" width="7.85546875" style="508" bestFit="1" customWidth="1"/>
    <col min="7702" max="7702" width="5.7109375" style="508" bestFit="1" customWidth="1"/>
    <col min="7703" max="7703" width="9.140625" style="508" bestFit="1" customWidth="1"/>
    <col min="7704" max="7704" width="13.5703125" style="508" bestFit="1" customWidth="1"/>
    <col min="7705" max="7933" width="9.140625" style="508"/>
    <col min="7934" max="7934" width="4.42578125" style="508" bestFit="1" customWidth="1"/>
    <col min="7935" max="7935" width="18.28515625" style="508" bestFit="1" customWidth="1"/>
    <col min="7936" max="7936" width="19" style="508" bestFit="1" customWidth="1"/>
    <col min="7937" max="7937" width="15.42578125" style="508" bestFit="1" customWidth="1"/>
    <col min="7938" max="7939" width="12.42578125" style="508" bestFit="1" customWidth="1"/>
    <col min="7940" max="7940" width="7.140625" style="508" bestFit="1" customWidth="1"/>
    <col min="7941" max="7941" width="10.140625" style="508" bestFit="1" customWidth="1"/>
    <col min="7942" max="7942" width="15.85546875" style="508" bestFit="1" customWidth="1"/>
    <col min="7943" max="7943" width="15.140625" style="508" bestFit="1" customWidth="1"/>
    <col min="7944" max="7944" width="18.28515625" style="508" bestFit="1" customWidth="1"/>
    <col min="7945" max="7945" width="13.28515625" style="508" bestFit="1" customWidth="1"/>
    <col min="7946" max="7946" width="19.28515625" style="508" customWidth="1"/>
    <col min="7947" max="7947" width="15.140625" style="508" customWidth="1"/>
    <col min="7948" max="7948" width="21" style="508" bestFit="1" customWidth="1"/>
    <col min="7949" max="7949" width="17.140625" style="508" bestFit="1" customWidth="1"/>
    <col min="7950" max="7950" width="16.85546875" style="508" bestFit="1" customWidth="1"/>
    <col min="7951" max="7951" width="16.7109375" style="508" bestFit="1" customWidth="1"/>
    <col min="7952" max="7952" width="15.7109375" style="508" bestFit="1" customWidth="1"/>
    <col min="7953" max="7953" width="16.28515625" style="508" bestFit="1" customWidth="1"/>
    <col min="7954" max="7954" width="17.28515625" style="508" customWidth="1"/>
    <col min="7955" max="7955" width="23.42578125" style="508" bestFit="1" customWidth="1"/>
    <col min="7956" max="7956" width="31.85546875" style="508" bestFit="1" customWidth="1"/>
    <col min="7957" max="7957" width="7.85546875" style="508" bestFit="1" customWidth="1"/>
    <col min="7958" max="7958" width="5.7109375" style="508" bestFit="1" customWidth="1"/>
    <col min="7959" max="7959" width="9.140625" style="508" bestFit="1" customWidth="1"/>
    <col min="7960" max="7960" width="13.5703125" style="508" bestFit="1" customWidth="1"/>
    <col min="7961" max="8189" width="9.140625" style="508"/>
    <col min="8190" max="8190" width="4.42578125" style="508" bestFit="1" customWidth="1"/>
    <col min="8191" max="8191" width="18.28515625" style="508" bestFit="1" customWidth="1"/>
    <col min="8192" max="8192" width="19" style="508" bestFit="1" customWidth="1"/>
    <col min="8193" max="8193" width="15.42578125" style="508" bestFit="1" customWidth="1"/>
    <col min="8194" max="8195" width="12.42578125" style="508" bestFit="1" customWidth="1"/>
    <col min="8196" max="8196" width="7.140625" style="508" bestFit="1" customWidth="1"/>
    <col min="8197" max="8197" width="10.140625" style="508" bestFit="1" customWidth="1"/>
    <col min="8198" max="8198" width="15.85546875" style="508" bestFit="1" customWidth="1"/>
    <col min="8199" max="8199" width="15.140625" style="508" bestFit="1" customWidth="1"/>
    <col min="8200" max="8200" width="18.28515625" style="508" bestFit="1" customWidth="1"/>
    <col min="8201" max="8201" width="13.28515625" style="508" bestFit="1" customWidth="1"/>
    <col min="8202" max="8202" width="19.28515625" style="508" customWidth="1"/>
    <col min="8203" max="8203" width="15.140625" style="508" customWidth="1"/>
    <col min="8204" max="8204" width="21" style="508" bestFit="1" customWidth="1"/>
    <col min="8205" max="8205" width="17.140625" style="508" bestFit="1" customWidth="1"/>
    <col min="8206" max="8206" width="16.85546875" style="508" bestFit="1" customWidth="1"/>
    <col min="8207" max="8207" width="16.7109375" style="508" bestFit="1" customWidth="1"/>
    <col min="8208" max="8208" width="15.7109375" style="508" bestFit="1" customWidth="1"/>
    <col min="8209" max="8209" width="16.28515625" style="508" bestFit="1" customWidth="1"/>
    <col min="8210" max="8210" width="17.28515625" style="508" customWidth="1"/>
    <col min="8211" max="8211" width="23.42578125" style="508" bestFit="1" customWidth="1"/>
    <col min="8212" max="8212" width="31.85546875" style="508" bestFit="1" customWidth="1"/>
    <col min="8213" max="8213" width="7.85546875" style="508" bestFit="1" customWidth="1"/>
    <col min="8214" max="8214" width="5.7109375" style="508" bestFit="1" customWidth="1"/>
    <col min="8215" max="8215" width="9.140625" style="508" bestFit="1" customWidth="1"/>
    <col min="8216" max="8216" width="13.5703125" style="508" bestFit="1" customWidth="1"/>
    <col min="8217" max="8445" width="9.140625" style="508"/>
    <col min="8446" max="8446" width="4.42578125" style="508" bestFit="1" customWidth="1"/>
    <col min="8447" max="8447" width="18.28515625" style="508" bestFit="1" customWidth="1"/>
    <col min="8448" max="8448" width="19" style="508" bestFit="1" customWidth="1"/>
    <col min="8449" max="8449" width="15.42578125" style="508" bestFit="1" customWidth="1"/>
    <col min="8450" max="8451" width="12.42578125" style="508" bestFit="1" customWidth="1"/>
    <col min="8452" max="8452" width="7.140625" style="508" bestFit="1" customWidth="1"/>
    <col min="8453" max="8453" width="10.140625" style="508" bestFit="1" customWidth="1"/>
    <col min="8454" max="8454" width="15.85546875" style="508" bestFit="1" customWidth="1"/>
    <col min="8455" max="8455" width="15.140625" style="508" bestFit="1" customWidth="1"/>
    <col min="8456" max="8456" width="18.28515625" style="508" bestFit="1" customWidth="1"/>
    <col min="8457" max="8457" width="13.28515625" style="508" bestFit="1" customWidth="1"/>
    <col min="8458" max="8458" width="19.28515625" style="508" customWidth="1"/>
    <col min="8459" max="8459" width="15.140625" style="508" customWidth="1"/>
    <col min="8460" max="8460" width="21" style="508" bestFit="1" customWidth="1"/>
    <col min="8461" max="8461" width="17.140625" style="508" bestFit="1" customWidth="1"/>
    <col min="8462" max="8462" width="16.85546875" style="508" bestFit="1" customWidth="1"/>
    <col min="8463" max="8463" width="16.7109375" style="508" bestFit="1" customWidth="1"/>
    <col min="8464" max="8464" width="15.7109375" style="508" bestFit="1" customWidth="1"/>
    <col min="8465" max="8465" width="16.28515625" style="508" bestFit="1" customWidth="1"/>
    <col min="8466" max="8466" width="17.28515625" style="508" customWidth="1"/>
    <col min="8467" max="8467" width="23.42578125" style="508" bestFit="1" customWidth="1"/>
    <col min="8468" max="8468" width="31.85546875" style="508" bestFit="1" customWidth="1"/>
    <col min="8469" max="8469" width="7.85546875" style="508" bestFit="1" customWidth="1"/>
    <col min="8470" max="8470" width="5.7109375" style="508" bestFit="1" customWidth="1"/>
    <col min="8471" max="8471" width="9.140625" style="508" bestFit="1" customWidth="1"/>
    <col min="8472" max="8472" width="13.5703125" style="508" bestFit="1" customWidth="1"/>
    <col min="8473" max="8701" width="9.140625" style="508"/>
    <col min="8702" max="8702" width="4.42578125" style="508" bestFit="1" customWidth="1"/>
    <col min="8703" max="8703" width="18.28515625" style="508" bestFit="1" customWidth="1"/>
    <col min="8704" max="8704" width="19" style="508" bestFit="1" customWidth="1"/>
    <col min="8705" max="8705" width="15.42578125" style="508" bestFit="1" customWidth="1"/>
    <col min="8706" max="8707" width="12.42578125" style="508" bestFit="1" customWidth="1"/>
    <col min="8708" max="8708" width="7.140625" style="508" bestFit="1" customWidth="1"/>
    <col min="8709" max="8709" width="10.140625" style="508" bestFit="1" customWidth="1"/>
    <col min="8710" max="8710" width="15.85546875" style="508" bestFit="1" customWidth="1"/>
    <col min="8711" max="8711" width="15.140625" style="508" bestFit="1" customWidth="1"/>
    <col min="8712" max="8712" width="18.28515625" style="508" bestFit="1" customWidth="1"/>
    <col min="8713" max="8713" width="13.28515625" style="508" bestFit="1" customWidth="1"/>
    <col min="8714" max="8714" width="19.28515625" style="508" customWidth="1"/>
    <col min="8715" max="8715" width="15.140625" style="508" customWidth="1"/>
    <col min="8716" max="8716" width="21" style="508" bestFit="1" customWidth="1"/>
    <col min="8717" max="8717" width="17.140625" style="508" bestFit="1" customWidth="1"/>
    <col min="8718" max="8718" width="16.85546875" style="508" bestFit="1" customWidth="1"/>
    <col min="8719" max="8719" width="16.7109375" style="508" bestFit="1" customWidth="1"/>
    <col min="8720" max="8720" width="15.7109375" style="508" bestFit="1" customWidth="1"/>
    <col min="8721" max="8721" width="16.28515625" style="508" bestFit="1" customWidth="1"/>
    <col min="8722" max="8722" width="17.28515625" style="508" customWidth="1"/>
    <col min="8723" max="8723" width="23.42578125" style="508" bestFit="1" customWidth="1"/>
    <col min="8724" max="8724" width="31.85546875" style="508" bestFit="1" customWidth="1"/>
    <col min="8725" max="8725" width="7.85546875" style="508" bestFit="1" customWidth="1"/>
    <col min="8726" max="8726" width="5.7109375" style="508" bestFit="1" customWidth="1"/>
    <col min="8727" max="8727" width="9.140625" style="508" bestFit="1" customWidth="1"/>
    <col min="8728" max="8728" width="13.5703125" style="508" bestFit="1" customWidth="1"/>
    <col min="8729" max="8957" width="9.140625" style="508"/>
    <col min="8958" max="8958" width="4.42578125" style="508" bestFit="1" customWidth="1"/>
    <col min="8959" max="8959" width="18.28515625" style="508" bestFit="1" customWidth="1"/>
    <col min="8960" max="8960" width="19" style="508" bestFit="1" customWidth="1"/>
    <col min="8961" max="8961" width="15.42578125" style="508" bestFit="1" customWidth="1"/>
    <col min="8962" max="8963" width="12.42578125" style="508" bestFit="1" customWidth="1"/>
    <col min="8964" max="8964" width="7.140625" style="508" bestFit="1" customWidth="1"/>
    <col min="8965" max="8965" width="10.140625" style="508" bestFit="1" customWidth="1"/>
    <col min="8966" max="8966" width="15.85546875" style="508" bestFit="1" customWidth="1"/>
    <col min="8967" max="8967" width="15.140625" style="508" bestFit="1" customWidth="1"/>
    <col min="8968" max="8968" width="18.28515625" style="508" bestFit="1" customWidth="1"/>
    <col min="8969" max="8969" width="13.28515625" style="508" bestFit="1" customWidth="1"/>
    <col min="8970" max="8970" width="19.28515625" style="508" customWidth="1"/>
    <col min="8971" max="8971" width="15.140625" style="508" customWidth="1"/>
    <col min="8972" max="8972" width="21" style="508" bestFit="1" customWidth="1"/>
    <col min="8973" max="8973" width="17.140625" style="508" bestFit="1" customWidth="1"/>
    <col min="8974" max="8974" width="16.85546875" style="508" bestFit="1" customWidth="1"/>
    <col min="8975" max="8975" width="16.7109375" style="508" bestFit="1" customWidth="1"/>
    <col min="8976" max="8976" width="15.7109375" style="508" bestFit="1" customWidth="1"/>
    <col min="8977" max="8977" width="16.28515625" style="508" bestFit="1" customWidth="1"/>
    <col min="8978" max="8978" width="17.28515625" style="508" customWidth="1"/>
    <col min="8979" max="8979" width="23.42578125" style="508" bestFit="1" customWidth="1"/>
    <col min="8980" max="8980" width="31.85546875" style="508" bestFit="1" customWidth="1"/>
    <col min="8981" max="8981" width="7.85546875" style="508" bestFit="1" customWidth="1"/>
    <col min="8982" max="8982" width="5.7109375" style="508" bestFit="1" customWidth="1"/>
    <col min="8983" max="8983" width="9.140625" style="508" bestFit="1" customWidth="1"/>
    <col min="8984" max="8984" width="13.5703125" style="508" bestFit="1" customWidth="1"/>
    <col min="8985" max="9213" width="9.140625" style="508"/>
    <col min="9214" max="9214" width="4.42578125" style="508" bestFit="1" customWidth="1"/>
    <col min="9215" max="9215" width="18.28515625" style="508" bestFit="1" customWidth="1"/>
    <col min="9216" max="9216" width="19" style="508" bestFit="1" customWidth="1"/>
    <col min="9217" max="9217" width="15.42578125" style="508" bestFit="1" customWidth="1"/>
    <col min="9218" max="9219" width="12.42578125" style="508" bestFit="1" customWidth="1"/>
    <col min="9220" max="9220" width="7.140625" style="508" bestFit="1" customWidth="1"/>
    <col min="9221" max="9221" width="10.140625" style="508" bestFit="1" customWidth="1"/>
    <col min="9222" max="9222" width="15.85546875" style="508" bestFit="1" customWidth="1"/>
    <col min="9223" max="9223" width="15.140625" style="508" bestFit="1" customWidth="1"/>
    <col min="9224" max="9224" width="18.28515625" style="508" bestFit="1" customWidth="1"/>
    <col min="9225" max="9225" width="13.28515625" style="508" bestFit="1" customWidth="1"/>
    <col min="9226" max="9226" width="19.28515625" style="508" customWidth="1"/>
    <col min="9227" max="9227" width="15.140625" style="508" customWidth="1"/>
    <col min="9228" max="9228" width="21" style="508" bestFit="1" customWidth="1"/>
    <col min="9229" max="9229" width="17.140625" style="508" bestFit="1" customWidth="1"/>
    <col min="9230" max="9230" width="16.85546875" style="508" bestFit="1" customWidth="1"/>
    <col min="9231" max="9231" width="16.7109375" style="508" bestFit="1" customWidth="1"/>
    <col min="9232" max="9232" width="15.7109375" style="508" bestFit="1" customWidth="1"/>
    <col min="9233" max="9233" width="16.28515625" style="508" bestFit="1" customWidth="1"/>
    <col min="9234" max="9234" width="17.28515625" style="508" customWidth="1"/>
    <col min="9235" max="9235" width="23.42578125" style="508" bestFit="1" customWidth="1"/>
    <col min="9236" max="9236" width="31.85546875" style="508" bestFit="1" customWidth="1"/>
    <col min="9237" max="9237" width="7.85546875" style="508" bestFit="1" customWidth="1"/>
    <col min="9238" max="9238" width="5.7109375" style="508" bestFit="1" customWidth="1"/>
    <col min="9239" max="9239" width="9.140625" style="508" bestFit="1" customWidth="1"/>
    <col min="9240" max="9240" width="13.5703125" style="508" bestFit="1" customWidth="1"/>
    <col min="9241" max="9469" width="9.140625" style="508"/>
    <col min="9470" max="9470" width="4.42578125" style="508" bestFit="1" customWidth="1"/>
    <col min="9471" max="9471" width="18.28515625" style="508" bestFit="1" customWidth="1"/>
    <col min="9472" max="9472" width="19" style="508" bestFit="1" customWidth="1"/>
    <col min="9473" max="9473" width="15.42578125" style="508" bestFit="1" customWidth="1"/>
    <col min="9474" max="9475" width="12.42578125" style="508" bestFit="1" customWidth="1"/>
    <col min="9476" max="9476" width="7.140625" style="508" bestFit="1" customWidth="1"/>
    <col min="9477" max="9477" width="10.140625" style="508" bestFit="1" customWidth="1"/>
    <col min="9478" max="9478" width="15.85546875" style="508" bestFit="1" customWidth="1"/>
    <col min="9479" max="9479" width="15.140625" style="508" bestFit="1" customWidth="1"/>
    <col min="9480" max="9480" width="18.28515625" style="508" bestFit="1" customWidth="1"/>
    <col min="9481" max="9481" width="13.28515625" style="508" bestFit="1" customWidth="1"/>
    <col min="9482" max="9482" width="19.28515625" style="508" customWidth="1"/>
    <col min="9483" max="9483" width="15.140625" style="508" customWidth="1"/>
    <col min="9484" max="9484" width="21" style="508" bestFit="1" customWidth="1"/>
    <col min="9485" max="9485" width="17.140625" style="508" bestFit="1" customWidth="1"/>
    <col min="9486" max="9486" width="16.85546875" style="508" bestFit="1" customWidth="1"/>
    <col min="9487" max="9487" width="16.7109375" style="508" bestFit="1" customWidth="1"/>
    <col min="9488" max="9488" width="15.7109375" style="508" bestFit="1" customWidth="1"/>
    <col min="9489" max="9489" width="16.28515625" style="508" bestFit="1" customWidth="1"/>
    <col min="9490" max="9490" width="17.28515625" style="508" customWidth="1"/>
    <col min="9491" max="9491" width="23.42578125" style="508" bestFit="1" customWidth="1"/>
    <col min="9492" max="9492" width="31.85546875" style="508" bestFit="1" customWidth="1"/>
    <col min="9493" max="9493" width="7.85546875" style="508" bestFit="1" customWidth="1"/>
    <col min="9494" max="9494" width="5.7109375" style="508" bestFit="1" customWidth="1"/>
    <col min="9495" max="9495" width="9.140625" style="508" bestFit="1" customWidth="1"/>
    <col min="9496" max="9496" width="13.5703125" style="508" bestFit="1" customWidth="1"/>
    <col min="9497" max="9725" width="9.140625" style="508"/>
    <col min="9726" max="9726" width="4.42578125" style="508" bestFit="1" customWidth="1"/>
    <col min="9727" max="9727" width="18.28515625" style="508" bestFit="1" customWidth="1"/>
    <col min="9728" max="9728" width="19" style="508" bestFit="1" customWidth="1"/>
    <col min="9729" max="9729" width="15.42578125" style="508" bestFit="1" customWidth="1"/>
    <col min="9730" max="9731" width="12.42578125" style="508" bestFit="1" customWidth="1"/>
    <col min="9732" max="9732" width="7.140625" style="508" bestFit="1" customWidth="1"/>
    <col min="9733" max="9733" width="10.140625" style="508" bestFit="1" customWidth="1"/>
    <col min="9734" max="9734" width="15.85546875" style="508" bestFit="1" customWidth="1"/>
    <col min="9735" max="9735" width="15.140625" style="508" bestFit="1" customWidth="1"/>
    <col min="9736" max="9736" width="18.28515625" style="508" bestFit="1" customWidth="1"/>
    <col min="9737" max="9737" width="13.28515625" style="508" bestFit="1" customWidth="1"/>
    <col min="9738" max="9738" width="19.28515625" style="508" customWidth="1"/>
    <col min="9739" max="9739" width="15.140625" style="508" customWidth="1"/>
    <col min="9740" max="9740" width="21" style="508" bestFit="1" customWidth="1"/>
    <col min="9741" max="9741" width="17.140625" style="508" bestFit="1" customWidth="1"/>
    <col min="9742" max="9742" width="16.85546875" style="508" bestFit="1" customWidth="1"/>
    <col min="9743" max="9743" width="16.7109375" style="508" bestFit="1" customWidth="1"/>
    <col min="9744" max="9744" width="15.7109375" style="508" bestFit="1" customWidth="1"/>
    <col min="9745" max="9745" width="16.28515625" style="508" bestFit="1" customWidth="1"/>
    <col min="9746" max="9746" width="17.28515625" style="508" customWidth="1"/>
    <col min="9747" max="9747" width="23.42578125" style="508" bestFit="1" customWidth="1"/>
    <col min="9748" max="9748" width="31.85546875" style="508" bestFit="1" customWidth="1"/>
    <col min="9749" max="9749" width="7.85546875" style="508" bestFit="1" customWidth="1"/>
    <col min="9750" max="9750" width="5.7109375" style="508" bestFit="1" customWidth="1"/>
    <col min="9751" max="9751" width="9.140625" style="508" bestFit="1" customWidth="1"/>
    <col min="9752" max="9752" width="13.5703125" style="508" bestFit="1" customWidth="1"/>
    <col min="9753" max="9981" width="9.140625" style="508"/>
    <col min="9982" max="9982" width="4.42578125" style="508" bestFit="1" customWidth="1"/>
    <col min="9983" max="9983" width="18.28515625" style="508" bestFit="1" customWidth="1"/>
    <col min="9984" max="9984" width="19" style="508" bestFit="1" customWidth="1"/>
    <col min="9985" max="9985" width="15.42578125" style="508" bestFit="1" customWidth="1"/>
    <col min="9986" max="9987" width="12.42578125" style="508" bestFit="1" customWidth="1"/>
    <col min="9988" max="9988" width="7.140625" style="508" bestFit="1" customWidth="1"/>
    <col min="9989" max="9989" width="10.140625" style="508" bestFit="1" customWidth="1"/>
    <col min="9990" max="9990" width="15.85546875" style="508" bestFit="1" customWidth="1"/>
    <col min="9991" max="9991" width="15.140625" style="508" bestFit="1" customWidth="1"/>
    <col min="9992" max="9992" width="18.28515625" style="508" bestFit="1" customWidth="1"/>
    <col min="9993" max="9993" width="13.28515625" style="508" bestFit="1" customWidth="1"/>
    <col min="9994" max="9994" width="19.28515625" style="508" customWidth="1"/>
    <col min="9995" max="9995" width="15.140625" style="508" customWidth="1"/>
    <col min="9996" max="9996" width="21" style="508" bestFit="1" customWidth="1"/>
    <col min="9997" max="9997" width="17.140625" style="508" bestFit="1" customWidth="1"/>
    <col min="9998" max="9998" width="16.85546875" style="508" bestFit="1" customWidth="1"/>
    <col min="9999" max="9999" width="16.7109375" style="508" bestFit="1" customWidth="1"/>
    <col min="10000" max="10000" width="15.7109375" style="508" bestFit="1" customWidth="1"/>
    <col min="10001" max="10001" width="16.28515625" style="508" bestFit="1" customWidth="1"/>
    <col min="10002" max="10002" width="17.28515625" style="508" customWidth="1"/>
    <col min="10003" max="10003" width="23.42578125" style="508" bestFit="1" customWidth="1"/>
    <col min="10004" max="10004" width="31.85546875" style="508" bestFit="1" customWidth="1"/>
    <col min="10005" max="10005" width="7.85546875" style="508" bestFit="1" customWidth="1"/>
    <col min="10006" max="10006" width="5.7109375" style="508" bestFit="1" customWidth="1"/>
    <col min="10007" max="10007" width="9.140625" style="508" bestFit="1" customWidth="1"/>
    <col min="10008" max="10008" width="13.5703125" style="508" bestFit="1" customWidth="1"/>
    <col min="10009" max="10237" width="9.140625" style="508"/>
    <col min="10238" max="10238" width="4.42578125" style="508" bestFit="1" customWidth="1"/>
    <col min="10239" max="10239" width="18.28515625" style="508" bestFit="1" customWidth="1"/>
    <col min="10240" max="10240" width="19" style="508" bestFit="1" customWidth="1"/>
    <col min="10241" max="10241" width="15.42578125" style="508" bestFit="1" customWidth="1"/>
    <col min="10242" max="10243" width="12.42578125" style="508" bestFit="1" customWidth="1"/>
    <col min="10244" max="10244" width="7.140625" style="508" bestFit="1" customWidth="1"/>
    <col min="10245" max="10245" width="10.140625" style="508" bestFit="1" customWidth="1"/>
    <col min="10246" max="10246" width="15.85546875" style="508" bestFit="1" customWidth="1"/>
    <col min="10247" max="10247" width="15.140625" style="508" bestFit="1" customWidth="1"/>
    <col min="10248" max="10248" width="18.28515625" style="508" bestFit="1" customWidth="1"/>
    <col min="10249" max="10249" width="13.28515625" style="508" bestFit="1" customWidth="1"/>
    <col min="10250" max="10250" width="19.28515625" style="508" customWidth="1"/>
    <col min="10251" max="10251" width="15.140625" style="508" customWidth="1"/>
    <col min="10252" max="10252" width="21" style="508" bestFit="1" customWidth="1"/>
    <col min="10253" max="10253" width="17.140625" style="508" bestFit="1" customWidth="1"/>
    <col min="10254" max="10254" width="16.85546875" style="508" bestFit="1" customWidth="1"/>
    <col min="10255" max="10255" width="16.7109375" style="508" bestFit="1" customWidth="1"/>
    <col min="10256" max="10256" width="15.7109375" style="508" bestFit="1" customWidth="1"/>
    <col min="10257" max="10257" width="16.28515625" style="508" bestFit="1" customWidth="1"/>
    <col min="10258" max="10258" width="17.28515625" style="508" customWidth="1"/>
    <col min="10259" max="10259" width="23.42578125" style="508" bestFit="1" customWidth="1"/>
    <col min="10260" max="10260" width="31.85546875" style="508" bestFit="1" customWidth="1"/>
    <col min="10261" max="10261" width="7.85546875" style="508" bestFit="1" customWidth="1"/>
    <col min="10262" max="10262" width="5.7109375" style="508" bestFit="1" customWidth="1"/>
    <col min="10263" max="10263" width="9.140625" style="508" bestFit="1" customWidth="1"/>
    <col min="10264" max="10264" width="13.5703125" style="508" bestFit="1" customWidth="1"/>
    <col min="10265" max="10493" width="9.140625" style="508"/>
    <col min="10494" max="10494" width="4.42578125" style="508" bestFit="1" customWidth="1"/>
    <col min="10495" max="10495" width="18.28515625" style="508" bestFit="1" customWidth="1"/>
    <col min="10496" max="10496" width="19" style="508" bestFit="1" customWidth="1"/>
    <col min="10497" max="10497" width="15.42578125" style="508" bestFit="1" customWidth="1"/>
    <col min="10498" max="10499" width="12.42578125" style="508" bestFit="1" customWidth="1"/>
    <col min="10500" max="10500" width="7.140625" style="508" bestFit="1" customWidth="1"/>
    <col min="10501" max="10501" width="10.140625" style="508" bestFit="1" customWidth="1"/>
    <col min="10502" max="10502" width="15.85546875" style="508" bestFit="1" customWidth="1"/>
    <col min="10503" max="10503" width="15.140625" style="508" bestFit="1" customWidth="1"/>
    <col min="10504" max="10504" width="18.28515625" style="508" bestFit="1" customWidth="1"/>
    <col min="10505" max="10505" width="13.28515625" style="508" bestFit="1" customWidth="1"/>
    <col min="10506" max="10506" width="19.28515625" style="508" customWidth="1"/>
    <col min="10507" max="10507" width="15.140625" style="508" customWidth="1"/>
    <col min="10508" max="10508" width="21" style="508" bestFit="1" customWidth="1"/>
    <col min="10509" max="10509" width="17.140625" style="508" bestFit="1" customWidth="1"/>
    <col min="10510" max="10510" width="16.85546875" style="508" bestFit="1" customWidth="1"/>
    <col min="10511" max="10511" width="16.7109375" style="508" bestFit="1" customWidth="1"/>
    <col min="10512" max="10512" width="15.7109375" style="508" bestFit="1" customWidth="1"/>
    <col min="10513" max="10513" width="16.28515625" style="508" bestFit="1" customWidth="1"/>
    <col min="10514" max="10514" width="17.28515625" style="508" customWidth="1"/>
    <col min="10515" max="10515" width="23.42578125" style="508" bestFit="1" customWidth="1"/>
    <col min="10516" max="10516" width="31.85546875" style="508" bestFit="1" customWidth="1"/>
    <col min="10517" max="10517" width="7.85546875" style="508" bestFit="1" customWidth="1"/>
    <col min="10518" max="10518" width="5.7109375" style="508" bestFit="1" customWidth="1"/>
    <col min="10519" max="10519" width="9.140625" style="508" bestFit="1" customWidth="1"/>
    <col min="10520" max="10520" width="13.5703125" style="508" bestFit="1" customWidth="1"/>
    <col min="10521" max="10749" width="9.140625" style="508"/>
    <col min="10750" max="10750" width="4.42578125" style="508" bestFit="1" customWidth="1"/>
    <col min="10751" max="10751" width="18.28515625" style="508" bestFit="1" customWidth="1"/>
    <col min="10752" max="10752" width="19" style="508" bestFit="1" customWidth="1"/>
    <col min="10753" max="10753" width="15.42578125" style="508" bestFit="1" customWidth="1"/>
    <col min="10754" max="10755" width="12.42578125" style="508" bestFit="1" customWidth="1"/>
    <col min="10756" max="10756" width="7.140625" style="508" bestFit="1" customWidth="1"/>
    <col min="10757" max="10757" width="10.140625" style="508" bestFit="1" customWidth="1"/>
    <col min="10758" max="10758" width="15.85546875" style="508" bestFit="1" customWidth="1"/>
    <col min="10759" max="10759" width="15.140625" style="508" bestFit="1" customWidth="1"/>
    <col min="10760" max="10760" width="18.28515625" style="508" bestFit="1" customWidth="1"/>
    <col min="10761" max="10761" width="13.28515625" style="508" bestFit="1" customWidth="1"/>
    <col min="10762" max="10762" width="19.28515625" style="508" customWidth="1"/>
    <col min="10763" max="10763" width="15.140625" style="508" customWidth="1"/>
    <col min="10764" max="10764" width="21" style="508" bestFit="1" customWidth="1"/>
    <col min="10765" max="10765" width="17.140625" style="508" bestFit="1" customWidth="1"/>
    <col min="10766" max="10766" width="16.85546875" style="508" bestFit="1" customWidth="1"/>
    <col min="10767" max="10767" width="16.7109375" style="508" bestFit="1" customWidth="1"/>
    <col min="10768" max="10768" width="15.7109375" style="508" bestFit="1" customWidth="1"/>
    <col min="10769" max="10769" width="16.28515625" style="508" bestFit="1" customWidth="1"/>
    <col min="10770" max="10770" width="17.28515625" style="508" customWidth="1"/>
    <col min="10771" max="10771" width="23.42578125" style="508" bestFit="1" customWidth="1"/>
    <col min="10772" max="10772" width="31.85546875" style="508" bestFit="1" customWidth="1"/>
    <col min="10773" max="10773" width="7.85546875" style="508" bestFit="1" customWidth="1"/>
    <col min="10774" max="10774" width="5.7109375" style="508" bestFit="1" customWidth="1"/>
    <col min="10775" max="10775" width="9.140625" style="508" bestFit="1" customWidth="1"/>
    <col min="10776" max="10776" width="13.5703125" style="508" bestFit="1" customWidth="1"/>
    <col min="10777" max="11005" width="9.140625" style="508"/>
    <col min="11006" max="11006" width="4.42578125" style="508" bestFit="1" customWidth="1"/>
    <col min="11007" max="11007" width="18.28515625" style="508" bestFit="1" customWidth="1"/>
    <col min="11008" max="11008" width="19" style="508" bestFit="1" customWidth="1"/>
    <col min="11009" max="11009" width="15.42578125" style="508" bestFit="1" customWidth="1"/>
    <col min="11010" max="11011" width="12.42578125" style="508" bestFit="1" customWidth="1"/>
    <col min="11012" max="11012" width="7.140625" style="508" bestFit="1" customWidth="1"/>
    <col min="11013" max="11013" width="10.140625" style="508" bestFit="1" customWidth="1"/>
    <col min="11014" max="11014" width="15.85546875" style="508" bestFit="1" customWidth="1"/>
    <col min="11015" max="11015" width="15.140625" style="508" bestFit="1" customWidth="1"/>
    <col min="11016" max="11016" width="18.28515625" style="508" bestFit="1" customWidth="1"/>
    <col min="11017" max="11017" width="13.28515625" style="508" bestFit="1" customWidth="1"/>
    <col min="11018" max="11018" width="19.28515625" style="508" customWidth="1"/>
    <col min="11019" max="11019" width="15.140625" style="508" customWidth="1"/>
    <col min="11020" max="11020" width="21" style="508" bestFit="1" customWidth="1"/>
    <col min="11021" max="11021" width="17.140625" style="508" bestFit="1" customWidth="1"/>
    <col min="11022" max="11022" width="16.85546875" style="508" bestFit="1" customWidth="1"/>
    <col min="11023" max="11023" width="16.7109375" style="508" bestFit="1" customWidth="1"/>
    <col min="11024" max="11024" width="15.7109375" style="508" bestFit="1" customWidth="1"/>
    <col min="11025" max="11025" width="16.28515625" style="508" bestFit="1" customWidth="1"/>
    <col min="11026" max="11026" width="17.28515625" style="508" customWidth="1"/>
    <col min="11027" max="11027" width="23.42578125" style="508" bestFit="1" customWidth="1"/>
    <col min="11028" max="11028" width="31.85546875" style="508" bestFit="1" customWidth="1"/>
    <col min="11029" max="11029" width="7.85546875" style="508" bestFit="1" customWidth="1"/>
    <col min="11030" max="11030" width="5.7109375" style="508" bestFit="1" customWidth="1"/>
    <col min="11031" max="11031" width="9.140625" style="508" bestFit="1" customWidth="1"/>
    <col min="11032" max="11032" width="13.5703125" style="508" bestFit="1" customWidth="1"/>
    <col min="11033" max="11261" width="9.140625" style="508"/>
    <col min="11262" max="11262" width="4.42578125" style="508" bestFit="1" customWidth="1"/>
    <col min="11263" max="11263" width="18.28515625" style="508" bestFit="1" customWidth="1"/>
    <col min="11264" max="11264" width="19" style="508" bestFit="1" customWidth="1"/>
    <col min="11265" max="11265" width="15.42578125" style="508" bestFit="1" customWidth="1"/>
    <col min="11266" max="11267" width="12.42578125" style="508" bestFit="1" customWidth="1"/>
    <col min="11268" max="11268" width="7.140625" style="508" bestFit="1" customWidth="1"/>
    <col min="11269" max="11269" width="10.140625" style="508" bestFit="1" customWidth="1"/>
    <col min="11270" max="11270" width="15.85546875" style="508" bestFit="1" customWidth="1"/>
    <col min="11271" max="11271" width="15.140625" style="508" bestFit="1" customWidth="1"/>
    <col min="11272" max="11272" width="18.28515625" style="508" bestFit="1" customWidth="1"/>
    <col min="11273" max="11273" width="13.28515625" style="508" bestFit="1" customWidth="1"/>
    <col min="11274" max="11274" width="19.28515625" style="508" customWidth="1"/>
    <col min="11275" max="11275" width="15.140625" style="508" customWidth="1"/>
    <col min="11276" max="11276" width="21" style="508" bestFit="1" customWidth="1"/>
    <col min="11277" max="11277" width="17.140625" style="508" bestFit="1" customWidth="1"/>
    <col min="11278" max="11278" width="16.85546875" style="508" bestFit="1" customWidth="1"/>
    <col min="11279" max="11279" width="16.7109375" style="508" bestFit="1" customWidth="1"/>
    <col min="11280" max="11280" width="15.7109375" style="508" bestFit="1" customWidth="1"/>
    <col min="11281" max="11281" width="16.28515625" style="508" bestFit="1" customWidth="1"/>
    <col min="11282" max="11282" width="17.28515625" style="508" customWidth="1"/>
    <col min="11283" max="11283" width="23.42578125" style="508" bestFit="1" customWidth="1"/>
    <col min="11284" max="11284" width="31.85546875" style="508" bestFit="1" customWidth="1"/>
    <col min="11285" max="11285" width="7.85546875" style="508" bestFit="1" customWidth="1"/>
    <col min="11286" max="11286" width="5.7109375" style="508" bestFit="1" customWidth="1"/>
    <col min="11287" max="11287" width="9.140625" style="508" bestFit="1" customWidth="1"/>
    <col min="11288" max="11288" width="13.5703125" style="508" bestFit="1" customWidth="1"/>
    <col min="11289" max="11517" width="9.140625" style="508"/>
    <col min="11518" max="11518" width="4.42578125" style="508" bestFit="1" customWidth="1"/>
    <col min="11519" max="11519" width="18.28515625" style="508" bestFit="1" customWidth="1"/>
    <col min="11520" max="11520" width="19" style="508" bestFit="1" customWidth="1"/>
    <col min="11521" max="11521" width="15.42578125" style="508" bestFit="1" customWidth="1"/>
    <col min="11522" max="11523" width="12.42578125" style="508" bestFit="1" customWidth="1"/>
    <col min="11524" max="11524" width="7.140625" style="508" bestFit="1" customWidth="1"/>
    <col min="11525" max="11525" width="10.140625" style="508" bestFit="1" customWidth="1"/>
    <col min="11526" max="11526" width="15.85546875" style="508" bestFit="1" customWidth="1"/>
    <col min="11527" max="11527" width="15.140625" style="508" bestFit="1" customWidth="1"/>
    <col min="11528" max="11528" width="18.28515625" style="508" bestFit="1" customWidth="1"/>
    <col min="11529" max="11529" width="13.28515625" style="508" bestFit="1" customWidth="1"/>
    <col min="11530" max="11530" width="19.28515625" style="508" customWidth="1"/>
    <col min="11531" max="11531" width="15.140625" style="508" customWidth="1"/>
    <col min="11532" max="11532" width="21" style="508" bestFit="1" customWidth="1"/>
    <col min="11533" max="11533" width="17.140625" style="508" bestFit="1" customWidth="1"/>
    <col min="11534" max="11534" width="16.85546875" style="508" bestFit="1" customWidth="1"/>
    <col min="11535" max="11535" width="16.7109375" style="508" bestFit="1" customWidth="1"/>
    <col min="11536" max="11536" width="15.7109375" style="508" bestFit="1" customWidth="1"/>
    <col min="11537" max="11537" width="16.28515625" style="508" bestFit="1" customWidth="1"/>
    <col min="11538" max="11538" width="17.28515625" style="508" customWidth="1"/>
    <col min="11539" max="11539" width="23.42578125" style="508" bestFit="1" customWidth="1"/>
    <col min="11540" max="11540" width="31.85546875" style="508" bestFit="1" customWidth="1"/>
    <col min="11541" max="11541" width="7.85546875" style="508" bestFit="1" customWidth="1"/>
    <col min="11542" max="11542" width="5.7109375" style="508" bestFit="1" customWidth="1"/>
    <col min="11543" max="11543" width="9.140625" style="508" bestFit="1" customWidth="1"/>
    <col min="11544" max="11544" width="13.5703125" style="508" bestFit="1" customWidth="1"/>
    <col min="11545" max="11773" width="9.140625" style="508"/>
    <col min="11774" max="11774" width="4.42578125" style="508" bestFit="1" customWidth="1"/>
    <col min="11775" max="11775" width="18.28515625" style="508" bestFit="1" customWidth="1"/>
    <col min="11776" max="11776" width="19" style="508" bestFit="1" customWidth="1"/>
    <col min="11777" max="11777" width="15.42578125" style="508" bestFit="1" customWidth="1"/>
    <col min="11778" max="11779" width="12.42578125" style="508" bestFit="1" customWidth="1"/>
    <col min="11780" max="11780" width="7.140625" style="508" bestFit="1" customWidth="1"/>
    <col min="11781" max="11781" width="10.140625" style="508" bestFit="1" customWidth="1"/>
    <col min="11782" max="11782" width="15.85546875" style="508" bestFit="1" customWidth="1"/>
    <col min="11783" max="11783" width="15.140625" style="508" bestFit="1" customWidth="1"/>
    <col min="11784" max="11784" width="18.28515625" style="508" bestFit="1" customWidth="1"/>
    <col min="11785" max="11785" width="13.28515625" style="508" bestFit="1" customWidth="1"/>
    <col min="11786" max="11786" width="19.28515625" style="508" customWidth="1"/>
    <col min="11787" max="11787" width="15.140625" style="508" customWidth="1"/>
    <col min="11788" max="11788" width="21" style="508" bestFit="1" customWidth="1"/>
    <col min="11789" max="11789" width="17.140625" style="508" bestFit="1" customWidth="1"/>
    <col min="11790" max="11790" width="16.85546875" style="508" bestFit="1" customWidth="1"/>
    <col min="11791" max="11791" width="16.7109375" style="508" bestFit="1" customWidth="1"/>
    <col min="11792" max="11792" width="15.7109375" style="508" bestFit="1" customWidth="1"/>
    <col min="11793" max="11793" width="16.28515625" style="508" bestFit="1" customWidth="1"/>
    <col min="11794" max="11794" width="17.28515625" style="508" customWidth="1"/>
    <col min="11795" max="11795" width="23.42578125" style="508" bestFit="1" customWidth="1"/>
    <col min="11796" max="11796" width="31.85546875" style="508" bestFit="1" customWidth="1"/>
    <col min="11797" max="11797" width="7.85546875" style="508" bestFit="1" customWidth="1"/>
    <col min="11798" max="11798" width="5.7109375" style="508" bestFit="1" customWidth="1"/>
    <col min="11799" max="11799" width="9.140625" style="508" bestFit="1" customWidth="1"/>
    <col min="11800" max="11800" width="13.5703125" style="508" bestFit="1" customWidth="1"/>
    <col min="11801" max="12029" width="9.140625" style="508"/>
    <col min="12030" max="12030" width="4.42578125" style="508" bestFit="1" customWidth="1"/>
    <col min="12031" max="12031" width="18.28515625" style="508" bestFit="1" customWidth="1"/>
    <col min="12032" max="12032" width="19" style="508" bestFit="1" customWidth="1"/>
    <col min="12033" max="12033" width="15.42578125" style="508" bestFit="1" customWidth="1"/>
    <col min="12034" max="12035" width="12.42578125" style="508" bestFit="1" customWidth="1"/>
    <col min="12036" max="12036" width="7.140625" style="508" bestFit="1" customWidth="1"/>
    <col min="12037" max="12037" width="10.140625" style="508" bestFit="1" customWidth="1"/>
    <col min="12038" max="12038" width="15.85546875" style="508" bestFit="1" customWidth="1"/>
    <col min="12039" max="12039" width="15.140625" style="508" bestFit="1" customWidth="1"/>
    <col min="12040" max="12040" width="18.28515625" style="508" bestFit="1" customWidth="1"/>
    <col min="12041" max="12041" width="13.28515625" style="508" bestFit="1" customWidth="1"/>
    <col min="12042" max="12042" width="19.28515625" style="508" customWidth="1"/>
    <col min="12043" max="12043" width="15.140625" style="508" customWidth="1"/>
    <col min="12044" max="12044" width="21" style="508" bestFit="1" customWidth="1"/>
    <col min="12045" max="12045" width="17.140625" style="508" bestFit="1" customWidth="1"/>
    <col min="12046" max="12046" width="16.85546875" style="508" bestFit="1" customWidth="1"/>
    <col min="12047" max="12047" width="16.7109375" style="508" bestFit="1" customWidth="1"/>
    <col min="12048" max="12048" width="15.7109375" style="508" bestFit="1" customWidth="1"/>
    <col min="12049" max="12049" width="16.28515625" style="508" bestFit="1" customWidth="1"/>
    <col min="12050" max="12050" width="17.28515625" style="508" customWidth="1"/>
    <col min="12051" max="12051" width="23.42578125" style="508" bestFit="1" customWidth="1"/>
    <col min="12052" max="12052" width="31.85546875" style="508" bestFit="1" customWidth="1"/>
    <col min="12053" max="12053" width="7.85546875" style="508" bestFit="1" customWidth="1"/>
    <col min="12054" max="12054" width="5.7109375" style="508" bestFit="1" customWidth="1"/>
    <col min="12055" max="12055" width="9.140625" style="508" bestFit="1" customWidth="1"/>
    <col min="12056" max="12056" width="13.5703125" style="508" bestFit="1" customWidth="1"/>
    <col min="12057" max="12285" width="9.140625" style="508"/>
    <col min="12286" max="12286" width="4.42578125" style="508" bestFit="1" customWidth="1"/>
    <col min="12287" max="12287" width="18.28515625" style="508" bestFit="1" customWidth="1"/>
    <col min="12288" max="12288" width="19" style="508" bestFit="1" customWidth="1"/>
    <col min="12289" max="12289" width="15.42578125" style="508" bestFit="1" customWidth="1"/>
    <col min="12290" max="12291" width="12.42578125" style="508" bestFit="1" customWidth="1"/>
    <col min="12292" max="12292" width="7.140625" style="508" bestFit="1" customWidth="1"/>
    <col min="12293" max="12293" width="10.140625" style="508" bestFit="1" customWidth="1"/>
    <col min="12294" max="12294" width="15.85546875" style="508" bestFit="1" customWidth="1"/>
    <col min="12295" max="12295" width="15.140625" style="508" bestFit="1" customWidth="1"/>
    <col min="12296" max="12296" width="18.28515625" style="508" bestFit="1" customWidth="1"/>
    <col min="12297" max="12297" width="13.28515625" style="508" bestFit="1" customWidth="1"/>
    <col min="12298" max="12298" width="19.28515625" style="508" customWidth="1"/>
    <col min="12299" max="12299" width="15.140625" style="508" customWidth="1"/>
    <col min="12300" max="12300" width="21" style="508" bestFit="1" customWidth="1"/>
    <col min="12301" max="12301" width="17.140625" style="508" bestFit="1" customWidth="1"/>
    <col min="12302" max="12302" width="16.85546875" style="508" bestFit="1" customWidth="1"/>
    <col min="12303" max="12303" width="16.7109375" style="508" bestFit="1" customWidth="1"/>
    <col min="12304" max="12304" width="15.7109375" style="508" bestFit="1" customWidth="1"/>
    <col min="12305" max="12305" width="16.28515625" style="508" bestFit="1" customWidth="1"/>
    <col min="12306" max="12306" width="17.28515625" style="508" customWidth="1"/>
    <col min="12307" max="12307" width="23.42578125" style="508" bestFit="1" customWidth="1"/>
    <col min="12308" max="12308" width="31.85546875" style="508" bestFit="1" customWidth="1"/>
    <col min="12309" max="12309" width="7.85546875" style="508" bestFit="1" customWidth="1"/>
    <col min="12310" max="12310" width="5.7109375" style="508" bestFit="1" customWidth="1"/>
    <col min="12311" max="12311" width="9.140625" style="508" bestFit="1" customWidth="1"/>
    <col min="12312" max="12312" width="13.5703125" style="508" bestFit="1" customWidth="1"/>
    <col min="12313" max="12541" width="9.140625" style="508"/>
    <col min="12542" max="12542" width="4.42578125" style="508" bestFit="1" customWidth="1"/>
    <col min="12543" max="12543" width="18.28515625" style="508" bestFit="1" customWidth="1"/>
    <col min="12544" max="12544" width="19" style="508" bestFit="1" customWidth="1"/>
    <col min="12545" max="12545" width="15.42578125" style="508" bestFit="1" customWidth="1"/>
    <col min="12546" max="12547" width="12.42578125" style="508" bestFit="1" customWidth="1"/>
    <col min="12548" max="12548" width="7.140625" style="508" bestFit="1" customWidth="1"/>
    <col min="12549" max="12549" width="10.140625" style="508" bestFit="1" customWidth="1"/>
    <col min="12550" max="12550" width="15.85546875" style="508" bestFit="1" customWidth="1"/>
    <col min="12551" max="12551" width="15.140625" style="508" bestFit="1" customWidth="1"/>
    <col min="12552" max="12552" width="18.28515625" style="508" bestFit="1" customWidth="1"/>
    <col min="12553" max="12553" width="13.28515625" style="508" bestFit="1" customWidth="1"/>
    <col min="12554" max="12554" width="19.28515625" style="508" customWidth="1"/>
    <col min="12555" max="12555" width="15.140625" style="508" customWidth="1"/>
    <col min="12556" max="12556" width="21" style="508" bestFit="1" customWidth="1"/>
    <col min="12557" max="12557" width="17.140625" style="508" bestFit="1" customWidth="1"/>
    <col min="12558" max="12558" width="16.85546875" style="508" bestFit="1" customWidth="1"/>
    <col min="12559" max="12559" width="16.7109375" style="508" bestFit="1" customWidth="1"/>
    <col min="12560" max="12560" width="15.7109375" style="508" bestFit="1" customWidth="1"/>
    <col min="12561" max="12561" width="16.28515625" style="508" bestFit="1" customWidth="1"/>
    <col min="12562" max="12562" width="17.28515625" style="508" customWidth="1"/>
    <col min="12563" max="12563" width="23.42578125" style="508" bestFit="1" customWidth="1"/>
    <col min="12564" max="12564" width="31.85546875" style="508" bestFit="1" customWidth="1"/>
    <col min="12565" max="12565" width="7.85546875" style="508" bestFit="1" customWidth="1"/>
    <col min="12566" max="12566" width="5.7109375" style="508" bestFit="1" customWidth="1"/>
    <col min="12567" max="12567" width="9.140625" style="508" bestFit="1" customWidth="1"/>
    <col min="12568" max="12568" width="13.5703125" style="508" bestFit="1" customWidth="1"/>
    <col min="12569" max="12797" width="9.140625" style="508"/>
    <col min="12798" max="12798" width="4.42578125" style="508" bestFit="1" customWidth="1"/>
    <col min="12799" max="12799" width="18.28515625" style="508" bestFit="1" customWidth="1"/>
    <col min="12800" max="12800" width="19" style="508" bestFit="1" customWidth="1"/>
    <col min="12801" max="12801" width="15.42578125" style="508" bestFit="1" customWidth="1"/>
    <col min="12802" max="12803" width="12.42578125" style="508" bestFit="1" customWidth="1"/>
    <col min="12804" max="12804" width="7.140625" style="508" bestFit="1" customWidth="1"/>
    <col min="12805" max="12805" width="10.140625" style="508" bestFit="1" customWidth="1"/>
    <col min="12806" max="12806" width="15.85546875" style="508" bestFit="1" customWidth="1"/>
    <col min="12807" max="12807" width="15.140625" style="508" bestFit="1" customWidth="1"/>
    <col min="12808" max="12808" width="18.28515625" style="508" bestFit="1" customWidth="1"/>
    <col min="12809" max="12809" width="13.28515625" style="508" bestFit="1" customWidth="1"/>
    <col min="12810" max="12810" width="19.28515625" style="508" customWidth="1"/>
    <col min="12811" max="12811" width="15.140625" style="508" customWidth="1"/>
    <col min="12812" max="12812" width="21" style="508" bestFit="1" customWidth="1"/>
    <col min="12813" max="12813" width="17.140625" style="508" bestFit="1" customWidth="1"/>
    <col min="12814" max="12814" width="16.85546875" style="508" bestFit="1" customWidth="1"/>
    <col min="12815" max="12815" width="16.7109375" style="508" bestFit="1" customWidth="1"/>
    <col min="12816" max="12816" width="15.7109375" style="508" bestFit="1" customWidth="1"/>
    <col min="12817" max="12817" width="16.28515625" style="508" bestFit="1" customWidth="1"/>
    <col min="12818" max="12818" width="17.28515625" style="508" customWidth="1"/>
    <col min="12819" max="12819" width="23.42578125" style="508" bestFit="1" customWidth="1"/>
    <col min="12820" max="12820" width="31.85546875" style="508" bestFit="1" customWidth="1"/>
    <col min="12821" max="12821" width="7.85546875" style="508" bestFit="1" customWidth="1"/>
    <col min="12822" max="12822" width="5.7109375" style="508" bestFit="1" customWidth="1"/>
    <col min="12823" max="12823" width="9.140625" style="508" bestFit="1" customWidth="1"/>
    <col min="12824" max="12824" width="13.5703125" style="508" bestFit="1" customWidth="1"/>
    <col min="12825" max="13053" width="9.140625" style="508"/>
    <col min="13054" max="13054" width="4.42578125" style="508" bestFit="1" customWidth="1"/>
    <col min="13055" max="13055" width="18.28515625" style="508" bestFit="1" customWidth="1"/>
    <col min="13056" max="13056" width="19" style="508" bestFit="1" customWidth="1"/>
    <col min="13057" max="13057" width="15.42578125" style="508" bestFit="1" customWidth="1"/>
    <col min="13058" max="13059" width="12.42578125" style="508" bestFit="1" customWidth="1"/>
    <col min="13060" max="13060" width="7.140625" style="508" bestFit="1" customWidth="1"/>
    <col min="13061" max="13061" width="10.140625" style="508" bestFit="1" customWidth="1"/>
    <col min="13062" max="13062" width="15.85546875" style="508" bestFit="1" customWidth="1"/>
    <col min="13063" max="13063" width="15.140625" style="508" bestFit="1" customWidth="1"/>
    <col min="13064" max="13064" width="18.28515625" style="508" bestFit="1" customWidth="1"/>
    <col min="13065" max="13065" width="13.28515625" style="508" bestFit="1" customWidth="1"/>
    <col min="13066" max="13066" width="19.28515625" style="508" customWidth="1"/>
    <col min="13067" max="13067" width="15.140625" style="508" customWidth="1"/>
    <col min="13068" max="13068" width="21" style="508" bestFit="1" customWidth="1"/>
    <col min="13069" max="13069" width="17.140625" style="508" bestFit="1" customWidth="1"/>
    <col min="13070" max="13070" width="16.85546875" style="508" bestFit="1" customWidth="1"/>
    <col min="13071" max="13071" width="16.7109375" style="508" bestFit="1" customWidth="1"/>
    <col min="13072" max="13072" width="15.7109375" style="508" bestFit="1" customWidth="1"/>
    <col min="13073" max="13073" width="16.28515625" style="508" bestFit="1" customWidth="1"/>
    <col min="13074" max="13074" width="17.28515625" style="508" customWidth="1"/>
    <col min="13075" max="13075" width="23.42578125" style="508" bestFit="1" customWidth="1"/>
    <col min="13076" max="13076" width="31.85546875" style="508" bestFit="1" customWidth="1"/>
    <col min="13077" max="13077" width="7.85546875" style="508" bestFit="1" customWidth="1"/>
    <col min="13078" max="13078" width="5.7109375" style="508" bestFit="1" customWidth="1"/>
    <col min="13079" max="13079" width="9.140625" style="508" bestFit="1" customWidth="1"/>
    <col min="13080" max="13080" width="13.5703125" style="508" bestFit="1" customWidth="1"/>
    <col min="13081" max="13309" width="9.140625" style="508"/>
    <col min="13310" max="13310" width="4.42578125" style="508" bestFit="1" customWidth="1"/>
    <col min="13311" max="13311" width="18.28515625" style="508" bestFit="1" customWidth="1"/>
    <col min="13312" max="13312" width="19" style="508" bestFit="1" customWidth="1"/>
    <col min="13313" max="13313" width="15.42578125" style="508" bestFit="1" customWidth="1"/>
    <col min="13314" max="13315" width="12.42578125" style="508" bestFit="1" customWidth="1"/>
    <col min="13316" max="13316" width="7.140625" style="508" bestFit="1" customWidth="1"/>
    <col min="13317" max="13317" width="10.140625" style="508" bestFit="1" customWidth="1"/>
    <col min="13318" max="13318" width="15.85546875" style="508" bestFit="1" customWidth="1"/>
    <col min="13319" max="13319" width="15.140625" style="508" bestFit="1" customWidth="1"/>
    <col min="13320" max="13320" width="18.28515625" style="508" bestFit="1" customWidth="1"/>
    <col min="13321" max="13321" width="13.28515625" style="508" bestFit="1" customWidth="1"/>
    <col min="13322" max="13322" width="19.28515625" style="508" customWidth="1"/>
    <col min="13323" max="13323" width="15.140625" style="508" customWidth="1"/>
    <col min="13324" max="13324" width="21" style="508" bestFit="1" customWidth="1"/>
    <col min="13325" max="13325" width="17.140625" style="508" bestFit="1" customWidth="1"/>
    <col min="13326" max="13326" width="16.85546875" style="508" bestFit="1" customWidth="1"/>
    <col min="13327" max="13327" width="16.7109375" style="508" bestFit="1" customWidth="1"/>
    <col min="13328" max="13328" width="15.7109375" style="508" bestFit="1" customWidth="1"/>
    <col min="13329" max="13329" width="16.28515625" style="508" bestFit="1" customWidth="1"/>
    <col min="13330" max="13330" width="17.28515625" style="508" customWidth="1"/>
    <col min="13331" max="13331" width="23.42578125" style="508" bestFit="1" customWidth="1"/>
    <col min="13332" max="13332" width="31.85546875" style="508" bestFit="1" customWidth="1"/>
    <col min="13333" max="13333" width="7.85546875" style="508" bestFit="1" customWidth="1"/>
    <col min="13334" max="13334" width="5.7109375" style="508" bestFit="1" customWidth="1"/>
    <col min="13335" max="13335" width="9.140625" style="508" bestFit="1" customWidth="1"/>
    <col min="13336" max="13336" width="13.5703125" style="508" bestFit="1" customWidth="1"/>
    <col min="13337" max="13565" width="9.140625" style="508"/>
    <col min="13566" max="13566" width="4.42578125" style="508" bestFit="1" customWidth="1"/>
    <col min="13567" max="13567" width="18.28515625" style="508" bestFit="1" customWidth="1"/>
    <col min="13568" max="13568" width="19" style="508" bestFit="1" customWidth="1"/>
    <col min="13569" max="13569" width="15.42578125" style="508" bestFit="1" customWidth="1"/>
    <col min="13570" max="13571" width="12.42578125" style="508" bestFit="1" customWidth="1"/>
    <col min="13572" max="13572" width="7.140625" style="508" bestFit="1" customWidth="1"/>
    <col min="13573" max="13573" width="10.140625" style="508" bestFit="1" customWidth="1"/>
    <col min="13574" max="13574" width="15.85546875" style="508" bestFit="1" customWidth="1"/>
    <col min="13575" max="13575" width="15.140625" style="508" bestFit="1" customWidth="1"/>
    <col min="13576" max="13576" width="18.28515625" style="508" bestFit="1" customWidth="1"/>
    <col min="13577" max="13577" width="13.28515625" style="508" bestFit="1" customWidth="1"/>
    <col min="13578" max="13578" width="19.28515625" style="508" customWidth="1"/>
    <col min="13579" max="13579" width="15.140625" style="508" customWidth="1"/>
    <col min="13580" max="13580" width="21" style="508" bestFit="1" customWidth="1"/>
    <col min="13581" max="13581" width="17.140625" style="508" bestFit="1" customWidth="1"/>
    <col min="13582" max="13582" width="16.85546875" style="508" bestFit="1" customWidth="1"/>
    <col min="13583" max="13583" width="16.7109375" style="508" bestFit="1" customWidth="1"/>
    <col min="13584" max="13584" width="15.7109375" style="508" bestFit="1" customWidth="1"/>
    <col min="13585" max="13585" width="16.28515625" style="508" bestFit="1" customWidth="1"/>
    <col min="13586" max="13586" width="17.28515625" style="508" customWidth="1"/>
    <col min="13587" max="13587" width="23.42578125" style="508" bestFit="1" customWidth="1"/>
    <col min="13588" max="13588" width="31.85546875" style="508" bestFit="1" customWidth="1"/>
    <col min="13589" max="13589" width="7.85546875" style="508" bestFit="1" customWidth="1"/>
    <col min="13590" max="13590" width="5.7109375" style="508" bestFit="1" customWidth="1"/>
    <col min="13591" max="13591" width="9.140625" style="508" bestFit="1" customWidth="1"/>
    <col min="13592" max="13592" width="13.5703125" style="508" bestFit="1" customWidth="1"/>
    <col min="13593" max="13821" width="9.140625" style="508"/>
    <col min="13822" max="13822" width="4.42578125" style="508" bestFit="1" customWidth="1"/>
    <col min="13823" max="13823" width="18.28515625" style="508" bestFit="1" customWidth="1"/>
    <col min="13824" max="13824" width="19" style="508" bestFit="1" customWidth="1"/>
    <col min="13825" max="13825" width="15.42578125" style="508" bestFit="1" customWidth="1"/>
    <col min="13826" max="13827" width="12.42578125" style="508" bestFit="1" customWidth="1"/>
    <col min="13828" max="13828" width="7.140625" style="508" bestFit="1" customWidth="1"/>
    <col min="13829" max="13829" width="10.140625" style="508" bestFit="1" customWidth="1"/>
    <col min="13830" max="13830" width="15.85546875" style="508" bestFit="1" customWidth="1"/>
    <col min="13831" max="13831" width="15.140625" style="508" bestFit="1" customWidth="1"/>
    <col min="13832" max="13832" width="18.28515625" style="508" bestFit="1" customWidth="1"/>
    <col min="13833" max="13833" width="13.28515625" style="508" bestFit="1" customWidth="1"/>
    <col min="13834" max="13834" width="19.28515625" style="508" customWidth="1"/>
    <col min="13835" max="13835" width="15.140625" style="508" customWidth="1"/>
    <col min="13836" max="13836" width="21" style="508" bestFit="1" customWidth="1"/>
    <col min="13837" max="13837" width="17.140625" style="508" bestFit="1" customWidth="1"/>
    <col min="13838" max="13838" width="16.85546875" style="508" bestFit="1" customWidth="1"/>
    <col min="13839" max="13839" width="16.7109375" style="508" bestFit="1" customWidth="1"/>
    <col min="13840" max="13840" width="15.7109375" style="508" bestFit="1" customWidth="1"/>
    <col min="13841" max="13841" width="16.28515625" style="508" bestFit="1" customWidth="1"/>
    <col min="13842" max="13842" width="17.28515625" style="508" customWidth="1"/>
    <col min="13843" max="13843" width="23.42578125" style="508" bestFit="1" customWidth="1"/>
    <col min="13844" max="13844" width="31.85546875" style="508" bestFit="1" customWidth="1"/>
    <col min="13845" max="13845" width="7.85546875" style="508" bestFit="1" customWidth="1"/>
    <col min="13846" max="13846" width="5.7109375" style="508" bestFit="1" customWidth="1"/>
    <col min="13847" max="13847" width="9.140625" style="508" bestFit="1" customWidth="1"/>
    <col min="13848" max="13848" width="13.5703125" style="508" bestFit="1" customWidth="1"/>
    <col min="13849" max="14077" width="9.140625" style="508"/>
    <col min="14078" max="14078" width="4.42578125" style="508" bestFit="1" customWidth="1"/>
    <col min="14079" max="14079" width="18.28515625" style="508" bestFit="1" customWidth="1"/>
    <col min="14080" max="14080" width="19" style="508" bestFit="1" customWidth="1"/>
    <col min="14081" max="14081" width="15.42578125" style="508" bestFit="1" customWidth="1"/>
    <col min="14082" max="14083" width="12.42578125" style="508" bestFit="1" customWidth="1"/>
    <col min="14084" max="14084" width="7.140625" style="508" bestFit="1" customWidth="1"/>
    <col min="14085" max="14085" width="10.140625" style="508" bestFit="1" customWidth="1"/>
    <col min="14086" max="14086" width="15.85546875" style="508" bestFit="1" customWidth="1"/>
    <col min="14087" max="14087" width="15.140625" style="508" bestFit="1" customWidth="1"/>
    <col min="14088" max="14088" width="18.28515625" style="508" bestFit="1" customWidth="1"/>
    <col min="14089" max="14089" width="13.28515625" style="508" bestFit="1" customWidth="1"/>
    <col min="14090" max="14090" width="19.28515625" style="508" customWidth="1"/>
    <col min="14091" max="14091" width="15.140625" style="508" customWidth="1"/>
    <col min="14092" max="14092" width="21" style="508" bestFit="1" customWidth="1"/>
    <col min="14093" max="14093" width="17.140625" style="508" bestFit="1" customWidth="1"/>
    <col min="14094" max="14094" width="16.85546875" style="508" bestFit="1" customWidth="1"/>
    <col min="14095" max="14095" width="16.7109375" style="508" bestFit="1" customWidth="1"/>
    <col min="14096" max="14096" width="15.7109375" style="508" bestFit="1" customWidth="1"/>
    <col min="14097" max="14097" width="16.28515625" style="508" bestFit="1" customWidth="1"/>
    <col min="14098" max="14098" width="17.28515625" style="508" customWidth="1"/>
    <col min="14099" max="14099" width="23.42578125" style="508" bestFit="1" customWidth="1"/>
    <col min="14100" max="14100" width="31.85546875" style="508" bestFit="1" customWidth="1"/>
    <col min="14101" max="14101" width="7.85546875" style="508" bestFit="1" customWidth="1"/>
    <col min="14102" max="14102" width="5.7109375" style="508" bestFit="1" customWidth="1"/>
    <col min="14103" max="14103" width="9.140625" style="508" bestFit="1" customWidth="1"/>
    <col min="14104" max="14104" width="13.5703125" style="508" bestFit="1" customWidth="1"/>
    <col min="14105" max="14333" width="9.140625" style="508"/>
    <col min="14334" max="14334" width="4.42578125" style="508" bestFit="1" customWidth="1"/>
    <col min="14335" max="14335" width="18.28515625" style="508" bestFit="1" customWidth="1"/>
    <col min="14336" max="14336" width="19" style="508" bestFit="1" customWidth="1"/>
    <col min="14337" max="14337" width="15.42578125" style="508" bestFit="1" customWidth="1"/>
    <col min="14338" max="14339" width="12.42578125" style="508" bestFit="1" customWidth="1"/>
    <col min="14340" max="14340" width="7.140625" style="508" bestFit="1" customWidth="1"/>
    <col min="14341" max="14341" width="10.140625" style="508" bestFit="1" customWidth="1"/>
    <col min="14342" max="14342" width="15.85546875" style="508" bestFit="1" customWidth="1"/>
    <col min="14343" max="14343" width="15.140625" style="508" bestFit="1" customWidth="1"/>
    <col min="14344" max="14344" width="18.28515625" style="508" bestFit="1" customWidth="1"/>
    <col min="14345" max="14345" width="13.28515625" style="508" bestFit="1" customWidth="1"/>
    <col min="14346" max="14346" width="19.28515625" style="508" customWidth="1"/>
    <col min="14347" max="14347" width="15.140625" style="508" customWidth="1"/>
    <col min="14348" max="14348" width="21" style="508" bestFit="1" customWidth="1"/>
    <col min="14349" max="14349" width="17.140625" style="508" bestFit="1" customWidth="1"/>
    <col min="14350" max="14350" width="16.85546875" style="508" bestFit="1" customWidth="1"/>
    <col min="14351" max="14351" width="16.7109375" style="508" bestFit="1" customWidth="1"/>
    <col min="14352" max="14352" width="15.7109375" style="508" bestFit="1" customWidth="1"/>
    <col min="14353" max="14353" width="16.28515625" style="508" bestFit="1" customWidth="1"/>
    <col min="14354" max="14354" width="17.28515625" style="508" customWidth="1"/>
    <col min="14355" max="14355" width="23.42578125" style="508" bestFit="1" customWidth="1"/>
    <col min="14356" max="14356" width="31.85546875" style="508" bestFit="1" customWidth="1"/>
    <col min="14357" max="14357" width="7.85546875" style="508" bestFit="1" customWidth="1"/>
    <col min="14358" max="14358" width="5.7109375" style="508" bestFit="1" customWidth="1"/>
    <col min="14359" max="14359" width="9.140625" style="508" bestFit="1" customWidth="1"/>
    <col min="14360" max="14360" width="13.5703125" style="508" bestFit="1" customWidth="1"/>
    <col min="14361" max="14589" width="9.140625" style="508"/>
    <col min="14590" max="14590" width="4.42578125" style="508" bestFit="1" customWidth="1"/>
    <col min="14591" max="14591" width="18.28515625" style="508" bestFit="1" customWidth="1"/>
    <col min="14592" max="14592" width="19" style="508" bestFit="1" customWidth="1"/>
    <col min="14593" max="14593" width="15.42578125" style="508" bestFit="1" customWidth="1"/>
    <col min="14594" max="14595" width="12.42578125" style="508" bestFit="1" customWidth="1"/>
    <col min="14596" max="14596" width="7.140625" style="508" bestFit="1" customWidth="1"/>
    <col min="14597" max="14597" width="10.140625" style="508" bestFit="1" customWidth="1"/>
    <col min="14598" max="14598" width="15.85546875" style="508" bestFit="1" customWidth="1"/>
    <col min="14599" max="14599" width="15.140625" style="508" bestFit="1" customWidth="1"/>
    <col min="14600" max="14600" width="18.28515625" style="508" bestFit="1" customWidth="1"/>
    <col min="14601" max="14601" width="13.28515625" style="508" bestFit="1" customWidth="1"/>
    <col min="14602" max="14602" width="19.28515625" style="508" customWidth="1"/>
    <col min="14603" max="14603" width="15.140625" style="508" customWidth="1"/>
    <col min="14604" max="14604" width="21" style="508" bestFit="1" customWidth="1"/>
    <col min="14605" max="14605" width="17.140625" style="508" bestFit="1" customWidth="1"/>
    <col min="14606" max="14606" width="16.85546875" style="508" bestFit="1" customWidth="1"/>
    <col min="14607" max="14607" width="16.7109375" style="508" bestFit="1" customWidth="1"/>
    <col min="14608" max="14608" width="15.7109375" style="508" bestFit="1" customWidth="1"/>
    <col min="14609" max="14609" width="16.28515625" style="508" bestFit="1" customWidth="1"/>
    <col min="14610" max="14610" width="17.28515625" style="508" customWidth="1"/>
    <col min="14611" max="14611" width="23.42578125" style="508" bestFit="1" customWidth="1"/>
    <col min="14612" max="14612" width="31.85546875" style="508" bestFit="1" customWidth="1"/>
    <col min="14613" max="14613" width="7.85546875" style="508" bestFit="1" customWidth="1"/>
    <col min="14614" max="14614" width="5.7109375" style="508" bestFit="1" customWidth="1"/>
    <col min="14615" max="14615" width="9.140625" style="508" bestFit="1" customWidth="1"/>
    <col min="14616" max="14616" width="13.5703125" style="508" bestFit="1" customWidth="1"/>
    <col min="14617" max="14845" width="9.140625" style="508"/>
    <col min="14846" max="14846" width="4.42578125" style="508" bestFit="1" customWidth="1"/>
    <col min="14847" max="14847" width="18.28515625" style="508" bestFit="1" customWidth="1"/>
    <col min="14848" max="14848" width="19" style="508" bestFit="1" customWidth="1"/>
    <col min="14849" max="14849" width="15.42578125" style="508" bestFit="1" customWidth="1"/>
    <col min="14850" max="14851" width="12.42578125" style="508" bestFit="1" customWidth="1"/>
    <col min="14852" max="14852" width="7.140625" style="508" bestFit="1" customWidth="1"/>
    <col min="14853" max="14853" width="10.140625" style="508" bestFit="1" customWidth="1"/>
    <col min="14854" max="14854" width="15.85546875" style="508" bestFit="1" customWidth="1"/>
    <col min="14855" max="14855" width="15.140625" style="508" bestFit="1" customWidth="1"/>
    <col min="14856" max="14856" width="18.28515625" style="508" bestFit="1" customWidth="1"/>
    <col min="14857" max="14857" width="13.28515625" style="508" bestFit="1" customWidth="1"/>
    <col min="14858" max="14858" width="19.28515625" style="508" customWidth="1"/>
    <col min="14859" max="14859" width="15.140625" style="508" customWidth="1"/>
    <col min="14860" max="14860" width="21" style="508" bestFit="1" customWidth="1"/>
    <col min="14861" max="14861" width="17.140625" style="508" bestFit="1" customWidth="1"/>
    <col min="14862" max="14862" width="16.85546875" style="508" bestFit="1" customWidth="1"/>
    <col min="14863" max="14863" width="16.7109375" style="508" bestFit="1" customWidth="1"/>
    <col min="14864" max="14864" width="15.7109375" style="508" bestFit="1" customWidth="1"/>
    <col min="14865" max="14865" width="16.28515625" style="508" bestFit="1" customWidth="1"/>
    <col min="14866" max="14866" width="17.28515625" style="508" customWidth="1"/>
    <col min="14867" max="14867" width="23.42578125" style="508" bestFit="1" customWidth="1"/>
    <col min="14868" max="14868" width="31.85546875" style="508" bestFit="1" customWidth="1"/>
    <col min="14869" max="14869" width="7.85546875" style="508" bestFit="1" customWidth="1"/>
    <col min="14870" max="14870" width="5.7109375" style="508" bestFit="1" customWidth="1"/>
    <col min="14871" max="14871" width="9.140625" style="508" bestFit="1" customWidth="1"/>
    <col min="14872" max="14872" width="13.5703125" style="508" bestFit="1" customWidth="1"/>
    <col min="14873" max="15101" width="9.140625" style="508"/>
    <col min="15102" max="15102" width="4.42578125" style="508" bestFit="1" customWidth="1"/>
    <col min="15103" max="15103" width="18.28515625" style="508" bestFit="1" customWidth="1"/>
    <col min="15104" max="15104" width="19" style="508" bestFit="1" customWidth="1"/>
    <col min="15105" max="15105" width="15.42578125" style="508" bestFit="1" customWidth="1"/>
    <col min="15106" max="15107" width="12.42578125" style="508" bestFit="1" customWidth="1"/>
    <col min="15108" max="15108" width="7.140625" style="508" bestFit="1" customWidth="1"/>
    <col min="15109" max="15109" width="10.140625" style="508" bestFit="1" customWidth="1"/>
    <col min="15110" max="15110" width="15.85546875" style="508" bestFit="1" customWidth="1"/>
    <col min="15111" max="15111" width="15.140625" style="508" bestFit="1" customWidth="1"/>
    <col min="15112" max="15112" width="18.28515625" style="508" bestFit="1" customWidth="1"/>
    <col min="15113" max="15113" width="13.28515625" style="508" bestFit="1" customWidth="1"/>
    <col min="15114" max="15114" width="19.28515625" style="508" customWidth="1"/>
    <col min="15115" max="15115" width="15.140625" style="508" customWidth="1"/>
    <col min="15116" max="15116" width="21" style="508" bestFit="1" customWidth="1"/>
    <col min="15117" max="15117" width="17.140625" style="508" bestFit="1" customWidth="1"/>
    <col min="15118" max="15118" width="16.85546875" style="508" bestFit="1" customWidth="1"/>
    <col min="15119" max="15119" width="16.7109375" style="508" bestFit="1" customWidth="1"/>
    <col min="15120" max="15120" width="15.7109375" style="508" bestFit="1" customWidth="1"/>
    <col min="15121" max="15121" width="16.28515625" style="508" bestFit="1" customWidth="1"/>
    <col min="15122" max="15122" width="17.28515625" style="508" customWidth="1"/>
    <col min="15123" max="15123" width="23.42578125" style="508" bestFit="1" customWidth="1"/>
    <col min="15124" max="15124" width="31.85546875" style="508" bestFit="1" customWidth="1"/>
    <col min="15125" max="15125" width="7.85546875" style="508" bestFit="1" customWidth="1"/>
    <col min="15126" max="15126" width="5.7109375" style="508" bestFit="1" customWidth="1"/>
    <col min="15127" max="15127" width="9.140625" style="508" bestFit="1" customWidth="1"/>
    <col min="15128" max="15128" width="13.5703125" style="508" bestFit="1" customWidth="1"/>
    <col min="15129" max="15357" width="9.140625" style="508"/>
    <col min="15358" max="15358" width="4.42578125" style="508" bestFit="1" customWidth="1"/>
    <col min="15359" max="15359" width="18.28515625" style="508" bestFit="1" customWidth="1"/>
    <col min="15360" max="15360" width="19" style="508" bestFit="1" customWidth="1"/>
    <col min="15361" max="15361" width="15.42578125" style="508" bestFit="1" customWidth="1"/>
    <col min="15362" max="15363" width="12.42578125" style="508" bestFit="1" customWidth="1"/>
    <col min="15364" max="15364" width="7.140625" style="508" bestFit="1" customWidth="1"/>
    <col min="15365" max="15365" width="10.140625" style="508" bestFit="1" customWidth="1"/>
    <col min="15366" max="15366" width="15.85546875" style="508" bestFit="1" customWidth="1"/>
    <col min="15367" max="15367" width="15.140625" style="508" bestFit="1" customWidth="1"/>
    <col min="15368" max="15368" width="18.28515625" style="508" bestFit="1" customWidth="1"/>
    <col min="15369" max="15369" width="13.28515625" style="508" bestFit="1" customWidth="1"/>
    <col min="15370" max="15370" width="19.28515625" style="508" customWidth="1"/>
    <col min="15371" max="15371" width="15.140625" style="508" customWidth="1"/>
    <col min="15372" max="15372" width="21" style="508" bestFit="1" customWidth="1"/>
    <col min="15373" max="15373" width="17.140625" style="508" bestFit="1" customWidth="1"/>
    <col min="15374" max="15374" width="16.85546875" style="508" bestFit="1" customWidth="1"/>
    <col min="15375" max="15375" width="16.7109375" style="508" bestFit="1" customWidth="1"/>
    <col min="15376" max="15376" width="15.7109375" style="508" bestFit="1" customWidth="1"/>
    <col min="15377" max="15377" width="16.28515625" style="508" bestFit="1" customWidth="1"/>
    <col min="15378" max="15378" width="17.28515625" style="508" customWidth="1"/>
    <col min="15379" max="15379" width="23.42578125" style="508" bestFit="1" customWidth="1"/>
    <col min="15380" max="15380" width="31.85546875" style="508" bestFit="1" customWidth="1"/>
    <col min="15381" max="15381" width="7.85546875" style="508" bestFit="1" customWidth="1"/>
    <col min="15382" max="15382" width="5.7109375" style="508" bestFit="1" customWidth="1"/>
    <col min="15383" max="15383" width="9.140625" style="508" bestFit="1" customWidth="1"/>
    <col min="15384" max="15384" width="13.5703125" style="508" bestFit="1" customWidth="1"/>
    <col min="15385" max="15613" width="9.140625" style="508"/>
    <col min="15614" max="15614" width="4.42578125" style="508" bestFit="1" customWidth="1"/>
    <col min="15615" max="15615" width="18.28515625" style="508" bestFit="1" customWidth="1"/>
    <col min="15616" max="15616" width="19" style="508" bestFit="1" customWidth="1"/>
    <col min="15617" max="15617" width="15.42578125" style="508" bestFit="1" customWidth="1"/>
    <col min="15618" max="15619" width="12.42578125" style="508" bestFit="1" customWidth="1"/>
    <col min="15620" max="15620" width="7.140625" style="508" bestFit="1" customWidth="1"/>
    <col min="15621" max="15621" width="10.140625" style="508" bestFit="1" customWidth="1"/>
    <col min="15622" max="15622" width="15.85546875" style="508" bestFit="1" customWidth="1"/>
    <col min="15623" max="15623" width="15.140625" style="508" bestFit="1" customWidth="1"/>
    <col min="15624" max="15624" width="18.28515625" style="508" bestFit="1" customWidth="1"/>
    <col min="15625" max="15625" width="13.28515625" style="508" bestFit="1" customWidth="1"/>
    <col min="15626" max="15626" width="19.28515625" style="508" customWidth="1"/>
    <col min="15627" max="15627" width="15.140625" style="508" customWidth="1"/>
    <col min="15628" max="15628" width="21" style="508" bestFit="1" customWidth="1"/>
    <col min="15629" max="15629" width="17.140625" style="508" bestFit="1" customWidth="1"/>
    <col min="15630" max="15630" width="16.85546875" style="508" bestFit="1" customWidth="1"/>
    <col min="15631" max="15631" width="16.7109375" style="508" bestFit="1" customWidth="1"/>
    <col min="15632" max="15632" width="15.7109375" style="508" bestFit="1" customWidth="1"/>
    <col min="15633" max="15633" width="16.28515625" style="508" bestFit="1" customWidth="1"/>
    <col min="15634" max="15634" width="17.28515625" style="508" customWidth="1"/>
    <col min="15635" max="15635" width="23.42578125" style="508" bestFit="1" customWidth="1"/>
    <col min="15636" max="15636" width="31.85546875" style="508" bestFit="1" customWidth="1"/>
    <col min="15637" max="15637" width="7.85546875" style="508" bestFit="1" customWidth="1"/>
    <col min="15638" max="15638" width="5.7109375" style="508" bestFit="1" customWidth="1"/>
    <col min="15639" max="15639" width="9.140625" style="508" bestFit="1" customWidth="1"/>
    <col min="15640" max="15640" width="13.5703125" style="508" bestFit="1" customWidth="1"/>
    <col min="15641" max="15869" width="9.140625" style="508"/>
    <col min="15870" max="15870" width="4.42578125" style="508" bestFit="1" customWidth="1"/>
    <col min="15871" max="15871" width="18.28515625" style="508" bestFit="1" customWidth="1"/>
    <col min="15872" max="15872" width="19" style="508" bestFit="1" customWidth="1"/>
    <col min="15873" max="15873" width="15.42578125" style="508" bestFit="1" customWidth="1"/>
    <col min="15874" max="15875" width="12.42578125" style="508" bestFit="1" customWidth="1"/>
    <col min="15876" max="15876" width="7.140625" style="508" bestFit="1" customWidth="1"/>
    <col min="15877" max="15877" width="10.140625" style="508" bestFit="1" customWidth="1"/>
    <col min="15878" max="15878" width="15.85546875" style="508" bestFit="1" customWidth="1"/>
    <col min="15879" max="15879" width="15.140625" style="508" bestFit="1" customWidth="1"/>
    <col min="15880" max="15880" width="18.28515625" style="508" bestFit="1" customWidth="1"/>
    <col min="15881" max="15881" width="13.28515625" style="508" bestFit="1" customWidth="1"/>
    <col min="15882" max="15882" width="19.28515625" style="508" customWidth="1"/>
    <col min="15883" max="15883" width="15.140625" style="508" customWidth="1"/>
    <col min="15884" max="15884" width="21" style="508" bestFit="1" customWidth="1"/>
    <col min="15885" max="15885" width="17.140625" style="508" bestFit="1" customWidth="1"/>
    <col min="15886" max="15886" width="16.85546875" style="508" bestFit="1" customWidth="1"/>
    <col min="15887" max="15887" width="16.7109375" style="508" bestFit="1" customWidth="1"/>
    <col min="15888" max="15888" width="15.7109375" style="508" bestFit="1" customWidth="1"/>
    <col min="15889" max="15889" width="16.28515625" style="508" bestFit="1" customWidth="1"/>
    <col min="15890" max="15890" width="17.28515625" style="508" customWidth="1"/>
    <col min="15891" max="15891" width="23.42578125" style="508" bestFit="1" customWidth="1"/>
    <col min="15892" max="15892" width="31.85546875" style="508" bestFit="1" customWidth="1"/>
    <col min="15893" max="15893" width="7.85546875" style="508" bestFit="1" customWidth="1"/>
    <col min="15894" max="15894" width="5.7109375" style="508" bestFit="1" customWidth="1"/>
    <col min="15895" max="15895" width="9.140625" style="508" bestFit="1" customWidth="1"/>
    <col min="15896" max="15896" width="13.5703125" style="508" bestFit="1" customWidth="1"/>
    <col min="15897" max="16125" width="9.140625" style="508"/>
    <col min="16126" max="16126" width="4.42578125" style="508" bestFit="1" customWidth="1"/>
    <col min="16127" max="16127" width="18.28515625" style="508" bestFit="1" customWidth="1"/>
    <col min="16128" max="16128" width="19" style="508" bestFit="1" customWidth="1"/>
    <col min="16129" max="16129" width="15.42578125" style="508" bestFit="1" customWidth="1"/>
    <col min="16130" max="16131" width="12.42578125" style="508" bestFit="1" customWidth="1"/>
    <col min="16132" max="16132" width="7.140625" style="508" bestFit="1" customWidth="1"/>
    <col min="16133" max="16133" width="10.140625" style="508" bestFit="1" customWidth="1"/>
    <col min="16134" max="16134" width="15.85546875" style="508" bestFit="1" customWidth="1"/>
    <col min="16135" max="16135" width="15.140625" style="508" bestFit="1" customWidth="1"/>
    <col min="16136" max="16136" width="18.28515625" style="508" bestFit="1" customWidth="1"/>
    <col min="16137" max="16137" width="13.28515625" style="508" bestFit="1" customWidth="1"/>
    <col min="16138" max="16138" width="19.28515625" style="508" customWidth="1"/>
    <col min="16139" max="16139" width="15.140625" style="508" customWidth="1"/>
    <col min="16140" max="16140" width="21" style="508" bestFit="1" customWidth="1"/>
    <col min="16141" max="16141" width="17.140625" style="508" bestFit="1" customWidth="1"/>
    <col min="16142" max="16142" width="16.85546875" style="508" bestFit="1" customWidth="1"/>
    <col min="16143" max="16143" width="16.7109375" style="508" bestFit="1" customWidth="1"/>
    <col min="16144" max="16144" width="15.7109375" style="508" bestFit="1" customWidth="1"/>
    <col min="16145" max="16145" width="16.28515625" style="508" bestFit="1" customWidth="1"/>
    <col min="16146" max="16146" width="17.28515625" style="508" customWidth="1"/>
    <col min="16147" max="16147" width="23.42578125" style="508" bestFit="1" customWidth="1"/>
    <col min="16148" max="16148" width="31.85546875" style="508" bestFit="1" customWidth="1"/>
    <col min="16149" max="16149" width="7.85546875" style="508" bestFit="1" customWidth="1"/>
    <col min="16150" max="16150" width="5.7109375" style="508" bestFit="1" customWidth="1"/>
    <col min="16151" max="16151" width="9.140625" style="508" bestFit="1" customWidth="1"/>
    <col min="16152" max="16152" width="13.5703125" style="508" bestFit="1" customWidth="1"/>
    <col min="16153" max="16384" width="9.140625" style="508"/>
  </cols>
  <sheetData>
    <row r="1" spans="1:33" ht="39" customHeight="1" x14ac:dyDescent="0.25">
      <c r="A1" s="1098" t="s">
        <v>759</v>
      </c>
      <c r="B1" s="1098"/>
      <c r="C1" s="1098"/>
      <c r="D1" s="1098"/>
      <c r="E1" s="1098"/>
      <c r="F1" s="1098"/>
      <c r="G1" s="1098"/>
      <c r="H1" s="1098"/>
      <c r="I1" s="1098"/>
      <c r="J1" s="508"/>
      <c r="K1" s="508"/>
      <c r="L1" s="508"/>
      <c r="M1" s="508"/>
      <c r="N1" s="508"/>
      <c r="O1" s="508"/>
      <c r="P1" s="508"/>
      <c r="Q1" s="502"/>
      <c r="R1" s="502"/>
      <c r="S1" s="502"/>
      <c r="T1" s="502"/>
      <c r="U1" s="502"/>
      <c r="V1" s="502"/>
      <c r="W1" s="502"/>
      <c r="X1" s="502"/>
      <c r="Y1" s="502"/>
      <c r="Z1" s="502"/>
      <c r="AA1" s="502"/>
      <c r="AB1" s="502"/>
      <c r="AC1" s="502"/>
      <c r="AD1" s="502"/>
      <c r="AE1" s="502"/>
      <c r="AF1" s="502"/>
      <c r="AG1" s="502"/>
    </row>
    <row r="2" spans="1:33" ht="22.5" customHeight="1" x14ac:dyDescent="0.25">
      <c r="A2" s="510"/>
      <c r="B2" s="510"/>
      <c r="C2" s="510"/>
      <c r="D2" s="510"/>
      <c r="E2" s="510"/>
      <c r="F2" s="510"/>
      <c r="G2" s="510"/>
      <c r="H2" s="510"/>
      <c r="I2" s="510"/>
      <c r="J2" s="508"/>
      <c r="K2" s="508"/>
      <c r="L2" s="508"/>
      <c r="M2" s="508"/>
      <c r="N2" s="508"/>
      <c r="O2" s="508"/>
      <c r="P2" s="508"/>
      <c r="Q2" s="502"/>
      <c r="R2" s="502"/>
      <c r="S2" s="502"/>
      <c r="T2" s="502"/>
      <c r="U2" s="502"/>
      <c r="V2" s="502"/>
      <c r="W2" s="502"/>
      <c r="X2" s="502"/>
      <c r="Y2" s="502"/>
      <c r="Z2" s="502"/>
      <c r="AA2" s="502"/>
      <c r="AB2" s="502"/>
      <c r="AC2" s="502"/>
      <c r="AD2" s="502"/>
      <c r="AE2" s="502"/>
      <c r="AF2" s="502"/>
      <c r="AG2" s="502"/>
    </row>
    <row r="3" spans="1:33" ht="15.75" x14ac:dyDescent="0.25">
      <c r="A3" s="836" t="s">
        <v>675</v>
      </c>
      <c r="B3" s="836"/>
      <c r="C3" s="836"/>
      <c r="D3" s="836"/>
      <c r="E3" s="836"/>
      <c r="F3" s="836"/>
      <c r="G3" s="836"/>
      <c r="H3" s="836"/>
      <c r="I3" s="836"/>
      <c r="J3" s="295"/>
      <c r="K3" s="295"/>
      <c r="L3" s="295"/>
      <c r="M3" s="295"/>
      <c r="N3" s="295"/>
      <c r="O3" s="295"/>
      <c r="P3" s="295"/>
      <c r="Q3" s="255"/>
      <c r="R3" s="255"/>
      <c r="S3" s="255"/>
      <c r="T3" s="255"/>
      <c r="U3" s="255"/>
      <c r="V3" s="255"/>
      <c r="W3" s="255"/>
      <c r="X3" s="255"/>
      <c r="Y3" s="255"/>
      <c r="Z3" s="255"/>
      <c r="AA3" s="255"/>
      <c r="AB3" s="255"/>
      <c r="AC3" s="255"/>
      <c r="AD3" s="255"/>
      <c r="AE3" s="255"/>
      <c r="AF3" s="255"/>
      <c r="AG3" s="255"/>
    </row>
    <row r="4" spans="1:33" ht="15.75" x14ac:dyDescent="0.25">
      <c r="A4" s="1081" t="s">
        <v>687</v>
      </c>
      <c r="B4" s="1081"/>
      <c r="C4" s="1081"/>
      <c r="D4" s="1081"/>
      <c r="E4" s="1081"/>
      <c r="F4" s="1081"/>
      <c r="G4" s="1081"/>
      <c r="H4" s="1081"/>
      <c r="I4" s="1081"/>
      <c r="J4" s="122"/>
      <c r="K4" s="122"/>
      <c r="L4" s="122"/>
      <c r="M4" s="122"/>
      <c r="N4" s="122"/>
      <c r="O4" s="122"/>
      <c r="P4" s="122"/>
      <c r="Q4" s="122"/>
      <c r="R4" s="122"/>
      <c r="S4" s="122"/>
      <c r="T4" s="122"/>
      <c r="U4" s="122"/>
      <c r="V4" s="122"/>
      <c r="W4" s="122"/>
      <c r="X4" s="122"/>
      <c r="Y4" s="122"/>
      <c r="Z4" s="122"/>
      <c r="AA4" s="122"/>
      <c r="AB4" s="122"/>
      <c r="AC4" s="122"/>
      <c r="AD4" s="122"/>
      <c r="AE4" s="122"/>
      <c r="AF4" s="122"/>
      <c r="AG4" s="122"/>
    </row>
    <row r="5" spans="1:33" x14ac:dyDescent="0.25">
      <c r="A5" s="1082"/>
      <c r="B5" s="1082"/>
      <c r="C5" s="1082"/>
      <c r="D5" s="1082"/>
      <c r="E5" s="1082"/>
      <c r="F5" s="1082"/>
      <c r="G5" s="1082"/>
      <c r="H5" s="1082"/>
      <c r="I5" s="1082"/>
      <c r="J5" s="508"/>
      <c r="K5" s="508"/>
      <c r="L5" s="508"/>
      <c r="M5" s="508"/>
      <c r="N5" s="508"/>
      <c r="O5" s="508"/>
      <c r="P5" s="508"/>
      <c r="Q5" s="508"/>
      <c r="R5" s="508"/>
      <c r="S5" s="508"/>
      <c r="T5" s="508"/>
      <c r="U5" s="508"/>
      <c r="V5" s="508"/>
      <c r="W5" s="508"/>
    </row>
    <row r="6" spans="1:33" ht="18" customHeight="1" x14ac:dyDescent="0.25">
      <c r="A6" s="1099" t="s">
        <v>1414</v>
      </c>
      <c r="B6" s="1099"/>
      <c r="C6" s="1099"/>
      <c r="D6" s="1099"/>
      <c r="E6" s="1099"/>
      <c r="F6" s="1099"/>
      <c r="G6" s="1099"/>
      <c r="H6" s="1099"/>
      <c r="I6" s="1099"/>
      <c r="J6" s="503"/>
      <c r="K6" s="503"/>
      <c r="L6" s="503"/>
      <c r="M6" s="503"/>
      <c r="N6" s="503"/>
      <c r="O6" s="503"/>
      <c r="P6" s="503"/>
      <c r="Q6" s="509"/>
      <c r="R6" s="509"/>
      <c r="S6" s="509"/>
      <c r="T6" s="509"/>
      <c r="U6" s="509"/>
      <c r="V6" s="509"/>
      <c r="W6" s="509"/>
      <c r="X6" s="509"/>
      <c r="Y6" s="509"/>
      <c r="Z6" s="509"/>
      <c r="AA6" s="509"/>
      <c r="AB6" s="509"/>
      <c r="AC6" s="509"/>
      <c r="AD6" s="509"/>
      <c r="AE6" s="509"/>
      <c r="AF6" s="509"/>
      <c r="AG6" s="509"/>
    </row>
    <row r="7" spans="1:33" x14ac:dyDescent="0.25">
      <c r="A7" s="508"/>
      <c r="B7" s="508"/>
      <c r="C7" s="508"/>
      <c r="D7" s="508"/>
      <c r="E7" s="508"/>
      <c r="F7" s="508"/>
      <c r="G7" s="508"/>
      <c r="H7" s="508"/>
      <c r="I7" s="508"/>
      <c r="J7" s="508"/>
      <c r="K7" s="508"/>
      <c r="L7" s="508"/>
      <c r="M7" s="508"/>
      <c r="N7" s="508"/>
      <c r="O7" s="508"/>
      <c r="P7" s="508"/>
      <c r="Q7" s="508"/>
      <c r="R7" s="508"/>
      <c r="S7" s="508"/>
      <c r="T7" s="508"/>
      <c r="U7" s="508"/>
      <c r="V7" s="508"/>
      <c r="W7" s="508"/>
    </row>
    <row r="8" spans="1:33" ht="33" customHeight="1" x14ac:dyDescent="0.25">
      <c r="A8" s="1100" t="s">
        <v>647</v>
      </c>
      <c r="B8" s="1101" t="s">
        <v>690</v>
      </c>
      <c r="C8" s="1101" t="s">
        <v>760</v>
      </c>
      <c r="D8" s="1101"/>
      <c r="E8" s="1101"/>
      <c r="F8" s="1101" t="s">
        <v>761</v>
      </c>
      <c r="G8" s="1101" t="s">
        <v>782</v>
      </c>
      <c r="H8" s="1095" t="s">
        <v>762</v>
      </c>
      <c r="I8" s="1095" t="s">
        <v>783</v>
      </c>
    </row>
    <row r="9" spans="1:33" ht="47.25" customHeight="1" x14ac:dyDescent="0.25">
      <c r="A9" s="1100"/>
      <c r="B9" s="1101"/>
      <c r="C9" s="504" t="s">
        <v>784</v>
      </c>
      <c r="D9" s="504" t="s">
        <v>785</v>
      </c>
      <c r="E9" s="504" t="s">
        <v>786</v>
      </c>
      <c r="F9" s="1101"/>
      <c r="G9" s="1101"/>
      <c r="H9" s="1096"/>
      <c r="I9" s="1096"/>
    </row>
    <row r="10" spans="1:33" ht="15.75" x14ac:dyDescent="0.25">
      <c r="A10" s="505">
        <v>1</v>
      </c>
      <c r="B10" s="504">
        <v>2</v>
      </c>
      <c r="C10" s="504">
        <v>3</v>
      </c>
      <c r="D10" s="504">
        <v>4</v>
      </c>
      <c r="E10" s="504">
        <v>5</v>
      </c>
      <c r="F10" s="504">
        <v>6</v>
      </c>
      <c r="G10" s="504">
        <v>7</v>
      </c>
      <c r="H10" s="504">
        <v>8</v>
      </c>
      <c r="I10" s="504">
        <v>9</v>
      </c>
    </row>
    <row r="11" spans="1:33" ht="31.5" x14ac:dyDescent="0.25">
      <c r="A11" s="505" t="s">
        <v>106</v>
      </c>
      <c r="B11" s="504" t="s">
        <v>697</v>
      </c>
      <c r="C11" s="504" t="s">
        <v>698</v>
      </c>
      <c r="D11" s="504" t="s">
        <v>180</v>
      </c>
      <c r="E11" s="504" t="s">
        <v>180</v>
      </c>
      <c r="F11" s="504" t="s">
        <v>180</v>
      </c>
      <c r="G11" s="504" t="s">
        <v>180</v>
      </c>
      <c r="H11" s="504" t="s">
        <v>180</v>
      </c>
      <c r="I11" s="504" t="s">
        <v>180</v>
      </c>
    </row>
    <row r="12" spans="1:33" ht="188.45" customHeight="1" x14ac:dyDescent="0.25">
      <c r="A12" s="505" t="s">
        <v>108</v>
      </c>
      <c r="B12" s="504" t="s">
        <v>763</v>
      </c>
      <c r="C12" s="504" t="s">
        <v>180</v>
      </c>
      <c r="D12" s="504" t="s">
        <v>180</v>
      </c>
      <c r="E12" s="504" t="s">
        <v>180</v>
      </c>
      <c r="F12" s="504" t="s">
        <v>180</v>
      </c>
      <c r="G12" s="504" t="s">
        <v>180</v>
      </c>
      <c r="H12" s="504" t="s">
        <v>180</v>
      </c>
      <c r="I12" s="504" t="s">
        <v>180</v>
      </c>
    </row>
    <row r="13" spans="1:33" ht="47.25" x14ac:dyDescent="0.25">
      <c r="A13" s="505" t="s">
        <v>110</v>
      </c>
      <c r="B13" s="504" t="s">
        <v>764</v>
      </c>
      <c r="C13" s="504" t="s">
        <v>180</v>
      </c>
      <c r="D13" s="504" t="s">
        <v>180</v>
      </c>
      <c r="E13" s="504" t="s">
        <v>180</v>
      </c>
      <c r="F13" s="504" t="s">
        <v>180</v>
      </c>
      <c r="G13" s="504" t="s">
        <v>180</v>
      </c>
      <c r="H13" s="504" t="s">
        <v>180</v>
      </c>
      <c r="I13" s="504" t="s">
        <v>180</v>
      </c>
    </row>
    <row r="14" spans="1:33" ht="47.25" x14ac:dyDescent="0.25">
      <c r="A14" s="505" t="s">
        <v>118</v>
      </c>
      <c r="B14" s="504" t="s">
        <v>765</v>
      </c>
      <c r="C14" s="504" t="s">
        <v>180</v>
      </c>
      <c r="D14" s="504" t="s">
        <v>180</v>
      </c>
      <c r="E14" s="504" t="s">
        <v>180</v>
      </c>
      <c r="F14" s="504" t="s">
        <v>180</v>
      </c>
      <c r="G14" s="504" t="s">
        <v>180</v>
      </c>
      <c r="H14" s="504" t="s">
        <v>180</v>
      </c>
      <c r="I14" s="504" t="s">
        <v>180</v>
      </c>
    </row>
    <row r="15" spans="1:33" ht="63" x14ac:dyDescent="0.25">
      <c r="A15" s="505" t="s">
        <v>124</v>
      </c>
      <c r="B15" s="504" t="s">
        <v>766</v>
      </c>
      <c r="C15" s="504" t="s">
        <v>180</v>
      </c>
      <c r="D15" s="504" t="s">
        <v>180</v>
      </c>
      <c r="E15" s="504" t="s">
        <v>180</v>
      </c>
      <c r="F15" s="504" t="s">
        <v>180</v>
      </c>
      <c r="G15" s="504" t="s">
        <v>180</v>
      </c>
      <c r="H15" s="504" t="s">
        <v>180</v>
      </c>
      <c r="I15" s="504" t="s">
        <v>180</v>
      </c>
    </row>
    <row r="16" spans="1:33" ht="157.5" x14ac:dyDescent="0.25">
      <c r="A16" s="505" t="s">
        <v>126</v>
      </c>
      <c r="B16" s="504" t="s">
        <v>767</v>
      </c>
      <c r="C16" s="504" t="s">
        <v>180</v>
      </c>
      <c r="D16" s="504" t="s">
        <v>180</v>
      </c>
      <c r="E16" s="504" t="s">
        <v>180</v>
      </c>
      <c r="F16" s="504" t="s">
        <v>180</v>
      </c>
      <c r="G16" s="504" t="s">
        <v>180</v>
      </c>
      <c r="H16" s="504" t="s">
        <v>180</v>
      </c>
      <c r="I16" s="504" t="s">
        <v>180</v>
      </c>
    </row>
    <row r="17" spans="1:9" ht="94.5" x14ac:dyDescent="0.25">
      <c r="A17" s="505" t="s">
        <v>724</v>
      </c>
      <c r="B17" s="504" t="s">
        <v>768</v>
      </c>
      <c r="C17" s="504" t="s">
        <v>180</v>
      </c>
      <c r="D17" s="504" t="s">
        <v>180</v>
      </c>
      <c r="E17" s="504" t="s">
        <v>180</v>
      </c>
      <c r="F17" s="504" t="s">
        <v>180</v>
      </c>
      <c r="G17" s="504" t="s">
        <v>180</v>
      </c>
      <c r="H17" s="504" t="s">
        <v>180</v>
      </c>
      <c r="I17" s="504" t="s">
        <v>180</v>
      </c>
    </row>
    <row r="18" spans="1:9" ht="186" customHeight="1" x14ac:dyDescent="0.25">
      <c r="A18" s="505" t="s">
        <v>130</v>
      </c>
      <c r="B18" s="504" t="s">
        <v>769</v>
      </c>
      <c r="C18" s="504" t="s">
        <v>180</v>
      </c>
      <c r="D18" s="504" t="s">
        <v>180</v>
      </c>
      <c r="E18" s="504" t="s">
        <v>180</v>
      </c>
      <c r="F18" s="504" t="s">
        <v>180</v>
      </c>
      <c r="G18" s="504" t="s">
        <v>180</v>
      </c>
      <c r="H18" s="504" t="s">
        <v>180</v>
      </c>
      <c r="I18" s="504" t="s">
        <v>180</v>
      </c>
    </row>
    <row r="19" spans="1:9" ht="47.25" x14ac:dyDescent="0.25">
      <c r="A19" s="505" t="s">
        <v>132</v>
      </c>
      <c r="B19" s="504" t="s">
        <v>764</v>
      </c>
      <c r="C19" s="504" t="s">
        <v>180</v>
      </c>
      <c r="D19" s="504" t="s">
        <v>180</v>
      </c>
      <c r="E19" s="504" t="s">
        <v>180</v>
      </c>
      <c r="F19" s="504" t="s">
        <v>180</v>
      </c>
      <c r="G19" s="504" t="s">
        <v>180</v>
      </c>
      <c r="H19" s="504" t="s">
        <v>180</v>
      </c>
      <c r="I19" s="504" t="s">
        <v>180</v>
      </c>
    </row>
    <row r="20" spans="1:9" ht="47.25" x14ac:dyDescent="0.25">
      <c r="A20" s="505" t="s">
        <v>139</v>
      </c>
      <c r="B20" s="504" t="s">
        <v>765</v>
      </c>
      <c r="C20" s="504" t="s">
        <v>180</v>
      </c>
      <c r="D20" s="504" t="s">
        <v>180</v>
      </c>
      <c r="E20" s="504" t="s">
        <v>180</v>
      </c>
      <c r="F20" s="504" t="s">
        <v>180</v>
      </c>
      <c r="G20" s="504" t="s">
        <v>180</v>
      </c>
      <c r="H20" s="504" t="s">
        <v>180</v>
      </c>
      <c r="I20" s="504" t="s">
        <v>180</v>
      </c>
    </row>
    <row r="21" spans="1:9" ht="63" x14ac:dyDescent="0.25">
      <c r="A21" s="505" t="s">
        <v>145</v>
      </c>
      <c r="B21" s="504" t="s">
        <v>766</v>
      </c>
      <c r="C21" s="504" t="s">
        <v>180</v>
      </c>
      <c r="D21" s="504" t="s">
        <v>180</v>
      </c>
      <c r="E21" s="504" t="s">
        <v>180</v>
      </c>
      <c r="F21" s="504" t="s">
        <v>180</v>
      </c>
      <c r="G21" s="504" t="s">
        <v>180</v>
      </c>
      <c r="H21" s="504" t="s">
        <v>180</v>
      </c>
      <c r="I21" s="504" t="s">
        <v>180</v>
      </c>
    </row>
    <row r="22" spans="1:9" ht="157.5" x14ac:dyDescent="0.25">
      <c r="A22" s="505" t="s">
        <v>163</v>
      </c>
      <c r="B22" s="504" t="s">
        <v>767</v>
      </c>
      <c r="C22" s="504" t="s">
        <v>180</v>
      </c>
      <c r="D22" s="504" t="s">
        <v>180</v>
      </c>
      <c r="E22" s="504" t="s">
        <v>180</v>
      </c>
      <c r="F22" s="504" t="s">
        <v>180</v>
      </c>
      <c r="G22" s="504" t="s">
        <v>180</v>
      </c>
      <c r="H22" s="504" t="s">
        <v>180</v>
      </c>
      <c r="I22" s="504" t="s">
        <v>180</v>
      </c>
    </row>
    <row r="23" spans="1:9" ht="94.5" x14ac:dyDescent="0.25">
      <c r="A23" s="505" t="s">
        <v>744</v>
      </c>
      <c r="B23" s="504" t="s">
        <v>768</v>
      </c>
      <c r="C23" s="504" t="s">
        <v>180</v>
      </c>
      <c r="D23" s="504" t="s">
        <v>180</v>
      </c>
      <c r="E23" s="504" t="s">
        <v>180</v>
      </c>
      <c r="F23" s="504" t="s">
        <v>180</v>
      </c>
      <c r="G23" s="504" t="s">
        <v>180</v>
      </c>
      <c r="H23" s="504" t="s">
        <v>180</v>
      </c>
      <c r="I23" s="504" t="s">
        <v>180</v>
      </c>
    </row>
    <row r="24" spans="1:9" ht="31.5" x14ac:dyDescent="0.25">
      <c r="A24" s="505" t="s">
        <v>752</v>
      </c>
      <c r="B24" s="504" t="s">
        <v>697</v>
      </c>
      <c r="C24" s="504" t="s">
        <v>180</v>
      </c>
      <c r="D24" s="504" t="s">
        <v>180</v>
      </c>
      <c r="E24" s="504" t="s">
        <v>180</v>
      </c>
      <c r="F24" s="504" t="s">
        <v>180</v>
      </c>
      <c r="G24" s="504" t="s">
        <v>180</v>
      </c>
      <c r="H24" s="504" t="s">
        <v>180</v>
      </c>
      <c r="I24" s="504" t="s">
        <v>180</v>
      </c>
    </row>
    <row r="25" spans="1:9" ht="18" x14ac:dyDescent="0.25">
      <c r="A25" s="512" t="s">
        <v>770</v>
      </c>
      <c r="B25" s="511" t="s">
        <v>770</v>
      </c>
      <c r="C25" s="513"/>
      <c r="D25" s="513"/>
      <c r="E25" s="513"/>
      <c r="F25" s="513"/>
      <c r="G25" s="513"/>
      <c r="H25" s="513"/>
      <c r="I25" s="513"/>
    </row>
    <row r="27" spans="1:9" ht="18" x14ac:dyDescent="0.25">
      <c r="B27" s="507" t="s">
        <v>771</v>
      </c>
    </row>
    <row r="28" spans="1:9" ht="51.75" customHeight="1" x14ac:dyDescent="0.25">
      <c r="B28" s="1097" t="s">
        <v>772</v>
      </c>
      <c r="C28" s="1097"/>
      <c r="D28" s="1097"/>
      <c r="E28" s="1097"/>
      <c r="F28" s="1097"/>
      <c r="G28" s="1097"/>
      <c r="H28" s="1097"/>
      <c r="I28" s="1097"/>
    </row>
    <row r="29" spans="1:9" ht="18" x14ac:dyDescent="0.25">
      <c r="B29" s="507" t="s">
        <v>756</v>
      </c>
    </row>
    <row r="30" spans="1:9" ht="18" x14ac:dyDescent="0.25">
      <c r="B30" s="507" t="s">
        <v>773</v>
      </c>
    </row>
    <row r="31" spans="1:9" ht="18" x14ac:dyDescent="0.25">
      <c r="B31" s="507" t="s">
        <v>774</v>
      </c>
    </row>
    <row r="32" spans="1:9" ht="52.5" customHeight="1" x14ac:dyDescent="0.25">
      <c r="B32" s="1097" t="s">
        <v>775</v>
      </c>
      <c r="C32" s="1097"/>
      <c r="D32" s="1097"/>
      <c r="E32" s="1097"/>
      <c r="F32" s="1097"/>
      <c r="G32" s="1097"/>
      <c r="H32" s="1097"/>
      <c r="I32" s="1097"/>
    </row>
    <row r="33" spans="2:2" ht="18" x14ac:dyDescent="0.25">
      <c r="B33" s="507" t="s">
        <v>776</v>
      </c>
    </row>
  </sheetData>
  <sheetProtection formatCells="0" formatColumns="0" formatRows="0" insertColumns="0" insertRows="0" insertHyperlinks="0" deleteColumns="0" deleteRows="0" sort="0" autoFilter="0" pivotTables="0"/>
  <mergeCells count="14">
    <mergeCell ref="H8:H9"/>
    <mergeCell ref="I8:I9"/>
    <mergeCell ref="B28:I28"/>
    <mergeCell ref="B32:I32"/>
    <mergeCell ref="A1:I1"/>
    <mergeCell ref="A3:I3"/>
    <mergeCell ref="A4:I4"/>
    <mergeCell ref="A5:I5"/>
    <mergeCell ref="A6:I6"/>
    <mergeCell ref="A8:A9"/>
    <mergeCell ref="B8:B9"/>
    <mergeCell ref="C8:E8"/>
    <mergeCell ref="F8:F9"/>
    <mergeCell ref="G8:G9"/>
  </mergeCells>
  <printOptions horizontalCentered="1"/>
  <pageMargins left="0.70866141732283472" right="0.70866141732283472" top="0.74803149606299213" bottom="0.74803149606299213" header="0.31496062992125984" footer="0.31496062992125984"/>
  <pageSetup paperSize="9" scale="62" firstPageNumber="7" fitToHeight="0" orientation="landscape" useFirstPageNumber="1" r:id="rId1"/>
  <headerFooter>
    <oddHeader>&amp;C&amp;P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I173"/>
  <sheetViews>
    <sheetView zoomScale="70" zoomScaleNormal="70" zoomScaleSheetLayoutView="40" workbookViewId="0">
      <pane xSplit="3" ySplit="15" topLeftCell="Q163" activePane="bottomRight" state="frozen"/>
      <selection activeCell="A11" sqref="A11"/>
      <selection pane="topRight" activeCell="D11" sqref="D11"/>
      <selection pane="bottomLeft" activeCell="A16" sqref="A16"/>
      <selection pane="bottomRight" activeCell="AE141" sqref="AE141:AF143"/>
    </sheetView>
  </sheetViews>
  <sheetFormatPr defaultRowHeight="15.75" x14ac:dyDescent="0.25"/>
  <cols>
    <col min="1" max="1" width="9.140625" style="1"/>
    <col min="2" max="2" width="13.7109375" style="1" customWidth="1"/>
    <col min="3" max="3" width="124.85546875" style="1" customWidth="1"/>
    <col min="4" max="4" width="31.85546875" style="1" customWidth="1"/>
    <col min="5" max="5" width="23.42578125" style="1" customWidth="1"/>
    <col min="6" max="6" width="34.85546875" style="1" customWidth="1"/>
    <col min="7" max="8" width="18.42578125" style="1" customWidth="1"/>
    <col min="9" max="9" width="33" style="1" customWidth="1"/>
    <col min="10" max="10" width="27.42578125" style="1" customWidth="1"/>
    <col min="11" max="14" width="22.7109375" style="1" customWidth="1"/>
    <col min="15" max="15" width="52.5703125" style="1" customWidth="1"/>
    <col min="16" max="16" width="49" style="1" customWidth="1"/>
    <col min="17" max="17" width="27.85546875" style="1" customWidth="1"/>
    <col min="18" max="20" width="23.42578125" style="232" customWidth="1"/>
    <col min="21" max="21" width="22.5703125" style="232" customWidth="1"/>
    <col min="22" max="22" width="11.42578125" style="232" customWidth="1"/>
    <col min="23" max="23" width="11.7109375" style="232" customWidth="1"/>
    <col min="24" max="24" width="19.42578125" style="232" customWidth="1"/>
    <col min="25" max="25" width="20.28515625" style="232" customWidth="1"/>
    <col min="26" max="26" width="10" style="1" customWidth="1"/>
    <col min="27" max="27" width="9.5703125" style="1" customWidth="1"/>
    <col min="28" max="28" width="9.140625" style="1"/>
    <col min="29" max="29" width="16.7109375" style="1" customWidth="1"/>
    <col min="30" max="30" width="52" style="1" customWidth="1"/>
    <col min="31" max="31" width="17.7109375" style="1" customWidth="1"/>
    <col min="32" max="32" width="27.7109375" style="1" customWidth="1"/>
    <col min="33" max="16384" width="9.140625" style="1"/>
  </cols>
  <sheetData>
    <row r="1" spans="1:35" x14ac:dyDescent="0.25">
      <c r="B1" s="9"/>
      <c r="Y1" s="1"/>
      <c r="AF1" s="35" t="s">
        <v>579</v>
      </c>
    </row>
    <row r="2" spans="1:35" x14ac:dyDescent="0.25">
      <c r="B2" s="9"/>
      <c r="Y2" s="1"/>
      <c r="AF2" s="35" t="s">
        <v>1</v>
      </c>
    </row>
    <row r="3" spans="1:35" x14ac:dyDescent="0.25">
      <c r="B3" s="174"/>
      <c r="Y3" s="1"/>
      <c r="AF3" s="35" t="s">
        <v>305</v>
      </c>
    </row>
    <row r="4" spans="1:35" x14ac:dyDescent="0.25">
      <c r="B4" s="1138" t="s">
        <v>580</v>
      </c>
      <c r="C4" s="1138"/>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row>
    <row r="5" spans="1:35" x14ac:dyDescent="0.25">
      <c r="B5" s="948"/>
      <c r="C5" s="948"/>
      <c r="D5" s="948"/>
      <c r="E5" s="948"/>
      <c r="F5" s="948"/>
      <c r="G5" s="948"/>
      <c r="H5" s="948"/>
      <c r="I5" s="948"/>
      <c r="J5" s="948"/>
      <c r="K5" s="948"/>
      <c r="L5" s="948"/>
      <c r="M5" s="948"/>
      <c r="N5" s="948"/>
      <c r="O5" s="948"/>
      <c r="P5" s="90"/>
      <c r="Q5" s="90"/>
      <c r="R5" s="90"/>
      <c r="S5" s="90"/>
      <c r="T5" s="90"/>
      <c r="U5" s="90"/>
      <c r="V5" s="90"/>
      <c r="W5" s="90"/>
      <c r="X5" s="90"/>
      <c r="Y5" s="90"/>
      <c r="Z5" s="90"/>
      <c r="AA5" s="90"/>
      <c r="AB5" s="90"/>
      <c r="AC5" s="90"/>
      <c r="AD5" s="90"/>
    </row>
    <row r="6" spans="1:35" x14ac:dyDescent="0.25">
      <c r="B6" s="836" t="str">
        <f>'1-2023'!B7:AY7</f>
        <v>Инвестиционная программа  ГУП НАО "Нарьян-Марская электростанция"</v>
      </c>
      <c r="C6" s="836"/>
      <c r="D6" s="836"/>
      <c r="E6" s="836"/>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6"/>
      <c r="AG6" s="174"/>
      <c r="AH6" s="174"/>
      <c r="AI6" s="174"/>
    </row>
    <row r="7" spans="1:35" x14ac:dyDescent="0.25">
      <c r="B7" s="836" t="s">
        <v>4</v>
      </c>
      <c r="C7" s="836"/>
      <c r="D7" s="836"/>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row>
    <row r="8" spans="1:35" x14ac:dyDescent="0.25">
      <c r="B8" s="836" t="str">
        <f>'1-2023'!B12:AY12</f>
        <v>Утвержденные плановые значения показателей приведены в соответствии с:  "решение об утверждении инвестиционной программы отсутствует"</v>
      </c>
      <c r="C8" s="836"/>
      <c r="D8" s="836"/>
      <c r="E8" s="836"/>
      <c r="F8" s="836"/>
      <c r="G8" s="836"/>
      <c r="H8" s="836"/>
      <c r="I8" s="836"/>
      <c r="J8" s="836"/>
      <c r="K8" s="836"/>
      <c r="L8" s="836"/>
      <c r="M8" s="836"/>
      <c r="N8" s="836"/>
      <c r="O8" s="836"/>
      <c r="P8" s="836"/>
      <c r="Q8" s="836"/>
      <c r="R8" s="836"/>
      <c r="S8" s="836"/>
      <c r="T8" s="836"/>
      <c r="U8" s="836"/>
      <c r="V8" s="836"/>
      <c r="W8" s="836"/>
      <c r="X8" s="836"/>
      <c r="Y8" s="836"/>
      <c r="Z8" s="836"/>
      <c r="AA8" s="836"/>
      <c r="AB8" s="836"/>
      <c r="AC8" s="836"/>
      <c r="AD8" s="836"/>
      <c r="AE8" s="836"/>
      <c r="AF8" s="836"/>
    </row>
    <row r="9" spans="1:35" x14ac:dyDescent="0.25">
      <c r="B9" s="986" t="s">
        <v>1682</v>
      </c>
      <c r="C9" s="874"/>
      <c r="D9" s="874"/>
      <c r="E9" s="874"/>
      <c r="F9" s="874"/>
      <c r="G9" s="874"/>
      <c r="H9" s="874"/>
      <c r="I9" s="874"/>
      <c r="J9" s="874"/>
      <c r="K9" s="874"/>
      <c r="L9" s="874"/>
      <c r="M9" s="874"/>
      <c r="N9" s="874"/>
      <c r="O9" s="874"/>
      <c r="P9" s="874"/>
      <c r="Q9" s="874"/>
      <c r="R9" s="874"/>
      <c r="S9" s="874"/>
      <c r="T9" s="874"/>
      <c r="U9" s="874"/>
      <c r="V9" s="874"/>
      <c r="W9" s="874"/>
      <c r="X9" s="874"/>
      <c r="Y9" s="874"/>
      <c r="Z9" s="874"/>
      <c r="AA9" s="874"/>
      <c r="AB9" s="874"/>
      <c r="AC9" s="874"/>
      <c r="AD9" s="874"/>
      <c r="AE9" s="874"/>
      <c r="AF9" s="874"/>
      <c r="AG9" s="233"/>
      <c r="AH9" s="233"/>
      <c r="AI9" s="233"/>
    </row>
    <row r="10" spans="1:35" ht="16.5" thickBot="1" x14ac:dyDescent="0.3">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c r="AA10" s="947"/>
      <c r="AB10" s="947"/>
      <c r="AC10" s="947"/>
      <c r="AD10" s="947"/>
    </row>
    <row r="11" spans="1:35" ht="16.5" thickBot="1" x14ac:dyDescent="0.3">
      <c r="A11" s="6"/>
      <c r="B11" s="1107" t="s">
        <v>7</v>
      </c>
      <c r="C11" s="1107" t="s">
        <v>8</v>
      </c>
      <c r="D11" s="1107" t="s">
        <v>581</v>
      </c>
      <c r="E11" s="1124" t="s">
        <v>582</v>
      </c>
      <c r="F11" s="838" t="s">
        <v>583</v>
      </c>
      <c r="G11" s="838" t="s">
        <v>584</v>
      </c>
      <c r="H11" s="838" t="s">
        <v>585</v>
      </c>
      <c r="I11" s="1127" t="s">
        <v>586</v>
      </c>
      <c r="J11" s="1128"/>
      <c r="K11" s="1128"/>
      <c r="L11" s="1129"/>
      <c r="M11" s="1130" t="s">
        <v>587</v>
      </c>
      <c r="N11" s="1131"/>
      <c r="O11" s="1116" t="s">
        <v>588</v>
      </c>
      <c r="P11" s="1116" t="s">
        <v>589</v>
      </c>
      <c r="Q11" s="1104" t="s">
        <v>590</v>
      </c>
      <c r="R11" s="1120" t="s">
        <v>591</v>
      </c>
      <c r="S11" s="1033"/>
      <c r="T11" s="1023" t="s">
        <v>547</v>
      </c>
      <c r="U11" s="1122" t="s">
        <v>592</v>
      </c>
      <c r="V11" s="883" t="s">
        <v>593</v>
      </c>
      <c r="W11" s="884"/>
      <c r="X11" s="884"/>
      <c r="Y11" s="884"/>
      <c r="Z11" s="884"/>
      <c r="AA11" s="885"/>
      <c r="AB11" s="1104" t="s">
        <v>594</v>
      </c>
      <c r="AC11" s="1105"/>
      <c r="AD11" s="1107" t="s">
        <v>595</v>
      </c>
      <c r="AE11" s="1110" t="s">
        <v>596</v>
      </c>
      <c r="AF11" s="1111"/>
      <c r="AG11" s="6"/>
    </row>
    <row r="12" spans="1:35" ht="56.25" customHeight="1" thickBot="1" x14ac:dyDescent="0.3">
      <c r="A12" s="6"/>
      <c r="B12" s="1108"/>
      <c r="C12" s="1108"/>
      <c r="D12" s="1108"/>
      <c r="E12" s="1125"/>
      <c r="F12" s="839"/>
      <c r="G12" s="839"/>
      <c r="H12" s="839"/>
      <c r="I12" s="1134" t="s">
        <v>597</v>
      </c>
      <c r="J12" s="1107" t="s">
        <v>598</v>
      </c>
      <c r="K12" s="1134" t="s">
        <v>599</v>
      </c>
      <c r="L12" s="838" t="s">
        <v>600</v>
      </c>
      <c r="M12" s="1132"/>
      <c r="N12" s="1133"/>
      <c r="O12" s="1117"/>
      <c r="P12" s="1117"/>
      <c r="Q12" s="1119"/>
      <c r="R12" s="1121"/>
      <c r="S12" s="1035"/>
      <c r="T12" s="1019"/>
      <c r="U12" s="1019"/>
      <c r="V12" s="1136" t="s">
        <v>601</v>
      </c>
      <c r="W12" s="1137"/>
      <c r="X12" s="1114" t="s">
        <v>602</v>
      </c>
      <c r="Y12" s="1115"/>
      <c r="Z12" s="1102" t="s">
        <v>603</v>
      </c>
      <c r="AA12" s="1103"/>
      <c r="AB12" s="1102"/>
      <c r="AC12" s="1106"/>
      <c r="AD12" s="1108"/>
      <c r="AE12" s="1112"/>
      <c r="AF12" s="1113"/>
      <c r="AG12" s="6"/>
    </row>
    <row r="13" spans="1:35" ht="164.25" customHeight="1" thickBot="1" x14ac:dyDescent="0.3">
      <c r="A13" s="6"/>
      <c r="B13" s="1123"/>
      <c r="C13" s="1123"/>
      <c r="D13" s="1123"/>
      <c r="E13" s="1126"/>
      <c r="F13" s="840"/>
      <c r="G13" s="840"/>
      <c r="H13" s="840"/>
      <c r="I13" s="1135"/>
      <c r="J13" s="1109"/>
      <c r="K13" s="1135"/>
      <c r="L13" s="840"/>
      <c r="M13" s="234" t="s">
        <v>604</v>
      </c>
      <c r="N13" s="11" t="s">
        <v>605</v>
      </c>
      <c r="O13" s="1118"/>
      <c r="P13" s="1118"/>
      <c r="Q13" s="1119"/>
      <c r="R13" s="235" t="s">
        <v>317</v>
      </c>
      <c r="S13" s="236" t="s">
        <v>576</v>
      </c>
      <c r="T13" s="1020"/>
      <c r="U13" s="1020"/>
      <c r="V13" s="237" t="s">
        <v>577</v>
      </c>
      <c r="W13" s="238" t="s">
        <v>578</v>
      </c>
      <c r="X13" s="239" t="s">
        <v>577</v>
      </c>
      <c r="Y13" s="240" t="s">
        <v>578</v>
      </c>
      <c r="Z13" s="241" t="s">
        <v>577</v>
      </c>
      <c r="AA13" s="242" t="s">
        <v>578</v>
      </c>
      <c r="AB13" s="243" t="s">
        <v>577</v>
      </c>
      <c r="AC13" s="183" t="s">
        <v>578</v>
      </c>
      <c r="AD13" s="1109"/>
      <c r="AE13" s="244" t="s">
        <v>606</v>
      </c>
      <c r="AF13" s="11" t="s">
        <v>607</v>
      </c>
      <c r="AG13" s="6"/>
    </row>
    <row r="14" spans="1:35" x14ac:dyDescent="0.25">
      <c r="A14" s="6"/>
      <c r="B14" s="364">
        <v>1</v>
      </c>
      <c r="C14" s="364">
        <v>2</v>
      </c>
      <c r="D14" s="364">
        <v>3</v>
      </c>
      <c r="E14" s="245">
        <v>4</v>
      </c>
      <c r="F14" s="246">
        <v>5</v>
      </c>
      <c r="G14" s="246">
        <v>6</v>
      </c>
      <c r="H14" s="246">
        <v>7</v>
      </c>
      <c r="I14" s="246">
        <v>8</v>
      </c>
      <c r="J14" s="246">
        <v>9</v>
      </c>
      <c r="K14" s="246">
        <v>10</v>
      </c>
      <c r="L14" s="246">
        <v>11</v>
      </c>
      <c r="M14" s="246">
        <v>12</v>
      </c>
      <c r="N14" s="247">
        <v>13</v>
      </c>
      <c r="O14" s="364">
        <v>14</v>
      </c>
      <c r="P14" s="364">
        <v>15</v>
      </c>
      <c r="Q14" s="364">
        <v>16</v>
      </c>
      <c r="R14" s="365">
        <v>17</v>
      </c>
      <c r="S14" s="366">
        <v>18</v>
      </c>
      <c r="T14" s="367">
        <v>19</v>
      </c>
      <c r="U14" s="367">
        <v>20</v>
      </c>
      <c r="V14" s="248">
        <v>21</v>
      </c>
      <c r="W14" s="249">
        <v>22</v>
      </c>
      <c r="X14" s="250">
        <v>23</v>
      </c>
      <c r="Y14" s="251">
        <v>24</v>
      </c>
      <c r="Z14" s="250">
        <v>25</v>
      </c>
      <c r="AA14" s="251">
        <v>26</v>
      </c>
      <c r="AB14" s="245">
        <v>27</v>
      </c>
      <c r="AC14" s="246">
        <v>28</v>
      </c>
      <c r="AD14" s="246">
        <v>29</v>
      </c>
      <c r="AE14" s="246">
        <v>30</v>
      </c>
      <c r="AF14" s="246">
        <v>31</v>
      </c>
      <c r="AG14" s="6"/>
    </row>
    <row r="15" spans="1:35" ht="48" customHeight="1" x14ac:dyDescent="0.25">
      <c r="A15" s="6"/>
      <c r="B15" s="402">
        <v>0</v>
      </c>
      <c r="C15" s="402" t="s">
        <v>92</v>
      </c>
      <c r="D15" s="403" t="s">
        <v>93</v>
      </c>
      <c r="E15" s="412" t="s">
        <v>180</v>
      </c>
      <c r="F15" s="412" t="s">
        <v>180</v>
      </c>
      <c r="G15" s="412" t="s">
        <v>180</v>
      </c>
      <c r="H15" s="412" t="s">
        <v>180</v>
      </c>
      <c r="I15" s="412" t="s">
        <v>180</v>
      </c>
      <c r="J15" s="412" t="s">
        <v>180</v>
      </c>
      <c r="K15" s="412" t="s">
        <v>180</v>
      </c>
      <c r="L15" s="412" t="s">
        <v>180</v>
      </c>
      <c r="M15" s="412" t="s">
        <v>180</v>
      </c>
      <c r="N15" s="412" t="s">
        <v>180</v>
      </c>
      <c r="O15" s="412" t="s">
        <v>180</v>
      </c>
      <c r="P15" s="412" t="s">
        <v>180</v>
      </c>
      <c r="Q15" s="412" t="s">
        <v>180</v>
      </c>
      <c r="R15" s="412" t="str">
        <f>R17</f>
        <v>нд</v>
      </c>
      <c r="S15" s="412" t="str">
        <f>S17</f>
        <v>нд</v>
      </c>
      <c r="T15" s="412" t="str">
        <f>T17</f>
        <v>нд</v>
      </c>
      <c r="U15" s="412" t="s">
        <v>180</v>
      </c>
      <c r="V15" s="405">
        <f>V17</f>
        <v>0</v>
      </c>
      <c r="W15" s="405">
        <f>W17</f>
        <v>0</v>
      </c>
      <c r="X15" s="412" t="s">
        <v>180</v>
      </c>
      <c r="Y15" s="412" t="s">
        <v>180</v>
      </c>
      <c r="Z15" s="412" t="s">
        <v>180</v>
      </c>
      <c r="AA15" s="412" t="s">
        <v>180</v>
      </c>
      <c r="AB15" s="403" t="s">
        <v>180</v>
      </c>
      <c r="AC15" s="403" t="s">
        <v>180</v>
      </c>
      <c r="AD15" s="412" t="s">
        <v>180</v>
      </c>
      <c r="AE15" s="412" t="s">
        <v>180</v>
      </c>
      <c r="AF15" s="412" t="s">
        <v>180</v>
      </c>
      <c r="AG15" s="6"/>
    </row>
    <row r="16" spans="1:35" ht="42" customHeight="1" x14ac:dyDescent="0.25">
      <c r="A16" s="6"/>
      <c r="B16" s="406" t="s">
        <v>94</v>
      </c>
      <c r="C16" s="413" t="s">
        <v>1506</v>
      </c>
      <c r="D16" s="399" t="s">
        <v>93</v>
      </c>
      <c r="E16" s="399" t="s">
        <v>180</v>
      </c>
      <c r="F16" s="399" t="s">
        <v>180</v>
      </c>
      <c r="G16" s="399" t="s">
        <v>180</v>
      </c>
      <c r="H16" s="399" t="s">
        <v>180</v>
      </c>
      <c r="I16" s="399" t="s">
        <v>180</v>
      </c>
      <c r="J16" s="399" t="s">
        <v>180</v>
      </c>
      <c r="K16" s="399" t="s">
        <v>180</v>
      </c>
      <c r="L16" s="399" t="s">
        <v>180</v>
      </c>
      <c r="M16" s="399" t="s">
        <v>180</v>
      </c>
      <c r="N16" s="399" t="s">
        <v>180</v>
      </c>
      <c r="O16" s="399" t="s">
        <v>180</v>
      </c>
      <c r="P16" s="399" t="s">
        <v>180</v>
      </c>
      <c r="Q16" s="399" t="s">
        <v>180</v>
      </c>
      <c r="R16" s="399" t="s">
        <v>180</v>
      </c>
      <c r="S16" s="399" t="s">
        <v>180</v>
      </c>
      <c r="T16" s="399" t="s">
        <v>180</v>
      </c>
      <c r="U16" s="399" t="s">
        <v>180</v>
      </c>
      <c r="V16" s="400" t="s">
        <v>180</v>
      </c>
      <c r="W16" s="400" t="s">
        <v>180</v>
      </c>
      <c r="X16" s="399" t="s">
        <v>180</v>
      </c>
      <c r="Y16" s="399" t="s">
        <v>180</v>
      </c>
      <c r="Z16" s="399" t="s">
        <v>180</v>
      </c>
      <c r="AA16" s="399" t="s">
        <v>180</v>
      </c>
      <c r="AB16" s="399" t="str">
        <f>AB37</f>
        <v>нд</v>
      </c>
      <c r="AC16" s="399" t="str">
        <f>AC37</f>
        <v>нд</v>
      </c>
      <c r="AD16" s="399" t="s">
        <v>180</v>
      </c>
      <c r="AE16" s="399" t="s">
        <v>180</v>
      </c>
      <c r="AF16" s="399" t="s">
        <v>180</v>
      </c>
      <c r="AG16" s="6"/>
    </row>
    <row r="17" spans="1:33" ht="42" customHeight="1" x14ac:dyDescent="0.25">
      <c r="A17" s="6"/>
      <c r="B17" s="406" t="s">
        <v>1507</v>
      </c>
      <c r="C17" s="413" t="s">
        <v>95</v>
      </c>
      <c r="D17" s="399" t="s">
        <v>93</v>
      </c>
      <c r="E17" s="399" t="s">
        <v>180</v>
      </c>
      <c r="F17" s="399" t="s">
        <v>180</v>
      </c>
      <c r="G17" s="399" t="s">
        <v>180</v>
      </c>
      <c r="H17" s="399" t="s">
        <v>180</v>
      </c>
      <c r="I17" s="399" t="s">
        <v>180</v>
      </c>
      <c r="J17" s="399" t="s">
        <v>180</v>
      </c>
      <c r="K17" s="399" t="s">
        <v>180</v>
      </c>
      <c r="L17" s="399" t="s">
        <v>180</v>
      </c>
      <c r="M17" s="399" t="s">
        <v>180</v>
      </c>
      <c r="N17" s="399" t="s">
        <v>180</v>
      </c>
      <c r="O17" s="399" t="s">
        <v>180</v>
      </c>
      <c r="P17" s="399" t="s">
        <v>180</v>
      </c>
      <c r="Q17" s="399" t="s">
        <v>180</v>
      </c>
      <c r="R17" s="399" t="s">
        <v>180</v>
      </c>
      <c r="S17" s="399" t="s">
        <v>180</v>
      </c>
      <c r="T17" s="399" t="s">
        <v>180</v>
      </c>
      <c r="U17" s="399" t="s">
        <v>180</v>
      </c>
      <c r="V17" s="400">
        <f>V35</f>
        <v>0</v>
      </c>
      <c r="W17" s="400">
        <f>W35</f>
        <v>0</v>
      </c>
      <c r="X17" s="399" t="s">
        <v>180</v>
      </c>
      <c r="Y17" s="399" t="s">
        <v>180</v>
      </c>
      <c r="Z17" s="399" t="s">
        <v>180</v>
      </c>
      <c r="AA17" s="399" t="s">
        <v>180</v>
      </c>
      <c r="AB17" s="399" t="s">
        <v>180</v>
      </c>
      <c r="AC17" s="399" t="s">
        <v>180</v>
      </c>
      <c r="AD17" s="399" t="s">
        <v>180</v>
      </c>
      <c r="AE17" s="399" t="s">
        <v>180</v>
      </c>
      <c r="AF17" s="399" t="s">
        <v>180</v>
      </c>
      <c r="AG17" s="6"/>
    </row>
    <row r="18" spans="1:33" ht="42" customHeight="1" x14ac:dyDescent="0.25">
      <c r="A18" s="6"/>
      <c r="B18" s="406" t="s">
        <v>1508</v>
      </c>
      <c r="C18" s="413" t="s">
        <v>97</v>
      </c>
      <c r="D18" s="399" t="s">
        <v>93</v>
      </c>
      <c r="E18" s="399" t="s">
        <v>180</v>
      </c>
      <c r="F18" s="399" t="s">
        <v>180</v>
      </c>
      <c r="G18" s="399" t="s">
        <v>180</v>
      </c>
      <c r="H18" s="399" t="s">
        <v>180</v>
      </c>
      <c r="I18" s="399" t="s">
        <v>180</v>
      </c>
      <c r="J18" s="399" t="s">
        <v>180</v>
      </c>
      <c r="K18" s="399" t="s">
        <v>180</v>
      </c>
      <c r="L18" s="399" t="s">
        <v>180</v>
      </c>
      <c r="M18" s="399" t="s">
        <v>180</v>
      </c>
      <c r="N18" s="399" t="s">
        <v>180</v>
      </c>
      <c r="O18" s="399" t="s">
        <v>180</v>
      </c>
      <c r="P18" s="399" t="s">
        <v>180</v>
      </c>
      <c r="Q18" s="399" t="s">
        <v>180</v>
      </c>
      <c r="R18" s="399" t="s">
        <v>180</v>
      </c>
      <c r="S18" s="399" t="s">
        <v>180</v>
      </c>
      <c r="T18" s="399" t="s">
        <v>180</v>
      </c>
      <c r="U18" s="399" t="s">
        <v>180</v>
      </c>
      <c r="V18" s="399" t="s">
        <v>180</v>
      </c>
      <c r="W18" s="399" t="s">
        <v>180</v>
      </c>
      <c r="X18" s="399" t="s">
        <v>180</v>
      </c>
      <c r="Y18" s="399" t="s">
        <v>180</v>
      </c>
      <c r="Z18" s="399" t="s">
        <v>180</v>
      </c>
      <c r="AA18" s="399" t="s">
        <v>180</v>
      </c>
      <c r="AB18" s="399" t="s">
        <v>180</v>
      </c>
      <c r="AC18" s="399" t="s">
        <v>180</v>
      </c>
      <c r="AD18" s="399" t="s">
        <v>180</v>
      </c>
      <c r="AE18" s="399" t="s">
        <v>180</v>
      </c>
      <c r="AF18" s="399" t="s">
        <v>180</v>
      </c>
      <c r="AG18" s="6"/>
    </row>
    <row r="19" spans="1:33" s="25" customFormat="1" ht="42" customHeight="1" x14ac:dyDescent="0.25">
      <c r="A19" s="6"/>
      <c r="B19" s="406" t="s">
        <v>1509</v>
      </c>
      <c r="C19" s="413" t="s">
        <v>99</v>
      </c>
      <c r="D19" s="399" t="s">
        <v>93</v>
      </c>
      <c r="E19" s="399" t="s">
        <v>180</v>
      </c>
      <c r="F19" s="399" t="s">
        <v>180</v>
      </c>
      <c r="G19" s="399" t="s">
        <v>180</v>
      </c>
      <c r="H19" s="399" t="s">
        <v>180</v>
      </c>
      <c r="I19" s="399" t="s">
        <v>180</v>
      </c>
      <c r="J19" s="399" t="s">
        <v>180</v>
      </c>
      <c r="K19" s="399" t="s">
        <v>180</v>
      </c>
      <c r="L19" s="399" t="s">
        <v>180</v>
      </c>
      <c r="M19" s="399" t="s">
        <v>180</v>
      </c>
      <c r="N19" s="399" t="s">
        <v>180</v>
      </c>
      <c r="O19" s="399" t="s">
        <v>180</v>
      </c>
      <c r="P19" s="399" t="s">
        <v>180</v>
      </c>
      <c r="Q19" s="399" t="s">
        <v>180</v>
      </c>
      <c r="R19" s="399" t="s">
        <v>180</v>
      </c>
      <c r="S19" s="399" t="s">
        <v>180</v>
      </c>
      <c r="T19" s="399" t="s">
        <v>180</v>
      </c>
      <c r="U19" s="399" t="s">
        <v>180</v>
      </c>
      <c r="V19" s="399" t="s">
        <v>180</v>
      </c>
      <c r="W19" s="399" t="s">
        <v>180</v>
      </c>
      <c r="X19" s="399" t="s">
        <v>180</v>
      </c>
      <c r="Y19" s="399" t="s">
        <v>180</v>
      </c>
      <c r="Z19" s="399" t="s">
        <v>180</v>
      </c>
      <c r="AA19" s="399" t="s">
        <v>180</v>
      </c>
      <c r="AB19" s="399" t="s">
        <v>180</v>
      </c>
      <c r="AC19" s="399" t="s">
        <v>180</v>
      </c>
      <c r="AD19" s="399" t="s">
        <v>180</v>
      </c>
      <c r="AE19" s="399" t="s">
        <v>180</v>
      </c>
      <c r="AF19" s="399" t="s">
        <v>180</v>
      </c>
      <c r="AG19" s="6"/>
    </row>
    <row r="20" spans="1:33" s="25" customFormat="1" ht="42" customHeight="1" x14ac:dyDescent="0.25">
      <c r="A20" s="6"/>
      <c r="B20" s="406" t="s">
        <v>1510</v>
      </c>
      <c r="C20" s="413" t="s">
        <v>101</v>
      </c>
      <c r="D20" s="399" t="s">
        <v>93</v>
      </c>
      <c r="E20" s="399" t="s">
        <v>180</v>
      </c>
      <c r="F20" s="399" t="s">
        <v>180</v>
      </c>
      <c r="G20" s="399" t="s">
        <v>180</v>
      </c>
      <c r="H20" s="399" t="s">
        <v>180</v>
      </c>
      <c r="I20" s="399" t="s">
        <v>180</v>
      </c>
      <c r="J20" s="399" t="s">
        <v>180</v>
      </c>
      <c r="K20" s="399" t="s">
        <v>180</v>
      </c>
      <c r="L20" s="399" t="s">
        <v>180</v>
      </c>
      <c r="M20" s="399" t="s">
        <v>180</v>
      </c>
      <c r="N20" s="399" t="s">
        <v>180</v>
      </c>
      <c r="O20" s="399" t="s">
        <v>180</v>
      </c>
      <c r="P20" s="399" t="s">
        <v>180</v>
      </c>
      <c r="Q20" s="399" t="s">
        <v>180</v>
      </c>
      <c r="R20" s="399" t="s">
        <v>180</v>
      </c>
      <c r="S20" s="399" t="s">
        <v>180</v>
      </c>
      <c r="T20" s="399" t="s">
        <v>180</v>
      </c>
      <c r="U20" s="399" t="s">
        <v>180</v>
      </c>
      <c r="V20" s="399" t="s">
        <v>180</v>
      </c>
      <c r="W20" s="399" t="s">
        <v>180</v>
      </c>
      <c r="X20" s="399" t="s">
        <v>180</v>
      </c>
      <c r="Y20" s="399" t="s">
        <v>180</v>
      </c>
      <c r="Z20" s="399" t="s">
        <v>180</v>
      </c>
      <c r="AA20" s="399" t="s">
        <v>180</v>
      </c>
      <c r="AB20" s="399" t="s">
        <v>180</v>
      </c>
      <c r="AC20" s="399" t="s">
        <v>180</v>
      </c>
      <c r="AD20" s="399" t="s">
        <v>180</v>
      </c>
      <c r="AE20" s="399" t="s">
        <v>180</v>
      </c>
      <c r="AF20" s="399" t="s">
        <v>180</v>
      </c>
      <c r="AG20" s="6"/>
    </row>
    <row r="21" spans="1:33" s="25" customFormat="1" ht="42" customHeight="1" x14ac:dyDescent="0.25">
      <c r="A21" s="6"/>
      <c r="B21" s="406" t="s">
        <v>1511</v>
      </c>
      <c r="C21" s="413" t="s">
        <v>103</v>
      </c>
      <c r="D21" s="399" t="s">
        <v>93</v>
      </c>
      <c r="E21" s="399" t="s">
        <v>180</v>
      </c>
      <c r="F21" s="399" t="s">
        <v>180</v>
      </c>
      <c r="G21" s="399" t="s">
        <v>180</v>
      </c>
      <c r="H21" s="399" t="s">
        <v>180</v>
      </c>
      <c r="I21" s="399" t="s">
        <v>180</v>
      </c>
      <c r="J21" s="399" t="s">
        <v>180</v>
      </c>
      <c r="K21" s="399" t="s">
        <v>180</v>
      </c>
      <c r="L21" s="399" t="s">
        <v>180</v>
      </c>
      <c r="M21" s="399" t="s">
        <v>180</v>
      </c>
      <c r="N21" s="399" t="s">
        <v>180</v>
      </c>
      <c r="O21" s="399" t="s">
        <v>180</v>
      </c>
      <c r="P21" s="399" t="s">
        <v>180</v>
      </c>
      <c r="Q21" s="399" t="s">
        <v>180</v>
      </c>
      <c r="R21" s="399" t="s">
        <v>180</v>
      </c>
      <c r="S21" s="399" t="s">
        <v>180</v>
      </c>
      <c r="T21" s="399" t="s">
        <v>180</v>
      </c>
      <c r="U21" s="399" t="s">
        <v>180</v>
      </c>
      <c r="V21" s="399" t="s">
        <v>180</v>
      </c>
      <c r="W21" s="399" t="s">
        <v>180</v>
      </c>
      <c r="X21" s="399" t="s">
        <v>180</v>
      </c>
      <c r="Y21" s="399" t="s">
        <v>180</v>
      </c>
      <c r="Z21" s="399" t="s">
        <v>180</v>
      </c>
      <c r="AA21" s="399" t="s">
        <v>180</v>
      </c>
      <c r="AB21" s="399" t="s">
        <v>180</v>
      </c>
      <c r="AC21" s="399" t="s">
        <v>180</v>
      </c>
      <c r="AD21" s="399" t="s">
        <v>180</v>
      </c>
      <c r="AE21" s="399" t="s">
        <v>180</v>
      </c>
      <c r="AF21" s="399" t="s">
        <v>180</v>
      </c>
      <c r="AG21" s="6"/>
    </row>
    <row r="22" spans="1:33" s="25" customFormat="1" ht="42" customHeight="1" x14ac:dyDescent="0.25">
      <c r="A22" s="6"/>
      <c r="B22" s="406" t="s">
        <v>1512</v>
      </c>
      <c r="C22" s="413" t="s">
        <v>105</v>
      </c>
      <c r="D22" s="399" t="s">
        <v>93</v>
      </c>
      <c r="E22" s="619" t="s">
        <v>180</v>
      </c>
      <c r="F22" s="619" t="s">
        <v>180</v>
      </c>
      <c r="G22" s="619" t="s">
        <v>180</v>
      </c>
      <c r="H22" s="619" t="s">
        <v>180</v>
      </c>
      <c r="I22" s="619" t="s">
        <v>180</v>
      </c>
      <c r="J22" s="619" t="s">
        <v>180</v>
      </c>
      <c r="K22" s="619" t="s">
        <v>180</v>
      </c>
      <c r="L22" s="619" t="s">
        <v>180</v>
      </c>
      <c r="M22" s="619" t="s">
        <v>180</v>
      </c>
      <c r="N22" s="619" t="s">
        <v>180</v>
      </c>
      <c r="O22" s="619" t="s">
        <v>180</v>
      </c>
      <c r="P22" s="619" t="s">
        <v>180</v>
      </c>
      <c r="Q22" s="619" t="s">
        <v>180</v>
      </c>
      <c r="R22" s="714" t="s">
        <v>180</v>
      </c>
      <c r="S22" s="714" t="s">
        <v>180</v>
      </c>
      <c r="T22" s="714" t="s">
        <v>180</v>
      </c>
      <c r="U22" s="714" t="s">
        <v>180</v>
      </c>
      <c r="V22" s="715">
        <f>V23</f>
        <v>0</v>
      </c>
      <c r="W22" s="715">
        <f>W23</f>
        <v>0</v>
      </c>
      <c r="X22" s="715" t="s">
        <v>180</v>
      </c>
      <c r="Y22" s="715" t="s">
        <v>180</v>
      </c>
      <c r="Z22" s="715" t="s">
        <v>180</v>
      </c>
      <c r="AA22" s="715" t="s">
        <v>180</v>
      </c>
      <c r="AB22" s="715" t="s">
        <v>180</v>
      </c>
      <c r="AC22" s="715" t="s">
        <v>180</v>
      </c>
      <c r="AD22" s="715" t="s">
        <v>180</v>
      </c>
      <c r="AE22" s="715" t="s">
        <v>180</v>
      </c>
      <c r="AF22" s="715" t="s">
        <v>180</v>
      </c>
      <c r="AG22" s="6"/>
    </row>
    <row r="23" spans="1:33" s="25" customFormat="1" ht="42" customHeight="1" x14ac:dyDescent="0.25">
      <c r="A23" s="6"/>
      <c r="B23" s="406" t="s">
        <v>96</v>
      </c>
      <c r="C23" s="413" t="s">
        <v>1513</v>
      </c>
      <c r="D23" s="399" t="s">
        <v>93</v>
      </c>
      <c r="E23" s="619" t="s">
        <v>180</v>
      </c>
      <c r="F23" s="619" t="s">
        <v>180</v>
      </c>
      <c r="G23" s="619" t="s">
        <v>180</v>
      </c>
      <c r="H23" s="619" t="s">
        <v>180</v>
      </c>
      <c r="I23" s="619" t="s">
        <v>180</v>
      </c>
      <c r="J23" s="619" t="s">
        <v>180</v>
      </c>
      <c r="K23" s="619" t="s">
        <v>180</v>
      </c>
      <c r="L23" s="619" t="s">
        <v>180</v>
      </c>
      <c r="M23" s="619" t="s">
        <v>180</v>
      </c>
      <c r="N23" s="619" t="s">
        <v>180</v>
      </c>
      <c r="O23" s="619" t="s">
        <v>180</v>
      </c>
      <c r="P23" s="619" t="s">
        <v>180</v>
      </c>
      <c r="Q23" s="619" t="s">
        <v>180</v>
      </c>
      <c r="R23" s="714" t="s">
        <v>180</v>
      </c>
      <c r="S23" s="714" t="s">
        <v>180</v>
      </c>
      <c r="T23" s="714" t="s">
        <v>180</v>
      </c>
      <c r="U23" s="714" t="s">
        <v>180</v>
      </c>
      <c r="V23" s="715">
        <f>V35</f>
        <v>0</v>
      </c>
      <c r="W23" s="715">
        <f>W35</f>
        <v>0</v>
      </c>
      <c r="X23" s="715" t="s">
        <v>180</v>
      </c>
      <c r="Y23" s="715" t="s">
        <v>180</v>
      </c>
      <c r="Z23" s="715" t="s">
        <v>180</v>
      </c>
      <c r="AA23" s="715" t="s">
        <v>180</v>
      </c>
      <c r="AB23" s="715" t="s">
        <v>180</v>
      </c>
      <c r="AC23" s="715" t="s">
        <v>180</v>
      </c>
      <c r="AD23" s="715" t="s">
        <v>180</v>
      </c>
      <c r="AE23" s="715" t="s">
        <v>180</v>
      </c>
      <c r="AF23" s="715" t="s">
        <v>180</v>
      </c>
      <c r="AG23" s="6"/>
    </row>
    <row r="24" spans="1:33" ht="42" customHeight="1" x14ac:dyDescent="0.25">
      <c r="A24" s="6"/>
      <c r="B24" s="406" t="s">
        <v>1514</v>
      </c>
      <c r="C24" s="413" t="s">
        <v>788</v>
      </c>
      <c r="D24" s="399" t="s">
        <v>93</v>
      </c>
      <c r="E24" s="619" t="s">
        <v>180</v>
      </c>
      <c r="F24" s="619" t="s">
        <v>180</v>
      </c>
      <c r="G24" s="619" t="s">
        <v>180</v>
      </c>
      <c r="H24" s="619" t="s">
        <v>180</v>
      </c>
      <c r="I24" s="619" t="s">
        <v>180</v>
      </c>
      <c r="J24" s="619" t="s">
        <v>180</v>
      </c>
      <c r="K24" s="619" t="s">
        <v>180</v>
      </c>
      <c r="L24" s="619" t="s">
        <v>180</v>
      </c>
      <c r="M24" s="619" t="s">
        <v>180</v>
      </c>
      <c r="N24" s="619" t="s">
        <v>180</v>
      </c>
      <c r="O24" s="619" t="s">
        <v>180</v>
      </c>
      <c r="P24" s="619" t="s">
        <v>180</v>
      </c>
      <c r="Q24" s="619" t="s">
        <v>180</v>
      </c>
      <c r="R24" s="619" t="s">
        <v>180</v>
      </c>
      <c r="S24" s="619" t="s">
        <v>180</v>
      </c>
      <c r="T24" s="619" t="s">
        <v>180</v>
      </c>
      <c r="U24" s="619" t="s">
        <v>180</v>
      </c>
      <c r="V24" s="408" t="str">
        <f>V25</f>
        <v>нд</v>
      </c>
      <c r="W24" s="408" t="s">
        <v>180</v>
      </c>
      <c r="X24" s="619" t="s">
        <v>180</v>
      </c>
      <c r="Y24" s="619" t="s">
        <v>180</v>
      </c>
      <c r="Z24" s="619" t="s">
        <v>180</v>
      </c>
      <c r="AA24" s="619" t="s">
        <v>180</v>
      </c>
      <c r="AB24" s="619" t="s">
        <v>180</v>
      </c>
      <c r="AC24" s="619" t="s">
        <v>180</v>
      </c>
      <c r="AD24" s="619" t="s">
        <v>180</v>
      </c>
      <c r="AE24" s="619" t="s">
        <v>180</v>
      </c>
      <c r="AF24" s="619" t="s">
        <v>180</v>
      </c>
      <c r="AG24" s="6"/>
    </row>
    <row r="25" spans="1:33" ht="42" customHeight="1" x14ac:dyDescent="0.25">
      <c r="A25" s="6"/>
      <c r="B25" s="406" t="s">
        <v>1515</v>
      </c>
      <c r="C25" s="413" t="s">
        <v>789</v>
      </c>
      <c r="D25" s="399" t="s">
        <v>93</v>
      </c>
      <c r="E25" s="399" t="s">
        <v>180</v>
      </c>
      <c r="F25" s="399" t="s">
        <v>180</v>
      </c>
      <c r="G25" s="399" t="s">
        <v>180</v>
      </c>
      <c r="H25" s="399" t="s">
        <v>180</v>
      </c>
      <c r="I25" s="399" t="s">
        <v>180</v>
      </c>
      <c r="J25" s="399" t="s">
        <v>180</v>
      </c>
      <c r="K25" s="399" t="s">
        <v>180</v>
      </c>
      <c r="L25" s="399" t="s">
        <v>180</v>
      </c>
      <c r="M25" s="399" t="s">
        <v>180</v>
      </c>
      <c r="N25" s="399" t="s">
        <v>180</v>
      </c>
      <c r="O25" s="399" t="s">
        <v>180</v>
      </c>
      <c r="P25" s="399" t="s">
        <v>180</v>
      </c>
      <c r="Q25" s="399" t="s">
        <v>180</v>
      </c>
      <c r="R25" s="399" t="s">
        <v>180</v>
      </c>
      <c r="S25" s="399" t="s">
        <v>180</v>
      </c>
      <c r="T25" s="399" t="s">
        <v>180</v>
      </c>
      <c r="U25" s="399" t="s">
        <v>180</v>
      </c>
      <c r="V25" s="400" t="s">
        <v>180</v>
      </c>
      <c r="W25" s="399" t="s">
        <v>180</v>
      </c>
      <c r="X25" s="399" t="s">
        <v>180</v>
      </c>
      <c r="Y25" s="399" t="s">
        <v>180</v>
      </c>
      <c r="Z25" s="399" t="s">
        <v>180</v>
      </c>
      <c r="AA25" s="399" t="s">
        <v>180</v>
      </c>
      <c r="AB25" s="399" t="s">
        <v>180</v>
      </c>
      <c r="AC25" s="399" t="s">
        <v>180</v>
      </c>
      <c r="AD25" s="399" t="s">
        <v>180</v>
      </c>
      <c r="AE25" s="399" t="s">
        <v>180</v>
      </c>
      <c r="AF25" s="399" t="s">
        <v>180</v>
      </c>
      <c r="AG25" s="6"/>
    </row>
    <row r="26" spans="1:33" ht="42" customHeight="1" x14ac:dyDescent="0.25">
      <c r="A26" s="6"/>
      <c r="B26" s="406" t="s">
        <v>1516</v>
      </c>
      <c r="C26" s="413" t="s">
        <v>790</v>
      </c>
      <c r="D26" s="399" t="s">
        <v>93</v>
      </c>
      <c r="E26" s="399" t="s">
        <v>180</v>
      </c>
      <c r="F26" s="399" t="s">
        <v>180</v>
      </c>
      <c r="G26" s="399" t="s">
        <v>180</v>
      </c>
      <c r="H26" s="399" t="s">
        <v>180</v>
      </c>
      <c r="I26" s="399" t="s">
        <v>180</v>
      </c>
      <c r="J26" s="399" t="s">
        <v>180</v>
      </c>
      <c r="K26" s="399" t="s">
        <v>180</v>
      </c>
      <c r="L26" s="399" t="s">
        <v>180</v>
      </c>
      <c r="M26" s="399" t="s">
        <v>180</v>
      </c>
      <c r="N26" s="399" t="s">
        <v>180</v>
      </c>
      <c r="O26" s="399" t="s">
        <v>180</v>
      </c>
      <c r="P26" s="399" t="s">
        <v>180</v>
      </c>
      <c r="Q26" s="399" t="s">
        <v>180</v>
      </c>
      <c r="R26" s="399" t="s">
        <v>180</v>
      </c>
      <c r="S26" s="399" t="s">
        <v>180</v>
      </c>
      <c r="T26" s="399" t="s">
        <v>180</v>
      </c>
      <c r="U26" s="399" t="s">
        <v>180</v>
      </c>
      <c r="V26" s="399" t="s">
        <v>180</v>
      </c>
      <c r="W26" s="399" t="s">
        <v>180</v>
      </c>
      <c r="X26" s="399" t="s">
        <v>180</v>
      </c>
      <c r="Y26" s="399" t="s">
        <v>180</v>
      </c>
      <c r="Z26" s="399" t="s">
        <v>180</v>
      </c>
      <c r="AA26" s="399" t="s">
        <v>180</v>
      </c>
      <c r="AB26" s="399" t="s">
        <v>180</v>
      </c>
      <c r="AC26" s="399" t="s">
        <v>180</v>
      </c>
      <c r="AD26" s="399" t="s">
        <v>180</v>
      </c>
      <c r="AE26" s="399" t="s">
        <v>180</v>
      </c>
      <c r="AF26" s="399" t="s">
        <v>180</v>
      </c>
      <c r="AG26" s="6"/>
    </row>
    <row r="27" spans="1:33" ht="42" customHeight="1" x14ac:dyDescent="0.25">
      <c r="A27" s="6"/>
      <c r="B27" s="406" t="s">
        <v>1517</v>
      </c>
      <c r="C27" s="413" t="s">
        <v>791</v>
      </c>
      <c r="D27" s="399" t="s">
        <v>93</v>
      </c>
      <c r="E27" s="399" t="s">
        <v>180</v>
      </c>
      <c r="F27" s="399" t="s">
        <v>180</v>
      </c>
      <c r="G27" s="399" t="s">
        <v>180</v>
      </c>
      <c r="H27" s="399" t="s">
        <v>180</v>
      </c>
      <c r="I27" s="399" t="s">
        <v>180</v>
      </c>
      <c r="J27" s="399" t="s">
        <v>180</v>
      </c>
      <c r="K27" s="399" t="s">
        <v>180</v>
      </c>
      <c r="L27" s="399" t="s">
        <v>180</v>
      </c>
      <c r="M27" s="399" t="s">
        <v>180</v>
      </c>
      <c r="N27" s="399" t="s">
        <v>180</v>
      </c>
      <c r="O27" s="399" t="s">
        <v>180</v>
      </c>
      <c r="P27" s="399" t="s">
        <v>180</v>
      </c>
      <c r="Q27" s="399" t="s">
        <v>180</v>
      </c>
      <c r="R27" s="399" t="s">
        <v>180</v>
      </c>
      <c r="S27" s="399" t="s">
        <v>180</v>
      </c>
      <c r="T27" s="399" t="s">
        <v>180</v>
      </c>
      <c r="U27" s="399" t="s">
        <v>180</v>
      </c>
      <c r="V27" s="399" t="s">
        <v>180</v>
      </c>
      <c r="W27" s="400" t="s">
        <v>180</v>
      </c>
      <c r="X27" s="399" t="s">
        <v>180</v>
      </c>
      <c r="Y27" s="399" t="s">
        <v>180</v>
      </c>
      <c r="Z27" s="399" t="s">
        <v>180</v>
      </c>
      <c r="AA27" s="399" t="s">
        <v>180</v>
      </c>
      <c r="AB27" s="399" t="s">
        <v>180</v>
      </c>
      <c r="AC27" s="399" t="s">
        <v>180</v>
      </c>
      <c r="AD27" s="399" t="s">
        <v>180</v>
      </c>
      <c r="AE27" s="399" t="s">
        <v>180</v>
      </c>
      <c r="AF27" s="399" t="s">
        <v>180</v>
      </c>
      <c r="AG27" s="6"/>
    </row>
    <row r="28" spans="1:33" s="25" customFormat="1" ht="42" customHeight="1" x14ac:dyDescent="0.25">
      <c r="A28" s="6"/>
      <c r="B28" s="406" t="s">
        <v>1518</v>
      </c>
      <c r="C28" s="413" t="s">
        <v>792</v>
      </c>
      <c r="D28" s="399" t="s">
        <v>93</v>
      </c>
      <c r="E28" s="619" t="s">
        <v>180</v>
      </c>
      <c r="F28" s="619" t="s">
        <v>180</v>
      </c>
      <c r="G28" s="619" t="s">
        <v>180</v>
      </c>
      <c r="H28" s="619" t="s">
        <v>180</v>
      </c>
      <c r="I28" s="619" t="s">
        <v>180</v>
      </c>
      <c r="J28" s="619" t="s">
        <v>180</v>
      </c>
      <c r="K28" s="619" t="s">
        <v>180</v>
      </c>
      <c r="L28" s="619" t="s">
        <v>180</v>
      </c>
      <c r="M28" s="619" t="s">
        <v>180</v>
      </c>
      <c r="N28" s="619" t="s">
        <v>180</v>
      </c>
      <c r="O28" s="619" t="s">
        <v>180</v>
      </c>
      <c r="P28" s="619" t="s">
        <v>180</v>
      </c>
      <c r="Q28" s="619" t="s">
        <v>180</v>
      </c>
      <c r="R28" s="619" t="s">
        <v>180</v>
      </c>
      <c r="S28" s="619" t="s">
        <v>180</v>
      </c>
      <c r="T28" s="619" t="s">
        <v>180</v>
      </c>
      <c r="U28" s="619" t="s">
        <v>180</v>
      </c>
      <c r="V28" s="619" t="s">
        <v>180</v>
      </c>
      <c r="W28" s="619" t="s">
        <v>180</v>
      </c>
      <c r="X28" s="619" t="s">
        <v>180</v>
      </c>
      <c r="Y28" s="619" t="s">
        <v>180</v>
      </c>
      <c r="Z28" s="619" t="s">
        <v>180</v>
      </c>
      <c r="AA28" s="619" t="s">
        <v>180</v>
      </c>
      <c r="AB28" s="619" t="s">
        <v>180</v>
      </c>
      <c r="AC28" s="619" t="s">
        <v>180</v>
      </c>
      <c r="AD28" s="619" t="s">
        <v>180</v>
      </c>
      <c r="AE28" s="619" t="s">
        <v>180</v>
      </c>
      <c r="AF28" s="619" t="s">
        <v>180</v>
      </c>
      <c r="AG28" s="6"/>
    </row>
    <row r="29" spans="1:33" s="25" customFormat="1" ht="42" customHeight="1" x14ac:dyDescent="0.25">
      <c r="A29" s="6"/>
      <c r="B29" s="406" t="s">
        <v>1519</v>
      </c>
      <c r="C29" s="413" t="s">
        <v>103</v>
      </c>
      <c r="D29" s="399" t="s">
        <v>93</v>
      </c>
      <c r="E29" s="399" t="s">
        <v>180</v>
      </c>
      <c r="F29" s="399" t="s">
        <v>180</v>
      </c>
      <c r="G29" s="399" t="s">
        <v>180</v>
      </c>
      <c r="H29" s="399" t="s">
        <v>180</v>
      </c>
      <c r="I29" s="399" t="s">
        <v>180</v>
      </c>
      <c r="J29" s="399" t="s">
        <v>180</v>
      </c>
      <c r="K29" s="399" t="s">
        <v>180</v>
      </c>
      <c r="L29" s="399" t="s">
        <v>180</v>
      </c>
      <c r="M29" s="399" t="s">
        <v>180</v>
      </c>
      <c r="N29" s="399" t="s">
        <v>180</v>
      </c>
      <c r="O29" s="399" t="s">
        <v>180</v>
      </c>
      <c r="P29" s="399" t="s">
        <v>180</v>
      </c>
      <c r="Q29" s="399" t="s">
        <v>180</v>
      </c>
      <c r="R29" s="399" t="s">
        <v>180</v>
      </c>
      <c r="S29" s="399" t="s">
        <v>180</v>
      </c>
      <c r="T29" s="399" t="s">
        <v>180</v>
      </c>
      <c r="U29" s="399" t="s">
        <v>180</v>
      </c>
      <c r="V29" s="399" t="s">
        <v>180</v>
      </c>
      <c r="W29" s="399" t="s">
        <v>180</v>
      </c>
      <c r="X29" s="399" t="s">
        <v>180</v>
      </c>
      <c r="Y29" s="399" t="s">
        <v>180</v>
      </c>
      <c r="Z29" s="399" t="s">
        <v>180</v>
      </c>
      <c r="AA29" s="399" t="s">
        <v>180</v>
      </c>
      <c r="AB29" s="399" t="s">
        <v>180</v>
      </c>
      <c r="AC29" s="399" t="s">
        <v>180</v>
      </c>
      <c r="AD29" s="399" t="s">
        <v>180</v>
      </c>
      <c r="AE29" s="399" t="s">
        <v>180</v>
      </c>
      <c r="AF29" s="399" t="s">
        <v>180</v>
      </c>
      <c r="AG29" s="6"/>
    </row>
    <row r="30" spans="1:33" s="25" customFormat="1" ht="42" customHeight="1" x14ac:dyDescent="0.25">
      <c r="A30" s="6"/>
      <c r="B30" s="406" t="s">
        <v>1520</v>
      </c>
      <c r="C30" s="413" t="s">
        <v>105</v>
      </c>
      <c r="D30" s="399" t="s">
        <v>93</v>
      </c>
      <c r="E30" s="399" t="s">
        <v>180</v>
      </c>
      <c r="F30" s="399" t="s">
        <v>180</v>
      </c>
      <c r="G30" s="399" t="s">
        <v>180</v>
      </c>
      <c r="H30" s="399" t="s">
        <v>180</v>
      </c>
      <c r="I30" s="399" t="s">
        <v>180</v>
      </c>
      <c r="J30" s="399" t="s">
        <v>180</v>
      </c>
      <c r="K30" s="399" t="s">
        <v>180</v>
      </c>
      <c r="L30" s="399" t="s">
        <v>180</v>
      </c>
      <c r="M30" s="399" t="s">
        <v>180</v>
      </c>
      <c r="N30" s="399" t="s">
        <v>180</v>
      </c>
      <c r="O30" s="399" t="s">
        <v>180</v>
      </c>
      <c r="P30" s="399" t="s">
        <v>180</v>
      </c>
      <c r="Q30" s="399" t="s">
        <v>180</v>
      </c>
      <c r="R30" s="399" t="s">
        <v>180</v>
      </c>
      <c r="S30" s="399" t="s">
        <v>180</v>
      </c>
      <c r="T30" s="399" t="s">
        <v>180</v>
      </c>
      <c r="U30" s="399" t="s">
        <v>180</v>
      </c>
      <c r="V30" s="399" t="s">
        <v>180</v>
      </c>
      <c r="W30" s="399" t="s">
        <v>180</v>
      </c>
      <c r="X30" s="399" t="s">
        <v>180</v>
      </c>
      <c r="Y30" s="399" t="s">
        <v>180</v>
      </c>
      <c r="Z30" s="399" t="s">
        <v>180</v>
      </c>
      <c r="AA30" s="399" t="s">
        <v>180</v>
      </c>
      <c r="AB30" s="399" t="s">
        <v>180</v>
      </c>
      <c r="AC30" s="399" t="s">
        <v>180</v>
      </c>
      <c r="AD30" s="399" t="s">
        <v>180</v>
      </c>
      <c r="AE30" s="399" t="s">
        <v>180</v>
      </c>
      <c r="AF30" s="399" t="s">
        <v>180</v>
      </c>
      <c r="AG30" s="6"/>
    </row>
    <row r="31" spans="1:33" s="25" customFormat="1" ht="42" customHeight="1" x14ac:dyDescent="0.25">
      <c r="A31" s="6"/>
      <c r="B31" s="406" t="s">
        <v>98</v>
      </c>
      <c r="C31" s="395" t="s">
        <v>1521</v>
      </c>
      <c r="D31" s="399" t="s">
        <v>93</v>
      </c>
      <c r="E31" s="619" t="s">
        <v>180</v>
      </c>
      <c r="F31" s="619" t="s">
        <v>180</v>
      </c>
      <c r="G31" s="619" t="s">
        <v>180</v>
      </c>
      <c r="H31" s="619" t="s">
        <v>180</v>
      </c>
      <c r="I31" s="619" t="s">
        <v>180</v>
      </c>
      <c r="J31" s="619" t="s">
        <v>180</v>
      </c>
      <c r="K31" s="619" t="s">
        <v>180</v>
      </c>
      <c r="L31" s="619" t="s">
        <v>180</v>
      </c>
      <c r="M31" s="619" t="s">
        <v>180</v>
      </c>
      <c r="N31" s="619" t="s">
        <v>180</v>
      </c>
      <c r="O31" s="619" t="s">
        <v>180</v>
      </c>
      <c r="P31" s="619" t="s">
        <v>180</v>
      </c>
      <c r="Q31" s="619" t="s">
        <v>180</v>
      </c>
      <c r="R31" s="619" t="s">
        <v>180</v>
      </c>
      <c r="S31" s="619" t="s">
        <v>180</v>
      </c>
      <c r="T31" s="619" t="s">
        <v>180</v>
      </c>
      <c r="U31" s="619" t="s">
        <v>180</v>
      </c>
      <c r="V31" s="619" t="s">
        <v>180</v>
      </c>
      <c r="W31" s="619" t="s">
        <v>180</v>
      </c>
      <c r="X31" s="619" t="s">
        <v>180</v>
      </c>
      <c r="Y31" s="619" t="s">
        <v>180</v>
      </c>
      <c r="Z31" s="619" t="s">
        <v>180</v>
      </c>
      <c r="AA31" s="619" t="s">
        <v>180</v>
      </c>
      <c r="AB31" s="619" t="s">
        <v>180</v>
      </c>
      <c r="AC31" s="619" t="s">
        <v>180</v>
      </c>
      <c r="AD31" s="619" t="s">
        <v>180</v>
      </c>
      <c r="AE31" s="619" t="s">
        <v>180</v>
      </c>
      <c r="AF31" s="619" t="s">
        <v>180</v>
      </c>
      <c r="AG31" s="6"/>
    </row>
    <row r="32" spans="1:33" s="25" customFormat="1" ht="42" customHeight="1" x14ac:dyDescent="0.25">
      <c r="A32" s="6"/>
      <c r="B32" s="406" t="s">
        <v>1522</v>
      </c>
      <c r="C32" s="395" t="s">
        <v>789</v>
      </c>
      <c r="D32" s="399" t="s">
        <v>93</v>
      </c>
      <c r="E32" s="619" t="s">
        <v>180</v>
      </c>
      <c r="F32" s="619" t="s">
        <v>180</v>
      </c>
      <c r="G32" s="619" t="s">
        <v>180</v>
      </c>
      <c r="H32" s="619" t="s">
        <v>180</v>
      </c>
      <c r="I32" s="619" t="s">
        <v>180</v>
      </c>
      <c r="J32" s="619" t="s">
        <v>180</v>
      </c>
      <c r="K32" s="619" t="s">
        <v>180</v>
      </c>
      <c r="L32" s="619" t="s">
        <v>180</v>
      </c>
      <c r="M32" s="619" t="s">
        <v>180</v>
      </c>
      <c r="N32" s="619" t="s">
        <v>180</v>
      </c>
      <c r="O32" s="619" t="s">
        <v>180</v>
      </c>
      <c r="P32" s="619" t="s">
        <v>180</v>
      </c>
      <c r="Q32" s="619" t="s">
        <v>180</v>
      </c>
      <c r="R32" s="619" t="s">
        <v>180</v>
      </c>
      <c r="S32" s="619" t="s">
        <v>180</v>
      </c>
      <c r="T32" s="619" t="s">
        <v>180</v>
      </c>
      <c r="U32" s="619" t="s">
        <v>180</v>
      </c>
      <c r="V32" s="408" t="str">
        <f>V33</f>
        <v>нд</v>
      </c>
      <c r="W32" s="408" t="str">
        <f>W33</f>
        <v>нд</v>
      </c>
      <c r="X32" s="619" t="s">
        <v>180</v>
      </c>
      <c r="Y32" s="619" t="s">
        <v>180</v>
      </c>
      <c r="Z32" s="619" t="s">
        <v>180</v>
      </c>
      <c r="AA32" s="619" t="s">
        <v>180</v>
      </c>
      <c r="AB32" s="619" t="s">
        <v>180</v>
      </c>
      <c r="AC32" s="619" t="s">
        <v>180</v>
      </c>
      <c r="AD32" s="619" t="s">
        <v>180</v>
      </c>
      <c r="AE32" s="619" t="s">
        <v>180</v>
      </c>
      <c r="AF32" s="619" t="s">
        <v>180</v>
      </c>
      <c r="AG32" s="6"/>
    </row>
    <row r="33" spans="1:33" s="25" customFormat="1" ht="42" customHeight="1" x14ac:dyDescent="0.25">
      <c r="A33" s="6"/>
      <c r="B33" s="406" t="s">
        <v>1523</v>
      </c>
      <c r="C33" s="395" t="s">
        <v>1524</v>
      </c>
      <c r="D33" s="399" t="s">
        <v>93</v>
      </c>
      <c r="E33" s="399" t="s">
        <v>180</v>
      </c>
      <c r="F33" s="399" t="s">
        <v>180</v>
      </c>
      <c r="G33" s="399" t="s">
        <v>180</v>
      </c>
      <c r="H33" s="399" t="s">
        <v>180</v>
      </c>
      <c r="I33" s="399" t="s">
        <v>180</v>
      </c>
      <c r="J33" s="399" t="s">
        <v>180</v>
      </c>
      <c r="K33" s="399" t="s">
        <v>180</v>
      </c>
      <c r="L33" s="399" t="s">
        <v>180</v>
      </c>
      <c r="M33" s="399" t="s">
        <v>180</v>
      </c>
      <c r="N33" s="399" t="s">
        <v>180</v>
      </c>
      <c r="O33" s="399" t="s">
        <v>180</v>
      </c>
      <c r="P33" s="399" t="s">
        <v>180</v>
      </c>
      <c r="Q33" s="399" t="s">
        <v>180</v>
      </c>
      <c r="R33" s="399" t="s">
        <v>180</v>
      </c>
      <c r="S33" s="399" t="s">
        <v>180</v>
      </c>
      <c r="T33" s="399" t="s">
        <v>180</v>
      </c>
      <c r="U33" s="399" t="s">
        <v>180</v>
      </c>
      <c r="V33" s="399" t="s">
        <v>180</v>
      </c>
      <c r="W33" s="399" t="s">
        <v>180</v>
      </c>
      <c r="X33" s="399" t="s">
        <v>180</v>
      </c>
      <c r="Y33" s="399" t="s">
        <v>180</v>
      </c>
      <c r="Z33" s="399" t="s">
        <v>180</v>
      </c>
      <c r="AA33" s="399" t="s">
        <v>180</v>
      </c>
      <c r="AB33" s="399" t="s">
        <v>180</v>
      </c>
      <c r="AC33" s="399" t="s">
        <v>180</v>
      </c>
      <c r="AD33" s="399" t="s">
        <v>180</v>
      </c>
      <c r="AE33" s="399" t="s">
        <v>180</v>
      </c>
      <c r="AF33" s="399" t="s">
        <v>180</v>
      </c>
      <c r="AG33" s="6"/>
    </row>
    <row r="34" spans="1:33" ht="42" customHeight="1" x14ac:dyDescent="0.25">
      <c r="A34" s="6"/>
      <c r="B34" s="406" t="s">
        <v>1525</v>
      </c>
      <c r="C34" s="395" t="s">
        <v>1526</v>
      </c>
      <c r="D34" s="399" t="s">
        <v>93</v>
      </c>
      <c r="E34" s="399" t="s">
        <v>180</v>
      </c>
      <c r="F34" s="399" t="s">
        <v>180</v>
      </c>
      <c r="G34" s="399" t="s">
        <v>180</v>
      </c>
      <c r="H34" s="399" t="s">
        <v>180</v>
      </c>
      <c r="I34" s="399" t="s">
        <v>180</v>
      </c>
      <c r="J34" s="399" t="s">
        <v>180</v>
      </c>
      <c r="K34" s="399" t="s">
        <v>180</v>
      </c>
      <c r="L34" s="399" t="s">
        <v>180</v>
      </c>
      <c r="M34" s="399" t="s">
        <v>180</v>
      </c>
      <c r="N34" s="399" t="s">
        <v>180</v>
      </c>
      <c r="O34" s="399" t="s">
        <v>180</v>
      </c>
      <c r="P34" s="399" t="s">
        <v>180</v>
      </c>
      <c r="Q34" s="399" t="s">
        <v>180</v>
      </c>
      <c r="R34" s="399" t="s">
        <v>180</v>
      </c>
      <c r="S34" s="399" t="s">
        <v>180</v>
      </c>
      <c r="T34" s="399" t="s">
        <v>180</v>
      </c>
      <c r="U34" s="399" t="s">
        <v>180</v>
      </c>
      <c r="V34" s="399" t="s">
        <v>180</v>
      </c>
      <c r="W34" s="399" t="s">
        <v>180</v>
      </c>
      <c r="X34" s="399" t="s">
        <v>180</v>
      </c>
      <c r="Y34" s="399" t="s">
        <v>180</v>
      </c>
      <c r="Z34" s="399" t="s">
        <v>180</v>
      </c>
      <c r="AA34" s="399" t="s">
        <v>180</v>
      </c>
      <c r="AB34" s="399" t="s">
        <v>180</v>
      </c>
      <c r="AC34" s="399" t="s">
        <v>180</v>
      </c>
      <c r="AD34" s="399" t="s">
        <v>180</v>
      </c>
      <c r="AE34" s="399" t="s">
        <v>180</v>
      </c>
      <c r="AF34" s="399" t="s">
        <v>180</v>
      </c>
      <c r="AG34" s="6"/>
    </row>
    <row r="35" spans="1:33" ht="42" customHeight="1" x14ac:dyDescent="0.25">
      <c r="A35" s="6"/>
      <c r="B35" s="406" t="s">
        <v>1527</v>
      </c>
      <c r="C35" s="395" t="s">
        <v>103</v>
      </c>
      <c r="D35" s="399" t="s">
        <v>93</v>
      </c>
      <c r="E35" s="619" t="s">
        <v>180</v>
      </c>
      <c r="F35" s="619" t="s">
        <v>180</v>
      </c>
      <c r="G35" s="619" t="s">
        <v>180</v>
      </c>
      <c r="H35" s="619" t="s">
        <v>180</v>
      </c>
      <c r="I35" s="619" t="s">
        <v>180</v>
      </c>
      <c r="J35" s="619" t="s">
        <v>180</v>
      </c>
      <c r="K35" s="619" t="s">
        <v>180</v>
      </c>
      <c r="L35" s="619" t="s">
        <v>180</v>
      </c>
      <c r="M35" s="619" t="s">
        <v>180</v>
      </c>
      <c r="N35" s="619" t="s">
        <v>180</v>
      </c>
      <c r="O35" s="619" t="s">
        <v>180</v>
      </c>
      <c r="P35" s="619" t="s">
        <v>180</v>
      </c>
      <c r="Q35" s="619" t="s">
        <v>180</v>
      </c>
      <c r="R35" s="619" t="s">
        <v>180</v>
      </c>
      <c r="S35" s="619" t="s">
        <v>180</v>
      </c>
      <c r="T35" s="619" t="s">
        <v>180</v>
      </c>
      <c r="U35" s="619" t="s">
        <v>180</v>
      </c>
      <c r="V35" s="408">
        <f>V36</f>
        <v>0</v>
      </c>
      <c r="W35" s="408">
        <f>W36</f>
        <v>0</v>
      </c>
      <c r="X35" s="619" t="s">
        <v>180</v>
      </c>
      <c r="Y35" s="619" t="s">
        <v>180</v>
      </c>
      <c r="Z35" s="619" t="s">
        <v>180</v>
      </c>
      <c r="AA35" s="619" t="s">
        <v>180</v>
      </c>
      <c r="AB35" s="619" t="s">
        <v>180</v>
      </c>
      <c r="AC35" s="619" t="s">
        <v>180</v>
      </c>
      <c r="AD35" s="619" t="s">
        <v>180</v>
      </c>
      <c r="AE35" s="619" t="s">
        <v>180</v>
      </c>
      <c r="AF35" s="619" t="s">
        <v>180</v>
      </c>
      <c r="AG35" s="6"/>
    </row>
    <row r="36" spans="1:33" ht="42" customHeight="1" x14ac:dyDescent="0.25">
      <c r="A36" s="6"/>
      <c r="B36" s="406" t="s">
        <v>1528</v>
      </c>
      <c r="C36" s="395" t="s">
        <v>105</v>
      </c>
      <c r="D36" s="399" t="s">
        <v>93</v>
      </c>
      <c r="E36" s="619" t="s">
        <v>180</v>
      </c>
      <c r="F36" s="619" t="s">
        <v>180</v>
      </c>
      <c r="G36" s="619" t="s">
        <v>180</v>
      </c>
      <c r="H36" s="619" t="s">
        <v>180</v>
      </c>
      <c r="I36" s="619" t="s">
        <v>180</v>
      </c>
      <c r="J36" s="619" t="s">
        <v>180</v>
      </c>
      <c r="K36" s="619" t="s">
        <v>180</v>
      </c>
      <c r="L36" s="619" t="s">
        <v>180</v>
      </c>
      <c r="M36" s="619" t="s">
        <v>180</v>
      </c>
      <c r="N36" s="619" t="s">
        <v>180</v>
      </c>
      <c r="O36" s="619" t="s">
        <v>180</v>
      </c>
      <c r="P36" s="619" t="s">
        <v>180</v>
      </c>
      <c r="Q36" s="619" t="s">
        <v>180</v>
      </c>
      <c r="R36" s="619" t="s">
        <v>180</v>
      </c>
      <c r="S36" s="619" t="s">
        <v>180</v>
      </c>
      <c r="T36" s="619" t="s">
        <v>180</v>
      </c>
      <c r="U36" s="619" t="s">
        <v>180</v>
      </c>
      <c r="V36" s="408">
        <f>V37</f>
        <v>0</v>
      </c>
      <c r="W36" s="408">
        <f>W37</f>
        <v>0</v>
      </c>
      <c r="X36" s="619" t="s">
        <v>180</v>
      </c>
      <c r="Y36" s="619" t="s">
        <v>180</v>
      </c>
      <c r="Z36" s="619" t="s">
        <v>180</v>
      </c>
      <c r="AA36" s="619" t="s">
        <v>180</v>
      </c>
      <c r="AB36" s="619" t="s">
        <v>180</v>
      </c>
      <c r="AC36" s="619" t="s">
        <v>180</v>
      </c>
      <c r="AD36" s="619" t="s">
        <v>180</v>
      </c>
      <c r="AE36" s="619" t="s">
        <v>180</v>
      </c>
      <c r="AF36" s="619" t="s">
        <v>180</v>
      </c>
      <c r="AG36" s="6"/>
    </row>
    <row r="37" spans="1:33" ht="42" customHeight="1" x14ac:dyDescent="0.25">
      <c r="A37" s="6"/>
      <c r="B37" s="406" t="s">
        <v>100</v>
      </c>
      <c r="C37" s="395" t="s">
        <v>1529</v>
      </c>
      <c r="D37" s="399" t="s">
        <v>93</v>
      </c>
      <c r="E37" s="399" t="s">
        <v>180</v>
      </c>
      <c r="F37" s="399" t="s">
        <v>180</v>
      </c>
      <c r="G37" s="399" t="s">
        <v>180</v>
      </c>
      <c r="H37" s="399" t="s">
        <v>180</v>
      </c>
      <c r="I37" s="399" t="s">
        <v>180</v>
      </c>
      <c r="J37" s="399" t="s">
        <v>180</v>
      </c>
      <c r="K37" s="399" t="s">
        <v>180</v>
      </c>
      <c r="L37" s="399" t="s">
        <v>180</v>
      </c>
      <c r="M37" s="399" t="s">
        <v>180</v>
      </c>
      <c r="N37" s="399" t="s">
        <v>180</v>
      </c>
      <c r="O37" s="399" t="s">
        <v>180</v>
      </c>
      <c r="P37" s="399" t="s">
        <v>180</v>
      </c>
      <c r="Q37" s="399" t="s">
        <v>180</v>
      </c>
      <c r="R37" s="399" t="s">
        <v>180</v>
      </c>
      <c r="S37" s="399" t="s">
        <v>180</v>
      </c>
      <c r="T37" s="399" t="s">
        <v>180</v>
      </c>
      <c r="U37" s="399" t="s">
        <v>180</v>
      </c>
      <c r="V37" s="408">
        <f>SUM(V38:V38)</f>
        <v>0</v>
      </c>
      <c r="W37" s="408">
        <f>SUM(W38:W38)</f>
        <v>0</v>
      </c>
      <c r="X37" s="399" t="s">
        <v>180</v>
      </c>
      <c r="Y37" s="399" t="s">
        <v>180</v>
      </c>
      <c r="Z37" s="399" t="s">
        <v>180</v>
      </c>
      <c r="AA37" s="399" t="s">
        <v>180</v>
      </c>
      <c r="AB37" s="619" t="s">
        <v>180</v>
      </c>
      <c r="AC37" s="619" t="s">
        <v>180</v>
      </c>
      <c r="AD37" s="399" t="s">
        <v>180</v>
      </c>
      <c r="AE37" s="399" t="s">
        <v>180</v>
      </c>
      <c r="AF37" s="399" t="s">
        <v>180</v>
      </c>
      <c r="AG37" s="6"/>
    </row>
    <row r="38" spans="1:33" ht="36" hidden="1" customHeight="1" thickBot="1" x14ac:dyDescent="0.3">
      <c r="A38" s="6"/>
      <c r="B38" s="402" t="s">
        <v>106</v>
      </c>
      <c r="C38" s="409" t="s">
        <v>107</v>
      </c>
      <c r="D38" s="403" t="s">
        <v>93</v>
      </c>
      <c r="E38" s="309"/>
      <c r="F38" s="368"/>
      <c r="G38" s="309"/>
      <c r="H38" s="309"/>
      <c r="I38" s="309"/>
      <c r="J38" s="309"/>
      <c r="K38" s="309"/>
      <c r="L38" s="309"/>
      <c r="M38" s="309"/>
      <c r="N38" s="309"/>
      <c r="O38" s="309"/>
      <c r="P38" s="309"/>
      <c r="Q38" s="368"/>
      <c r="R38" s="309"/>
      <c r="S38" s="309"/>
      <c r="T38" s="309"/>
      <c r="U38" s="309"/>
      <c r="V38" s="316"/>
      <c r="W38" s="316"/>
      <c r="X38" s="316"/>
      <c r="Y38" s="309"/>
      <c r="Z38" s="309"/>
      <c r="AA38" s="309"/>
      <c r="AB38" s="309"/>
      <c r="AC38" s="309"/>
      <c r="AD38" s="368"/>
      <c r="AE38" s="309"/>
      <c r="AF38" s="309"/>
      <c r="AG38" s="6"/>
    </row>
    <row r="39" spans="1:33" ht="48" customHeight="1" x14ac:dyDescent="0.25">
      <c r="A39" s="6"/>
      <c r="B39" s="402" t="s">
        <v>108</v>
      </c>
      <c r="C39" s="409" t="s">
        <v>1530</v>
      </c>
      <c r="D39" s="403" t="s">
        <v>93</v>
      </c>
      <c r="E39" s="403" t="s">
        <v>180</v>
      </c>
      <c r="F39" s="403"/>
      <c r="G39" s="403" t="s">
        <v>180</v>
      </c>
      <c r="H39" s="403" t="s">
        <v>180</v>
      </c>
      <c r="I39" s="403" t="s">
        <v>180</v>
      </c>
      <c r="J39" s="403" t="s">
        <v>180</v>
      </c>
      <c r="K39" s="403" t="s">
        <v>180</v>
      </c>
      <c r="L39" s="403" t="s">
        <v>180</v>
      </c>
      <c r="M39" s="403" t="s">
        <v>180</v>
      </c>
      <c r="N39" s="403" t="s">
        <v>180</v>
      </c>
      <c r="O39" s="403" t="s">
        <v>180</v>
      </c>
      <c r="P39" s="403"/>
      <c r="Q39" s="403"/>
      <c r="R39" s="403"/>
      <c r="S39" s="403"/>
      <c r="T39" s="403"/>
      <c r="U39" s="403"/>
      <c r="V39" s="405"/>
      <c r="W39" s="405"/>
      <c r="X39" s="403"/>
      <c r="Y39" s="403"/>
      <c r="Z39" s="403"/>
      <c r="AA39" s="403"/>
      <c r="AB39" s="403"/>
      <c r="AC39" s="403"/>
      <c r="AD39" s="403"/>
      <c r="AE39" s="403"/>
      <c r="AF39" s="403"/>
      <c r="AG39" s="6"/>
    </row>
    <row r="40" spans="1:33" ht="48" customHeight="1" x14ac:dyDescent="0.25">
      <c r="B40" s="409" t="s">
        <v>110</v>
      </c>
      <c r="C40" s="409" t="s">
        <v>109</v>
      </c>
      <c r="D40" s="403" t="s">
        <v>93</v>
      </c>
      <c r="E40" s="412" t="s">
        <v>180</v>
      </c>
      <c r="F40" s="716"/>
      <c r="G40" s="412" t="s">
        <v>180</v>
      </c>
      <c r="H40" s="412" t="s">
        <v>180</v>
      </c>
      <c r="I40" s="412" t="s">
        <v>180</v>
      </c>
      <c r="J40" s="412" t="s">
        <v>180</v>
      </c>
      <c r="K40" s="412" t="s">
        <v>180</v>
      </c>
      <c r="L40" s="412" t="s">
        <v>180</v>
      </c>
      <c r="M40" s="403" t="s">
        <v>180</v>
      </c>
      <c r="N40" s="403" t="s">
        <v>180</v>
      </c>
      <c r="O40" s="403" t="s">
        <v>180</v>
      </c>
      <c r="P40" s="403"/>
      <c r="Q40" s="412"/>
      <c r="R40" s="412"/>
      <c r="S40" s="717"/>
      <c r="T40" s="412"/>
      <c r="U40" s="412"/>
      <c r="V40" s="404"/>
      <c r="W40" s="404"/>
      <c r="X40" s="412"/>
      <c r="Y40" s="412"/>
      <c r="Z40" s="412"/>
      <c r="AA40" s="412"/>
      <c r="AB40" s="412"/>
      <c r="AC40" s="412"/>
      <c r="AD40" s="718"/>
      <c r="AE40" s="403"/>
      <c r="AF40" s="403"/>
    </row>
    <row r="41" spans="1:33" ht="48" customHeight="1" x14ac:dyDescent="0.25">
      <c r="B41" s="409" t="s">
        <v>112</v>
      </c>
      <c r="C41" s="409" t="s">
        <v>111</v>
      </c>
      <c r="D41" s="403" t="s">
        <v>93</v>
      </c>
      <c r="E41" s="412" t="s">
        <v>180</v>
      </c>
      <c r="F41" s="716"/>
      <c r="G41" s="412" t="s">
        <v>180</v>
      </c>
      <c r="H41" s="412" t="s">
        <v>180</v>
      </c>
      <c r="I41" s="412" t="s">
        <v>180</v>
      </c>
      <c r="J41" s="412" t="s">
        <v>180</v>
      </c>
      <c r="K41" s="412" t="s">
        <v>180</v>
      </c>
      <c r="L41" s="412" t="s">
        <v>180</v>
      </c>
      <c r="M41" s="403" t="s">
        <v>180</v>
      </c>
      <c r="N41" s="403" t="s">
        <v>180</v>
      </c>
      <c r="O41" s="403" t="s">
        <v>180</v>
      </c>
      <c r="P41" s="403"/>
      <c r="Q41" s="412"/>
      <c r="R41" s="412"/>
      <c r="S41" s="717"/>
      <c r="T41" s="412"/>
      <c r="U41" s="412"/>
      <c r="V41" s="404"/>
      <c r="W41" s="404"/>
      <c r="X41" s="412"/>
      <c r="Y41" s="412"/>
      <c r="Z41" s="412"/>
      <c r="AA41" s="412"/>
      <c r="AB41" s="412"/>
      <c r="AC41" s="412"/>
      <c r="AD41" s="718"/>
      <c r="AE41" s="403"/>
      <c r="AF41" s="403"/>
    </row>
    <row r="42" spans="1:33" ht="42" customHeight="1" x14ac:dyDescent="0.25">
      <c r="B42" s="410" t="s">
        <v>1405</v>
      </c>
      <c r="C42" s="411" t="s">
        <v>113</v>
      </c>
      <c r="D42" s="395" t="s">
        <v>93</v>
      </c>
      <c r="E42" s="399" t="s">
        <v>180</v>
      </c>
      <c r="F42" s="719"/>
      <c r="G42" s="399" t="s">
        <v>180</v>
      </c>
      <c r="H42" s="399" t="s">
        <v>180</v>
      </c>
      <c r="I42" s="399" t="s">
        <v>180</v>
      </c>
      <c r="J42" s="399" t="s">
        <v>180</v>
      </c>
      <c r="K42" s="399" t="s">
        <v>180</v>
      </c>
      <c r="L42" s="399" t="s">
        <v>180</v>
      </c>
      <c r="M42" s="619" t="s">
        <v>180</v>
      </c>
      <c r="N42" s="619" t="s">
        <v>180</v>
      </c>
      <c r="O42" s="619" t="s">
        <v>180</v>
      </c>
      <c r="P42" s="619"/>
      <c r="Q42" s="399"/>
      <c r="R42" s="399"/>
      <c r="S42" s="720"/>
      <c r="T42" s="399"/>
      <c r="U42" s="399"/>
      <c r="V42" s="400"/>
      <c r="W42" s="400"/>
      <c r="X42" s="399"/>
      <c r="Y42" s="399"/>
      <c r="Z42" s="399"/>
      <c r="AA42" s="399"/>
      <c r="AB42" s="399"/>
      <c r="AC42" s="399"/>
      <c r="AD42" s="721"/>
      <c r="AE42" s="619"/>
      <c r="AF42" s="619"/>
    </row>
    <row r="43" spans="1:33" ht="33" customHeight="1" x14ac:dyDescent="0.25">
      <c r="B43" s="554" t="s">
        <v>1405</v>
      </c>
      <c r="C43" s="608" t="s">
        <v>1552</v>
      </c>
      <c r="D43" s="613" t="s">
        <v>1616</v>
      </c>
      <c r="E43" s="309" t="s">
        <v>180</v>
      </c>
      <c r="F43" s="368" t="s">
        <v>679</v>
      </c>
      <c r="G43" s="309" t="s">
        <v>180</v>
      </c>
      <c r="H43" s="309" t="s">
        <v>180</v>
      </c>
      <c r="I43" s="309" t="s">
        <v>180</v>
      </c>
      <c r="J43" s="309" t="s">
        <v>180</v>
      </c>
      <c r="K43" s="309" t="s">
        <v>180</v>
      </c>
      <c r="L43" s="309" t="s">
        <v>180</v>
      </c>
      <c r="M43" s="369" t="s">
        <v>609</v>
      </c>
      <c r="N43" s="369" t="s">
        <v>609</v>
      </c>
      <c r="O43" s="369" t="s">
        <v>608</v>
      </c>
      <c r="P43" s="369" t="s">
        <v>608</v>
      </c>
      <c r="Q43" s="309" t="s">
        <v>679</v>
      </c>
      <c r="R43" s="309" t="s">
        <v>608</v>
      </c>
      <c r="S43" s="319" t="s">
        <v>608</v>
      </c>
      <c r="T43" s="309" t="s">
        <v>608</v>
      </c>
      <c r="U43" s="309">
        <v>15</v>
      </c>
      <c r="V43" s="316" t="s">
        <v>608</v>
      </c>
      <c r="W43" s="316" t="s">
        <v>608</v>
      </c>
      <c r="X43" s="309" t="s">
        <v>608</v>
      </c>
      <c r="Y43" s="309" t="s">
        <v>608</v>
      </c>
      <c r="Z43" s="309" t="s">
        <v>608</v>
      </c>
      <c r="AA43" s="309" t="s">
        <v>608</v>
      </c>
      <c r="AB43" s="309" t="s">
        <v>608</v>
      </c>
      <c r="AC43" s="309" t="s">
        <v>608</v>
      </c>
      <c r="AD43" s="370" t="s">
        <v>1664</v>
      </c>
      <c r="AE43" s="369" t="s">
        <v>608</v>
      </c>
      <c r="AF43" s="369" t="s">
        <v>608</v>
      </c>
    </row>
    <row r="44" spans="1:33" ht="42" customHeight="1" x14ac:dyDescent="0.25">
      <c r="B44" s="410" t="s">
        <v>1404</v>
      </c>
      <c r="C44" s="411" t="s">
        <v>1531</v>
      </c>
      <c r="D44" s="395" t="s">
        <v>93</v>
      </c>
      <c r="E44" s="399"/>
      <c r="F44" s="719"/>
      <c r="G44" s="399" t="s">
        <v>180</v>
      </c>
      <c r="H44" s="399" t="s">
        <v>180</v>
      </c>
      <c r="I44" s="399" t="s">
        <v>180</v>
      </c>
      <c r="J44" s="399" t="s">
        <v>180</v>
      </c>
      <c r="K44" s="399" t="s">
        <v>180</v>
      </c>
      <c r="L44" s="399" t="s">
        <v>180</v>
      </c>
      <c r="M44" s="619" t="s">
        <v>180</v>
      </c>
      <c r="N44" s="619" t="s">
        <v>180</v>
      </c>
      <c r="O44" s="619"/>
      <c r="P44" s="619"/>
      <c r="Q44" s="399"/>
      <c r="R44" s="399"/>
      <c r="S44" s="720"/>
      <c r="T44" s="399"/>
      <c r="U44" s="399"/>
      <c r="V44" s="400"/>
      <c r="W44" s="400"/>
      <c r="X44" s="399"/>
      <c r="Y44" s="399"/>
      <c r="Z44" s="399"/>
      <c r="AA44" s="399"/>
      <c r="AB44" s="399"/>
      <c r="AC44" s="399"/>
      <c r="AD44" s="721"/>
      <c r="AE44" s="619"/>
      <c r="AF44" s="619"/>
    </row>
    <row r="45" spans="1:33" ht="33" customHeight="1" x14ac:dyDescent="0.25">
      <c r="B45" s="554" t="s">
        <v>1404</v>
      </c>
      <c r="C45" s="824" t="s">
        <v>1553</v>
      </c>
      <c r="D45" s="613" t="s">
        <v>1617</v>
      </c>
      <c r="E45" s="309" t="s">
        <v>180</v>
      </c>
      <c r="F45" s="368" t="s">
        <v>679</v>
      </c>
      <c r="G45" s="309" t="s">
        <v>180</v>
      </c>
      <c r="H45" s="309" t="s">
        <v>180</v>
      </c>
      <c r="I45" s="309" t="s">
        <v>180</v>
      </c>
      <c r="J45" s="309" t="s">
        <v>180</v>
      </c>
      <c r="K45" s="309" t="s">
        <v>180</v>
      </c>
      <c r="L45" s="309" t="s">
        <v>180</v>
      </c>
      <c r="M45" s="369" t="s">
        <v>609</v>
      </c>
      <c r="N45" s="369" t="s">
        <v>609</v>
      </c>
      <c r="O45" s="369" t="s">
        <v>608</v>
      </c>
      <c r="P45" s="369" t="s">
        <v>608</v>
      </c>
      <c r="Q45" s="309" t="s">
        <v>679</v>
      </c>
      <c r="R45" s="309" t="s">
        <v>608</v>
      </c>
      <c r="S45" s="319" t="s">
        <v>608</v>
      </c>
      <c r="T45" s="309" t="s">
        <v>608</v>
      </c>
      <c r="U45" s="309">
        <v>127</v>
      </c>
      <c r="V45" s="316" t="s">
        <v>608</v>
      </c>
      <c r="W45" s="316" t="s">
        <v>608</v>
      </c>
      <c r="X45" s="309" t="s">
        <v>608</v>
      </c>
      <c r="Y45" s="309" t="s">
        <v>608</v>
      </c>
      <c r="Z45" s="309" t="s">
        <v>608</v>
      </c>
      <c r="AA45" s="309" t="s">
        <v>608</v>
      </c>
      <c r="AB45" s="309" t="s">
        <v>608</v>
      </c>
      <c r="AC45" s="309" t="s">
        <v>608</v>
      </c>
      <c r="AD45" s="370" t="s">
        <v>1664</v>
      </c>
      <c r="AE45" s="369" t="s">
        <v>608</v>
      </c>
      <c r="AF45" s="369" t="s">
        <v>608</v>
      </c>
    </row>
    <row r="46" spans="1:33" ht="33" customHeight="1" x14ac:dyDescent="0.25">
      <c r="B46" s="554" t="s">
        <v>1404</v>
      </c>
      <c r="C46" s="824" t="s">
        <v>1551</v>
      </c>
      <c r="D46" s="613" t="s">
        <v>1618</v>
      </c>
      <c r="E46" s="309" t="s">
        <v>180</v>
      </c>
      <c r="F46" s="368" t="s">
        <v>679</v>
      </c>
      <c r="G46" s="309" t="s">
        <v>180</v>
      </c>
      <c r="H46" s="309" t="s">
        <v>180</v>
      </c>
      <c r="I46" s="309" t="s">
        <v>180</v>
      </c>
      <c r="J46" s="309" t="s">
        <v>180</v>
      </c>
      <c r="K46" s="309" t="s">
        <v>180</v>
      </c>
      <c r="L46" s="309" t="s">
        <v>180</v>
      </c>
      <c r="M46" s="369" t="s">
        <v>609</v>
      </c>
      <c r="N46" s="369" t="s">
        <v>609</v>
      </c>
      <c r="O46" s="369" t="s">
        <v>608</v>
      </c>
      <c r="P46" s="369" t="s">
        <v>608</v>
      </c>
      <c r="Q46" s="309" t="s">
        <v>679</v>
      </c>
      <c r="R46" s="309" t="s">
        <v>608</v>
      </c>
      <c r="S46" s="319" t="s">
        <v>608</v>
      </c>
      <c r="T46" s="309" t="s">
        <v>608</v>
      </c>
      <c r="U46" s="309">
        <v>145</v>
      </c>
      <c r="V46" s="316" t="s">
        <v>608</v>
      </c>
      <c r="W46" s="316" t="s">
        <v>608</v>
      </c>
      <c r="X46" s="309" t="s">
        <v>608</v>
      </c>
      <c r="Y46" s="309" t="s">
        <v>608</v>
      </c>
      <c r="Z46" s="309" t="s">
        <v>608</v>
      </c>
      <c r="AA46" s="309" t="s">
        <v>608</v>
      </c>
      <c r="AB46" s="309" t="s">
        <v>608</v>
      </c>
      <c r="AC46" s="309" t="s">
        <v>608</v>
      </c>
      <c r="AD46" s="370" t="s">
        <v>1664</v>
      </c>
      <c r="AE46" s="369" t="s">
        <v>608</v>
      </c>
      <c r="AF46" s="369" t="s">
        <v>608</v>
      </c>
    </row>
    <row r="47" spans="1:33" ht="42" customHeight="1" x14ac:dyDescent="0.25">
      <c r="B47" s="410" t="s">
        <v>1403</v>
      </c>
      <c r="C47" s="411" t="s">
        <v>117</v>
      </c>
      <c r="D47" s="395" t="s">
        <v>93</v>
      </c>
      <c r="E47" s="399"/>
      <c r="F47" s="719"/>
      <c r="G47" s="399" t="s">
        <v>180</v>
      </c>
      <c r="H47" s="399" t="s">
        <v>180</v>
      </c>
      <c r="I47" s="399" t="s">
        <v>180</v>
      </c>
      <c r="J47" s="399" t="s">
        <v>180</v>
      </c>
      <c r="K47" s="399" t="s">
        <v>180</v>
      </c>
      <c r="L47" s="399" t="s">
        <v>180</v>
      </c>
      <c r="M47" s="619" t="s">
        <v>180</v>
      </c>
      <c r="N47" s="619" t="s">
        <v>180</v>
      </c>
      <c r="O47" s="619" t="s">
        <v>608</v>
      </c>
      <c r="P47" s="619" t="s">
        <v>608</v>
      </c>
      <c r="Q47" s="399"/>
      <c r="R47" s="399"/>
      <c r="S47" s="720"/>
      <c r="T47" s="399"/>
      <c r="U47" s="399"/>
      <c r="V47" s="400"/>
      <c r="W47" s="400"/>
      <c r="X47" s="399"/>
      <c r="Y47" s="399"/>
      <c r="Z47" s="399"/>
      <c r="AA47" s="399"/>
      <c r="AB47" s="399"/>
      <c r="AC47" s="399"/>
      <c r="AD47" s="721"/>
      <c r="AE47" s="619" t="s">
        <v>608</v>
      </c>
      <c r="AF47" s="619" t="s">
        <v>608</v>
      </c>
    </row>
    <row r="48" spans="1:33" ht="48" customHeight="1" x14ac:dyDescent="0.25">
      <c r="B48" s="402" t="s">
        <v>114</v>
      </c>
      <c r="C48" s="409" t="s">
        <v>119</v>
      </c>
      <c r="D48" s="402" t="s">
        <v>93</v>
      </c>
      <c r="E48" s="412"/>
      <c r="F48" s="716"/>
      <c r="G48" s="412" t="s">
        <v>180</v>
      </c>
      <c r="H48" s="412" t="s">
        <v>180</v>
      </c>
      <c r="I48" s="412" t="s">
        <v>180</v>
      </c>
      <c r="J48" s="412" t="s">
        <v>180</v>
      </c>
      <c r="K48" s="412" t="s">
        <v>180</v>
      </c>
      <c r="L48" s="412" t="s">
        <v>180</v>
      </c>
      <c r="M48" s="403" t="s">
        <v>180</v>
      </c>
      <c r="N48" s="403" t="s">
        <v>180</v>
      </c>
      <c r="O48" s="403" t="s">
        <v>608</v>
      </c>
      <c r="P48" s="403" t="s">
        <v>608</v>
      </c>
      <c r="Q48" s="412"/>
      <c r="R48" s="412"/>
      <c r="S48" s="717"/>
      <c r="T48" s="412"/>
      <c r="U48" s="412"/>
      <c r="V48" s="404"/>
      <c r="W48" s="404"/>
      <c r="X48" s="412"/>
      <c r="Y48" s="412"/>
      <c r="Z48" s="412"/>
      <c r="AA48" s="412"/>
      <c r="AB48" s="412"/>
      <c r="AC48" s="412"/>
      <c r="AD48" s="718"/>
      <c r="AE48" s="403" t="s">
        <v>608</v>
      </c>
      <c r="AF48" s="403" t="s">
        <v>608</v>
      </c>
    </row>
    <row r="49" spans="1:33" ht="42" customHeight="1" x14ac:dyDescent="0.25">
      <c r="B49" s="411" t="s">
        <v>1532</v>
      </c>
      <c r="C49" s="411" t="s">
        <v>1533</v>
      </c>
      <c r="D49" s="413" t="s">
        <v>93</v>
      </c>
      <c r="E49" s="399"/>
      <c r="F49" s="719"/>
      <c r="G49" s="399" t="s">
        <v>180</v>
      </c>
      <c r="H49" s="399" t="s">
        <v>180</v>
      </c>
      <c r="I49" s="399" t="s">
        <v>180</v>
      </c>
      <c r="J49" s="399" t="s">
        <v>180</v>
      </c>
      <c r="K49" s="399" t="s">
        <v>180</v>
      </c>
      <c r="L49" s="399" t="s">
        <v>180</v>
      </c>
      <c r="M49" s="619" t="s">
        <v>180</v>
      </c>
      <c r="N49" s="619" t="s">
        <v>180</v>
      </c>
      <c r="O49" s="619" t="s">
        <v>608</v>
      </c>
      <c r="P49" s="619" t="s">
        <v>608</v>
      </c>
      <c r="Q49" s="399"/>
      <c r="R49" s="399"/>
      <c r="S49" s="720"/>
      <c r="T49" s="399"/>
      <c r="U49" s="399"/>
      <c r="V49" s="400"/>
      <c r="W49" s="400"/>
      <c r="X49" s="399"/>
      <c r="Y49" s="399"/>
      <c r="Z49" s="399"/>
      <c r="AA49" s="399"/>
      <c r="AB49" s="399"/>
      <c r="AC49" s="399"/>
      <c r="AD49" s="721"/>
      <c r="AE49" s="619" t="s">
        <v>608</v>
      </c>
      <c r="AF49" s="619" t="s">
        <v>608</v>
      </c>
    </row>
    <row r="50" spans="1:33" ht="42" customHeight="1" x14ac:dyDescent="0.25">
      <c r="B50" s="410" t="s">
        <v>1534</v>
      </c>
      <c r="C50" s="411" t="s">
        <v>123</v>
      </c>
      <c r="D50" s="413" t="s">
        <v>93</v>
      </c>
      <c r="E50" s="399"/>
      <c r="F50" s="719"/>
      <c r="G50" s="399" t="s">
        <v>180</v>
      </c>
      <c r="H50" s="399" t="s">
        <v>180</v>
      </c>
      <c r="I50" s="399" t="s">
        <v>180</v>
      </c>
      <c r="J50" s="399" t="s">
        <v>180</v>
      </c>
      <c r="K50" s="399" t="s">
        <v>180</v>
      </c>
      <c r="L50" s="399" t="s">
        <v>180</v>
      </c>
      <c r="M50" s="619" t="s">
        <v>180</v>
      </c>
      <c r="N50" s="619" t="s">
        <v>180</v>
      </c>
      <c r="O50" s="619" t="s">
        <v>608</v>
      </c>
      <c r="P50" s="619" t="s">
        <v>608</v>
      </c>
      <c r="Q50" s="399"/>
      <c r="R50" s="399"/>
      <c r="S50" s="720"/>
      <c r="T50" s="399"/>
      <c r="U50" s="399"/>
      <c r="V50" s="400"/>
      <c r="W50" s="400"/>
      <c r="X50" s="399"/>
      <c r="Y50" s="399"/>
      <c r="Z50" s="399"/>
      <c r="AA50" s="399"/>
      <c r="AB50" s="399"/>
      <c r="AC50" s="399"/>
      <c r="AD50" s="721"/>
      <c r="AE50" s="619" t="s">
        <v>608</v>
      </c>
      <c r="AF50" s="619" t="s">
        <v>608</v>
      </c>
    </row>
    <row r="51" spans="1:33" ht="48" customHeight="1" x14ac:dyDescent="0.25">
      <c r="A51" s="6"/>
      <c r="B51" s="402" t="s">
        <v>116</v>
      </c>
      <c r="C51" s="402" t="s">
        <v>1535</v>
      </c>
      <c r="D51" s="402" t="s">
        <v>93</v>
      </c>
      <c r="E51" s="403" t="s">
        <v>180</v>
      </c>
      <c r="F51" s="403" t="s">
        <v>180</v>
      </c>
      <c r="G51" s="403" t="s">
        <v>180</v>
      </c>
      <c r="H51" s="403" t="s">
        <v>180</v>
      </c>
      <c r="I51" s="403" t="s">
        <v>180</v>
      </c>
      <c r="J51" s="403" t="s">
        <v>180</v>
      </c>
      <c r="K51" s="403" t="s">
        <v>180</v>
      </c>
      <c r="L51" s="403" t="s">
        <v>180</v>
      </c>
      <c r="M51" s="403" t="s">
        <v>180</v>
      </c>
      <c r="N51" s="403" t="s">
        <v>180</v>
      </c>
      <c r="O51" s="403" t="s">
        <v>180</v>
      </c>
      <c r="P51" s="403" t="s">
        <v>180</v>
      </c>
      <c r="Q51" s="403" t="s">
        <v>180</v>
      </c>
      <c r="R51" s="403" t="s">
        <v>180</v>
      </c>
      <c r="S51" s="403" t="s">
        <v>180</v>
      </c>
      <c r="T51" s="403" t="s">
        <v>180</v>
      </c>
      <c r="U51" s="403" t="s">
        <v>180</v>
      </c>
      <c r="V51" s="403" t="s">
        <v>180</v>
      </c>
      <c r="W51" s="403" t="s">
        <v>180</v>
      </c>
      <c r="X51" s="403" t="s">
        <v>180</v>
      </c>
      <c r="Y51" s="403" t="s">
        <v>180</v>
      </c>
      <c r="Z51" s="403" t="s">
        <v>180</v>
      </c>
      <c r="AA51" s="403" t="s">
        <v>180</v>
      </c>
      <c r="AB51" s="403" t="s">
        <v>180</v>
      </c>
      <c r="AC51" s="403" t="s">
        <v>180</v>
      </c>
      <c r="AD51" s="403" t="s">
        <v>180</v>
      </c>
      <c r="AE51" s="403" t="s">
        <v>180</v>
      </c>
      <c r="AF51" s="403" t="s">
        <v>180</v>
      </c>
      <c r="AG51" s="6"/>
    </row>
    <row r="52" spans="1:33" ht="48" customHeight="1" x14ac:dyDescent="0.25">
      <c r="A52" s="6"/>
      <c r="B52" s="402" t="s">
        <v>1536</v>
      </c>
      <c r="C52" s="402" t="s">
        <v>795</v>
      </c>
      <c r="D52" s="402" t="s">
        <v>93</v>
      </c>
      <c r="E52" s="403" t="s">
        <v>180</v>
      </c>
      <c r="F52" s="403" t="s">
        <v>180</v>
      </c>
      <c r="G52" s="403" t="s">
        <v>180</v>
      </c>
      <c r="H52" s="403" t="s">
        <v>180</v>
      </c>
      <c r="I52" s="403" t="s">
        <v>180</v>
      </c>
      <c r="J52" s="403" t="s">
        <v>180</v>
      </c>
      <c r="K52" s="403" t="s">
        <v>180</v>
      </c>
      <c r="L52" s="403" t="s">
        <v>180</v>
      </c>
      <c r="M52" s="403" t="s">
        <v>180</v>
      </c>
      <c r="N52" s="403" t="s">
        <v>180</v>
      </c>
      <c r="O52" s="403" t="s">
        <v>180</v>
      </c>
      <c r="P52" s="403" t="s">
        <v>180</v>
      </c>
      <c r="Q52" s="403" t="s">
        <v>180</v>
      </c>
      <c r="R52" s="403" t="s">
        <v>180</v>
      </c>
      <c r="S52" s="403" t="s">
        <v>180</v>
      </c>
      <c r="T52" s="403" t="s">
        <v>180</v>
      </c>
      <c r="U52" s="403" t="s">
        <v>180</v>
      </c>
      <c r="V52" s="403" t="s">
        <v>180</v>
      </c>
      <c r="W52" s="403" t="s">
        <v>180</v>
      </c>
      <c r="X52" s="403" t="s">
        <v>180</v>
      </c>
      <c r="Y52" s="403" t="s">
        <v>180</v>
      </c>
      <c r="Z52" s="403" t="s">
        <v>180</v>
      </c>
      <c r="AA52" s="403" t="s">
        <v>180</v>
      </c>
      <c r="AB52" s="403" t="s">
        <v>180</v>
      </c>
      <c r="AC52" s="403" t="s">
        <v>180</v>
      </c>
      <c r="AD52" s="403" t="s">
        <v>180</v>
      </c>
      <c r="AE52" s="403" t="s">
        <v>180</v>
      </c>
      <c r="AF52" s="403" t="s">
        <v>180</v>
      </c>
      <c r="AG52" s="6"/>
    </row>
    <row r="53" spans="1:33" ht="42" customHeight="1" x14ac:dyDescent="0.25">
      <c r="A53" s="6"/>
      <c r="B53" s="413" t="s">
        <v>1536</v>
      </c>
      <c r="C53" s="413" t="s">
        <v>1537</v>
      </c>
      <c r="D53" s="413" t="s">
        <v>93</v>
      </c>
      <c r="E53" s="399" t="s">
        <v>180</v>
      </c>
      <c r="F53" s="399" t="s">
        <v>180</v>
      </c>
      <c r="G53" s="399" t="s">
        <v>180</v>
      </c>
      <c r="H53" s="399" t="s">
        <v>180</v>
      </c>
      <c r="I53" s="399" t="s">
        <v>180</v>
      </c>
      <c r="J53" s="399" t="s">
        <v>180</v>
      </c>
      <c r="K53" s="399" t="s">
        <v>180</v>
      </c>
      <c r="L53" s="399" t="s">
        <v>180</v>
      </c>
      <c r="M53" s="399" t="s">
        <v>180</v>
      </c>
      <c r="N53" s="399" t="s">
        <v>180</v>
      </c>
      <c r="O53" s="399" t="s">
        <v>180</v>
      </c>
      <c r="P53" s="399" t="s">
        <v>180</v>
      </c>
      <c r="Q53" s="399" t="s">
        <v>180</v>
      </c>
      <c r="R53" s="399" t="s">
        <v>180</v>
      </c>
      <c r="S53" s="399" t="s">
        <v>180</v>
      </c>
      <c r="T53" s="399" t="s">
        <v>180</v>
      </c>
      <c r="U53" s="399" t="s">
        <v>180</v>
      </c>
      <c r="V53" s="399" t="s">
        <v>180</v>
      </c>
      <c r="W53" s="399" t="s">
        <v>180</v>
      </c>
      <c r="X53" s="399" t="s">
        <v>180</v>
      </c>
      <c r="Y53" s="399" t="s">
        <v>180</v>
      </c>
      <c r="Z53" s="399" t="s">
        <v>180</v>
      </c>
      <c r="AA53" s="399" t="s">
        <v>180</v>
      </c>
      <c r="AB53" s="399" t="s">
        <v>180</v>
      </c>
      <c r="AC53" s="399" t="s">
        <v>180</v>
      </c>
      <c r="AD53" s="399" t="s">
        <v>180</v>
      </c>
      <c r="AE53" s="399" t="s">
        <v>180</v>
      </c>
      <c r="AF53" s="399" t="s">
        <v>180</v>
      </c>
      <c r="AG53" s="6"/>
    </row>
    <row r="54" spans="1:33" ht="42" customHeight="1" x14ac:dyDescent="0.25">
      <c r="A54" s="6"/>
      <c r="B54" s="413" t="s">
        <v>1536</v>
      </c>
      <c r="C54" s="413" t="s">
        <v>1539</v>
      </c>
      <c r="D54" s="413" t="s">
        <v>93</v>
      </c>
      <c r="E54" s="399" t="s">
        <v>180</v>
      </c>
      <c r="F54" s="399" t="s">
        <v>180</v>
      </c>
      <c r="G54" s="399" t="s">
        <v>180</v>
      </c>
      <c r="H54" s="399" t="s">
        <v>180</v>
      </c>
      <c r="I54" s="399" t="s">
        <v>180</v>
      </c>
      <c r="J54" s="399" t="s">
        <v>180</v>
      </c>
      <c r="K54" s="399" t="s">
        <v>180</v>
      </c>
      <c r="L54" s="399" t="s">
        <v>180</v>
      </c>
      <c r="M54" s="399" t="s">
        <v>180</v>
      </c>
      <c r="N54" s="399" t="s">
        <v>180</v>
      </c>
      <c r="O54" s="399" t="s">
        <v>180</v>
      </c>
      <c r="P54" s="399" t="s">
        <v>180</v>
      </c>
      <c r="Q54" s="399" t="s">
        <v>180</v>
      </c>
      <c r="R54" s="399" t="s">
        <v>180</v>
      </c>
      <c r="S54" s="399" t="s">
        <v>180</v>
      </c>
      <c r="T54" s="399" t="s">
        <v>180</v>
      </c>
      <c r="U54" s="399" t="s">
        <v>180</v>
      </c>
      <c r="V54" s="399" t="s">
        <v>180</v>
      </c>
      <c r="W54" s="399" t="s">
        <v>180</v>
      </c>
      <c r="X54" s="399" t="s">
        <v>180</v>
      </c>
      <c r="Y54" s="399" t="s">
        <v>180</v>
      </c>
      <c r="Z54" s="399" t="s">
        <v>180</v>
      </c>
      <c r="AA54" s="399" t="s">
        <v>180</v>
      </c>
      <c r="AB54" s="399" t="s">
        <v>180</v>
      </c>
      <c r="AC54" s="399" t="s">
        <v>180</v>
      </c>
      <c r="AD54" s="399" t="s">
        <v>180</v>
      </c>
      <c r="AE54" s="399" t="s">
        <v>180</v>
      </c>
      <c r="AF54" s="399" t="s">
        <v>180</v>
      </c>
      <c r="AG54" s="6"/>
    </row>
    <row r="55" spans="1:33" ht="42" customHeight="1" x14ac:dyDescent="0.25">
      <c r="A55" s="6"/>
      <c r="B55" s="413" t="s">
        <v>1536</v>
      </c>
      <c r="C55" s="413" t="s">
        <v>1540</v>
      </c>
      <c r="D55" s="413" t="s">
        <v>93</v>
      </c>
      <c r="E55" s="399" t="s">
        <v>180</v>
      </c>
      <c r="F55" s="399" t="s">
        <v>180</v>
      </c>
      <c r="G55" s="399" t="s">
        <v>180</v>
      </c>
      <c r="H55" s="399" t="s">
        <v>180</v>
      </c>
      <c r="I55" s="399" t="s">
        <v>180</v>
      </c>
      <c r="J55" s="399" t="s">
        <v>180</v>
      </c>
      <c r="K55" s="399" t="s">
        <v>180</v>
      </c>
      <c r="L55" s="399" t="s">
        <v>180</v>
      </c>
      <c r="M55" s="399" t="s">
        <v>180</v>
      </c>
      <c r="N55" s="399" t="s">
        <v>180</v>
      </c>
      <c r="O55" s="399" t="s">
        <v>180</v>
      </c>
      <c r="P55" s="399" t="s">
        <v>180</v>
      </c>
      <c r="Q55" s="399" t="s">
        <v>180</v>
      </c>
      <c r="R55" s="399" t="s">
        <v>180</v>
      </c>
      <c r="S55" s="399" t="s">
        <v>180</v>
      </c>
      <c r="T55" s="399" t="s">
        <v>180</v>
      </c>
      <c r="U55" s="399" t="s">
        <v>180</v>
      </c>
      <c r="V55" s="399" t="s">
        <v>180</v>
      </c>
      <c r="W55" s="399" t="s">
        <v>180</v>
      </c>
      <c r="X55" s="399" t="s">
        <v>180</v>
      </c>
      <c r="Y55" s="399" t="s">
        <v>180</v>
      </c>
      <c r="Z55" s="399" t="s">
        <v>180</v>
      </c>
      <c r="AA55" s="399" t="s">
        <v>180</v>
      </c>
      <c r="AB55" s="399" t="s">
        <v>180</v>
      </c>
      <c r="AC55" s="399" t="s">
        <v>180</v>
      </c>
      <c r="AD55" s="399" t="s">
        <v>180</v>
      </c>
      <c r="AE55" s="399" t="s">
        <v>180</v>
      </c>
      <c r="AF55" s="399" t="s">
        <v>180</v>
      </c>
      <c r="AG55" s="6"/>
    </row>
    <row r="56" spans="1:33" ht="48" customHeight="1" x14ac:dyDescent="0.25">
      <c r="A56" s="6"/>
      <c r="B56" s="599" t="s">
        <v>1538</v>
      </c>
      <c r="C56" s="402" t="s">
        <v>795</v>
      </c>
      <c r="D56" s="402" t="s">
        <v>93</v>
      </c>
      <c r="E56" s="412" t="s">
        <v>180</v>
      </c>
      <c r="F56" s="412" t="s">
        <v>180</v>
      </c>
      <c r="G56" s="412" t="s">
        <v>180</v>
      </c>
      <c r="H56" s="412" t="s">
        <v>180</v>
      </c>
      <c r="I56" s="412" t="s">
        <v>180</v>
      </c>
      <c r="J56" s="412" t="s">
        <v>180</v>
      </c>
      <c r="K56" s="412" t="s">
        <v>180</v>
      </c>
      <c r="L56" s="412" t="s">
        <v>180</v>
      </c>
      <c r="M56" s="412" t="s">
        <v>180</v>
      </c>
      <c r="N56" s="412" t="s">
        <v>180</v>
      </c>
      <c r="O56" s="412" t="s">
        <v>180</v>
      </c>
      <c r="P56" s="412" t="s">
        <v>180</v>
      </c>
      <c r="Q56" s="412" t="s">
        <v>180</v>
      </c>
      <c r="R56" s="412" t="s">
        <v>180</v>
      </c>
      <c r="S56" s="412" t="s">
        <v>180</v>
      </c>
      <c r="T56" s="412" t="s">
        <v>180</v>
      </c>
      <c r="U56" s="412" t="s">
        <v>180</v>
      </c>
      <c r="V56" s="412" t="s">
        <v>180</v>
      </c>
      <c r="W56" s="412" t="s">
        <v>180</v>
      </c>
      <c r="X56" s="412" t="s">
        <v>180</v>
      </c>
      <c r="Y56" s="412" t="s">
        <v>180</v>
      </c>
      <c r="Z56" s="412" t="s">
        <v>180</v>
      </c>
      <c r="AA56" s="412" t="s">
        <v>180</v>
      </c>
      <c r="AB56" s="412" t="s">
        <v>180</v>
      </c>
      <c r="AC56" s="412" t="s">
        <v>180</v>
      </c>
      <c r="AD56" s="412" t="s">
        <v>180</v>
      </c>
      <c r="AE56" s="412" t="s">
        <v>180</v>
      </c>
      <c r="AF56" s="412" t="s">
        <v>180</v>
      </c>
      <c r="AG56" s="6"/>
    </row>
    <row r="57" spans="1:33" ht="42" customHeight="1" x14ac:dyDescent="0.25">
      <c r="A57" s="6"/>
      <c r="B57" s="413" t="s">
        <v>1538</v>
      </c>
      <c r="C57" s="413" t="s">
        <v>1537</v>
      </c>
      <c r="D57" s="413" t="s">
        <v>93</v>
      </c>
      <c r="E57" s="399" t="s">
        <v>180</v>
      </c>
      <c r="F57" s="399" t="s">
        <v>180</v>
      </c>
      <c r="G57" s="399" t="s">
        <v>180</v>
      </c>
      <c r="H57" s="399" t="s">
        <v>180</v>
      </c>
      <c r="I57" s="399" t="s">
        <v>180</v>
      </c>
      <c r="J57" s="399" t="s">
        <v>180</v>
      </c>
      <c r="K57" s="399" t="s">
        <v>180</v>
      </c>
      <c r="L57" s="399" t="s">
        <v>180</v>
      </c>
      <c r="M57" s="399" t="s">
        <v>180</v>
      </c>
      <c r="N57" s="399" t="s">
        <v>180</v>
      </c>
      <c r="O57" s="399" t="s">
        <v>180</v>
      </c>
      <c r="P57" s="399" t="s">
        <v>180</v>
      </c>
      <c r="Q57" s="399" t="s">
        <v>180</v>
      </c>
      <c r="R57" s="399" t="s">
        <v>180</v>
      </c>
      <c r="S57" s="399" t="s">
        <v>180</v>
      </c>
      <c r="T57" s="399" t="s">
        <v>180</v>
      </c>
      <c r="U57" s="399" t="s">
        <v>180</v>
      </c>
      <c r="V57" s="399" t="s">
        <v>180</v>
      </c>
      <c r="W57" s="399" t="s">
        <v>180</v>
      </c>
      <c r="X57" s="399" t="s">
        <v>180</v>
      </c>
      <c r="Y57" s="399" t="s">
        <v>180</v>
      </c>
      <c r="Z57" s="399" t="s">
        <v>180</v>
      </c>
      <c r="AA57" s="399" t="s">
        <v>180</v>
      </c>
      <c r="AB57" s="399" t="s">
        <v>180</v>
      </c>
      <c r="AC57" s="399" t="s">
        <v>180</v>
      </c>
      <c r="AD57" s="399" t="s">
        <v>180</v>
      </c>
      <c r="AE57" s="399" t="s">
        <v>180</v>
      </c>
      <c r="AF57" s="399" t="s">
        <v>180</v>
      </c>
      <c r="AG57" s="6"/>
    </row>
    <row r="58" spans="1:33" ht="42" customHeight="1" x14ac:dyDescent="0.25">
      <c r="A58" s="6"/>
      <c r="B58" s="413" t="s">
        <v>1538</v>
      </c>
      <c r="C58" s="413" t="s">
        <v>1539</v>
      </c>
      <c r="D58" s="413" t="s">
        <v>93</v>
      </c>
      <c r="E58" s="399" t="s">
        <v>180</v>
      </c>
      <c r="F58" s="399" t="s">
        <v>180</v>
      </c>
      <c r="G58" s="399" t="s">
        <v>180</v>
      </c>
      <c r="H58" s="399" t="s">
        <v>180</v>
      </c>
      <c r="I58" s="399" t="s">
        <v>180</v>
      </c>
      <c r="J58" s="399" t="s">
        <v>180</v>
      </c>
      <c r="K58" s="399" t="s">
        <v>180</v>
      </c>
      <c r="L58" s="399" t="s">
        <v>180</v>
      </c>
      <c r="M58" s="399" t="s">
        <v>180</v>
      </c>
      <c r="N58" s="399" t="s">
        <v>180</v>
      </c>
      <c r="O58" s="399" t="s">
        <v>180</v>
      </c>
      <c r="P58" s="399" t="s">
        <v>180</v>
      </c>
      <c r="Q58" s="399" t="s">
        <v>180</v>
      </c>
      <c r="R58" s="399" t="s">
        <v>180</v>
      </c>
      <c r="S58" s="399" t="s">
        <v>180</v>
      </c>
      <c r="T58" s="399" t="s">
        <v>180</v>
      </c>
      <c r="U58" s="399" t="s">
        <v>180</v>
      </c>
      <c r="V58" s="399" t="s">
        <v>180</v>
      </c>
      <c r="W58" s="399" t="s">
        <v>180</v>
      </c>
      <c r="X58" s="399" t="s">
        <v>180</v>
      </c>
      <c r="Y58" s="399" t="s">
        <v>180</v>
      </c>
      <c r="Z58" s="399" t="s">
        <v>180</v>
      </c>
      <c r="AA58" s="399" t="s">
        <v>180</v>
      </c>
      <c r="AB58" s="399" t="s">
        <v>180</v>
      </c>
      <c r="AC58" s="399" t="s">
        <v>180</v>
      </c>
      <c r="AD58" s="399" t="s">
        <v>180</v>
      </c>
      <c r="AE58" s="399" t="s">
        <v>180</v>
      </c>
      <c r="AF58" s="399" t="s">
        <v>180</v>
      </c>
      <c r="AG58" s="6"/>
    </row>
    <row r="59" spans="1:33" ht="42" customHeight="1" x14ac:dyDescent="0.25">
      <c r="A59" s="6"/>
      <c r="B59" s="413" t="s">
        <v>1538</v>
      </c>
      <c r="C59" s="413" t="s">
        <v>1540</v>
      </c>
      <c r="D59" s="413" t="s">
        <v>93</v>
      </c>
      <c r="E59" s="399" t="s">
        <v>180</v>
      </c>
      <c r="F59" s="399" t="s">
        <v>180</v>
      </c>
      <c r="G59" s="399" t="s">
        <v>180</v>
      </c>
      <c r="H59" s="399" t="s">
        <v>180</v>
      </c>
      <c r="I59" s="399" t="s">
        <v>180</v>
      </c>
      <c r="J59" s="399" t="s">
        <v>180</v>
      </c>
      <c r="K59" s="399" t="s">
        <v>180</v>
      </c>
      <c r="L59" s="399" t="s">
        <v>180</v>
      </c>
      <c r="M59" s="399" t="s">
        <v>180</v>
      </c>
      <c r="N59" s="399" t="s">
        <v>180</v>
      </c>
      <c r="O59" s="399" t="s">
        <v>180</v>
      </c>
      <c r="P59" s="399" t="s">
        <v>180</v>
      </c>
      <c r="Q59" s="399" t="s">
        <v>180</v>
      </c>
      <c r="R59" s="399" t="s">
        <v>180</v>
      </c>
      <c r="S59" s="399" t="s">
        <v>180</v>
      </c>
      <c r="T59" s="399" t="s">
        <v>180</v>
      </c>
      <c r="U59" s="399" t="s">
        <v>180</v>
      </c>
      <c r="V59" s="399" t="s">
        <v>180</v>
      </c>
      <c r="W59" s="399" t="s">
        <v>180</v>
      </c>
      <c r="X59" s="399" t="s">
        <v>180</v>
      </c>
      <c r="Y59" s="399" t="s">
        <v>180</v>
      </c>
      <c r="Z59" s="399" t="s">
        <v>180</v>
      </c>
      <c r="AA59" s="399" t="s">
        <v>180</v>
      </c>
      <c r="AB59" s="399" t="s">
        <v>180</v>
      </c>
      <c r="AC59" s="399" t="s">
        <v>180</v>
      </c>
      <c r="AD59" s="399" t="s">
        <v>180</v>
      </c>
      <c r="AE59" s="399" t="s">
        <v>180</v>
      </c>
      <c r="AF59" s="399" t="s">
        <v>180</v>
      </c>
      <c r="AG59" s="6"/>
    </row>
    <row r="60" spans="1:33" ht="48" customHeight="1" x14ac:dyDescent="0.25">
      <c r="A60" s="6"/>
      <c r="B60" s="415" t="s">
        <v>706</v>
      </c>
      <c r="C60" s="402" t="s">
        <v>1541</v>
      </c>
      <c r="D60" s="402" t="s">
        <v>93</v>
      </c>
      <c r="E60" s="412" t="s">
        <v>180</v>
      </c>
      <c r="F60" s="412" t="s">
        <v>180</v>
      </c>
      <c r="G60" s="412" t="s">
        <v>180</v>
      </c>
      <c r="H60" s="412" t="s">
        <v>180</v>
      </c>
      <c r="I60" s="412" t="s">
        <v>180</v>
      </c>
      <c r="J60" s="412" t="s">
        <v>180</v>
      </c>
      <c r="K60" s="412" t="s">
        <v>180</v>
      </c>
      <c r="L60" s="412" t="s">
        <v>180</v>
      </c>
      <c r="M60" s="412" t="s">
        <v>180</v>
      </c>
      <c r="N60" s="412" t="s">
        <v>180</v>
      </c>
      <c r="O60" s="412" t="s">
        <v>180</v>
      </c>
      <c r="P60" s="412" t="s">
        <v>180</v>
      </c>
      <c r="Q60" s="412" t="s">
        <v>180</v>
      </c>
      <c r="R60" s="412" t="s">
        <v>180</v>
      </c>
      <c r="S60" s="412" t="s">
        <v>180</v>
      </c>
      <c r="T60" s="412" t="s">
        <v>180</v>
      </c>
      <c r="U60" s="412" t="s">
        <v>180</v>
      </c>
      <c r="V60" s="412" t="s">
        <v>180</v>
      </c>
      <c r="W60" s="412" t="s">
        <v>180</v>
      </c>
      <c r="X60" s="412" t="s">
        <v>180</v>
      </c>
      <c r="Y60" s="412" t="s">
        <v>180</v>
      </c>
      <c r="Z60" s="412" t="s">
        <v>180</v>
      </c>
      <c r="AA60" s="412" t="s">
        <v>180</v>
      </c>
      <c r="AB60" s="412" t="s">
        <v>180</v>
      </c>
      <c r="AC60" s="412" t="s">
        <v>180</v>
      </c>
      <c r="AD60" s="412" t="s">
        <v>180</v>
      </c>
      <c r="AE60" s="412" t="s">
        <v>180</v>
      </c>
      <c r="AF60" s="412" t="s">
        <v>180</v>
      </c>
      <c r="AG60" s="6"/>
    </row>
    <row r="61" spans="1:33" ht="42" customHeight="1" x14ac:dyDescent="0.25">
      <c r="A61" s="6"/>
      <c r="B61" s="600" t="s">
        <v>1542</v>
      </c>
      <c r="C61" s="395" t="s">
        <v>266</v>
      </c>
      <c r="D61" s="413" t="s">
        <v>93</v>
      </c>
      <c r="E61" s="399" t="s">
        <v>180</v>
      </c>
      <c r="F61" s="399" t="s">
        <v>180</v>
      </c>
      <c r="G61" s="399" t="s">
        <v>180</v>
      </c>
      <c r="H61" s="399" t="s">
        <v>180</v>
      </c>
      <c r="I61" s="399" t="s">
        <v>180</v>
      </c>
      <c r="J61" s="399" t="s">
        <v>180</v>
      </c>
      <c r="K61" s="399" t="s">
        <v>180</v>
      </c>
      <c r="L61" s="399" t="s">
        <v>180</v>
      </c>
      <c r="M61" s="399" t="s">
        <v>180</v>
      </c>
      <c r="N61" s="399" t="s">
        <v>180</v>
      </c>
      <c r="O61" s="399" t="s">
        <v>180</v>
      </c>
      <c r="P61" s="399" t="s">
        <v>180</v>
      </c>
      <c r="Q61" s="399" t="s">
        <v>180</v>
      </c>
      <c r="R61" s="399" t="s">
        <v>180</v>
      </c>
      <c r="S61" s="399" t="s">
        <v>180</v>
      </c>
      <c r="T61" s="399" t="s">
        <v>180</v>
      </c>
      <c r="U61" s="399" t="s">
        <v>180</v>
      </c>
      <c r="V61" s="399" t="s">
        <v>180</v>
      </c>
      <c r="W61" s="399" t="s">
        <v>180</v>
      </c>
      <c r="X61" s="399" t="s">
        <v>180</v>
      </c>
      <c r="Y61" s="399" t="s">
        <v>180</v>
      </c>
      <c r="Z61" s="399" t="s">
        <v>180</v>
      </c>
      <c r="AA61" s="399" t="s">
        <v>180</v>
      </c>
      <c r="AB61" s="399" t="s">
        <v>180</v>
      </c>
      <c r="AC61" s="399" t="s">
        <v>180</v>
      </c>
      <c r="AD61" s="399" t="s">
        <v>180</v>
      </c>
      <c r="AE61" s="399" t="s">
        <v>180</v>
      </c>
      <c r="AF61" s="399" t="s">
        <v>180</v>
      </c>
      <c r="AG61" s="6"/>
    </row>
    <row r="62" spans="1:33" ht="33" customHeight="1" x14ac:dyDescent="0.25">
      <c r="A62" s="6"/>
      <c r="B62" s="609" t="s">
        <v>1542</v>
      </c>
      <c r="C62" s="802" t="s">
        <v>1621</v>
      </c>
      <c r="D62" s="613" t="s">
        <v>1619</v>
      </c>
      <c r="E62" s="309" t="s">
        <v>180</v>
      </c>
      <c r="F62" s="309" t="s">
        <v>679</v>
      </c>
      <c r="G62" s="309" t="s">
        <v>180</v>
      </c>
      <c r="H62" s="309" t="s">
        <v>180</v>
      </c>
      <c r="I62" s="309" t="s">
        <v>180</v>
      </c>
      <c r="J62" s="309" t="s">
        <v>180</v>
      </c>
      <c r="K62" s="309" t="s">
        <v>180</v>
      </c>
      <c r="L62" s="309" t="s">
        <v>180</v>
      </c>
      <c r="M62" s="309" t="s">
        <v>609</v>
      </c>
      <c r="N62" s="309" t="s">
        <v>609</v>
      </c>
      <c r="O62" s="309" t="s">
        <v>608</v>
      </c>
      <c r="P62" s="309" t="s">
        <v>608</v>
      </c>
      <c r="Q62" s="309" t="s">
        <v>679</v>
      </c>
      <c r="R62" s="309" t="s">
        <v>608</v>
      </c>
      <c r="S62" s="309" t="s">
        <v>608</v>
      </c>
      <c r="T62" s="309" t="s">
        <v>608</v>
      </c>
      <c r="U62" s="309" t="s">
        <v>608</v>
      </c>
      <c r="V62" s="309" t="s">
        <v>608</v>
      </c>
      <c r="W62" s="309" t="s">
        <v>608</v>
      </c>
      <c r="X62" s="309" t="s">
        <v>608</v>
      </c>
      <c r="Y62" s="309" t="s">
        <v>608</v>
      </c>
      <c r="Z62" s="309" t="s">
        <v>608</v>
      </c>
      <c r="AA62" s="309" t="s">
        <v>608</v>
      </c>
      <c r="AB62" s="309" t="s">
        <v>608</v>
      </c>
      <c r="AC62" s="309" t="s">
        <v>608</v>
      </c>
      <c r="AD62" s="368" t="s">
        <v>1667</v>
      </c>
      <c r="AE62" s="309" t="s">
        <v>608</v>
      </c>
      <c r="AF62" s="309" t="s">
        <v>608</v>
      </c>
      <c r="AG62" s="6"/>
    </row>
    <row r="63" spans="1:33" ht="33" customHeight="1" x14ac:dyDescent="0.25">
      <c r="A63" s="6"/>
      <c r="B63" s="609" t="s">
        <v>1542</v>
      </c>
      <c r="C63" s="802" t="s">
        <v>1678</v>
      </c>
      <c r="D63" s="613" t="s">
        <v>1686</v>
      </c>
      <c r="E63" s="309" t="s">
        <v>180</v>
      </c>
      <c r="F63" s="309" t="s">
        <v>679</v>
      </c>
      <c r="G63" s="309" t="s">
        <v>180</v>
      </c>
      <c r="H63" s="309" t="s">
        <v>180</v>
      </c>
      <c r="I63" s="309" t="s">
        <v>180</v>
      </c>
      <c r="J63" s="309" t="s">
        <v>180</v>
      </c>
      <c r="K63" s="309" t="s">
        <v>180</v>
      </c>
      <c r="L63" s="309" t="s">
        <v>180</v>
      </c>
      <c r="M63" s="309" t="s">
        <v>609</v>
      </c>
      <c r="N63" s="309" t="s">
        <v>609</v>
      </c>
      <c r="O63" s="309"/>
      <c r="P63" s="309"/>
      <c r="Q63" s="309" t="s">
        <v>679</v>
      </c>
      <c r="R63" s="309" t="s">
        <v>608</v>
      </c>
      <c r="S63" s="309" t="s">
        <v>608</v>
      </c>
      <c r="T63" s="309" t="s">
        <v>608</v>
      </c>
      <c r="U63" s="309" t="s">
        <v>608</v>
      </c>
      <c r="V63" s="309" t="s">
        <v>608</v>
      </c>
      <c r="W63" s="309" t="s">
        <v>608</v>
      </c>
      <c r="X63" s="309" t="s">
        <v>608</v>
      </c>
      <c r="Y63" s="309" t="s">
        <v>608</v>
      </c>
      <c r="Z63" s="309" t="s">
        <v>608</v>
      </c>
      <c r="AA63" s="309" t="s">
        <v>608</v>
      </c>
      <c r="AB63" s="309" t="s">
        <v>608</v>
      </c>
      <c r="AC63" s="309" t="s">
        <v>608</v>
      </c>
      <c r="AD63" s="368" t="s">
        <v>1667</v>
      </c>
      <c r="AE63" s="309" t="s">
        <v>608</v>
      </c>
      <c r="AF63" s="309" t="s">
        <v>608</v>
      </c>
      <c r="AG63" s="6"/>
    </row>
    <row r="64" spans="1:33" ht="42" customHeight="1" x14ac:dyDescent="0.25">
      <c r="A64" s="6"/>
      <c r="B64" s="397" t="s">
        <v>1543</v>
      </c>
      <c r="C64" s="398" t="s">
        <v>129</v>
      </c>
      <c r="D64" s="399" t="s">
        <v>93</v>
      </c>
      <c r="E64" s="619" t="s">
        <v>180</v>
      </c>
      <c r="F64" s="619" t="s">
        <v>180</v>
      </c>
      <c r="G64" s="619" t="s">
        <v>180</v>
      </c>
      <c r="H64" s="619" t="s">
        <v>180</v>
      </c>
      <c r="I64" s="619" t="s">
        <v>180</v>
      </c>
      <c r="J64" s="619" t="s">
        <v>180</v>
      </c>
      <c r="K64" s="619" t="s">
        <v>180</v>
      </c>
      <c r="L64" s="619" t="s">
        <v>180</v>
      </c>
      <c r="M64" s="619" t="s">
        <v>180</v>
      </c>
      <c r="N64" s="619" t="s">
        <v>180</v>
      </c>
      <c r="O64" s="619" t="s">
        <v>180</v>
      </c>
      <c r="P64" s="619" t="s">
        <v>180</v>
      </c>
      <c r="Q64" s="619" t="s">
        <v>180</v>
      </c>
      <c r="R64" s="619" t="s">
        <v>180</v>
      </c>
      <c r="S64" s="619" t="s">
        <v>180</v>
      </c>
      <c r="T64" s="619" t="s">
        <v>180</v>
      </c>
      <c r="U64" s="619" t="s">
        <v>180</v>
      </c>
      <c r="V64" s="619" t="s">
        <v>180</v>
      </c>
      <c r="W64" s="619" t="s">
        <v>180</v>
      </c>
      <c r="X64" s="619" t="s">
        <v>180</v>
      </c>
      <c r="Y64" s="619" t="s">
        <v>180</v>
      </c>
      <c r="Z64" s="619" t="s">
        <v>180</v>
      </c>
      <c r="AA64" s="619" t="s">
        <v>180</v>
      </c>
      <c r="AB64" s="619" t="s">
        <v>180</v>
      </c>
      <c r="AC64" s="619" t="s">
        <v>180</v>
      </c>
      <c r="AD64" s="619" t="s">
        <v>180</v>
      </c>
      <c r="AE64" s="619" t="s">
        <v>180</v>
      </c>
      <c r="AF64" s="619" t="s">
        <v>180</v>
      </c>
      <c r="AG64" s="6"/>
    </row>
    <row r="65" spans="1:33" ht="48" customHeight="1" x14ac:dyDescent="0.25">
      <c r="A65" s="6"/>
      <c r="B65" s="416" t="s">
        <v>118</v>
      </c>
      <c r="C65" s="417" t="s">
        <v>131</v>
      </c>
      <c r="D65" s="403" t="s">
        <v>93</v>
      </c>
      <c r="E65" s="412" t="s">
        <v>180</v>
      </c>
      <c r="F65" s="412" t="s">
        <v>180</v>
      </c>
      <c r="G65" s="412" t="s">
        <v>180</v>
      </c>
      <c r="H65" s="412" t="s">
        <v>180</v>
      </c>
      <c r="I65" s="412" t="s">
        <v>180</v>
      </c>
      <c r="J65" s="412" t="s">
        <v>180</v>
      </c>
      <c r="K65" s="412" t="s">
        <v>180</v>
      </c>
      <c r="L65" s="412" t="s">
        <v>180</v>
      </c>
      <c r="M65" s="412" t="s">
        <v>180</v>
      </c>
      <c r="N65" s="412" t="s">
        <v>180</v>
      </c>
      <c r="O65" s="412" t="s">
        <v>180</v>
      </c>
      <c r="P65" s="412" t="s">
        <v>180</v>
      </c>
      <c r="Q65" s="412" t="s">
        <v>180</v>
      </c>
      <c r="R65" s="412" t="s">
        <v>180</v>
      </c>
      <c r="S65" s="412" t="s">
        <v>180</v>
      </c>
      <c r="T65" s="412" t="s">
        <v>180</v>
      </c>
      <c r="U65" s="412" t="s">
        <v>180</v>
      </c>
      <c r="V65" s="412" t="s">
        <v>180</v>
      </c>
      <c r="W65" s="412" t="s">
        <v>180</v>
      </c>
      <c r="X65" s="412" t="s">
        <v>180</v>
      </c>
      <c r="Y65" s="412" t="s">
        <v>180</v>
      </c>
      <c r="Z65" s="412" t="s">
        <v>180</v>
      </c>
      <c r="AA65" s="412" t="s">
        <v>180</v>
      </c>
      <c r="AB65" s="412" t="s">
        <v>180</v>
      </c>
      <c r="AC65" s="412" t="s">
        <v>180</v>
      </c>
      <c r="AD65" s="412" t="s">
        <v>180</v>
      </c>
      <c r="AE65" s="412" t="s">
        <v>180</v>
      </c>
      <c r="AF65" s="412" t="s">
        <v>180</v>
      </c>
      <c r="AG65" s="6"/>
    </row>
    <row r="66" spans="1:33" ht="48" customHeight="1" x14ac:dyDescent="0.25">
      <c r="A66" s="6"/>
      <c r="B66" s="416" t="s">
        <v>120</v>
      </c>
      <c r="C66" s="417" t="s">
        <v>133</v>
      </c>
      <c r="D66" s="416" t="s">
        <v>93</v>
      </c>
      <c r="E66" s="412" t="s">
        <v>180</v>
      </c>
      <c r="F66" s="412" t="s">
        <v>180</v>
      </c>
      <c r="G66" s="412" t="s">
        <v>180</v>
      </c>
      <c r="H66" s="412" t="s">
        <v>180</v>
      </c>
      <c r="I66" s="412" t="s">
        <v>180</v>
      </c>
      <c r="J66" s="412" t="s">
        <v>180</v>
      </c>
      <c r="K66" s="412" t="s">
        <v>180</v>
      </c>
      <c r="L66" s="412" t="s">
        <v>180</v>
      </c>
      <c r="M66" s="412" t="s">
        <v>180</v>
      </c>
      <c r="N66" s="412" t="s">
        <v>180</v>
      </c>
      <c r="O66" s="412" t="s">
        <v>180</v>
      </c>
      <c r="P66" s="412" t="s">
        <v>180</v>
      </c>
      <c r="Q66" s="412" t="s">
        <v>180</v>
      </c>
      <c r="R66" s="412" t="s">
        <v>180</v>
      </c>
      <c r="S66" s="412" t="s">
        <v>180</v>
      </c>
      <c r="T66" s="412" t="s">
        <v>180</v>
      </c>
      <c r="U66" s="412" t="s">
        <v>180</v>
      </c>
      <c r="V66" s="412" t="s">
        <v>180</v>
      </c>
      <c r="W66" s="412" t="s">
        <v>180</v>
      </c>
      <c r="X66" s="412" t="s">
        <v>180</v>
      </c>
      <c r="Y66" s="412" t="s">
        <v>180</v>
      </c>
      <c r="Z66" s="412" t="s">
        <v>180</v>
      </c>
      <c r="AA66" s="412" t="s">
        <v>180</v>
      </c>
      <c r="AB66" s="412" t="s">
        <v>180</v>
      </c>
      <c r="AC66" s="412" t="s">
        <v>180</v>
      </c>
      <c r="AD66" s="412" t="s">
        <v>180</v>
      </c>
      <c r="AE66" s="412" t="s">
        <v>180</v>
      </c>
      <c r="AF66" s="412" t="s">
        <v>180</v>
      </c>
      <c r="AG66" s="6"/>
    </row>
    <row r="67" spans="1:33" ht="42" customHeight="1" x14ac:dyDescent="0.25">
      <c r="A67" s="6"/>
      <c r="B67" s="397" t="s">
        <v>1544</v>
      </c>
      <c r="C67" s="398" t="s">
        <v>135</v>
      </c>
      <c r="D67" s="418" t="s">
        <v>93</v>
      </c>
      <c r="E67" s="399" t="s">
        <v>180</v>
      </c>
      <c r="F67" s="399" t="s">
        <v>180</v>
      </c>
      <c r="G67" s="399" t="s">
        <v>180</v>
      </c>
      <c r="H67" s="399" t="s">
        <v>180</v>
      </c>
      <c r="I67" s="399" t="s">
        <v>180</v>
      </c>
      <c r="J67" s="399" t="s">
        <v>180</v>
      </c>
      <c r="K67" s="399" t="s">
        <v>180</v>
      </c>
      <c r="L67" s="399" t="s">
        <v>180</v>
      </c>
      <c r="M67" s="399" t="s">
        <v>180</v>
      </c>
      <c r="N67" s="399" t="s">
        <v>180</v>
      </c>
      <c r="O67" s="399" t="s">
        <v>180</v>
      </c>
      <c r="P67" s="399" t="s">
        <v>180</v>
      </c>
      <c r="Q67" s="399" t="s">
        <v>180</v>
      </c>
      <c r="R67" s="399" t="s">
        <v>180</v>
      </c>
      <c r="S67" s="399" t="s">
        <v>180</v>
      </c>
      <c r="T67" s="399" t="s">
        <v>180</v>
      </c>
      <c r="U67" s="399" t="s">
        <v>180</v>
      </c>
      <c r="V67" s="399" t="s">
        <v>180</v>
      </c>
      <c r="W67" s="399" t="s">
        <v>180</v>
      </c>
      <c r="X67" s="399" t="s">
        <v>180</v>
      </c>
      <c r="Y67" s="399" t="s">
        <v>180</v>
      </c>
      <c r="Z67" s="399" t="s">
        <v>180</v>
      </c>
      <c r="AA67" s="399" t="s">
        <v>180</v>
      </c>
      <c r="AB67" s="399" t="s">
        <v>180</v>
      </c>
      <c r="AC67" s="399" t="s">
        <v>180</v>
      </c>
      <c r="AD67" s="399" t="s">
        <v>180</v>
      </c>
      <c r="AE67" s="399" t="s">
        <v>180</v>
      </c>
      <c r="AF67" s="399" t="s">
        <v>180</v>
      </c>
      <c r="AG67" s="6"/>
    </row>
    <row r="68" spans="1:33" ht="42" customHeight="1" x14ac:dyDescent="0.25">
      <c r="A68" s="6"/>
      <c r="B68" s="397" t="s">
        <v>1545</v>
      </c>
      <c r="C68" s="398" t="s">
        <v>138</v>
      </c>
      <c r="D68" s="418" t="s">
        <v>93</v>
      </c>
      <c r="E68" s="399" t="s">
        <v>180</v>
      </c>
      <c r="F68" s="399" t="s">
        <v>180</v>
      </c>
      <c r="G68" s="399" t="s">
        <v>180</v>
      </c>
      <c r="H68" s="399" t="s">
        <v>180</v>
      </c>
      <c r="I68" s="399" t="s">
        <v>180</v>
      </c>
      <c r="J68" s="399" t="s">
        <v>180</v>
      </c>
      <c r="K68" s="399" t="s">
        <v>180</v>
      </c>
      <c r="L68" s="399" t="s">
        <v>180</v>
      </c>
      <c r="M68" s="399" t="s">
        <v>180</v>
      </c>
      <c r="N68" s="399" t="s">
        <v>180</v>
      </c>
      <c r="O68" s="399" t="s">
        <v>180</v>
      </c>
      <c r="P68" s="399" t="s">
        <v>180</v>
      </c>
      <c r="Q68" s="399" t="s">
        <v>180</v>
      </c>
      <c r="R68" s="399" t="s">
        <v>180</v>
      </c>
      <c r="S68" s="399" t="s">
        <v>180</v>
      </c>
      <c r="T68" s="399" t="s">
        <v>180</v>
      </c>
      <c r="U68" s="399" t="s">
        <v>180</v>
      </c>
      <c r="V68" s="399" t="s">
        <v>180</v>
      </c>
      <c r="W68" s="399" t="s">
        <v>180</v>
      </c>
      <c r="X68" s="399" t="s">
        <v>180</v>
      </c>
      <c r="Y68" s="399" t="s">
        <v>180</v>
      </c>
      <c r="Z68" s="399" t="s">
        <v>180</v>
      </c>
      <c r="AA68" s="399" t="s">
        <v>180</v>
      </c>
      <c r="AB68" s="399" t="s">
        <v>180</v>
      </c>
      <c r="AC68" s="399" t="s">
        <v>180</v>
      </c>
      <c r="AD68" s="399" t="s">
        <v>180</v>
      </c>
      <c r="AE68" s="399" t="s">
        <v>180</v>
      </c>
      <c r="AF68" s="399" t="s">
        <v>180</v>
      </c>
      <c r="AG68" s="6"/>
    </row>
    <row r="69" spans="1:33" ht="33" customHeight="1" x14ac:dyDescent="0.25">
      <c r="A69" s="6"/>
      <c r="B69" s="67" t="s">
        <v>1545</v>
      </c>
      <c r="C69" s="313" t="s">
        <v>1416</v>
      </c>
      <c r="D69" s="421" t="s">
        <v>1622</v>
      </c>
      <c r="E69" s="309">
        <v>2003</v>
      </c>
      <c r="F69" s="368" t="s">
        <v>678</v>
      </c>
      <c r="G69" s="309" t="s">
        <v>180</v>
      </c>
      <c r="H69" s="309" t="s">
        <v>180</v>
      </c>
      <c r="I69" s="309" t="s">
        <v>180</v>
      </c>
      <c r="J69" s="309" t="s">
        <v>180</v>
      </c>
      <c r="K69" s="309" t="s">
        <v>180</v>
      </c>
      <c r="L69" s="309" t="s">
        <v>180</v>
      </c>
      <c r="M69" s="309" t="s">
        <v>609</v>
      </c>
      <c r="N69" s="309" t="s">
        <v>609</v>
      </c>
      <c r="O69" s="309" t="s">
        <v>608</v>
      </c>
      <c r="P69" s="309" t="s">
        <v>608</v>
      </c>
      <c r="Q69" s="309" t="s">
        <v>1709</v>
      </c>
      <c r="R69" s="309" t="s">
        <v>608</v>
      </c>
      <c r="S69" s="309" t="s">
        <v>608</v>
      </c>
      <c r="T69" s="309" t="s">
        <v>608</v>
      </c>
      <c r="U69" s="309" t="s">
        <v>608</v>
      </c>
      <c r="V69" s="309" t="s">
        <v>608</v>
      </c>
      <c r="W69" s="309" t="s">
        <v>608</v>
      </c>
      <c r="X69" s="309" t="s">
        <v>608</v>
      </c>
      <c r="Y69" s="309" t="s">
        <v>608</v>
      </c>
      <c r="Z69" s="309" t="s">
        <v>608</v>
      </c>
      <c r="AA69" s="309" t="s">
        <v>608</v>
      </c>
      <c r="AB69" s="309" t="s">
        <v>608</v>
      </c>
      <c r="AC69" s="309" t="s">
        <v>608</v>
      </c>
      <c r="AD69" s="309" t="s">
        <v>1666</v>
      </c>
      <c r="AE69" s="309" t="s">
        <v>608</v>
      </c>
      <c r="AF69" s="309" t="s">
        <v>608</v>
      </c>
      <c r="AG69" s="6"/>
    </row>
    <row r="70" spans="1:33" ht="33" customHeight="1" x14ac:dyDescent="0.25">
      <c r="B70" s="67" t="s">
        <v>1545</v>
      </c>
      <c r="C70" s="313" t="s">
        <v>1425</v>
      </c>
      <c r="D70" s="67" t="s">
        <v>1629</v>
      </c>
      <c r="E70" s="309">
        <v>2001</v>
      </c>
      <c r="F70" s="368" t="s">
        <v>678</v>
      </c>
      <c r="G70" s="309" t="s">
        <v>180</v>
      </c>
      <c r="H70" s="309" t="s">
        <v>180</v>
      </c>
      <c r="I70" s="309" t="s">
        <v>180</v>
      </c>
      <c r="J70" s="309" t="s">
        <v>180</v>
      </c>
      <c r="K70" s="309" t="s">
        <v>180</v>
      </c>
      <c r="L70" s="309" t="s">
        <v>180</v>
      </c>
      <c r="M70" s="309" t="s">
        <v>609</v>
      </c>
      <c r="N70" s="309" t="s">
        <v>609</v>
      </c>
      <c r="O70" s="309" t="s">
        <v>608</v>
      </c>
      <c r="P70" s="309" t="s">
        <v>608</v>
      </c>
      <c r="Q70" s="309" t="s">
        <v>1710</v>
      </c>
      <c r="R70" s="309" t="s">
        <v>608</v>
      </c>
      <c r="S70" s="309" t="s">
        <v>608</v>
      </c>
      <c r="T70" s="309" t="s">
        <v>608</v>
      </c>
      <c r="U70" s="309" t="s">
        <v>608</v>
      </c>
      <c r="V70" s="309" t="s">
        <v>608</v>
      </c>
      <c r="W70" s="309" t="s">
        <v>608</v>
      </c>
      <c r="X70" s="309" t="s">
        <v>608</v>
      </c>
      <c r="Y70" s="309" t="s">
        <v>608</v>
      </c>
      <c r="Z70" s="309" t="s">
        <v>608</v>
      </c>
      <c r="AA70" s="309" t="s">
        <v>608</v>
      </c>
      <c r="AB70" s="309" t="s">
        <v>608</v>
      </c>
      <c r="AC70" s="309" t="s">
        <v>608</v>
      </c>
      <c r="AD70" s="309" t="s">
        <v>1666</v>
      </c>
      <c r="AE70" s="309" t="s">
        <v>608</v>
      </c>
      <c r="AF70" s="309" t="s">
        <v>608</v>
      </c>
    </row>
    <row r="71" spans="1:33" ht="33" customHeight="1" x14ac:dyDescent="0.25">
      <c r="A71" s="6"/>
      <c r="B71" s="67" t="s">
        <v>1545</v>
      </c>
      <c r="C71" s="313" t="s">
        <v>1646</v>
      </c>
      <c r="D71" s="67" t="s">
        <v>1630</v>
      </c>
      <c r="E71" s="309">
        <v>1991</v>
      </c>
      <c r="F71" s="368" t="s">
        <v>678</v>
      </c>
      <c r="G71" s="309" t="s">
        <v>180</v>
      </c>
      <c r="H71" s="309" t="s">
        <v>180</v>
      </c>
      <c r="I71" s="309" t="s">
        <v>180</v>
      </c>
      <c r="J71" s="309" t="s">
        <v>180</v>
      </c>
      <c r="K71" s="309" t="s">
        <v>180</v>
      </c>
      <c r="L71" s="309" t="s">
        <v>180</v>
      </c>
      <c r="M71" s="309" t="s">
        <v>609</v>
      </c>
      <c r="N71" s="309" t="s">
        <v>609</v>
      </c>
      <c r="O71" s="309" t="s">
        <v>608</v>
      </c>
      <c r="P71" s="309" t="s">
        <v>608</v>
      </c>
      <c r="Q71" s="309" t="s">
        <v>1711</v>
      </c>
      <c r="R71" s="309" t="s">
        <v>608</v>
      </c>
      <c r="S71" s="309" t="s">
        <v>608</v>
      </c>
      <c r="T71" s="309" t="s">
        <v>608</v>
      </c>
      <c r="U71" s="309" t="s">
        <v>608</v>
      </c>
      <c r="V71" s="309" t="s">
        <v>608</v>
      </c>
      <c r="W71" s="309" t="s">
        <v>608</v>
      </c>
      <c r="X71" s="309" t="s">
        <v>608</v>
      </c>
      <c r="Y71" s="309" t="s">
        <v>608</v>
      </c>
      <c r="Z71" s="309" t="s">
        <v>608</v>
      </c>
      <c r="AA71" s="309" t="s">
        <v>608</v>
      </c>
      <c r="AB71" s="309" t="s">
        <v>608</v>
      </c>
      <c r="AC71" s="309" t="s">
        <v>608</v>
      </c>
      <c r="AD71" s="309" t="s">
        <v>1666</v>
      </c>
      <c r="AE71" s="309" t="s">
        <v>608</v>
      </c>
      <c r="AF71" s="309" t="s">
        <v>608</v>
      </c>
      <c r="AG71" s="6"/>
    </row>
    <row r="72" spans="1:33" ht="33" customHeight="1" x14ac:dyDescent="0.25">
      <c r="B72" s="67" t="s">
        <v>1545</v>
      </c>
      <c r="C72" s="313" t="s">
        <v>1427</v>
      </c>
      <c r="D72" s="67" t="s">
        <v>1631</v>
      </c>
      <c r="E72" s="309">
        <v>2007</v>
      </c>
      <c r="F72" s="368" t="s">
        <v>678</v>
      </c>
      <c r="G72" s="309" t="s">
        <v>180</v>
      </c>
      <c r="H72" s="309" t="s">
        <v>180</v>
      </c>
      <c r="I72" s="309" t="s">
        <v>180</v>
      </c>
      <c r="J72" s="309" t="s">
        <v>180</v>
      </c>
      <c r="K72" s="309" t="s">
        <v>180</v>
      </c>
      <c r="L72" s="309" t="s">
        <v>180</v>
      </c>
      <c r="M72" s="309" t="s">
        <v>609</v>
      </c>
      <c r="N72" s="309" t="s">
        <v>609</v>
      </c>
      <c r="O72" s="309" t="s">
        <v>608</v>
      </c>
      <c r="P72" s="309" t="s">
        <v>608</v>
      </c>
      <c r="Q72" s="309" t="s">
        <v>1712</v>
      </c>
      <c r="R72" s="309" t="s">
        <v>608</v>
      </c>
      <c r="S72" s="309" t="s">
        <v>608</v>
      </c>
      <c r="T72" s="309" t="s">
        <v>608</v>
      </c>
      <c r="U72" s="309" t="s">
        <v>608</v>
      </c>
      <c r="V72" s="309" t="s">
        <v>608</v>
      </c>
      <c r="W72" s="309" t="s">
        <v>608</v>
      </c>
      <c r="X72" s="309" t="s">
        <v>608</v>
      </c>
      <c r="Y72" s="309" t="s">
        <v>608</v>
      </c>
      <c r="Z72" s="309" t="s">
        <v>608</v>
      </c>
      <c r="AA72" s="309" t="s">
        <v>608</v>
      </c>
      <c r="AB72" s="309" t="s">
        <v>608</v>
      </c>
      <c r="AC72" s="309" t="s">
        <v>608</v>
      </c>
      <c r="AD72" s="309" t="s">
        <v>1666</v>
      </c>
      <c r="AE72" s="309" t="s">
        <v>608</v>
      </c>
      <c r="AF72" s="309" t="s">
        <v>608</v>
      </c>
    </row>
    <row r="73" spans="1:33" ht="33" customHeight="1" x14ac:dyDescent="0.25">
      <c r="B73" s="67" t="s">
        <v>1545</v>
      </c>
      <c r="C73" s="313" t="s">
        <v>1648</v>
      </c>
      <c r="D73" s="67" t="s">
        <v>1632</v>
      </c>
      <c r="E73" s="309">
        <v>1987</v>
      </c>
      <c r="F73" s="368" t="s">
        <v>678</v>
      </c>
      <c r="G73" s="309" t="s">
        <v>180</v>
      </c>
      <c r="H73" s="309" t="s">
        <v>180</v>
      </c>
      <c r="I73" s="309" t="s">
        <v>180</v>
      </c>
      <c r="J73" s="309" t="s">
        <v>180</v>
      </c>
      <c r="K73" s="309" t="s">
        <v>180</v>
      </c>
      <c r="L73" s="309" t="s">
        <v>180</v>
      </c>
      <c r="M73" s="309" t="s">
        <v>609</v>
      </c>
      <c r="N73" s="309" t="s">
        <v>609</v>
      </c>
      <c r="O73" s="309" t="s">
        <v>608</v>
      </c>
      <c r="P73" s="309" t="s">
        <v>608</v>
      </c>
      <c r="Q73" s="309" t="s">
        <v>1713</v>
      </c>
      <c r="R73" s="309" t="s">
        <v>608</v>
      </c>
      <c r="S73" s="309" t="s">
        <v>608</v>
      </c>
      <c r="T73" s="309" t="s">
        <v>608</v>
      </c>
      <c r="U73" s="309" t="s">
        <v>608</v>
      </c>
      <c r="V73" s="309" t="s">
        <v>608</v>
      </c>
      <c r="W73" s="309" t="s">
        <v>608</v>
      </c>
      <c r="X73" s="309" t="s">
        <v>608</v>
      </c>
      <c r="Y73" s="309" t="s">
        <v>608</v>
      </c>
      <c r="Z73" s="309" t="s">
        <v>608</v>
      </c>
      <c r="AA73" s="309" t="s">
        <v>608</v>
      </c>
      <c r="AB73" s="309" t="s">
        <v>608</v>
      </c>
      <c r="AC73" s="309" t="s">
        <v>608</v>
      </c>
      <c r="AD73" s="309" t="s">
        <v>1666</v>
      </c>
      <c r="AE73" s="309" t="s">
        <v>608</v>
      </c>
      <c r="AF73" s="309" t="s">
        <v>608</v>
      </c>
    </row>
    <row r="74" spans="1:33" ht="33" customHeight="1" x14ac:dyDescent="0.25">
      <c r="B74" s="67" t="s">
        <v>1545</v>
      </c>
      <c r="C74" s="313" t="s">
        <v>1649</v>
      </c>
      <c r="D74" s="67" t="s">
        <v>1633</v>
      </c>
      <c r="E74" s="309">
        <v>1985</v>
      </c>
      <c r="F74" s="368" t="s">
        <v>678</v>
      </c>
      <c r="G74" s="309" t="s">
        <v>180</v>
      </c>
      <c r="H74" s="309" t="s">
        <v>180</v>
      </c>
      <c r="I74" s="309" t="s">
        <v>180</v>
      </c>
      <c r="J74" s="309" t="s">
        <v>180</v>
      </c>
      <c r="K74" s="309" t="s">
        <v>180</v>
      </c>
      <c r="L74" s="309" t="s">
        <v>180</v>
      </c>
      <c r="M74" s="309" t="s">
        <v>609</v>
      </c>
      <c r="N74" s="309" t="s">
        <v>609</v>
      </c>
      <c r="O74" s="309" t="s">
        <v>608</v>
      </c>
      <c r="P74" s="309" t="s">
        <v>608</v>
      </c>
      <c r="Q74" s="309" t="s">
        <v>1714</v>
      </c>
      <c r="R74" s="309" t="s">
        <v>608</v>
      </c>
      <c r="S74" s="309" t="s">
        <v>608</v>
      </c>
      <c r="T74" s="309" t="s">
        <v>608</v>
      </c>
      <c r="U74" s="309" t="s">
        <v>608</v>
      </c>
      <c r="V74" s="309" t="s">
        <v>608</v>
      </c>
      <c r="W74" s="309" t="s">
        <v>608</v>
      </c>
      <c r="X74" s="309" t="s">
        <v>608</v>
      </c>
      <c r="Y74" s="309" t="s">
        <v>608</v>
      </c>
      <c r="Z74" s="309" t="s">
        <v>608</v>
      </c>
      <c r="AA74" s="309" t="s">
        <v>608</v>
      </c>
      <c r="AB74" s="309" t="s">
        <v>608</v>
      </c>
      <c r="AC74" s="309" t="s">
        <v>608</v>
      </c>
      <c r="AD74" s="309" t="s">
        <v>1666</v>
      </c>
      <c r="AE74" s="309" t="s">
        <v>608</v>
      </c>
      <c r="AF74" s="309" t="s">
        <v>608</v>
      </c>
    </row>
    <row r="75" spans="1:33" ht="33" customHeight="1" x14ac:dyDescent="0.25">
      <c r="B75" s="67" t="s">
        <v>1545</v>
      </c>
      <c r="C75" s="313" t="s">
        <v>1424</v>
      </c>
      <c r="D75" s="67" t="s">
        <v>1637</v>
      </c>
      <c r="E75" s="309">
        <v>1988</v>
      </c>
      <c r="F75" s="368" t="s">
        <v>678</v>
      </c>
      <c r="G75" s="309" t="s">
        <v>180</v>
      </c>
      <c r="H75" s="309" t="s">
        <v>180</v>
      </c>
      <c r="I75" s="309" t="s">
        <v>180</v>
      </c>
      <c r="J75" s="309" t="s">
        <v>180</v>
      </c>
      <c r="K75" s="309" t="s">
        <v>180</v>
      </c>
      <c r="L75" s="309" t="s">
        <v>180</v>
      </c>
      <c r="M75" s="309" t="s">
        <v>609</v>
      </c>
      <c r="N75" s="309" t="s">
        <v>609</v>
      </c>
      <c r="O75" s="309" t="s">
        <v>609</v>
      </c>
      <c r="P75" s="309" t="s">
        <v>609</v>
      </c>
      <c r="Q75" s="309" t="s">
        <v>1715</v>
      </c>
      <c r="R75" s="309" t="s">
        <v>608</v>
      </c>
      <c r="S75" s="309" t="s">
        <v>608</v>
      </c>
      <c r="T75" s="309" t="s">
        <v>608</v>
      </c>
      <c r="U75" s="309" t="s">
        <v>608</v>
      </c>
      <c r="V75" s="309" t="s">
        <v>608</v>
      </c>
      <c r="W75" s="309" t="s">
        <v>608</v>
      </c>
      <c r="X75" s="309" t="s">
        <v>608</v>
      </c>
      <c r="Y75" s="309" t="s">
        <v>608</v>
      </c>
      <c r="Z75" s="309" t="s">
        <v>608</v>
      </c>
      <c r="AA75" s="309" t="s">
        <v>608</v>
      </c>
      <c r="AB75" s="309" t="s">
        <v>608</v>
      </c>
      <c r="AC75" s="309" t="s">
        <v>608</v>
      </c>
      <c r="AD75" s="309" t="s">
        <v>1666</v>
      </c>
      <c r="AE75" s="309" t="s">
        <v>608</v>
      </c>
      <c r="AF75" s="309" t="s">
        <v>608</v>
      </c>
    </row>
    <row r="76" spans="1:33" ht="48" customHeight="1" x14ac:dyDescent="0.25">
      <c r="B76" s="416" t="s">
        <v>122</v>
      </c>
      <c r="C76" s="417" t="s">
        <v>140</v>
      </c>
      <c r="D76" s="416" t="s">
        <v>93</v>
      </c>
      <c r="E76" s="412" t="s">
        <v>180</v>
      </c>
      <c r="F76" s="412"/>
      <c r="G76" s="412" t="s">
        <v>180</v>
      </c>
      <c r="H76" s="412" t="s">
        <v>180</v>
      </c>
      <c r="I76" s="412" t="s">
        <v>180</v>
      </c>
      <c r="J76" s="412" t="s">
        <v>180</v>
      </c>
      <c r="K76" s="412" t="s">
        <v>180</v>
      </c>
      <c r="L76" s="412" t="s">
        <v>180</v>
      </c>
      <c r="M76" s="412" t="s">
        <v>180</v>
      </c>
      <c r="N76" s="412" t="s">
        <v>180</v>
      </c>
      <c r="O76" s="412" t="s">
        <v>608</v>
      </c>
      <c r="P76" s="412" t="s">
        <v>608</v>
      </c>
      <c r="Q76" s="412" t="s">
        <v>180</v>
      </c>
      <c r="R76" s="412" t="s">
        <v>180</v>
      </c>
      <c r="S76" s="412" t="s">
        <v>180</v>
      </c>
      <c r="T76" s="412" t="s">
        <v>180</v>
      </c>
      <c r="U76" s="412" t="s">
        <v>180</v>
      </c>
      <c r="V76" s="412" t="s">
        <v>180</v>
      </c>
      <c r="W76" s="412" t="s">
        <v>180</v>
      </c>
      <c r="X76" s="412" t="s">
        <v>180</v>
      </c>
      <c r="Y76" s="412" t="s">
        <v>180</v>
      </c>
      <c r="Z76" s="412" t="s">
        <v>180</v>
      </c>
      <c r="AA76" s="412" t="s">
        <v>180</v>
      </c>
      <c r="AB76" s="412" t="s">
        <v>180</v>
      </c>
      <c r="AC76" s="412" t="s">
        <v>180</v>
      </c>
      <c r="AD76" s="412" t="s">
        <v>180</v>
      </c>
      <c r="AE76" s="412" t="s">
        <v>180</v>
      </c>
      <c r="AF76" s="412" t="s">
        <v>180</v>
      </c>
    </row>
    <row r="77" spans="1:33" ht="42" customHeight="1" x14ac:dyDescent="0.25">
      <c r="B77" s="397" t="s">
        <v>1546</v>
      </c>
      <c r="C77" s="398" t="s">
        <v>142</v>
      </c>
      <c r="D77" s="397" t="s">
        <v>93</v>
      </c>
      <c r="E77" s="399" t="s">
        <v>180</v>
      </c>
      <c r="F77" s="399"/>
      <c r="G77" s="399" t="s">
        <v>180</v>
      </c>
      <c r="H77" s="399" t="s">
        <v>180</v>
      </c>
      <c r="I77" s="399" t="s">
        <v>180</v>
      </c>
      <c r="J77" s="399" t="s">
        <v>180</v>
      </c>
      <c r="K77" s="399" t="s">
        <v>180</v>
      </c>
      <c r="L77" s="399" t="s">
        <v>180</v>
      </c>
      <c r="M77" s="399" t="s">
        <v>180</v>
      </c>
      <c r="N77" s="399" t="s">
        <v>180</v>
      </c>
      <c r="O77" s="399" t="s">
        <v>608</v>
      </c>
      <c r="P77" s="399" t="s">
        <v>608</v>
      </c>
      <c r="Q77" s="399" t="s">
        <v>180</v>
      </c>
      <c r="R77" s="399" t="s">
        <v>180</v>
      </c>
      <c r="S77" s="399" t="s">
        <v>180</v>
      </c>
      <c r="T77" s="399" t="s">
        <v>180</v>
      </c>
      <c r="U77" s="399" t="s">
        <v>180</v>
      </c>
      <c r="V77" s="399" t="s">
        <v>180</v>
      </c>
      <c r="W77" s="399" t="s">
        <v>180</v>
      </c>
      <c r="X77" s="399" t="s">
        <v>180</v>
      </c>
      <c r="Y77" s="399" t="s">
        <v>180</v>
      </c>
      <c r="Z77" s="399" t="s">
        <v>180</v>
      </c>
      <c r="AA77" s="399" t="s">
        <v>180</v>
      </c>
      <c r="AB77" s="399" t="s">
        <v>180</v>
      </c>
      <c r="AC77" s="399" t="s">
        <v>180</v>
      </c>
      <c r="AD77" s="399" t="s">
        <v>180</v>
      </c>
      <c r="AE77" s="399" t="s">
        <v>180</v>
      </c>
      <c r="AF77" s="399" t="s">
        <v>180</v>
      </c>
    </row>
    <row r="78" spans="1:33" ht="42" customHeight="1" x14ac:dyDescent="0.25">
      <c r="B78" s="397" t="s">
        <v>1547</v>
      </c>
      <c r="C78" s="398" t="s">
        <v>144</v>
      </c>
      <c r="D78" s="397" t="s">
        <v>93</v>
      </c>
      <c r="E78" s="399" t="s">
        <v>180</v>
      </c>
      <c r="F78" s="399"/>
      <c r="G78" s="399" t="s">
        <v>180</v>
      </c>
      <c r="H78" s="399" t="s">
        <v>180</v>
      </c>
      <c r="I78" s="399" t="s">
        <v>180</v>
      </c>
      <c r="J78" s="399" t="s">
        <v>180</v>
      </c>
      <c r="K78" s="399" t="s">
        <v>180</v>
      </c>
      <c r="L78" s="399" t="s">
        <v>180</v>
      </c>
      <c r="M78" s="399" t="s">
        <v>180</v>
      </c>
      <c r="N78" s="399" t="s">
        <v>180</v>
      </c>
      <c r="O78" s="399" t="s">
        <v>608</v>
      </c>
      <c r="P78" s="399" t="s">
        <v>608</v>
      </c>
      <c r="Q78" s="399" t="s">
        <v>180</v>
      </c>
      <c r="R78" s="399" t="s">
        <v>180</v>
      </c>
      <c r="S78" s="399" t="s">
        <v>180</v>
      </c>
      <c r="T78" s="399" t="s">
        <v>180</v>
      </c>
      <c r="U78" s="399" t="s">
        <v>180</v>
      </c>
      <c r="V78" s="399" t="s">
        <v>180</v>
      </c>
      <c r="W78" s="399" t="s">
        <v>180</v>
      </c>
      <c r="X78" s="399" t="s">
        <v>180</v>
      </c>
      <c r="Y78" s="399" t="s">
        <v>180</v>
      </c>
      <c r="Z78" s="399" t="s">
        <v>180</v>
      </c>
      <c r="AA78" s="399" t="s">
        <v>180</v>
      </c>
      <c r="AB78" s="399" t="s">
        <v>180</v>
      </c>
      <c r="AC78" s="399" t="s">
        <v>180</v>
      </c>
      <c r="AD78" s="399" t="s">
        <v>180</v>
      </c>
      <c r="AE78" s="399" t="s">
        <v>180</v>
      </c>
      <c r="AF78" s="399" t="s">
        <v>180</v>
      </c>
    </row>
    <row r="79" spans="1:33" ht="48" customHeight="1" x14ac:dyDescent="0.25">
      <c r="B79" s="416" t="s">
        <v>709</v>
      </c>
      <c r="C79" s="417" t="s">
        <v>146</v>
      </c>
      <c r="D79" s="416" t="s">
        <v>93</v>
      </c>
      <c r="E79" s="412" t="s">
        <v>180</v>
      </c>
      <c r="F79" s="412"/>
      <c r="G79" s="412" t="s">
        <v>180</v>
      </c>
      <c r="H79" s="412" t="s">
        <v>180</v>
      </c>
      <c r="I79" s="412" t="s">
        <v>180</v>
      </c>
      <c r="J79" s="412" t="s">
        <v>180</v>
      </c>
      <c r="K79" s="412" t="s">
        <v>180</v>
      </c>
      <c r="L79" s="412" t="s">
        <v>180</v>
      </c>
      <c r="M79" s="412" t="s">
        <v>180</v>
      </c>
      <c r="N79" s="412" t="s">
        <v>180</v>
      </c>
      <c r="O79" s="412" t="s">
        <v>608</v>
      </c>
      <c r="P79" s="412" t="s">
        <v>608</v>
      </c>
      <c r="Q79" s="412" t="s">
        <v>180</v>
      </c>
      <c r="R79" s="412" t="s">
        <v>180</v>
      </c>
      <c r="S79" s="412" t="s">
        <v>180</v>
      </c>
      <c r="T79" s="412" t="s">
        <v>180</v>
      </c>
      <c r="U79" s="412" t="s">
        <v>180</v>
      </c>
      <c r="V79" s="412" t="s">
        <v>180</v>
      </c>
      <c r="W79" s="412" t="s">
        <v>180</v>
      </c>
      <c r="X79" s="412" t="s">
        <v>180</v>
      </c>
      <c r="Y79" s="412" t="s">
        <v>180</v>
      </c>
      <c r="Z79" s="412" t="s">
        <v>180</v>
      </c>
      <c r="AA79" s="412" t="s">
        <v>180</v>
      </c>
      <c r="AB79" s="412" t="s">
        <v>180</v>
      </c>
      <c r="AC79" s="412" t="s">
        <v>180</v>
      </c>
      <c r="AD79" s="716" t="s">
        <v>180</v>
      </c>
      <c r="AE79" s="412" t="s">
        <v>180</v>
      </c>
      <c r="AF79" s="412" t="s">
        <v>180</v>
      </c>
    </row>
    <row r="80" spans="1:33" ht="48" customHeight="1" x14ac:dyDescent="0.25">
      <c r="A80" s="6"/>
      <c r="B80" s="415" t="s">
        <v>710</v>
      </c>
      <c r="C80" s="602" t="s">
        <v>164</v>
      </c>
      <c r="D80" s="601" t="s">
        <v>93</v>
      </c>
      <c r="E80" s="412" t="s">
        <v>180</v>
      </c>
      <c r="F80" s="412"/>
      <c r="G80" s="412" t="s">
        <v>180</v>
      </c>
      <c r="H80" s="412" t="s">
        <v>180</v>
      </c>
      <c r="I80" s="412" t="s">
        <v>180</v>
      </c>
      <c r="J80" s="412" t="s">
        <v>180</v>
      </c>
      <c r="K80" s="412" t="s">
        <v>180</v>
      </c>
      <c r="L80" s="412" t="s">
        <v>180</v>
      </c>
      <c r="M80" s="412" t="s">
        <v>180</v>
      </c>
      <c r="N80" s="412" t="s">
        <v>180</v>
      </c>
      <c r="O80" s="412" t="s">
        <v>180</v>
      </c>
      <c r="P80" s="412" t="s">
        <v>180</v>
      </c>
      <c r="Q80" s="412" t="s">
        <v>180</v>
      </c>
      <c r="R80" s="412" t="s">
        <v>180</v>
      </c>
      <c r="S80" s="412" t="s">
        <v>180</v>
      </c>
      <c r="T80" s="412" t="s">
        <v>180</v>
      </c>
      <c r="U80" s="412" t="s">
        <v>180</v>
      </c>
      <c r="V80" s="412" t="s">
        <v>180</v>
      </c>
      <c r="W80" s="412" t="s">
        <v>180</v>
      </c>
      <c r="X80" s="412" t="s">
        <v>180</v>
      </c>
      <c r="Y80" s="412" t="s">
        <v>180</v>
      </c>
      <c r="Z80" s="412" t="s">
        <v>180</v>
      </c>
      <c r="AA80" s="412" t="s">
        <v>180</v>
      </c>
      <c r="AB80" s="412" t="s">
        <v>180</v>
      </c>
      <c r="AC80" s="412" t="s">
        <v>180</v>
      </c>
      <c r="AD80" s="412" t="s">
        <v>180</v>
      </c>
      <c r="AE80" s="412" t="s">
        <v>180</v>
      </c>
      <c r="AF80" s="412" t="s">
        <v>180</v>
      </c>
      <c r="AG80" s="6"/>
    </row>
    <row r="81" spans="1:33" ht="42" customHeight="1" x14ac:dyDescent="0.25">
      <c r="A81" s="6"/>
      <c r="B81" s="600" t="s">
        <v>1548</v>
      </c>
      <c r="C81" s="420" t="s">
        <v>166</v>
      </c>
      <c r="D81" s="397" t="s">
        <v>93</v>
      </c>
      <c r="E81" s="399" t="s">
        <v>180</v>
      </c>
      <c r="F81" s="399"/>
      <c r="G81" s="399" t="s">
        <v>180</v>
      </c>
      <c r="H81" s="399" t="s">
        <v>180</v>
      </c>
      <c r="I81" s="399" t="s">
        <v>180</v>
      </c>
      <c r="J81" s="399" t="s">
        <v>180</v>
      </c>
      <c r="K81" s="399" t="s">
        <v>180</v>
      </c>
      <c r="L81" s="399" t="s">
        <v>180</v>
      </c>
      <c r="M81" s="399" t="s">
        <v>180</v>
      </c>
      <c r="N81" s="399" t="s">
        <v>180</v>
      </c>
      <c r="O81" s="399" t="s">
        <v>180</v>
      </c>
      <c r="P81" s="399" t="s">
        <v>180</v>
      </c>
      <c r="Q81" s="399" t="s">
        <v>180</v>
      </c>
      <c r="R81" s="399" t="s">
        <v>180</v>
      </c>
      <c r="S81" s="399" t="s">
        <v>180</v>
      </c>
      <c r="T81" s="399" t="s">
        <v>180</v>
      </c>
      <c r="U81" s="399" t="s">
        <v>180</v>
      </c>
      <c r="V81" s="399" t="s">
        <v>180</v>
      </c>
      <c r="W81" s="399" t="s">
        <v>180</v>
      </c>
      <c r="X81" s="399" t="s">
        <v>180</v>
      </c>
      <c r="Y81" s="399" t="s">
        <v>180</v>
      </c>
      <c r="Z81" s="399" t="s">
        <v>180</v>
      </c>
      <c r="AA81" s="399" t="s">
        <v>180</v>
      </c>
      <c r="AB81" s="399" t="s">
        <v>180</v>
      </c>
      <c r="AC81" s="399" t="s">
        <v>180</v>
      </c>
      <c r="AD81" s="399" t="s">
        <v>180</v>
      </c>
      <c r="AE81" s="399" t="s">
        <v>180</v>
      </c>
      <c r="AF81" s="399" t="s">
        <v>180</v>
      </c>
      <c r="AG81" s="6"/>
    </row>
    <row r="82" spans="1:33" ht="42" customHeight="1" x14ac:dyDescent="0.25">
      <c r="B82" s="397" t="s">
        <v>1549</v>
      </c>
      <c r="C82" s="398" t="s">
        <v>168</v>
      </c>
      <c r="D82" s="397" t="s">
        <v>93</v>
      </c>
      <c r="E82" s="399" t="s">
        <v>180</v>
      </c>
      <c r="F82" s="399"/>
      <c r="G82" s="399" t="s">
        <v>180</v>
      </c>
      <c r="H82" s="399" t="s">
        <v>180</v>
      </c>
      <c r="I82" s="399" t="s">
        <v>180</v>
      </c>
      <c r="J82" s="399" t="s">
        <v>180</v>
      </c>
      <c r="K82" s="399" t="s">
        <v>180</v>
      </c>
      <c r="L82" s="399" t="s">
        <v>180</v>
      </c>
      <c r="M82" s="399" t="s">
        <v>180</v>
      </c>
      <c r="N82" s="399" t="s">
        <v>180</v>
      </c>
      <c r="O82" s="399" t="s">
        <v>608</v>
      </c>
      <c r="P82" s="399" t="s">
        <v>608</v>
      </c>
      <c r="Q82" s="399" t="s">
        <v>180</v>
      </c>
      <c r="R82" s="399" t="s">
        <v>180</v>
      </c>
      <c r="S82" s="399" t="s">
        <v>180</v>
      </c>
      <c r="T82" s="399" t="s">
        <v>180</v>
      </c>
      <c r="U82" s="399" t="s">
        <v>180</v>
      </c>
      <c r="V82" s="399" t="s">
        <v>180</v>
      </c>
      <c r="W82" s="399" t="s">
        <v>180</v>
      </c>
      <c r="X82" s="399" t="s">
        <v>180</v>
      </c>
      <c r="Y82" s="399" t="s">
        <v>180</v>
      </c>
      <c r="Z82" s="399" t="s">
        <v>180</v>
      </c>
      <c r="AA82" s="399" t="s">
        <v>180</v>
      </c>
      <c r="AB82" s="399" t="s">
        <v>180</v>
      </c>
      <c r="AC82" s="399" t="s">
        <v>180</v>
      </c>
      <c r="AD82" s="399" t="s">
        <v>682</v>
      </c>
      <c r="AE82" s="399" t="s">
        <v>180</v>
      </c>
      <c r="AF82" s="399" t="s">
        <v>180</v>
      </c>
    </row>
    <row r="83" spans="1:33" ht="48" customHeight="1" x14ac:dyDescent="0.25">
      <c r="B83" s="416" t="s">
        <v>124</v>
      </c>
      <c r="C83" s="417" t="s">
        <v>170</v>
      </c>
      <c r="D83" s="601" t="s">
        <v>93</v>
      </c>
      <c r="E83" s="412"/>
      <c r="F83" s="412"/>
      <c r="G83" s="412" t="s">
        <v>180</v>
      </c>
      <c r="H83" s="412" t="s">
        <v>180</v>
      </c>
      <c r="I83" s="412" t="s">
        <v>180</v>
      </c>
      <c r="J83" s="412" t="s">
        <v>180</v>
      </c>
      <c r="K83" s="412" t="s">
        <v>180</v>
      </c>
      <c r="L83" s="412" t="s">
        <v>180</v>
      </c>
      <c r="M83" s="412" t="s">
        <v>180</v>
      </c>
      <c r="N83" s="412" t="s">
        <v>180</v>
      </c>
      <c r="O83" s="412"/>
      <c r="P83" s="412"/>
      <c r="Q83" s="412"/>
      <c r="R83" s="412"/>
      <c r="S83" s="412"/>
      <c r="T83" s="412"/>
      <c r="U83" s="412"/>
      <c r="V83" s="412"/>
      <c r="W83" s="412"/>
      <c r="X83" s="412"/>
      <c r="Y83" s="412"/>
      <c r="Z83" s="412"/>
      <c r="AA83" s="412"/>
      <c r="AB83" s="412"/>
      <c r="AC83" s="412"/>
      <c r="AD83" s="412"/>
      <c r="AE83" s="412"/>
      <c r="AF83" s="412"/>
    </row>
    <row r="84" spans="1:33" ht="42" customHeight="1" x14ac:dyDescent="0.25">
      <c r="B84" s="397" t="s">
        <v>712</v>
      </c>
      <c r="C84" s="398" t="s">
        <v>172</v>
      </c>
      <c r="D84" s="397" t="s">
        <v>93</v>
      </c>
      <c r="E84" s="399"/>
      <c r="F84" s="399"/>
      <c r="G84" s="399" t="s">
        <v>180</v>
      </c>
      <c r="H84" s="399" t="s">
        <v>180</v>
      </c>
      <c r="I84" s="399" t="s">
        <v>180</v>
      </c>
      <c r="J84" s="399" t="s">
        <v>180</v>
      </c>
      <c r="K84" s="399" t="s">
        <v>180</v>
      </c>
      <c r="L84" s="399" t="s">
        <v>180</v>
      </c>
      <c r="M84" s="399" t="s">
        <v>180</v>
      </c>
      <c r="N84" s="399" t="s">
        <v>180</v>
      </c>
      <c r="O84" s="399"/>
      <c r="P84" s="399"/>
      <c r="Q84" s="399"/>
      <c r="R84" s="399"/>
      <c r="S84" s="399"/>
      <c r="T84" s="399"/>
      <c r="U84" s="399"/>
      <c r="V84" s="399"/>
      <c r="W84" s="399"/>
      <c r="X84" s="399"/>
      <c r="Y84" s="399"/>
      <c r="Z84" s="399"/>
      <c r="AA84" s="399"/>
      <c r="AB84" s="399"/>
      <c r="AC84" s="399"/>
      <c r="AD84" s="399"/>
      <c r="AE84" s="399"/>
      <c r="AF84" s="399"/>
    </row>
    <row r="85" spans="1:33" ht="42" customHeight="1" x14ac:dyDescent="0.25">
      <c r="B85" s="397" t="s">
        <v>713</v>
      </c>
      <c r="C85" s="398" t="s">
        <v>645</v>
      </c>
      <c r="D85" s="397" t="s">
        <v>93</v>
      </c>
      <c r="E85" s="399"/>
      <c r="F85" s="399"/>
      <c r="G85" s="399" t="s">
        <v>180</v>
      </c>
      <c r="H85" s="399" t="s">
        <v>180</v>
      </c>
      <c r="I85" s="399" t="s">
        <v>180</v>
      </c>
      <c r="J85" s="399" t="s">
        <v>180</v>
      </c>
      <c r="K85" s="399" t="s">
        <v>180</v>
      </c>
      <c r="L85" s="399" t="s">
        <v>180</v>
      </c>
      <c r="M85" s="399" t="s">
        <v>180</v>
      </c>
      <c r="N85" s="399" t="s">
        <v>180</v>
      </c>
      <c r="O85" s="399"/>
      <c r="P85" s="399"/>
      <c r="Q85" s="399"/>
      <c r="R85" s="399"/>
      <c r="S85" s="399"/>
      <c r="T85" s="399"/>
      <c r="U85" s="399"/>
      <c r="V85" s="399"/>
      <c r="W85" s="399"/>
      <c r="X85" s="399"/>
      <c r="Y85" s="399"/>
      <c r="Z85" s="399"/>
      <c r="AA85" s="399"/>
      <c r="AB85" s="399"/>
      <c r="AC85" s="399"/>
      <c r="AD85" s="399"/>
      <c r="AE85" s="399"/>
      <c r="AF85" s="399"/>
    </row>
    <row r="86" spans="1:33" ht="48" customHeight="1" x14ac:dyDescent="0.25">
      <c r="B86" s="416" t="s">
        <v>126</v>
      </c>
      <c r="C86" s="602" t="s">
        <v>175</v>
      </c>
      <c r="D86" s="601" t="s">
        <v>93</v>
      </c>
      <c r="E86" s="412"/>
      <c r="F86" s="412"/>
      <c r="G86" s="412" t="s">
        <v>180</v>
      </c>
      <c r="H86" s="412" t="s">
        <v>180</v>
      </c>
      <c r="I86" s="412" t="s">
        <v>180</v>
      </c>
      <c r="J86" s="412" t="s">
        <v>180</v>
      </c>
      <c r="K86" s="412" t="s">
        <v>180</v>
      </c>
      <c r="L86" s="412" t="s">
        <v>180</v>
      </c>
      <c r="M86" s="412" t="s">
        <v>180</v>
      </c>
      <c r="N86" s="412" t="s">
        <v>180</v>
      </c>
      <c r="O86" s="412"/>
      <c r="P86" s="412"/>
      <c r="Q86" s="412"/>
      <c r="R86" s="412"/>
      <c r="S86" s="412"/>
      <c r="T86" s="412"/>
      <c r="U86" s="412"/>
      <c r="V86" s="412"/>
      <c r="W86" s="412"/>
      <c r="X86" s="412"/>
      <c r="Y86" s="412"/>
      <c r="Z86" s="412"/>
      <c r="AA86" s="412"/>
      <c r="AB86" s="412"/>
      <c r="AC86" s="412"/>
      <c r="AD86" s="412"/>
      <c r="AE86" s="412"/>
      <c r="AF86" s="412"/>
    </row>
    <row r="87" spans="1:33" ht="33" customHeight="1" x14ac:dyDescent="0.25">
      <c r="B87" s="67" t="s">
        <v>126</v>
      </c>
      <c r="C87" s="620" t="s">
        <v>1439</v>
      </c>
      <c r="D87" s="421" t="s">
        <v>1638</v>
      </c>
      <c r="E87" s="309" t="s">
        <v>180</v>
      </c>
      <c r="F87" s="309" t="s">
        <v>679</v>
      </c>
      <c r="G87" s="309" t="s">
        <v>180</v>
      </c>
      <c r="H87" s="309" t="s">
        <v>180</v>
      </c>
      <c r="I87" s="309" t="s">
        <v>180</v>
      </c>
      <c r="J87" s="309" t="s">
        <v>180</v>
      </c>
      <c r="K87" s="309" t="s">
        <v>180</v>
      </c>
      <c r="L87" s="309" t="s">
        <v>180</v>
      </c>
      <c r="M87" s="309" t="s">
        <v>609</v>
      </c>
      <c r="N87" s="309" t="s">
        <v>609</v>
      </c>
      <c r="O87" s="309" t="s">
        <v>608</v>
      </c>
      <c r="P87" s="309" t="s">
        <v>608</v>
      </c>
      <c r="Q87" s="309" t="s">
        <v>679</v>
      </c>
      <c r="R87" s="309" t="s">
        <v>608</v>
      </c>
      <c r="S87" s="309" t="s">
        <v>608</v>
      </c>
      <c r="T87" s="309" t="s">
        <v>608</v>
      </c>
      <c r="U87" s="309" t="s">
        <v>608</v>
      </c>
      <c r="V87" s="309" t="s">
        <v>608</v>
      </c>
      <c r="W87" s="309" t="s">
        <v>608</v>
      </c>
      <c r="X87" s="309" t="s">
        <v>608</v>
      </c>
      <c r="Y87" s="309" t="s">
        <v>608</v>
      </c>
      <c r="Z87" s="309" t="s">
        <v>608</v>
      </c>
      <c r="AA87" s="309" t="s">
        <v>608</v>
      </c>
      <c r="AB87" s="309" t="s">
        <v>608</v>
      </c>
      <c r="AC87" s="309" t="s">
        <v>608</v>
      </c>
      <c r="AD87" s="368" t="s">
        <v>1491</v>
      </c>
      <c r="AE87" s="309" t="s">
        <v>608</v>
      </c>
      <c r="AF87" s="309" t="s">
        <v>608</v>
      </c>
    </row>
    <row r="88" spans="1:33" ht="33" customHeight="1" x14ac:dyDescent="0.25">
      <c r="B88" s="67" t="s">
        <v>126</v>
      </c>
      <c r="C88" s="620" t="s">
        <v>1677</v>
      </c>
      <c r="D88" s="421" t="s">
        <v>1623</v>
      </c>
      <c r="E88" s="309" t="s">
        <v>180</v>
      </c>
      <c r="F88" s="309" t="s">
        <v>679</v>
      </c>
      <c r="G88" s="309" t="s">
        <v>180</v>
      </c>
      <c r="H88" s="309" t="s">
        <v>180</v>
      </c>
      <c r="I88" s="309" t="s">
        <v>180</v>
      </c>
      <c r="J88" s="309" t="s">
        <v>180</v>
      </c>
      <c r="K88" s="309" t="s">
        <v>180</v>
      </c>
      <c r="L88" s="309" t="s">
        <v>180</v>
      </c>
      <c r="M88" s="309" t="s">
        <v>609</v>
      </c>
      <c r="N88" s="309" t="s">
        <v>609</v>
      </c>
      <c r="O88" s="309"/>
      <c r="P88" s="309"/>
      <c r="Q88" s="309" t="s">
        <v>679</v>
      </c>
      <c r="R88" s="309" t="s">
        <v>608</v>
      </c>
      <c r="S88" s="309" t="s">
        <v>608</v>
      </c>
      <c r="T88" s="309" t="s">
        <v>608</v>
      </c>
      <c r="U88" s="309" t="s">
        <v>608</v>
      </c>
      <c r="V88" s="309" t="s">
        <v>608</v>
      </c>
      <c r="W88" s="309" t="s">
        <v>608</v>
      </c>
      <c r="X88" s="309" t="s">
        <v>608</v>
      </c>
      <c r="Y88" s="309" t="s">
        <v>608</v>
      </c>
      <c r="Z88" s="309" t="s">
        <v>608</v>
      </c>
      <c r="AA88" s="309" t="s">
        <v>608</v>
      </c>
      <c r="AB88" s="309" t="s">
        <v>608</v>
      </c>
      <c r="AC88" s="309" t="s">
        <v>608</v>
      </c>
      <c r="AD88" s="368" t="s">
        <v>1491</v>
      </c>
      <c r="AE88" s="309" t="s">
        <v>608</v>
      </c>
      <c r="AF88" s="309" t="s">
        <v>608</v>
      </c>
    </row>
    <row r="89" spans="1:33" ht="33" customHeight="1" x14ac:dyDescent="0.25">
      <c r="B89" s="67" t="s">
        <v>126</v>
      </c>
      <c r="C89" s="620" t="s">
        <v>1430</v>
      </c>
      <c r="D89" s="421" t="s">
        <v>1642</v>
      </c>
      <c r="E89" s="309" t="s">
        <v>180</v>
      </c>
      <c r="F89" s="309" t="s">
        <v>679</v>
      </c>
      <c r="G89" s="309" t="s">
        <v>180</v>
      </c>
      <c r="H89" s="309" t="s">
        <v>180</v>
      </c>
      <c r="I89" s="309" t="s">
        <v>180</v>
      </c>
      <c r="J89" s="309" t="s">
        <v>180</v>
      </c>
      <c r="K89" s="309" t="s">
        <v>180</v>
      </c>
      <c r="L89" s="309" t="s">
        <v>180</v>
      </c>
      <c r="M89" s="309" t="s">
        <v>609</v>
      </c>
      <c r="N89" s="309" t="s">
        <v>609</v>
      </c>
      <c r="O89" s="309" t="s">
        <v>608</v>
      </c>
      <c r="P89" s="309" t="s">
        <v>608</v>
      </c>
      <c r="Q89" s="309" t="s">
        <v>679</v>
      </c>
      <c r="R89" s="309" t="s">
        <v>608</v>
      </c>
      <c r="S89" s="309" t="s">
        <v>608</v>
      </c>
      <c r="T89" s="309" t="s">
        <v>608</v>
      </c>
      <c r="U89" s="309" t="s">
        <v>608</v>
      </c>
      <c r="V89" s="309" t="s">
        <v>608</v>
      </c>
      <c r="W89" s="309" t="s">
        <v>608</v>
      </c>
      <c r="X89" s="309" t="s">
        <v>608</v>
      </c>
      <c r="Y89" s="309" t="s">
        <v>608</v>
      </c>
      <c r="Z89" s="309" t="s">
        <v>608</v>
      </c>
      <c r="AA89" s="309" t="s">
        <v>608</v>
      </c>
      <c r="AB89" s="309" t="s">
        <v>608</v>
      </c>
      <c r="AC89" s="309" t="s">
        <v>608</v>
      </c>
      <c r="AD89" s="368" t="s">
        <v>1491</v>
      </c>
      <c r="AE89" s="309" t="s">
        <v>608</v>
      </c>
      <c r="AF89" s="309" t="s">
        <v>608</v>
      </c>
    </row>
    <row r="90" spans="1:33" ht="33" customHeight="1" x14ac:dyDescent="0.25">
      <c r="A90" s="6"/>
      <c r="B90" s="67" t="s">
        <v>126</v>
      </c>
      <c r="C90" s="620" t="s">
        <v>1435</v>
      </c>
      <c r="D90" s="421" t="s">
        <v>1634</v>
      </c>
      <c r="E90" s="309" t="s">
        <v>180</v>
      </c>
      <c r="F90" s="309" t="s">
        <v>679</v>
      </c>
      <c r="G90" s="309" t="s">
        <v>180</v>
      </c>
      <c r="H90" s="309" t="s">
        <v>180</v>
      </c>
      <c r="I90" s="309" t="s">
        <v>180</v>
      </c>
      <c r="J90" s="309" t="s">
        <v>180</v>
      </c>
      <c r="K90" s="309" t="s">
        <v>180</v>
      </c>
      <c r="L90" s="309" t="s">
        <v>180</v>
      </c>
      <c r="M90" s="309" t="s">
        <v>609</v>
      </c>
      <c r="N90" s="309" t="s">
        <v>609</v>
      </c>
      <c r="O90" s="309" t="s">
        <v>608</v>
      </c>
      <c r="P90" s="309" t="s">
        <v>608</v>
      </c>
      <c r="Q90" s="309" t="s">
        <v>679</v>
      </c>
      <c r="R90" s="362" t="s">
        <v>608</v>
      </c>
      <c r="S90" s="362" t="s">
        <v>608</v>
      </c>
      <c r="T90" s="362" t="s">
        <v>608</v>
      </c>
      <c r="U90" s="362" t="s">
        <v>608</v>
      </c>
      <c r="V90" s="362" t="s">
        <v>608</v>
      </c>
      <c r="W90" s="362" t="s">
        <v>608</v>
      </c>
      <c r="X90" s="362" t="s">
        <v>608</v>
      </c>
      <c r="Y90" s="362" t="s">
        <v>608</v>
      </c>
      <c r="Z90" s="309" t="s">
        <v>608</v>
      </c>
      <c r="AA90" s="309" t="s">
        <v>608</v>
      </c>
      <c r="AB90" s="309" t="s">
        <v>608</v>
      </c>
      <c r="AC90" s="309" t="s">
        <v>608</v>
      </c>
      <c r="AD90" s="368" t="s">
        <v>1491</v>
      </c>
      <c r="AE90" s="309" t="s">
        <v>608</v>
      </c>
      <c r="AF90" s="309" t="s">
        <v>608</v>
      </c>
      <c r="AG90" s="6"/>
    </row>
    <row r="91" spans="1:33" ht="33" customHeight="1" x14ac:dyDescent="0.25">
      <c r="B91" s="67" t="s">
        <v>126</v>
      </c>
      <c r="C91" s="620" t="s">
        <v>1436</v>
      </c>
      <c r="D91" s="421" t="s">
        <v>1643</v>
      </c>
      <c r="E91" s="309" t="s">
        <v>180</v>
      </c>
      <c r="F91" s="309" t="s">
        <v>679</v>
      </c>
      <c r="G91" s="309" t="s">
        <v>180</v>
      </c>
      <c r="H91" s="309" t="s">
        <v>180</v>
      </c>
      <c r="I91" s="309" t="s">
        <v>180</v>
      </c>
      <c r="J91" s="309" t="s">
        <v>180</v>
      </c>
      <c r="K91" s="309" t="s">
        <v>180</v>
      </c>
      <c r="L91" s="309" t="s">
        <v>180</v>
      </c>
      <c r="M91" s="309" t="s">
        <v>609</v>
      </c>
      <c r="N91" s="309" t="s">
        <v>609</v>
      </c>
      <c r="O91" s="309" t="s">
        <v>608</v>
      </c>
      <c r="P91" s="309" t="s">
        <v>608</v>
      </c>
      <c r="Q91" s="309" t="s">
        <v>679</v>
      </c>
      <c r="R91" s="362" t="s">
        <v>608</v>
      </c>
      <c r="S91" s="362" t="s">
        <v>608</v>
      </c>
      <c r="T91" s="362" t="s">
        <v>608</v>
      </c>
      <c r="U91" s="362" t="s">
        <v>608</v>
      </c>
      <c r="V91" s="362" t="s">
        <v>608</v>
      </c>
      <c r="W91" s="362" t="s">
        <v>608</v>
      </c>
      <c r="X91" s="362" t="s">
        <v>608</v>
      </c>
      <c r="Y91" s="362" t="s">
        <v>608</v>
      </c>
      <c r="Z91" s="309" t="s">
        <v>608</v>
      </c>
      <c r="AA91" s="309" t="s">
        <v>608</v>
      </c>
      <c r="AB91" s="309" t="s">
        <v>608</v>
      </c>
      <c r="AC91" s="309" t="s">
        <v>608</v>
      </c>
      <c r="AD91" s="368" t="s">
        <v>1491</v>
      </c>
      <c r="AE91" s="309" t="s">
        <v>608</v>
      </c>
      <c r="AF91" s="309" t="s">
        <v>608</v>
      </c>
    </row>
    <row r="92" spans="1:33" ht="33" customHeight="1" x14ac:dyDescent="0.25">
      <c r="B92" s="67" t="s">
        <v>126</v>
      </c>
      <c r="C92" s="313" t="s">
        <v>1433</v>
      </c>
      <c r="D92" s="67" t="s">
        <v>1641</v>
      </c>
      <c r="E92" s="309" t="s">
        <v>180</v>
      </c>
      <c r="F92" s="309" t="s">
        <v>679</v>
      </c>
      <c r="G92" s="309" t="s">
        <v>180</v>
      </c>
      <c r="H92" s="309" t="s">
        <v>180</v>
      </c>
      <c r="I92" s="309" t="s">
        <v>180</v>
      </c>
      <c r="J92" s="309" t="s">
        <v>180</v>
      </c>
      <c r="K92" s="309" t="s">
        <v>180</v>
      </c>
      <c r="L92" s="309" t="s">
        <v>180</v>
      </c>
      <c r="M92" s="309" t="s">
        <v>609</v>
      </c>
      <c r="N92" s="309" t="s">
        <v>609</v>
      </c>
      <c r="O92" s="309" t="s">
        <v>608</v>
      </c>
      <c r="P92" s="309" t="s">
        <v>608</v>
      </c>
      <c r="Q92" s="309" t="s">
        <v>679</v>
      </c>
      <c r="R92" s="362" t="s">
        <v>608</v>
      </c>
      <c r="S92" s="362" t="s">
        <v>608</v>
      </c>
      <c r="T92" s="362" t="s">
        <v>608</v>
      </c>
      <c r="U92" s="362" t="s">
        <v>608</v>
      </c>
      <c r="V92" s="362" t="s">
        <v>608</v>
      </c>
      <c r="W92" s="362" t="s">
        <v>608</v>
      </c>
      <c r="X92" s="362" t="s">
        <v>608</v>
      </c>
      <c r="Y92" s="362" t="s">
        <v>608</v>
      </c>
      <c r="Z92" s="309" t="s">
        <v>608</v>
      </c>
      <c r="AA92" s="309" t="s">
        <v>608</v>
      </c>
      <c r="AB92" s="309" t="s">
        <v>608</v>
      </c>
      <c r="AC92" s="309" t="s">
        <v>608</v>
      </c>
      <c r="AD92" s="368" t="s">
        <v>610</v>
      </c>
      <c r="AE92" s="309" t="s">
        <v>608</v>
      </c>
      <c r="AF92" s="309" t="s">
        <v>608</v>
      </c>
    </row>
    <row r="93" spans="1:33" ht="33" customHeight="1" x14ac:dyDescent="0.25">
      <c r="B93" s="67" t="s">
        <v>126</v>
      </c>
      <c r="C93" s="620" t="s">
        <v>1434</v>
      </c>
      <c r="D93" s="421" t="s">
        <v>1623</v>
      </c>
      <c r="E93" s="309" t="s">
        <v>180</v>
      </c>
      <c r="F93" s="309" t="s">
        <v>679</v>
      </c>
      <c r="G93" s="309" t="s">
        <v>180</v>
      </c>
      <c r="H93" s="309" t="s">
        <v>180</v>
      </c>
      <c r="I93" s="309" t="s">
        <v>180</v>
      </c>
      <c r="J93" s="309" t="s">
        <v>180</v>
      </c>
      <c r="K93" s="309" t="s">
        <v>180</v>
      </c>
      <c r="L93" s="309" t="s">
        <v>180</v>
      </c>
      <c r="M93" s="309" t="s">
        <v>609</v>
      </c>
      <c r="N93" s="309" t="s">
        <v>609</v>
      </c>
      <c r="O93" s="309" t="s">
        <v>608</v>
      </c>
      <c r="P93" s="309" t="s">
        <v>608</v>
      </c>
      <c r="Q93" s="309" t="s">
        <v>679</v>
      </c>
      <c r="R93" s="362" t="s">
        <v>608</v>
      </c>
      <c r="S93" s="362" t="s">
        <v>608</v>
      </c>
      <c r="T93" s="362" t="s">
        <v>608</v>
      </c>
      <c r="U93" s="362" t="s">
        <v>608</v>
      </c>
      <c r="V93" s="362" t="s">
        <v>608</v>
      </c>
      <c r="W93" s="362" t="s">
        <v>608</v>
      </c>
      <c r="X93" s="362" t="s">
        <v>608</v>
      </c>
      <c r="Y93" s="362" t="s">
        <v>608</v>
      </c>
      <c r="Z93" s="309" t="s">
        <v>608</v>
      </c>
      <c r="AA93" s="309" t="s">
        <v>608</v>
      </c>
      <c r="AB93" s="309" t="s">
        <v>608</v>
      </c>
      <c r="AC93" s="309" t="s">
        <v>608</v>
      </c>
      <c r="AD93" s="368" t="s">
        <v>1491</v>
      </c>
      <c r="AE93" s="309" t="s">
        <v>608</v>
      </c>
      <c r="AF93" s="309" t="s">
        <v>608</v>
      </c>
    </row>
    <row r="94" spans="1:33" ht="33" customHeight="1" x14ac:dyDescent="0.25">
      <c r="B94" s="67" t="s">
        <v>126</v>
      </c>
      <c r="C94" s="620" t="s">
        <v>1437</v>
      </c>
      <c r="D94" s="421" t="s">
        <v>1624</v>
      </c>
      <c r="E94" s="309" t="s">
        <v>180</v>
      </c>
      <c r="F94" s="309" t="s">
        <v>679</v>
      </c>
      <c r="G94" s="309" t="s">
        <v>180</v>
      </c>
      <c r="H94" s="309" t="s">
        <v>180</v>
      </c>
      <c r="I94" s="309" t="s">
        <v>180</v>
      </c>
      <c r="J94" s="309" t="s">
        <v>180</v>
      </c>
      <c r="K94" s="309" t="s">
        <v>180</v>
      </c>
      <c r="L94" s="309" t="s">
        <v>180</v>
      </c>
      <c r="M94" s="309" t="s">
        <v>609</v>
      </c>
      <c r="N94" s="309" t="s">
        <v>609</v>
      </c>
      <c r="O94" s="309" t="s">
        <v>608</v>
      </c>
      <c r="P94" s="309" t="s">
        <v>608</v>
      </c>
      <c r="Q94" s="309" t="s">
        <v>679</v>
      </c>
      <c r="R94" s="362" t="s">
        <v>608</v>
      </c>
      <c r="S94" s="362" t="s">
        <v>608</v>
      </c>
      <c r="T94" s="362" t="s">
        <v>608</v>
      </c>
      <c r="U94" s="362" t="s">
        <v>608</v>
      </c>
      <c r="V94" s="362" t="s">
        <v>608</v>
      </c>
      <c r="W94" s="362" t="s">
        <v>608</v>
      </c>
      <c r="X94" s="362" t="s">
        <v>608</v>
      </c>
      <c r="Y94" s="362" t="s">
        <v>608</v>
      </c>
      <c r="Z94" s="309" t="s">
        <v>608</v>
      </c>
      <c r="AA94" s="309" t="s">
        <v>608</v>
      </c>
      <c r="AB94" s="309" t="s">
        <v>608</v>
      </c>
      <c r="AC94" s="309" t="s">
        <v>608</v>
      </c>
      <c r="AD94" s="368" t="s">
        <v>1491</v>
      </c>
      <c r="AE94" s="309" t="s">
        <v>608</v>
      </c>
      <c r="AF94" s="309" t="s">
        <v>608</v>
      </c>
    </row>
    <row r="95" spans="1:33" ht="48" customHeight="1" x14ac:dyDescent="0.25">
      <c r="B95" s="416" t="s">
        <v>724</v>
      </c>
      <c r="C95" s="602" t="s">
        <v>177</v>
      </c>
      <c r="D95" s="601" t="s">
        <v>93</v>
      </c>
      <c r="E95" s="412"/>
      <c r="F95" s="412"/>
      <c r="G95" s="412" t="s">
        <v>180</v>
      </c>
      <c r="H95" s="412" t="s">
        <v>180</v>
      </c>
      <c r="I95" s="412" t="s">
        <v>180</v>
      </c>
      <c r="J95" s="412" t="s">
        <v>180</v>
      </c>
      <c r="K95" s="412" t="s">
        <v>180</v>
      </c>
      <c r="L95" s="412" t="s">
        <v>180</v>
      </c>
      <c r="M95" s="412" t="s">
        <v>180</v>
      </c>
      <c r="N95" s="412" t="s">
        <v>180</v>
      </c>
      <c r="O95" s="412"/>
      <c r="P95" s="412"/>
      <c r="Q95" s="412"/>
      <c r="R95" s="722"/>
      <c r="S95" s="722"/>
      <c r="T95" s="722"/>
      <c r="U95" s="722"/>
      <c r="V95" s="722"/>
      <c r="W95" s="722"/>
      <c r="X95" s="722"/>
      <c r="Y95" s="722"/>
      <c r="Z95" s="412"/>
      <c r="AA95" s="412"/>
      <c r="AB95" s="412"/>
      <c r="AC95" s="412"/>
      <c r="AD95" s="412"/>
      <c r="AE95" s="412"/>
      <c r="AF95" s="412"/>
    </row>
    <row r="96" spans="1:33" ht="48" customHeight="1" x14ac:dyDescent="0.25">
      <c r="B96" s="416" t="s">
        <v>732</v>
      </c>
      <c r="C96" s="417" t="s">
        <v>179</v>
      </c>
      <c r="D96" s="416" t="s">
        <v>93</v>
      </c>
      <c r="E96" s="412"/>
      <c r="F96" s="412"/>
      <c r="G96" s="412" t="s">
        <v>180</v>
      </c>
      <c r="H96" s="412" t="s">
        <v>180</v>
      </c>
      <c r="I96" s="412" t="s">
        <v>180</v>
      </c>
      <c r="J96" s="412" t="s">
        <v>180</v>
      </c>
      <c r="K96" s="412" t="s">
        <v>180</v>
      </c>
      <c r="L96" s="412" t="s">
        <v>180</v>
      </c>
      <c r="M96" s="412" t="s">
        <v>180</v>
      </c>
      <c r="N96" s="412" t="s">
        <v>180</v>
      </c>
      <c r="O96" s="412"/>
      <c r="P96" s="412"/>
      <c r="Q96" s="412"/>
      <c r="R96" s="722"/>
      <c r="S96" s="722"/>
      <c r="T96" s="722"/>
      <c r="U96" s="722"/>
      <c r="V96" s="722"/>
      <c r="W96" s="722"/>
      <c r="X96" s="722"/>
      <c r="Y96" s="722"/>
      <c r="Z96" s="412"/>
      <c r="AA96" s="412"/>
      <c r="AB96" s="412"/>
      <c r="AC96" s="412"/>
      <c r="AD96" s="412"/>
      <c r="AE96" s="412"/>
      <c r="AF96" s="412"/>
    </row>
    <row r="97" spans="2:32" ht="48" customHeight="1" x14ac:dyDescent="0.25">
      <c r="B97" s="416" t="s">
        <v>130</v>
      </c>
      <c r="C97" s="417" t="s">
        <v>1550</v>
      </c>
      <c r="D97" s="416" t="s">
        <v>93</v>
      </c>
      <c r="E97" s="412"/>
      <c r="F97" s="412"/>
      <c r="G97" s="412" t="s">
        <v>180</v>
      </c>
      <c r="H97" s="412" t="s">
        <v>180</v>
      </c>
      <c r="I97" s="412" t="s">
        <v>180</v>
      </c>
      <c r="J97" s="412" t="s">
        <v>180</v>
      </c>
      <c r="K97" s="412" t="s">
        <v>180</v>
      </c>
      <c r="L97" s="412" t="s">
        <v>180</v>
      </c>
      <c r="M97" s="412" t="s">
        <v>180</v>
      </c>
      <c r="N97" s="412" t="s">
        <v>180</v>
      </c>
      <c r="O97" s="412"/>
      <c r="P97" s="412"/>
      <c r="Q97" s="412"/>
      <c r="R97" s="722"/>
      <c r="S97" s="722"/>
      <c r="T97" s="722"/>
      <c r="U97" s="722"/>
      <c r="V97" s="722"/>
      <c r="W97" s="722"/>
      <c r="X97" s="722"/>
      <c r="Y97" s="722"/>
      <c r="Z97" s="412"/>
      <c r="AA97" s="412"/>
      <c r="AB97" s="412"/>
      <c r="AC97" s="412"/>
      <c r="AD97" s="412"/>
      <c r="AE97" s="412"/>
      <c r="AF97" s="412"/>
    </row>
    <row r="98" spans="2:32" ht="48" customHeight="1" x14ac:dyDescent="0.25">
      <c r="B98" s="416" t="s">
        <v>132</v>
      </c>
      <c r="C98" s="417" t="s">
        <v>793</v>
      </c>
      <c r="D98" s="416" t="s">
        <v>93</v>
      </c>
      <c r="E98" s="412"/>
      <c r="F98" s="412"/>
      <c r="G98" s="412" t="s">
        <v>180</v>
      </c>
      <c r="H98" s="412" t="s">
        <v>180</v>
      </c>
      <c r="I98" s="412" t="s">
        <v>180</v>
      </c>
      <c r="J98" s="412" t="s">
        <v>180</v>
      </c>
      <c r="K98" s="412" t="s">
        <v>180</v>
      </c>
      <c r="L98" s="412" t="s">
        <v>180</v>
      </c>
      <c r="M98" s="412" t="s">
        <v>180</v>
      </c>
      <c r="N98" s="412" t="s">
        <v>180</v>
      </c>
      <c r="O98" s="412"/>
      <c r="P98" s="412"/>
      <c r="Q98" s="412"/>
      <c r="R98" s="722"/>
      <c r="S98" s="722"/>
      <c r="T98" s="722"/>
      <c r="U98" s="722"/>
      <c r="V98" s="722"/>
      <c r="W98" s="722"/>
      <c r="X98" s="722"/>
      <c r="Y98" s="722"/>
      <c r="Z98" s="412"/>
      <c r="AA98" s="412"/>
      <c r="AB98" s="412"/>
      <c r="AC98" s="412"/>
      <c r="AD98" s="412"/>
      <c r="AE98" s="412"/>
      <c r="AF98" s="412"/>
    </row>
    <row r="99" spans="2:32" ht="48" customHeight="1" x14ac:dyDescent="0.25">
      <c r="B99" s="416" t="s">
        <v>134</v>
      </c>
      <c r="C99" s="417" t="s">
        <v>794</v>
      </c>
      <c r="D99" s="402" t="s">
        <v>93</v>
      </c>
      <c r="E99" s="412"/>
      <c r="F99" s="412"/>
      <c r="G99" s="412" t="s">
        <v>180</v>
      </c>
      <c r="H99" s="412" t="s">
        <v>180</v>
      </c>
      <c r="I99" s="412" t="s">
        <v>180</v>
      </c>
      <c r="J99" s="412" t="s">
        <v>180</v>
      </c>
      <c r="K99" s="412" t="s">
        <v>180</v>
      </c>
      <c r="L99" s="412" t="s">
        <v>180</v>
      </c>
      <c r="M99" s="412" t="s">
        <v>180</v>
      </c>
      <c r="N99" s="412" t="s">
        <v>180</v>
      </c>
      <c r="O99" s="412"/>
      <c r="P99" s="412"/>
      <c r="Q99" s="412"/>
      <c r="R99" s="722"/>
      <c r="S99" s="722"/>
      <c r="T99" s="722"/>
      <c r="U99" s="722"/>
      <c r="V99" s="722"/>
      <c r="W99" s="722"/>
      <c r="X99" s="722"/>
      <c r="Y99" s="722"/>
      <c r="Z99" s="412"/>
      <c r="AA99" s="412"/>
      <c r="AB99" s="412"/>
      <c r="AC99" s="412"/>
      <c r="AD99" s="412"/>
      <c r="AE99" s="412"/>
      <c r="AF99" s="412"/>
    </row>
    <row r="100" spans="2:32" ht="42" customHeight="1" x14ac:dyDescent="0.25">
      <c r="B100" s="397" t="s">
        <v>136</v>
      </c>
      <c r="C100" s="398" t="s">
        <v>795</v>
      </c>
      <c r="D100" s="397" t="s">
        <v>93</v>
      </c>
      <c r="E100" s="399"/>
      <c r="F100" s="399"/>
      <c r="G100" s="399" t="s">
        <v>180</v>
      </c>
      <c r="H100" s="399" t="s">
        <v>180</v>
      </c>
      <c r="I100" s="399" t="s">
        <v>180</v>
      </c>
      <c r="J100" s="399" t="s">
        <v>180</v>
      </c>
      <c r="K100" s="399" t="s">
        <v>180</v>
      </c>
      <c r="L100" s="399" t="s">
        <v>180</v>
      </c>
      <c r="M100" s="399" t="s">
        <v>180</v>
      </c>
      <c r="N100" s="399" t="s">
        <v>180</v>
      </c>
      <c r="O100" s="399"/>
      <c r="P100" s="399"/>
      <c r="Q100" s="399"/>
      <c r="R100" s="723"/>
      <c r="S100" s="723"/>
      <c r="T100" s="723"/>
      <c r="U100" s="723"/>
      <c r="V100" s="723"/>
      <c r="W100" s="723"/>
      <c r="X100" s="723"/>
      <c r="Y100" s="723"/>
      <c r="Z100" s="399"/>
      <c r="AA100" s="399"/>
      <c r="AB100" s="399"/>
      <c r="AC100" s="399"/>
      <c r="AD100" s="399"/>
      <c r="AE100" s="399"/>
      <c r="AF100" s="399"/>
    </row>
    <row r="101" spans="2:32" ht="42" customHeight="1" x14ac:dyDescent="0.25">
      <c r="B101" s="397" t="s">
        <v>181</v>
      </c>
      <c r="C101" s="398" t="s">
        <v>795</v>
      </c>
      <c r="D101" s="397" t="s">
        <v>93</v>
      </c>
      <c r="E101" s="399"/>
      <c r="F101" s="399"/>
      <c r="G101" s="399" t="s">
        <v>180</v>
      </c>
      <c r="H101" s="399" t="s">
        <v>180</v>
      </c>
      <c r="I101" s="399" t="s">
        <v>180</v>
      </c>
      <c r="J101" s="399" t="s">
        <v>180</v>
      </c>
      <c r="K101" s="399" t="s">
        <v>180</v>
      </c>
      <c r="L101" s="399" t="s">
        <v>180</v>
      </c>
      <c r="M101" s="399" t="s">
        <v>180</v>
      </c>
      <c r="N101" s="399" t="s">
        <v>180</v>
      </c>
      <c r="O101" s="399"/>
      <c r="P101" s="399"/>
      <c r="Q101" s="399"/>
      <c r="R101" s="723"/>
      <c r="S101" s="723"/>
      <c r="T101" s="723"/>
      <c r="U101" s="723"/>
      <c r="V101" s="723"/>
      <c r="W101" s="723"/>
      <c r="X101" s="723"/>
      <c r="Y101" s="723"/>
      <c r="Z101" s="399"/>
      <c r="AA101" s="399"/>
      <c r="AB101" s="399"/>
      <c r="AC101" s="399"/>
      <c r="AD101" s="399"/>
      <c r="AE101" s="399"/>
      <c r="AF101" s="399"/>
    </row>
    <row r="102" spans="2:32" ht="48" customHeight="1" x14ac:dyDescent="0.25">
      <c r="B102" s="416" t="s">
        <v>137</v>
      </c>
      <c r="C102" s="417" t="s">
        <v>796</v>
      </c>
      <c r="D102" s="416" t="s">
        <v>93</v>
      </c>
      <c r="E102" s="412"/>
      <c r="F102" s="412"/>
      <c r="G102" s="412" t="s">
        <v>180</v>
      </c>
      <c r="H102" s="412" t="s">
        <v>180</v>
      </c>
      <c r="I102" s="412" t="s">
        <v>180</v>
      </c>
      <c r="J102" s="412" t="s">
        <v>180</v>
      </c>
      <c r="K102" s="412" t="s">
        <v>180</v>
      </c>
      <c r="L102" s="412" t="s">
        <v>180</v>
      </c>
      <c r="M102" s="412" t="s">
        <v>180</v>
      </c>
      <c r="N102" s="412" t="s">
        <v>180</v>
      </c>
      <c r="O102" s="412"/>
      <c r="P102" s="412"/>
      <c r="Q102" s="412"/>
      <c r="R102" s="722"/>
      <c r="S102" s="722"/>
      <c r="T102" s="722"/>
      <c r="U102" s="722"/>
      <c r="V102" s="722"/>
      <c r="W102" s="722"/>
      <c r="X102" s="722"/>
      <c r="Y102" s="722"/>
      <c r="Z102" s="412"/>
      <c r="AA102" s="412"/>
      <c r="AB102" s="412"/>
      <c r="AC102" s="412"/>
      <c r="AD102" s="412"/>
      <c r="AE102" s="412"/>
      <c r="AF102" s="412"/>
    </row>
    <row r="103" spans="2:32" ht="42" customHeight="1" x14ac:dyDescent="0.25">
      <c r="B103" s="397" t="s">
        <v>1554</v>
      </c>
      <c r="C103" s="398" t="s">
        <v>795</v>
      </c>
      <c r="D103" s="397" t="s">
        <v>93</v>
      </c>
      <c r="E103" s="399"/>
      <c r="F103" s="399"/>
      <c r="G103" s="399" t="s">
        <v>180</v>
      </c>
      <c r="H103" s="399" t="s">
        <v>180</v>
      </c>
      <c r="I103" s="399" t="s">
        <v>180</v>
      </c>
      <c r="J103" s="399" t="s">
        <v>180</v>
      </c>
      <c r="K103" s="399" t="s">
        <v>180</v>
      </c>
      <c r="L103" s="399" t="s">
        <v>180</v>
      </c>
      <c r="M103" s="399" t="s">
        <v>180</v>
      </c>
      <c r="N103" s="399" t="s">
        <v>180</v>
      </c>
      <c r="O103" s="399"/>
      <c r="P103" s="399"/>
      <c r="Q103" s="399"/>
      <c r="R103" s="723"/>
      <c r="S103" s="723"/>
      <c r="T103" s="723"/>
      <c r="U103" s="723"/>
      <c r="V103" s="723"/>
      <c r="W103" s="723"/>
      <c r="X103" s="723"/>
      <c r="Y103" s="723"/>
      <c r="Z103" s="399"/>
      <c r="AA103" s="399"/>
      <c r="AB103" s="399"/>
      <c r="AC103" s="399"/>
      <c r="AD103" s="399"/>
      <c r="AE103" s="399"/>
      <c r="AF103" s="399"/>
    </row>
    <row r="104" spans="2:32" ht="42" customHeight="1" x14ac:dyDescent="0.25">
      <c r="B104" s="397" t="s">
        <v>1555</v>
      </c>
      <c r="C104" s="398" t="s">
        <v>795</v>
      </c>
      <c r="D104" s="397" t="s">
        <v>93</v>
      </c>
      <c r="E104" s="399"/>
      <c r="F104" s="399"/>
      <c r="G104" s="399" t="s">
        <v>180</v>
      </c>
      <c r="H104" s="399" t="s">
        <v>180</v>
      </c>
      <c r="I104" s="399" t="s">
        <v>180</v>
      </c>
      <c r="J104" s="399" t="s">
        <v>180</v>
      </c>
      <c r="K104" s="399" t="s">
        <v>180</v>
      </c>
      <c r="L104" s="399" t="s">
        <v>180</v>
      </c>
      <c r="M104" s="399" t="s">
        <v>180</v>
      </c>
      <c r="N104" s="399" t="s">
        <v>180</v>
      </c>
      <c r="O104" s="399"/>
      <c r="P104" s="399"/>
      <c r="Q104" s="399"/>
      <c r="R104" s="723"/>
      <c r="S104" s="723"/>
      <c r="T104" s="723"/>
      <c r="U104" s="723"/>
      <c r="V104" s="723"/>
      <c r="W104" s="723"/>
      <c r="X104" s="723"/>
      <c r="Y104" s="723"/>
      <c r="Z104" s="399"/>
      <c r="AA104" s="399"/>
      <c r="AB104" s="399"/>
      <c r="AC104" s="399"/>
      <c r="AD104" s="399"/>
      <c r="AE104" s="399"/>
      <c r="AF104" s="399"/>
    </row>
    <row r="105" spans="2:32" ht="48" customHeight="1" x14ac:dyDescent="0.25">
      <c r="B105" s="416" t="s">
        <v>738</v>
      </c>
      <c r="C105" s="417" t="s">
        <v>1556</v>
      </c>
      <c r="D105" s="416" t="s">
        <v>93</v>
      </c>
      <c r="E105" s="412"/>
      <c r="F105" s="412"/>
      <c r="G105" s="412" t="s">
        <v>180</v>
      </c>
      <c r="H105" s="412" t="s">
        <v>180</v>
      </c>
      <c r="I105" s="412" t="s">
        <v>180</v>
      </c>
      <c r="J105" s="412" t="s">
        <v>180</v>
      </c>
      <c r="K105" s="412" t="s">
        <v>180</v>
      </c>
      <c r="L105" s="412" t="s">
        <v>180</v>
      </c>
      <c r="M105" s="412" t="s">
        <v>180</v>
      </c>
      <c r="N105" s="412" t="s">
        <v>180</v>
      </c>
      <c r="O105" s="412"/>
      <c r="P105" s="412"/>
      <c r="Q105" s="412"/>
      <c r="R105" s="722"/>
      <c r="S105" s="722"/>
      <c r="T105" s="722"/>
      <c r="U105" s="722"/>
      <c r="V105" s="722"/>
      <c r="W105" s="722"/>
      <c r="X105" s="722"/>
      <c r="Y105" s="722"/>
      <c r="Z105" s="412"/>
      <c r="AA105" s="412"/>
      <c r="AB105" s="412"/>
      <c r="AC105" s="412"/>
      <c r="AD105" s="412"/>
      <c r="AE105" s="412"/>
      <c r="AF105" s="412"/>
    </row>
    <row r="106" spans="2:32" ht="42" customHeight="1" x14ac:dyDescent="0.25">
      <c r="B106" s="397" t="s">
        <v>1557</v>
      </c>
      <c r="C106" s="398" t="s">
        <v>1559</v>
      </c>
      <c r="D106" s="397" t="s">
        <v>93</v>
      </c>
      <c r="E106" s="399"/>
      <c r="F106" s="399"/>
      <c r="G106" s="399" t="s">
        <v>180</v>
      </c>
      <c r="H106" s="399" t="s">
        <v>180</v>
      </c>
      <c r="I106" s="399" t="s">
        <v>180</v>
      </c>
      <c r="J106" s="399" t="s">
        <v>180</v>
      </c>
      <c r="K106" s="399" t="s">
        <v>180</v>
      </c>
      <c r="L106" s="399" t="s">
        <v>180</v>
      </c>
      <c r="M106" s="399" t="s">
        <v>180</v>
      </c>
      <c r="N106" s="399" t="s">
        <v>180</v>
      </c>
      <c r="O106" s="399"/>
      <c r="P106" s="399"/>
      <c r="Q106" s="399"/>
      <c r="R106" s="723"/>
      <c r="S106" s="723"/>
      <c r="T106" s="723"/>
      <c r="U106" s="723"/>
      <c r="V106" s="723"/>
      <c r="W106" s="723"/>
      <c r="X106" s="723"/>
      <c r="Y106" s="723"/>
      <c r="Z106" s="399"/>
      <c r="AA106" s="399"/>
      <c r="AB106" s="399"/>
      <c r="AC106" s="399"/>
      <c r="AD106" s="399"/>
      <c r="AE106" s="399"/>
      <c r="AF106" s="399"/>
    </row>
    <row r="107" spans="2:32" ht="42" customHeight="1" x14ac:dyDescent="0.25">
      <c r="B107" s="397" t="s">
        <v>1558</v>
      </c>
      <c r="C107" s="398" t="s">
        <v>797</v>
      </c>
      <c r="D107" s="397" t="s">
        <v>93</v>
      </c>
      <c r="E107" s="399"/>
      <c r="F107" s="399"/>
      <c r="G107" s="399" t="s">
        <v>180</v>
      </c>
      <c r="H107" s="399" t="s">
        <v>180</v>
      </c>
      <c r="I107" s="399" t="s">
        <v>180</v>
      </c>
      <c r="J107" s="399" t="s">
        <v>180</v>
      </c>
      <c r="K107" s="399" t="s">
        <v>180</v>
      </c>
      <c r="L107" s="399" t="s">
        <v>180</v>
      </c>
      <c r="M107" s="399" t="s">
        <v>180</v>
      </c>
      <c r="N107" s="399" t="s">
        <v>180</v>
      </c>
      <c r="O107" s="399"/>
      <c r="P107" s="399"/>
      <c r="Q107" s="399"/>
      <c r="R107" s="723"/>
      <c r="S107" s="723"/>
      <c r="T107" s="723"/>
      <c r="U107" s="723"/>
      <c r="V107" s="723"/>
      <c r="W107" s="723"/>
      <c r="X107" s="723"/>
      <c r="Y107" s="723"/>
      <c r="Z107" s="399"/>
      <c r="AA107" s="399"/>
      <c r="AB107" s="399"/>
      <c r="AC107" s="399"/>
      <c r="AD107" s="399"/>
      <c r="AE107" s="399"/>
      <c r="AF107" s="399"/>
    </row>
    <row r="108" spans="2:32" ht="42" customHeight="1" x14ac:dyDescent="0.25">
      <c r="B108" s="397" t="s">
        <v>1560</v>
      </c>
      <c r="C108" s="398" t="s">
        <v>1561</v>
      </c>
      <c r="D108" s="397" t="s">
        <v>93</v>
      </c>
      <c r="E108" s="399"/>
      <c r="F108" s="399"/>
      <c r="G108" s="399" t="s">
        <v>180</v>
      </c>
      <c r="H108" s="399" t="s">
        <v>180</v>
      </c>
      <c r="I108" s="399" t="s">
        <v>180</v>
      </c>
      <c r="J108" s="399" t="s">
        <v>180</v>
      </c>
      <c r="K108" s="399" t="s">
        <v>180</v>
      </c>
      <c r="L108" s="399" t="s">
        <v>180</v>
      </c>
      <c r="M108" s="399" t="s">
        <v>180</v>
      </c>
      <c r="N108" s="399" t="s">
        <v>180</v>
      </c>
      <c r="O108" s="399"/>
      <c r="P108" s="399"/>
      <c r="Q108" s="399"/>
      <c r="R108" s="723"/>
      <c r="S108" s="723"/>
      <c r="T108" s="723"/>
      <c r="U108" s="723"/>
      <c r="V108" s="723"/>
      <c r="W108" s="723"/>
      <c r="X108" s="723"/>
      <c r="Y108" s="723"/>
      <c r="Z108" s="399"/>
      <c r="AA108" s="399"/>
      <c r="AB108" s="399"/>
      <c r="AC108" s="399"/>
      <c r="AD108" s="399"/>
      <c r="AE108" s="399"/>
      <c r="AF108" s="399"/>
    </row>
    <row r="109" spans="2:32" ht="42" customHeight="1" x14ac:dyDescent="0.25">
      <c r="B109" s="397" t="s">
        <v>1562</v>
      </c>
      <c r="C109" s="398" t="s">
        <v>798</v>
      </c>
      <c r="D109" s="397" t="s">
        <v>93</v>
      </c>
      <c r="E109" s="399"/>
      <c r="F109" s="399"/>
      <c r="G109" s="399" t="s">
        <v>180</v>
      </c>
      <c r="H109" s="399" t="s">
        <v>180</v>
      </c>
      <c r="I109" s="399" t="s">
        <v>180</v>
      </c>
      <c r="J109" s="399" t="s">
        <v>180</v>
      </c>
      <c r="K109" s="399" t="s">
        <v>180</v>
      </c>
      <c r="L109" s="399" t="s">
        <v>180</v>
      </c>
      <c r="M109" s="399" t="s">
        <v>180</v>
      </c>
      <c r="N109" s="399" t="s">
        <v>180</v>
      </c>
      <c r="O109" s="399"/>
      <c r="P109" s="399"/>
      <c r="Q109" s="399"/>
      <c r="R109" s="723"/>
      <c r="S109" s="723"/>
      <c r="T109" s="723"/>
      <c r="U109" s="723"/>
      <c r="V109" s="723"/>
      <c r="W109" s="723"/>
      <c r="X109" s="723"/>
      <c r="Y109" s="723"/>
      <c r="Z109" s="399"/>
      <c r="AA109" s="399"/>
      <c r="AB109" s="399"/>
      <c r="AC109" s="399"/>
      <c r="AD109" s="399"/>
      <c r="AE109" s="399"/>
      <c r="AF109" s="399"/>
    </row>
    <row r="110" spans="2:32" ht="42" customHeight="1" x14ac:dyDescent="0.25">
      <c r="B110" s="397" t="s">
        <v>1563</v>
      </c>
      <c r="C110" s="398" t="s">
        <v>799</v>
      </c>
      <c r="D110" s="397" t="s">
        <v>93</v>
      </c>
      <c r="E110" s="399"/>
      <c r="F110" s="399"/>
      <c r="G110" s="399" t="s">
        <v>180</v>
      </c>
      <c r="H110" s="399" t="s">
        <v>180</v>
      </c>
      <c r="I110" s="399" t="s">
        <v>180</v>
      </c>
      <c r="J110" s="399" t="s">
        <v>180</v>
      </c>
      <c r="K110" s="399" t="s">
        <v>180</v>
      </c>
      <c r="L110" s="399" t="s">
        <v>180</v>
      </c>
      <c r="M110" s="399" t="s">
        <v>180</v>
      </c>
      <c r="N110" s="399" t="s">
        <v>180</v>
      </c>
      <c r="O110" s="399"/>
      <c r="P110" s="399"/>
      <c r="Q110" s="399"/>
      <c r="R110" s="723"/>
      <c r="S110" s="723"/>
      <c r="T110" s="723"/>
      <c r="U110" s="723"/>
      <c r="V110" s="723"/>
      <c r="W110" s="723"/>
      <c r="X110" s="723"/>
      <c r="Y110" s="723"/>
      <c r="Z110" s="399"/>
      <c r="AA110" s="399"/>
      <c r="AB110" s="399"/>
      <c r="AC110" s="399"/>
      <c r="AD110" s="399"/>
      <c r="AE110" s="399"/>
      <c r="AF110" s="399"/>
    </row>
    <row r="111" spans="2:32" ht="48" customHeight="1" x14ac:dyDescent="0.25">
      <c r="B111" s="416" t="s">
        <v>739</v>
      </c>
      <c r="C111" s="417" t="s">
        <v>800</v>
      </c>
      <c r="D111" s="416" t="s">
        <v>93</v>
      </c>
      <c r="E111" s="412"/>
      <c r="F111" s="412"/>
      <c r="G111" s="412" t="s">
        <v>180</v>
      </c>
      <c r="H111" s="412" t="s">
        <v>180</v>
      </c>
      <c r="I111" s="412" t="s">
        <v>180</v>
      </c>
      <c r="J111" s="412" t="s">
        <v>180</v>
      </c>
      <c r="K111" s="412" t="s">
        <v>180</v>
      </c>
      <c r="L111" s="412" t="s">
        <v>180</v>
      </c>
      <c r="M111" s="412" t="s">
        <v>180</v>
      </c>
      <c r="N111" s="412" t="s">
        <v>180</v>
      </c>
      <c r="O111" s="412"/>
      <c r="P111" s="412"/>
      <c r="Q111" s="412"/>
      <c r="R111" s="722"/>
      <c r="S111" s="722"/>
      <c r="T111" s="722"/>
      <c r="U111" s="722"/>
      <c r="V111" s="722"/>
      <c r="W111" s="722"/>
      <c r="X111" s="722"/>
      <c r="Y111" s="722"/>
      <c r="Z111" s="412"/>
      <c r="AA111" s="412"/>
      <c r="AB111" s="412"/>
      <c r="AC111" s="412"/>
      <c r="AD111" s="412"/>
      <c r="AE111" s="412"/>
      <c r="AF111" s="412"/>
    </row>
    <row r="112" spans="2:32" ht="48" customHeight="1" x14ac:dyDescent="0.25">
      <c r="B112" s="416" t="s">
        <v>139</v>
      </c>
      <c r="C112" s="417" t="s">
        <v>801</v>
      </c>
      <c r="D112" s="416" t="s">
        <v>93</v>
      </c>
      <c r="E112" s="412"/>
      <c r="F112" s="412"/>
      <c r="G112" s="412" t="s">
        <v>180</v>
      </c>
      <c r="H112" s="412" t="s">
        <v>180</v>
      </c>
      <c r="I112" s="412" t="s">
        <v>180</v>
      </c>
      <c r="J112" s="412" t="s">
        <v>180</v>
      </c>
      <c r="K112" s="412" t="s">
        <v>180</v>
      </c>
      <c r="L112" s="412" t="s">
        <v>180</v>
      </c>
      <c r="M112" s="412" t="s">
        <v>180</v>
      </c>
      <c r="N112" s="412" t="s">
        <v>180</v>
      </c>
      <c r="O112" s="412"/>
      <c r="P112" s="412"/>
      <c r="Q112" s="412"/>
      <c r="R112" s="722"/>
      <c r="S112" s="722"/>
      <c r="T112" s="722"/>
      <c r="U112" s="722"/>
      <c r="V112" s="722"/>
      <c r="W112" s="722"/>
      <c r="X112" s="722"/>
      <c r="Y112" s="722"/>
      <c r="Z112" s="412"/>
      <c r="AA112" s="412"/>
      <c r="AB112" s="412"/>
      <c r="AC112" s="412"/>
      <c r="AD112" s="412"/>
      <c r="AE112" s="412"/>
      <c r="AF112" s="412"/>
    </row>
    <row r="113" spans="2:32" ht="42" customHeight="1" x14ac:dyDescent="0.25">
      <c r="B113" s="397" t="s">
        <v>141</v>
      </c>
      <c r="C113" s="398" t="s">
        <v>802</v>
      </c>
      <c r="D113" s="397" t="s">
        <v>93</v>
      </c>
      <c r="E113" s="399"/>
      <c r="F113" s="399"/>
      <c r="G113" s="399" t="s">
        <v>180</v>
      </c>
      <c r="H113" s="399" t="s">
        <v>180</v>
      </c>
      <c r="I113" s="399" t="s">
        <v>180</v>
      </c>
      <c r="J113" s="399" t="s">
        <v>180</v>
      </c>
      <c r="K113" s="399" t="s">
        <v>180</v>
      </c>
      <c r="L113" s="399" t="s">
        <v>180</v>
      </c>
      <c r="M113" s="399" t="s">
        <v>180</v>
      </c>
      <c r="N113" s="399" t="s">
        <v>180</v>
      </c>
      <c r="O113" s="399"/>
      <c r="P113" s="399"/>
      <c r="Q113" s="399"/>
      <c r="R113" s="723"/>
      <c r="S113" s="723"/>
      <c r="T113" s="723"/>
      <c r="U113" s="723"/>
      <c r="V113" s="723"/>
      <c r="W113" s="723"/>
      <c r="X113" s="723"/>
      <c r="Y113" s="723"/>
      <c r="Z113" s="399"/>
      <c r="AA113" s="399"/>
      <c r="AB113" s="399"/>
      <c r="AC113" s="399"/>
      <c r="AD113" s="399"/>
      <c r="AE113" s="399"/>
      <c r="AF113" s="399"/>
    </row>
    <row r="114" spans="2:32" ht="42" customHeight="1" x14ac:dyDescent="0.25">
      <c r="B114" s="397" t="s">
        <v>143</v>
      </c>
      <c r="C114" s="398" t="s">
        <v>1564</v>
      </c>
      <c r="D114" s="397" t="s">
        <v>93</v>
      </c>
      <c r="E114" s="399"/>
      <c r="F114" s="399"/>
      <c r="G114" s="399" t="s">
        <v>180</v>
      </c>
      <c r="H114" s="399" t="s">
        <v>180</v>
      </c>
      <c r="I114" s="399" t="s">
        <v>180</v>
      </c>
      <c r="J114" s="399" t="s">
        <v>180</v>
      </c>
      <c r="K114" s="399" t="s">
        <v>180</v>
      </c>
      <c r="L114" s="399" t="s">
        <v>180</v>
      </c>
      <c r="M114" s="399" t="s">
        <v>180</v>
      </c>
      <c r="N114" s="399" t="s">
        <v>180</v>
      </c>
      <c r="O114" s="399"/>
      <c r="P114" s="399"/>
      <c r="Q114" s="399"/>
      <c r="R114" s="723"/>
      <c r="S114" s="723"/>
      <c r="T114" s="723"/>
      <c r="U114" s="723"/>
      <c r="V114" s="723"/>
      <c r="W114" s="723"/>
      <c r="X114" s="723"/>
      <c r="Y114" s="723"/>
      <c r="Z114" s="399"/>
      <c r="AA114" s="399"/>
      <c r="AB114" s="399"/>
      <c r="AC114" s="399"/>
      <c r="AD114" s="399"/>
      <c r="AE114" s="399"/>
      <c r="AF114" s="399"/>
    </row>
    <row r="115" spans="2:32" ht="33" customHeight="1" x14ac:dyDescent="0.25">
      <c r="B115" s="67" t="s">
        <v>143</v>
      </c>
      <c r="C115" s="313" t="s">
        <v>1418</v>
      </c>
      <c r="D115" s="67" t="s">
        <v>1635</v>
      </c>
      <c r="E115" s="309">
        <v>1955</v>
      </c>
      <c r="F115" s="368" t="s">
        <v>1665</v>
      </c>
      <c r="G115" s="309" t="s">
        <v>180</v>
      </c>
      <c r="H115" s="309" t="s">
        <v>180</v>
      </c>
      <c r="I115" s="309" t="s">
        <v>180</v>
      </c>
      <c r="J115" s="309" t="s">
        <v>180</v>
      </c>
      <c r="K115" s="309" t="s">
        <v>180</v>
      </c>
      <c r="L115" s="309" t="s">
        <v>180</v>
      </c>
      <c r="M115" s="309" t="s">
        <v>609</v>
      </c>
      <c r="N115" s="309" t="s">
        <v>608</v>
      </c>
      <c r="O115" s="309" t="s">
        <v>608</v>
      </c>
      <c r="P115" s="309" t="s">
        <v>608</v>
      </c>
      <c r="Q115" s="309" t="s">
        <v>1716</v>
      </c>
      <c r="R115" s="362" t="s">
        <v>608</v>
      </c>
      <c r="S115" s="362" t="s">
        <v>608</v>
      </c>
      <c r="T115" s="362" t="s">
        <v>608</v>
      </c>
      <c r="U115" s="362" t="s">
        <v>608</v>
      </c>
      <c r="V115" s="362" t="s">
        <v>608</v>
      </c>
      <c r="W115" s="362" t="s">
        <v>608</v>
      </c>
      <c r="X115" s="362" t="s">
        <v>608</v>
      </c>
      <c r="Y115" s="362" t="s">
        <v>608</v>
      </c>
      <c r="Z115" s="309" t="s">
        <v>608</v>
      </c>
      <c r="AA115" s="309" t="s">
        <v>608</v>
      </c>
      <c r="AB115" s="309" t="s">
        <v>608</v>
      </c>
      <c r="AC115" s="309" t="s">
        <v>608</v>
      </c>
      <c r="AD115" s="309" t="s">
        <v>681</v>
      </c>
      <c r="AE115" s="309" t="s">
        <v>608</v>
      </c>
      <c r="AF115" s="309" t="s">
        <v>608</v>
      </c>
    </row>
    <row r="116" spans="2:32" ht="42" customHeight="1" x14ac:dyDescent="0.25">
      <c r="B116" s="397" t="s">
        <v>740</v>
      </c>
      <c r="C116" s="398" t="s">
        <v>1565</v>
      </c>
      <c r="D116" s="397" t="s">
        <v>93</v>
      </c>
      <c r="E116" s="399"/>
      <c r="F116" s="399"/>
      <c r="G116" s="399" t="s">
        <v>180</v>
      </c>
      <c r="H116" s="399" t="s">
        <v>180</v>
      </c>
      <c r="I116" s="399" t="s">
        <v>180</v>
      </c>
      <c r="J116" s="399" t="s">
        <v>180</v>
      </c>
      <c r="K116" s="399" t="s">
        <v>180</v>
      </c>
      <c r="L116" s="399" t="s">
        <v>180</v>
      </c>
      <c r="M116" s="399" t="s">
        <v>180</v>
      </c>
      <c r="N116" s="399" t="s">
        <v>180</v>
      </c>
      <c r="O116" s="399"/>
      <c r="P116" s="399"/>
      <c r="Q116" s="399"/>
      <c r="R116" s="723"/>
      <c r="S116" s="723"/>
      <c r="T116" s="723"/>
      <c r="U116" s="723"/>
      <c r="V116" s="723"/>
      <c r="W116" s="723"/>
      <c r="X116" s="723"/>
      <c r="Y116" s="723"/>
      <c r="Z116" s="399"/>
      <c r="AA116" s="399"/>
      <c r="AB116" s="399"/>
      <c r="AC116" s="399"/>
      <c r="AD116" s="399"/>
      <c r="AE116" s="399"/>
      <c r="AF116" s="399"/>
    </row>
    <row r="117" spans="2:32" ht="42" customHeight="1" x14ac:dyDescent="0.25">
      <c r="B117" s="397" t="s">
        <v>741</v>
      </c>
      <c r="C117" s="398" t="s">
        <v>1566</v>
      </c>
      <c r="D117" s="397" t="s">
        <v>93</v>
      </c>
      <c r="E117" s="399"/>
      <c r="F117" s="399"/>
      <c r="G117" s="399" t="s">
        <v>180</v>
      </c>
      <c r="H117" s="399" t="s">
        <v>180</v>
      </c>
      <c r="I117" s="399" t="s">
        <v>180</v>
      </c>
      <c r="J117" s="399" t="s">
        <v>180</v>
      </c>
      <c r="K117" s="399" t="s">
        <v>180</v>
      </c>
      <c r="L117" s="399" t="s">
        <v>180</v>
      </c>
      <c r="M117" s="399" t="s">
        <v>180</v>
      </c>
      <c r="N117" s="399" t="s">
        <v>180</v>
      </c>
      <c r="O117" s="399"/>
      <c r="P117" s="399"/>
      <c r="Q117" s="399"/>
      <c r="R117" s="723"/>
      <c r="S117" s="723"/>
      <c r="T117" s="723"/>
      <c r="U117" s="723"/>
      <c r="V117" s="723"/>
      <c r="W117" s="723"/>
      <c r="X117" s="723"/>
      <c r="Y117" s="723"/>
      <c r="Z117" s="399"/>
      <c r="AA117" s="399"/>
      <c r="AB117" s="399"/>
      <c r="AC117" s="399"/>
      <c r="AD117" s="399"/>
      <c r="AE117" s="399"/>
      <c r="AF117" s="399"/>
    </row>
    <row r="118" spans="2:32" ht="33" customHeight="1" x14ac:dyDescent="0.25">
      <c r="B118" s="67" t="s">
        <v>741</v>
      </c>
      <c r="C118" s="313" t="s">
        <v>1492</v>
      </c>
      <c r="D118" s="67" t="s">
        <v>1639</v>
      </c>
      <c r="E118" s="309">
        <v>2017</v>
      </c>
      <c r="F118" s="368" t="s">
        <v>1708</v>
      </c>
      <c r="G118" s="309" t="s">
        <v>180</v>
      </c>
      <c r="H118" s="309" t="s">
        <v>180</v>
      </c>
      <c r="I118" s="309" t="s">
        <v>180</v>
      </c>
      <c r="J118" s="309" t="s">
        <v>180</v>
      </c>
      <c r="K118" s="309" t="s">
        <v>180</v>
      </c>
      <c r="L118" s="309" t="s">
        <v>180</v>
      </c>
      <c r="M118" s="309" t="s">
        <v>609</v>
      </c>
      <c r="N118" s="309" t="s">
        <v>608</v>
      </c>
      <c r="O118" s="309" t="s">
        <v>608</v>
      </c>
      <c r="P118" s="309" t="s">
        <v>608</v>
      </c>
      <c r="Q118" s="368" t="s">
        <v>1492</v>
      </c>
      <c r="R118" s="362" t="s">
        <v>608</v>
      </c>
      <c r="S118" s="362" t="s">
        <v>608</v>
      </c>
      <c r="T118" s="362" t="s">
        <v>608</v>
      </c>
      <c r="U118" s="362" t="s">
        <v>608</v>
      </c>
      <c r="V118" s="362" t="s">
        <v>608</v>
      </c>
      <c r="W118" s="362" t="s">
        <v>608</v>
      </c>
      <c r="X118" s="362" t="s">
        <v>608</v>
      </c>
      <c r="Y118" s="362" t="s">
        <v>608</v>
      </c>
      <c r="Z118" s="309" t="s">
        <v>608</v>
      </c>
      <c r="AA118" s="309" t="s">
        <v>608</v>
      </c>
      <c r="AB118" s="309" t="s">
        <v>608</v>
      </c>
      <c r="AC118" s="309" t="s">
        <v>608</v>
      </c>
      <c r="AD118" s="309" t="s">
        <v>1669</v>
      </c>
      <c r="AE118" s="309" t="s">
        <v>608</v>
      </c>
      <c r="AF118" s="309" t="s">
        <v>608</v>
      </c>
    </row>
    <row r="119" spans="2:32" ht="33" customHeight="1" x14ac:dyDescent="0.25">
      <c r="B119" s="67" t="s">
        <v>741</v>
      </c>
      <c r="C119" s="313" t="s">
        <v>1502</v>
      </c>
      <c r="D119" s="67" t="s">
        <v>1644</v>
      </c>
      <c r="E119" s="309">
        <v>2009</v>
      </c>
      <c r="F119" s="368" t="s">
        <v>1665</v>
      </c>
      <c r="G119" s="309" t="s">
        <v>180</v>
      </c>
      <c r="H119" s="309" t="s">
        <v>180</v>
      </c>
      <c r="I119" s="309" t="s">
        <v>180</v>
      </c>
      <c r="J119" s="309" t="s">
        <v>180</v>
      </c>
      <c r="K119" s="309" t="s">
        <v>180</v>
      </c>
      <c r="L119" s="309" t="s">
        <v>180</v>
      </c>
      <c r="M119" s="309" t="s">
        <v>609</v>
      </c>
      <c r="N119" s="309" t="s">
        <v>608</v>
      </c>
      <c r="O119" s="309" t="s">
        <v>608</v>
      </c>
      <c r="P119" s="309" t="s">
        <v>608</v>
      </c>
      <c r="Q119" s="309" t="s">
        <v>679</v>
      </c>
      <c r="R119" s="362" t="s">
        <v>608</v>
      </c>
      <c r="S119" s="362" t="s">
        <v>608</v>
      </c>
      <c r="T119" s="362" t="s">
        <v>608</v>
      </c>
      <c r="U119" s="362" t="s">
        <v>608</v>
      </c>
      <c r="V119" s="362" t="s">
        <v>608</v>
      </c>
      <c r="W119" s="362" t="s">
        <v>608</v>
      </c>
      <c r="X119" s="362" t="s">
        <v>608</v>
      </c>
      <c r="Y119" s="362" t="s">
        <v>608</v>
      </c>
      <c r="Z119" s="309" t="s">
        <v>608</v>
      </c>
      <c r="AA119" s="309" t="s">
        <v>608</v>
      </c>
      <c r="AB119" s="309" t="s">
        <v>608</v>
      </c>
      <c r="AC119" s="309" t="s">
        <v>608</v>
      </c>
      <c r="AD119" s="309" t="s">
        <v>1668</v>
      </c>
      <c r="AE119" s="309" t="s">
        <v>608</v>
      </c>
      <c r="AF119" s="309" t="s">
        <v>608</v>
      </c>
    </row>
    <row r="120" spans="2:32" ht="33" customHeight="1" x14ac:dyDescent="0.25">
      <c r="B120" s="67" t="s">
        <v>741</v>
      </c>
      <c r="C120" s="313" t="s">
        <v>1500</v>
      </c>
      <c r="D120" s="67" t="s">
        <v>1645</v>
      </c>
      <c r="E120" s="309" t="s">
        <v>180</v>
      </c>
      <c r="F120" s="309" t="s">
        <v>679</v>
      </c>
      <c r="G120" s="309" t="s">
        <v>180</v>
      </c>
      <c r="H120" s="309" t="s">
        <v>180</v>
      </c>
      <c r="I120" s="309" t="s">
        <v>180</v>
      </c>
      <c r="J120" s="309" t="s">
        <v>180</v>
      </c>
      <c r="K120" s="309" t="s">
        <v>180</v>
      </c>
      <c r="L120" s="309" t="s">
        <v>180</v>
      </c>
      <c r="M120" s="309" t="s">
        <v>609</v>
      </c>
      <c r="N120" s="309" t="s">
        <v>608</v>
      </c>
      <c r="O120" s="309" t="s">
        <v>608</v>
      </c>
      <c r="P120" s="309" t="s">
        <v>608</v>
      </c>
      <c r="Q120" s="309" t="s">
        <v>679</v>
      </c>
      <c r="R120" s="362" t="s">
        <v>608</v>
      </c>
      <c r="S120" s="362" t="s">
        <v>608</v>
      </c>
      <c r="T120" s="362" t="s">
        <v>608</v>
      </c>
      <c r="U120" s="362" t="s">
        <v>608</v>
      </c>
      <c r="V120" s="362" t="s">
        <v>608</v>
      </c>
      <c r="W120" s="362" t="s">
        <v>608</v>
      </c>
      <c r="X120" s="362" t="s">
        <v>608</v>
      </c>
      <c r="Y120" s="362" t="s">
        <v>608</v>
      </c>
      <c r="Z120" s="309" t="s">
        <v>608</v>
      </c>
      <c r="AA120" s="309" t="s">
        <v>608</v>
      </c>
      <c r="AB120" s="309" t="s">
        <v>608</v>
      </c>
      <c r="AC120" s="309" t="s">
        <v>608</v>
      </c>
      <c r="AD120" s="309" t="s">
        <v>1669</v>
      </c>
      <c r="AE120" s="309" t="s">
        <v>608</v>
      </c>
      <c r="AF120" s="309" t="s">
        <v>608</v>
      </c>
    </row>
    <row r="121" spans="2:32" ht="48" customHeight="1" x14ac:dyDescent="0.25">
      <c r="B121" s="646" t="s">
        <v>145</v>
      </c>
      <c r="C121" s="417" t="s">
        <v>803</v>
      </c>
      <c r="D121" s="416" t="s">
        <v>93</v>
      </c>
      <c r="E121" s="412"/>
      <c r="F121" s="412"/>
      <c r="G121" s="412" t="s">
        <v>180</v>
      </c>
      <c r="H121" s="412" t="s">
        <v>180</v>
      </c>
      <c r="I121" s="412" t="s">
        <v>180</v>
      </c>
      <c r="J121" s="412" t="s">
        <v>180</v>
      </c>
      <c r="K121" s="412" t="s">
        <v>180</v>
      </c>
      <c r="L121" s="412" t="s">
        <v>180</v>
      </c>
      <c r="M121" s="412" t="s">
        <v>180</v>
      </c>
      <c r="N121" s="412" t="s">
        <v>180</v>
      </c>
      <c r="O121" s="412"/>
      <c r="P121" s="412"/>
      <c r="Q121" s="412"/>
      <c r="R121" s="722"/>
      <c r="S121" s="722"/>
      <c r="T121" s="722"/>
      <c r="U121" s="722"/>
      <c r="V121" s="722"/>
      <c r="W121" s="722"/>
      <c r="X121" s="722"/>
      <c r="Y121" s="722"/>
      <c r="Z121" s="412"/>
      <c r="AA121" s="412"/>
      <c r="AB121" s="412"/>
      <c r="AC121" s="412"/>
      <c r="AD121" s="412"/>
      <c r="AE121" s="412"/>
      <c r="AF121" s="412"/>
    </row>
    <row r="122" spans="2:32" ht="42" customHeight="1" x14ac:dyDescent="0.25">
      <c r="B122" s="397" t="s">
        <v>147</v>
      </c>
      <c r="C122" s="398" t="s">
        <v>1567</v>
      </c>
      <c r="D122" s="397" t="s">
        <v>93</v>
      </c>
      <c r="E122" s="399"/>
      <c r="F122" s="399"/>
      <c r="G122" s="399" t="s">
        <v>180</v>
      </c>
      <c r="H122" s="399" t="s">
        <v>180</v>
      </c>
      <c r="I122" s="399" t="s">
        <v>180</v>
      </c>
      <c r="J122" s="399" t="s">
        <v>180</v>
      </c>
      <c r="K122" s="399" t="s">
        <v>180</v>
      </c>
      <c r="L122" s="399" t="s">
        <v>180</v>
      </c>
      <c r="M122" s="399" t="s">
        <v>180</v>
      </c>
      <c r="N122" s="399" t="s">
        <v>180</v>
      </c>
      <c r="O122" s="399"/>
      <c r="P122" s="399"/>
      <c r="Q122" s="399"/>
      <c r="R122" s="723"/>
      <c r="S122" s="723"/>
      <c r="T122" s="723"/>
      <c r="U122" s="723"/>
      <c r="V122" s="723"/>
      <c r="W122" s="723"/>
      <c r="X122" s="723"/>
      <c r="Y122" s="723"/>
      <c r="Z122" s="399"/>
      <c r="AA122" s="399"/>
      <c r="AB122" s="399"/>
      <c r="AC122" s="399"/>
      <c r="AD122" s="399"/>
      <c r="AE122" s="399"/>
      <c r="AF122" s="399"/>
    </row>
    <row r="123" spans="2:32" ht="33" customHeight="1" x14ac:dyDescent="0.25">
      <c r="B123" s="67" t="s">
        <v>147</v>
      </c>
      <c r="C123" s="313" t="s">
        <v>1431</v>
      </c>
      <c r="D123" s="67" t="s">
        <v>1625</v>
      </c>
      <c r="E123" s="309">
        <v>2009</v>
      </c>
      <c r="F123" s="368" t="s">
        <v>678</v>
      </c>
      <c r="G123" s="309" t="s">
        <v>180</v>
      </c>
      <c r="H123" s="309" t="s">
        <v>180</v>
      </c>
      <c r="I123" s="309" t="s">
        <v>180</v>
      </c>
      <c r="J123" s="309" t="s">
        <v>180</v>
      </c>
      <c r="K123" s="309" t="s">
        <v>180</v>
      </c>
      <c r="L123" s="309" t="s">
        <v>180</v>
      </c>
      <c r="M123" s="309" t="s">
        <v>609</v>
      </c>
      <c r="N123" s="309" t="s">
        <v>608</v>
      </c>
      <c r="O123" s="309" t="s">
        <v>608</v>
      </c>
      <c r="P123" s="309" t="s">
        <v>608</v>
      </c>
      <c r="Q123" s="309" t="s">
        <v>1717</v>
      </c>
      <c r="R123" s="362" t="s">
        <v>608</v>
      </c>
      <c r="S123" s="362" t="s">
        <v>608</v>
      </c>
      <c r="T123" s="362" t="s">
        <v>608</v>
      </c>
      <c r="U123" s="362" t="s">
        <v>608</v>
      </c>
      <c r="V123" s="362" t="s">
        <v>608</v>
      </c>
      <c r="W123" s="362" t="s">
        <v>608</v>
      </c>
      <c r="X123" s="362" t="s">
        <v>608</v>
      </c>
      <c r="Y123" s="362" t="s">
        <v>608</v>
      </c>
      <c r="Z123" s="309" t="s">
        <v>608</v>
      </c>
      <c r="AA123" s="309" t="s">
        <v>608</v>
      </c>
      <c r="AB123" s="309" t="s">
        <v>608</v>
      </c>
      <c r="AC123" s="309" t="s">
        <v>608</v>
      </c>
      <c r="AD123" s="309" t="s">
        <v>681</v>
      </c>
      <c r="AE123" s="309" t="s">
        <v>608</v>
      </c>
      <c r="AF123" s="309" t="s">
        <v>608</v>
      </c>
    </row>
    <row r="124" spans="2:32" ht="33" customHeight="1" x14ac:dyDescent="0.25">
      <c r="B124" s="67" t="s">
        <v>147</v>
      </c>
      <c r="C124" s="394" t="s">
        <v>1432</v>
      </c>
      <c r="D124" s="67" t="s">
        <v>1626</v>
      </c>
      <c r="E124" s="309">
        <v>2003</v>
      </c>
      <c r="F124" s="368" t="s">
        <v>678</v>
      </c>
      <c r="G124" s="309" t="s">
        <v>180</v>
      </c>
      <c r="H124" s="309" t="s">
        <v>180</v>
      </c>
      <c r="I124" s="309" t="s">
        <v>180</v>
      </c>
      <c r="J124" s="309" t="s">
        <v>180</v>
      </c>
      <c r="K124" s="309" t="s">
        <v>180</v>
      </c>
      <c r="L124" s="309" t="s">
        <v>180</v>
      </c>
      <c r="M124" s="309" t="s">
        <v>609</v>
      </c>
      <c r="N124" s="309" t="s">
        <v>608</v>
      </c>
      <c r="O124" s="309" t="s">
        <v>608</v>
      </c>
      <c r="P124" s="309" t="s">
        <v>608</v>
      </c>
      <c r="Q124" s="309" t="s">
        <v>1718</v>
      </c>
      <c r="R124" s="362" t="s">
        <v>608</v>
      </c>
      <c r="S124" s="362" t="s">
        <v>608</v>
      </c>
      <c r="T124" s="362" t="s">
        <v>608</v>
      </c>
      <c r="U124" s="362" t="s">
        <v>608</v>
      </c>
      <c r="V124" s="362" t="s">
        <v>608</v>
      </c>
      <c r="W124" s="362" t="s">
        <v>608</v>
      </c>
      <c r="X124" s="362" t="s">
        <v>608</v>
      </c>
      <c r="Y124" s="362" t="s">
        <v>608</v>
      </c>
      <c r="Z124" s="309" t="s">
        <v>608</v>
      </c>
      <c r="AA124" s="309" t="s">
        <v>608</v>
      </c>
      <c r="AB124" s="309" t="s">
        <v>608</v>
      </c>
      <c r="AC124" s="309" t="s">
        <v>608</v>
      </c>
      <c r="AD124" s="309" t="s">
        <v>681</v>
      </c>
      <c r="AE124" s="309" t="s">
        <v>608</v>
      </c>
      <c r="AF124" s="309" t="s">
        <v>608</v>
      </c>
    </row>
    <row r="125" spans="2:32" ht="33" customHeight="1" x14ac:dyDescent="0.25">
      <c r="B125" s="67" t="s">
        <v>147</v>
      </c>
      <c r="C125" s="313" t="s">
        <v>1503</v>
      </c>
      <c r="D125" s="67" t="s">
        <v>1620</v>
      </c>
      <c r="E125" s="309">
        <v>2003</v>
      </c>
      <c r="F125" s="368" t="s">
        <v>678</v>
      </c>
      <c r="G125" s="309" t="s">
        <v>180</v>
      </c>
      <c r="H125" s="309" t="s">
        <v>180</v>
      </c>
      <c r="I125" s="309" t="s">
        <v>180</v>
      </c>
      <c r="J125" s="309" t="s">
        <v>180</v>
      </c>
      <c r="K125" s="309" t="s">
        <v>180</v>
      </c>
      <c r="L125" s="309" t="s">
        <v>180</v>
      </c>
      <c r="M125" s="309" t="s">
        <v>609</v>
      </c>
      <c r="N125" s="309" t="s">
        <v>608</v>
      </c>
      <c r="O125" s="309" t="s">
        <v>608</v>
      </c>
      <c r="P125" s="309" t="s">
        <v>608</v>
      </c>
      <c r="Q125" s="309" t="s">
        <v>1718</v>
      </c>
      <c r="R125" s="362" t="s">
        <v>608</v>
      </c>
      <c r="S125" s="362" t="s">
        <v>608</v>
      </c>
      <c r="T125" s="362" t="s">
        <v>608</v>
      </c>
      <c r="U125" s="362" t="s">
        <v>608</v>
      </c>
      <c r="V125" s="362" t="s">
        <v>608</v>
      </c>
      <c r="W125" s="362" t="s">
        <v>608</v>
      </c>
      <c r="X125" s="362" t="s">
        <v>608</v>
      </c>
      <c r="Y125" s="362" t="s">
        <v>608</v>
      </c>
      <c r="Z125" s="309" t="s">
        <v>608</v>
      </c>
      <c r="AA125" s="309" t="s">
        <v>608</v>
      </c>
      <c r="AB125" s="309" t="s">
        <v>608</v>
      </c>
      <c r="AC125" s="309" t="s">
        <v>608</v>
      </c>
      <c r="AD125" s="309" t="s">
        <v>681</v>
      </c>
      <c r="AE125" s="309" t="s">
        <v>608</v>
      </c>
      <c r="AF125" s="309" t="s">
        <v>608</v>
      </c>
    </row>
    <row r="126" spans="2:32" ht="42" customHeight="1" x14ac:dyDescent="0.25">
      <c r="B126" s="397" t="s">
        <v>149</v>
      </c>
      <c r="C126" s="398" t="s">
        <v>1568</v>
      </c>
      <c r="D126" s="397" t="s">
        <v>93</v>
      </c>
      <c r="E126" s="399"/>
      <c r="F126" s="399"/>
      <c r="G126" s="399" t="s">
        <v>180</v>
      </c>
      <c r="H126" s="399" t="s">
        <v>180</v>
      </c>
      <c r="I126" s="399" t="s">
        <v>180</v>
      </c>
      <c r="J126" s="399" t="s">
        <v>180</v>
      </c>
      <c r="K126" s="399" t="s">
        <v>180</v>
      </c>
      <c r="L126" s="399" t="s">
        <v>180</v>
      </c>
      <c r="M126" s="399" t="s">
        <v>180</v>
      </c>
      <c r="N126" s="399" t="s">
        <v>180</v>
      </c>
      <c r="O126" s="399"/>
      <c r="P126" s="399"/>
      <c r="Q126" s="399"/>
      <c r="R126" s="723"/>
      <c r="S126" s="723"/>
      <c r="T126" s="723"/>
      <c r="U126" s="723"/>
      <c r="V126" s="723"/>
      <c r="W126" s="723"/>
      <c r="X126" s="723"/>
      <c r="Y126" s="723"/>
      <c r="Z126" s="399"/>
      <c r="AA126" s="399"/>
      <c r="AB126" s="399"/>
      <c r="AC126" s="399"/>
      <c r="AD126" s="399"/>
      <c r="AE126" s="399"/>
      <c r="AF126" s="399"/>
    </row>
    <row r="127" spans="2:32" ht="42" customHeight="1" x14ac:dyDescent="0.25">
      <c r="B127" s="397" t="s">
        <v>151</v>
      </c>
      <c r="C127" s="398" t="s">
        <v>1569</v>
      </c>
      <c r="D127" s="397" t="s">
        <v>93</v>
      </c>
      <c r="E127" s="399"/>
      <c r="F127" s="399"/>
      <c r="G127" s="399" t="s">
        <v>180</v>
      </c>
      <c r="H127" s="399" t="s">
        <v>180</v>
      </c>
      <c r="I127" s="399" t="s">
        <v>180</v>
      </c>
      <c r="J127" s="399" t="s">
        <v>180</v>
      </c>
      <c r="K127" s="399" t="s">
        <v>180</v>
      </c>
      <c r="L127" s="399" t="s">
        <v>180</v>
      </c>
      <c r="M127" s="399" t="s">
        <v>180</v>
      </c>
      <c r="N127" s="399" t="s">
        <v>180</v>
      </c>
      <c r="O127" s="399"/>
      <c r="P127" s="399"/>
      <c r="Q127" s="399"/>
      <c r="R127" s="723"/>
      <c r="S127" s="723"/>
      <c r="T127" s="723"/>
      <c r="U127" s="723"/>
      <c r="V127" s="723"/>
      <c r="W127" s="723"/>
      <c r="X127" s="723"/>
      <c r="Y127" s="723"/>
      <c r="Z127" s="399"/>
      <c r="AA127" s="399"/>
      <c r="AB127" s="399"/>
      <c r="AC127" s="399"/>
      <c r="AD127" s="399"/>
      <c r="AE127" s="399"/>
      <c r="AF127" s="399"/>
    </row>
    <row r="128" spans="2:32" ht="42" customHeight="1" x14ac:dyDescent="0.25">
      <c r="B128" s="397" t="s">
        <v>153</v>
      </c>
      <c r="C128" s="398" t="s">
        <v>1570</v>
      </c>
      <c r="D128" s="397" t="s">
        <v>93</v>
      </c>
      <c r="E128" s="399"/>
      <c r="F128" s="399"/>
      <c r="G128" s="399" t="s">
        <v>180</v>
      </c>
      <c r="H128" s="399" t="s">
        <v>180</v>
      </c>
      <c r="I128" s="399" t="s">
        <v>180</v>
      </c>
      <c r="J128" s="399" t="s">
        <v>180</v>
      </c>
      <c r="K128" s="399" t="s">
        <v>180</v>
      </c>
      <c r="L128" s="399" t="s">
        <v>180</v>
      </c>
      <c r="M128" s="399" t="s">
        <v>180</v>
      </c>
      <c r="N128" s="399" t="s">
        <v>180</v>
      </c>
      <c r="O128" s="399"/>
      <c r="P128" s="399"/>
      <c r="Q128" s="399"/>
      <c r="R128" s="723"/>
      <c r="S128" s="723"/>
      <c r="T128" s="723"/>
      <c r="U128" s="723"/>
      <c r="V128" s="723"/>
      <c r="W128" s="723"/>
      <c r="X128" s="723"/>
      <c r="Y128" s="723"/>
      <c r="Z128" s="399"/>
      <c r="AA128" s="399"/>
      <c r="AB128" s="399"/>
      <c r="AC128" s="399"/>
      <c r="AD128" s="399"/>
      <c r="AE128" s="399"/>
      <c r="AF128" s="399"/>
    </row>
    <row r="129" spans="2:32" ht="48" customHeight="1" x14ac:dyDescent="0.25">
      <c r="B129" s="416" t="s">
        <v>163</v>
      </c>
      <c r="C129" s="417" t="s">
        <v>806</v>
      </c>
      <c r="D129" s="416" t="s">
        <v>93</v>
      </c>
      <c r="E129" s="412"/>
      <c r="F129" s="412"/>
      <c r="G129" s="412" t="s">
        <v>180</v>
      </c>
      <c r="H129" s="412" t="s">
        <v>180</v>
      </c>
      <c r="I129" s="412" t="s">
        <v>180</v>
      </c>
      <c r="J129" s="412" t="s">
        <v>180</v>
      </c>
      <c r="K129" s="412" t="s">
        <v>180</v>
      </c>
      <c r="L129" s="412" t="s">
        <v>180</v>
      </c>
      <c r="M129" s="412" t="s">
        <v>180</v>
      </c>
      <c r="N129" s="412" t="s">
        <v>180</v>
      </c>
      <c r="O129" s="412"/>
      <c r="P129" s="412"/>
      <c r="Q129" s="412"/>
      <c r="R129" s="722"/>
      <c r="S129" s="722"/>
      <c r="T129" s="722"/>
      <c r="U129" s="722"/>
      <c r="V129" s="722"/>
      <c r="W129" s="722"/>
      <c r="X129" s="722"/>
      <c r="Y129" s="722"/>
      <c r="Z129" s="412"/>
      <c r="AA129" s="412"/>
      <c r="AB129" s="412"/>
      <c r="AC129" s="412"/>
      <c r="AD129" s="412"/>
      <c r="AE129" s="412"/>
      <c r="AF129" s="412"/>
    </row>
    <row r="130" spans="2:32" ht="48" customHeight="1" x14ac:dyDescent="0.25">
      <c r="B130" s="416" t="s">
        <v>165</v>
      </c>
      <c r="C130" s="417" t="s">
        <v>808</v>
      </c>
      <c r="D130" s="416" t="s">
        <v>93</v>
      </c>
      <c r="E130" s="412"/>
      <c r="F130" s="412"/>
      <c r="G130" s="412" t="s">
        <v>180</v>
      </c>
      <c r="H130" s="412" t="s">
        <v>180</v>
      </c>
      <c r="I130" s="412" t="s">
        <v>180</v>
      </c>
      <c r="J130" s="412" t="s">
        <v>180</v>
      </c>
      <c r="K130" s="412" t="s">
        <v>180</v>
      </c>
      <c r="L130" s="412" t="s">
        <v>180</v>
      </c>
      <c r="M130" s="412" t="s">
        <v>180</v>
      </c>
      <c r="N130" s="412" t="s">
        <v>180</v>
      </c>
      <c r="O130" s="412"/>
      <c r="P130" s="412"/>
      <c r="Q130" s="412"/>
      <c r="R130" s="722"/>
      <c r="S130" s="722"/>
      <c r="T130" s="722"/>
      <c r="U130" s="722"/>
      <c r="V130" s="722"/>
      <c r="W130" s="722"/>
      <c r="X130" s="722"/>
      <c r="Y130" s="722"/>
      <c r="Z130" s="412"/>
      <c r="AA130" s="412"/>
      <c r="AB130" s="412"/>
      <c r="AC130" s="412"/>
      <c r="AD130" s="412"/>
      <c r="AE130" s="412"/>
      <c r="AF130" s="412"/>
    </row>
    <row r="131" spans="2:32" ht="42" customHeight="1" x14ac:dyDescent="0.25">
      <c r="B131" s="397" t="s">
        <v>1571</v>
      </c>
      <c r="C131" s="398" t="s">
        <v>809</v>
      </c>
      <c r="D131" s="397" t="s">
        <v>93</v>
      </c>
      <c r="E131" s="399"/>
      <c r="F131" s="399"/>
      <c r="G131" s="399" t="s">
        <v>180</v>
      </c>
      <c r="H131" s="399" t="s">
        <v>180</v>
      </c>
      <c r="I131" s="399" t="s">
        <v>180</v>
      </c>
      <c r="J131" s="399" t="s">
        <v>180</v>
      </c>
      <c r="K131" s="399" t="s">
        <v>180</v>
      </c>
      <c r="L131" s="399" t="s">
        <v>180</v>
      </c>
      <c r="M131" s="399" t="s">
        <v>180</v>
      </c>
      <c r="N131" s="399" t="s">
        <v>180</v>
      </c>
      <c r="O131" s="399"/>
      <c r="P131" s="399"/>
      <c r="Q131" s="399"/>
      <c r="R131" s="723"/>
      <c r="S131" s="723"/>
      <c r="T131" s="723"/>
      <c r="U131" s="723"/>
      <c r="V131" s="723"/>
      <c r="W131" s="723"/>
      <c r="X131" s="723"/>
      <c r="Y131" s="723"/>
      <c r="Z131" s="399"/>
      <c r="AA131" s="399"/>
      <c r="AB131" s="399"/>
      <c r="AC131" s="399"/>
      <c r="AD131" s="399"/>
      <c r="AE131" s="399"/>
      <c r="AF131" s="399"/>
    </row>
    <row r="132" spans="2:32" ht="42" customHeight="1" x14ac:dyDescent="0.25">
      <c r="B132" s="397" t="s">
        <v>1572</v>
      </c>
      <c r="C132" s="398" t="s">
        <v>810</v>
      </c>
      <c r="D132" s="397" t="s">
        <v>93</v>
      </c>
      <c r="E132" s="399"/>
      <c r="F132" s="399"/>
      <c r="G132" s="399" t="s">
        <v>180</v>
      </c>
      <c r="H132" s="399" t="s">
        <v>180</v>
      </c>
      <c r="I132" s="399" t="s">
        <v>180</v>
      </c>
      <c r="J132" s="399" t="s">
        <v>180</v>
      </c>
      <c r="K132" s="399" t="s">
        <v>180</v>
      </c>
      <c r="L132" s="399" t="s">
        <v>180</v>
      </c>
      <c r="M132" s="399" t="s">
        <v>180</v>
      </c>
      <c r="N132" s="399" t="s">
        <v>180</v>
      </c>
      <c r="O132" s="399"/>
      <c r="P132" s="399"/>
      <c r="Q132" s="399"/>
      <c r="R132" s="723"/>
      <c r="S132" s="723"/>
      <c r="T132" s="723"/>
      <c r="U132" s="723"/>
      <c r="V132" s="723"/>
      <c r="W132" s="723"/>
      <c r="X132" s="723"/>
      <c r="Y132" s="723"/>
      <c r="Z132" s="399"/>
      <c r="AA132" s="399"/>
      <c r="AB132" s="399"/>
      <c r="AC132" s="399"/>
      <c r="AD132" s="399"/>
      <c r="AE132" s="399"/>
      <c r="AF132" s="399"/>
    </row>
    <row r="133" spans="2:32" ht="48" customHeight="1" x14ac:dyDescent="0.25">
      <c r="B133" s="416" t="s">
        <v>167</v>
      </c>
      <c r="C133" s="417" t="s">
        <v>808</v>
      </c>
      <c r="D133" s="416" t="s">
        <v>93</v>
      </c>
      <c r="E133" s="412"/>
      <c r="F133" s="412"/>
      <c r="G133" s="412" t="s">
        <v>180</v>
      </c>
      <c r="H133" s="412" t="s">
        <v>180</v>
      </c>
      <c r="I133" s="412" t="s">
        <v>180</v>
      </c>
      <c r="J133" s="412" t="s">
        <v>180</v>
      </c>
      <c r="K133" s="412" t="s">
        <v>180</v>
      </c>
      <c r="L133" s="412" t="s">
        <v>180</v>
      </c>
      <c r="M133" s="412" t="s">
        <v>180</v>
      </c>
      <c r="N133" s="412" t="s">
        <v>180</v>
      </c>
      <c r="O133" s="412"/>
      <c r="P133" s="412"/>
      <c r="Q133" s="412"/>
      <c r="R133" s="722"/>
      <c r="S133" s="722"/>
      <c r="T133" s="722"/>
      <c r="U133" s="722"/>
      <c r="V133" s="722"/>
      <c r="W133" s="722"/>
      <c r="X133" s="722"/>
      <c r="Y133" s="722"/>
      <c r="Z133" s="412"/>
      <c r="AA133" s="412"/>
      <c r="AB133" s="412"/>
      <c r="AC133" s="412"/>
      <c r="AD133" s="412"/>
      <c r="AE133" s="412"/>
      <c r="AF133" s="412"/>
    </row>
    <row r="134" spans="2:32" ht="42" customHeight="1" x14ac:dyDescent="0.25">
      <c r="B134" s="397" t="s">
        <v>1573</v>
      </c>
      <c r="C134" s="398" t="s">
        <v>809</v>
      </c>
      <c r="D134" s="397" t="s">
        <v>93</v>
      </c>
      <c r="E134" s="399"/>
      <c r="F134" s="399"/>
      <c r="G134" s="399" t="s">
        <v>180</v>
      </c>
      <c r="H134" s="399" t="s">
        <v>180</v>
      </c>
      <c r="I134" s="399" t="s">
        <v>180</v>
      </c>
      <c r="J134" s="399" t="s">
        <v>180</v>
      </c>
      <c r="K134" s="399" t="s">
        <v>180</v>
      </c>
      <c r="L134" s="399" t="s">
        <v>180</v>
      </c>
      <c r="M134" s="399" t="s">
        <v>180</v>
      </c>
      <c r="N134" s="399" t="s">
        <v>180</v>
      </c>
      <c r="O134" s="399"/>
      <c r="P134" s="399"/>
      <c r="Q134" s="399"/>
      <c r="R134" s="723"/>
      <c r="S134" s="723"/>
      <c r="T134" s="723"/>
      <c r="U134" s="723"/>
      <c r="V134" s="723"/>
      <c r="W134" s="723"/>
      <c r="X134" s="723"/>
      <c r="Y134" s="723"/>
      <c r="Z134" s="399"/>
      <c r="AA134" s="399"/>
      <c r="AB134" s="399"/>
      <c r="AC134" s="399"/>
      <c r="AD134" s="399"/>
      <c r="AE134" s="399"/>
      <c r="AF134" s="399"/>
    </row>
    <row r="135" spans="2:32" ht="42" customHeight="1" x14ac:dyDescent="0.25">
      <c r="B135" s="397" t="s">
        <v>1574</v>
      </c>
      <c r="C135" s="398" t="s">
        <v>810</v>
      </c>
      <c r="D135" s="397" t="s">
        <v>93</v>
      </c>
      <c r="E135" s="399"/>
      <c r="F135" s="399"/>
      <c r="G135" s="399" t="s">
        <v>180</v>
      </c>
      <c r="H135" s="399" t="s">
        <v>180</v>
      </c>
      <c r="I135" s="399" t="s">
        <v>180</v>
      </c>
      <c r="J135" s="399" t="s">
        <v>180</v>
      </c>
      <c r="K135" s="399" t="s">
        <v>180</v>
      </c>
      <c r="L135" s="399" t="s">
        <v>180</v>
      </c>
      <c r="M135" s="399" t="s">
        <v>180</v>
      </c>
      <c r="N135" s="399" t="s">
        <v>180</v>
      </c>
      <c r="O135" s="399"/>
      <c r="P135" s="399"/>
      <c r="Q135" s="399"/>
      <c r="R135" s="723"/>
      <c r="S135" s="723"/>
      <c r="T135" s="723"/>
      <c r="U135" s="723"/>
      <c r="V135" s="723"/>
      <c r="W135" s="723"/>
      <c r="X135" s="723"/>
      <c r="Y135" s="723"/>
      <c r="Z135" s="399"/>
      <c r="AA135" s="399"/>
      <c r="AB135" s="399"/>
      <c r="AC135" s="399"/>
      <c r="AD135" s="399"/>
      <c r="AE135" s="399"/>
      <c r="AF135" s="399"/>
    </row>
    <row r="136" spans="2:32" ht="48" customHeight="1" x14ac:dyDescent="0.25">
      <c r="B136" s="416" t="s">
        <v>744</v>
      </c>
      <c r="C136" s="417" t="s">
        <v>812</v>
      </c>
      <c r="D136" s="416" t="s">
        <v>93</v>
      </c>
      <c r="E136" s="412"/>
      <c r="F136" s="412"/>
      <c r="G136" s="412" t="s">
        <v>180</v>
      </c>
      <c r="H136" s="412" t="s">
        <v>180</v>
      </c>
      <c r="I136" s="412" t="s">
        <v>180</v>
      </c>
      <c r="J136" s="412" t="s">
        <v>180</v>
      </c>
      <c r="K136" s="412" t="s">
        <v>180</v>
      </c>
      <c r="L136" s="412" t="s">
        <v>180</v>
      </c>
      <c r="M136" s="412" t="s">
        <v>180</v>
      </c>
      <c r="N136" s="412" t="s">
        <v>180</v>
      </c>
      <c r="O136" s="412"/>
      <c r="P136" s="412"/>
      <c r="Q136" s="412"/>
      <c r="R136" s="722"/>
      <c r="S136" s="722"/>
      <c r="T136" s="722"/>
      <c r="U136" s="722"/>
      <c r="V136" s="722"/>
      <c r="W136" s="722"/>
      <c r="X136" s="722"/>
      <c r="Y136" s="722"/>
      <c r="Z136" s="412"/>
      <c r="AA136" s="412"/>
      <c r="AB136" s="412"/>
      <c r="AC136" s="412"/>
      <c r="AD136" s="412"/>
      <c r="AE136" s="412"/>
      <c r="AF136" s="412"/>
    </row>
    <row r="137" spans="2:32" ht="42" customHeight="1" x14ac:dyDescent="0.25">
      <c r="B137" s="397" t="s">
        <v>745</v>
      </c>
      <c r="C137" s="398" t="s">
        <v>813</v>
      </c>
      <c r="D137" s="397" t="s">
        <v>93</v>
      </c>
      <c r="E137" s="399"/>
      <c r="F137" s="399"/>
      <c r="G137" s="399" t="s">
        <v>180</v>
      </c>
      <c r="H137" s="399" t="s">
        <v>180</v>
      </c>
      <c r="I137" s="399" t="s">
        <v>180</v>
      </c>
      <c r="J137" s="399" t="s">
        <v>180</v>
      </c>
      <c r="K137" s="399" t="s">
        <v>180</v>
      </c>
      <c r="L137" s="399" t="s">
        <v>180</v>
      </c>
      <c r="M137" s="399" t="s">
        <v>180</v>
      </c>
      <c r="N137" s="399" t="s">
        <v>180</v>
      </c>
      <c r="O137" s="399"/>
      <c r="P137" s="399"/>
      <c r="Q137" s="399"/>
      <c r="R137" s="723"/>
      <c r="S137" s="723"/>
      <c r="T137" s="723"/>
      <c r="U137" s="723"/>
      <c r="V137" s="723"/>
      <c r="W137" s="723"/>
      <c r="X137" s="723"/>
      <c r="Y137" s="723"/>
      <c r="Z137" s="399"/>
      <c r="AA137" s="399"/>
      <c r="AB137" s="399"/>
      <c r="AC137" s="399"/>
      <c r="AD137" s="399"/>
      <c r="AE137" s="399"/>
      <c r="AF137" s="399"/>
    </row>
    <row r="138" spans="2:32" ht="42" customHeight="1" x14ac:dyDescent="0.25">
      <c r="B138" s="397" t="s">
        <v>746</v>
      </c>
      <c r="C138" s="398" t="s">
        <v>814</v>
      </c>
      <c r="D138" s="397" t="s">
        <v>93</v>
      </c>
      <c r="E138" s="399"/>
      <c r="F138" s="399"/>
      <c r="G138" s="399" t="s">
        <v>180</v>
      </c>
      <c r="H138" s="399" t="s">
        <v>180</v>
      </c>
      <c r="I138" s="399" t="s">
        <v>180</v>
      </c>
      <c r="J138" s="399" t="s">
        <v>180</v>
      </c>
      <c r="K138" s="399" t="s">
        <v>180</v>
      </c>
      <c r="L138" s="399" t="s">
        <v>180</v>
      </c>
      <c r="M138" s="399" t="s">
        <v>180</v>
      </c>
      <c r="N138" s="399" t="s">
        <v>180</v>
      </c>
      <c r="O138" s="399"/>
      <c r="P138" s="399"/>
      <c r="Q138" s="399"/>
      <c r="R138" s="723"/>
      <c r="S138" s="723"/>
      <c r="T138" s="723"/>
      <c r="U138" s="723"/>
      <c r="V138" s="723"/>
      <c r="W138" s="723"/>
      <c r="X138" s="723"/>
      <c r="Y138" s="723"/>
      <c r="Z138" s="399"/>
      <c r="AA138" s="399"/>
      <c r="AB138" s="399"/>
      <c r="AC138" s="399"/>
      <c r="AD138" s="399"/>
      <c r="AE138" s="399"/>
      <c r="AF138" s="399"/>
    </row>
    <row r="139" spans="2:32" ht="42" customHeight="1" x14ac:dyDescent="0.25">
      <c r="B139" s="397" t="s">
        <v>747</v>
      </c>
      <c r="C139" s="398" t="s">
        <v>815</v>
      </c>
      <c r="D139" s="397" t="s">
        <v>93</v>
      </c>
      <c r="E139" s="399"/>
      <c r="F139" s="399"/>
      <c r="G139" s="399" t="s">
        <v>180</v>
      </c>
      <c r="H139" s="399" t="s">
        <v>180</v>
      </c>
      <c r="I139" s="399" t="s">
        <v>180</v>
      </c>
      <c r="J139" s="399" t="s">
        <v>180</v>
      </c>
      <c r="K139" s="399" t="s">
        <v>180</v>
      </c>
      <c r="L139" s="399" t="s">
        <v>180</v>
      </c>
      <c r="M139" s="399" t="s">
        <v>180</v>
      </c>
      <c r="N139" s="399" t="s">
        <v>180</v>
      </c>
      <c r="O139" s="399"/>
      <c r="P139" s="399"/>
      <c r="Q139" s="399"/>
      <c r="R139" s="723"/>
      <c r="S139" s="723"/>
      <c r="T139" s="723"/>
      <c r="U139" s="723"/>
      <c r="V139" s="723"/>
      <c r="W139" s="723"/>
      <c r="X139" s="723"/>
      <c r="Y139" s="723"/>
      <c r="Z139" s="399"/>
      <c r="AA139" s="399"/>
      <c r="AB139" s="399"/>
      <c r="AC139" s="399"/>
      <c r="AD139" s="399"/>
      <c r="AE139" s="399"/>
      <c r="AF139" s="399"/>
    </row>
    <row r="140" spans="2:32" ht="42" customHeight="1" x14ac:dyDescent="0.25">
      <c r="B140" s="397" t="s">
        <v>1575</v>
      </c>
      <c r="C140" s="398" t="s">
        <v>816</v>
      </c>
      <c r="D140" s="397" t="s">
        <v>93</v>
      </c>
      <c r="E140" s="399"/>
      <c r="F140" s="399"/>
      <c r="G140" s="399" t="s">
        <v>180</v>
      </c>
      <c r="H140" s="399" t="s">
        <v>180</v>
      </c>
      <c r="I140" s="399" t="s">
        <v>180</v>
      </c>
      <c r="J140" s="399" t="s">
        <v>180</v>
      </c>
      <c r="K140" s="399" t="s">
        <v>180</v>
      </c>
      <c r="L140" s="399" t="s">
        <v>180</v>
      </c>
      <c r="M140" s="399" t="s">
        <v>180</v>
      </c>
      <c r="N140" s="399" t="s">
        <v>180</v>
      </c>
      <c r="O140" s="399"/>
      <c r="P140" s="399"/>
      <c r="Q140" s="399"/>
      <c r="R140" s="723"/>
      <c r="S140" s="723"/>
      <c r="T140" s="723"/>
      <c r="U140" s="723"/>
      <c r="V140" s="723"/>
      <c r="W140" s="723"/>
      <c r="X140" s="723"/>
      <c r="Y140" s="723"/>
      <c r="Z140" s="399"/>
      <c r="AA140" s="399"/>
      <c r="AB140" s="399"/>
      <c r="AC140" s="399"/>
      <c r="AD140" s="399"/>
      <c r="AE140" s="399"/>
      <c r="AF140" s="399"/>
    </row>
    <row r="141" spans="2:32" ht="33" customHeight="1" x14ac:dyDescent="0.25">
      <c r="B141" s="67" t="s">
        <v>1575</v>
      </c>
      <c r="C141" s="313" t="s">
        <v>1681</v>
      </c>
      <c r="D141" s="67" t="s">
        <v>1683</v>
      </c>
      <c r="E141" s="309" t="s">
        <v>180</v>
      </c>
      <c r="F141" s="309" t="s">
        <v>679</v>
      </c>
      <c r="G141" s="309" t="s">
        <v>180</v>
      </c>
      <c r="H141" s="309" t="s">
        <v>180</v>
      </c>
      <c r="I141" s="309" t="s">
        <v>180</v>
      </c>
      <c r="J141" s="309" t="s">
        <v>180</v>
      </c>
      <c r="K141" s="309" t="s">
        <v>180</v>
      </c>
      <c r="L141" s="309" t="s">
        <v>180</v>
      </c>
      <c r="M141" s="309" t="s">
        <v>609</v>
      </c>
      <c r="N141" s="309" t="s">
        <v>608</v>
      </c>
      <c r="O141" s="309" t="s">
        <v>608</v>
      </c>
      <c r="P141" s="309" t="s">
        <v>608</v>
      </c>
      <c r="Q141" s="309" t="s">
        <v>679</v>
      </c>
      <c r="R141" s="362" t="s">
        <v>608</v>
      </c>
      <c r="S141" s="362" t="s">
        <v>608</v>
      </c>
      <c r="T141" s="362" t="s">
        <v>608</v>
      </c>
      <c r="U141" s="362" t="s">
        <v>608</v>
      </c>
      <c r="V141" s="362" t="s">
        <v>608</v>
      </c>
      <c r="W141" s="362" t="s">
        <v>608</v>
      </c>
      <c r="X141" s="362" t="s">
        <v>608</v>
      </c>
      <c r="Y141" s="362" t="s">
        <v>608</v>
      </c>
      <c r="Z141" s="309" t="s">
        <v>608</v>
      </c>
      <c r="AA141" s="309" t="s">
        <v>608</v>
      </c>
      <c r="AB141" s="309" t="s">
        <v>608</v>
      </c>
      <c r="AC141" s="309" t="s">
        <v>608</v>
      </c>
      <c r="AD141" s="368" t="s">
        <v>610</v>
      </c>
      <c r="AE141" s="309" t="s">
        <v>608</v>
      </c>
      <c r="AF141" s="309" t="s">
        <v>608</v>
      </c>
    </row>
    <row r="142" spans="2:32" ht="33" customHeight="1" x14ac:dyDescent="0.25">
      <c r="B142" s="67" t="s">
        <v>1575</v>
      </c>
      <c r="C142" s="313" t="s">
        <v>1679</v>
      </c>
      <c r="D142" s="67" t="s">
        <v>1684</v>
      </c>
      <c r="E142" s="309" t="s">
        <v>180</v>
      </c>
      <c r="F142" s="309" t="s">
        <v>679</v>
      </c>
      <c r="G142" s="309" t="s">
        <v>180</v>
      </c>
      <c r="H142" s="309" t="s">
        <v>180</v>
      </c>
      <c r="I142" s="309" t="s">
        <v>180</v>
      </c>
      <c r="J142" s="309" t="s">
        <v>180</v>
      </c>
      <c r="K142" s="309" t="s">
        <v>180</v>
      </c>
      <c r="L142" s="309" t="s">
        <v>180</v>
      </c>
      <c r="M142" s="309" t="s">
        <v>609</v>
      </c>
      <c r="N142" s="309" t="s">
        <v>608</v>
      </c>
      <c r="O142" s="309" t="s">
        <v>608</v>
      </c>
      <c r="P142" s="309" t="s">
        <v>608</v>
      </c>
      <c r="Q142" s="309" t="s">
        <v>679</v>
      </c>
      <c r="R142" s="362" t="s">
        <v>608</v>
      </c>
      <c r="S142" s="362" t="s">
        <v>608</v>
      </c>
      <c r="T142" s="362" t="s">
        <v>608</v>
      </c>
      <c r="U142" s="362" t="s">
        <v>608</v>
      </c>
      <c r="V142" s="362" t="s">
        <v>608</v>
      </c>
      <c r="W142" s="362" t="s">
        <v>608</v>
      </c>
      <c r="X142" s="362" t="s">
        <v>608</v>
      </c>
      <c r="Y142" s="362" t="s">
        <v>608</v>
      </c>
      <c r="Z142" s="309" t="s">
        <v>608</v>
      </c>
      <c r="AA142" s="309" t="s">
        <v>608</v>
      </c>
      <c r="AB142" s="309" t="s">
        <v>608</v>
      </c>
      <c r="AC142" s="309" t="s">
        <v>608</v>
      </c>
      <c r="AD142" s="309" t="s">
        <v>1719</v>
      </c>
      <c r="AE142" s="309" t="s">
        <v>608</v>
      </c>
      <c r="AF142" s="309" t="s">
        <v>608</v>
      </c>
    </row>
    <row r="143" spans="2:32" ht="33" customHeight="1" x14ac:dyDescent="0.25">
      <c r="B143" s="67" t="s">
        <v>1575</v>
      </c>
      <c r="C143" s="313" t="s">
        <v>1680</v>
      </c>
      <c r="D143" s="67" t="s">
        <v>1685</v>
      </c>
      <c r="E143" s="309" t="s">
        <v>180</v>
      </c>
      <c r="F143" s="309" t="s">
        <v>679</v>
      </c>
      <c r="G143" s="309" t="s">
        <v>180</v>
      </c>
      <c r="H143" s="309" t="s">
        <v>180</v>
      </c>
      <c r="I143" s="309" t="s">
        <v>180</v>
      </c>
      <c r="J143" s="309" t="s">
        <v>180</v>
      </c>
      <c r="K143" s="309" t="s">
        <v>180</v>
      </c>
      <c r="L143" s="309" t="s">
        <v>180</v>
      </c>
      <c r="M143" s="309" t="s">
        <v>609</v>
      </c>
      <c r="N143" s="309" t="s">
        <v>608</v>
      </c>
      <c r="O143" s="309" t="s">
        <v>608</v>
      </c>
      <c r="P143" s="309" t="s">
        <v>608</v>
      </c>
      <c r="Q143" s="309" t="s">
        <v>679</v>
      </c>
      <c r="R143" s="362" t="s">
        <v>608</v>
      </c>
      <c r="S143" s="362" t="s">
        <v>608</v>
      </c>
      <c r="T143" s="362" t="s">
        <v>608</v>
      </c>
      <c r="U143" s="362" t="s">
        <v>608</v>
      </c>
      <c r="V143" s="362" t="s">
        <v>608</v>
      </c>
      <c r="W143" s="362" t="s">
        <v>608</v>
      </c>
      <c r="X143" s="362" t="s">
        <v>608</v>
      </c>
      <c r="Y143" s="362" t="s">
        <v>608</v>
      </c>
      <c r="Z143" s="309" t="s">
        <v>608</v>
      </c>
      <c r="AA143" s="309" t="s">
        <v>608</v>
      </c>
      <c r="AB143" s="309" t="s">
        <v>608</v>
      </c>
      <c r="AC143" s="309" t="s">
        <v>608</v>
      </c>
      <c r="AD143" s="309" t="s">
        <v>1719</v>
      </c>
      <c r="AE143" s="309" t="s">
        <v>608</v>
      </c>
      <c r="AF143" s="309" t="s">
        <v>608</v>
      </c>
    </row>
    <row r="144" spans="2:32" ht="48" customHeight="1" x14ac:dyDescent="0.25">
      <c r="B144" s="416" t="s">
        <v>748</v>
      </c>
      <c r="C144" s="417" t="s">
        <v>177</v>
      </c>
      <c r="D144" s="416" t="s">
        <v>93</v>
      </c>
      <c r="E144" s="412"/>
      <c r="F144" s="412"/>
      <c r="G144" s="412" t="s">
        <v>180</v>
      </c>
      <c r="H144" s="412" t="s">
        <v>180</v>
      </c>
      <c r="I144" s="412" t="s">
        <v>180</v>
      </c>
      <c r="J144" s="412" t="s">
        <v>180</v>
      </c>
      <c r="K144" s="412" t="s">
        <v>180</v>
      </c>
      <c r="L144" s="412" t="s">
        <v>180</v>
      </c>
      <c r="M144" s="412" t="s">
        <v>180</v>
      </c>
      <c r="N144" s="412" t="s">
        <v>180</v>
      </c>
      <c r="O144" s="412"/>
      <c r="P144" s="412"/>
      <c r="Q144" s="412"/>
      <c r="R144" s="722"/>
      <c r="S144" s="722"/>
      <c r="T144" s="722"/>
      <c r="U144" s="722"/>
      <c r="V144" s="722"/>
      <c r="W144" s="722"/>
      <c r="X144" s="722"/>
      <c r="Y144" s="722"/>
      <c r="Z144" s="412"/>
      <c r="AA144" s="412"/>
      <c r="AB144" s="412"/>
      <c r="AC144" s="412"/>
      <c r="AD144" s="412"/>
      <c r="AE144" s="412"/>
      <c r="AF144" s="412"/>
    </row>
    <row r="145" spans="2:32" ht="48" customHeight="1" x14ac:dyDescent="0.25">
      <c r="B145" s="416" t="s">
        <v>1576</v>
      </c>
      <c r="C145" s="417" t="s">
        <v>1577</v>
      </c>
      <c r="D145" s="416" t="s">
        <v>93</v>
      </c>
      <c r="E145" s="412"/>
      <c r="F145" s="412"/>
      <c r="G145" s="412" t="s">
        <v>180</v>
      </c>
      <c r="H145" s="412" t="s">
        <v>180</v>
      </c>
      <c r="I145" s="412" t="s">
        <v>180</v>
      </c>
      <c r="J145" s="412" t="s">
        <v>180</v>
      </c>
      <c r="K145" s="412" t="s">
        <v>180</v>
      </c>
      <c r="L145" s="412" t="s">
        <v>180</v>
      </c>
      <c r="M145" s="412" t="s">
        <v>180</v>
      </c>
      <c r="N145" s="412" t="s">
        <v>180</v>
      </c>
      <c r="O145" s="412"/>
      <c r="P145" s="412"/>
      <c r="Q145" s="412"/>
      <c r="R145" s="722"/>
      <c r="S145" s="722"/>
      <c r="T145" s="722"/>
      <c r="U145" s="722"/>
      <c r="V145" s="722"/>
      <c r="W145" s="722"/>
      <c r="X145" s="722"/>
      <c r="Y145" s="722"/>
      <c r="Z145" s="412"/>
      <c r="AA145" s="412"/>
      <c r="AB145" s="412"/>
      <c r="AC145" s="412"/>
      <c r="AD145" s="412"/>
      <c r="AE145" s="412"/>
      <c r="AF145" s="412"/>
    </row>
    <row r="146" spans="2:32" ht="48" customHeight="1" x14ac:dyDescent="0.25">
      <c r="B146" s="416" t="s">
        <v>169</v>
      </c>
      <c r="C146" s="417" t="s">
        <v>1578</v>
      </c>
      <c r="D146" s="416" t="s">
        <v>93</v>
      </c>
      <c r="E146" s="412"/>
      <c r="F146" s="412"/>
      <c r="G146" s="412" t="s">
        <v>180</v>
      </c>
      <c r="H146" s="412" t="s">
        <v>180</v>
      </c>
      <c r="I146" s="412" t="s">
        <v>180</v>
      </c>
      <c r="J146" s="412" t="s">
        <v>180</v>
      </c>
      <c r="K146" s="412" t="s">
        <v>180</v>
      </c>
      <c r="L146" s="412" t="s">
        <v>180</v>
      </c>
      <c r="M146" s="412" t="s">
        <v>180</v>
      </c>
      <c r="N146" s="412" t="s">
        <v>180</v>
      </c>
      <c r="O146" s="412"/>
      <c r="P146" s="412"/>
      <c r="Q146" s="412"/>
      <c r="R146" s="722"/>
      <c r="S146" s="722"/>
      <c r="T146" s="722"/>
      <c r="U146" s="722"/>
      <c r="V146" s="722"/>
      <c r="W146" s="722"/>
      <c r="X146" s="722"/>
      <c r="Y146" s="722"/>
      <c r="Z146" s="412"/>
      <c r="AA146" s="412"/>
      <c r="AB146" s="412"/>
      <c r="AC146" s="412"/>
      <c r="AD146" s="412"/>
      <c r="AE146" s="412"/>
      <c r="AF146" s="412"/>
    </row>
    <row r="147" spans="2:32" ht="48" customHeight="1" x14ac:dyDescent="0.25">
      <c r="B147" s="416" t="s">
        <v>171</v>
      </c>
      <c r="C147" s="417" t="s">
        <v>1579</v>
      </c>
      <c r="D147" s="416" t="s">
        <v>93</v>
      </c>
      <c r="E147" s="412"/>
      <c r="F147" s="412"/>
      <c r="G147" s="412" t="s">
        <v>180</v>
      </c>
      <c r="H147" s="412" t="s">
        <v>180</v>
      </c>
      <c r="I147" s="412" t="s">
        <v>180</v>
      </c>
      <c r="J147" s="412" t="s">
        <v>180</v>
      </c>
      <c r="K147" s="412" t="s">
        <v>180</v>
      </c>
      <c r="L147" s="412" t="s">
        <v>180</v>
      </c>
      <c r="M147" s="412" t="s">
        <v>180</v>
      </c>
      <c r="N147" s="412" t="s">
        <v>180</v>
      </c>
      <c r="O147" s="412"/>
      <c r="P147" s="412"/>
      <c r="Q147" s="412"/>
      <c r="R147" s="722"/>
      <c r="S147" s="722"/>
      <c r="T147" s="722"/>
      <c r="U147" s="722"/>
      <c r="V147" s="722"/>
      <c r="W147" s="722"/>
      <c r="X147" s="722"/>
      <c r="Y147" s="722"/>
      <c r="Z147" s="412"/>
      <c r="AA147" s="412"/>
      <c r="AB147" s="412"/>
      <c r="AC147" s="412"/>
      <c r="AD147" s="412"/>
      <c r="AE147" s="412"/>
      <c r="AF147" s="412"/>
    </row>
    <row r="148" spans="2:32" ht="48" customHeight="1" x14ac:dyDescent="0.25">
      <c r="B148" s="416" t="s">
        <v>1580</v>
      </c>
      <c r="C148" s="417" t="s">
        <v>1581</v>
      </c>
      <c r="D148" s="416" t="s">
        <v>93</v>
      </c>
      <c r="E148" s="412"/>
      <c r="F148" s="412"/>
      <c r="G148" s="412" t="s">
        <v>180</v>
      </c>
      <c r="H148" s="412" t="s">
        <v>180</v>
      </c>
      <c r="I148" s="412" t="s">
        <v>180</v>
      </c>
      <c r="J148" s="412" t="s">
        <v>180</v>
      </c>
      <c r="K148" s="412" t="s">
        <v>180</v>
      </c>
      <c r="L148" s="412" t="s">
        <v>180</v>
      </c>
      <c r="M148" s="412" t="s">
        <v>180</v>
      </c>
      <c r="N148" s="412" t="s">
        <v>180</v>
      </c>
      <c r="O148" s="412"/>
      <c r="P148" s="412"/>
      <c r="Q148" s="412"/>
      <c r="R148" s="722"/>
      <c r="S148" s="722"/>
      <c r="T148" s="722"/>
      <c r="U148" s="722"/>
      <c r="V148" s="722"/>
      <c r="W148" s="722"/>
      <c r="X148" s="722"/>
      <c r="Y148" s="722"/>
      <c r="Z148" s="412"/>
      <c r="AA148" s="412"/>
      <c r="AB148" s="412"/>
      <c r="AC148" s="412"/>
      <c r="AD148" s="412"/>
      <c r="AE148" s="412"/>
      <c r="AF148" s="412"/>
    </row>
    <row r="149" spans="2:32" ht="42" customHeight="1" x14ac:dyDescent="0.25">
      <c r="B149" s="397" t="s">
        <v>1582</v>
      </c>
      <c r="C149" s="398" t="s">
        <v>1583</v>
      </c>
      <c r="D149" s="397" t="s">
        <v>93</v>
      </c>
      <c r="E149" s="399"/>
      <c r="F149" s="399"/>
      <c r="G149" s="399" t="s">
        <v>180</v>
      </c>
      <c r="H149" s="399" t="s">
        <v>180</v>
      </c>
      <c r="I149" s="399" t="s">
        <v>180</v>
      </c>
      <c r="J149" s="399" t="s">
        <v>180</v>
      </c>
      <c r="K149" s="399" t="s">
        <v>180</v>
      </c>
      <c r="L149" s="399" t="s">
        <v>180</v>
      </c>
      <c r="M149" s="399" t="s">
        <v>180</v>
      </c>
      <c r="N149" s="399" t="s">
        <v>180</v>
      </c>
      <c r="O149" s="399"/>
      <c r="P149" s="399"/>
      <c r="Q149" s="399"/>
      <c r="R149" s="723"/>
      <c r="S149" s="723"/>
      <c r="T149" s="723"/>
      <c r="U149" s="723"/>
      <c r="V149" s="723"/>
      <c r="W149" s="723"/>
      <c r="X149" s="723"/>
      <c r="Y149" s="723"/>
      <c r="Z149" s="399"/>
      <c r="AA149" s="399"/>
      <c r="AB149" s="399"/>
      <c r="AC149" s="399"/>
      <c r="AD149" s="399"/>
      <c r="AE149" s="399"/>
      <c r="AF149" s="399"/>
    </row>
    <row r="150" spans="2:32" ht="42" customHeight="1" x14ac:dyDescent="0.25">
      <c r="B150" s="397" t="s">
        <v>1584</v>
      </c>
      <c r="C150" s="398" t="s">
        <v>1566</v>
      </c>
      <c r="D150" s="397" t="s">
        <v>93</v>
      </c>
      <c r="E150" s="399"/>
      <c r="F150" s="399"/>
      <c r="G150" s="399" t="s">
        <v>180</v>
      </c>
      <c r="H150" s="399" t="s">
        <v>180</v>
      </c>
      <c r="I150" s="399" t="s">
        <v>180</v>
      </c>
      <c r="J150" s="399" t="s">
        <v>180</v>
      </c>
      <c r="K150" s="399" t="s">
        <v>180</v>
      </c>
      <c r="L150" s="399" t="s">
        <v>180</v>
      </c>
      <c r="M150" s="399" t="s">
        <v>180</v>
      </c>
      <c r="N150" s="399" t="s">
        <v>180</v>
      </c>
      <c r="O150" s="399"/>
      <c r="P150" s="399"/>
      <c r="Q150" s="399"/>
      <c r="R150" s="723"/>
      <c r="S150" s="723"/>
      <c r="T150" s="723"/>
      <c r="U150" s="723"/>
      <c r="V150" s="723"/>
      <c r="W150" s="723"/>
      <c r="X150" s="723"/>
      <c r="Y150" s="723"/>
      <c r="Z150" s="399"/>
      <c r="AA150" s="399"/>
      <c r="AB150" s="399"/>
      <c r="AC150" s="399"/>
      <c r="AD150" s="399"/>
      <c r="AE150" s="399"/>
      <c r="AF150" s="399"/>
    </row>
    <row r="151" spans="2:32" ht="42" customHeight="1" x14ac:dyDescent="0.25">
      <c r="B151" s="397" t="s">
        <v>1585</v>
      </c>
      <c r="C151" s="398" t="s">
        <v>1586</v>
      </c>
      <c r="D151" s="397" t="s">
        <v>93</v>
      </c>
      <c r="E151" s="399"/>
      <c r="F151" s="399"/>
      <c r="G151" s="399" t="s">
        <v>180</v>
      </c>
      <c r="H151" s="399" t="s">
        <v>180</v>
      </c>
      <c r="I151" s="399" t="s">
        <v>180</v>
      </c>
      <c r="J151" s="399" t="s">
        <v>180</v>
      </c>
      <c r="K151" s="399" t="s">
        <v>180</v>
      </c>
      <c r="L151" s="399" t="s">
        <v>180</v>
      </c>
      <c r="M151" s="399" t="s">
        <v>180</v>
      </c>
      <c r="N151" s="399" t="s">
        <v>180</v>
      </c>
      <c r="O151" s="399"/>
      <c r="P151" s="399"/>
      <c r="Q151" s="399"/>
      <c r="R151" s="723"/>
      <c r="S151" s="723"/>
      <c r="T151" s="723"/>
      <c r="U151" s="723"/>
      <c r="V151" s="723"/>
      <c r="W151" s="723"/>
      <c r="X151" s="723"/>
      <c r="Y151" s="723"/>
      <c r="Z151" s="399"/>
      <c r="AA151" s="399"/>
      <c r="AB151" s="399"/>
      <c r="AC151" s="399"/>
      <c r="AD151" s="399"/>
      <c r="AE151" s="399"/>
      <c r="AF151" s="399"/>
    </row>
    <row r="152" spans="2:32" ht="42" customHeight="1" x14ac:dyDescent="0.25">
      <c r="B152" s="397" t="s">
        <v>1587</v>
      </c>
      <c r="C152" s="398" t="s">
        <v>1588</v>
      </c>
      <c r="D152" s="397" t="s">
        <v>93</v>
      </c>
      <c r="E152" s="399"/>
      <c r="F152" s="399"/>
      <c r="G152" s="399" t="s">
        <v>180</v>
      </c>
      <c r="H152" s="399" t="s">
        <v>180</v>
      </c>
      <c r="I152" s="399" t="s">
        <v>180</v>
      </c>
      <c r="J152" s="399" t="s">
        <v>180</v>
      </c>
      <c r="K152" s="399" t="s">
        <v>180</v>
      </c>
      <c r="L152" s="399" t="s">
        <v>180</v>
      </c>
      <c r="M152" s="399" t="s">
        <v>180</v>
      </c>
      <c r="N152" s="399" t="s">
        <v>180</v>
      </c>
      <c r="O152" s="399"/>
      <c r="P152" s="399"/>
      <c r="Q152" s="399"/>
      <c r="R152" s="723"/>
      <c r="S152" s="723"/>
      <c r="T152" s="723"/>
      <c r="U152" s="723"/>
      <c r="V152" s="723"/>
      <c r="W152" s="723"/>
      <c r="X152" s="723"/>
      <c r="Y152" s="723"/>
      <c r="Z152" s="399"/>
      <c r="AA152" s="399"/>
      <c r="AB152" s="399"/>
      <c r="AC152" s="399"/>
      <c r="AD152" s="399"/>
      <c r="AE152" s="399"/>
      <c r="AF152" s="399"/>
    </row>
    <row r="153" spans="2:32" ht="48" customHeight="1" x14ac:dyDescent="0.25">
      <c r="B153" s="416" t="s">
        <v>173</v>
      </c>
      <c r="C153" s="417" t="s">
        <v>1589</v>
      </c>
      <c r="D153" s="416" t="s">
        <v>93</v>
      </c>
      <c r="E153" s="412"/>
      <c r="F153" s="412"/>
      <c r="G153" s="412" t="s">
        <v>180</v>
      </c>
      <c r="H153" s="412" t="s">
        <v>180</v>
      </c>
      <c r="I153" s="412" t="s">
        <v>180</v>
      </c>
      <c r="J153" s="412" t="s">
        <v>180</v>
      </c>
      <c r="K153" s="412" t="s">
        <v>180</v>
      </c>
      <c r="L153" s="412" t="s">
        <v>180</v>
      </c>
      <c r="M153" s="412" t="s">
        <v>180</v>
      </c>
      <c r="N153" s="412" t="s">
        <v>180</v>
      </c>
      <c r="O153" s="412"/>
      <c r="P153" s="412"/>
      <c r="Q153" s="412"/>
      <c r="R153" s="722"/>
      <c r="S153" s="722"/>
      <c r="T153" s="722"/>
      <c r="U153" s="722"/>
      <c r="V153" s="722"/>
      <c r="W153" s="722"/>
      <c r="X153" s="722"/>
      <c r="Y153" s="722"/>
      <c r="Z153" s="412"/>
      <c r="AA153" s="412"/>
      <c r="AB153" s="412"/>
      <c r="AC153" s="412"/>
      <c r="AD153" s="412"/>
      <c r="AE153" s="412"/>
      <c r="AF153" s="412"/>
    </row>
    <row r="154" spans="2:32" ht="48" customHeight="1" x14ac:dyDescent="0.25">
      <c r="B154" s="416" t="s">
        <v>1590</v>
      </c>
      <c r="C154" s="417" t="s">
        <v>1591</v>
      </c>
      <c r="D154" s="416" t="s">
        <v>93</v>
      </c>
      <c r="E154" s="412"/>
      <c r="F154" s="412"/>
      <c r="G154" s="412" t="s">
        <v>180</v>
      </c>
      <c r="H154" s="412" t="s">
        <v>180</v>
      </c>
      <c r="I154" s="412" t="s">
        <v>180</v>
      </c>
      <c r="J154" s="412" t="s">
        <v>180</v>
      </c>
      <c r="K154" s="412" t="s">
        <v>180</v>
      </c>
      <c r="L154" s="412" t="s">
        <v>180</v>
      </c>
      <c r="M154" s="412" t="s">
        <v>180</v>
      </c>
      <c r="N154" s="412" t="s">
        <v>180</v>
      </c>
      <c r="O154" s="412"/>
      <c r="P154" s="412"/>
      <c r="Q154" s="412"/>
      <c r="R154" s="722"/>
      <c r="S154" s="722"/>
      <c r="T154" s="722"/>
      <c r="U154" s="722"/>
      <c r="V154" s="722"/>
      <c r="W154" s="722"/>
      <c r="X154" s="722"/>
      <c r="Y154" s="722"/>
      <c r="Z154" s="412"/>
      <c r="AA154" s="412"/>
      <c r="AB154" s="412"/>
      <c r="AC154" s="412"/>
      <c r="AD154" s="412"/>
      <c r="AE154" s="412"/>
      <c r="AF154" s="412"/>
    </row>
    <row r="155" spans="2:32" ht="42" customHeight="1" x14ac:dyDescent="0.25">
      <c r="B155" s="397" t="s">
        <v>1592</v>
      </c>
      <c r="C155" s="398" t="s">
        <v>1593</v>
      </c>
      <c r="D155" s="397" t="s">
        <v>93</v>
      </c>
      <c r="E155" s="399"/>
      <c r="F155" s="399"/>
      <c r="G155" s="399" t="s">
        <v>180</v>
      </c>
      <c r="H155" s="399" t="s">
        <v>180</v>
      </c>
      <c r="I155" s="399" t="s">
        <v>180</v>
      </c>
      <c r="J155" s="399" t="s">
        <v>180</v>
      </c>
      <c r="K155" s="399" t="s">
        <v>180</v>
      </c>
      <c r="L155" s="399" t="s">
        <v>180</v>
      </c>
      <c r="M155" s="399" t="s">
        <v>180</v>
      </c>
      <c r="N155" s="399" t="s">
        <v>180</v>
      </c>
      <c r="O155" s="399"/>
      <c r="P155" s="399"/>
      <c r="Q155" s="399"/>
      <c r="R155" s="723"/>
      <c r="S155" s="723"/>
      <c r="T155" s="723"/>
      <c r="U155" s="723"/>
      <c r="V155" s="723"/>
      <c r="W155" s="723"/>
      <c r="X155" s="723"/>
      <c r="Y155" s="723"/>
      <c r="Z155" s="399"/>
      <c r="AA155" s="399"/>
      <c r="AB155" s="399"/>
      <c r="AC155" s="399"/>
      <c r="AD155" s="399"/>
      <c r="AE155" s="399"/>
      <c r="AF155" s="399"/>
    </row>
    <row r="156" spans="2:32" ht="42" customHeight="1" x14ac:dyDescent="0.25">
      <c r="B156" s="397" t="s">
        <v>1594</v>
      </c>
      <c r="C156" s="398" t="s">
        <v>1570</v>
      </c>
      <c r="D156" s="397" t="s">
        <v>93</v>
      </c>
      <c r="E156" s="399"/>
      <c r="F156" s="399"/>
      <c r="G156" s="399" t="s">
        <v>180</v>
      </c>
      <c r="H156" s="399" t="s">
        <v>180</v>
      </c>
      <c r="I156" s="399" t="s">
        <v>180</v>
      </c>
      <c r="J156" s="399" t="s">
        <v>180</v>
      </c>
      <c r="K156" s="399" t="s">
        <v>180</v>
      </c>
      <c r="L156" s="399" t="s">
        <v>180</v>
      </c>
      <c r="M156" s="399" t="s">
        <v>180</v>
      </c>
      <c r="N156" s="399" t="s">
        <v>180</v>
      </c>
      <c r="O156" s="399"/>
      <c r="P156" s="399"/>
      <c r="Q156" s="399"/>
      <c r="R156" s="723"/>
      <c r="S156" s="723"/>
      <c r="T156" s="723"/>
      <c r="U156" s="723"/>
      <c r="V156" s="723"/>
      <c r="W156" s="723"/>
      <c r="X156" s="723"/>
      <c r="Y156" s="723"/>
      <c r="Z156" s="399"/>
      <c r="AA156" s="399"/>
      <c r="AB156" s="399"/>
      <c r="AC156" s="399"/>
      <c r="AD156" s="399"/>
      <c r="AE156" s="399"/>
      <c r="AF156" s="399"/>
    </row>
    <row r="157" spans="2:32" ht="42" customHeight="1" x14ac:dyDescent="0.25">
      <c r="B157" s="397" t="s">
        <v>1595</v>
      </c>
      <c r="C157" s="398" t="s">
        <v>1596</v>
      </c>
      <c r="D157" s="397" t="s">
        <v>93</v>
      </c>
      <c r="E157" s="399"/>
      <c r="F157" s="399"/>
      <c r="G157" s="399" t="s">
        <v>180</v>
      </c>
      <c r="H157" s="399" t="s">
        <v>180</v>
      </c>
      <c r="I157" s="399" t="s">
        <v>180</v>
      </c>
      <c r="J157" s="399" t="s">
        <v>180</v>
      </c>
      <c r="K157" s="399" t="s">
        <v>180</v>
      </c>
      <c r="L157" s="399" t="s">
        <v>180</v>
      </c>
      <c r="M157" s="399" t="s">
        <v>180</v>
      </c>
      <c r="N157" s="399" t="s">
        <v>180</v>
      </c>
      <c r="O157" s="399"/>
      <c r="P157" s="399"/>
      <c r="Q157" s="399"/>
      <c r="R157" s="723"/>
      <c r="S157" s="723"/>
      <c r="T157" s="723"/>
      <c r="U157" s="723"/>
      <c r="V157" s="723"/>
      <c r="W157" s="723"/>
      <c r="X157" s="723"/>
      <c r="Y157" s="723"/>
      <c r="Z157" s="399"/>
      <c r="AA157" s="399"/>
      <c r="AB157" s="399"/>
      <c r="AC157" s="399"/>
      <c r="AD157" s="399"/>
      <c r="AE157" s="399"/>
      <c r="AF157" s="399"/>
    </row>
    <row r="158" spans="2:32" ht="42" customHeight="1" x14ac:dyDescent="0.25">
      <c r="B158" s="397" t="s">
        <v>1597</v>
      </c>
      <c r="C158" s="398" t="s">
        <v>1598</v>
      </c>
      <c r="D158" s="397" t="s">
        <v>93</v>
      </c>
      <c r="E158" s="399"/>
      <c r="F158" s="399"/>
      <c r="G158" s="399" t="s">
        <v>180</v>
      </c>
      <c r="H158" s="399" t="s">
        <v>180</v>
      </c>
      <c r="I158" s="399" t="s">
        <v>180</v>
      </c>
      <c r="J158" s="399" t="s">
        <v>180</v>
      </c>
      <c r="K158" s="399" t="s">
        <v>180</v>
      </c>
      <c r="L158" s="399" t="s">
        <v>180</v>
      </c>
      <c r="M158" s="399" t="s">
        <v>180</v>
      </c>
      <c r="N158" s="399" t="s">
        <v>180</v>
      </c>
      <c r="O158" s="399"/>
      <c r="P158" s="399"/>
      <c r="Q158" s="399"/>
      <c r="R158" s="723"/>
      <c r="S158" s="723"/>
      <c r="T158" s="723"/>
      <c r="U158" s="723"/>
      <c r="V158" s="723"/>
      <c r="W158" s="723"/>
      <c r="X158" s="723"/>
      <c r="Y158" s="723"/>
      <c r="Z158" s="399"/>
      <c r="AA158" s="399"/>
      <c r="AB158" s="399"/>
      <c r="AC158" s="399"/>
      <c r="AD158" s="399"/>
      <c r="AE158" s="399"/>
      <c r="AF158" s="399"/>
    </row>
    <row r="159" spans="2:32" ht="42" customHeight="1" x14ac:dyDescent="0.25">
      <c r="B159" s="397" t="s">
        <v>1599</v>
      </c>
      <c r="C159" s="398" t="s">
        <v>1600</v>
      </c>
      <c r="D159" s="397" t="s">
        <v>93</v>
      </c>
      <c r="E159" s="399"/>
      <c r="F159" s="399"/>
      <c r="G159" s="399" t="s">
        <v>180</v>
      </c>
      <c r="H159" s="399" t="s">
        <v>180</v>
      </c>
      <c r="I159" s="399" t="s">
        <v>180</v>
      </c>
      <c r="J159" s="399" t="s">
        <v>180</v>
      </c>
      <c r="K159" s="399" t="s">
        <v>180</v>
      </c>
      <c r="L159" s="399" t="s">
        <v>180</v>
      </c>
      <c r="M159" s="399" t="s">
        <v>180</v>
      </c>
      <c r="N159" s="399" t="s">
        <v>180</v>
      </c>
      <c r="O159" s="399"/>
      <c r="P159" s="399"/>
      <c r="Q159" s="399"/>
      <c r="R159" s="723"/>
      <c r="S159" s="723"/>
      <c r="T159" s="723"/>
      <c r="U159" s="723"/>
      <c r="V159" s="723"/>
      <c r="W159" s="723"/>
      <c r="X159" s="723"/>
      <c r="Y159" s="723"/>
      <c r="Z159" s="399"/>
      <c r="AA159" s="399"/>
      <c r="AB159" s="399"/>
      <c r="AC159" s="399"/>
      <c r="AD159" s="399"/>
      <c r="AE159" s="399"/>
      <c r="AF159" s="399"/>
    </row>
    <row r="160" spans="2:32" ht="48" customHeight="1" x14ac:dyDescent="0.25">
      <c r="B160" s="416" t="s">
        <v>804</v>
      </c>
      <c r="C160" s="417" t="s">
        <v>1601</v>
      </c>
      <c r="D160" s="416" t="s">
        <v>93</v>
      </c>
      <c r="E160" s="412"/>
      <c r="F160" s="412"/>
      <c r="G160" s="412" t="s">
        <v>180</v>
      </c>
      <c r="H160" s="412" t="s">
        <v>180</v>
      </c>
      <c r="I160" s="412" t="s">
        <v>180</v>
      </c>
      <c r="J160" s="412" t="s">
        <v>180</v>
      </c>
      <c r="K160" s="412" t="s">
        <v>180</v>
      </c>
      <c r="L160" s="412" t="s">
        <v>180</v>
      </c>
      <c r="M160" s="412" t="s">
        <v>180</v>
      </c>
      <c r="N160" s="412" t="s">
        <v>180</v>
      </c>
      <c r="O160" s="412"/>
      <c r="P160" s="412"/>
      <c r="Q160" s="412"/>
      <c r="R160" s="722"/>
      <c r="S160" s="722"/>
      <c r="T160" s="722"/>
      <c r="U160" s="722"/>
      <c r="V160" s="722"/>
      <c r="W160" s="722"/>
      <c r="X160" s="722"/>
      <c r="Y160" s="722"/>
      <c r="Z160" s="412"/>
      <c r="AA160" s="412"/>
      <c r="AB160" s="412"/>
      <c r="AC160" s="412"/>
      <c r="AD160" s="412"/>
      <c r="AE160" s="412"/>
      <c r="AF160" s="412"/>
    </row>
    <row r="161" spans="2:32" ht="42" customHeight="1" x14ac:dyDescent="0.25">
      <c r="B161" s="397" t="s">
        <v>1602</v>
      </c>
      <c r="C161" s="398" t="s">
        <v>1603</v>
      </c>
      <c r="D161" s="397" t="s">
        <v>93</v>
      </c>
      <c r="E161" s="399"/>
      <c r="F161" s="399"/>
      <c r="G161" s="399" t="s">
        <v>180</v>
      </c>
      <c r="H161" s="399" t="s">
        <v>180</v>
      </c>
      <c r="I161" s="399" t="s">
        <v>180</v>
      </c>
      <c r="J161" s="399" t="s">
        <v>180</v>
      </c>
      <c r="K161" s="399" t="s">
        <v>180</v>
      </c>
      <c r="L161" s="399" t="s">
        <v>180</v>
      </c>
      <c r="M161" s="399" t="s">
        <v>180</v>
      </c>
      <c r="N161" s="399" t="s">
        <v>180</v>
      </c>
      <c r="O161" s="399"/>
      <c r="P161" s="399"/>
      <c r="Q161" s="399"/>
      <c r="R161" s="723"/>
      <c r="S161" s="723"/>
      <c r="T161" s="723"/>
      <c r="U161" s="723"/>
      <c r="V161" s="723"/>
      <c r="W161" s="723"/>
      <c r="X161" s="723"/>
      <c r="Y161" s="723"/>
      <c r="Z161" s="399"/>
      <c r="AA161" s="399"/>
      <c r="AB161" s="399"/>
      <c r="AC161" s="399"/>
      <c r="AD161" s="399"/>
      <c r="AE161" s="399"/>
      <c r="AF161" s="399"/>
    </row>
    <row r="162" spans="2:32" ht="42" customHeight="1" x14ac:dyDescent="0.25">
      <c r="B162" s="397" t="s">
        <v>1604</v>
      </c>
      <c r="C162" s="398" t="s">
        <v>1605</v>
      </c>
      <c r="D162" s="397" t="s">
        <v>93</v>
      </c>
      <c r="E162" s="399"/>
      <c r="F162" s="399"/>
      <c r="G162" s="399" t="s">
        <v>180</v>
      </c>
      <c r="H162" s="399" t="s">
        <v>180</v>
      </c>
      <c r="I162" s="399" t="s">
        <v>180</v>
      </c>
      <c r="J162" s="399" t="s">
        <v>180</v>
      </c>
      <c r="K162" s="399" t="s">
        <v>180</v>
      </c>
      <c r="L162" s="399" t="s">
        <v>180</v>
      </c>
      <c r="M162" s="399" t="s">
        <v>180</v>
      </c>
      <c r="N162" s="399" t="s">
        <v>180</v>
      </c>
      <c r="O162" s="399"/>
      <c r="P162" s="399"/>
      <c r="Q162" s="399"/>
      <c r="R162" s="723"/>
      <c r="S162" s="723"/>
      <c r="T162" s="723"/>
      <c r="U162" s="723"/>
      <c r="V162" s="723"/>
      <c r="W162" s="723"/>
      <c r="X162" s="723"/>
      <c r="Y162" s="723"/>
      <c r="Z162" s="399"/>
      <c r="AA162" s="399"/>
      <c r="AB162" s="399"/>
      <c r="AC162" s="399"/>
      <c r="AD162" s="399"/>
      <c r="AE162" s="399"/>
      <c r="AF162" s="399"/>
    </row>
    <row r="163" spans="2:32" ht="42" customHeight="1" x14ac:dyDescent="0.25">
      <c r="B163" s="397" t="s">
        <v>1606</v>
      </c>
      <c r="C163" s="398" t="s">
        <v>1607</v>
      </c>
      <c r="D163" s="397" t="s">
        <v>93</v>
      </c>
      <c r="E163" s="399"/>
      <c r="F163" s="399"/>
      <c r="G163" s="399" t="s">
        <v>180</v>
      </c>
      <c r="H163" s="399" t="s">
        <v>180</v>
      </c>
      <c r="I163" s="399" t="s">
        <v>180</v>
      </c>
      <c r="J163" s="399" t="s">
        <v>180</v>
      </c>
      <c r="K163" s="399" t="s">
        <v>180</v>
      </c>
      <c r="L163" s="399" t="s">
        <v>180</v>
      </c>
      <c r="M163" s="399" t="s">
        <v>180</v>
      </c>
      <c r="N163" s="399" t="s">
        <v>180</v>
      </c>
      <c r="O163" s="399"/>
      <c r="P163" s="399"/>
      <c r="Q163" s="399"/>
      <c r="R163" s="723"/>
      <c r="S163" s="723"/>
      <c r="T163" s="723"/>
      <c r="U163" s="723"/>
      <c r="V163" s="723"/>
      <c r="W163" s="723"/>
      <c r="X163" s="723"/>
      <c r="Y163" s="723"/>
      <c r="Z163" s="399"/>
      <c r="AA163" s="399"/>
      <c r="AB163" s="399"/>
      <c r="AC163" s="399"/>
      <c r="AD163" s="399"/>
      <c r="AE163" s="399"/>
      <c r="AF163" s="399"/>
    </row>
    <row r="164" spans="2:32" ht="42" customHeight="1" x14ac:dyDescent="0.25">
      <c r="B164" s="397" t="s">
        <v>1608</v>
      </c>
      <c r="C164" s="398" t="s">
        <v>1609</v>
      </c>
      <c r="D164" s="397" t="s">
        <v>93</v>
      </c>
      <c r="E164" s="399"/>
      <c r="F164" s="399"/>
      <c r="G164" s="399" t="s">
        <v>180</v>
      </c>
      <c r="H164" s="399" t="s">
        <v>180</v>
      </c>
      <c r="I164" s="399" t="s">
        <v>180</v>
      </c>
      <c r="J164" s="399" t="s">
        <v>180</v>
      </c>
      <c r="K164" s="399" t="s">
        <v>180</v>
      </c>
      <c r="L164" s="399" t="s">
        <v>180</v>
      </c>
      <c r="M164" s="399" t="s">
        <v>180</v>
      </c>
      <c r="N164" s="399" t="s">
        <v>180</v>
      </c>
      <c r="O164" s="399"/>
      <c r="P164" s="399"/>
      <c r="Q164" s="399"/>
      <c r="R164" s="723"/>
      <c r="S164" s="723"/>
      <c r="T164" s="723"/>
      <c r="U164" s="723"/>
      <c r="V164" s="723"/>
      <c r="W164" s="723"/>
      <c r="X164" s="723"/>
      <c r="Y164" s="723"/>
      <c r="Z164" s="399"/>
      <c r="AA164" s="399"/>
      <c r="AB164" s="399"/>
      <c r="AC164" s="399"/>
      <c r="AD164" s="399"/>
      <c r="AE164" s="399"/>
      <c r="AF164" s="399"/>
    </row>
    <row r="165" spans="2:32" ht="42" customHeight="1" x14ac:dyDescent="0.25">
      <c r="B165" s="397" t="s">
        <v>1610</v>
      </c>
      <c r="C165" s="398" t="s">
        <v>1612</v>
      </c>
      <c r="D165" s="397" t="s">
        <v>93</v>
      </c>
      <c r="E165" s="399"/>
      <c r="F165" s="399"/>
      <c r="G165" s="399" t="s">
        <v>180</v>
      </c>
      <c r="H165" s="399" t="s">
        <v>180</v>
      </c>
      <c r="I165" s="399" t="s">
        <v>180</v>
      </c>
      <c r="J165" s="399" t="s">
        <v>180</v>
      </c>
      <c r="K165" s="399" t="s">
        <v>180</v>
      </c>
      <c r="L165" s="399" t="s">
        <v>180</v>
      </c>
      <c r="M165" s="399" t="s">
        <v>180</v>
      </c>
      <c r="N165" s="399" t="s">
        <v>180</v>
      </c>
      <c r="O165" s="399"/>
      <c r="P165" s="399"/>
      <c r="Q165" s="399"/>
      <c r="R165" s="723"/>
      <c r="S165" s="723"/>
      <c r="T165" s="723"/>
      <c r="U165" s="723"/>
      <c r="V165" s="723"/>
      <c r="W165" s="723"/>
      <c r="X165" s="723"/>
      <c r="Y165" s="723"/>
      <c r="Z165" s="399"/>
      <c r="AA165" s="399"/>
      <c r="AB165" s="399"/>
      <c r="AC165" s="399"/>
      <c r="AD165" s="399"/>
      <c r="AE165" s="399"/>
      <c r="AF165" s="399"/>
    </row>
    <row r="166" spans="2:32" ht="42" customHeight="1" x14ac:dyDescent="0.25">
      <c r="B166" s="397" t="s">
        <v>1611</v>
      </c>
      <c r="C166" s="398" t="s">
        <v>1613</v>
      </c>
      <c r="D166" s="397" t="s">
        <v>93</v>
      </c>
      <c r="E166" s="399"/>
      <c r="F166" s="399"/>
      <c r="G166" s="399" t="s">
        <v>180</v>
      </c>
      <c r="H166" s="399" t="s">
        <v>180</v>
      </c>
      <c r="I166" s="399" t="s">
        <v>180</v>
      </c>
      <c r="J166" s="399" t="s">
        <v>180</v>
      </c>
      <c r="K166" s="399" t="s">
        <v>180</v>
      </c>
      <c r="L166" s="399" t="s">
        <v>180</v>
      </c>
      <c r="M166" s="399" t="s">
        <v>180</v>
      </c>
      <c r="N166" s="399" t="s">
        <v>180</v>
      </c>
      <c r="O166" s="399"/>
      <c r="P166" s="399"/>
      <c r="Q166" s="399"/>
      <c r="R166" s="723"/>
      <c r="S166" s="723"/>
      <c r="T166" s="723"/>
      <c r="U166" s="723"/>
      <c r="V166" s="723"/>
      <c r="W166" s="723"/>
      <c r="X166" s="723"/>
      <c r="Y166" s="723"/>
      <c r="Z166" s="399"/>
      <c r="AA166" s="399"/>
      <c r="AB166" s="399"/>
      <c r="AC166" s="399"/>
      <c r="AD166" s="399"/>
      <c r="AE166" s="399"/>
      <c r="AF166" s="399"/>
    </row>
    <row r="167" spans="2:32" ht="48" customHeight="1" x14ac:dyDescent="0.25">
      <c r="B167" s="416" t="s">
        <v>805</v>
      </c>
      <c r="C167" s="417" t="s">
        <v>177</v>
      </c>
      <c r="D167" s="416" t="s">
        <v>93</v>
      </c>
      <c r="E167" s="412"/>
      <c r="F167" s="412"/>
      <c r="G167" s="412" t="s">
        <v>180</v>
      </c>
      <c r="H167" s="412" t="s">
        <v>180</v>
      </c>
      <c r="I167" s="412" t="s">
        <v>180</v>
      </c>
      <c r="J167" s="412" t="s">
        <v>180</v>
      </c>
      <c r="K167" s="412" t="s">
        <v>180</v>
      </c>
      <c r="L167" s="412" t="s">
        <v>180</v>
      </c>
      <c r="M167" s="412" t="s">
        <v>180</v>
      </c>
      <c r="N167" s="412" t="s">
        <v>180</v>
      </c>
      <c r="O167" s="412"/>
      <c r="P167" s="412"/>
      <c r="Q167" s="412"/>
      <c r="R167" s="722"/>
      <c r="S167" s="722"/>
      <c r="T167" s="722"/>
      <c r="U167" s="722"/>
      <c r="V167" s="722"/>
      <c r="W167" s="722"/>
      <c r="X167" s="722"/>
      <c r="Y167" s="722"/>
      <c r="Z167" s="412"/>
      <c r="AA167" s="412"/>
      <c r="AB167" s="412"/>
      <c r="AC167" s="412"/>
      <c r="AD167" s="412"/>
      <c r="AE167" s="412"/>
      <c r="AF167" s="412"/>
    </row>
    <row r="168" spans="2:32" ht="48" customHeight="1" x14ac:dyDescent="0.25">
      <c r="B168" s="416" t="s">
        <v>1614</v>
      </c>
      <c r="C168" s="417" t="s">
        <v>179</v>
      </c>
      <c r="D168" s="416" t="s">
        <v>93</v>
      </c>
      <c r="E168" s="412"/>
      <c r="F168" s="412"/>
      <c r="G168" s="412" t="s">
        <v>180</v>
      </c>
      <c r="H168" s="412" t="s">
        <v>180</v>
      </c>
      <c r="I168" s="412" t="s">
        <v>180</v>
      </c>
      <c r="J168" s="412" t="s">
        <v>180</v>
      </c>
      <c r="K168" s="412" t="s">
        <v>180</v>
      </c>
      <c r="L168" s="412" t="s">
        <v>180</v>
      </c>
      <c r="M168" s="412" t="s">
        <v>180</v>
      </c>
      <c r="N168" s="412" t="s">
        <v>180</v>
      </c>
      <c r="O168" s="412"/>
      <c r="P168" s="412"/>
      <c r="Q168" s="412"/>
      <c r="R168" s="722"/>
      <c r="S168" s="722"/>
      <c r="T168" s="722"/>
      <c r="U168" s="722"/>
      <c r="V168" s="722"/>
      <c r="W168" s="722"/>
      <c r="X168" s="722"/>
      <c r="Y168" s="722"/>
      <c r="Z168" s="412"/>
      <c r="AA168" s="412"/>
      <c r="AB168" s="412"/>
      <c r="AC168" s="412"/>
      <c r="AD168" s="412"/>
      <c r="AE168" s="412"/>
      <c r="AF168" s="412"/>
    </row>
    <row r="169" spans="2:32" ht="48" customHeight="1" x14ac:dyDescent="0.25">
      <c r="B169" s="416" t="s">
        <v>174</v>
      </c>
      <c r="C169" s="417" t="s">
        <v>1615</v>
      </c>
      <c r="D169" s="416" t="s">
        <v>93</v>
      </c>
      <c r="E169" s="412"/>
      <c r="F169" s="412"/>
      <c r="G169" s="412" t="s">
        <v>180</v>
      </c>
      <c r="H169" s="412" t="s">
        <v>180</v>
      </c>
      <c r="I169" s="412" t="s">
        <v>180</v>
      </c>
      <c r="J169" s="412" t="s">
        <v>180</v>
      </c>
      <c r="K169" s="412" t="s">
        <v>180</v>
      </c>
      <c r="L169" s="412" t="s">
        <v>180</v>
      </c>
      <c r="M169" s="412" t="s">
        <v>180</v>
      </c>
      <c r="N169" s="412" t="s">
        <v>180</v>
      </c>
      <c r="O169" s="412"/>
      <c r="P169" s="412"/>
      <c r="Q169" s="412"/>
      <c r="R169" s="722"/>
      <c r="S169" s="722"/>
      <c r="T169" s="722"/>
      <c r="U169" s="722"/>
      <c r="V169" s="722"/>
      <c r="W169" s="722"/>
      <c r="X169" s="722"/>
      <c r="Y169" s="722"/>
      <c r="Z169" s="412"/>
      <c r="AA169" s="412"/>
      <c r="AB169" s="412"/>
      <c r="AC169" s="412"/>
      <c r="AD169" s="412"/>
      <c r="AE169" s="412"/>
      <c r="AF169" s="412"/>
    </row>
    <row r="170" spans="2:32" ht="33" customHeight="1" x14ac:dyDescent="0.25">
      <c r="B170" s="67" t="s">
        <v>174</v>
      </c>
      <c r="C170" s="313" t="s">
        <v>1499</v>
      </c>
      <c r="D170" s="67" t="s">
        <v>1627</v>
      </c>
      <c r="E170" s="309" t="s">
        <v>180</v>
      </c>
      <c r="F170" s="309" t="s">
        <v>680</v>
      </c>
      <c r="G170" s="309" t="s">
        <v>180</v>
      </c>
      <c r="H170" s="309" t="s">
        <v>180</v>
      </c>
      <c r="I170" s="309" t="s">
        <v>180</v>
      </c>
      <c r="J170" s="309" t="s">
        <v>180</v>
      </c>
      <c r="K170" s="309" t="s">
        <v>180</v>
      </c>
      <c r="L170" s="309" t="s">
        <v>180</v>
      </c>
      <c r="M170" s="309" t="s">
        <v>608</v>
      </c>
      <c r="N170" s="309" t="s">
        <v>608</v>
      </c>
      <c r="O170" s="309" t="s">
        <v>608</v>
      </c>
      <c r="P170" s="309" t="s">
        <v>608</v>
      </c>
      <c r="Q170" s="309" t="s">
        <v>1670</v>
      </c>
      <c r="R170" s="362" t="s">
        <v>608</v>
      </c>
      <c r="S170" s="362" t="s">
        <v>608</v>
      </c>
      <c r="T170" s="362" t="s">
        <v>608</v>
      </c>
      <c r="U170" s="362" t="s">
        <v>608</v>
      </c>
      <c r="V170" s="362" t="s">
        <v>608</v>
      </c>
      <c r="W170" s="362" t="s">
        <v>608</v>
      </c>
      <c r="X170" s="362" t="s">
        <v>608</v>
      </c>
      <c r="Y170" s="362" t="s">
        <v>608</v>
      </c>
      <c r="Z170" s="309" t="s">
        <v>608</v>
      </c>
      <c r="AA170" s="309" t="s">
        <v>608</v>
      </c>
      <c r="AB170" s="309" t="s">
        <v>608</v>
      </c>
      <c r="AC170" s="309" t="s">
        <v>608</v>
      </c>
      <c r="AD170" s="309" t="s">
        <v>1670</v>
      </c>
      <c r="AE170" s="309" t="s">
        <v>608</v>
      </c>
      <c r="AF170" s="309" t="s">
        <v>608</v>
      </c>
    </row>
    <row r="171" spans="2:32" ht="33" customHeight="1" x14ac:dyDescent="0.25">
      <c r="B171" s="67" t="s">
        <v>174</v>
      </c>
      <c r="C171" s="313" t="s">
        <v>1498</v>
      </c>
      <c r="D171" s="67" t="s">
        <v>1628</v>
      </c>
      <c r="E171" s="309" t="s">
        <v>180</v>
      </c>
      <c r="F171" s="309" t="s">
        <v>680</v>
      </c>
      <c r="G171" s="309" t="s">
        <v>180</v>
      </c>
      <c r="H171" s="309" t="s">
        <v>180</v>
      </c>
      <c r="I171" s="309" t="s">
        <v>180</v>
      </c>
      <c r="J171" s="309" t="s">
        <v>180</v>
      </c>
      <c r="K171" s="309" t="s">
        <v>180</v>
      </c>
      <c r="L171" s="309" t="s">
        <v>180</v>
      </c>
      <c r="M171" s="309" t="s">
        <v>608</v>
      </c>
      <c r="N171" s="309" t="s">
        <v>608</v>
      </c>
      <c r="O171" s="309" t="s">
        <v>608</v>
      </c>
      <c r="P171" s="309" t="s">
        <v>608</v>
      </c>
      <c r="Q171" s="309" t="s">
        <v>1670</v>
      </c>
      <c r="R171" s="362" t="s">
        <v>608</v>
      </c>
      <c r="S171" s="362" t="s">
        <v>608</v>
      </c>
      <c r="T171" s="362" t="s">
        <v>608</v>
      </c>
      <c r="U171" s="362" t="s">
        <v>608</v>
      </c>
      <c r="V171" s="362" t="s">
        <v>608</v>
      </c>
      <c r="W171" s="362" t="s">
        <v>608</v>
      </c>
      <c r="X171" s="362" t="s">
        <v>608</v>
      </c>
      <c r="Y171" s="362" t="s">
        <v>608</v>
      </c>
      <c r="Z171" s="309" t="s">
        <v>608</v>
      </c>
      <c r="AA171" s="309" t="s">
        <v>608</v>
      </c>
      <c r="AB171" s="309" t="s">
        <v>608</v>
      </c>
      <c r="AC171" s="309" t="s">
        <v>608</v>
      </c>
      <c r="AD171" s="309" t="s">
        <v>1670</v>
      </c>
      <c r="AE171" s="309" t="s">
        <v>608</v>
      </c>
      <c r="AF171" s="309" t="s">
        <v>608</v>
      </c>
    </row>
    <row r="172" spans="2:32" ht="33" customHeight="1" x14ac:dyDescent="0.25">
      <c r="B172" s="67" t="s">
        <v>174</v>
      </c>
      <c r="C172" s="313" t="s">
        <v>1438</v>
      </c>
      <c r="D172" s="67" t="s">
        <v>1636</v>
      </c>
      <c r="E172" s="309" t="s">
        <v>180</v>
      </c>
      <c r="F172" s="309" t="s">
        <v>680</v>
      </c>
      <c r="G172" s="309" t="s">
        <v>180</v>
      </c>
      <c r="H172" s="309" t="s">
        <v>180</v>
      </c>
      <c r="I172" s="309" t="s">
        <v>180</v>
      </c>
      <c r="J172" s="309" t="s">
        <v>180</v>
      </c>
      <c r="K172" s="309" t="s">
        <v>180</v>
      </c>
      <c r="L172" s="309" t="s">
        <v>180</v>
      </c>
      <c r="M172" s="309" t="s">
        <v>608</v>
      </c>
      <c r="N172" s="309" t="s">
        <v>608</v>
      </c>
      <c r="O172" s="309" t="s">
        <v>608</v>
      </c>
      <c r="P172" s="309" t="s">
        <v>608</v>
      </c>
      <c r="Q172" s="309" t="s">
        <v>1670</v>
      </c>
      <c r="R172" s="362" t="s">
        <v>608</v>
      </c>
      <c r="S172" s="362" t="s">
        <v>608</v>
      </c>
      <c r="T172" s="362" t="s">
        <v>608</v>
      </c>
      <c r="U172" s="362" t="s">
        <v>608</v>
      </c>
      <c r="V172" s="362" t="s">
        <v>608</v>
      </c>
      <c r="W172" s="362" t="s">
        <v>608</v>
      </c>
      <c r="X172" s="362" t="s">
        <v>608</v>
      </c>
      <c r="Y172" s="362" t="s">
        <v>608</v>
      </c>
      <c r="Z172" s="309" t="s">
        <v>608</v>
      </c>
      <c r="AA172" s="309" t="s">
        <v>608</v>
      </c>
      <c r="AB172" s="309" t="s">
        <v>608</v>
      </c>
      <c r="AC172" s="309" t="s">
        <v>608</v>
      </c>
      <c r="AD172" s="309" t="s">
        <v>1670</v>
      </c>
      <c r="AE172" s="309" t="s">
        <v>608</v>
      </c>
      <c r="AF172" s="309" t="s">
        <v>608</v>
      </c>
    </row>
    <row r="173" spans="2:32" ht="33" customHeight="1" x14ac:dyDescent="0.25">
      <c r="B173" s="67" t="s">
        <v>174</v>
      </c>
      <c r="C173" s="313" t="s">
        <v>1505</v>
      </c>
      <c r="D173" s="67" t="s">
        <v>1640</v>
      </c>
      <c r="E173" s="309" t="s">
        <v>180</v>
      </c>
      <c r="F173" s="309" t="s">
        <v>680</v>
      </c>
      <c r="G173" s="309" t="s">
        <v>180</v>
      </c>
      <c r="H173" s="309" t="s">
        <v>180</v>
      </c>
      <c r="I173" s="309" t="s">
        <v>180</v>
      </c>
      <c r="J173" s="309" t="s">
        <v>180</v>
      </c>
      <c r="K173" s="309" t="s">
        <v>180</v>
      </c>
      <c r="L173" s="309" t="s">
        <v>180</v>
      </c>
      <c r="M173" s="309" t="s">
        <v>608</v>
      </c>
      <c r="N173" s="309" t="s">
        <v>608</v>
      </c>
      <c r="O173" s="309" t="s">
        <v>608</v>
      </c>
      <c r="P173" s="309" t="s">
        <v>608</v>
      </c>
      <c r="Q173" s="309" t="s">
        <v>1670</v>
      </c>
      <c r="R173" s="362" t="s">
        <v>608</v>
      </c>
      <c r="S173" s="362" t="s">
        <v>608</v>
      </c>
      <c r="T173" s="362" t="s">
        <v>608</v>
      </c>
      <c r="U173" s="362" t="s">
        <v>608</v>
      </c>
      <c r="V173" s="362" t="s">
        <v>608</v>
      </c>
      <c r="W173" s="362" t="s">
        <v>608</v>
      </c>
      <c r="X173" s="362" t="s">
        <v>608</v>
      </c>
      <c r="Y173" s="362" t="s">
        <v>608</v>
      </c>
      <c r="Z173" s="309" t="s">
        <v>608</v>
      </c>
      <c r="AA173" s="309" t="s">
        <v>608</v>
      </c>
      <c r="AB173" s="309" t="s">
        <v>608</v>
      </c>
      <c r="AC173" s="309" t="s">
        <v>608</v>
      </c>
      <c r="AD173" s="309" t="s">
        <v>1670</v>
      </c>
      <c r="AE173" s="309" t="s">
        <v>608</v>
      </c>
      <c r="AF173" s="309" t="s">
        <v>608</v>
      </c>
    </row>
  </sheetData>
  <sheetProtection formatCells="0" formatColumns="0" formatRows="0" insertColumns="0" insertRows="0" insertHyperlinks="0" deleteColumns="0" deleteRows="0" sort="0" autoFilter="0" pivotTables="0"/>
  <autoFilter ref="B14:AI89" xr:uid="{00000000-0009-0000-0000-000011000000}"/>
  <mergeCells count="33">
    <mergeCell ref="B9:AF9"/>
    <mergeCell ref="B4:AF4"/>
    <mergeCell ref="B5:O5"/>
    <mergeCell ref="B6:AF6"/>
    <mergeCell ref="B7:AF7"/>
    <mergeCell ref="B8:AF8"/>
    <mergeCell ref="B10:AD10"/>
    <mergeCell ref="B11:B13"/>
    <mergeCell ref="C11:C13"/>
    <mergeCell ref="D11:D13"/>
    <mergeCell ref="E11:E13"/>
    <mergeCell ref="F11:F13"/>
    <mergeCell ref="G11:G13"/>
    <mergeCell ref="H11:H13"/>
    <mergeCell ref="I11:L11"/>
    <mergeCell ref="M11:N12"/>
    <mergeCell ref="I12:I13"/>
    <mergeCell ref="J12:J13"/>
    <mergeCell ref="K12:K13"/>
    <mergeCell ref="L12:L13"/>
    <mergeCell ref="V12:W12"/>
    <mergeCell ref="O11:O13"/>
    <mergeCell ref="P11:P13"/>
    <mergeCell ref="Q11:Q13"/>
    <mergeCell ref="R11:S12"/>
    <mergeCell ref="T11:T13"/>
    <mergeCell ref="U11:U13"/>
    <mergeCell ref="Z12:AA12"/>
    <mergeCell ref="V11:AA11"/>
    <mergeCell ref="AB11:AC12"/>
    <mergeCell ref="AD11:AD13"/>
    <mergeCell ref="AE11:AF12"/>
    <mergeCell ref="X12:Y12"/>
  </mergeCells>
  <phoneticPr fontId="68" type="noConversion"/>
  <conditionalFormatting sqref="B86:B92 D86:D92 B69:D69">
    <cfRule type="containsText" dxfId="153" priority="46" operator="containsText" text="Наименование инвестиционного проекта">
      <formula>NOT(ISERROR(SEARCH("Наименование инвестиционного проекта",B69)))</formula>
    </cfRule>
  </conditionalFormatting>
  <conditionalFormatting sqref="B76:D79 B72:D72 B86:D92 B69:D69">
    <cfRule type="cellIs" dxfId="152" priority="45" operator="equal">
      <formula>0</formula>
    </cfRule>
  </conditionalFormatting>
  <conditionalFormatting sqref="D76:D77 B78:D79 D15:D41 B100:D114 B64:D68 C92 B126:D169 B72:D72 D94:D95 B94:B95 B116:D117 B119:D122">
    <cfRule type="containsText" dxfId="151" priority="44" operator="containsText" text="Наименование инвестиционного проекта">
      <formula>NOT(ISERROR(SEARCH("Наименование инвестиционного проекта",B15)))</formula>
    </cfRule>
  </conditionalFormatting>
  <conditionalFormatting sqref="B42:D42 D15:D41 B100:D114 B49:D61 C92 B44:D44 B47:D47 B64:D68 B126:D169 D94:D95 B94:B95 B116:D117 B119:D122">
    <cfRule type="cellIs" dxfId="150" priority="43" operator="equal">
      <formula>0</formula>
    </cfRule>
  </conditionalFormatting>
  <conditionalFormatting sqref="D99">
    <cfRule type="cellIs" dxfId="149" priority="34" operator="equal">
      <formula>0</formula>
    </cfRule>
  </conditionalFormatting>
  <conditionalFormatting sqref="C94">
    <cfRule type="cellIs" dxfId="148" priority="36" operator="equal">
      <formula>0</formula>
    </cfRule>
  </conditionalFormatting>
  <conditionalFormatting sqref="C95">
    <cfRule type="cellIs" dxfId="147" priority="35" operator="equal">
      <formula>0</formula>
    </cfRule>
  </conditionalFormatting>
  <conditionalFormatting sqref="C38:C39">
    <cfRule type="cellIs" dxfId="146" priority="32" operator="equal">
      <formula>0</formula>
    </cfRule>
  </conditionalFormatting>
  <conditionalFormatting sqref="B76:C77 D80:D81 B99:C99 B96:D98 B82:D85">
    <cfRule type="containsText" dxfId="145" priority="42" operator="containsText" text="Наименование инвестиционного проекта">
      <formula>NOT(ISERROR(SEARCH("Наименование инвестиционного проекта",B76)))</formula>
    </cfRule>
  </conditionalFormatting>
  <conditionalFormatting sqref="D80:D81 B99:C99 B96:D98 B82:D85">
    <cfRule type="cellIs" dxfId="144" priority="41" operator="equal">
      <formula>0</formula>
    </cfRule>
  </conditionalFormatting>
  <conditionalFormatting sqref="B15:C15 B40:C41 B39">
    <cfRule type="cellIs" dxfId="143" priority="40" operator="equal">
      <formula>0</formula>
    </cfRule>
  </conditionalFormatting>
  <conditionalFormatting sqref="B48 D48">
    <cfRule type="cellIs" dxfId="142" priority="39" operator="equal">
      <formula>0</formula>
    </cfRule>
  </conditionalFormatting>
  <conditionalFormatting sqref="B80:C80">
    <cfRule type="cellIs" dxfId="141" priority="38" operator="equal">
      <formula>0</formula>
    </cfRule>
  </conditionalFormatting>
  <conditionalFormatting sqref="B81:C81">
    <cfRule type="cellIs" dxfId="140" priority="37" operator="equal">
      <formula>0</formula>
    </cfRule>
  </conditionalFormatting>
  <conditionalFormatting sqref="C48">
    <cfRule type="cellIs" dxfId="139" priority="33" operator="equal">
      <formula>0</formula>
    </cfRule>
  </conditionalFormatting>
  <conditionalFormatting sqref="C43">
    <cfRule type="cellIs" dxfId="138" priority="30" operator="equal">
      <formula>0</formula>
    </cfRule>
  </conditionalFormatting>
  <conditionalFormatting sqref="D43 B43">
    <cfRule type="cellIs" dxfId="137" priority="31" operator="equal">
      <formula>0</formula>
    </cfRule>
  </conditionalFormatting>
  <conditionalFormatting sqref="C45:C46">
    <cfRule type="cellIs" dxfId="136" priority="28" operator="equal">
      <formula>0</formula>
    </cfRule>
  </conditionalFormatting>
  <conditionalFormatting sqref="D45:D46 B45:B46">
    <cfRule type="cellIs" dxfId="135" priority="29" operator="equal">
      <formula>0</formula>
    </cfRule>
  </conditionalFormatting>
  <conditionalFormatting sqref="B62:D63">
    <cfRule type="cellIs" dxfId="134" priority="27" operator="equal">
      <formula>0</formula>
    </cfRule>
  </conditionalFormatting>
  <conditionalFormatting sqref="B125:D125">
    <cfRule type="containsText" dxfId="133" priority="26" operator="containsText" text="Наименование инвестиционного проекта">
      <formula>NOT(ISERROR(SEARCH("Наименование инвестиционного проекта",B125)))</formula>
    </cfRule>
  </conditionalFormatting>
  <conditionalFormatting sqref="B125:D125">
    <cfRule type="cellIs" dxfId="132" priority="25" operator="equal">
      <formula>0</formula>
    </cfRule>
  </conditionalFormatting>
  <conditionalFormatting sqref="B72:D72">
    <cfRule type="containsText" dxfId="131" priority="24" operator="containsText" text="Наименование инвестиционного проекта">
      <formula>NOT(ISERROR(SEARCH("Наименование инвестиционного проекта",B72)))</formula>
    </cfRule>
  </conditionalFormatting>
  <conditionalFormatting sqref="B72:D72">
    <cfRule type="cellIs" dxfId="130" priority="23" operator="equal">
      <formula>0</formula>
    </cfRule>
  </conditionalFormatting>
  <conditionalFormatting sqref="C72">
    <cfRule type="containsText" dxfId="129" priority="22" operator="containsText" text="Наименование инвестиционного проекта">
      <formula>NOT(ISERROR(SEARCH("Наименование инвестиционного проекта",C72)))</formula>
    </cfRule>
  </conditionalFormatting>
  <conditionalFormatting sqref="C93">
    <cfRule type="cellIs" dxfId="128" priority="19" operator="equal">
      <formula>0</formula>
    </cfRule>
  </conditionalFormatting>
  <conditionalFormatting sqref="D93 B93">
    <cfRule type="containsText" dxfId="127" priority="21" operator="containsText" text="Наименование инвестиционного проекта">
      <formula>NOT(ISERROR(SEARCH("Наименование инвестиционного проекта",B93)))</formula>
    </cfRule>
  </conditionalFormatting>
  <conditionalFormatting sqref="D93 B93">
    <cfRule type="cellIs" dxfId="126" priority="20" operator="equal">
      <formula>0</formula>
    </cfRule>
  </conditionalFormatting>
  <conditionalFormatting sqref="B123:D124">
    <cfRule type="containsText" dxfId="125" priority="18" operator="containsText" text="Наименование инвестиционного проекта">
      <formula>NOT(ISERROR(SEARCH("Наименование инвестиционного проекта",B123)))</formula>
    </cfRule>
  </conditionalFormatting>
  <conditionalFormatting sqref="B123:D124">
    <cfRule type="cellIs" dxfId="124" priority="17" operator="equal">
      <formula>0</formula>
    </cfRule>
  </conditionalFormatting>
  <conditionalFormatting sqref="B170:D172">
    <cfRule type="containsText" dxfId="123" priority="16" operator="containsText" text="Наименование инвестиционного проекта">
      <formula>NOT(ISERROR(SEARCH("Наименование инвестиционного проекта",B170)))</formula>
    </cfRule>
  </conditionalFormatting>
  <conditionalFormatting sqref="B170:D172">
    <cfRule type="cellIs" dxfId="122" priority="15" operator="equal">
      <formula>0</formula>
    </cfRule>
  </conditionalFormatting>
  <conditionalFormatting sqref="B70:D71">
    <cfRule type="containsText" dxfId="121" priority="14" operator="containsText" text="Наименование инвестиционного проекта">
      <formula>NOT(ISERROR(SEARCH("Наименование инвестиционного проекта",B70)))</formula>
    </cfRule>
  </conditionalFormatting>
  <conditionalFormatting sqref="B70:D71">
    <cfRule type="cellIs" dxfId="120" priority="13" operator="equal">
      <formula>0</formula>
    </cfRule>
  </conditionalFormatting>
  <conditionalFormatting sqref="C70:C71">
    <cfRule type="containsText" dxfId="119" priority="12" operator="containsText" text="Наименование инвестиционного проекта">
      <formula>NOT(ISERROR(SEARCH("Наименование инвестиционного проекта",C70)))</formula>
    </cfRule>
  </conditionalFormatting>
  <conditionalFormatting sqref="B73:D74">
    <cfRule type="containsText" dxfId="118" priority="11" operator="containsText" text="Наименование инвестиционного проекта">
      <formula>NOT(ISERROR(SEARCH("Наименование инвестиционного проекта",B73)))</formula>
    </cfRule>
  </conditionalFormatting>
  <conditionalFormatting sqref="B73:D74">
    <cfRule type="cellIs" dxfId="117" priority="10" operator="equal">
      <formula>0</formula>
    </cfRule>
  </conditionalFormatting>
  <conditionalFormatting sqref="C73:C74">
    <cfRule type="containsText" dxfId="116" priority="9" operator="containsText" text="Наименование инвестиционного проекта">
      <formula>NOT(ISERROR(SEARCH("Наименование инвестиционного проекта",C73)))</formula>
    </cfRule>
  </conditionalFormatting>
  <conditionalFormatting sqref="B115:D115">
    <cfRule type="containsText" dxfId="115" priority="8" operator="containsText" text="Наименование инвестиционного проекта">
      <formula>NOT(ISERROR(SEARCH("Наименование инвестиционного проекта",B115)))</formula>
    </cfRule>
  </conditionalFormatting>
  <conditionalFormatting sqref="B115:D115">
    <cfRule type="cellIs" dxfId="114" priority="7" operator="equal">
      <formula>0</formula>
    </cfRule>
  </conditionalFormatting>
  <conditionalFormatting sqref="B75:D75">
    <cfRule type="containsText" dxfId="113" priority="6" operator="containsText" text="Наименование инвестиционного проекта">
      <formula>NOT(ISERROR(SEARCH("Наименование инвестиционного проекта",B75)))</formula>
    </cfRule>
  </conditionalFormatting>
  <conditionalFormatting sqref="B75:D75">
    <cfRule type="cellIs" dxfId="112" priority="5" operator="equal">
      <formula>0</formula>
    </cfRule>
  </conditionalFormatting>
  <conditionalFormatting sqref="B118:D118">
    <cfRule type="containsText" dxfId="111" priority="4" operator="containsText" text="Наименование инвестиционного проекта">
      <formula>NOT(ISERROR(SEARCH("Наименование инвестиционного проекта",B118)))</formula>
    </cfRule>
  </conditionalFormatting>
  <conditionalFormatting sqref="B118:D118">
    <cfRule type="cellIs" dxfId="110" priority="3" operator="equal">
      <formula>0</formula>
    </cfRule>
  </conditionalFormatting>
  <conditionalFormatting sqref="B173:D173">
    <cfRule type="containsText" dxfId="109" priority="2" operator="containsText" text="Наименование инвестиционного проекта">
      <formula>NOT(ISERROR(SEARCH("Наименование инвестиционного проекта",B173)))</formula>
    </cfRule>
  </conditionalFormatting>
  <conditionalFormatting sqref="B173:D173">
    <cfRule type="cellIs" dxfId="108" priority="1" operator="equal">
      <formula>0</formula>
    </cfRule>
  </conditionalFormatting>
  <pageMargins left="0.70866141732283472" right="0.70866141732283472" top="0.74803149606299213" bottom="0.74803149606299213" header="0.31496062992125984" footer="0.31496062992125984"/>
  <pageSetup paperSize="8" scale="15" fitToWidth="2" orientation="landscape" r:id="rId1"/>
  <headerFooter differentFirst="1">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F172"/>
  <sheetViews>
    <sheetView view="pageBreakPreview" zoomScale="70" zoomScaleNormal="100" zoomScaleSheetLayoutView="70" workbookViewId="0">
      <pane xSplit="3" ySplit="14" topLeftCell="D162" activePane="bottomRight" state="frozen"/>
      <selection activeCell="A11" sqref="A11"/>
      <selection pane="topRight" activeCell="D11" sqref="D11"/>
      <selection pane="bottomLeft" activeCell="A15" sqref="A15"/>
      <selection pane="bottomRight" activeCell="G140" sqref="G140:L142"/>
    </sheetView>
  </sheetViews>
  <sheetFormatPr defaultRowHeight="15" x14ac:dyDescent="0.25"/>
  <cols>
    <col min="1" max="1" width="6" style="252" customWidth="1"/>
    <col min="2" max="2" width="13.7109375" style="252" customWidth="1"/>
    <col min="3" max="3" width="124.85546875" style="253" customWidth="1"/>
    <col min="4" max="4" width="31.85546875" style="253" customWidth="1"/>
    <col min="5" max="5" width="23" style="253" customWidth="1"/>
    <col min="6" max="6" width="20.42578125" style="253" customWidth="1"/>
    <col min="7" max="7" width="35.5703125" style="253" customWidth="1"/>
    <col min="8" max="8" width="33.28515625" style="253" customWidth="1"/>
    <col min="9" max="9" width="36.5703125" style="253" customWidth="1"/>
    <col min="10" max="10" width="37" style="253" customWidth="1"/>
    <col min="11" max="11" width="24.140625" style="176" customWidth="1"/>
    <col min="12" max="12" width="27.28515625" style="176" customWidth="1"/>
    <col min="13" max="13" width="5" style="253" customWidth="1"/>
    <col min="14" max="14" width="9.28515625" style="253" customWidth="1"/>
    <col min="15" max="15" width="13.85546875" style="253" customWidth="1"/>
    <col min="16" max="244" width="9.140625" style="252"/>
    <col min="245" max="245" width="4.42578125" style="252" bestFit="1" customWidth="1"/>
    <col min="246" max="246" width="18.28515625" style="252" bestFit="1" customWidth="1"/>
    <col min="247" max="247" width="19" style="252" bestFit="1" customWidth="1"/>
    <col min="248" max="248" width="15.42578125" style="252" bestFit="1" customWidth="1"/>
    <col min="249" max="250" width="12.42578125" style="252" bestFit="1" customWidth="1"/>
    <col min="251" max="251" width="7.140625" style="252" bestFit="1" customWidth="1"/>
    <col min="252" max="252" width="10.140625" style="252" bestFit="1" customWidth="1"/>
    <col min="253" max="253" width="15.85546875" style="252" bestFit="1" customWidth="1"/>
    <col min="254" max="254" width="15.140625" style="252" bestFit="1" customWidth="1"/>
    <col min="255" max="255" width="18.28515625" style="252" bestFit="1" customWidth="1"/>
    <col min="256" max="256" width="13.28515625" style="252" bestFit="1" customWidth="1"/>
    <col min="257" max="257" width="19.28515625" style="252" customWidth="1"/>
    <col min="258" max="258" width="15.140625" style="252" customWidth="1"/>
    <col min="259" max="259" width="21" style="252" bestFit="1" customWidth="1"/>
    <col min="260" max="260" width="17.140625" style="252" bestFit="1" customWidth="1"/>
    <col min="261" max="261" width="16.85546875" style="252" bestFit="1" customWidth="1"/>
    <col min="262" max="262" width="16.7109375" style="252" bestFit="1" customWidth="1"/>
    <col min="263" max="263" width="15.7109375" style="252" bestFit="1" customWidth="1"/>
    <col min="264" max="264" width="16.28515625" style="252" bestFit="1" customWidth="1"/>
    <col min="265" max="265" width="17.28515625" style="252" customWidth="1"/>
    <col min="266" max="266" width="23.42578125" style="252" bestFit="1" customWidth="1"/>
    <col min="267" max="267" width="31.85546875" style="252" bestFit="1" customWidth="1"/>
    <col min="268" max="268" width="7.85546875" style="252" bestFit="1" customWidth="1"/>
    <col min="269" max="269" width="5.7109375" style="252" bestFit="1" customWidth="1"/>
    <col min="270" max="270" width="9.140625" style="252" bestFit="1" customWidth="1"/>
    <col min="271" max="271" width="13.5703125" style="252" bestFit="1" customWidth="1"/>
    <col min="272" max="500" width="9.140625" style="252"/>
    <col min="501" max="501" width="4.42578125" style="252" bestFit="1" customWidth="1"/>
    <col min="502" max="502" width="18.28515625" style="252" bestFit="1" customWidth="1"/>
    <col min="503" max="503" width="19" style="252" bestFit="1" customWidth="1"/>
    <col min="504" max="504" width="15.42578125" style="252" bestFit="1" customWidth="1"/>
    <col min="505" max="506" width="12.42578125" style="252" bestFit="1" customWidth="1"/>
    <col min="507" max="507" width="7.140625" style="252" bestFit="1" customWidth="1"/>
    <col min="508" max="508" width="10.140625" style="252" bestFit="1" customWidth="1"/>
    <col min="509" max="509" width="15.85546875" style="252" bestFit="1" customWidth="1"/>
    <col min="510" max="510" width="15.140625" style="252" bestFit="1" customWidth="1"/>
    <col min="511" max="511" width="18.28515625" style="252" bestFit="1" customWidth="1"/>
    <col min="512" max="512" width="13.28515625" style="252" bestFit="1" customWidth="1"/>
    <col min="513" max="513" width="19.28515625" style="252" customWidth="1"/>
    <col min="514" max="514" width="15.140625" style="252" customWidth="1"/>
    <col min="515" max="515" width="21" style="252" bestFit="1" customWidth="1"/>
    <col min="516" max="516" width="17.140625" style="252" bestFit="1" customWidth="1"/>
    <col min="517" max="517" width="16.85546875" style="252" bestFit="1" customWidth="1"/>
    <col min="518" max="518" width="16.7109375" style="252" bestFit="1" customWidth="1"/>
    <col min="519" max="519" width="15.7109375" style="252" bestFit="1" customWidth="1"/>
    <col min="520" max="520" width="16.28515625" style="252" bestFit="1" customWidth="1"/>
    <col min="521" max="521" width="17.28515625" style="252" customWidth="1"/>
    <col min="522" max="522" width="23.42578125" style="252" bestFit="1" customWidth="1"/>
    <col min="523" max="523" width="31.85546875" style="252" bestFit="1" customWidth="1"/>
    <col min="524" max="524" width="7.85546875" style="252" bestFit="1" customWidth="1"/>
    <col min="525" max="525" width="5.7109375" style="252" bestFit="1" customWidth="1"/>
    <col min="526" max="526" width="9.140625" style="252" bestFit="1" customWidth="1"/>
    <col min="527" max="527" width="13.5703125" style="252" bestFit="1" customWidth="1"/>
    <col min="528" max="756" width="9.140625" style="252"/>
    <col min="757" max="757" width="4.42578125" style="252" bestFit="1" customWidth="1"/>
    <col min="758" max="758" width="18.28515625" style="252" bestFit="1" customWidth="1"/>
    <col min="759" max="759" width="19" style="252" bestFit="1" customWidth="1"/>
    <col min="760" max="760" width="15.42578125" style="252" bestFit="1" customWidth="1"/>
    <col min="761" max="762" width="12.42578125" style="252" bestFit="1" customWidth="1"/>
    <col min="763" max="763" width="7.140625" style="252" bestFit="1" customWidth="1"/>
    <col min="764" max="764" width="10.140625" style="252" bestFit="1" customWidth="1"/>
    <col min="765" max="765" width="15.85546875" style="252" bestFit="1" customWidth="1"/>
    <col min="766" max="766" width="15.140625" style="252" bestFit="1" customWidth="1"/>
    <col min="767" max="767" width="18.28515625" style="252" bestFit="1" customWidth="1"/>
    <col min="768" max="768" width="13.28515625" style="252" bestFit="1" customWidth="1"/>
    <col min="769" max="769" width="19.28515625" style="252" customWidth="1"/>
    <col min="770" max="770" width="15.140625" style="252" customWidth="1"/>
    <col min="771" max="771" width="21" style="252" bestFit="1" customWidth="1"/>
    <col min="772" max="772" width="17.140625" style="252" bestFit="1" customWidth="1"/>
    <col min="773" max="773" width="16.85546875" style="252" bestFit="1" customWidth="1"/>
    <col min="774" max="774" width="16.7109375" style="252" bestFit="1" customWidth="1"/>
    <col min="775" max="775" width="15.7109375" style="252" bestFit="1" customWidth="1"/>
    <col min="776" max="776" width="16.28515625" style="252" bestFit="1" customWidth="1"/>
    <col min="777" max="777" width="17.28515625" style="252" customWidth="1"/>
    <col min="778" max="778" width="23.42578125" style="252" bestFit="1" customWidth="1"/>
    <col min="779" max="779" width="31.85546875" style="252" bestFit="1" customWidth="1"/>
    <col min="780" max="780" width="7.85546875" style="252" bestFit="1" customWidth="1"/>
    <col min="781" max="781" width="5.7109375" style="252" bestFit="1" customWidth="1"/>
    <col min="782" max="782" width="9.140625" style="252" bestFit="1" customWidth="1"/>
    <col min="783" max="783" width="13.5703125" style="252" bestFit="1" customWidth="1"/>
    <col min="784" max="1012" width="9.140625" style="252"/>
    <col min="1013" max="1013" width="4.42578125" style="252" bestFit="1" customWidth="1"/>
    <col min="1014" max="1014" width="18.28515625" style="252" bestFit="1" customWidth="1"/>
    <col min="1015" max="1015" width="19" style="252" bestFit="1" customWidth="1"/>
    <col min="1016" max="1016" width="15.42578125" style="252" bestFit="1" customWidth="1"/>
    <col min="1017" max="1018" width="12.42578125" style="252" bestFit="1" customWidth="1"/>
    <col min="1019" max="1019" width="7.140625" style="252" bestFit="1" customWidth="1"/>
    <col min="1020" max="1020" width="10.140625" style="252" bestFit="1" customWidth="1"/>
    <col min="1021" max="1021" width="15.85546875" style="252" bestFit="1" customWidth="1"/>
    <col min="1022" max="1022" width="15.140625" style="252" bestFit="1" customWidth="1"/>
    <col min="1023" max="1023" width="18.28515625" style="252" bestFit="1" customWidth="1"/>
    <col min="1024" max="1024" width="13.28515625" style="252" bestFit="1" customWidth="1"/>
    <col min="1025" max="1025" width="19.28515625" style="252" customWidth="1"/>
    <col min="1026" max="1026" width="15.140625" style="252" customWidth="1"/>
    <col min="1027" max="1027" width="21" style="252" bestFit="1" customWidth="1"/>
    <col min="1028" max="1028" width="17.140625" style="252" bestFit="1" customWidth="1"/>
    <col min="1029" max="1029" width="16.85546875" style="252" bestFit="1" customWidth="1"/>
    <col min="1030" max="1030" width="16.7109375" style="252" bestFit="1" customWidth="1"/>
    <col min="1031" max="1031" width="15.7109375" style="252" bestFit="1" customWidth="1"/>
    <col min="1032" max="1032" width="16.28515625" style="252" bestFit="1" customWidth="1"/>
    <col min="1033" max="1033" width="17.28515625" style="252" customWidth="1"/>
    <col min="1034" max="1034" width="23.42578125" style="252" bestFit="1" customWidth="1"/>
    <col min="1035" max="1035" width="31.85546875" style="252" bestFit="1" customWidth="1"/>
    <col min="1036" max="1036" width="7.85546875" style="252" bestFit="1" customWidth="1"/>
    <col min="1037" max="1037" width="5.7109375" style="252" bestFit="1" customWidth="1"/>
    <col min="1038" max="1038" width="9.140625" style="252" bestFit="1" customWidth="1"/>
    <col min="1039" max="1039" width="13.5703125" style="252" bestFit="1" customWidth="1"/>
    <col min="1040" max="1268" width="9.140625" style="252"/>
    <col min="1269" max="1269" width="4.42578125" style="252" bestFit="1" customWidth="1"/>
    <col min="1270" max="1270" width="18.28515625" style="252" bestFit="1" customWidth="1"/>
    <col min="1271" max="1271" width="19" style="252" bestFit="1" customWidth="1"/>
    <col min="1272" max="1272" width="15.42578125" style="252" bestFit="1" customWidth="1"/>
    <col min="1273" max="1274" width="12.42578125" style="252" bestFit="1" customWidth="1"/>
    <col min="1275" max="1275" width="7.140625" style="252" bestFit="1" customWidth="1"/>
    <col min="1276" max="1276" width="10.140625" style="252" bestFit="1" customWidth="1"/>
    <col min="1277" max="1277" width="15.85546875" style="252" bestFit="1" customWidth="1"/>
    <col min="1278" max="1278" width="15.140625" style="252" bestFit="1" customWidth="1"/>
    <col min="1279" max="1279" width="18.28515625" style="252" bestFit="1" customWidth="1"/>
    <col min="1280" max="1280" width="13.28515625" style="252" bestFit="1" customWidth="1"/>
    <col min="1281" max="1281" width="19.28515625" style="252" customWidth="1"/>
    <col min="1282" max="1282" width="15.140625" style="252" customWidth="1"/>
    <col min="1283" max="1283" width="21" style="252" bestFit="1" customWidth="1"/>
    <col min="1284" max="1284" width="17.140625" style="252" bestFit="1" customWidth="1"/>
    <col min="1285" max="1285" width="16.85546875" style="252" bestFit="1" customWidth="1"/>
    <col min="1286" max="1286" width="16.7109375" style="252" bestFit="1" customWidth="1"/>
    <col min="1287" max="1287" width="15.7109375" style="252" bestFit="1" customWidth="1"/>
    <col min="1288" max="1288" width="16.28515625" style="252" bestFit="1" customWidth="1"/>
    <col min="1289" max="1289" width="17.28515625" style="252" customWidth="1"/>
    <col min="1290" max="1290" width="23.42578125" style="252" bestFit="1" customWidth="1"/>
    <col min="1291" max="1291" width="31.85546875" style="252" bestFit="1" customWidth="1"/>
    <col min="1292" max="1292" width="7.85546875" style="252" bestFit="1" customWidth="1"/>
    <col min="1293" max="1293" width="5.7109375" style="252" bestFit="1" customWidth="1"/>
    <col min="1294" max="1294" width="9.140625" style="252" bestFit="1" customWidth="1"/>
    <col min="1295" max="1295" width="13.5703125" style="252" bestFit="1" customWidth="1"/>
    <col min="1296" max="1524" width="9.140625" style="252"/>
    <col min="1525" max="1525" width="4.42578125" style="252" bestFit="1" customWidth="1"/>
    <col min="1526" max="1526" width="18.28515625" style="252" bestFit="1" customWidth="1"/>
    <col min="1527" max="1527" width="19" style="252" bestFit="1" customWidth="1"/>
    <col min="1528" max="1528" width="15.42578125" style="252" bestFit="1" customWidth="1"/>
    <col min="1529" max="1530" width="12.42578125" style="252" bestFit="1" customWidth="1"/>
    <col min="1531" max="1531" width="7.140625" style="252" bestFit="1" customWidth="1"/>
    <col min="1532" max="1532" width="10.140625" style="252" bestFit="1" customWidth="1"/>
    <col min="1533" max="1533" width="15.85546875" style="252" bestFit="1" customWidth="1"/>
    <col min="1534" max="1534" width="15.140625" style="252" bestFit="1" customWidth="1"/>
    <col min="1535" max="1535" width="18.28515625" style="252" bestFit="1" customWidth="1"/>
    <col min="1536" max="1536" width="13.28515625" style="252" bestFit="1" customWidth="1"/>
    <col min="1537" max="1537" width="19.28515625" style="252" customWidth="1"/>
    <col min="1538" max="1538" width="15.140625" style="252" customWidth="1"/>
    <col min="1539" max="1539" width="21" style="252" bestFit="1" customWidth="1"/>
    <col min="1540" max="1540" width="17.140625" style="252" bestFit="1" customWidth="1"/>
    <col min="1541" max="1541" width="16.85546875" style="252" bestFit="1" customWidth="1"/>
    <col min="1542" max="1542" width="16.7109375" style="252" bestFit="1" customWidth="1"/>
    <col min="1543" max="1543" width="15.7109375" style="252" bestFit="1" customWidth="1"/>
    <col min="1544" max="1544" width="16.28515625" style="252" bestFit="1" customWidth="1"/>
    <col min="1545" max="1545" width="17.28515625" style="252" customWidth="1"/>
    <col min="1546" max="1546" width="23.42578125" style="252" bestFit="1" customWidth="1"/>
    <col min="1547" max="1547" width="31.85546875" style="252" bestFit="1" customWidth="1"/>
    <col min="1548" max="1548" width="7.85546875" style="252" bestFit="1" customWidth="1"/>
    <col min="1549" max="1549" width="5.7109375" style="252" bestFit="1" customWidth="1"/>
    <col min="1550" max="1550" width="9.140625" style="252" bestFit="1" customWidth="1"/>
    <col min="1551" max="1551" width="13.5703125" style="252" bestFit="1" customWidth="1"/>
    <col min="1552" max="1780" width="9.140625" style="252"/>
    <col min="1781" max="1781" width="4.42578125" style="252" bestFit="1" customWidth="1"/>
    <col min="1782" max="1782" width="18.28515625" style="252" bestFit="1" customWidth="1"/>
    <col min="1783" max="1783" width="19" style="252" bestFit="1" customWidth="1"/>
    <col min="1784" max="1784" width="15.42578125" style="252" bestFit="1" customWidth="1"/>
    <col min="1785" max="1786" width="12.42578125" style="252" bestFit="1" customWidth="1"/>
    <col min="1787" max="1787" width="7.140625" style="252" bestFit="1" customWidth="1"/>
    <col min="1788" max="1788" width="10.140625" style="252" bestFit="1" customWidth="1"/>
    <col min="1789" max="1789" width="15.85546875" style="252" bestFit="1" customWidth="1"/>
    <col min="1790" max="1790" width="15.140625" style="252" bestFit="1" customWidth="1"/>
    <col min="1791" max="1791" width="18.28515625" style="252" bestFit="1" customWidth="1"/>
    <col min="1792" max="1792" width="13.28515625" style="252" bestFit="1" customWidth="1"/>
    <col min="1793" max="1793" width="19.28515625" style="252" customWidth="1"/>
    <col min="1794" max="1794" width="15.140625" style="252" customWidth="1"/>
    <col min="1795" max="1795" width="21" style="252" bestFit="1" customWidth="1"/>
    <col min="1796" max="1796" width="17.140625" style="252" bestFit="1" customWidth="1"/>
    <col min="1797" max="1797" width="16.85546875" style="252" bestFit="1" customWidth="1"/>
    <col min="1798" max="1798" width="16.7109375" style="252" bestFit="1" customWidth="1"/>
    <col min="1799" max="1799" width="15.7109375" style="252" bestFit="1" customWidth="1"/>
    <col min="1800" max="1800" width="16.28515625" style="252" bestFit="1" customWidth="1"/>
    <col min="1801" max="1801" width="17.28515625" style="252" customWidth="1"/>
    <col min="1802" max="1802" width="23.42578125" style="252" bestFit="1" customWidth="1"/>
    <col min="1803" max="1803" width="31.85546875" style="252" bestFit="1" customWidth="1"/>
    <col min="1804" max="1804" width="7.85546875" style="252" bestFit="1" customWidth="1"/>
    <col min="1805" max="1805" width="5.7109375" style="252" bestFit="1" customWidth="1"/>
    <col min="1806" max="1806" width="9.140625" style="252" bestFit="1" customWidth="1"/>
    <col min="1807" max="1807" width="13.5703125" style="252" bestFit="1" customWidth="1"/>
    <col min="1808" max="2036" width="9.140625" style="252"/>
    <col min="2037" max="2037" width="4.42578125" style="252" bestFit="1" customWidth="1"/>
    <col min="2038" max="2038" width="18.28515625" style="252" bestFit="1" customWidth="1"/>
    <col min="2039" max="2039" width="19" style="252" bestFit="1" customWidth="1"/>
    <col min="2040" max="2040" width="15.42578125" style="252" bestFit="1" customWidth="1"/>
    <col min="2041" max="2042" width="12.42578125" style="252" bestFit="1" customWidth="1"/>
    <col min="2043" max="2043" width="7.140625" style="252" bestFit="1" customWidth="1"/>
    <col min="2044" max="2044" width="10.140625" style="252" bestFit="1" customWidth="1"/>
    <col min="2045" max="2045" width="15.85546875" style="252" bestFit="1" customWidth="1"/>
    <col min="2046" max="2046" width="15.140625" style="252" bestFit="1" customWidth="1"/>
    <col min="2047" max="2047" width="18.28515625" style="252" bestFit="1" customWidth="1"/>
    <col min="2048" max="2048" width="13.28515625" style="252" bestFit="1" customWidth="1"/>
    <col min="2049" max="2049" width="19.28515625" style="252" customWidth="1"/>
    <col min="2050" max="2050" width="15.140625" style="252" customWidth="1"/>
    <col min="2051" max="2051" width="21" style="252" bestFit="1" customWidth="1"/>
    <col min="2052" max="2052" width="17.140625" style="252" bestFit="1" customWidth="1"/>
    <col min="2053" max="2053" width="16.85546875" style="252" bestFit="1" customWidth="1"/>
    <col min="2054" max="2054" width="16.7109375" style="252" bestFit="1" customWidth="1"/>
    <col min="2055" max="2055" width="15.7109375" style="252" bestFit="1" customWidth="1"/>
    <col min="2056" max="2056" width="16.28515625" style="252" bestFit="1" customWidth="1"/>
    <col min="2057" max="2057" width="17.28515625" style="252" customWidth="1"/>
    <col min="2058" max="2058" width="23.42578125" style="252" bestFit="1" customWidth="1"/>
    <col min="2059" max="2059" width="31.85546875" style="252" bestFit="1" customWidth="1"/>
    <col min="2060" max="2060" width="7.85546875" style="252" bestFit="1" customWidth="1"/>
    <col min="2061" max="2061" width="5.7109375" style="252" bestFit="1" customWidth="1"/>
    <col min="2062" max="2062" width="9.140625" style="252" bestFit="1" customWidth="1"/>
    <col min="2063" max="2063" width="13.5703125" style="252" bestFit="1" customWidth="1"/>
    <col min="2064" max="2292" width="9.140625" style="252"/>
    <col min="2293" max="2293" width="4.42578125" style="252" bestFit="1" customWidth="1"/>
    <col min="2294" max="2294" width="18.28515625" style="252" bestFit="1" customWidth="1"/>
    <col min="2295" max="2295" width="19" style="252" bestFit="1" customWidth="1"/>
    <col min="2296" max="2296" width="15.42578125" style="252" bestFit="1" customWidth="1"/>
    <col min="2297" max="2298" width="12.42578125" style="252" bestFit="1" customWidth="1"/>
    <col min="2299" max="2299" width="7.140625" style="252" bestFit="1" customWidth="1"/>
    <col min="2300" max="2300" width="10.140625" style="252" bestFit="1" customWidth="1"/>
    <col min="2301" max="2301" width="15.85546875" style="252" bestFit="1" customWidth="1"/>
    <col min="2302" max="2302" width="15.140625" style="252" bestFit="1" customWidth="1"/>
    <col min="2303" max="2303" width="18.28515625" style="252" bestFit="1" customWidth="1"/>
    <col min="2304" max="2304" width="13.28515625" style="252" bestFit="1" customWidth="1"/>
    <col min="2305" max="2305" width="19.28515625" style="252" customWidth="1"/>
    <col min="2306" max="2306" width="15.140625" style="252" customWidth="1"/>
    <col min="2307" max="2307" width="21" style="252" bestFit="1" customWidth="1"/>
    <col min="2308" max="2308" width="17.140625" style="252" bestFit="1" customWidth="1"/>
    <col min="2309" max="2309" width="16.85546875" style="252" bestFit="1" customWidth="1"/>
    <col min="2310" max="2310" width="16.7109375" style="252" bestFit="1" customWidth="1"/>
    <col min="2311" max="2311" width="15.7109375" style="252" bestFit="1" customWidth="1"/>
    <col min="2312" max="2312" width="16.28515625" style="252" bestFit="1" customWidth="1"/>
    <col min="2313" max="2313" width="17.28515625" style="252" customWidth="1"/>
    <col min="2314" max="2314" width="23.42578125" style="252" bestFit="1" customWidth="1"/>
    <col min="2315" max="2315" width="31.85546875" style="252" bestFit="1" customWidth="1"/>
    <col min="2316" max="2316" width="7.85546875" style="252" bestFit="1" customWidth="1"/>
    <col min="2317" max="2317" width="5.7109375" style="252" bestFit="1" customWidth="1"/>
    <col min="2318" max="2318" width="9.140625" style="252" bestFit="1" customWidth="1"/>
    <col min="2319" max="2319" width="13.5703125" style="252" bestFit="1" customWidth="1"/>
    <col min="2320" max="2548" width="9.140625" style="252"/>
    <col min="2549" max="2549" width="4.42578125" style="252" bestFit="1" customWidth="1"/>
    <col min="2550" max="2550" width="18.28515625" style="252" bestFit="1" customWidth="1"/>
    <col min="2551" max="2551" width="19" style="252" bestFit="1" customWidth="1"/>
    <col min="2552" max="2552" width="15.42578125" style="252" bestFit="1" customWidth="1"/>
    <col min="2553" max="2554" width="12.42578125" style="252" bestFit="1" customWidth="1"/>
    <col min="2555" max="2555" width="7.140625" style="252" bestFit="1" customWidth="1"/>
    <col min="2556" max="2556" width="10.140625" style="252" bestFit="1" customWidth="1"/>
    <col min="2557" max="2557" width="15.85546875" style="252" bestFit="1" customWidth="1"/>
    <col min="2558" max="2558" width="15.140625" style="252" bestFit="1" customWidth="1"/>
    <col min="2559" max="2559" width="18.28515625" style="252" bestFit="1" customWidth="1"/>
    <col min="2560" max="2560" width="13.28515625" style="252" bestFit="1" customWidth="1"/>
    <col min="2561" max="2561" width="19.28515625" style="252" customWidth="1"/>
    <col min="2562" max="2562" width="15.140625" style="252" customWidth="1"/>
    <col min="2563" max="2563" width="21" style="252" bestFit="1" customWidth="1"/>
    <col min="2564" max="2564" width="17.140625" style="252" bestFit="1" customWidth="1"/>
    <col min="2565" max="2565" width="16.85546875" style="252" bestFit="1" customWidth="1"/>
    <col min="2566" max="2566" width="16.7109375" style="252" bestFit="1" customWidth="1"/>
    <col min="2567" max="2567" width="15.7109375" style="252" bestFit="1" customWidth="1"/>
    <col min="2568" max="2568" width="16.28515625" style="252" bestFit="1" customWidth="1"/>
    <col min="2569" max="2569" width="17.28515625" style="252" customWidth="1"/>
    <col min="2570" max="2570" width="23.42578125" style="252" bestFit="1" customWidth="1"/>
    <col min="2571" max="2571" width="31.85546875" style="252" bestFit="1" customWidth="1"/>
    <col min="2572" max="2572" width="7.85546875" style="252" bestFit="1" customWidth="1"/>
    <col min="2573" max="2573" width="5.7109375" style="252" bestFit="1" customWidth="1"/>
    <col min="2574" max="2574" width="9.140625" style="252" bestFit="1" customWidth="1"/>
    <col min="2575" max="2575" width="13.5703125" style="252" bestFit="1" customWidth="1"/>
    <col min="2576" max="2804" width="9.140625" style="252"/>
    <col min="2805" max="2805" width="4.42578125" style="252" bestFit="1" customWidth="1"/>
    <col min="2806" max="2806" width="18.28515625" style="252" bestFit="1" customWidth="1"/>
    <col min="2807" max="2807" width="19" style="252" bestFit="1" customWidth="1"/>
    <col min="2808" max="2808" width="15.42578125" style="252" bestFit="1" customWidth="1"/>
    <col min="2809" max="2810" width="12.42578125" style="252" bestFit="1" customWidth="1"/>
    <col min="2811" max="2811" width="7.140625" style="252" bestFit="1" customWidth="1"/>
    <col min="2812" max="2812" width="10.140625" style="252" bestFit="1" customWidth="1"/>
    <col min="2813" max="2813" width="15.85546875" style="252" bestFit="1" customWidth="1"/>
    <col min="2814" max="2814" width="15.140625" style="252" bestFit="1" customWidth="1"/>
    <col min="2815" max="2815" width="18.28515625" style="252" bestFit="1" customWidth="1"/>
    <col min="2816" max="2816" width="13.28515625" style="252" bestFit="1" customWidth="1"/>
    <col min="2817" max="2817" width="19.28515625" style="252" customWidth="1"/>
    <col min="2818" max="2818" width="15.140625" style="252" customWidth="1"/>
    <col min="2819" max="2819" width="21" style="252" bestFit="1" customWidth="1"/>
    <col min="2820" max="2820" width="17.140625" style="252" bestFit="1" customWidth="1"/>
    <col min="2821" max="2821" width="16.85546875" style="252" bestFit="1" customWidth="1"/>
    <col min="2822" max="2822" width="16.7109375" style="252" bestFit="1" customWidth="1"/>
    <col min="2823" max="2823" width="15.7109375" style="252" bestFit="1" customWidth="1"/>
    <col min="2824" max="2824" width="16.28515625" style="252" bestFit="1" customWidth="1"/>
    <col min="2825" max="2825" width="17.28515625" style="252" customWidth="1"/>
    <col min="2826" max="2826" width="23.42578125" style="252" bestFit="1" customWidth="1"/>
    <col min="2827" max="2827" width="31.85546875" style="252" bestFit="1" customWidth="1"/>
    <col min="2828" max="2828" width="7.85546875" style="252" bestFit="1" customWidth="1"/>
    <col min="2829" max="2829" width="5.7109375" style="252" bestFit="1" customWidth="1"/>
    <col min="2830" max="2830" width="9.140625" style="252" bestFit="1" customWidth="1"/>
    <col min="2831" max="2831" width="13.5703125" style="252" bestFit="1" customWidth="1"/>
    <col min="2832" max="3060" width="9.140625" style="252"/>
    <col min="3061" max="3061" width="4.42578125" style="252" bestFit="1" customWidth="1"/>
    <col min="3062" max="3062" width="18.28515625" style="252" bestFit="1" customWidth="1"/>
    <col min="3063" max="3063" width="19" style="252" bestFit="1" customWidth="1"/>
    <col min="3064" max="3064" width="15.42578125" style="252" bestFit="1" customWidth="1"/>
    <col min="3065" max="3066" width="12.42578125" style="252" bestFit="1" customWidth="1"/>
    <col min="3067" max="3067" width="7.140625" style="252" bestFit="1" customWidth="1"/>
    <col min="3068" max="3068" width="10.140625" style="252" bestFit="1" customWidth="1"/>
    <col min="3069" max="3069" width="15.85546875" style="252" bestFit="1" customWidth="1"/>
    <col min="3070" max="3070" width="15.140625" style="252" bestFit="1" customWidth="1"/>
    <col min="3071" max="3071" width="18.28515625" style="252" bestFit="1" customWidth="1"/>
    <col min="3072" max="3072" width="13.28515625" style="252" bestFit="1" customWidth="1"/>
    <col min="3073" max="3073" width="19.28515625" style="252" customWidth="1"/>
    <col min="3074" max="3074" width="15.140625" style="252" customWidth="1"/>
    <col min="3075" max="3075" width="21" style="252" bestFit="1" customWidth="1"/>
    <col min="3076" max="3076" width="17.140625" style="252" bestFit="1" customWidth="1"/>
    <col min="3077" max="3077" width="16.85546875" style="252" bestFit="1" customWidth="1"/>
    <col min="3078" max="3078" width="16.7109375" style="252" bestFit="1" customWidth="1"/>
    <col min="3079" max="3079" width="15.7109375" style="252" bestFit="1" customWidth="1"/>
    <col min="3080" max="3080" width="16.28515625" style="252" bestFit="1" customWidth="1"/>
    <col min="3081" max="3081" width="17.28515625" style="252" customWidth="1"/>
    <col min="3082" max="3082" width="23.42578125" style="252" bestFit="1" customWidth="1"/>
    <col min="3083" max="3083" width="31.85546875" style="252" bestFit="1" customWidth="1"/>
    <col min="3084" max="3084" width="7.85546875" style="252" bestFit="1" customWidth="1"/>
    <col min="3085" max="3085" width="5.7109375" style="252" bestFit="1" customWidth="1"/>
    <col min="3086" max="3086" width="9.140625" style="252" bestFit="1" customWidth="1"/>
    <col min="3087" max="3087" width="13.5703125" style="252" bestFit="1" customWidth="1"/>
    <col min="3088" max="3316" width="9.140625" style="252"/>
    <col min="3317" max="3317" width="4.42578125" style="252" bestFit="1" customWidth="1"/>
    <col min="3318" max="3318" width="18.28515625" style="252" bestFit="1" customWidth="1"/>
    <col min="3319" max="3319" width="19" style="252" bestFit="1" customWidth="1"/>
    <col min="3320" max="3320" width="15.42578125" style="252" bestFit="1" customWidth="1"/>
    <col min="3321" max="3322" width="12.42578125" style="252" bestFit="1" customWidth="1"/>
    <col min="3323" max="3323" width="7.140625" style="252" bestFit="1" customWidth="1"/>
    <col min="3324" max="3324" width="10.140625" style="252" bestFit="1" customWidth="1"/>
    <col min="3325" max="3325" width="15.85546875" style="252" bestFit="1" customWidth="1"/>
    <col min="3326" max="3326" width="15.140625" style="252" bestFit="1" customWidth="1"/>
    <col min="3327" max="3327" width="18.28515625" style="252" bestFit="1" customWidth="1"/>
    <col min="3328" max="3328" width="13.28515625" style="252" bestFit="1" customWidth="1"/>
    <col min="3329" max="3329" width="19.28515625" style="252" customWidth="1"/>
    <col min="3330" max="3330" width="15.140625" style="252" customWidth="1"/>
    <col min="3331" max="3331" width="21" style="252" bestFit="1" customWidth="1"/>
    <col min="3332" max="3332" width="17.140625" style="252" bestFit="1" customWidth="1"/>
    <col min="3333" max="3333" width="16.85546875" style="252" bestFit="1" customWidth="1"/>
    <col min="3334" max="3334" width="16.7109375" style="252" bestFit="1" customWidth="1"/>
    <col min="3335" max="3335" width="15.7109375" style="252" bestFit="1" customWidth="1"/>
    <col min="3336" max="3336" width="16.28515625" style="252" bestFit="1" customWidth="1"/>
    <col min="3337" max="3337" width="17.28515625" style="252" customWidth="1"/>
    <col min="3338" max="3338" width="23.42578125" style="252" bestFit="1" customWidth="1"/>
    <col min="3339" max="3339" width="31.85546875" style="252" bestFit="1" customWidth="1"/>
    <col min="3340" max="3340" width="7.85546875" style="252" bestFit="1" customWidth="1"/>
    <col min="3341" max="3341" width="5.7109375" style="252" bestFit="1" customWidth="1"/>
    <col min="3342" max="3342" width="9.140625" style="252" bestFit="1" customWidth="1"/>
    <col min="3343" max="3343" width="13.5703125" style="252" bestFit="1" customWidth="1"/>
    <col min="3344" max="3572" width="9.140625" style="252"/>
    <col min="3573" max="3573" width="4.42578125" style="252" bestFit="1" customWidth="1"/>
    <col min="3574" max="3574" width="18.28515625" style="252" bestFit="1" customWidth="1"/>
    <col min="3575" max="3575" width="19" style="252" bestFit="1" customWidth="1"/>
    <col min="3576" max="3576" width="15.42578125" style="252" bestFit="1" customWidth="1"/>
    <col min="3577" max="3578" width="12.42578125" style="252" bestFit="1" customWidth="1"/>
    <col min="3579" max="3579" width="7.140625" style="252" bestFit="1" customWidth="1"/>
    <col min="3580" max="3580" width="10.140625" style="252" bestFit="1" customWidth="1"/>
    <col min="3581" max="3581" width="15.85546875" style="252" bestFit="1" customWidth="1"/>
    <col min="3582" max="3582" width="15.140625" style="252" bestFit="1" customWidth="1"/>
    <col min="3583" max="3583" width="18.28515625" style="252" bestFit="1" customWidth="1"/>
    <col min="3584" max="3584" width="13.28515625" style="252" bestFit="1" customWidth="1"/>
    <col min="3585" max="3585" width="19.28515625" style="252" customWidth="1"/>
    <col min="3586" max="3586" width="15.140625" style="252" customWidth="1"/>
    <col min="3587" max="3587" width="21" style="252" bestFit="1" customWidth="1"/>
    <col min="3588" max="3588" width="17.140625" style="252" bestFit="1" customWidth="1"/>
    <col min="3589" max="3589" width="16.85546875" style="252" bestFit="1" customWidth="1"/>
    <col min="3590" max="3590" width="16.7109375" style="252" bestFit="1" customWidth="1"/>
    <col min="3591" max="3591" width="15.7109375" style="252" bestFit="1" customWidth="1"/>
    <col min="3592" max="3592" width="16.28515625" style="252" bestFit="1" customWidth="1"/>
    <col min="3593" max="3593" width="17.28515625" style="252" customWidth="1"/>
    <col min="3594" max="3594" width="23.42578125" style="252" bestFit="1" customWidth="1"/>
    <col min="3595" max="3595" width="31.85546875" style="252" bestFit="1" customWidth="1"/>
    <col min="3596" max="3596" width="7.85546875" style="252" bestFit="1" customWidth="1"/>
    <col min="3597" max="3597" width="5.7109375" style="252" bestFit="1" customWidth="1"/>
    <col min="3598" max="3598" width="9.140625" style="252" bestFit="1" customWidth="1"/>
    <col min="3599" max="3599" width="13.5703125" style="252" bestFit="1" customWidth="1"/>
    <col min="3600" max="3828" width="9.140625" style="252"/>
    <col min="3829" max="3829" width="4.42578125" style="252" bestFit="1" customWidth="1"/>
    <col min="3830" max="3830" width="18.28515625" style="252" bestFit="1" customWidth="1"/>
    <col min="3831" max="3831" width="19" style="252" bestFit="1" customWidth="1"/>
    <col min="3832" max="3832" width="15.42578125" style="252" bestFit="1" customWidth="1"/>
    <col min="3833" max="3834" width="12.42578125" style="252" bestFit="1" customWidth="1"/>
    <col min="3835" max="3835" width="7.140625" style="252" bestFit="1" customWidth="1"/>
    <col min="3836" max="3836" width="10.140625" style="252" bestFit="1" customWidth="1"/>
    <col min="3837" max="3837" width="15.85546875" style="252" bestFit="1" customWidth="1"/>
    <col min="3838" max="3838" width="15.140625" style="252" bestFit="1" customWidth="1"/>
    <col min="3839" max="3839" width="18.28515625" style="252" bestFit="1" customWidth="1"/>
    <col min="3840" max="3840" width="13.28515625" style="252" bestFit="1" customWidth="1"/>
    <col min="3841" max="3841" width="19.28515625" style="252" customWidth="1"/>
    <col min="3842" max="3842" width="15.140625" style="252" customWidth="1"/>
    <col min="3843" max="3843" width="21" style="252" bestFit="1" customWidth="1"/>
    <col min="3844" max="3844" width="17.140625" style="252" bestFit="1" customWidth="1"/>
    <col min="3845" max="3845" width="16.85546875" style="252" bestFit="1" customWidth="1"/>
    <col min="3846" max="3846" width="16.7109375" style="252" bestFit="1" customWidth="1"/>
    <col min="3847" max="3847" width="15.7109375" style="252" bestFit="1" customWidth="1"/>
    <col min="3848" max="3848" width="16.28515625" style="252" bestFit="1" customWidth="1"/>
    <col min="3849" max="3849" width="17.28515625" style="252" customWidth="1"/>
    <col min="3850" max="3850" width="23.42578125" style="252" bestFit="1" customWidth="1"/>
    <col min="3851" max="3851" width="31.85546875" style="252" bestFit="1" customWidth="1"/>
    <col min="3852" max="3852" width="7.85546875" style="252" bestFit="1" customWidth="1"/>
    <col min="3853" max="3853" width="5.7109375" style="252" bestFit="1" customWidth="1"/>
    <col min="3854" max="3854" width="9.140625" style="252" bestFit="1" customWidth="1"/>
    <col min="3855" max="3855" width="13.5703125" style="252" bestFit="1" customWidth="1"/>
    <col min="3856" max="4084" width="9.140625" style="252"/>
    <col min="4085" max="4085" width="4.42578125" style="252" bestFit="1" customWidth="1"/>
    <col min="4086" max="4086" width="18.28515625" style="252" bestFit="1" customWidth="1"/>
    <col min="4087" max="4087" width="19" style="252" bestFit="1" customWidth="1"/>
    <col min="4088" max="4088" width="15.42578125" style="252" bestFit="1" customWidth="1"/>
    <col min="4089" max="4090" width="12.42578125" style="252" bestFit="1" customWidth="1"/>
    <col min="4091" max="4091" width="7.140625" style="252" bestFit="1" customWidth="1"/>
    <col min="4092" max="4092" width="10.140625" style="252" bestFit="1" customWidth="1"/>
    <col min="4093" max="4093" width="15.85546875" style="252" bestFit="1" customWidth="1"/>
    <col min="4094" max="4094" width="15.140625" style="252" bestFit="1" customWidth="1"/>
    <col min="4095" max="4095" width="18.28515625" style="252" bestFit="1" customWidth="1"/>
    <col min="4096" max="4096" width="13.28515625" style="252" bestFit="1" customWidth="1"/>
    <col min="4097" max="4097" width="19.28515625" style="252" customWidth="1"/>
    <col min="4098" max="4098" width="15.140625" style="252" customWidth="1"/>
    <col min="4099" max="4099" width="21" style="252" bestFit="1" customWidth="1"/>
    <col min="4100" max="4100" width="17.140625" style="252" bestFit="1" customWidth="1"/>
    <col min="4101" max="4101" width="16.85546875" style="252" bestFit="1" customWidth="1"/>
    <col min="4102" max="4102" width="16.7109375" style="252" bestFit="1" customWidth="1"/>
    <col min="4103" max="4103" width="15.7109375" style="252" bestFit="1" customWidth="1"/>
    <col min="4104" max="4104" width="16.28515625" style="252" bestFit="1" customWidth="1"/>
    <col min="4105" max="4105" width="17.28515625" style="252" customWidth="1"/>
    <col min="4106" max="4106" width="23.42578125" style="252" bestFit="1" customWidth="1"/>
    <col min="4107" max="4107" width="31.85546875" style="252" bestFit="1" customWidth="1"/>
    <col min="4108" max="4108" width="7.85546875" style="252" bestFit="1" customWidth="1"/>
    <col min="4109" max="4109" width="5.7109375" style="252" bestFit="1" customWidth="1"/>
    <col min="4110" max="4110" width="9.140625" style="252" bestFit="1" customWidth="1"/>
    <col min="4111" max="4111" width="13.5703125" style="252" bestFit="1" customWidth="1"/>
    <col min="4112" max="4340" width="9.140625" style="252"/>
    <col min="4341" max="4341" width="4.42578125" style="252" bestFit="1" customWidth="1"/>
    <col min="4342" max="4342" width="18.28515625" style="252" bestFit="1" customWidth="1"/>
    <col min="4343" max="4343" width="19" style="252" bestFit="1" customWidth="1"/>
    <col min="4344" max="4344" width="15.42578125" style="252" bestFit="1" customWidth="1"/>
    <col min="4345" max="4346" width="12.42578125" style="252" bestFit="1" customWidth="1"/>
    <col min="4347" max="4347" width="7.140625" style="252" bestFit="1" customWidth="1"/>
    <col min="4348" max="4348" width="10.140625" style="252" bestFit="1" customWidth="1"/>
    <col min="4349" max="4349" width="15.85546875" style="252" bestFit="1" customWidth="1"/>
    <col min="4350" max="4350" width="15.140625" style="252" bestFit="1" customWidth="1"/>
    <col min="4351" max="4351" width="18.28515625" style="252" bestFit="1" customWidth="1"/>
    <col min="4352" max="4352" width="13.28515625" style="252" bestFit="1" customWidth="1"/>
    <col min="4353" max="4353" width="19.28515625" style="252" customWidth="1"/>
    <col min="4354" max="4354" width="15.140625" style="252" customWidth="1"/>
    <col min="4355" max="4355" width="21" style="252" bestFit="1" customWidth="1"/>
    <col min="4356" max="4356" width="17.140625" style="252" bestFit="1" customWidth="1"/>
    <col min="4357" max="4357" width="16.85546875" style="252" bestFit="1" customWidth="1"/>
    <col min="4358" max="4358" width="16.7109375" style="252" bestFit="1" customWidth="1"/>
    <col min="4359" max="4359" width="15.7109375" style="252" bestFit="1" customWidth="1"/>
    <col min="4360" max="4360" width="16.28515625" style="252" bestFit="1" customWidth="1"/>
    <col min="4361" max="4361" width="17.28515625" style="252" customWidth="1"/>
    <col min="4362" max="4362" width="23.42578125" style="252" bestFit="1" customWidth="1"/>
    <col min="4363" max="4363" width="31.85546875" style="252" bestFit="1" customWidth="1"/>
    <col min="4364" max="4364" width="7.85546875" style="252" bestFit="1" customWidth="1"/>
    <col min="4365" max="4365" width="5.7109375" style="252" bestFit="1" customWidth="1"/>
    <col min="4366" max="4366" width="9.140625" style="252" bestFit="1" customWidth="1"/>
    <col min="4367" max="4367" width="13.5703125" style="252" bestFit="1" customWidth="1"/>
    <col min="4368" max="4596" width="9.140625" style="252"/>
    <col min="4597" max="4597" width="4.42578125" style="252" bestFit="1" customWidth="1"/>
    <col min="4598" max="4598" width="18.28515625" style="252" bestFit="1" customWidth="1"/>
    <col min="4599" max="4599" width="19" style="252" bestFit="1" customWidth="1"/>
    <col min="4600" max="4600" width="15.42578125" style="252" bestFit="1" customWidth="1"/>
    <col min="4601" max="4602" width="12.42578125" style="252" bestFit="1" customWidth="1"/>
    <col min="4603" max="4603" width="7.140625" style="252" bestFit="1" customWidth="1"/>
    <col min="4604" max="4604" width="10.140625" style="252" bestFit="1" customWidth="1"/>
    <col min="4605" max="4605" width="15.85546875" style="252" bestFit="1" customWidth="1"/>
    <col min="4606" max="4606" width="15.140625" style="252" bestFit="1" customWidth="1"/>
    <col min="4607" max="4607" width="18.28515625" style="252" bestFit="1" customWidth="1"/>
    <col min="4608" max="4608" width="13.28515625" style="252" bestFit="1" customWidth="1"/>
    <col min="4609" max="4609" width="19.28515625" style="252" customWidth="1"/>
    <col min="4610" max="4610" width="15.140625" style="252" customWidth="1"/>
    <col min="4611" max="4611" width="21" style="252" bestFit="1" customWidth="1"/>
    <col min="4612" max="4612" width="17.140625" style="252" bestFit="1" customWidth="1"/>
    <col min="4613" max="4613" width="16.85546875" style="252" bestFit="1" customWidth="1"/>
    <col min="4614" max="4614" width="16.7109375" style="252" bestFit="1" customWidth="1"/>
    <col min="4615" max="4615" width="15.7109375" style="252" bestFit="1" customWidth="1"/>
    <col min="4616" max="4616" width="16.28515625" style="252" bestFit="1" customWidth="1"/>
    <col min="4617" max="4617" width="17.28515625" style="252" customWidth="1"/>
    <col min="4618" max="4618" width="23.42578125" style="252" bestFit="1" customWidth="1"/>
    <col min="4619" max="4619" width="31.85546875" style="252" bestFit="1" customWidth="1"/>
    <col min="4620" max="4620" width="7.85546875" style="252" bestFit="1" customWidth="1"/>
    <col min="4621" max="4621" width="5.7109375" style="252" bestFit="1" customWidth="1"/>
    <col min="4622" max="4622" width="9.140625" style="252" bestFit="1" customWidth="1"/>
    <col min="4623" max="4623" width="13.5703125" style="252" bestFit="1" customWidth="1"/>
    <col min="4624" max="4852" width="9.140625" style="252"/>
    <col min="4853" max="4853" width="4.42578125" style="252" bestFit="1" customWidth="1"/>
    <col min="4854" max="4854" width="18.28515625" style="252" bestFit="1" customWidth="1"/>
    <col min="4855" max="4855" width="19" style="252" bestFit="1" customWidth="1"/>
    <col min="4856" max="4856" width="15.42578125" style="252" bestFit="1" customWidth="1"/>
    <col min="4857" max="4858" width="12.42578125" style="252" bestFit="1" customWidth="1"/>
    <col min="4859" max="4859" width="7.140625" style="252" bestFit="1" customWidth="1"/>
    <col min="4860" max="4860" width="10.140625" style="252" bestFit="1" customWidth="1"/>
    <col min="4861" max="4861" width="15.85546875" style="252" bestFit="1" customWidth="1"/>
    <col min="4862" max="4862" width="15.140625" style="252" bestFit="1" customWidth="1"/>
    <col min="4863" max="4863" width="18.28515625" style="252" bestFit="1" customWidth="1"/>
    <col min="4864" max="4864" width="13.28515625" style="252" bestFit="1" customWidth="1"/>
    <col min="4865" max="4865" width="19.28515625" style="252" customWidth="1"/>
    <col min="4866" max="4866" width="15.140625" style="252" customWidth="1"/>
    <col min="4867" max="4867" width="21" style="252" bestFit="1" customWidth="1"/>
    <col min="4868" max="4868" width="17.140625" style="252" bestFit="1" customWidth="1"/>
    <col min="4869" max="4869" width="16.85546875" style="252" bestFit="1" customWidth="1"/>
    <col min="4870" max="4870" width="16.7109375" style="252" bestFit="1" customWidth="1"/>
    <col min="4871" max="4871" width="15.7109375" style="252" bestFit="1" customWidth="1"/>
    <col min="4872" max="4872" width="16.28515625" style="252" bestFit="1" customWidth="1"/>
    <col min="4873" max="4873" width="17.28515625" style="252" customWidth="1"/>
    <col min="4874" max="4874" width="23.42578125" style="252" bestFit="1" customWidth="1"/>
    <col min="4875" max="4875" width="31.85546875" style="252" bestFit="1" customWidth="1"/>
    <col min="4876" max="4876" width="7.85546875" style="252" bestFit="1" customWidth="1"/>
    <col min="4877" max="4877" width="5.7109375" style="252" bestFit="1" customWidth="1"/>
    <col min="4878" max="4878" width="9.140625" style="252" bestFit="1" customWidth="1"/>
    <col min="4879" max="4879" width="13.5703125" style="252" bestFit="1" customWidth="1"/>
    <col min="4880" max="5108" width="9.140625" style="252"/>
    <col min="5109" max="5109" width="4.42578125" style="252" bestFit="1" customWidth="1"/>
    <col min="5110" max="5110" width="18.28515625" style="252" bestFit="1" customWidth="1"/>
    <col min="5111" max="5111" width="19" style="252" bestFit="1" customWidth="1"/>
    <col min="5112" max="5112" width="15.42578125" style="252" bestFit="1" customWidth="1"/>
    <col min="5113" max="5114" width="12.42578125" style="252" bestFit="1" customWidth="1"/>
    <col min="5115" max="5115" width="7.140625" style="252" bestFit="1" customWidth="1"/>
    <col min="5116" max="5116" width="10.140625" style="252" bestFit="1" customWidth="1"/>
    <col min="5117" max="5117" width="15.85546875" style="252" bestFit="1" customWidth="1"/>
    <col min="5118" max="5118" width="15.140625" style="252" bestFit="1" customWidth="1"/>
    <col min="5119" max="5119" width="18.28515625" style="252" bestFit="1" customWidth="1"/>
    <col min="5120" max="5120" width="13.28515625" style="252" bestFit="1" customWidth="1"/>
    <col min="5121" max="5121" width="19.28515625" style="252" customWidth="1"/>
    <col min="5122" max="5122" width="15.140625" style="252" customWidth="1"/>
    <col min="5123" max="5123" width="21" style="252" bestFit="1" customWidth="1"/>
    <col min="5124" max="5124" width="17.140625" style="252" bestFit="1" customWidth="1"/>
    <col min="5125" max="5125" width="16.85546875" style="252" bestFit="1" customWidth="1"/>
    <col min="5126" max="5126" width="16.7109375" style="252" bestFit="1" customWidth="1"/>
    <col min="5127" max="5127" width="15.7109375" style="252" bestFit="1" customWidth="1"/>
    <col min="5128" max="5128" width="16.28515625" style="252" bestFit="1" customWidth="1"/>
    <col min="5129" max="5129" width="17.28515625" style="252" customWidth="1"/>
    <col min="5130" max="5130" width="23.42578125" style="252" bestFit="1" customWidth="1"/>
    <col min="5131" max="5131" width="31.85546875" style="252" bestFit="1" customWidth="1"/>
    <col min="5132" max="5132" width="7.85546875" style="252" bestFit="1" customWidth="1"/>
    <col min="5133" max="5133" width="5.7109375" style="252" bestFit="1" customWidth="1"/>
    <col min="5134" max="5134" width="9.140625" style="252" bestFit="1" customWidth="1"/>
    <col min="5135" max="5135" width="13.5703125" style="252" bestFit="1" customWidth="1"/>
    <col min="5136" max="5364" width="9.140625" style="252"/>
    <col min="5365" max="5365" width="4.42578125" style="252" bestFit="1" customWidth="1"/>
    <col min="5366" max="5366" width="18.28515625" style="252" bestFit="1" customWidth="1"/>
    <col min="5367" max="5367" width="19" style="252" bestFit="1" customWidth="1"/>
    <col min="5368" max="5368" width="15.42578125" style="252" bestFit="1" customWidth="1"/>
    <col min="5369" max="5370" width="12.42578125" style="252" bestFit="1" customWidth="1"/>
    <col min="5371" max="5371" width="7.140625" style="252" bestFit="1" customWidth="1"/>
    <col min="5372" max="5372" width="10.140625" style="252" bestFit="1" customWidth="1"/>
    <col min="5373" max="5373" width="15.85546875" style="252" bestFit="1" customWidth="1"/>
    <col min="5374" max="5374" width="15.140625" style="252" bestFit="1" customWidth="1"/>
    <col min="5375" max="5375" width="18.28515625" style="252" bestFit="1" customWidth="1"/>
    <col min="5376" max="5376" width="13.28515625" style="252" bestFit="1" customWidth="1"/>
    <col min="5377" max="5377" width="19.28515625" style="252" customWidth="1"/>
    <col min="5378" max="5378" width="15.140625" style="252" customWidth="1"/>
    <col min="5379" max="5379" width="21" style="252" bestFit="1" customWidth="1"/>
    <col min="5380" max="5380" width="17.140625" style="252" bestFit="1" customWidth="1"/>
    <col min="5381" max="5381" width="16.85546875" style="252" bestFit="1" customWidth="1"/>
    <col min="5382" max="5382" width="16.7109375" style="252" bestFit="1" customWidth="1"/>
    <col min="5383" max="5383" width="15.7109375" style="252" bestFit="1" customWidth="1"/>
    <col min="5384" max="5384" width="16.28515625" style="252" bestFit="1" customWidth="1"/>
    <col min="5385" max="5385" width="17.28515625" style="252" customWidth="1"/>
    <col min="5386" max="5386" width="23.42578125" style="252" bestFit="1" customWidth="1"/>
    <col min="5387" max="5387" width="31.85546875" style="252" bestFit="1" customWidth="1"/>
    <col min="5388" max="5388" width="7.85546875" style="252" bestFit="1" customWidth="1"/>
    <col min="5389" max="5389" width="5.7109375" style="252" bestFit="1" customWidth="1"/>
    <col min="5390" max="5390" width="9.140625" style="252" bestFit="1" customWidth="1"/>
    <col min="5391" max="5391" width="13.5703125" style="252" bestFit="1" customWidth="1"/>
    <col min="5392" max="5620" width="9.140625" style="252"/>
    <col min="5621" max="5621" width="4.42578125" style="252" bestFit="1" customWidth="1"/>
    <col min="5622" max="5622" width="18.28515625" style="252" bestFit="1" customWidth="1"/>
    <col min="5623" max="5623" width="19" style="252" bestFit="1" customWidth="1"/>
    <col min="5624" max="5624" width="15.42578125" style="252" bestFit="1" customWidth="1"/>
    <col min="5625" max="5626" width="12.42578125" style="252" bestFit="1" customWidth="1"/>
    <col min="5627" max="5627" width="7.140625" style="252" bestFit="1" customWidth="1"/>
    <col min="5628" max="5628" width="10.140625" style="252" bestFit="1" customWidth="1"/>
    <col min="5629" max="5629" width="15.85546875" style="252" bestFit="1" customWidth="1"/>
    <col min="5630" max="5630" width="15.140625" style="252" bestFit="1" customWidth="1"/>
    <col min="5631" max="5631" width="18.28515625" style="252" bestFit="1" customWidth="1"/>
    <col min="5632" max="5632" width="13.28515625" style="252" bestFit="1" customWidth="1"/>
    <col min="5633" max="5633" width="19.28515625" style="252" customWidth="1"/>
    <col min="5634" max="5634" width="15.140625" style="252" customWidth="1"/>
    <col min="5635" max="5635" width="21" style="252" bestFit="1" customWidth="1"/>
    <col min="5636" max="5636" width="17.140625" style="252" bestFit="1" customWidth="1"/>
    <col min="5637" max="5637" width="16.85546875" style="252" bestFit="1" customWidth="1"/>
    <col min="5638" max="5638" width="16.7109375" style="252" bestFit="1" customWidth="1"/>
    <col min="5639" max="5639" width="15.7109375" style="252" bestFit="1" customWidth="1"/>
    <col min="5640" max="5640" width="16.28515625" style="252" bestFit="1" customWidth="1"/>
    <col min="5641" max="5641" width="17.28515625" style="252" customWidth="1"/>
    <col min="5642" max="5642" width="23.42578125" style="252" bestFit="1" customWidth="1"/>
    <col min="5643" max="5643" width="31.85546875" style="252" bestFit="1" customWidth="1"/>
    <col min="5644" max="5644" width="7.85546875" style="252" bestFit="1" customWidth="1"/>
    <col min="5645" max="5645" width="5.7109375" style="252" bestFit="1" customWidth="1"/>
    <col min="5646" max="5646" width="9.140625" style="252" bestFit="1" customWidth="1"/>
    <col min="5647" max="5647" width="13.5703125" style="252" bestFit="1" customWidth="1"/>
    <col min="5648" max="5876" width="9.140625" style="252"/>
    <col min="5877" max="5877" width="4.42578125" style="252" bestFit="1" customWidth="1"/>
    <col min="5878" max="5878" width="18.28515625" style="252" bestFit="1" customWidth="1"/>
    <col min="5879" max="5879" width="19" style="252" bestFit="1" customWidth="1"/>
    <col min="5880" max="5880" width="15.42578125" style="252" bestFit="1" customWidth="1"/>
    <col min="5881" max="5882" width="12.42578125" style="252" bestFit="1" customWidth="1"/>
    <col min="5883" max="5883" width="7.140625" style="252" bestFit="1" customWidth="1"/>
    <col min="5884" max="5884" width="10.140625" style="252" bestFit="1" customWidth="1"/>
    <col min="5885" max="5885" width="15.85546875" style="252" bestFit="1" customWidth="1"/>
    <col min="5886" max="5886" width="15.140625" style="252" bestFit="1" customWidth="1"/>
    <col min="5887" max="5887" width="18.28515625" style="252" bestFit="1" customWidth="1"/>
    <col min="5888" max="5888" width="13.28515625" style="252" bestFit="1" customWidth="1"/>
    <col min="5889" max="5889" width="19.28515625" style="252" customWidth="1"/>
    <col min="5890" max="5890" width="15.140625" style="252" customWidth="1"/>
    <col min="5891" max="5891" width="21" style="252" bestFit="1" customWidth="1"/>
    <col min="5892" max="5892" width="17.140625" style="252" bestFit="1" customWidth="1"/>
    <col min="5893" max="5893" width="16.85546875" style="252" bestFit="1" customWidth="1"/>
    <col min="5894" max="5894" width="16.7109375" style="252" bestFit="1" customWidth="1"/>
    <col min="5895" max="5895" width="15.7109375" style="252" bestFit="1" customWidth="1"/>
    <col min="5896" max="5896" width="16.28515625" style="252" bestFit="1" customWidth="1"/>
    <col min="5897" max="5897" width="17.28515625" style="252" customWidth="1"/>
    <col min="5898" max="5898" width="23.42578125" style="252" bestFit="1" customWidth="1"/>
    <col min="5899" max="5899" width="31.85546875" style="252" bestFit="1" customWidth="1"/>
    <col min="5900" max="5900" width="7.85546875" style="252" bestFit="1" customWidth="1"/>
    <col min="5901" max="5901" width="5.7109375" style="252" bestFit="1" customWidth="1"/>
    <col min="5902" max="5902" width="9.140625" style="252" bestFit="1" customWidth="1"/>
    <col min="5903" max="5903" width="13.5703125" style="252" bestFit="1" customWidth="1"/>
    <col min="5904" max="6132" width="9.140625" style="252"/>
    <col min="6133" max="6133" width="4.42578125" style="252" bestFit="1" customWidth="1"/>
    <col min="6134" max="6134" width="18.28515625" style="252" bestFit="1" customWidth="1"/>
    <col min="6135" max="6135" width="19" style="252" bestFit="1" customWidth="1"/>
    <col min="6136" max="6136" width="15.42578125" style="252" bestFit="1" customWidth="1"/>
    <col min="6137" max="6138" width="12.42578125" style="252" bestFit="1" customWidth="1"/>
    <col min="6139" max="6139" width="7.140625" style="252" bestFit="1" customWidth="1"/>
    <col min="6140" max="6140" width="10.140625" style="252" bestFit="1" customWidth="1"/>
    <col min="6141" max="6141" width="15.85546875" style="252" bestFit="1" customWidth="1"/>
    <col min="6142" max="6142" width="15.140625" style="252" bestFit="1" customWidth="1"/>
    <col min="6143" max="6143" width="18.28515625" style="252" bestFit="1" customWidth="1"/>
    <col min="6144" max="6144" width="13.28515625" style="252" bestFit="1" customWidth="1"/>
    <col min="6145" max="6145" width="19.28515625" style="252" customWidth="1"/>
    <col min="6146" max="6146" width="15.140625" style="252" customWidth="1"/>
    <col min="6147" max="6147" width="21" style="252" bestFit="1" customWidth="1"/>
    <col min="6148" max="6148" width="17.140625" style="252" bestFit="1" customWidth="1"/>
    <col min="6149" max="6149" width="16.85546875" style="252" bestFit="1" customWidth="1"/>
    <col min="6150" max="6150" width="16.7109375" style="252" bestFit="1" customWidth="1"/>
    <col min="6151" max="6151" width="15.7109375" style="252" bestFit="1" customWidth="1"/>
    <col min="6152" max="6152" width="16.28515625" style="252" bestFit="1" customWidth="1"/>
    <col min="6153" max="6153" width="17.28515625" style="252" customWidth="1"/>
    <col min="6154" max="6154" width="23.42578125" style="252" bestFit="1" customWidth="1"/>
    <col min="6155" max="6155" width="31.85546875" style="252" bestFit="1" customWidth="1"/>
    <col min="6156" max="6156" width="7.85546875" style="252" bestFit="1" customWidth="1"/>
    <col min="6157" max="6157" width="5.7109375" style="252" bestFit="1" customWidth="1"/>
    <col min="6158" max="6158" width="9.140625" style="252" bestFit="1" customWidth="1"/>
    <col min="6159" max="6159" width="13.5703125" style="252" bestFit="1" customWidth="1"/>
    <col min="6160" max="6388" width="9.140625" style="252"/>
    <col min="6389" max="6389" width="4.42578125" style="252" bestFit="1" customWidth="1"/>
    <col min="6390" max="6390" width="18.28515625" style="252" bestFit="1" customWidth="1"/>
    <col min="6391" max="6391" width="19" style="252" bestFit="1" customWidth="1"/>
    <col min="6392" max="6392" width="15.42578125" style="252" bestFit="1" customWidth="1"/>
    <col min="6393" max="6394" width="12.42578125" style="252" bestFit="1" customWidth="1"/>
    <col min="6395" max="6395" width="7.140625" style="252" bestFit="1" customWidth="1"/>
    <col min="6396" max="6396" width="10.140625" style="252" bestFit="1" customWidth="1"/>
    <col min="6397" max="6397" width="15.85546875" style="252" bestFit="1" customWidth="1"/>
    <col min="6398" max="6398" width="15.140625" style="252" bestFit="1" customWidth="1"/>
    <col min="6399" max="6399" width="18.28515625" style="252" bestFit="1" customWidth="1"/>
    <col min="6400" max="6400" width="13.28515625" style="252" bestFit="1" customWidth="1"/>
    <col min="6401" max="6401" width="19.28515625" style="252" customWidth="1"/>
    <col min="6402" max="6402" width="15.140625" style="252" customWidth="1"/>
    <col min="6403" max="6403" width="21" style="252" bestFit="1" customWidth="1"/>
    <col min="6404" max="6404" width="17.140625" style="252" bestFit="1" customWidth="1"/>
    <col min="6405" max="6405" width="16.85546875" style="252" bestFit="1" customWidth="1"/>
    <col min="6406" max="6406" width="16.7109375" style="252" bestFit="1" customWidth="1"/>
    <col min="6407" max="6407" width="15.7109375" style="252" bestFit="1" customWidth="1"/>
    <col min="6408" max="6408" width="16.28515625" style="252" bestFit="1" customWidth="1"/>
    <col min="6409" max="6409" width="17.28515625" style="252" customWidth="1"/>
    <col min="6410" max="6410" width="23.42578125" style="252" bestFit="1" customWidth="1"/>
    <col min="6411" max="6411" width="31.85546875" style="252" bestFit="1" customWidth="1"/>
    <col min="6412" max="6412" width="7.85546875" style="252" bestFit="1" customWidth="1"/>
    <col min="6413" max="6413" width="5.7109375" style="252" bestFit="1" customWidth="1"/>
    <col min="6414" max="6414" width="9.140625" style="252" bestFit="1" customWidth="1"/>
    <col min="6415" max="6415" width="13.5703125" style="252" bestFit="1" customWidth="1"/>
    <col min="6416" max="6644" width="9.140625" style="252"/>
    <col min="6645" max="6645" width="4.42578125" style="252" bestFit="1" customWidth="1"/>
    <col min="6646" max="6646" width="18.28515625" style="252" bestFit="1" customWidth="1"/>
    <col min="6647" max="6647" width="19" style="252" bestFit="1" customWidth="1"/>
    <col min="6648" max="6648" width="15.42578125" style="252" bestFit="1" customWidth="1"/>
    <col min="6649" max="6650" width="12.42578125" style="252" bestFit="1" customWidth="1"/>
    <col min="6651" max="6651" width="7.140625" style="252" bestFit="1" customWidth="1"/>
    <col min="6652" max="6652" width="10.140625" style="252" bestFit="1" customWidth="1"/>
    <col min="6653" max="6653" width="15.85546875" style="252" bestFit="1" customWidth="1"/>
    <col min="6654" max="6654" width="15.140625" style="252" bestFit="1" customWidth="1"/>
    <col min="6655" max="6655" width="18.28515625" style="252" bestFit="1" customWidth="1"/>
    <col min="6656" max="6656" width="13.28515625" style="252" bestFit="1" customWidth="1"/>
    <col min="6657" max="6657" width="19.28515625" style="252" customWidth="1"/>
    <col min="6658" max="6658" width="15.140625" style="252" customWidth="1"/>
    <col min="6659" max="6659" width="21" style="252" bestFit="1" customWidth="1"/>
    <col min="6660" max="6660" width="17.140625" style="252" bestFit="1" customWidth="1"/>
    <col min="6661" max="6661" width="16.85546875" style="252" bestFit="1" customWidth="1"/>
    <col min="6662" max="6662" width="16.7109375" style="252" bestFit="1" customWidth="1"/>
    <col min="6663" max="6663" width="15.7109375" style="252" bestFit="1" customWidth="1"/>
    <col min="6664" max="6664" width="16.28515625" style="252" bestFit="1" customWidth="1"/>
    <col min="6665" max="6665" width="17.28515625" style="252" customWidth="1"/>
    <col min="6666" max="6666" width="23.42578125" style="252" bestFit="1" customWidth="1"/>
    <col min="6667" max="6667" width="31.85546875" style="252" bestFit="1" customWidth="1"/>
    <col min="6668" max="6668" width="7.85546875" style="252" bestFit="1" customWidth="1"/>
    <col min="6669" max="6669" width="5.7109375" style="252" bestFit="1" customWidth="1"/>
    <col min="6670" max="6670" width="9.140625" style="252" bestFit="1" customWidth="1"/>
    <col min="6671" max="6671" width="13.5703125" style="252" bestFit="1" customWidth="1"/>
    <col min="6672" max="6900" width="9.140625" style="252"/>
    <col min="6901" max="6901" width="4.42578125" style="252" bestFit="1" customWidth="1"/>
    <col min="6902" max="6902" width="18.28515625" style="252" bestFit="1" customWidth="1"/>
    <col min="6903" max="6903" width="19" style="252" bestFit="1" customWidth="1"/>
    <col min="6904" max="6904" width="15.42578125" style="252" bestFit="1" customWidth="1"/>
    <col min="6905" max="6906" width="12.42578125" style="252" bestFit="1" customWidth="1"/>
    <col min="6907" max="6907" width="7.140625" style="252" bestFit="1" customWidth="1"/>
    <col min="6908" max="6908" width="10.140625" style="252" bestFit="1" customWidth="1"/>
    <col min="6909" max="6909" width="15.85546875" style="252" bestFit="1" customWidth="1"/>
    <col min="6910" max="6910" width="15.140625" style="252" bestFit="1" customWidth="1"/>
    <col min="6911" max="6911" width="18.28515625" style="252" bestFit="1" customWidth="1"/>
    <col min="6912" max="6912" width="13.28515625" style="252" bestFit="1" customWidth="1"/>
    <col min="6913" max="6913" width="19.28515625" style="252" customWidth="1"/>
    <col min="6914" max="6914" width="15.140625" style="252" customWidth="1"/>
    <col min="6915" max="6915" width="21" style="252" bestFit="1" customWidth="1"/>
    <col min="6916" max="6916" width="17.140625" style="252" bestFit="1" customWidth="1"/>
    <col min="6917" max="6917" width="16.85546875" style="252" bestFit="1" customWidth="1"/>
    <col min="6918" max="6918" width="16.7109375" style="252" bestFit="1" customWidth="1"/>
    <col min="6919" max="6919" width="15.7109375" style="252" bestFit="1" customWidth="1"/>
    <col min="6920" max="6920" width="16.28515625" style="252" bestFit="1" customWidth="1"/>
    <col min="6921" max="6921" width="17.28515625" style="252" customWidth="1"/>
    <col min="6922" max="6922" width="23.42578125" style="252" bestFit="1" customWidth="1"/>
    <col min="6923" max="6923" width="31.85546875" style="252" bestFit="1" customWidth="1"/>
    <col min="6924" max="6924" width="7.85546875" style="252" bestFit="1" customWidth="1"/>
    <col min="6925" max="6925" width="5.7109375" style="252" bestFit="1" customWidth="1"/>
    <col min="6926" max="6926" width="9.140625" style="252" bestFit="1" customWidth="1"/>
    <col min="6927" max="6927" width="13.5703125" style="252" bestFit="1" customWidth="1"/>
    <col min="6928" max="7156" width="9.140625" style="252"/>
    <col min="7157" max="7157" width="4.42578125" style="252" bestFit="1" customWidth="1"/>
    <col min="7158" max="7158" width="18.28515625" style="252" bestFit="1" customWidth="1"/>
    <col min="7159" max="7159" width="19" style="252" bestFit="1" customWidth="1"/>
    <col min="7160" max="7160" width="15.42578125" style="252" bestFit="1" customWidth="1"/>
    <col min="7161" max="7162" width="12.42578125" style="252" bestFit="1" customWidth="1"/>
    <col min="7163" max="7163" width="7.140625" style="252" bestFit="1" customWidth="1"/>
    <col min="7164" max="7164" width="10.140625" style="252" bestFit="1" customWidth="1"/>
    <col min="7165" max="7165" width="15.85546875" style="252" bestFit="1" customWidth="1"/>
    <col min="7166" max="7166" width="15.140625" style="252" bestFit="1" customWidth="1"/>
    <col min="7167" max="7167" width="18.28515625" style="252" bestFit="1" customWidth="1"/>
    <col min="7168" max="7168" width="13.28515625" style="252" bestFit="1" customWidth="1"/>
    <col min="7169" max="7169" width="19.28515625" style="252" customWidth="1"/>
    <col min="7170" max="7170" width="15.140625" style="252" customWidth="1"/>
    <col min="7171" max="7171" width="21" style="252" bestFit="1" customWidth="1"/>
    <col min="7172" max="7172" width="17.140625" style="252" bestFit="1" customWidth="1"/>
    <col min="7173" max="7173" width="16.85546875" style="252" bestFit="1" customWidth="1"/>
    <col min="7174" max="7174" width="16.7109375" style="252" bestFit="1" customWidth="1"/>
    <col min="7175" max="7175" width="15.7109375" style="252" bestFit="1" customWidth="1"/>
    <col min="7176" max="7176" width="16.28515625" style="252" bestFit="1" customWidth="1"/>
    <col min="7177" max="7177" width="17.28515625" style="252" customWidth="1"/>
    <col min="7178" max="7178" width="23.42578125" style="252" bestFit="1" customWidth="1"/>
    <col min="7179" max="7179" width="31.85546875" style="252" bestFit="1" customWidth="1"/>
    <col min="7180" max="7180" width="7.85546875" style="252" bestFit="1" customWidth="1"/>
    <col min="7181" max="7181" width="5.7109375" style="252" bestFit="1" customWidth="1"/>
    <col min="7182" max="7182" width="9.140625" style="252" bestFit="1" customWidth="1"/>
    <col min="7183" max="7183" width="13.5703125" style="252" bestFit="1" customWidth="1"/>
    <col min="7184" max="7412" width="9.140625" style="252"/>
    <col min="7413" max="7413" width="4.42578125" style="252" bestFit="1" customWidth="1"/>
    <col min="7414" max="7414" width="18.28515625" style="252" bestFit="1" customWidth="1"/>
    <col min="7415" max="7415" width="19" style="252" bestFit="1" customWidth="1"/>
    <col min="7416" max="7416" width="15.42578125" style="252" bestFit="1" customWidth="1"/>
    <col min="7417" max="7418" width="12.42578125" style="252" bestFit="1" customWidth="1"/>
    <col min="7419" max="7419" width="7.140625" style="252" bestFit="1" customWidth="1"/>
    <col min="7420" max="7420" width="10.140625" style="252" bestFit="1" customWidth="1"/>
    <col min="7421" max="7421" width="15.85546875" style="252" bestFit="1" customWidth="1"/>
    <col min="7422" max="7422" width="15.140625" style="252" bestFit="1" customWidth="1"/>
    <col min="7423" max="7423" width="18.28515625" style="252" bestFit="1" customWidth="1"/>
    <col min="7424" max="7424" width="13.28515625" style="252" bestFit="1" customWidth="1"/>
    <col min="7425" max="7425" width="19.28515625" style="252" customWidth="1"/>
    <col min="7426" max="7426" width="15.140625" style="252" customWidth="1"/>
    <col min="7427" max="7427" width="21" style="252" bestFit="1" customWidth="1"/>
    <col min="7428" max="7428" width="17.140625" style="252" bestFit="1" customWidth="1"/>
    <col min="7429" max="7429" width="16.85546875" style="252" bestFit="1" customWidth="1"/>
    <col min="7430" max="7430" width="16.7109375" style="252" bestFit="1" customWidth="1"/>
    <col min="7431" max="7431" width="15.7109375" style="252" bestFit="1" customWidth="1"/>
    <col min="7432" max="7432" width="16.28515625" style="252" bestFit="1" customWidth="1"/>
    <col min="7433" max="7433" width="17.28515625" style="252" customWidth="1"/>
    <col min="7434" max="7434" width="23.42578125" style="252" bestFit="1" customWidth="1"/>
    <col min="7435" max="7435" width="31.85546875" style="252" bestFit="1" customWidth="1"/>
    <col min="7436" max="7436" width="7.85546875" style="252" bestFit="1" customWidth="1"/>
    <col min="7437" max="7437" width="5.7109375" style="252" bestFit="1" customWidth="1"/>
    <col min="7438" max="7438" width="9.140625" style="252" bestFit="1" customWidth="1"/>
    <col min="7439" max="7439" width="13.5703125" style="252" bestFit="1" customWidth="1"/>
    <col min="7440" max="7668" width="9.140625" style="252"/>
    <col min="7669" max="7669" width="4.42578125" style="252" bestFit="1" customWidth="1"/>
    <col min="7670" max="7670" width="18.28515625" style="252" bestFit="1" customWidth="1"/>
    <col min="7671" max="7671" width="19" style="252" bestFit="1" customWidth="1"/>
    <col min="7672" max="7672" width="15.42578125" style="252" bestFit="1" customWidth="1"/>
    <col min="7673" max="7674" width="12.42578125" style="252" bestFit="1" customWidth="1"/>
    <col min="7675" max="7675" width="7.140625" style="252" bestFit="1" customWidth="1"/>
    <col min="7676" max="7676" width="10.140625" style="252" bestFit="1" customWidth="1"/>
    <col min="7677" max="7677" width="15.85546875" style="252" bestFit="1" customWidth="1"/>
    <col min="7678" max="7678" width="15.140625" style="252" bestFit="1" customWidth="1"/>
    <col min="7679" max="7679" width="18.28515625" style="252" bestFit="1" customWidth="1"/>
    <col min="7680" max="7680" width="13.28515625" style="252" bestFit="1" customWidth="1"/>
    <col min="7681" max="7681" width="19.28515625" style="252" customWidth="1"/>
    <col min="7682" max="7682" width="15.140625" style="252" customWidth="1"/>
    <col min="7683" max="7683" width="21" style="252" bestFit="1" customWidth="1"/>
    <col min="7684" max="7684" width="17.140625" style="252" bestFit="1" customWidth="1"/>
    <col min="7685" max="7685" width="16.85546875" style="252" bestFit="1" customWidth="1"/>
    <col min="7686" max="7686" width="16.7109375" style="252" bestFit="1" customWidth="1"/>
    <col min="7687" max="7687" width="15.7109375" style="252" bestFit="1" customWidth="1"/>
    <col min="7688" max="7688" width="16.28515625" style="252" bestFit="1" customWidth="1"/>
    <col min="7689" max="7689" width="17.28515625" style="252" customWidth="1"/>
    <col min="7690" max="7690" width="23.42578125" style="252" bestFit="1" customWidth="1"/>
    <col min="7691" max="7691" width="31.85546875" style="252" bestFit="1" customWidth="1"/>
    <col min="7692" max="7692" width="7.85546875" style="252" bestFit="1" customWidth="1"/>
    <col min="7693" max="7693" width="5.7109375" style="252" bestFit="1" customWidth="1"/>
    <col min="7694" max="7694" width="9.140625" style="252" bestFit="1" customWidth="1"/>
    <col min="7695" max="7695" width="13.5703125" style="252" bestFit="1" customWidth="1"/>
    <col min="7696" max="7924" width="9.140625" style="252"/>
    <col min="7925" max="7925" width="4.42578125" style="252" bestFit="1" customWidth="1"/>
    <col min="7926" max="7926" width="18.28515625" style="252" bestFit="1" customWidth="1"/>
    <col min="7927" max="7927" width="19" style="252" bestFit="1" customWidth="1"/>
    <col min="7928" max="7928" width="15.42578125" style="252" bestFit="1" customWidth="1"/>
    <col min="7929" max="7930" width="12.42578125" style="252" bestFit="1" customWidth="1"/>
    <col min="7931" max="7931" width="7.140625" style="252" bestFit="1" customWidth="1"/>
    <col min="7932" max="7932" width="10.140625" style="252" bestFit="1" customWidth="1"/>
    <col min="7933" max="7933" width="15.85546875" style="252" bestFit="1" customWidth="1"/>
    <col min="7934" max="7934" width="15.140625" style="252" bestFit="1" customWidth="1"/>
    <col min="7935" max="7935" width="18.28515625" style="252" bestFit="1" customWidth="1"/>
    <col min="7936" max="7936" width="13.28515625" style="252" bestFit="1" customWidth="1"/>
    <col min="7937" max="7937" width="19.28515625" style="252" customWidth="1"/>
    <col min="7938" max="7938" width="15.140625" style="252" customWidth="1"/>
    <col min="7939" max="7939" width="21" style="252" bestFit="1" customWidth="1"/>
    <col min="7940" max="7940" width="17.140625" style="252" bestFit="1" customWidth="1"/>
    <col min="7941" max="7941" width="16.85546875" style="252" bestFit="1" customWidth="1"/>
    <col min="7942" max="7942" width="16.7109375" style="252" bestFit="1" customWidth="1"/>
    <col min="7943" max="7943" width="15.7109375" style="252" bestFit="1" customWidth="1"/>
    <col min="7944" max="7944" width="16.28515625" style="252" bestFit="1" customWidth="1"/>
    <col min="7945" max="7945" width="17.28515625" style="252" customWidth="1"/>
    <col min="7946" max="7946" width="23.42578125" style="252" bestFit="1" customWidth="1"/>
    <col min="7947" max="7947" width="31.85546875" style="252" bestFit="1" customWidth="1"/>
    <col min="7948" max="7948" width="7.85546875" style="252" bestFit="1" customWidth="1"/>
    <col min="7949" max="7949" width="5.7109375" style="252" bestFit="1" customWidth="1"/>
    <col min="7950" max="7950" width="9.140625" style="252" bestFit="1" customWidth="1"/>
    <col min="7951" max="7951" width="13.5703125" style="252" bestFit="1" customWidth="1"/>
    <col min="7952" max="8180" width="9.140625" style="252"/>
    <col min="8181" max="8181" width="4.42578125" style="252" bestFit="1" customWidth="1"/>
    <col min="8182" max="8182" width="18.28515625" style="252" bestFit="1" customWidth="1"/>
    <col min="8183" max="8183" width="19" style="252" bestFit="1" customWidth="1"/>
    <col min="8184" max="8184" width="15.42578125" style="252" bestFit="1" customWidth="1"/>
    <col min="8185" max="8186" width="12.42578125" style="252" bestFit="1" customWidth="1"/>
    <col min="8187" max="8187" width="7.140625" style="252" bestFit="1" customWidth="1"/>
    <col min="8188" max="8188" width="10.140625" style="252" bestFit="1" customWidth="1"/>
    <col min="8189" max="8189" width="15.85546875" style="252" bestFit="1" customWidth="1"/>
    <col min="8190" max="8190" width="15.140625" style="252" bestFit="1" customWidth="1"/>
    <col min="8191" max="8191" width="18.28515625" style="252" bestFit="1" customWidth="1"/>
    <col min="8192" max="8192" width="13.28515625" style="252" bestFit="1" customWidth="1"/>
    <col min="8193" max="8193" width="19.28515625" style="252" customWidth="1"/>
    <col min="8194" max="8194" width="15.140625" style="252" customWidth="1"/>
    <col min="8195" max="8195" width="21" style="252" bestFit="1" customWidth="1"/>
    <col min="8196" max="8196" width="17.140625" style="252" bestFit="1" customWidth="1"/>
    <col min="8197" max="8197" width="16.85546875" style="252" bestFit="1" customWidth="1"/>
    <col min="8198" max="8198" width="16.7109375" style="252" bestFit="1" customWidth="1"/>
    <col min="8199" max="8199" width="15.7109375" style="252" bestFit="1" customWidth="1"/>
    <col min="8200" max="8200" width="16.28515625" style="252" bestFit="1" customWidth="1"/>
    <col min="8201" max="8201" width="17.28515625" style="252" customWidth="1"/>
    <col min="8202" max="8202" width="23.42578125" style="252" bestFit="1" customWidth="1"/>
    <col min="8203" max="8203" width="31.85546875" style="252" bestFit="1" customWidth="1"/>
    <col min="8204" max="8204" width="7.85546875" style="252" bestFit="1" customWidth="1"/>
    <col min="8205" max="8205" width="5.7109375" style="252" bestFit="1" customWidth="1"/>
    <col min="8206" max="8206" width="9.140625" style="252" bestFit="1" customWidth="1"/>
    <col min="8207" max="8207" width="13.5703125" style="252" bestFit="1" customWidth="1"/>
    <col min="8208" max="8436" width="9.140625" style="252"/>
    <col min="8437" max="8437" width="4.42578125" style="252" bestFit="1" customWidth="1"/>
    <col min="8438" max="8438" width="18.28515625" style="252" bestFit="1" customWidth="1"/>
    <col min="8439" max="8439" width="19" style="252" bestFit="1" customWidth="1"/>
    <col min="8440" max="8440" width="15.42578125" style="252" bestFit="1" customWidth="1"/>
    <col min="8441" max="8442" width="12.42578125" style="252" bestFit="1" customWidth="1"/>
    <col min="8443" max="8443" width="7.140625" style="252" bestFit="1" customWidth="1"/>
    <col min="8444" max="8444" width="10.140625" style="252" bestFit="1" customWidth="1"/>
    <col min="8445" max="8445" width="15.85546875" style="252" bestFit="1" customWidth="1"/>
    <col min="8446" max="8446" width="15.140625" style="252" bestFit="1" customWidth="1"/>
    <col min="8447" max="8447" width="18.28515625" style="252" bestFit="1" customWidth="1"/>
    <col min="8448" max="8448" width="13.28515625" style="252" bestFit="1" customWidth="1"/>
    <col min="8449" max="8449" width="19.28515625" style="252" customWidth="1"/>
    <col min="8450" max="8450" width="15.140625" style="252" customWidth="1"/>
    <col min="8451" max="8451" width="21" style="252" bestFit="1" customWidth="1"/>
    <col min="8452" max="8452" width="17.140625" style="252" bestFit="1" customWidth="1"/>
    <col min="8453" max="8453" width="16.85546875" style="252" bestFit="1" customWidth="1"/>
    <col min="8454" max="8454" width="16.7109375" style="252" bestFit="1" customWidth="1"/>
    <col min="8455" max="8455" width="15.7109375" style="252" bestFit="1" customWidth="1"/>
    <col min="8456" max="8456" width="16.28515625" style="252" bestFit="1" customWidth="1"/>
    <col min="8457" max="8457" width="17.28515625" style="252" customWidth="1"/>
    <col min="8458" max="8458" width="23.42578125" style="252" bestFit="1" customWidth="1"/>
    <col min="8459" max="8459" width="31.85546875" style="252" bestFit="1" customWidth="1"/>
    <col min="8460" max="8460" width="7.85546875" style="252" bestFit="1" customWidth="1"/>
    <col min="8461" max="8461" width="5.7109375" style="252" bestFit="1" customWidth="1"/>
    <col min="8462" max="8462" width="9.140625" style="252" bestFit="1" customWidth="1"/>
    <col min="8463" max="8463" width="13.5703125" style="252" bestFit="1" customWidth="1"/>
    <col min="8464" max="8692" width="9.140625" style="252"/>
    <col min="8693" max="8693" width="4.42578125" style="252" bestFit="1" customWidth="1"/>
    <col min="8694" max="8694" width="18.28515625" style="252" bestFit="1" customWidth="1"/>
    <col min="8695" max="8695" width="19" style="252" bestFit="1" customWidth="1"/>
    <col min="8696" max="8696" width="15.42578125" style="252" bestFit="1" customWidth="1"/>
    <col min="8697" max="8698" width="12.42578125" style="252" bestFit="1" customWidth="1"/>
    <col min="8699" max="8699" width="7.140625" style="252" bestFit="1" customWidth="1"/>
    <col min="8700" max="8700" width="10.140625" style="252" bestFit="1" customWidth="1"/>
    <col min="8701" max="8701" width="15.85546875" style="252" bestFit="1" customWidth="1"/>
    <col min="8702" max="8702" width="15.140625" style="252" bestFit="1" customWidth="1"/>
    <col min="8703" max="8703" width="18.28515625" style="252" bestFit="1" customWidth="1"/>
    <col min="8704" max="8704" width="13.28515625" style="252" bestFit="1" customWidth="1"/>
    <col min="8705" max="8705" width="19.28515625" style="252" customWidth="1"/>
    <col min="8706" max="8706" width="15.140625" style="252" customWidth="1"/>
    <col min="8707" max="8707" width="21" style="252" bestFit="1" customWidth="1"/>
    <col min="8708" max="8708" width="17.140625" style="252" bestFit="1" customWidth="1"/>
    <col min="8709" max="8709" width="16.85546875" style="252" bestFit="1" customWidth="1"/>
    <col min="8710" max="8710" width="16.7109375" style="252" bestFit="1" customWidth="1"/>
    <col min="8711" max="8711" width="15.7109375" style="252" bestFit="1" customWidth="1"/>
    <col min="8712" max="8712" width="16.28515625" style="252" bestFit="1" customWidth="1"/>
    <col min="8713" max="8713" width="17.28515625" style="252" customWidth="1"/>
    <col min="8714" max="8714" width="23.42578125" style="252" bestFit="1" customWidth="1"/>
    <col min="8715" max="8715" width="31.85546875" style="252" bestFit="1" customWidth="1"/>
    <col min="8716" max="8716" width="7.85546875" style="252" bestFit="1" customWidth="1"/>
    <col min="8717" max="8717" width="5.7109375" style="252" bestFit="1" customWidth="1"/>
    <col min="8718" max="8718" width="9.140625" style="252" bestFit="1" customWidth="1"/>
    <col min="8719" max="8719" width="13.5703125" style="252" bestFit="1" customWidth="1"/>
    <col min="8720" max="8948" width="9.140625" style="252"/>
    <col min="8949" max="8949" width="4.42578125" style="252" bestFit="1" customWidth="1"/>
    <col min="8950" max="8950" width="18.28515625" style="252" bestFit="1" customWidth="1"/>
    <col min="8951" max="8951" width="19" style="252" bestFit="1" customWidth="1"/>
    <col min="8952" max="8952" width="15.42578125" style="252" bestFit="1" customWidth="1"/>
    <col min="8953" max="8954" width="12.42578125" style="252" bestFit="1" customWidth="1"/>
    <col min="8955" max="8955" width="7.140625" style="252" bestFit="1" customWidth="1"/>
    <col min="8956" max="8956" width="10.140625" style="252" bestFit="1" customWidth="1"/>
    <col min="8957" max="8957" width="15.85546875" style="252" bestFit="1" customWidth="1"/>
    <col min="8958" max="8958" width="15.140625" style="252" bestFit="1" customWidth="1"/>
    <col min="8959" max="8959" width="18.28515625" style="252" bestFit="1" customWidth="1"/>
    <col min="8960" max="8960" width="13.28515625" style="252" bestFit="1" customWidth="1"/>
    <col min="8961" max="8961" width="19.28515625" style="252" customWidth="1"/>
    <col min="8962" max="8962" width="15.140625" style="252" customWidth="1"/>
    <col min="8963" max="8963" width="21" style="252" bestFit="1" customWidth="1"/>
    <col min="8964" max="8964" width="17.140625" style="252" bestFit="1" customWidth="1"/>
    <col min="8965" max="8965" width="16.85546875" style="252" bestFit="1" customWidth="1"/>
    <col min="8966" max="8966" width="16.7109375" style="252" bestFit="1" customWidth="1"/>
    <col min="8967" max="8967" width="15.7109375" style="252" bestFit="1" customWidth="1"/>
    <col min="8968" max="8968" width="16.28515625" style="252" bestFit="1" customWidth="1"/>
    <col min="8969" max="8969" width="17.28515625" style="252" customWidth="1"/>
    <col min="8970" max="8970" width="23.42578125" style="252" bestFit="1" customWidth="1"/>
    <col min="8971" max="8971" width="31.85546875" style="252" bestFit="1" customWidth="1"/>
    <col min="8972" max="8972" width="7.85546875" style="252" bestFit="1" customWidth="1"/>
    <col min="8973" max="8973" width="5.7109375" style="252" bestFit="1" customWidth="1"/>
    <col min="8974" max="8974" width="9.140625" style="252" bestFit="1" customWidth="1"/>
    <col min="8975" max="8975" width="13.5703125" style="252" bestFit="1" customWidth="1"/>
    <col min="8976" max="9204" width="9.140625" style="252"/>
    <col min="9205" max="9205" width="4.42578125" style="252" bestFit="1" customWidth="1"/>
    <col min="9206" max="9206" width="18.28515625" style="252" bestFit="1" customWidth="1"/>
    <col min="9207" max="9207" width="19" style="252" bestFit="1" customWidth="1"/>
    <col min="9208" max="9208" width="15.42578125" style="252" bestFit="1" customWidth="1"/>
    <col min="9209" max="9210" width="12.42578125" style="252" bestFit="1" customWidth="1"/>
    <col min="9211" max="9211" width="7.140625" style="252" bestFit="1" customWidth="1"/>
    <col min="9212" max="9212" width="10.140625" style="252" bestFit="1" customWidth="1"/>
    <col min="9213" max="9213" width="15.85546875" style="252" bestFit="1" customWidth="1"/>
    <col min="9214" max="9214" width="15.140625" style="252" bestFit="1" customWidth="1"/>
    <col min="9215" max="9215" width="18.28515625" style="252" bestFit="1" customWidth="1"/>
    <col min="9216" max="9216" width="13.28515625" style="252" bestFit="1" customWidth="1"/>
    <col min="9217" max="9217" width="19.28515625" style="252" customWidth="1"/>
    <col min="9218" max="9218" width="15.140625" style="252" customWidth="1"/>
    <col min="9219" max="9219" width="21" style="252" bestFit="1" customWidth="1"/>
    <col min="9220" max="9220" width="17.140625" style="252" bestFit="1" customWidth="1"/>
    <col min="9221" max="9221" width="16.85546875" style="252" bestFit="1" customWidth="1"/>
    <col min="9222" max="9222" width="16.7109375" style="252" bestFit="1" customWidth="1"/>
    <col min="9223" max="9223" width="15.7109375" style="252" bestFit="1" customWidth="1"/>
    <col min="9224" max="9224" width="16.28515625" style="252" bestFit="1" customWidth="1"/>
    <col min="9225" max="9225" width="17.28515625" style="252" customWidth="1"/>
    <col min="9226" max="9226" width="23.42578125" style="252" bestFit="1" customWidth="1"/>
    <col min="9227" max="9227" width="31.85546875" style="252" bestFit="1" customWidth="1"/>
    <col min="9228" max="9228" width="7.85546875" style="252" bestFit="1" customWidth="1"/>
    <col min="9229" max="9229" width="5.7109375" style="252" bestFit="1" customWidth="1"/>
    <col min="9230" max="9230" width="9.140625" style="252" bestFit="1" customWidth="1"/>
    <col min="9231" max="9231" width="13.5703125" style="252" bestFit="1" customWidth="1"/>
    <col min="9232" max="9460" width="9.140625" style="252"/>
    <col min="9461" max="9461" width="4.42578125" style="252" bestFit="1" customWidth="1"/>
    <col min="9462" max="9462" width="18.28515625" style="252" bestFit="1" customWidth="1"/>
    <col min="9463" max="9463" width="19" style="252" bestFit="1" customWidth="1"/>
    <col min="9464" max="9464" width="15.42578125" style="252" bestFit="1" customWidth="1"/>
    <col min="9465" max="9466" width="12.42578125" style="252" bestFit="1" customWidth="1"/>
    <col min="9467" max="9467" width="7.140625" style="252" bestFit="1" customWidth="1"/>
    <col min="9468" max="9468" width="10.140625" style="252" bestFit="1" customWidth="1"/>
    <col min="9469" max="9469" width="15.85546875" style="252" bestFit="1" customWidth="1"/>
    <col min="9470" max="9470" width="15.140625" style="252" bestFit="1" customWidth="1"/>
    <col min="9471" max="9471" width="18.28515625" style="252" bestFit="1" customWidth="1"/>
    <col min="9472" max="9472" width="13.28515625" style="252" bestFit="1" customWidth="1"/>
    <col min="9473" max="9473" width="19.28515625" style="252" customWidth="1"/>
    <col min="9474" max="9474" width="15.140625" style="252" customWidth="1"/>
    <col min="9475" max="9475" width="21" style="252" bestFit="1" customWidth="1"/>
    <col min="9476" max="9476" width="17.140625" style="252" bestFit="1" customWidth="1"/>
    <col min="9477" max="9477" width="16.85546875" style="252" bestFit="1" customWidth="1"/>
    <col min="9478" max="9478" width="16.7109375" style="252" bestFit="1" customWidth="1"/>
    <col min="9479" max="9479" width="15.7109375" style="252" bestFit="1" customWidth="1"/>
    <col min="9480" max="9480" width="16.28515625" style="252" bestFit="1" customWidth="1"/>
    <col min="9481" max="9481" width="17.28515625" style="252" customWidth="1"/>
    <col min="9482" max="9482" width="23.42578125" style="252" bestFit="1" customWidth="1"/>
    <col min="9483" max="9483" width="31.85546875" style="252" bestFit="1" customWidth="1"/>
    <col min="9484" max="9484" width="7.85546875" style="252" bestFit="1" customWidth="1"/>
    <col min="9485" max="9485" width="5.7109375" style="252" bestFit="1" customWidth="1"/>
    <col min="9486" max="9486" width="9.140625" style="252" bestFit="1" customWidth="1"/>
    <col min="9487" max="9487" width="13.5703125" style="252" bestFit="1" customWidth="1"/>
    <col min="9488" max="9716" width="9.140625" style="252"/>
    <col min="9717" max="9717" width="4.42578125" style="252" bestFit="1" customWidth="1"/>
    <col min="9718" max="9718" width="18.28515625" style="252" bestFit="1" customWidth="1"/>
    <col min="9719" max="9719" width="19" style="252" bestFit="1" customWidth="1"/>
    <col min="9720" max="9720" width="15.42578125" style="252" bestFit="1" customWidth="1"/>
    <col min="9721" max="9722" width="12.42578125" style="252" bestFit="1" customWidth="1"/>
    <col min="9723" max="9723" width="7.140625" style="252" bestFit="1" customWidth="1"/>
    <col min="9724" max="9724" width="10.140625" style="252" bestFit="1" customWidth="1"/>
    <col min="9725" max="9725" width="15.85546875" style="252" bestFit="1" customWidth="1"/>
    <col min="9726" max="9726" width="15.140625" style="252" bestFit="1" customWidth="1"/>
    <col min="9727" max="9727" width="18.28515625" style="252" bestFit="1" customWidth="1"/>
    <col min="9728" max="9728" width="13.28515625" style="252" bestFit="1" customWidth="1"/>
    <col min="9729" max="9729" width="19.28515625" style="252" customWidth="1"/>
    <col min="9730" max="9730" width="15.140625" style="252" customWidth="1"/>
    <col min="9731" max="9731" width="21" style="252" bestFit="1" customWidth="1"/>
    <col min="9732" max="9732" width="17.140625" style="252" bestFit="1" customWidth="1"/>
    <col min="9733" max="9733" width="16.85546875" style="252" bestFit="1" customWidth="1"/>
    <col min="9734" max="9734" width="16.7109375" style="252" bestFit="1" customWidth="1"/>
    <col min="9735" max="9735" width="15.7109375" style="252" bestFit="1" customWidth="1"/>
    <col min="9736" max="9736" width="16.28515625" style="252" bestFit="1" customWidth="1"/>
    <col min="9737" max="9737" width="17.28515625" style="252" customWidth="1"/>
    <col min="9738" max="9738" width="23.42578125" style="252" bestFit="1" customWidth="1"/>
    <col min="9739" max="9739" width="31.85546875" style="252" bestFit="1" customWidth="1"/>
    <col min="9740" max="9740" width="7.85546875" style="252" bestFit="1" customWidth="1"/>
    <col min="9741" max="9741" width="5.7109375" style="252" bestFit="1" customWidth="1"/>
    <col min="9742" max="9742" width="9.140625" style="252" bestFit="1" customWidth="1"/>
    <col min="9743" max="9743" width="13.5703125" style="252" bestFit="1" customWidth="1"/>
    <col min="9744" max="9972" width="9.140625" style="252"/>
    <col min="9973" max="9973" width="4.42578125" style="252" bestFit="1" customWidth="1"/>
    <col min="9974" max="9974" width="18.28515625" style="252" bestFit="1" customWidth="1"/>
    <col min="9975" max="9975" width="19" style="252" bestFit="1" customWidth="1"/>
    <col min="9976" max="9976" width="15.42578125" style="252" bestFit="1" customWidth="1"/>
    <col min="9977" max="9978" width="12.42578125" style="252" bestFit="1" customWidth="1"/>
    <col min="9979" max="9979" width="7.140625" style="252" bestFit="1" customWidth="1"/>
    <col min="9980" max="9980" width="10.140625" style="252" bestFit="1" customWidth="1"/>
    <col min="9981" max="9981" width="15.85546875" style="252" bestFit="1" customWidth="1"/>
    <col min="9982" max="9982" width="15.140625" style="252" bestFit="1" customWidth="1"/>
    <col min="9983" max="9983" width="18.28515625" style="252" bestFit="1" customWidth="1"/>
    <col min="9984" max="9984" width="13.28515625" style="252" bestFit="1" customWidth="1"/>
    <col min="9985" max="9985" width="19.28515625" style="252" customWidth="1"/>
    <col min="9986" max="9986" width="15.140625" style="252" customWidth="1"/>
    <col min="9987" max="9987" width="21" style="252" bestFit="1" customWidth="1"/>
    <col min="9988" max="9988" width="17.140625" style="252" bestFit="1" customWidth="1"/>
    <col min="9989" max="9989" width="16.85546875" style="252" bestFit="1" customWidth="1"/>
    <col min="9990" max="9990" width="16.7109375" style="252" bestFit="1" customWidth="1"/>
    <col min="9991" max="9991" width="15.7109375" style="252" bestFit="1" customWidth="1"/>
    <col min="9992" max="9992" width="16.28515625" style="252" bestFit="1" customWidth="1"/>
    <col min="9993" max="9993" width="17.28515625" style="252" customWidth="1"/>
    <col min="9994" max="9994" width="23.42578125" style="252" bestFit="1" customWidth="1"/>
    <col min="9995" max="9995" width="31.85546875" style="252" bestFit="1" customWidth="1"/>
    <col min="9996" max="9996" width="7.85546875" style="252" bestFit="1" customWidth="1"/>
    <col min="9997" max="9997" width="5.7109375" style="252" bestFit="1" customWidth="1"/>
    <col min="9998" max="9998" width="9.140625" style="252" bestFit="1" customWidth="1"/>
    <col min="9999" max="9999" width="13.5703125" style="252" bestFit="1" customWidth="1"/>
    <col min="10000" max="10228" width="9.140625" style="252"/>
    <col min="10229" max="10229" width="4.42578125" style="252" bestFit="1" customWidth="1"/>
    <col min="10230" max="10230" width="18.28515625" style="252" bestFit="1" customWidth="1"/>
    <col min="10231" max="10231" width="19" style="252" bestFit="1" customWidth="1"/>
    <col min="10232" max="10232" width="15.42578125" style="252" bestFit="1" customWidth="1"/>
    <col min="10233" max="10234" width="12.42578125" style="252" bestFit="1" customWidth="1"/>
    <col min="10235" max="10235" width="7.140625" style="252" bestFit="1" customWidth="1"/>
    <col min="10236" max="10236" width="10.140625" style="252" bestFit="1" customWidth="1"/>
    <col min="10237" max="10237" width="15.85546875" style="252" bestFit="1" customWidth="1"/>
    <col min="10238" max="10238" width="15.140625" style="252" bestFit="1" customWidth="1"/>
    <col min="10239" max="10239" width="18.28515625" style="252" bestFit="1" customWidth="1"/>
    <col min="10240" max="10240" width="13.28515625" style="252" bestFit="1" customWidth="1"/>
    <col min="10241" max="10241" width="19.28515625" style="252" customWidth="1"/>
    <col min="10242" max="10242" width="15.140625" style="252" customWidth="1"/>
    <col min="10243" max="10243" width="21" style="252" bestFit="1" customWidth="1"/>
    <col min="10244" max="10244" width="17.140625" style="252" bestFit="1" customWidth="1"/>
    <col min="10245" max="10245" width="16.85546875" style="252" bestFit="1" customWidth="1"/>
    <col min="10246" max="10246" width="16.7109375" style="252" bestFit="1" customWidth="1"/>
    <col min="10247" max="10247" width="15.7109375" style="252" bestFit="1" customWidth="1"/>
    <col min="10248" max="10248" width="16.28515625" style="252" bestFit="1" customWidth="1"/>
    <col min="10249" max="10249" width="17.28515625" style="252" customWidth="1"/>
    <col min="10250" max="10250" width="23.42578125" style="252" bestFit="1" customWidth="1"/>
    <col min="10251" max="10251" width="31.85546875" style="252" bestFit="1" customWidth="1"/>
    <col min="10252" max="10252" width="7.85546875" style="252" bestFit="1" customWidth="1"/>
    <col min="10253" max="10253" width="5.7109375" style="252" bestFit="1" customWidth="1"/>
    <col min="10254" max="10254" width="9.140625" style="252" bestFit="1" customWidth="1"/>
    <col min="10255" max="10255" width="13.5703125" style="252" bestFit="1" customWidth="1"/>
    <col min="10256" max="10484" width="9.140625" style="252"/>
    <col min="10485" max="10485" width="4.42578125" style="252" bestFit="1" customWidth="1"/>
    <col min="10486" max="10486" width="18.28515625" style="252" bestFit="1" customWidth="1"/>
    <col min="10487" max="10487" width="19" style="252" bestFit="1" customWidth="1"/>
    <col min="10488" max="10488" width="15.42578125" style="252" bestFit="1" customWidth="1"/>
    <col min="10489" max="10490" width="12.42578125" style="252" bestFit="1" customWidth="1"/>
    <col min="10491" max="10491" width="7.140625" style="252" bestFit="1" customWidth="1"/>
    <col min="10492" max="10492" width="10.140625" style="252" bestFit="1" customWidth="1"/>
    <col min="10493" max="10493" width="15.85546875" style="252" bestFit="1" customWidth="1"/>
    <col min="10494" max="10494" width="15.140625" style="252" bestFit="1" customWidth="1"/>
    <col min="10495" max="10495" width="18.28515625" style="252" bestFit="1" customWidth="1"/>
    <col min="10496" max="10496" width="13.28515625" style="252" bestFit="1" customWidth="1"/>
    <col min="10497" max="10497" width="19.28515625" style="252" customWidth="1"/>
    <col min="10498" max="10498" width="15.140625" style="252" customWidth="1"/>
    <col min="10499" max="10499" width="21" style="252" bestFit="1" customWidth="1"/>
    <col min="10500" max="10500" width="17.140625" style="252" bestFit="1" customWidth="1"/>
    <col min="10501" max="10501" width="16.85546875" style="252" bestFit="1" customWidth="1"/>
    <col min="10502" max="10502" width="16.7109375" style="252" bestFit="1" customWidth="1"/>
    <col min="10503" max="10503" width="15.7109375" style="252" bestFit="1" customWidth="1"/>
    <col min="10504" max="10504" width="16.28515625" style="252" bestFit="1" customWidth="1"/>
    <col min="10505" max="10505" width="17.28515625" style="252" customWidth="1"/>
    <col min="10506" max="10506" width="23.42578125" style="252" bestFit="1" customWidth="1"/>
    <col min="10507" max="10507" width="31.85546875" style="252" bestFit="1" customWidth="1"/>
    <col min="10508" max="10508" width="7.85546875" style="252" bestFit="1" customWidth="1"/>
    <col min="10509" max="10509" width="5.7109375" style="252" bestFit="1" customWidth="1"/>
    <col min="10510" max="10510" width="9.140625" style="252" bestFit="1" customWidth="1"/>
    <col min="10511" max="10511" width="13.5703125" style="252" bestFit="1" customWidth="1"/>
    <col min="10512" max="10740" width="9.140625" style="252"/>
    <col min="10741" max="10741" width="4.42578125" style="252" bestFit="1" customWidth="1"/>
    <col min="10742" max="10742" width="18.28515625" style="252" bestFit="1" customWidth="1"/>
    <col min="10743" max="10743" width="19" style="252" bestFit="1" customWidth="1"/>
    <col min="10744" max="10744" width="15.42578125" style="252" bestFit="1" customWidth="1"/>
    <col min="10745" max="10746" width="12.42578125" style="252" bestFit="1" customWidth="1"/>
    <col min="10747" max="10747" width="7.140625" style="252" bestFit="1" customWidth="1"/>
    <col min="10748" max="10748" width="10.140625" style="252" bestFit="1" customWidth="1"/>
    <col min="10749" max="10749" width="15.85546875" style="252" bestFit="1" customWidth="1"/>
    <col min="10750" max="10750" width="15.140625" style="252" bestFit="1" customWidth="1"/>
    <col min="10751" max="10751" width="18.28515625" style="252" bestFit="1" customWidth="1"/>
    <col min="10752" max="10752" width="13.28515625" style="252" bestFit="1" customWidth="1"/>
    <col min="10753" max="10753" width="19.28515625" style="252" customWidth="1"/>
    <col min="10754" max="10754" width="15.140625" style="252" customWidth="1"/>
    <col min="10755" max="10755" width="21" style="252" bestFit="1" customWidth="1"/>
    <col min="10756" max="10756" width="17.140625" style="252" bestFit="1" customWidth="1"/>
    <col min="10757" max="10757" width="16.85546875" style="252" bestFit="1" customWidth="1"/>
    <col min="10758" max="10758" width="16.7109375" style="252" bestFit="1" customWidth="1"/>
    <col min="10759" max="10759" width="15.7109375" style="252" bestFit="1" customWidth="1"/>
    <col min="10760" max="10760" width="16.28515625" style="252" bestFit="1" customWidth="1"/>
    <col min="10761" max="10761" width="17.28515625" style="252" customWidth="1"/>
    <col min="10762" max="10762" width="23.42578125" style="252" bestFit="1" customWidth="1"/>
    <col min="10763" max="10763" width="31.85546875" style="252" bestFit="1" customWidth="1"/>
    <col min="10764" max="10764" width="7.85546875" style="252" bestFit="1" customWidth="1"/>
    <col min="10765" max="10765" width="5.7109375" style="252" bestFit="1" customWidth="1"/>
    <col min="10766" max="10766" width="9.140625" style="252" bestFit="1" customWidth="1"/>
    <col min="10767" max="10767" width="13.5703125" style="252" bestFit="1" customWidth="1"/>
    <col min="10768" max="10996" width="9.140625" style="252"/>
    <col min="10997" max="10997" width="4.42578125" style="252" bestFit="1" customWidth="1"/>
    <col min="10998" max="10998" width="18.28515625" style="252" bestFit="1" customWidth="1"/>
    <col min="10999" max="10999" width="19" style="252" bestFit="1" customWidth="1"/>
    <col min="11000" max="11000" width="15.42578125" style="252" bestFit="1" customWidth="1"/>
    <col min="11001" max="11002" width="12.42578125" style="252" bestFit="1" customWidth="1"/>
    <col min="11003" max="11003" width="7.140625" style="252" bestFit="1" customWidth="1"/>
    <col min="11004" max="11004" width="10.140625" style="252" bestFit="1" customWidth="1"/>
    <col min="11005" max="11005" width="15.85546875" style="252" bestFit="1" customWidth="1"/>
    <col min="11006" max="11006" width="15.140625" style="252" bestFit="1" customWidth="1"/>
    <col min="11007" max="11007" width="18.28515625" style="252" bestFit="1" customWidth="1"/>
    <col min="11008" max="11008" width="13.28515625" style="252" bestFit="1" customWidth="1"/>
    <col min="11009" max="11009" width="19.28515625" style="252" customWidth="1"/>
    <col min="11010" max="11010" width="15.140625" style="252" customWidth="1"/>
    <col min="11011" max="11011" width="21" style="252" bestFit="1" customWidth="1"/>
    <col min="11012" max="11012" width="17.140625" style="252" bestFit="1" customWidth="1"/>
    <col min="11013" max="11013" width="16.85546875" style="252" bestFit="1" customWidth="1"/>
    <col min="11014" max="11014" width="16.7109375" style="252" bestFit="1" customWidth="1"/>
    <col min="11015" max="11015" width="15.7109375" style="252" bestFit="1" customWidth="1"/>
    <col min="11016" max="11016" width="16.28515625" style="252" bestFit="1" customWidth="1"/>
    <col min="11017" max="11017" width="17.28515625" style="252" customWidth="1"/>
    <col min="11018" max="11018" width="23.42578125" style="252" bestFit="1" customWidth="1"/>
    <col min="11019" max="11019" width="31.85546875" style="252" bestFit="1" customWidth="1"/>
    <col min="11020" max="11020" width="7.85546875" style="252" bestFit="1" customWidth="1"/>
    <col min="11021" max="11021" width="5.7109375" style="252" bestFit="1" customWidth="1"/>
    <col min="11022" max="11022" width="9.140625" style="252" bestFit="1" customWidth="1"/>
    <col min="11023" max="11023" width="13.5703125" style="252" bestFit="1" customWidth="1"/>
    <col min="11024" max="11252" width="9.140625" style="252"/>
    <col min="11253" max="11253" width="4.42578125" style="252" bestFit="1" customWidth="1"/>
    <col min="11254" max="11254" width="18.28515625" style="252" bestFit="1" customWidth="1"/>
    <col min="11255" max="11255" width="19" style="252" bestFit="1" customWidth="1"/>
    <col min="11256" max="11256" width="15.42578125" style="252" bestFit="1" customWidth="1"/>
    <col min="11257" max="11258" width="12.42578125" style="252" bestFit="1" customWidth="1"/>
    <col min="11259" max="11259" width="7.140625" style="252" bestFit="1" customWidth="1"/>
    <col min="11260" max="11260" width="10.140625" style="252" bestFit="1" customWidth="1"/>
    <col min="11261" max="11261" width="15.85546875" style="252" bestFit="1" customWidth="1"/>
    <col min="11262" max="11262" width="15.140625" style="252" bestFit="1" customWidth="1"/>
    <col min="11263" max="11263" width="18.28515625" style="252" bestFit="1" customWidth="1"/>
    <col min="11264" max="11264" width="13.28515625" style="252" bestFit="1" customWidth="1"/>
    <col min="11265" max="11265" width="19.28515625" style="252" customWidth="1"/>
    <col min="11266" max="11266" width="15.140625" style="252" customWidth="1"/>
    <col min="11267" max="11267" width="21" style="252" bestFit="1" customWidth="1"/>
    <col min="11268" max="11268" width="17.140625" style="252" bestFit="1" customWidth="1"/>
    <col min="11269" max="11269" width="16.85546875" style="252" bestFit="1" customWidth="1"/>
    <col min="11270" max="11270" width="16.7109375" style="252" bestFit="1" customWidth="1"/>
    <col min="11271" max="11271" width="15.7109375" style="252" bestFit="1" customWidth="1"/>
    <col min="11272" max="11272" width="16.28515625" style="252" bestFit="1" customWidth="1"/>
    <col min="11273" max="11273" width="17.28515625" style="252" customWidth="1"/>
    <col min="11274" max="11274" width="23.42578125" style="252" bestFit="1" customWidth="1"/>
    <col min="11275" max="11275" width="31.85546875" style="252" bestFit="1" customWidth="1"/>
    <col min="11276" max="11276" width="7.85546875" style="252" bestFit="1" customWidth="1"/>
    <col min="11277" max="11277" width="5.7109375" style="252" bestFit="1" customWidth="1"/>
    <col min="11278" max="11278" width="9.140625" style="252" bestFit="1" customWidth="1"/>
    <col min="11279" max="11279" width="13.5703125" style="252" bestFit="1" customWidth="1"/>
    <col min="11280" max="11508" width="9.140625" style="252"/>
    <col min="11509" max="11509" width="4.42578125" style="252" bestFit="1" customWidth="1"/>
    <col min="11510" max="11510" width="18.28515625" style="252" bestFit="1" customWidth="1"/>
    <col min="11511" max="11511" width="19" style="252" bestFit="1" customWidth="1"/>
    <col min="11512" max="11512" width="15.42578125" style="252" bestFit="1" customWidth="1"/>
    <col min="11513" max="11514" width="12.42578125" style="252" bestFit="1" customWidth="1"/>
    <col min="11515" max="11515" width="7.140625" style="252" bestFit="1" customWidth="1"/>
    <col min="11516" max="11516" width="10.140625" style="252" bestFit="1" customWidth="1"/>
    <col min="11517" max="11517" width="15.85546875" style="252" bestFit="1" customWidth="1"/>
    <col min="11518" max="11518" width="15.140625" style="252" bestFit="1" customWidth="1"/>
    <col min="11519" max="11519" width="18.28515625" style="252" bestFit="1" customWidth="1"/>
    <col min="11520" max="11520" width="13.28515625" style="252" bestFit="1" customWidth="1"/>
    <col min="11521" max="11521" width="19.28515625" style="252" customWidth="1"/>
    <col min="11522" max="11522" width="15.140625" style="252" customWidth="1"/>
    <col min="11523" max="11523" width="21" style="252" bestFit="1" customWidth="1"/>
    <col min="11524" max="11524" width="17.140625" style="252" bestFit="1" customWidth="1"/>
    <col min="11525" max="11525" width="16.85546875" style="252" bestFit="1" customWidth="1"/>
    <col min="11526" max="11526" width="16.7109375" style="252" bestFit="1" customWidth="1"/>
    <col min="11527" max="11527" width="15.7109375" style="252" bestFit="1" customWidth="1"/>
    <col min="11528" max="11528" width="16.28515625" style="252" bestFit="1" customWidth="1"/>
    <col min="11529" max="11529" width="17.28515625" style="252" customWidth="1"/>
    <col min="11530" max="11530" width="23.42578125" style="252" bestFit="1" customWidth="1"/>
    <col min="11531" max="11531" width="31.85546875" style="252" bestFit="1" customWidth="1"/>
    <col min="11532" max="11532" width="7.85546875" style="252" bestFit="1" customWidth="1"/>
    <col min="11533" max="11533" width="5.7109375" style="252" bestFit="1" customWidth="1"/>
    <col min="11534" max="11534" width="9.140625" style="252" bestFit="1" customWidth="1"/>
    <col min="11535" max="11535" width="13.5703125" style="252" bestFit="1" customWidth="1"/>
    <col min="11536" max="11764" width="9.140625" style="252"/>
    <col min="11765" max="11765" width="4.42578125" style="252" bestFit="1" customWidth="1"/>
    <col min="11766" max="11766" width="18.28515625" style="252" bestFit="1" customWidth="1"/>
    <col min="11767" max="11767" width="19" style="252" bestFit="1" customWidth="1"/>
    <col min="11768" max="11768" width="15.42578125" style="252" bestFit="1" customWidth="1"/>
    <col min="11769" max="11770" width="12.42578125" style="252" bestFit="1" customWidth="1"/>
    <col min="11771" max="11771" width="7.140625" style="252" bestFit="1" customWidth="1"/>
    <col min="11772" max="11772" width="10.140625" style="252" bestFit="1" customWidth="1"/>
    <col min="11773" max="11773" width="15.85546875" style="252" bestFit="1" customWidth="1"/>
    <col min="11774" max="11774" width="15.140625" style="252" bestFit="1" customWidth="1"/>
    <col min="11775" max="11775" width="18.28515625" style="252" bestFit="1" customWidth="1"/>
    <col min="11776" max="11776" width="13.28515625" style="252" bestFit="1" customWidth="1"/>
    <col min="11777" max="11777" width="19.28515625" style="252" customWidth="1"/>
    <col min="11778" max="11778" width="15.140625" style="252" customWidth="1"/>
    <col min="11779" max="11779" width="21" style="252" bestFit="1" customWidth="1"/>
    <col min="11780" max="11780" width="17.140625" style="252" bestFit="1" customWidth="1"/>
    <col min="11781" max="11781" width="16.85546875" style="252" bestFit="1" customWidth="1"/>
    <col min="11782" max="11782" width="16.7109375" style="252" bestFit="1" customWidth="1"/>
    <col min="11783" max="11783" width="15.7109375" style="252" bestFit="1" customWidth="1"/>
    <col min="11784" max="11784" width="16.28515625" style="252" bestFit="1" customWidth="1"/>
    <col min="11785" max="11785" width="17.28515625" style="252" customWidth="1"/>
    <col min="11786" max="11786" width="23.42578125" style="252" bestFit="1" customWidth="1"/>
    <col min="11787" max="11787" width="31.85546875" style="252" bestFit="1" customWidth="1"/>
    <col min="11788" max="11788" width="7.85546875" style="252" bestFit="1" customWidth="1"/>
    <col min="11789" max="11789" width="5.7109375" style="252" bestFit="1" customWidth="1"/>
    <col min="11790" max="11790" width="9.140625" style="252" bestFit="1" customWidth="1"/>
    <col min="11791" max="11791" width="13.5703125" style="252" bestFit="1" customWidth="1"/>
    <col min="11792" max="12020" width="9.140625" style="252"/>
    <col min="12021" max="12021" width="4.42578125" style="252" bestFit="1" customWidth="1"/>
    <col min="12022" max="12022" width="18.28515625" style="252" bestFit="1" customWidth="1"/>
    <col min="12023" max="12023" width="19" style="252" bestFit="1" customWidth="1"/>
    <col min="12024" max="12024" width="15.42578125" style="252" bestFit="1" customWidth="1"/>
    <col min="12025" max="12026" width="12.42578125" style="252" bestFit="1" customWidth="1"/>
    <col min="12027" max="12027" width="7.140625" style="252" bestFit="1" customWidth="1"/>
    <col min="12028" max="12028" width="10.140625" style="252" bestFit="1" customWidth="1"/>
    <col min="12029" max="12029" width="15.85546875" style="252" bestFit="1" customWidth="1"/>
    <col min="12030" max="12030" width="15.140625" style="252" bestFit="1" customWidth="1"/>
    <col min="12031" max="12031" width="18.28515625" style="252" bestFit="1" customWidth="1"/>
    <col min="12032" max="12032" width="13.28515625" style="252" bestFit="1" customWidth="1"/>
    <col min="12033" max="12033" width="19.28515625" style="252" customWidth="1"/>
    <col min="12034" max="12034" width="15.140625" style="252" customWidth="1"/>
    <col min="12035" max="12035" width="21" style="252" bestFit="1" customWidth="1"/>
    <col min="12036" max="12036" width="17.140625" style="252" bestFit="1" customWidth="1"/>
    <col min="12037" max="12037" width="16.85546875" style="252" bestFit="1" customWidth="1"/>
    <col min="12038" max="12038" width="16.7109375" style="252" bestFit="1" customWidth="1"/>
    <col min="12039" max="12039" width="15.7109375" style="252" bestFit="1" customWidth="1"/>
    <col min="12040" max="12040" width="16.28515625" style="252" bestFit="1" customWidth="1"/>
    <col min="12041" max="12041" width="17.28515625" style="252" customWidth="1"/>
    <col min="12042" max="12042" width="23.42578125" style="252" bestFit="1" customWidth="1"/>
    <col min="12043" max="12043" width="31.85546875" style="252" bestFit="1" customWidth="1"/>
    <col min="12044" max="12044" width="7.85546875" style="252" bestFit="1" customWidth="1"/>
    <col min="12045" max="12045" width="5.7109375" style="252" bestFit="1" customWidth="1"/>
    <col min="12046" max="12046" width="9.140625" style="252" bestFit="1" customWidth="1"/>
    <col min="12047" max="12047" width="13.5703125" style="252" bestFit="1" customWidth="1"/>
    <col min="12048" max="12276" width="9.140625" style="252"/>
    <col min="12277" max="12277" width="4.42578125" style="252" bestFit="1" customWidth="1"/>
    <col min="12278" max="12278" width="18.28515625" style="252" bestFit="1" customWidth="1"/>
    <col min="12279" max="12279" width="19" style="252" bestFit="1" customWidth="1"/>
    <col min="12280" max="12280" width="15.42578125" style="252" bestFit="1" customWidth="1"/>
    <col min="12281" max="12282" width="12.42578125" style="252" bestFit="1" customWidth="1"/>
    <col min="12283" max="12283" width="7.140625" style="252" bestFit="1" customWidth="1"/>
    <col min="12284" max="12284" width="10.140625" style="252" bestFit="1" customWidth="1"/>
    <col min="12285" max="12285" width="15.85546875" style="252" bestFit="1" customWidth="1"/>
    <col min="12286" max="12286" width="15.140625" style="252" bestFit="1" customWidth="1"/>
    <col min="12287" max="12287" width="18.28515625" style="252" bestFit="1" customWidth="1"/>
    <col min="12288" max="12288" width="13.28515625" style="252" bestFit="1" customWidth="1"/>
    <col min="12289" max="12289" width="19.28515625" style="252" customWidth="1"/>
    <col min="12290" max="12290" width="15.140625" style="252" customWidth="1"/>
    <col min="12291" max="12291" width="21" style="252" bestFit="1" customWidth="1"/>
    <col min="12292" max="12292" width="17.140625" style="252" bestFit="1" customWidth="1"/>
    <col min="12293" max="12293" width="16.85546875" style="252" bestFit="1" customWidth="1"/>
    <col min="12294" max="12294" width="16.7109375" style="252" bestFit="1" customWidth="1"/>
    <col min="12295" max="12295" width="15.7109375" style="252" bestFit="1" customWidth="1"/>
    <col min="12296" max="12296" width="16.28515625" style="252" bestFit="1" customWidth="1"/>
    <col min="12297" max="12297" width="17.28515625" style="252" customWidth="1"/>
    <col min="12298" max="12298" width="23.42578125" style="252" bestFit="1" customWidth="1"/>
    <col min="12299" max="12299" width="31.85546875" style="252" bestFit="1" customWidth="1"/>
    <col min="12300" max="12300" width="7.85546875" style="252" bestFit="1" customWidth="1"/>
    <col min="12301" max="12301" width="5.7109375" style="252" bestFit="1" customWidth="1"/>
    <col min="12302" max="12302" width="9.140625" style="252" bestFit="1" customWidth="1"/>
    <col min="12303" max="12303" width="13.5703125" style="252" bestFit="1" customWidth="1"/>
    <col min="12304" max="12532" width="9.140625" style="252"/>
    <col min="12533" max="12533" width="4.42578125" style="252" bestFit="1" customWidth="1"/>
    <col min="12534" max="12534" width="18.28515625" style="252" bestFit="1" customWidth="1"/>
    <col min="12535" max="12535" width="19" style="252" bestFit="1" customWidth="1"/>
    <col min="12536" max="12536" width="15.42578125" style="252" bestFit="1" customWidth="1"/>
    <col min="12537" max="12538" width="12.42578125" style="252" bestFit="1" customWidth="1"/>
    <col min="12539" max="12539" width="7.140625" style="252" bestFit="1" customWidth="1"/>
    <col min="12540" max="12540" width="10.140625" style="252" bestFit="1" customWidth="1"/>
    <col min="12541" max="12541" width="15.85546875" style="252" bestFit="1" customWidth="1"/>
    <col min="12542" max="12542" width="15.140625" style="252" bestFit="1" customWidth="1"/>
    <col min="12543" max="12543" width="18.28515625" style="252" bestFit="1" customWidth="1"/>
    <col min="12544" max="12544" width="13.28515625" style="252" bestFit="1" customWidth="1"/>
    <col min="12545" max="12545" width="19.28515625" style="252" customWidth="1"/>
    <col min="12546" max="12546" width="15.140625" style="252" customWidth="1"/>
    <col min="12547" max="12547" width="21" style="252" bestFit="1" customWidth="1"/>
    <col min="12548" max="12548" width="17.140625" style="252" bestFit="1" customWidth="1"/>
    <col min="12549" max="12549" width="16.85546875" style="252" bestFit="1" customWidth="1"/>
    <col min="12550" max="12550" width="16.7109375" style="252" bestFit="1" customWidth="1"/>
    <col min="12551" max="12551" width="15.7109375" style="252" bestFit="1" customWidth="1"/>
    <col min="12552" max="12552" width="16.28515625" style="252" bestFit="1" customWidth="1"/>
    <col min="12553" max="12553" width="17.28515625" style="252" customWidth="1"/>
    <col min="12554" max="12554" width="23.42578125" style="252" bestFit="1" customWidth="1"/>
    <col min="12555" max="12555" width="31.85546875" style="252" bestFit="1" customWidth="1"/>
    <col min="12556" max="12556" width="7.85546875" style="252" bestFit="1" customWidth="1"/>
    <col min="12557" max="12557" width="5.7109375" style="252" bestFit="1" customWidth="1"/>
    <col min="12558" max="12558" width="9.140625" style="252" bestFit="1" customWidth="1"/>
    <col min="12559" max="12559" width="13.5703125" style="252" bestFit="1" customWidth="1"/>
    <col min="12560" max="12788" width="9.140625" style="252"/>
    <col min="12789" max="12789" width="4.42578125" style="252" bestFit="1" customWidth="1"/>
    <col min="12790" max="12790" width="18.28515625" style="252" bestFit="1" customWidth="1"/>
    <col min="12791" max="12791" width="19" style="252" bestFit="1" customWidth="1"/>
    <col min="12792" max="12792" width="15.42578125" style="252" bestFit="1" customWidth="1"/>
    <col min="12793" max="12794" width="12.42578125" style="252" bestFit="1" customWidth="1"/>
    <col min="12795" max="12795" width="7.140625" style="252" bestFit="1" customWidth="1"/>
    <col min="12796" max="12796" width="10.140625" style="252" bestFit="1" customWidth="1"/>
    <col min="12797" max="12797" width="15.85546875" style="252" bestFit="1" customWidth="1"/>
    <col min="12798" max="12798" width="15.140625" style="252" bestFit="1" customWidth="1"/>
    <col min="12799" max="12799" width="18.28515625" style="252" bestFit="1" customWidth="1"/>
    <col min="12800" max="12800" width="13.28515625" style="252" bestFit="1" customWidth="1"/>
    <col min="12801" max="12801" width="19.28515625" style="252" customWidth="1"/>
    <col min="12802" max="12802" width="15.140625" style="252" customWidth="1"/>
    <col min="12803" max="12803" width="21" style="252" bestFit="1" customWidth="1"/>
    <col min="12804" max="12804" width="17.140625" style="252" bestFit="1" customWidth="1"/>
    <col min="12805" max="12805" width="16.85546875" style="252" bestFit="1" customWidth="1"/>
    <col min="12806" max="12806" width="16.7109375" style="252" bestFit="1" customWidth="1"/>
    <col min="12807" max="12807" width="15.7109375" style="252" bestFit="1" customWidth="1"/>
    <col min="12808" max="12808" width="16.28515625" style="252" bestFit="1" customWidth="1"/>
    <col min="12809" max="12809" width="17.28515625" style="252" customWidth="1"/>
    <col min="12810" max="12810" width="23.42578125" style="252" bestFit="1" customWidth="1"/>
    <col min="12811" max="12811" width="31.85546875" style="252" bestFit="1" customWidth="1"/>
    <col min="12812" max="12812" width="7.85546875" style="252" bestFit="1" customWidth="1"/>
    <col min="12813" max="12813" width="5.7109375" style="252" bestFit="1" customWidth="1"/>
    <col min="12814" max="12814" width="9.140625" style="252" bestFit="1" customWidth="1"/>
    <col min="12815" max="12815" width="13.5703125" style="252" bestFit="1" customWidth="1"/>
    <col min="12816" max="13044" width="9.140625" style="252"/>
    <col min="13045" max="13045" width="4.42578125" style="252" bestFit="1" customWidth="1"/>
    <col min="13046" max="13046" width="18.28515625" style="252" bestFit="1" customWidth="1"/>
    <col min="13047" max="13047" width="19" style="252" bestFit="1" customWidth="1"/>
    <col min="13048" max="13048" width="15.42578125" style="252" bestFit="1" customWidth="1"/>
    <col min="13049" max="13050" width="12.42578125" style="252" bestFit="1" customWidth="1"/>
    <col min="13051" max="13051" width="7.140625" style="252" bestFit="1" customWidth="1"/>
    <col min="13052" max="13052" width="10.140625" style="252" bestFit="1" customWidth="1"/>
    <col min="13053" max="13053" width="15.85546875" style="252" bestFit="1" customWidth="1"/>
    <col min="13054" max="13054" width="15.140625" style="252" bestFit="1" customWidth="1"/>
    <col min="13055" max="13055" width="18.28515625" style="252" bestFit="1" customWidth="1"/>
    <col min="13056" max="13056" width="13.28515625" style="252" bestFit="1" customWidth="1"/>
    <col min="13057" max="13057" width="19.28515625" style="252" customWidth="1"/>
    <col min="13058" max="13058" width="15.140625" style="252" customWidth="1"/>
    <col min="13059" max="13059" width="21" style="252" bestFit="1" customWidth="1"/>
    <col min="13060" max="13060" width="17.140625" style="252" bestFit="1" customWidth="1"/>
    <col min="13061" max="13061" width="16.85546875" style="252" bestFit="1" customWidth="1"/>
    <col min="13062" max="13062" width="16.7109375" style="252" bestFit="1" customWidth="1"/>
    <col min="13063" max="13063" width="15.7109375" style="252" bestFit="1" customWidth="1"/>
    <col min="13064" max="13064" width="16.28515625" style="252" bestFit="1" customWidth="1"/>
    <col min="13065" max="13065" width="17.28515625" style="252" customWidth="1"/>
    <col min="13066" max="13066" width="23.42578125" style="252" bestFit="1" customWidth="1"/>
    <col min="13067" max="13067" width="31.85546875" style="252" bestFit="1" customWidth="1"/>
    <col min="13068" max="13068" width="7.85546875" style="252" bestFit="1" customWidth="1"/>
    <col min="13069" max="13069" width="5.7109375" style="252" bestFit="1" customWidth="1"/>
    <col min="13070" max="13070" width="9.140625" style="252" bestFit="1" customWidth="1"/>
    <col min="13071" max="13071" width="13.5703125" style="252" bestFit="1" customWidth="1"/>
    <col min="13072" max="13300" width="9.140625" style="252"/>
    <col min="13301" max="13301" width="4.42578125" style="252" bestFit="1" customWidth="1"/>
    <col min="13302" max="13302" width="18.28515625" style="252" bestFit="1" customWidth="1"/>
    <col min="13303" max="13303" width="19" style="252" bestFit="1" customWidth="1"/>
    <col min="13304" max="13304" width="15.42578125" style="252" bestFit="1" customWidth="1"/>
    <col min="13305" max="13306" width="12.42578125" style="252" bestFit="1" customWidth="1"/>
    <col min="13307" max="13307" width="7.140625" style="252" bestFit="1" customWidth="1"/>
    <col min="13308" max="13308" width="10.140625" style="252" bestFit="1" customWidth="1"/>
    <col min="13309" max="13309" width="15.85546875" style="252" bestFit="1" customWidth="1"/>
    <col min="13310" max="13310" width="15.140625" style="252" bestFit="1" customWidth="1"/>
    <col min="13311" max="13311" width="18.28515625" style="252" bestFit="1" customWidth="1"/>
    <col min="13312" max="13312" width="13.28515625" style="252" bestFit="1" customWidth="1"/>
    <col min="13313" max="13313" width="19.28515625" style="252" customWidth="1"/>
    <col min="13314" max="13314" width="15.140625" style="252" customWidth="1"/>
    <col min="13315" max="13315" width="21" style="252" bestFit="1" customWidth="1"/>
    <col min="13316" max="13316" width="17.140625" style="252" bestFit="1" customWidth="1"/>
    <col min="13317" max="13317" width="16.85546875" style="252" bestFit="1" customWidth="1"/>
    <col min="13318" max="13318" width="16.7109375" style="252" bestFit="1" customWidth="1"/>
    <col min="13319" max="13319" width="15.7109375" style="252" bestFit="1" customWidth="1"/>
    <col min="13320" max="13320" width="16.28515625" style="252" bestFit="1" customWidth="1"/>
    <col min="13321" max="13321" width="17.28515625" style="252" customWidth="1"/>
    <col min="13322" max="13322" width="23.42578125" style="252" bestFit="1" customWidth="1"/>
    <col min="13323" max="13323" width="31.85546875" style="252" bestFit="1" customWidth="1"/>
    <col min="13324" max="13324" width="7.85546875" style="252" bestFit="1" customWidth="1"/>
    <col min="13325" max="13325" width="5.7109375" style="252" bestFit="1" customWidth="1"/>
    <col min="13326" max="13326" width="9.140625" style="252" bestFit="1" customWidth="1"/>
    <col min="13327" max="13327" width="13.5703125" style="252" bestFit="1" customWidth="1"/>
    <col min="13328" max="13556" width="9.140625" style="252"/>
    <col min="13557" max="13557" width="4.42578125" style="252" bestFit="1" customWidth="1"/>
    <col min="13558" max="13558" width="18.28515625" style="252" bestFit="1" customWidth="1"/>
    <col min="13559" max="13559" width="19" style="252" bestFit="1" customWidth="1"/>
    <col min="13560" max="13560" width="15.42578125" style="252" bestFit="1" customWidth="1"/>
    <col min="13561" max="13562" width="12.42578125" style="252" bestFit="1" customWidth="1"/>
    <col min="13563" max="13563" width="7.140625" style="252" bestFit="1" customWidth="1"/>
    <col min="13564" max="13564" width="10.140625" style="252" bestFit="1" customWidth="1"/>
    <col min="13565" max="13565" width="15.85546875" style="252" bestFit="1" customWidth="1"/>
    <col min="13566" max="13566" width="15.140625" style="252" bestFit="1" customWidth="1"/>
    <col min="13567" max="13567" width="18.28515625" style="252" bestFit="1" customWidth="1"/>
    <col min="13568" max="13568" width="13.28515625" style="252" bestFit="1" customWidth="1"/>
    <col min="13569" max="13569" width="19.28515625" style="252" customWidth="1"/>
    <col min="13570" max="13570" width="15.140625" style="252" customWidth="1"/>
    <col min="13571" max="13571" width="21" style="252" bestFit="1" customWidth="1"/>
    <col min="13572" max="13572" width="17.140625" style="252" bestFit="1" customWidth="1"/>
    <col min="13573" max="13573" width="16.85546875" style="252" bestFit="1" customWidth="1"/>
    <col min="13574" max="13574" width="16.7109375" style="252" bestFit="1" customWidth="1"/>
    <col min="13575" max="13575" width="15.7109375" style="252" bestFit="1" customWidth="1"/>
    <col min="13576" max="13576" width="16.28515625" style="252" bestFit="1" customWidth="1"/>
    <col min="13577" max="13577" width="17.28515625" style="252" customWidth="1"/>
    <col min="13578" max="13578" width="23.42578125" style="252" bestFit="1" customWidth="1"/>
    <col min="13579" max="13579" width="31.85546875" style="252" bestFit="1" customWidth="1"/>
    <col min="13580" max="13580" width="7.85546875" style="252" bestFit="1" customWidth="1"/>
    <col min="13581" max="13581" width="5.7109375" style="252" bestFit="1" customWidth="1"/>
    <col min="13582" max="13582" width="9.140625" style="252" bestFit="1" customWidth="1"/>
    <col min="13583" max="13583" width="13.5703125" style="252" bestFit="1" customWidth="1"/>
    <col min="13584" max="13812" width="9.140625" style="252"/>
    <col min="13813" max="13813" width="4.42578125" style="252" bestFit="1" customWidth="1"/>
    <col min="13814" max="13814" width="18.28515625" style="252" bestFit="1" customWidth="1"/>
    <col min="13815" max="13815" width="19" style="252" bestFit="1" customWidth="1"/>
    <col min="13816" max="13816" width="15.42578125" style="252" bestFit="1" customWidth="1"/>
    <col min="13817" max="13818" width="12.42578125" style="252" bestFit="1" customWidth="1"/>
    <col min="13819" max="13819" width="7.140625" style="252" bestFit="1" customWidth="1"/>
    <col min="13820" max="13820" width="10.140625" style="252" bestFit="1" customWidth="1"/>
    <col min="13821" max="13821" width="15.85546875" style="252" bestFit="1" customWidth="1"/>
    <col min="13822" max="13822" width="15.140625" style="252" bestFit="1" customWidth="1"/>
    <col min="13823" max="13823" width="18.28515625" style="252" bestFit="1" customWidth="1"/>
    <col min="13824" max="13824" width="13.28515625" style="252" bestFit="1" customWidth="1"/>
    <col min="13825" max="13825" width="19.28515625" style="252" customWidth="1"/>
    <col min="13826" max="13826" width="15.140625" style="252" customWidth="1"/>
    <col min="13827" max="13827" width="21" style="252" bestFit="1" customWidth="1"/>
    <col min="13828" max="13828" width="17.140625" style="252" bestFit="1" customWidth="1"/>
    <col min="13829" max="13829" width="16.85546875" style="252" bestFit="1" customWidth="1"/>
    <col min="13830" max="13830" width="16.7109375" style="252" bestFit="1" customWidth="1"/>
    <col min="13831" max="13831" width="15.7109375" style="252" bestFit="1" customWidth="1"/>
    <col min="13832" max="13832" width="16.28515625" style="252" bestFit="1" customWidth="1"/>
    <col min="13833" max="13833" width="17.28515625" style="252" customWidth="1"/>
    <col min="13834" max="13834" width="23.42578125" style="252" bestFit="1" customWidth="1"/>
    <col min="13835" max="13835" width="31.85546875" style="252" bestFit="1" customWidth="1"/>
    <col min="13836" max="13836" width="7.85546875" style="252" bestFit="1" customWidth="1"/>
    <col min="13837" max="13837" width="5.7109375" style="252" bestFit="1" customWidth="1"/>
    <col min="13838" max="13838" width="9.140625" style="252" bestFit="1" customWidth="1"/>
    <col min="13839" max="13839" width="13.5703125" style="252" bestFit="1" customWidth="1"/>
    <col min="13840" max="14068" width="9.140625" style="252"/>
    <col min="14069" max="14069" width="4.42578125" style="252" bestFit="1" customWidth="1"/>
    <col min="14070" max="14070" width="18.28515625" style="252" bestFit="1" customWidth="1"/>
    <col min="14071" max="14071" width="19" style="252" bestFit="1" customWidth="1"/>
    <col min="14072" max="14072" width="15.42578125" style="252" bestFit="1" customWidth="1"/>
    <col min="14073" max="14074" width="12.42578125" style="252" bestFit="1" customWidth="1"/>
    <col min="14075" max="14075" width="7.140625" style="252" bestFit="1" customWidth="1"/>
    <col min="14076" max="14076" width="10.140625" style="252" bestFit="1" customWidth="1"/>
    <col min="14077" max="14077" width="15.85546875" style="252" bestFit="1" customWidth="1"/>
    <col min="14078" max="14078" width="15.140625" style="252" bestFit="1" customWidth="1"/>
    <col min="14079" max="14079" width="18.28515625" style="252" bestFit="1" customWidth="1"/>
    <col min="14080" max="14080" width="13.28515625" style="252" bestFit="1" customWidth="1"/>
    <col min="14081" max="14081" width="19.28515625" style="252" customWidth="1"/>
    <col min="14082" max="14082" width="15.140625" style="252" customWidth="1"/>
    <col min="14083" max="14083" width="21" style="252" bestFit="1" customWidth="1"/>
    <col min="14084" max="14084" width="17.140625" style="252" bestFit="1" customWidth="1"/>
    <col min="14085" max="14085" width="16.85546875" style="252" bestFit="1" customWidth="1"/>
    <col min="14086" max="14086" width="16.7109375" style="252" bestFit="1" customWidth="1"/>
    <col min="14087" max="14087" width="15.7109375" style="252" bestFit="1" customWidth="1"/>
    <col min="14088" max="14088" width="16.28515625" style="252" bestFit="1" customWidth="1"/>
    <col min="14089" max="14089" width="17.28515625" style="252" customWidth="1"/>
    <col min="14090" max="14090" width="23.42578125" style="252" bestFit="1" customWidth="1"/>
    <col min="14091" max="14091" width="31.85546875" style="252" bestFit="1" customWidth="1"/>
    <col min="14092" max="14092" width="7.85546875" style="252" bestFit="1" customWidth="1"/>
    <col min="14093" max="14093" width="5.7109375" style="252" bestFit="1" customWidth="1"/>
    <col min="14094" max="14094" width="9.140625" style="252" bestFit="1" customWidth="1"/>
    <col min="14095" max="14095" width="13.5703125" style="252" bestFit="1" customWidth="1"/>
    <col min="14096" max="14324" width="9.140625" style="252"/>
    <col min="14325" max="14325" width="4.42578125" style="252" bestFit="1" customWidth="1"/>
    <col min="14326" max="14326" width="18.28515625" style="252" bestFit="1" customWidth="1"/>
    <col min="14327" max="14327" width="19" style="252" bestFit="1" customWidth="1"/>
    <col min="14328" max="14328" width="15.42578125" style="252" bestFit="1" customWidth="1"/>
    <col min="14329" max="14330" width="12.42578125" style="252" bestFit="1" customWidth="1"/>
    <col min="14331" max="14331" width="7.140625" style="252" bestFit="1" customWidth="1"/>
    <col min="14332" max="14332" width="10.140625" style="252" bestFit="1" customWidth="1"/>
    <col min="14333" max="14333" width="15.85546875" style="252" bestFit="1" customWidth="1"/>
    <col min="14334" max="14334" width="15.140625" style="252" bestFit="1" customWidth="1"/>
    <col min="14335" max="14335" width="18.28515625" style="252" bestFit="1" customWidth="1"/>
    <col min="14336" max="14336" width="13.28515625" style="252" bestFit="1" customWidth="1"/>
    <col min="14337" max="14337" width="19.28515625" style="252" customWidth="1"/>
    <col min="14338" max="14338" width="15.140625" style="252" customWidth="1"/>
    <col min="14339" max="14339" width="21" style="252" bestFit="1" customWidth="1"/>
    <col min="14340" max="14340" width="17.140625" style="252" bestFit="1" customWidth="1"/>
    <col min="14341" max="14341" width="16.85546875" style="252" bestFit="1" customWidth="1"/>
    <col min="14342" max="14342" width="16.7109375" style="252" bestFit="1" customWidth="1"/>
    <col min="14343" max="14343" width="15.7109375" style="252" bestFit="1" customWidth="1"/>
    <col min="14344" max="14344" width="16.28515625" style="252" bestFit="1" customWidth="1"/>
    <col min="14345" max="14345" width="17.28515625" style="252" customWidth="1"/>
    <col min="14346" max="14346" width="23.42578125" style="252" bestFit="1" customWidth="1"/>
    <col min="14347" max="14347" width="31.85546875" style="252" bestFit="1" customWidth="1"/>
    <col min="14348" max="14348" width="7.85546875" style="252" bestFit="1" customWidth="1"/>
    <col min="14349" max="14349" width="5.7109375" style="252" bestFit="1" customWidth="1"/>
    <col min="14350" max="14350" width="9.140625" style="252" bestFit="1" customWidth="1"/>
    <col min="14351" max="14351" width="13.5703125" style="252" bestFit="1" customWidth="1"/>
    <col min="14352" max="14580" width="9.140625" style="252"/>
    <col min="14581" max="14581" width="4.42578125" style="252" bestFit="1" customWidth="1"/>
    <col min="14582" max="14582" width="18.28515625" style="252" bestFit="1" customWidth="1"/>
    <col min="14583" max="14583" width="19" style="252" bestFit="1" customWidth="1"/>
    <col min="14584" max="14584" width="15.42578125" style="252" bestFit="1" customWidth="1"/>
    <col min="14585" max="14586" width="12.42578125" style="252" bestFit="1" customWidth="1"/>
    <col min="14587" max="14587" width="7.140625" style="252" bestFit="1" customWidth="1"/>
    <col min="14588" max="14588" width="10.140625" style="252" bestFit="1" customWidth="1"/>
    <col min="14589" max="14589" width="15.85546875" style="252" bestFit="1" customWidth="1"/>
    <col min="14590" max="14590" width="15.140625" style="252" bestFit="1" customWidth="1"/>
    <col min="14591" max="14591" width="18.28515625" style="252" bestFit="1" customWidth="1"/>
    <col min="14592" max="14592" width="13.28515625" style="252" bestFit="1" customWidth="1"/>
    <col min="14593" max="14593" width="19.28515625" style="252" customWidth="1"/>
    <col min="14594" max="14594" width="15.140625" style="252" customWidth="1"/>
    <col min="14595" max="14595" width="21" style="252" bestFit="1" customWidth="1"/>
    <col min="14596" max="14596" width="17.140625" style="252" bestFit="1" customWidth="1"/>
    <col min="14597" max="14597" width="16.85546875" style="252" bestFit="1" customWidth="1"/>
    <col min="14598" max="14598" width="16.7109375" style="252" bestFit="1" customWidth="1"/>
    <col min="14599" max="14599" width="15.7109375" style="252" bestFit="1" customWidth="1"/>
    <col min="14600" max="14600" width="16.28515625" style="252" bestFit="1" customWidth="1"/>
    <col min="14601" max="14601" width="17.28515625" style="252" customWidth="1"/>
    <col min="14602" max="14602" width="23.42578125" style="252" bestFit="1" customWidth="1"/>
    <col min="14603" max="14603" width="31.85546875" style="252" bestFit="1" customWidth="1"/>
    <col min="14604" max="14604" width="7.85546875" style="252" bestFit="1" customWidth="1"/>
    <col min="14605" max="14605" width="5.7109375" style="252" bestFit="1" customWidth="1"/>
    <col min="14606" max="14606" width="9.140625" style="252" bestFit="1" customWidth="1"/>
    <col min="14607" max="14607" width="13.5703125" style="252" bestFit="1" customWidth="1"/>
    <col min="14608" max="14836" width="9.140625" style="252"/>
    <col min="14837" max="14837" width="4.42578125" style="252" bestFit="1" customWidth="1"/>
    <col min="14838" max="14838" width="18.28515625" style="252" bestFit="1" customWidth="1"/>
    <col min="14839" max="14839" width="19" style="252" bestFit="1" customWidth="1"/>
    <col min="14840" max="14840" width="15.42578125" style="252" bestFit="1" customWidth="1"/>
    <col min="14841" max="14842" width="12.42578125" style="252" bestFit="1" customWidth="1"/>
    <col min="14843" max="14843" width="7.140625" style="252" bestFit="1" customWidth="1"/>
    <col min="14844" max="14844" width="10.140625" style="252" bestFit="1" customWidth="1"/>
    <col min="14845" max="14845" width="15.85546875" style="252" bestFit="1" customWidth="1"/>
    <col min="14846" max="14846" width="15.140625" style="252" bestFit="1" customWidth="1"/>
    <col min="14847" max="14847" width="18.28515625" style="252" bestFit="1" customWidth="1"/>
    <col min="14848" max="14848" width="13.28515625" style="252" bestFit="1" customWidth="1"/>
    <col min="14849" max="14849" width="19.28515625" style="252" customWidth="1"/>
    <col min="14850" max="14850" width="15.140625" style="252" customWidth="1"/>
    <col min="14851" max="14851" width="21" style="252" bestFit="1" customWidth="1"/>
    <col min="14852" max="14852" width="17.140625" style="252" bestFit="1" customWidth="1"/>
    <col min="14853" max="14853" width="16.85546875" style="252" bestFit="1" customWidth="1"/>
    <col min="14854" max="14854" width="16.7109375" style="252" bestFit="1" customWidth="1"/>
    <col min="14855" max="14855" width="15.7109375" style="252" bestFit="1" customWidth="1"/>
    <col min="14856" max="14856" width="16.28515625" style="252" bestFit="1" customWidth="1"/>
    <col min="14857" max="14857" width="17.28515625" style="252" customWidth="1"/>
    <col min="14858" max="14858" width="23.42578125" style="252" bestFit="1" customWidth="1"/>
    <col min="14859" max="14859" width="31.85546875" style="252" bestFit="1" customWidth="1"/>
    <col min="14860" max="14860" width="7.85546875" style="252" bestFit="1" customWidth="1"/>
    <col min="14861" max="14861" width="5.7109375" style="252" bestFit="1" customWidth="1"/>
    <col min="14862" max="14862" width="9.140625" style="252" bestFit="1" customWidth="1"/>
    <col min="14863" max="14863" width="13.5703125" style="252" bestFit="1" customWidth="1"/>
    <col min="14864" max="15092" width="9.140625" style="252"/>
    <col min="15093" max="15093" width="4.42578125" style="252" bestFit="1" customWidth="1"/>
    <col min="15094" max="15094" width="18.28515625" style="252" bestFit="1" customWidth="1"/>
    <col min="15095" max="15095" width="19" style="252" bestFit="1" customWidth="1"/>
    <col min="15096" max="15096" width="15.42578125" style="252" bestFit="1" customWidth="1"/>
    <col min="15097" max="15098" width="12.42578125" style="252" bestFit="1" customWidth="1"/>
    <col min="15099" max="15099" width="7.140625" style="252" bestFit="1" customWidth="1"/>
    <col min="15100" max="15100" width="10.140625" style="252" bestFit="1" customWidth="1"/>
    <col min="15101" max="15101" width="15.85546875" style="252" bestFit="1" customWidth="1"/>
    <col min="15102" max="15102" width="15.140625" style="252" bestFit="1" customWidth="1"/>
    <col min="15103" max="15103" width="18.28515625" style="252" bestFit="1" customWidth="1"/>
    <col min="15104" max="15104" width="13.28515625" style="252" bestFit="1" customWidth="1"/>
    <col min="15105" max="15105" width="19.28515625" style="252" customWidth="1"/>
    <col min="15106" max="15106" width="15.140625" style="252" customWidth="1"/>
    <col min="15107" max="15107" width="21" style="252" bestFit="1" customWidth="1"/>
    <col min="15108" max="15108" width="17.140625" style="252" bestFit="1" customWidth="1"/>
    <col min="15109" max="15109" width="16.85546875" style="252" bestFit="1" customWidth="1"/>
    <col min="15110" max="15110" width="16.7109375" style="252" bestFit="1" customWidth="1"/>
    <col min="15111" max="15111" width="15.7109375" style="252" bestFit="1" customWidth="1"/>
    <col min="15112" max="15112" width="16.28515625" style="252" bestFit="1" customWidth="1"/>
    <col min="15113" max="15113" width="17.28515625" style="252" customWidth="1"/>
    <col min="15114" max="15114" width="23.42578125" style="252" bestFit="1" customWidth="1"/>
    <col min="15115" max="15115" width="31.85546875" style="252" bestFit="1" customWidth="1"/>
    <col min="15116" max="15116" width="7.85546875" style="252" bestFit="1" customWidth="1"/>
    <col min="15117" max="15117" width="5.7109375" style="252" bestFit="1" customWidth="1"/>
    <col min="15118" max="15118" width="9.140625" style="252" bestFit="1" customWidth="1"/>
    <col min="15119" max="15119" width="13.5703125" style="252" bestFit="1" customWidth="1"/>
    <col min="15120" max="15348" width="9.140625" style="252"/>
    <col min="15349" max="15349" width="4.42578125" style="252" bestFit="1" customWidth="1"/>
    <col min="15350" max="15350" width="18.28515625" style="252" bestFit="1" customWidth="1"/>
    <col min="15351" max="15351" width="19" style="252" bestFit="1" customWidth="1"/>
    <col min="15352" max="15352" width="15.42578125" style="252" bestFit="1" customWidth="1"/>
    <col min="15353" max="15354" width="12.42578125" style="252" bestFit="1" customWidth="1"/>
    <col min="15355" max="15355" width="7.140625" style="252" bestFit="1" customWidth="1"/>
    <col min="15356" max="15356" width="10.140625" style="252" bestFit="1" customWidth="1"/>
    <col min="15357" max="15357" width="15.85546875" style="252" bestFit="1" customWidth="1"/>
    <col min="15358" max="15358" width="15.140625" style="252" bestFit="1" customWidth="1"/>
    <col min="15359" max="15359" width="18.28515625" style="252" bestFit="1" customWidth="1"/>
    <col min="15360" max="15360" width="13.28515625" style="252" bestFit="1" customWidth="1"/>
    <col min="15361" max="15361" width="19.28515625" style="252" customWidth="1"/>
    <col min="15362" max="15362" width="15.140625" style="252" customWidth="1"/>
    <col min="15363" max="15363" width="21" style="252" bestFit="1" customWidth="1"/>
    <col min="15364" max="15364" width="17.140625" style="252" bestFit="1" customWidth="1"/>
    <col min="15365" max="15365" width="16.85546875" style="252" bestFit="1" customWidth="1"/>
    <col min="15366" max="15366" width="16.7109375" style="252" bestFit="1" customWidth="1"/>
    <col min="15367" max="15367" width="15.7109375" style="252" bestFit="1" customWidth="1"/>
    <col min="15368" max="15368" width="16.28515625" style="252" bestFit="1" customWidth="1"/>
    <col min="15369" max="15369" width="17.28515625" style="252" customWidth="1"/>
    <col min="15370" max="15370" width="23.42578125" style="252" bestFit="1" customWidth="1"/>
    <col min="15371" max="15371" width="31.85546875" style="252" bestFit="1" customWidth="1"/>
    <col min="15372" max="15372" width="7.85546875" style="252" bestFit="1" customWidth="1"/>
    <col min="15373" max="15373" width="5.7109375" style="252" bestFit="1" customWidth="1"/>
    <col min="15374" max="15374" width="9.140625" style="252" bestFit="1" customWidth="1"/>
    <col min="15375" max="15375" width="13.5703125" style="252" bestFit="1" customWidth="1"/>
    <col min="15376" max="15604" width="9.140625" style="252"/>
    <col min="15605" max="15605" width="4.42578125" style="252" bestFit="1" customWidth="1"/>
    <col min="15606" max="15606" width="18.28515625" style="252" bestFit="1" customWidth="1"/>
    <col min="15607" max="15607" width="19" style="252" bestFit="1" customWidth="1"/>
    <col min="15608" max="15608" width="15.42578125" style="252" bestFit="1" customWidth="1"/>
    <col min="15609" max="15610" width="12.42578125" style="252" bestFit="1" customWidth="1"/>
    <col min="15611" max="15611" width="7.140625" style="252" bestFit="1" customWidth="1"/>
    <col min="15612" max="15612" width="10.140625" style="252" bestFit="1" customWidth="1"/>
    <col min="15613" max="15613" width="15.85546875" style="252" bestFit="1" customWidth="1"/>
    <col min="15614" max="15614" width="15.140625" style="252" bestFit="1" customWidth="1"/>
    <col min="15615" max="15615" width="18.28515625" style="252" bestFit="1" customWidth="1"/>
    <col min="15616" max="15616" width="13.28515625" style="252" bestFit="1" customWidth="1"/>
    <col min="15617" max="15617" width="19.28515625" style="252" customWidth="1"/>
    <col min="15618" max="15618" width="15.140625" style="252" customWidth="1"/>
    <col min="15619" max="15619" width="21" style="252" bestFit="1" customWidth="1"/>
    <col min="15620" max="15620" width="17.140625" style="252" bestFit="1" customWidth="1"/>
    <col min="15621" max="15621" width="16.85546875" style="252" bestFit="1" customWidth="1"/>
    <col min="15622" max="15622" width="16.7109375" style="252" bestFit="1" customWidth="1"/>
    <col min="15623" max="15623" width="15.7109375" style="252" bestFit="1" customWidth="1"/>
    <col min="15624" max="15624" width="16.28515625" style="252" bestFit="1" customWidth="1"/>
    <col min="15625" max="15625" width="17.28515625" style="252" customWidth="1"/>
    <col min="15626" max="15626" width="23.42578125" style="252" bestFit="1" customWidth="1"/>
    <col min="15627" max="15627" width="31.85546875" style="252" bestFit="1" customWidth="1"/>
    <col min="15628" max="15628" width="7.85546875" style="252" bestFit="1" customWidth="1"/>
    <col min="15629" max="15629" width="5.7109375" style="252" bestFit="1" customWidth="1"/>
    <col min="15630" max="15630" width="9.140625" style="252" bestFit="1" customWidth="1"/>
    <col min="15631" max="15631" width="13.5703125" style="252" bestFit="1" customWidth="1"/>
    <col min="15632" max="15860" width="9.140625" style="252"/>
    <col min="15861" max="15861" width="4.42578125" style="252" bestFit="1" customWidth="1"/>
    <col min="15862" max="15862" width="18.28515625" style="252" bestFit="1" customWidth="1"/>
    <col min="15863" max="15863" width="19" style="252" bestFit="1" customWidth="1"/>
    <col min="15864" max="15864" width="15.42578125" style="252" bestFit="1" customWidth="1"/>
    <col min="15865" max="15866" width="12.42578125" style="252" bestFit="1" customWidth="1"/>
    <col min="15867" max="15867" width="7.140625" style="252" bestFit="1" customWidth="1"/>
    <col min="15868" max="15868" width="10.140625" style="252" bestFit="1" customWidth="1"/>
    <col min="15869" max="15869" width="15.85546875" style="252" bestFit="1" customWidth="1"/>
    <col min="15870" max="15870" width="15.140625" style="252" bestFit="1" customWidth="1"/>
    <col min="15871" max="15871" width="18.28515625" style="252" bestFit="1" customWidth="1"/>
    <col min="15872" max="15872" width="13.28515625" style="252" bestFit="1" customWidth="1"/>
    <col min="15873" max="15873" width="19.28515625" style="252" customWidth="1"/>
    <col min="15874" max="15874" width="15.140625" style="252" customWidth="1"/>
    <col min="15875" max="15875" width="21" style="252" bestFit="1" customWidth="1"/>
    <col min="15876" max="15876" width="17.140625" style="252" bestFit="1" customWidth="1"/>
    <col min="15877" max="15877" width="16.85546875" style="252" bestFit="1" customWidth="1"/>
    <col min="15878" max="15878" width="16.7109375" style="252" bestFit="1" customWidth="1"/>
    <col min="15879" max="15879" width="15.7109375" style="252" bestFit="1" customWidth="1"/>
    <col min="15880" max="15880" width="16.28515625" style="252" bestFit="1" customWidth="1"/>
    <col min="15881" max="15881" width="17.28515625" style="252" customWidth="1"/>
    <col min="15882" max="15882" width="23.42578125" style="252" bestFit="1" customWidth="1"/>
    <col min="15883" max="15883" width="31.85546875" style="252" bestFit="1" customWidth="1"/>
    <col min="15884" max="15884" width="7.85546875" style="252" bestFit="1" customWidth="1"/>
    <col min="15885" max="15885" width="5.7109375" style="252" bestFit="1" customWidth="1"/>
    <col min="15886" max="15886" width="9.140625" style="252" bestFit="1" customWidth="1"/>
    <col min="15887" max="15887" width="13.5703125" style="252" bestFit="1" customWidth="1"/>
    <col min="15888" max="16116" width="9.140625" style="252"/>
    <col min="16117" max="16117" width="4.42578125" style="252" bestFit="1" customWidth="1"/>
    <col min="16118" max="16118" width="18.28515625" style="252" bestFit="1" customWidth="1"/>
    <col min="16119" max="16119" width="19" style="252" bestFit="1" customWidth="1"/>
    <col min="16120" max="16120" width="15.42578125" style="252" bestFit="1" customWidth="1"/>
    <col min="16121" max="16122" width="12.42578125" style="252" bestFit="1" customWidth="1"/>
    <col min="16123" max="16123" width="7.140625" style="252" bestFit="1" customWidth="1"/>
    <col min="16124" max="16124" width="10.140625" style="252" bestFit="1" customWidth="1"/>
    <col min="16125" max="16125" width="15.85546875" style="252" bestFit="1" customWidth="1"/>
    <col min="16126" max="16126" width="15.140625" style="252" bestFit="1" customWidth="1"/>
    <col min="16127" max="16127" width="18.28515625" style="252" bestFit="1" customWidth="1"/>
    <col min="16128" max="16128" width="13.28515625" style="252" bestFit="1" customWidth="1"/>
    <col min="16129" max="16129" width="19.28515625" style="252" customWidth="1"/>
    <col min="16130" max="16130" width="15.140625" style="252" customWidth="1"/>
    <col min="16131" max="16131" width="21" style="252" bestFit="1" customWidth="1"/>
    <col min="16132" max="16132" width="17.140625" style="252" bestFit="1" customWidth="1"/>
    <col min="16133" max="16133" width="16.85546875" style="252" bestFit="1" customWidth="1"/>
    <col min="16134" max="16134" width="16.7109375" style="252" bestFit="1" customWidth="1"/>
    <col min="16135" max="16135" width="15.7109375" style="252" bestFit="1" customWidth="1"/>
    <col min="16136" max="16136" width="16.28515625" style="252" bestFit="1" customWidth="1"/>
    <col min="16137" max="16137" width="17.28515625" style="252" customWidth="1"/>
    <col min="16138" max="16138" width="23.42578125" style="252" bestFit="1" customWidth="1"/>
    <col min="16139" max="16139" width="31.85546875" style="252" bestFit="1" customWidth="1"/>
    <col min="16140" max="16140" width="7.85546875" style="252" bestFit="1" customWidth="1"/>
    <col min="16141" max="16141" width="5.7109375" style="252" bestFit="1" customWidth="1"/>
    <col min="16142" max="16142" width="9.140625" style="252" bestFit="1" customWidth="1"/>
    <col min="16143" max="16143" width="13.5703125" style="252" bestFit="1" customWidth="1"/>
    <col min="16144" max="16384" width="9.140625" style="252"/>
  </cols>
  <sheetData>
    <row r="1" spans="1:32" ht="18.75" x14ac:dyDescent="0.25">
      <c r="L1" s="89" t="s">
        <v>611</v>
      </c>
    </row>
    <row r="2" spans="1:32" ht="18.75" x14ac:dyDescent="0.3">
      <c r="L2" s="117" t="s">
        <v>1</v>
      </c>
    </row>
    <row r="3" spans="1:32" ht="18.75" x14ac:dyDescent="0.3">
      <c r="L3" s="117" t="s">
        <v>305</v>
      </c>
    </row>
    <row r="4" spans="1:32" ht="16.5" x14ac:dyDescent="0.25">
      <c r="B4" s="1144" t="s">
        <v>612</v>
      </c>
      <c r="C4" s="1144"/>
      <c r="D4" s="1144"/>
      <c r="E4" s="1144"/>
      <c r="F4" s="1144"/>
      <c r="G4" s="1144"/>
      <c r="H4" s="1144"/>
      <c r="I4" s="1144"/>
      <c r="J4" s="1144"/>
      <c r="K4" s="1144"/>
      <c r="L4" s="1144"/>
    </row>
    <row r="5" spans="1:32" x14ac:dyDescent="0.25">
      <c r="C5" s="252"/>
      <c r="D5" s="252"/>
      <c r="E5" s="252"/>
      <c r="F5" s="252"/>
      <c r="G5" s="252"/>
      <c r="H5" s="252"/>
      <c r="I5" s="252"/>
      <c r="J5" s="252"/>
      <c r="K5" s="252"/>
      <c r="L5" s="252"/>
      <c r="M5" s="254"/>
      <c r="N5" s="254"/>
    </row>
    <row r="6" spans="1:32" ht="15.75" x14ac:dyDescent="0.25">
      <c r="B6" s="836" t="str">
        <f>'1-2023'!B7:AY7</f>
        <v>Инвестиционная программа  ГУП НАО "Нарьян-Марская электростанция"</v>
      </c>
      <c r="C6" s="836"/>
      <c r="D6" s="836"/>
      <c r="E6" s="836"/>
      <c r="F6" s="836"/>
      <c r="G6" s="836"/>
      <c r="H6" s="836"/>
      <c r="I6" s="836"/>
      <c r="J6" s="836"/>
      <c r="K6" s="836"/>
      <c r="L6" s="836"/>
      <c r="M6" s="255"/>
      <c r="N6" s="255"/>
      <c r="O6" s="255"/>
      <c r="P6" s="255"/>
      <c r="Q6" s="255"/>
      <c r="R6" s="255"/>
      <c r="S6" s="255"/>
      <c r="T6" s="255"/>
      <c r="U6" s="255"/>
      <c r="V6" s="255"/>
      <c r="W6" s="255"/>
      <c r="X6" s="255"/>
      <c r="Y6" s="255"/>
      <c r="Z6" s="255"/>
      <c r="AA6" s="255"/>
      <c r="AB6" s="255"/>
      <c r="AC6" s="255"/>
      <c r="AD6" s="255"/>
      <c r="AE6" s="255"/>
      <c r="AF6" s="255"/>
    </row>
    <row r="7" spans="1:32" ht="15.75" x14ac:dyDescent="0.25">
      <c r="B7" s="964" t="s">
        <v>4</v>
      </c>
      <c r="C7" s="964"/>
      <c r="D7" s="964"/>
      <c r="E7" s="964"/>
      <c r="F7" s="964"/>
      <c r="G7" s="964"/>
      <c r="H7" s="964"/>
      <c r="I7" s="964"/>
      <c r="J7" s="964"/>
      <c r="K7" s="964"/>
      <c r="L7" s="964"/>
      <c r="M7" s="122"/>
      <c r="N7" s="122"/>
      <c r="O7" s="122"/>
      <c r="P7" s="122"/>
      <c r="Q7" s="122"/>
      <c r="R7" s="122"/>
      <c r="S7" s="122"/>
      <c r="T7" s="122"/>
      <c r="U7" s="122"/>
      <c r="V7" s="122"/>
      <c r="W7" s="122"/>
      <c r="X7" s="122"/>
      <c r="Y7" s="122"/>
      <c r="Z7" s="122"/>
      <c r="AA7" s="122"/>
      <c r="AB7" s="122"/>
      <c r="AC7" s="122"/>
      <c r="AD7" s="122"/>
      <c r="AE7" s="122"/>
      <c r="AF7" s="122"/>
    </row>
    <row r="8" spans="1:32" ht="16.5" x14ac:dyDescent="0.25">
      <c r="B8" s="1150" t="str">
        <f>'1-2023'!B12:AY12</f>
        <v>Утвержденные плановые значения показателей приведены в соответствии с:  "решение об утверждении инвестиционной программы отсутствует"</v>
      </c>
      <c r="C8" s="1150"/>
      <c r="D8" s="1150"/>
      <c r="E8" s="1150"/>
      <c r="F8" s="1150"/>
      <c r="G8" s="1150"/>
      <c r="H8" s="1150"/>
      <c r="I8" s="1150"/>
      <c r="J8" s="1150"/>
      <c r="K8" s="1150"/>
      <c r="L8" s="1150"/>
      <c r="M8" s="256"/>
      <c r="N8" s="256"/>
      <c r="O8" s="256"/>
      <c r="P8" s="256"/>
      <c r="Q8" s="256"/>
      <c r="R8" s="256"/>
      <c r="S8" s="256"/>
      <c r="T8" s="256"/>
      <c r="U8" s="256"/>
      <c r="V8" s="256"/>
      <c r="W8" s="256"/>
      <c r="X8" s="256"/>
      <c r="Y8" s="256"/>
      <c r="Z8" s="256"/>
      <c r="AA8" s="256"/>
      <c r="AB8" s="256"/>
      <c r="AC8" s="256"/>
      <c r="AD8" s="256"/>
      <c r="AE8" s="256"/>
      <c r="AF8" s="256"/>
    </row>
    <row r="9" spans="1:32" ht="15.75" x14ac:dyDescent="0.25">
      <c r="B9" s="965" t="s">
        <v>1682</v>
      </c>
      <c r="C9" s="950"/>
      <c r="D9" s="950"/>
      <c r="E9" s="950"/>
      <c r="F9" s="950"/>
      <c r="G9" s="950"/>
      <c r="H9" s="950"/>
      <c r="I9" s="950"/>
      <c r="J9" s="950"/>
      <c r="K9" s="950"/>
      <c r="L9" s="950"/>
      <c r="M9" s="254"/>
      <c r="N9" s="254"/>
    </row>
    <row r="10" spans="1:32" ht="15.75" thickBot="1" x14ac:dyDescent="0.3">
      <c r="M10" s="254"/>
      <c r="N10" s="254"/>
    </row>
    <row r="11" spans="1:32" s="176" customFormat="1" ht="81.75" customHeight="1" thickBot="1" x14ac:dyDescent="0.3">
      <c r="A11" s="179"/>
      <c r="B11" s="1141" t="s">
        <v>7</v>
      </c>
      <c r="C11" s="1141" t="s">
        <v>8</v>
      </c>
      <c r="D11" s="1145" t="s">
        <v>9</v>
      </c>
      <c r="E11" s="1141" t="s">
        <v>613</v>
      </c>
      <c r="F11" s="1147" t="s">
        <v>614</v>
      </c>
      <c r="G11" s="895" t="s">
        <v>615</v>
      </c>
      <c r="H11" s="1139" t="s">
        <v>616</v>
      </c>
      <c r="I11" s="1140"/>
      <c r="J11" s="1141" t="s">
        <v>617</v>
      </c>
      <c r="K11" s="1143" t="s">
        <v>586</v>
      </c>
      <c r="L11" s="1129"/>
      <c r="M11" s="257"/>
      <c r="N11" s="253"/>
      <c r="O11" s="253"/>
      <c r="P11" s="252"/>
      <c r="Q11" s="252"/>
      <c r="R11" s="252"/>
      <c r="S11" s="252"/>
      <c r="T11" s="252"/>
      <c r="U11" s="252"/>
      <c r="V11" s="252"/>
      <c r="W11" s="252"/>
      <c r="X11" s="252"/>
      <c r="Y11" s="252"/>
    </row>
    <row r="12" spans="1:32" s="176" customFormat="1" ht="237" thickBot="1" x14ac:dyDescent="0.3">
      <c r="A12" s="179"/>
      <c r="B12" s="1142"/>
      <c r="C12" s="1142"/>
      <c r="D12" s="1146"/>
      <c r="E12" s="1142"/>
      <c r="F12" s="1148"/>
      <c r="G12" s="1149"/>
      <c r="H12" s="181" t="s">
        <v>618</v>
      </c>
      <c r="I12" s="258" t="s">
        <v>619</v>
      </c>
      <c r="J12" s="1142"/>
      <c r="K12" s="182" t="s">
        <v>597</v>
      </c>
      <c r="L12" s="259" t="s">
        <v>598</v>
      </c>
      <c r="M12" s="257"/>
      <c r="N12" s="253"/>
      <c r="O12" s="253"/>
      <c r="P12" s="252"/>
      <c r="R12" s="252"/>
      <c r="S12" s="252"/>
      <c r="T12" s="252"/>
      <c r="U12" s="252"/>
      <c r="V12" s="252"/>
      <c r="W12" s="252"/>
      <c r="X12" s="252"/>
      <c r="Y12" s="252"/>
    </row>
    <row r="13" spans="1:32" s="176" customFormat="1" ht="15.75" x14ac:dyDescent="0.25">
      <c r="A13" s="179"/>
      <c r="B13" s="372">
        <v>1</v>
      </c>
      <c r="C13" s="373">
        <v>2</v>
      </c>
      <c r="D13" s="374">
        <v>3</v>
      </c>
      <c r="E13" s="373">
        <v>4</v>
      </c>
      <c r="F13" s="374">
        <v>5</v>
      </c>
      <c r="G13" s="373">
        <v>6</v>
      </c>
      <c r="H13" s="374">
        <v>7</v>
      </c>
      <c r="I13" s="373">
        <v>8</v>
      </c>
      <c r="J13" s="374">
        <v>9</v>
      </c>
      <c r="K13" s="373">
        <v>10</v>
      </c>
      <c r="L13" s="375">
        <v>11</v>
      </c>
      <c r="M13" s="257"/>
      <c r="N13" s="253"/>
      <c r="O13" s="253"/>
      <c r="P13" s="252"/>
      <c r="Q13" s="252"/>
      <c r="R13" s="252"/>
      <c r="S13" s="252"/>
      <c r="T13" s="252"/>
      <c r="U13" s="252"/>
      <c r="V13" s="252"/>
      <c r="W13" s="252"/>
      <c r="X13" s="252"/>
      <c r="Y13" s="252"/>
    </row>
    <row r="14" spans="1:32" s="176" customFormat="1" ht="48" customHeight="1" x14ac:dyDescent="0.25">
      <c r="A14" s="179"/>
      <c r="B14" s="402">
        <v>0</v>
      </c>
      <c r="C14" s="402" t="s">
        <v>92</v>
      </c>
      <c r="D14" s="403" t="s">
        <v>93</v>
      </c>
      <c r="E14" s="403" t="s">
        <v>180</v>
      </c>
      <c r="F14" s="403" t="s">
        <v>180</v>
      </c>
      <c r="G14" s="403" t="s">
        <v>180</v>
      </c>
      <c r="H14" s="403" t="s">
        <v>180</v>
      </c>
      <c r="I14" s="403" t="s">
        <v>180</v>
      </c>
      <c r="J14" s="403" t="s">
        <v>180</v>
      </c>
      <c r="K14" s="403" t="s">
        <v>180</v>
      </c>
      <c r="L14" s="403" t="s">
        <v>180</v>
      </c>
      <c r="M14" s="257"/>
      <c r="N14" s="253"/>
      <c r="O14" s="253"/>
      <c r="P14" s="252"/>
      <c r="Q14" s="252"/>
      <c r="R14" s="252"/>
      <c r="S14" s="252"/>
      <c r="T14" s="252"/>
      <c r="U14" s="252"/>
      <c r="V14" s="252"/>
      <c r="W14" s="252"/>
      <c r="X14" s="252"/>
      <c r="Y14" s="252"/>
    </row>
    <row r="15" spans="1:32" s="176" customFormat="1" ht="42" customHeight="1" x14ac:dyDescent="0.25">
      <c r="A15" s="179"/>
      <c r="B15" s="406" t="s">
        <v>94</v>
      </c>
      <c r="C15" s="413" t="s">
        <v>1506</v>
      </c>
      <c r="D15" s="399" t="s">
        <v>93</v>
      </c>
      <c r="E15" s="619" t="s">
        <v>180</v>
      </c>
      <c r="F15" s="619" t="s">
        <v>180</v>
      </c>
      <c r="G15" s="619" t="s">
        <v>180</v>
      </c>
      <c r="H15" s="619" t="s">
        <v>180</v>
      </c>
      <c r="I15" s="619" t="s">
        <v>180</v>
      </c>
      <c r="J15" s="619" t="s">
        <v>180</v>
      </c>
      <c r="K15" s="619" t="s">
        <v>180</v>
      </c>
      <c r="L15" s="619" t="s">
        <v>180</v>
      </c>
      <c r="M15" s="257"/>
      <c r="N15" s="253"/>
      <c r="O15" s="253"/>
      <c r="P15" s="252"/>
      <c r="Q15" s="252"/>
      <c r="R15" s="252"/>
      <c r="S15" s="252"/>
      <c r="T15" s="252"/>
      <c r="U15" s="252"/>
      <c r="V15" s="252"/>
      <c r="W15" s="252"/>
      <c r="X15" s="252"/>
      <c r="Y15" s="252"/>
    </row>
    <row r="16" spans="1:32" s="176" customFormat="1" ht="42" customHeight="1" x14ac:dyDescent="0.25">
      <c r="A16" s="179"/>
      <c r="B16" s="406" t="s">
        <v>1507</v>
      </c>
      <c r="C16" s="413" t="s">
        <v>95</v>
      </c>
      <c r="D16" s="399" t="s">
        <v>93</v>
      </c>
      <c r="E16" s="619" t="s">
        <v>180</v>
      </c>
      <c r="F16" s="619" t="s">
        <v>180</v>
      </c>
      <c r="G16" s="619" t="s">
        <v>180</v>
      </c>
      <c r="H16" s="619" t="s">
        <v>180</v>
      </c>
      <c r="I16" s="619" t="s">
        <v>180</v>
      </c>
      <c r="J16" s="619" t="s">
        <v>180</v>
      </c>
      <c r="K16" s="619" t="s">
        <v>180</v>
      </c>
      <c r="L16" s="619" t="s">
        <v>180</v>
      </c>
      <c r="M16" s="257"/>
      <c r="N16" s="253"/>
      <c r="O16" s="253"/>
      <c r="P16" s="252"/>
      <c r="Q16" s="252"/>
      <c r="R16" s="252"/>
      <c r="S16" s="252"/>
      <c r="T16" s="252"/>
      <c r="U16" s="252"/>
      <c r="V16" s="252"/>
      <c r="W16" s="252"/>
      <c r="X16" s="252"/>
      <c r="Y16" s="252"/>
    </row>
    <row r="17" spans="1:25" s="176" customFormat="1" ht="42" customHeight="1" x14ac:dyDescent="0.25">
      <c r="A17" s="179"/>
      <c r="B17" s="406" t="s">
        <v>1508</v>
      </c>
      <c r="C17" s="413" t="s">
        <v>97</v>
      </c>
      <c r="D17" s="399" t="s">
        <v>93</v>
      </c>
      <c r="E17" s="724" t="s">
        <v>180</v>
      </c>
      <c r="F17" s="724" t="s">
        <v>180</v>
      </c>
      <c r="G17" s="724" t="s">
        <v>180</v>
      </c>
      <c r="H17" s="724" t="s">
        <v>180</v>
      </c>
      <c r="I17" s="724" t="s">
        <v>180</v>
      </c>
      <c r="J17" s="724" t="s">
        <v>180</v>
      </c>
      <c r="K17" s="724" t="s">
        <v>180</v>
      </c>
      <c r="L17" s="724" t="s">
        <v>180</v>
      </c>
      <c r="M17" s="257"/>
      <c r="N17" s="253"/>
      <c r="O17" s="253"/>
      <c r="P17" s="252"/>
      <c r="Q17" s="252"/>
      <c r="R17" s="252"/>
      <c r="S17" s="252"/>
      <c r="T17" s="252"/>
      <c r="U17" s="252"/>
      <c r="V17" s="252"/>
      <c r="W17" s="252"/>
      <c r="X17" s="252"/>
      <c r="Y17" s="252"/>
    </row>
    <row r="18" spans="1:25" s="176" customFormat="1" ht="42" customHeight="1" x14ac:dyDescent="0.25">
      <c r="A18" s="179"/>
      <c r="B18" s="406" t="s">
        <v>1509</v>
      </c>
      <c r="C18" s="413" t="s">
        <v>99</v>
      </c>
      <c r="D18" s="399" t="s">
        <v>93</v>
      </c>
      <c r="E18" s="725" t="s">
        <v>180</v>
      </c>
      <c r="F18" s="725" t="s">
        <v>180</v>
      </c>
      <c r="G18" s="725" t="s">
        <v>180</v>
      </c>
      <c r="H18" s="725" t="s">
        <v>180</v>
      </c>
      <c r="I18" s="726" t="s">
        <v>180</v>
      </c>
      <c r="J18" s="727" t="s">
        <v>180</v>
      </c>
      <c r="K18" s="725" t="s">
        <v>180</v>
      </c>
      <c r="L18" s="725" t="s">
        <v>180</v>
      </c>
      <c r="M18" s="257"/>
      <c r="N18" s="253"/>
      <c r="O18" s="253"/>
      <c r="P18" s="252"/>
      <c r="Q18" s="252"/>
      <c r="R18" s="252"/>
      <c r="S18" s="252"/>
      <c r="T18" s="252"/>
      <c r="U18" s="252"/>
      <c r="V18" s="252"/>
      <c r="W18" s="252"/>
      <c r="X18" s="252"/>
      <c r="Y18" s="252"/>
    </row>
    <row r="19" spans="1:25" s="176" customFormat="1" ht="42" customHeight="1" x14ac:dyDescent="0.25">
      <c r="A19" s="179"/>
      <c r="B19" s="406" t="s">
        <v>1510</v>
      </c>
      <c r="C19" s="413" t="s">
        <v>101</v>
      </c>
      <c r="D19" s="399" t="s">
        <v>93</v>
      </c>
      <c r="E19" s="725" t="s">
        <v>180</v>
      </c>
      <c r="F19" s="725" t="s">
        <v>180</v>
      </c>
      <c r="G19" s="725" t="s">
        <v>180</v>
      </c>
      <c r="H19" s="725" t="s">
        <v>180</v>
      </c>
      <c r="I19" s="726" t="s">
        <v>180</v>
      </c>
      <c r="J19" s="727" t="s">
        <v>180</v>
      </c>
      <c r="K19" s="725" t="s">
        <v>180</v>
      </c>
      <c r="L19" s="725" t="s">
        <v>180</v>
      </c>
      <c r="M19" s="257"/>
      <c r="N19" s="253"/>
      <c r="O19" s="253"/>
      <c r="P19" s="252"/>
      <c r="Q19" s="252"/>
      <c r="R19" s="252"/>
      <c r="S19" s="252"/>
      <c r="T19" s="252"/>
      <c r="U19" s="252"/>
      <c r="V19" s="252"/>
      <c r="W19" s="252"/>
      <c r="X19" s="252"/>
      <c r="Y19" s="252"/>
    </row>
    <row r="20" spans="1:25" s="176" customFormat="1" ht="42" customHeight="1" x14ac:dyDescent="0.25">
      <c r="A20" s="179"/>
      <c r="B20" s="406" t="s">
        <v>1511</v>
      </c>
      <c r="C20" s="413" t="s">
        <v>103</v>
      </c>
      <c r="D20" s="399" t="s">
        <v>93</v>
      </c>
      <c r="E20" s="728" t="s">
        <v>180</v>
      </c>
      <c r="F20" s="728" t="s">
        <v>180</v>
      </c>
      <c r="G20" s="728" t="s">
        <v>180</v>
      </c>
      <c r="H20" s="728" t="s">
        <v>180</v>
      </c>
      <c r="I20" s="728" t="s">
        <v>180</v>
      </c>
      <c r="J20" s="728" t="s">
        <v>180</v>
      </c>
      <c r="K20" s="728" t="s">
        <v>180</v>
      </c>
      <c r="L20" s="728" t="s">
        <v>180</v>
      </c>
      <c r="M20" s="257"/>
      <c r="N20" s="253"/>
      <c r="O20" s="253"/>
      <c r="P20" s="252"/>
      <c r="Q20" s="252"/>
      <c r="R20" s="252"/>
      <c r="S20" s="252"/>
      <c r="T20" s="252"/>
      <c r="U20" s="252"/>
      <c r="V20" s="252"/>
      <c r="W20" s="252"/>
      <c r="X20" s="252"/>
      <c r="Y20" s="252"/>
    </row>
    <row r="21" spans="1:25" s="176" customFormat="1" ht="42" customHeight="1" x14ac:dyDescent="0.25">
      <c r="A21" s="179"/>
      <c r="B21" s="406" t="s">
        <v>1512</v>
      </c>
      <c r="C21" s="413" t="s">
        <v>105</v>
      </c>
      <c r="D21" s="399" t="s">
        <v>93</v>
      </c>
      <c r="E21" s="729" t="s">
        <v>180</v>
      </c>
      <c r="F21" s="728" t="s">
        <v>180</v>
      </c>
      <c r="G21" s="730" t="s">
        <v>180</v>
      </c>
      <c r="H21" s="730" t="s">
        <v>180</v>
      </c>
      <c r="I21" s="730" t="s">
        <v>180</v>
      </c>
      <c r="J21" s="730" t="s">
        <v>180</v>
      </c>
      <c r="K21" s="730" t="s">
        <v>180</v>
      </c>
      <c r="L21" s="730" t="s">
        <v>180</v>
      </c>
      <c r="M21" s="257"/>
      <c r="N21" s="253"/>
      <c r="O21" s="253"/>
      <c r="P21" s="252"/>
      <c r="Q21" s="252"/>
      <c r="R21" s="252"/>
      <c r="S21" s="252"/>
      <c r="T21" s="252"/>
      <c r="U21" s="252"/>
      <c r="V21" s="252"/>
      <c r="W21" s="252"/>
      <c r="X21" s="252"/>
      <c r="Y21" s="252"/>
    </row>
    <row r="22" spans="1:25" s="176" customFormat="1" ht="42" customHeight="1" x14ac:dyDescent="0.25">
      <c r="A22" s="179"/>
      <c r="B22" s="406" t="s">
        <v>96</v>
      </c>
      <c r="C22" s="413" t="s">
        <v>1513</v>
      </c>
      <c r="D22" s="399" t="s">
        <v>93</v>
      </c>
      <c r="E22" s="731" t="s">
        <v>180</v>
      </c>
      <c r="F22" s="732" t="s">
        <v>180</v>
      </c>
      <c r="G22" s="733" t="s">
        <v>180</v>
      </c>
      <c r="H22" s="733" t="s">
        <v>180</v>
      </c>
      <c r="I22" s="733" t="s">
        <v>180</v>
      </c>
      <c r="J22" s="733" t="s">
        <v>180</v>
      </c>
      <c r="K22" s="733" t="s">
        <v>180</v>
      </c>
      <c r="L22" s="733" t="s">
        <v>180</v>
      </c>
      <c r="M22" s="257"/>
      <c r="N22" s="253"/>
      <c r="O22" s="253"/>
      <c r="P22" s="252"/>
      <c r="Q22" s="252"/>
      <c r="R22" s="252"/>
      <c r="S22" s="252"/>
      <c r="T22" s="252"/>
      <c r="U22" s="252"/>
      <c r="V22" s="252"/>
      <c r="W22" s="252"/>
      <c r="X22" s="252"/>
      <c r="Y22" s="252"/>
    </row>
    <row r="23" spans="1:25" s="176" customFormat="1" ht="42" customHeight="1" x14ac:dyDescent="0.25">
      <c r="A23" s="179"/>
      <c r="B23" s="406" t="s">
        <v>1514</v>
      </c>
      <c r="C23" s="413" t="s">
        <v>788</v>
      </c>
      <c r="D23" s="399" t="s">
        <v>93</v>
      </c>
      <c r="E23" s="399" t="s">
        <v>180</v>
      </c>
      <c r="F23" s="734" t="s">
        <v>180</v>
      </c>
      <c r="G23" s="734" t="s">
        <v>180</v>
      </c>
      <c r="H23" s="734" t="s">
        <v>180</v>
      </c>
      <c r="I23" s="734" t="s">
        <v>180</v>
      </c>
      <c r="J23" s="734" t="s">
        <v>180</v>
      </c>
      <c r="K23" s="734" t="s">
        <v>180</v>
      </c>
      <c r="L23" s="734" t="s">
        <v>180</v>
      </c>
      <c r="M23" s="257"/>
      <c r="N23" s="253"/>
      <c r="O23" s="253"/>
      <c r="P23" s="252"/>
      <c r="Q23" s="252"/>
      <c r="R23" s="252"/>
      <c r="S23" s="252"/>
      <c r="T23" s="252"/>
      <c r="U23" s="252"/>
      <c r="V23" s="252"/>
      <c r="W23" s="252"/>
      <c r="X23" s="252"/>
      <c r="Y23" s="252"/>
    </row>
    <row r="24" spans="1:25" s="176" customFormat="1" ht="42" customHeight="1" x14ac:dyDescent="0.25">
      <c r="A24" s="179"/>
      <c r="B24" s="406" t="s">
        <v>1515</v>
      </c>
      <c r="C24" s="413" t="s">
        <v>789</v>
      </c>
      <c r="D24" s="399" t="s">
        <v>93</v>
      </c>
      <c r="E24" s="619" t="s">
        <v>180</v>
      </c>
      <c r="F24" s="735" t="s">
        <v>180</v>
      </c>
      <c r="G24" s="735" t="s">
        <v>180</v>
      </c>
      <c r="H24" s="735" t="s">
        <v>180</v>
      </c>
      <c r="I24" s="735" t="s">
        <v>180</v>
      </c>
      <c r="J24" s="735" t="s">
        <v>180</v>
      </c>
      <c r="K24" s="735" t="s">
        <v>180</v>
      </c>
      <c r="L24" s="735" t="s">
        <v>180</v>
      </c>
      <c r="M24" s="257"/>
      <c r="N24" s="253"/>
      <c r="O24" s="253"/>
      <c r="P24" s="252"/>
      <c r="Q24" s="252"/>
      <c r="R24" s="252"/>
      <c r="S24" s="252"/>
      <c r="T24" s="252"/>
      <c r="U24" s="252"/>
      <c r="V24" s="252"/>
      <c r="W24" s="252"/>
      <c r="X24" s="252"/>
      <c r="Y24" s="252"/>
    </row>
    <row r="25" spans="1:25" s="176" customFormat="1" ht="42" customHeight="1" x14ac:dyDescent="0.25">
      <c r="A25" s="179"/>
      <c r="B25" s="406" t="s">
        <v>1516</v>
      </c>
      <c r="C25" s="413" t="s">
        <v>790</v>
      </c>
      <c r="D25" s="399" t="s">
        <v>93</v>
      </c>
      <c r="E25" s="397" t="s">
        <v>180</v>
      </c>
      <c r="F25" s="418" t="s">
        <v>180</v>
      </c>
      <c r="G25" s="418" t="s">
        <v>180</v>
      </c>
      <c r="H25" s="418" t="s">
        <v>180</v>
      </c>
      <c r="I25" s="418" t="s">
        <v>180</v>
      </c>
      <c r="J25" s="418" t="s">
        <v>180</v>
      </c>
      <c r="K25" s="418" t="s">
        <v>180</v>
      </c>
      <c r="L25" s="418" t="s">
        <v>180</v>
      </c>
      <c r="M25" s="257"/>
      <c r="N25" s="253"/>
      <c r="O25" s="253"/>
      <c r="P25" s="252"/>
      <c r="Q25" s="252"/>
      <c r="R25" s="252"/>
      <c r="S25" s="252"/>
      <c r="T25" s="252"/>
      <c r="U25" s="252"/>
      <c r="V25" s="252"/>
      <c r="W25" s="252"/>
      <c r="X25" s="252"/>
      <c r="Y25" s="252"/>
    </row>
    <row r="26" spans="1:25" s="176" customFormat="1" ht="42" customHeight="1" x14ac:dyDescent="0.25">
      <c r="A26" s="179"/>
      <c r="B26" s="406" t="s">
        <v>1517</v>
      </c>
      <c r="C26" s="413" t="s">
        <v>791</v>
      </c>
      <c r="D26" s="399" t="s">
        <v>93</v>
      </c>
      <c r="E26" s="418" t="s">
        <v>180</v>
      </c>
      <c r="F26" s="418" t="s">
        <v>180</v>
      </c>
      <c r="G26" s="418" t="s">
        <v>180</v>
      </c>
      <c r="H26" s="418" t="s">
        <v>180</v>
      </c>
      <c r="I26" s="418" t="s">
        <v>180</v>
      </c>
      <c r="J26" s="418" t="s">
        <v>180</v>
      </c>
      <c r="K26" s="418" t="s">
        <v>180</v>
      </c>
      <c r="L26" s="418" t="s">
        <v>180</v>
      </c>
      <c r="M26" s="257"/>
      <c r="N26" s="253"/>
      <c r="O26" s="253"/>
      <c r="P26" s="252"/>
      <c r="Q26" s="252"/>
      <c r="R26" s="252"/>
      <c r="S26" s="252"/>
      <c r="T26" s="252"/>
      <c r="U26" s="252"/>
      <c r="V26" s="252"/>
      <c r="W26" s="252"/>
      <c r="X26" s="252"/>
      <c r="Y26" s="252"/>
    </row>
    <row r="27" spans="1:25" s="176" customFormat="1" ht="42" customHeight="1" x14ac:dyDescent="0.25">
      <c r="A27" s="179"/>
      <c r="B27" s="406" t="s">
        <v>1518</v>
      </c>
      <c r="C27" s="413" t="s">
        <v>792</v>
      </c>
      <c r="D27" s="399" t="s">
        <v>93</v>
      </c>
      <c r="E27" s="397" t="s">
        <v>180</v>
      </c>
      <c r="F27" s="397" t="s">
        <v>180</v>
      </c>
      <c r="G27" s="733" t="s">
        <v>180</v>
      </c>
      <c r="H27" s="733" t="s">
        <v>180</v>
      </c>
      <c r="I27" s="733" t="s">
        <v>180</v>
      </c>
      <c r="J27" s="733" t="s">
        <v>180</v>
      </c>
      <c r="K27" s="733" t="s">
        <v>180</v>
      </c>
      <c r="L27" s="733" t="s">
        <v>180</v>
      </c>
      <c r="M27" s="257"/>
      <c r="N27" s="253"/>
      <c r="O27" s="253"/>
      <c r="P27" s="252"/>
      <c r="Q27" s="252"/>
      <c r="R27" s="252"/>
      <c r="S27" s="252"/>
      <c r="T27" s="252"/>
      <c r="U27" s="252"/>
      <c r="V27" s="252"/>
      <c r="W27" s="252"/>
      <c r="X27" s="252"/>
      <c r="Y27" s="252"/>
    </row>
    <row r="28" spans="1:25" s="176" customFormat="1" ht="42" customHeight="1" x14ac:dyDescent="0.25">
      <c r="A28" s="179"/>
      <c r="B28" s="406" t="s">
        <v>1519</v>
      </c>
      <c r="C28" s="413" t="s">
        <v>103</v>
      </c>
      <c r="D28" s="399" t="s">
        <v>93</v>
      </c>
      <c r="E28" s="418" t="s">
        <v>180</v>
      </c>
      <c r="F28" s="418" t="s">
        <v>180</v>
      </c>
      <c r="G28" s="418" t="s">
        <v>180</v>
      </c>
      <c r="H28" s="418" t="s">
        <v>180</v>
      </c>
      <c r="I28" s="418" t="s">
        <v>180</v>
      </c>
      <c r="J28" s="418" t="s">
        <v>180</v>
      </c>
      <c r="K28" s="418" t="s">
        <v>180</v>
      </c>
      <c r="L28" s="418" t="s">
        <v>180</v>
      </c>
      <c r="M28" s="257"/>
      <c r="N28" s="253"/>
      <c r="O28" s="253"/>
      <c r="P28" s="252"/>
      <c r="Q28" s="252"/>
      <c r="R28" s="252"/>
      <c r="S28" s="252"/>
      <c r="T28" s="252"/>
      <c r="U28" s="252"/>
      <c r="V28" s="252"/>
      <c r="W28" s="252"/>
      <c r="X28" s="252"/>
      <c r="Y28" s="252"/>
    </row>
    <row r="29" spans="1:25" s="176" customFormat="1" ht="42" customHeight="1" x14ac:dyDescent="0.25">
      <c r="B29" s="406" t="s">
        <v>1520</v>
      </c>
      <c r="C29" s="413" t="s">
        <v>105</v>
      </c>
      <c r="D29" s="399" t="s">
        <v>93</v>
      </c>
      <c r="E29" s="736" t="s">
        <v>180</v>
      </c>
      <c r="F29" s="736" t="s">
        <v>180</v>
      </c>
      <c r="G29" s="397" t="s">
        <v>180</v>
      </c>
      <c r="H29" s="397" t="s">
        <v>180</v>
      </c>
      <c r="I29" s="397" t="s">
        <v>180</v>
      </c>
      <c r="J29" s="418" t="s">
        <v>180</v>
      </c>
      <c r="K29" s="397" t="s">
        <v>180</v>
      </c>
      <c r="L29" s="397" t="s">
        <v>180</v>
      </c>
      <c r="M29" s="253"/>
      <c r="N29" s="253"/>
      <c r="O29" s="253"/>
      <c r="P29" s="252"/>
      <c r="Q29" s="252"/>
      <c r="R29" s="252"/>
      <c r="S29" s="252"/>
      <c r="T29" s="252"/>
      <c r="U29" s="252"/>
      <c r="V29" s="252"/>
      <c r="W29" s="252"/>
      <c r="X29" s="252"/>
      <c r="Y29" s="252"/>
    </row>
    <row r="30" spans="1:25" s="176" customFormat="1" ht="42" customHeight="1" x14ac:dyDescent="0.25">
      <c r="B30" s="406" t="s">
        <v>98</v>
      </c>
      <c r="C30" s="395" t="s">
        <v>1521</v>
      </c>
      <c r="D30" s="399" t="s">
        <v>93</v>
      </c>
      <c r="E30" s="736" t="s">
        <v>180</v>
      </c>
      <c r="F30" s="736" t="s">
        <v>180</v>
      </c>
      <c r="G30" s="397" t="s">
        <v>180</v>
      </c>
      <c r="H30" s="397" t="s">
        <v>180</v>
      </c>
      <c r="I30" s="397" t="s">
        <v>180</v>
      </c>
      <c r="J30" s="418" t="s">
        <v>180</v>
      </c>
      <c r="K30" s="397" t="s">
        <v>180</v>
      </c>
      <c r="L30" s="397" t="s">
        <v>180</v>
      </c>
      <c r="M30" s="253"/>
      <c r="N30" s="253"/>
      <c r="O30" s="253"/>
      <c r="P30" s="252"/>
      <c r="Q30" s="252"/>
      <c r="R30" s="252"/>
      <c r="S30" s="252"/>
      <c r="T30" s="252"/>
      <c r="U30" s="252"/>
      <c r="V30" s="252"/>
      <c r="W30" s="252"/>
      <c r="X30" s="252"/>
      <c r="Y30" s="252"/>
    </row>
    <row r="31" spans="1:25" s="176" customFormat="1" ht="42" customHeight="1" x14ac:dyDescent="0.25">
      <c r="B31" s="406" t="s">
        <v>1522</v>
      </c>
      <c r="C31" s="395" t="s">
        <v>789</v>
      </c>
      <c r="D31" s="399" t="s">
        <v>93</v>
      </c>
      <c r="E31" s="736" t="s">
        <v>180</v>
      </c>
      <c r="F31" s="736" t="s">
        <v>180</v>
      </c>
      <c r="G31" s="397" t="s">
        <v>180</v>
      </c>
      <c r="H31" s="397" t="s">
        <v>180</v>
      </c>
      <c r="I31" s="397" t="s">
        <v>180</v>
      </c>
      <c r="J31" s="418" t="s">
        <v>180</v>
      </c>
      <c r="K31" s="397" t="s">
        <v>180</v>
      </c>
      <c r="L31" s="397" t="s">
        <v>180</v>
      </c>
      <c r="M31" s="253"/>
      <c r="N31" s="253"/>
      <c r="O31" s="253"/>
      <c r="P31" s="252"/>
      <c r="Q31" s="252"/>
      <c r="R31" s="252"/>
      <c r="S31" s="252"/>
      <c r="T31" s="252"/>
      <c r="U31" s="252"/>
      <c r="V31" s="252"/>
      <c r="W31" s="252"/>
      <c r="X31" s="252"/>
      <c r="Y31" s="252"/>
    </row>
    <row r="32" spans="1:25" s="176" customFormat="1" ht="42" customHeight="1" x14ac:dyDescent="0.25">
      <c r="B32" s="406" t="s">
        <v>1523</v>
      </c>
      <c r="C32" s="395" t="s">
        <v>1524</v>
      </c>
      <c r="D32" s="399" t="s">
        <v>93</v>
      </c>
      <c r="E32" s="736" t="s">
        <v>180</v>
      </c>
      <c r="F32" s="736" t="s">
        <v>180</v>
      </c>
      <c r="G32" s="397" t="s">
        <v>180</v>
      </c>
      <c r="H32" s="397" t="s">
        <v>180</v>
      </c>
      <c r="I32" s="397" t="s">
        <v>180</v>
      </c>
      <c r="J32" s="418" t="s">
        <v>180</v>
      </c>
      <c r="K32" s="397" t="s">
        <v>180</v>
      </c>
      <c r="L32" s="397" t="s">
        <v>180</v>
      </c>
      <c r="M32" s="253"/>
      <c r="N32" s="253"/>
      <c r="O32" s="253"/>
      <c r="P32" s="252"/>
      <c r="Q32" s="252"/>
      <c r="R32" s="252"/>
      <c r="S32" s="252"/>
      <c r="T32" s="252"/>
      <c r="U32" s="252"/>
      <c r="V32" s="252"/>
      <c r="W32" s="252"/>
      <c r="X32" s="252"/>
      <c r="Y32" s="252"/>
    </row>
    <row r="33" spans="1:25" s="176" customFormat="1" ht="42" customHeight="1" x14ac:dyDescent="0.25">
      <c r="B33" s="406" t="s">
        <v>1525</v>
      </c>
      <c r="C33" s="395" t="s">
        <v>1526</v>
      </c>
      <c r="D33" s="399" t="s">
        <v>93</v>
      </c>
      <c r="E33" s="736" t="s">
        <v>180</v>
      </c>
      <c r="F33" s="736" t="s">
        <v>180</v>
      </c>
      <c r="G33" s="397" t="s">
        <v>180</v>
      </c>
      <c r="H33" s="397" t="s">
        <v>180</v>
      </c>
      <c r="I33" s="397" t="s">
        <v>180</v>
      </c>
      <c r="J33" s="418" t="s">
        <v>180</v>
      </c>
      <c r="K33" s="397" t="s">
        <v>180</v>
      </c>
      <c r="L33" s="397" t="s">
        <v>180</v>
      </c>
      <c r="M33" s="253"/>
      <c r="N33" s="253"/>
      <c r="O33" s="253"/>
      <c r="P33" s="252"/>
      <c r="Q33" s="252"/>
      <c r="R33" s="252"/>
      <c r="S33" s="252"/>
      <c r="T33" s="252"/>
      <c r="U33" s="252"/>
      <c r="V33" s="252"/>
      <c r="W33" s="252"/>
      <c r="X33" s="252"/>
      <c r="Y33" s="252"/>
    </row>
    <row r="34" spans="1:25" s="176" customFormat="1" ht="42" customHeight="1" x14ac:dyDescent="0.25">
      <c r="B34" s="406" t="s">
        <v>1527</v>
      </c>
      <c r="C34" s="395" t="s">
        <v>103</v>
      </c>
      <c r="D34" s="399" t="s">
        <v>93</v>
      </c>
      <c r="E34" s="736" t="s">
        <v>180</v>
      </c>
      <c r="F34" s="736" t="s">
        <v>180</v>
      </c>
      <c r="G34" s="397" t="s">
        <v>180</v>
      </c>
      <c r="H34" s="397" t="s">
        <v>180</v>
      </c>
      <c r="I34" s="397" t="s">
        <v>180</v>
      </c>
      <c r="J34" s="418" t="s">
        <v>180</v>
      </c>
      <c r="K34" s="397" t="s">
        <v>180</v>
      </c>
      <c r="L34" s="397" t="s">
        <v>180</v>
      </c>
      <c r="M34" s="253"/>
      <c r="N34" s="253"/>
      <c r="O34" s="253"/>
      <c r="P34" s="252"/>
      <c r="Q34" s="252"/>
      <c r="R34" s="252"/>
      <c r="S34" s="252"/>
      <c r="T34" s="252"/>
      <c r="U34" s="252"/>
      <c r="V34" s="252"/>
      <c r="W34" s="252"/>
      <c r="X34" s="252"/>
      <c r="Y34" s="252"/>
    </row>
    <row r="35" spans="1:25" s="176" customFormat="1" ht="42" customHeight="1" x14ac:dyDescent="0.25">
      <c r="B35" s="406" t="s">
        <v>1528</v>
      </c>
      <c r="C35" s="395" t="s">
        <v>105</v>
      </c>
      <c r="D35" s="399" t="s">
        <v>93</v>
      </c>
      <c r="E35" s="736" t="s">
        <v>180</v>
      </c>
      <c r="F35" s="736" t="s">
        <v>180</v>
      </c>
      <c r="G35" s="397" t="s">
        <v>180</v>
      </c>
      <c r="H35" s="397" t="s">
        <v>180</v>
      </c>
      <c r="I35" s="397" t="s">
        <v>180</v>
      </c>
      <c r="J35" s="418" t="s">
        <v>180</v>
      </c>
      <c r="K35" s="397" t="s">
        <v>180</v>
      </c>
      <c r="L35" s="397" t="s">
        <v>180</v>
      </c>
      <c r="M35" s="253"/>
      <c r="N35" s="253"/>
      <c r="O35" s="253"/>
      <c r="P35" s="252"/>
      <c r="Q35" s="252"/>
      <c r="R35" s="252"/>
      <c r="S35" s="252"/>
      <c r="T35" s="252"/>
      <c r="U35" s="252"/>
      <c r="V35" s="252"/>
      <c r="W35" s="252"/>
      <c r="X35" s="252"/>
      <c r="Y35" s="252"/>
    </row>
    <row r="36" spans="1:25" s="176" customFormat="1" ht="42" customHeight="1" x14ac:dyDescent="0.25">
      <c r="B36" s="406" t="s">
        <v>100</v>
      </c>
      <c r="C36" s="395" t="s">
        <v>1529</v>
      </c>
      <c r="D36" s="399" t="s">
        <v>93</v>
      </c>
      <c r="E36" s="736" t="s">
        <v>180</v>
      </c>
      <c r="F36" s="736" t="s">
        <v>180</v>
      </c>
      <c r="G36" s="397" t="s">
        <v>180</v>
      </c>
      <c r="H36" s="397" t="s">
        <v>180</v>
      </c>
      <c r="I36" s="397" t="s">
        <v>180</v>
      </c>
      <c r="J36" s="418" t="s">
        <v>180</v>
      </c>
      <c r="K36" s="397" t="s">
        <v>180</v>
      </c>
      <c r="L36" s="397" t="s">
        <v>180</v>
      </c>
      <c r="M36" s="253"/>
      <c r="N36" s="253"/>
      <c r="O36" s="253"/>
      <c r="P36" s="252"/>
      <c r="Q36" s="252"/>
      <c r="R36" s="252"/>
      <c r="S36" s="252"/>
      <c r="T36" s="252"/>
      <c r="U36" s="252"/>
      <c r="V36" s="252"/>
      <c r="W36" s="252"/>
      <c r="X36" s="252"/>
      <c r="Y36" s="252"/>
    </row>
    <row r="37" spans="1:25" s="176" customFormat="1" ht="48" customHeight="1" x14ac:dyDescent="0.25">
      <c r="B37" s="402" t="s">
        <v>106</v>
      </c>
      <c r="C37" s="409" t="s">
        <v>107</v>
      </c>
      <c r="D37" s="403" t="s">
        <v>93</v>
      </c>
      <c r="E37" s="737" t="str">
        <f>'2'!G60</f>
        <v>нд</v>
      </c>
      <c r="F37" s="737" t="str">
        <f>'2'!G60</f>
        <v>нд</v>
      </c>
      <c r="G37" s="601" t="s">
        <v>180</v>
      </c>
      <c r="H37" s="601" t="s">
        <v>180</v>
      </c>
      <c r="I37" s="601" t="s">
        <v>180</v>
      </c>
      <c r="J37" s="416" t="s">
        <v>180</v>
      </c>
      <c r="K37" s="601" t="s">
        <v>180</v>
      </c>
      <c r="L37" s="601" t="s">
        <v>180</v>
      </c>
      <c r="M37" s="253"/>
      <c r="N37" s="253"/>
      <c r="O37" s="253"/>
      <c r="P37" s="252"/>
      <c r="Q37" s="252"/>
      <c r="R37" s="252"/>
      <c r="S37" s="252"/>
      <c r="T37" s="252"/>
      <c r="U37" s="252"/>
      <c r="V37" s="252"/>
      <c r="W37" s="252"/>
      <c r="X37" s="252"/>
      <c r="Y37" s="252"/>
    </row>
    <row r="38" spans="1:25" s="176" customFormat="1" ht="48" customHeight="1" x14ac:dyDescent="0.25">
      <c r="B38" s="402" t="s">
        <v>108</v>
      </c>
      <c r="C38" s="409" t="s">
        <v>1530</v>
      </c>
      <c r="D38" s="403" t="s">
        <v>93</v>
      </c>
      <c r="E38" s="737" t="str">
        <f>'2'!G61</f>
        <v>нд</v>
      </c>
      <c r="F38" s="737" t="str">
        <f>'2'!G61</f>
        <v>нд</v>
      </c>
      <c r="G38" s="601" t="s">
        <v>180</v>
      </c>
      <c r="H38" s="601" t="s">
        <v>180</v>
      </c>
      <c r="I38" s="601" t="s">
        <v>180</v>
      </c>
      <c r="J38" s="416" t="s">
        <v>180</v>
      </c>
      <c r="K38" s="601" t="s">
        <v>180</v>
      </c>
      <c r="L38" s="601" t="s">
        <v>180</v>
      </c>
      <c r="M38" s="253"/>
      <c r="N38" s="253"/>
      <c r="O38" s="253"/>
      <c r="P38" s="252"/>
      <c r="Q38" s="252"/>
      <c r="R38" s="252"/>
      <c r="S38" s="252"/>
      <c r="T38" s="252"/>
      <c r="U38" s="252"/>
      <c r="V38" s="252"/>
      <c r="W38" s="252"/>
      <c r="X38" s="252"/>
      <c r="Y38" s="252"/>
    </row>
    <row r="39" spans="1:25" s="176" customFormat="1" ht="48" customHeight="1" x14ac:dyDescent="0.25">
      <c r="B39" s="409" t="s">
        <v>110</v>
      </c>
      <c r="C39" s="409" t="s">
        <v>109</v>
      </c>
      <c r="D39" s="403" t="s">
        <v>93</v>
      </c>
      <c r="E39" s="737" t="str">
        <f>'2'!G62</f>
        <v>нд</v>
      </c>
      <c r="F39" s="737" t="str">
        <f>'2'!G62</f>
        <v>нд</v>
      </c>
      <c r="G39" s="601" t="s">
        <v>180</v>
      </c>
      <c r="H39" s="601" t="s">
        <v>180</v>
      </c>
      <c r="I39" s="601" t="s">
        <v>180</v>
      </c>
      <c r="J39" s="416" t="s">
        <v>180</v>
      </c>
      <c r="K39" s="601" t="s">
        <v>180</v>
      </c>
      <c r="L39" s="601" t="s">
        <v>180</v>
      </c>
      <c r="M39" s="253"/>
      <c r="N39" s="253"/>
      <c r="O39" s="253"/>
      <c r="P39" s="252"/>
      <c r="Q39" s="252"/>
      <c r="R39" s="252"/>
      <c r="S39" s="252"/>
      <c r="T39" s="252"/>
      <c r="U39" s="252"/>
      <c r="V39" s="252"/>
      <c r="W39" s="252"/>
      <c r="X39" s="252"/>
      <c r="Y39" s="252"/>
    </row>
    <row r="40" spans="1:25" s="176" customFormat="1" ht="48" customHeight="1" x14ac:dyDescent="0.25">
      <c r="A40" s="179"/>
      <c r="B40" s="409" t="s">
        <v>112</v>
      </c>
      <c r="C40" s="409" t="s">
        <v>111</v>
      </c>
      <c r="D40" s="403" t="s">
        <v>93</v>
      </c>
      <c r="E40" s="416" t="s">
        <v>180</v>
      </c>
      <c r="F40" s="416" t="s">
        <v>180</v>
      </c>
      <c r="G40" s="416" t="s">
        <v>180</v>
      </c>
      <c r="H40" s="416" t="s">
        <v>180</v>
      </c>
      <c r="I40" s="416" t="s">
        <v>180</v>
      </c>
      <c r="J40" s="416" t="s">
        <v>180</v>
      </c>
      <c r="K40" s="416" t="s">
        <v>180</v>
      </c>
      <c r="L40" s="416" t="s">
        <v>180</v>
      </c>
      <c r="M40" s="257"/>
      <c r="N40" s="253"/>
      <c r="O40" s="253"/>
      <c r="P40" s="252"/>
      <c r="Q40" s="252"/>
      <c r="R40" s="252"/>
      <c r="S40" s="252"/>
      <c r="T40" s="252"/>
      <c r="U40" s="252"/>
      <c r="V40" s="252"/>
      <c r="W40" s="252"/>
      <c r="X40" s="252"/>
      <c r="Y40" s="252"/>
    </row>
    <row r="41" spans="1:25" s="176" customFormat="1" ht="42" customHeight="1" x14ac:dyDescent="0.25">
      <c r="A41" s="179"/>
      <c r="B41" s="410" t="s">
        <v>1405</v>
      </c>
      <c r="C41" s="411" t="s">
        <v>113</v>
      </c>
      <c r="D41" s="395" t="s">
        <v>93</v>
      </c>
      <c r="E41" s="418" t="s">
        <v>180</v>
      </c>
      <c r="F41" s="418" t="s">
        <v>180</v>
      </c>
      <c r="G41" s="418" t="s">
        <v>180</v>
      </c>
      <c r="H41" s="418" t="s">
        <v>180</v>
      </c>
      <c r="I41" s="418" t="s">
        <v>180</v>
      </c>
      <c r="J41" s="418" t="s">
        <v>180</v>
      </c>
      <c r="K41" s="418" t="s">
        <v>180</v>
      </c>
      <c r="L41" s="418" t="s">
        <v>180</v>
      </c>
      <c r="M41" s="257"/>
      <c r="N41" s="253"/>
      <c r="O41" s="253"/>
      <c r="P41" s="252"/>
      <c r="Q41" s="252"/>
      <c r="R41" s="252"/>
      <c r="S41" s="252"/>
      <c r="T41" s="252"/>
      <c r="U41" s="252"/>
      <c r="V41" s="252"/>
      <c r="W41" s="252"/>
      <c r="X41" s="252"/>
      <c r="Y41" s="252"/>
    </row>
    <row r="42" spans="1:25" s="176" customFormat="1" ht="33" customHeight="1" x14ac:dyDescent="0.25">
      <c r="A42" s="179"/>
      <c r="B42" s="554" t="s">
        <v>1405</v>
      </c>
      <c r="C42" s="608" t="s">
        <v>1552</v>
      </c>
      <c r="D42" s="613" t="s">
        <v>1616</v>
      </c>
      <c r="E42" s="67" t="s">
        <v>1415</v>
      </c>
      <c r="F42" s="67" t="s">
        <v>1415</v>
      </c>
      <c r="G42" s="314" t="s">
        <v>180</v>
      </c>
      <c r="H42" s="314" t="s">
        <v>180</v>
      </c>
      <c r="I42" s="314" t="s">
        <v>180</v>
      </c>
      <c r="J42" s="314" t="s">
        <v>608</v>
      </c>
      <c r="K42" s="314" t="s">
        <v>180</v>
      </c>
      <c r="L42" s="314" t="s">
        <v>180</v>
      </c>
      <c r="M42" s="257"/>
      <c r="N42" s="253"/>
      <c r="O42" s="253"/>
      <c r="P42" s="252"/>
      <c r="Q42" s="252"/>
      <c r="R42" s="252"/>
      <c r="S42" s="252"/>
      <c r="T42" s="252"/>
      <c r="U42" s="252"/>
      <c r="V42" s="252"/>
      <c r="W42" s="252"/>
      <c r="X42" s="252"/>
      <c r="Y42" s="252"/>
    </row>
    <row r="43" spans="1:25" s="176" customFormat="1" ht="42" customHeight="1" x14ac:dyDescent="0.25">
      <c r="A43" s="179"/>
      <c r="B43" s="410" t="s">
        <v>1404</v>
      </c>
      <c r="C43" s="411" t="s">
        <v>1531</v>
      </c>
      <c r="D43" s="395" t="s">
        <v>93</v>
      </c>
      <c r="E43" s="418" t="s">
        <v>180</v>
      </c>
      <c r="F43" s="418" t="s">
        <v>180</v>
      </c>
      <c r="G43" s="418" t="s">
        <v>180</v>
      </c>
      <c r="H43" s="418" t="s">
        <v>180</v>
      </c>
      <c r="I43" s="418" t="s">
        <v>180</v>
      </c>
      <c r="J43" s="418" t="s">
        <v>180</v>
      </c>
      <c r="K43" s="418" t="s">
        <v>180</v>
      </c>
      <c r="L43" s="418" t="s">
        <v>180</v>
      </c>
      <c r="M43" s="257"/>
      <c r="N43" s="253"/>
      <c r="O43" s="253"/>
      <c r="P43" s="252"/>
      <c r="Q43" s="252"/>
      <c r="R43" s="252"/>
      <c r="S43" s="252"/>
      <c r="T43" s="252"/>
      <c r="U43" s="252"/>
      <c r="V43" s="252"/>
      <c r="W43" s="252"/>
      <c r="X43" s="252"/>
      <c r="Y43" s="252"/>
    </row>
    <row r="44" spans="1:25" s="176" customFormat="1" ht="33" customHeight="1" x14ac:dyDescent="0.25">
      <c r="A44" s="179"/>
      <c r="B44" s="554" t="s">
        <v>1404</v>
      </c>
      <c r="C44" s="608" t="s">
        <v>1553</v>
      </c>
      <c r="D44" s="613" t="s">
        <v>1617</v>
      </c>
      <c r="E44" s="67" t="s">
        <v>1415</v>
      </c>
      <c r="F44" s="67" t="s">
        <v>1415</v>
      </c>
      <c r="G44" s="67" t="s">
        <v>180</v>
      </c>
      <c r="H44" s="67" t="s">
        <v>180</v>
      </c>
      <c r="I44" s="67" t="s">
        <v>180</v>
      </c>
      <c r="J44" s="67" t="s">
        <v>608</v>
      </c>
      <c r="K44" s="67" t="s">
        <v>180</v>
      </c>
      <c r="L44" s="67" t="s">
        <v>180</v>
      </c>
      <c r="M44" s="257"/>
      <c r="N44" s="253"/>
      <c r="O44" s="253"/>
      <c r="P44" s="252"/>
      <c r="Q44" s="252"/>
      <c r="R44" s="252"/>
      <c r="S44" s="252"/>
      <c r="T44" s="252"/>
      <c r="U44" s="252"/>
      <c r="V44" s="252"/>
      <c r="W44" s="252"/>
      <c r="X44" s="252"/>
      <c r="Y44" s="252"/>
    </row>
    <row r="45" spans="1:25" s="176" customFormat="1" ht="33" customHeight="1" x14ac:dyDescent="0.25">
      <c r="A45" s="179"/>
      <c r="B45" s="554" t="s">
        <v>1404</v>
      </c>
      <c r="C45" s="608" t="s">
        <v>1551</v>
      </c>
      <c r="D45" s="613" t="s">
        <v>1618</v>
      </c>
      <c r="E45" s="67" t="s">
        <v>1415</v>
      </c>
      <c r="F45" s="67" t="s">
        <v>1415</v>
      </c>
      <c r="G45" s="67" t="s">
        <v>180</v>
      </c>
      <c r="H45" s="67" t="s">
        <v>180</v>
      </c>
      <c r="I45" s="67" t="s">
        <v>180</v>
      </c>
      <c r="J45" s="67" t="s">
        <v>608</v>
      </c>
      <c r="K45" s="67" t="s">
        <v>180</v>
      </c>
      <c r="L45" s="67" t="s">
        <v>180</v>
      </c>
      <c r="M45" s="257"/>
      <c r="N45" s="253"/>
      <c r="O45" s="253"/>
      <c r="P45" s="252"/>
      <c r="Q45" s="252"/>
      <c r="R45" s="252"/>
      <c r="S45" s="252"/>
      <c r="T45" s="252"/>
      <c r="U45" s="252"/>
      <c r="V45" s="252"/>
      <c r="W45" s="252"/>
      <c r="X45" s="252"/>
      <c r="Y45" s="252"/>
    </row>
    <row r="46" spans="1:25" s="176" customFormat="1" ht="42" customHeight="1" x14ac:dyDescent="0.25">
      <c r="A46" s="179"/>
      <c r="B46" s="410" t="s">
        <v>1403</v>
      </c>
      <c r="C46" s="411" t="s">
        <v>117</v>
      </c>
      <c r="D46" s="395" t="s">
        <v>93</v>
      </c>
      <c r="E46" s="397" t="s">
        <v>180</v>
      </c>
      <c r="F46" s="397" t="s">
        <v>180</v>
      </c>
      <c r="G46" s="397" t="s">
        <v>180</v>
      </c>
      <c r="H46" s="397" t="s">
        <v>180</v>
      </c>
      <c r="I46" s="397" t="s">
        <v>180</v>
      </c>
      <c r="J46" s="397" t="s">
        <v>180</v>
      </c>
      <c r="K46" s="397" t="s">
        <v>180</v>
      </c>
      <c r="L46" s="397" t="s">
        <v>180</v>
      </c>
      <c r="M46" s="257"/>
      <c r="N46" s="253"/>
      <c r="O46" s="253"/>
      <c r="P46" s="252"/>
      <c r="Q46" s="252"/>
      <c r="R46" s="252"/>
      <c r="S46" s="252"/>
      <c r="T46" s="252"/>
      <c r="U46" s="252"/>
      <c r="V46" s="252"/>
      <c r="W46" s="252"/>
      <c r="X46" s="252"/>
      <c r="Y46" s="252"/>
    </row>
    <row r="47" spans="1:25" s="176" customFormat="1" ht="48" customHeight="1" x14ac:dyDescent="0.25">
      <c r="A47" s="179"/>
      <c r="B47" s="402" t="s">
        <v>114</v>
      </c>
      <c r="C47" s="409" t="s">
        <v>119</v>
      </c>
      <c r="D47" s="402" t="s">
        <v>93</v>
      </c>
      <c r="E47" s="601" t="s">
        <v>180</v>
      </c>
      <c r="F47" s="601" t="s">
        <v>180</v>
      </c>
      <c r="G47" s="601" t="s">
        <v>180</v>
      </c>
      <c r="H47" s="601" t="s">
        <v>180</v>
      </c>
      <c r="I47" s="601" t="s">
        <v>180</v>
      </c>
      <c r="J47" s="601" t="s">
        <v>180</v>
      </c>
      <c r="K47" s="601" t="s">
        <v>180</v>
      </c>
      <c r="L47" s="601" t="s">
        <v>180</v>
      </c>
      <c r="M47" s="257"/>
      <c r="N47" s="253"/>
      <c r="O47" s="253"/>
      <c r="P47" s="252"/>
      <c r="Q47" s="252"/>
      <c r="R47" s="252"/>
      <c r="S47" s="252"/>
      <c r="T47" s="252"/>
      <c r="U47" s="252"/>
      <c r="V47" s="252"/>
      <c r="W47" s="252"/>
      <c r="X47" s="252"/>
      <c r="Y47" s="252"/>
    </row>
    <row r="48" spans="1:25" s="176" customFormat="1" ht="42" customHeight="1" x14ac:dyDescent="0.25">
      <c r="A48" s="179"/>
      <c r="B48" s="411" t="s">
        <v>1532</v>
      </c>
      <c r="C48" s="411" t="s">
        <v>1533</v>
      </c>
      <c r="D48" s="413" t="s">
        <v>93</v>
      </c>
      <c r="E48" s="397" t="s">
        <v>180</v>
      </c>
      <c r="F48" s="397" t="s">
        <v>180</v>
      </c>
      <c r="G48" s="397" t="s">
        <v>180</v>
      </c>
      <c r="H48" s="397" t="s">
        <v>180</v>
      </c>
      <c r="I48" s="397" t="s">
        <v>180</v>
      </c>
      <c r="J48" s="397" t="s">
        <v>180</v>
      </c>
      <c r="K48" s="397" t="s">
        <v>180</v>
      </c>
      <c r="L48" s="397" t="s">
        <v>180</v>
      </c>
      <c r="M48" s="257"/>
      <c r="N48" s="253"/>
      <c r="O48" s="253"/>
      <c r="P48" s="252"/>
      <c r="Q48" s="252"/>
      <c r="R48" s="252"/>
      <c r="S48" s="252"/>
      <c r="T48" s="252"/>
      <c r="U48" s="252"/>
      <c r="V48" s="252"/>
      <c r="W48" s="252"/>
      <c r="X48" s="252"/>
      <c r="Y48" s="252"/>
    </row>
    <row r="49" spans="1:25" s="176" customFormat="1" ht="42" customHeight="1" x14ac:dyDescent="0.25">
      <c r="A49" s="179"/>
      <c r="B49" s="410" t="s">
        <v>1534</v>
      </c>
      <c r="C49" s="411" t="s">
        <v>123</v>
      </c>
      <c r="D49" s="413" t="s">
        <v>93</v>
      </c>
      <c r="E49" s="397" t="s">
        <v>180</v>
      </c>
      <c r="F49" s="397" t="s">
        <v>180</v>
      </c>
      <c r="G49" s="397" t="s">
        <v>180</v>
      </c>
      <c r="H49" s="397" t="s">
        <v>180</v>
      </c>
      <c r="I49" s="397" t="s">
        <v>180</v>
      </c>
      <c r="J49" s="397" t="s">
        <v>180</v>
      </c>
      <c r="K49" s="397" t="s">
        <v>180</v>
      </c>
      <c r="L49" s="397" t="s">
        <v>180</v>
      </c>
      <c r="M49" s="257"/>
      <c r="N49" s="253"/>
      <c r="O49" s="253"/>
      <c r="P49" s="252"/>
      <c r="Q49" s="252"/>
      <c r="R49" s="252"/>
      <c r="S49" s="252"/>
      <c r="T49" s="252"/>
      <c r="U49" s="252"/>
      <c r="V49" s="252"/>
      <c r="W49" s="252"/>
      <c r="X49" s="252"/>
      <c r="Y49" s="252"/>
    </row>
    <row r="50" spans="1:25" s="176" customFormat="1" ht="48" customHeight="1" x14ac:dyDescent="0.25">
      <c r="A50" s="179"/>
      <c r="B50" s="402" t="s">
        <v>116</v>
      </c>
      <c r="C50" s="402" t="s">
        <v>1535</v>
      </c>
      <c r="D50" s="402" t="s">
        <v>93</v>
      </c>
      <c r="E50" s="601" t="s">
        <v>180</v>
      </c>
      <c r="F50" s="601" t="s">
        <v>180</v>
      </c>
      <c r="G50" s="601" t="s">
        <v>180</v>
      </c>
      <c r="H50" s="601" t="s">
        <v>180</v>
      </c>
      <c r="I50" s="601" t="s">
        <v>180</v>
      </c>
      <c r="J50" s="601" t="s">
        <v>180</v>
      </c>
      <c r="K50" s="601" t="s">
        <v>180</v>
      </c>
      <c r="L50" s="601" t="s">
        <v>180</v>
      </c>
      <c r="M50" s="257"/>
      <c r="N50" s="253"/>
      <c r="O50" s="253"/>
      <c r="P50" s="252"/>
      <c r="Q50" s="252"/>
      <c r="R50" s="252"/>
      <c r="S50" s="252"/>
      <c r="T50" s="252"/>
      <c r="U50" s="252"/>
      <c r="V50" s="252"/>
      <c r="W50" s="252"/>
      <c r="X50" s="252"/>
      <c r="Y50" s="252"/>
    </row>
    <row r="51" spans="1:25" s="176" customFormat="1" ht="48" customHeight="1" x14ac:dyDescent="0.25">
      <c r="A51" s="179"/>
      <c r="B51" s="402" t="s">
        <v>1536</v>
      </c>
      <c r="C51" s="402" t="s">
        <v>795</v>
      </c>
      <c r="D51" s="402" t="s">
        <v>93</v>
      </c>
      <c r="E51" s="601" t="s">
        <v>180</v>
      </c>
      <c r="F51" s="601" t="s">
        <v>180</v>
      </c>
      <c r="G51" s="601" t="s">
        <v>180</v>
      </c>
      <c r="H51" s="601" t="s">
        <v>180</v>
      </c>
      <c r="I51" s="601" t="s">
        <v>180</v>
      </c>
      <c r="J51" s="601" t="s">
        <v>180</v>
      </c>
      <c r="K51" s="601" t="s">
        <v>180</v>
      </c>
      <c r="L51" s="601" t="s">
        <v>180</v>
      </c>
      <c r="M51" s="257"/>
      <c r="N51" s="253"/>
      <c r="O51" s="253"/>
      <c r="P51" s="252"/>
      <c r="Q51" s="252"/>
      <c r="R51" s="252"/>
      <c r="S51" s="252"/>
      <c r="T51" s="252"/>
      <c r="U51" s="252"/>
      <c r="V51" s="252"/>
      <c r="W51" s="252"/>
      <c r="X51" s="252"/>
      <c r="Y51" s="252"/>
    </row>
    <row r="52" spans="1:25" s="176" customFormat="1" ht="42" customHeight="1" x14ac:dyDescent="0.25">
      <c r="A52" s="179"/>
      <c r="B52" s="413" t="s">
        <v>1536</v>
      </c>
      <c r="C52" s="413" t="s">
        <v>1537</v>
      </c>
      <c r="D52" s="413" t="s">
        <v>93</v>
      </c>
      <c r="E52" s="418" t="s">
        <v>180</v>
      </c>
      <c r="F52" s="418" t="s">
        <v>180</v>
      </c>
      <c r="G52" s="418" t="s">
        <v>180</v>
      </c>
      <c r="H52" s="418" t="s">
        <v>180</v>
      </c>
      <c r="I52" s="418" t="s">
        <v>180</v>
      </c>
      <c r="J52" s="418" t="s">
        <v>180</v>
      </c>
      <c r="K52" s="418" t="s">
        <v>180</v>
      </c>
      <c r="L52" s="418" t="s">
        <v>180</v>
      </c>
      <c r="M52" s="257"/>
      <c r="N52" s="253"/>
      <c r="O52" s="253"/>
      <c r="P52" s="252"/>
      <c r="Q52" s="252"/>
      <c r="R52" s="252"/>
      <c r="S52" s="252"/>
      <c r="T52" s="252"/>
      <c r="U52" s="252"/>
      <c r="V52" s="252"/>
      <c r="W52" s="252"/>
      <c r="X52" s="252"/>
      <c r="Y52" s="252"/>
    </row>
    <row r="53" spans="1:25" s="176" customFormat="1" ht="42" customHeight="1" x14ac:dyDescent="0.25">
      <c r="A53" s="179"/>
      <c r="B53" s="413" t="s">
        <v>1536</v>
      </c>
      <c r="C53" s="413" t="s">
        <v>1539</v>
      </c>
      <c r="D53" s="413" t="s">
        <v>93</v>
      </c>
      <c r="E53" s="397" t="s">
        <v>180</v>
      </c>
      <c r="F53" s="397" t="s">
        <v>180</v>
      </c>
      <c r="G53" s="397" t="s">
        <v>180</v>
      </c>
      <c r="H53" s="397" t="s">
        <v>180</v>
      </c>
      <c r="I53" s="397" t="s">
        <v>180</v>
      </c>
      <c r="J53" s="397" t="s">
        <v>180</v>
      </c>
      <c r="K53" s="397" t="s">
        <v>180</v>
      </c>
      <c r="L53" s="397" t="s">
        <v>180</v>
      </c>
      <c r="M53" s="257"/>
      <c r="N53" s="253"/>
      <c r="O53" s="253"/>
      <c r="P53" s="252"/>
      <c r="Q53" s="252"/>
      <c r="R53" s="252"/>
      <c r="S53" s="252"/>
      <c r="T53" s="252"/>
      <c r="U53" s="252"/>
      <c r="V53" s="252"/>
      <c r="W53" s="252"/>
      <c r="X53" s="252"/>
      <c r="Y53" s="252"/>
    </row>
    <row r="54" spans="1:25" s="176" customFormat="1" ht="42" customHeight="1" x14ac:dyDescent="0.25">
      <c r="A54" s="179"/>
      <c r="B54" s="413" t="s">
        <v>1536</v>
      </c>
      <c r="C54" s="413" t="s">
        <v>1540</v>
      </c>
      <c r="D54" s="413" t="s">
        <v>93</v>
      </c>
      <c r="E54" s="397" t="s">
        <v>180</v>
      </c>
      <c r="F54" s="397" t="s">
        <v>180</v>
      </c>
      <c r="G54" s="397" t="s">
        <v>180</v>
      </c>
      <c r="H54" s="397" t="s">
        <v>180</v>
      </c>
      <c r="I54" s="397" t="s">
        <v>180</v>
      </c>
      <c r="J54" s="397" t="s">
        <v>180</v>
      </c>
      <c r="K54" s="397" t="s">
        <v>180</v>
      </c>
      <c r="L54" s="397" t="s">
        <v>180</v>
      </c>
      <c r="M54" s="257"/>
      <c r="N54" s="253"/>
      <c r="O54" s="253"/>
      <c r="P54" s="252"/>
      <c r="Q54" s="252"/>
      <c r="R54" s="252"/>
      <c r="S54" s="252"/>
      <c r="T54" s="252"/>
      <c r="U54" s="252"/>
      <c r="V54" s="252"/>
      <c r="W54" s="252"/>
      <c r="X54" s="252"/>
      <c r="Y54" s="252"/>
    </row>
    <row r="55" spans="1:25" s="176" customFormat="1" ht="48" customHeight="1" x14ac:dyDescent="0.25">
      <c r="A55" s="179"/>
      <c r="B55" s="599" t="s">
        <v>1538</v>
      </c>
      <c r="C55" s="402" t="s">
        <v>795</v>
      </c>
      <c r="D55" s="402" t="s">
        <v>93</v>
      </c>
      <c r="E55" s="738" t="s">
        <v>180</v>
      </c>
      <c r="F55" s="738" t="s">
        <v>180</v>
      </c>
      <c r="G55" s="739" t="s">
        <v>180</v>
      </c>
      <c r="H55" s="739" t="s">
        <v>180</v>
      </c>
      <c r="I55" s="739" t="s">
        <v>180</v>
      </c>
      <c r="J55" s="739" t="s">
        <v>180</v>
      </c>
      <c r="K55" s="739" t="s">
        <v>180</v>
      </c>
      <c r="L55" s="739" t="s">
        <v>180</v>
      </c>
      <c r="M55" s="257"/>
      <c r="N55" s="253"/>
      <c r="O55" s="253"/>
      <c r="P55" s="252"/>
      <c r="Q55" s="252"/>
      <c r="R55" s="252"/>
      <c r="S55" s="252"/>
      <c r="T55" s="252"/>
      <c r="U55" s="252"/>
      <c r="V55" s="252"/>
      <c r="W55" s="252"/>
      <c r="X55" s="252"/>
      <c r="Y55" s="252"/>
    </row>
    <row r="56" spans="1:25" s="176" customFormat="1" ht="42" customHeight="1" x14ac:dyDescent="0.25">
      <c r="A56" s="179"/>
      <c r="B56" s="413" t="s">
        <v>1538</v>
      </c>
      <c r="C56" s="413" t="s">
        <v>1537</v>
      </c>
      <c r="D56" s="413" t="s">
        <v>93</v>
      </c>
      <c r="E56" s="740" t="s">
        <v>180</v>
      </c>
      <c r="F56" s="397" t="s">
        <v>180</v>
      </c>
      <c r="G56" s="397" t="s">
        <v>180</v>
      </c>
      <c r="H56" s="741" t="s">
        <v>180</v>
      </c>
      <c r="I56" s="741" t="s">
        <v>180</v>
      </c>
      <c r="J56" s="741" t="s">
        <v>180</v>
      </c>
      <c r="K56" s="741" t="s">
        <v>180</v>
      </c>
      <c r="L56" s="741" t="s">
        <v>180</v>
      </c>
      <c r="M56" s="257"/>
      <c r="N56" s="253"/>
      <c r="O56" s="253"/>
      <c r="P56" s="252"/>
      <c r="Q56" s="252"/>
      <c r="R56" s="252"/>
      <c r="S56" s="252"/>
      <c r="T56" s="252"/>
      <c r="U56" s="252"/>
      <c r="V56" s="252"/>
      <c r="W56" s="252"/>
      <c r="X56" s="252"/>
      <c r="Y56" s="252"/>
    </row>
    <row r="57" spans="1:25" s="176" customFormat="1" ht="42" customHeight="1" x14ac:dyDescent="0.25">
      <c r="A57" s="179"/>
      <c r="B57" s="413" t="s">
        <v>1538</v>
      </c>
      <c r="C57" s="413" t="s">
        <v>1539</v>
      </c>
      <c r="D57" s="413" t="s">
        <v>93</v>
      </c>
      <c r="E57" s="740" t="s">
        <v>180</v>
      </c>
      <c r="F57" s="397" t="s">
        <v>180</v>
      </c>
      <c r="G57" s="397" t="s">
        <v>180</v>
      </c>
      <c r="H57" s="741" t="s">
        <v>180</v>
      </c>
      <c r="I57" s="741" t="s">
        <v>180</v>
      </c>
      <c r="J57" s="741" t="s">
        <v>180</v>
      </c>
      <c r="K57" s="741" t="s">
        <v>180</v>
      </c>
      <c r="L57" s="741" t="s">
        <v>180</v>
      </c>
      <c r="M57" s="257"/>
      <c r="N57" s="253"/>
      <c r="O57" s="253"/>
      <c r="P57" s="252"/>
      <c r="Q57" s="252"/>
      <c r="R57" s="252"/>
      <c r="S57" s="252"/>
      <c r="T57" s="252"/>
      <c r="U57" s="252"/>
      <c r="V57" s="252"/>
      <c r="W57" s="252"/>
      <c r="X57" s="252"/>
      <c r="Y57" s="252"/>
    </row>
    <row r="58" spans="1:25" s="176" customFormat="1" ht="42" customHeight="1" x14ac:dyDescent="0.25">
      <c r="B58" s="413" t="s">
        <v>1538</v>
      </c>
      <c r="C58" s="413" t="s">
        <v>1540</v>
      </c>
      <c r="D58" s="413" t="s">
        <v>93</v>
      </c>
      <c r="E58" s="740" t="str">
        <f>'2'!G89</f>
        <v>нд</v>
      </c>
      <c r="F58" s="736" t="str">
        <f>'2'!G89</f>
        <v>нд</v>
      </c>
      <c r="G58" s="397" t="s">
        <v>180</v>
      </c>
      <c r="H58" s="741" t="s">
        <v>180</v>
      </c>
      <c r="I58" s="741" t="s">
        <v>180</v>
      </c>
      <c r="J58" s="741" t="s">
        <v>180</v>
      </c>
      <c r="K58" s="741" t="s">
        <v>180</v>
      </c>
      <c r="L58" s="741" t="s">
        <v>180</v>
      </c>
      <c r="M58" s="253"/>
      <c r="N58" s="253"/>
      <c r="O58" s="253"/>
      <c r="P58" s="252"/>
      <c r="Q58" s="252"/>
      <c r="R58" s="252"/>
      <c r="S58" s="252"/>
      <c r="T58" s="252"/>
      <c r="U58" s="252"/>
      <c r="V58" s="252"/>
      <c r="W58" s="252"/>
      <c r="X58" s="252"/>
      <c r="Y58" s="252"/>
    </row>
    <row r="59" spans="1:25" s="184" customFormat="1" ht="48" customHeight="1" x14ac:dyDescent="0.25">
      <c r="A59" s="179"/>
      <c r="B59" s="415" t="s">
        <v>706</v>
      </c>
      <c r="C59" s="402" t="s">
        <v>1541</v>
      </c>
      <c r="D59" s="402" t="s">
        <v>93</v>
      </c>
      <c r="E59" s="738" t="s">
        <v>180</v>
      </c>
      <c r="F59" s="416" t="s">
        <v>180</v>
      </c>
      <c r="G59" s="416" t="s">
        <v>180</v>
      </c>
      <c r="H59" s="739" t="s">
        <v>180</v>
      </c>
      <c r="I59" s="739" t="s">
        <v>180</v>
      </c>
      <c r="J59" s="739" t="s">
        <v>180</v>
      </c>
      <c r="K59" s="739" t="s">
        <v>180</v>
      </c>
      <c r="L59" s="739" t="s">
        <v>180</v>
      </c>
      <c r="M59" s="257"/>
      <c r="N59" s="260"/>
      <c r="O59" s="260"/>
      <c r="P59" s="261"/>
      <c r="Q59" s="261"/>
      <c r="R59" s="261"/>
      <c r="S59" s="261"/>
      <c r="T59" s="261"/>
      <c r="U59" s="261"/>
      <c r="V59" s="261"/>
      <c r="W59" s="261"/>
      <c r="X59" s="261"/>
      <c r="Y59" s="261"/>
    </row>
    <row r="60" spans="1:25" s="176" customFormat="1" ht="42" customHeight="1" x14ac:dyDescent="0.25">
      <c r="B60" s="600" t="s">
        <v>1542</v>
      </c>
      <c r="C60" s="395" t="s">
        <v>266</v>
      </c>
      <c r="D60" s="413" t="s">
        <v>93</v>
      </c>
      <c r="E60" s="743" t="str">
        <f>'2'!G91</f>
        <v>нд</v>
      </c>
      <c r="F60" s="614" t="str">
        <f>'2'!G91</f>
        <v>нд</v>
      </c>
      <c r="G60" s="397" t="s">
        <v>180</v>
      </c>
      <c r="H60" s="741" t="s">
        <v>180</v>
      </c>
      <c r="I60" s="741" t="s">
        <v>180</v>
      </c>
      <c r="J60" s="742" t="s">
        <v>180</v>
      </c>
      <c r="K60" s="741" t="s">
        <v>180</v>
      </c>
      <c r="L60" s="741" t="s">
        <v>180</v>
      </c>
      <c r="M60" s="253"/>
      <c r="N60" s="253"/>
      <c r="O60" s="253"/>
      <c r="P60" s="252"/>
      <c r="Q60" s="252"/>
      <c r="R60" s="252"/>
      <c r="S60" s="252"/>
      <c r="T60" s="252"/>
      <c r="U60" s="252"/>
      <c r="V60" s="252"/>
      <c r="W60" s="252"/>
      <c r="X60" s="252"/>
      <c r="Y60" s="252"/>
    </row>
    <row r="61" spans="1:25" s="176" customFormat="1" ht="33" customHeight="1" x14ac:dyDescent="0.25">
      <c r="B61" s="609" t="s">
        <v>1542</v>
      </c>
      <c r="C61" s="802" t="s">
        <v>1621</v>
      </c>
      <c r="D61" s="613" t="s">
        <v>1619</v>
      </c>
      <c r="E61" s="783" t="s">
        <v>180</v>
      </c>
      <c r="F61" s="378" t="s">
        <v>180</v>
      </c>
      <c r="G61" s="67" t="s">
        <v>180</v>
      </c>
      <c r="H61" s="379" t="s">
        <v>180</v>
      </c>
      <c r="I61" s="379" t="s">
        <v>180</v>
      </c>
      <c r="J61" s="376" t="s">
        <v>608</v>
      </c>
      <c r="K61" s="379" t="s">
        <v>180</v>
      </c>
      <c r="L61" s="379" t="s">
        <v>180</v>
      </c>
      <c r="M61" s="253"/>
      <c r="N61" s="253"/>
      <c r="O61" s="253"/>
      <c r="P61" s="252"/>
      <c r="Q61" s="252"/>
      <c r="R61" s="252"/>
      <c r="S61" s="252"/>
      <c r="T61" s="252"/>
      <c r="U61" s="252"/>
      <c r="V61" s="252"/>
      <c r="W61" s="252"/>
      <c r="X61" s="252"/>
      <c r="Y61" s="252"/>
    </row>
    <row r="62" spans="1:25" s="176" customFormat="1" ht="33" customHeight="1" x14ac:dyDescent="0.25">
      <c r="B62" s="609" t="s">
        <v>1542</v>
      </c>
      <c r="C62" s="802" t="s">
        <v>1678</v>
      </c>
      <c r="D62" s="613" t="s">
        <v>1686</v>
      </c>
      <c r="E62" s="377">
        <v>2024</v>
      </c>
      <c r="F62" s="378">
        <v>2024</v>
      </c>
      <c r="G62" s="67" t="s">
        <v>180</v>
      </c>
      <c r="H62" s="379" t="s">
        <v>180</v>
      </c>
      <c r="I62" s="379" t="s">
        <v>180</v>
      </c>
      <c r="J62" s="376" t="s">
        <v>608</v>
      </c>
      <c r="K62" s="379" t="s">
        <v>180</v>
      </c>
      <c r="L62" s="379" t="s">
        <v>180</v>
      </c>
      <c r="M62" s="253"/>
      <c r="N62" s="253"/>
      <c r="O62" s="253"/>
      <c r="P62" s="252"/>
      <c r="Q62" s="252"/>
      <c r="R62" s="252"/>
      <c r="S62" s="252"/>
      <c r="T62" s="252"/>
      <c r="U62" s="252"/>
      <c r="V62" s="252"/>
      <c r="W62" s="252"/>
      <c r="X62" s="252"/>
      <c r="Y62" s="252"/>
    </row>
    <row r="63" spans="1:25" s="176" customFormat="1" ht="42" customHeight="1" x14ac:dyDescent="0.25">
      <c r="B63" s="397" t="s">
        <v>1543</v>
      </c>
      <c r="C63" s="398" t="s">
        <v>129</v>
      </c>
      <c r="D63" s="399" t="s">
        <v>93</v>
      </c>
      <c r="E63" s="781" t="s">
        <v>180</v>
      </c>
      <c r="F63" s="614" t="s">
        <v>180</v>
      </c>
      <c r="G63" s="397" t="s">
        <v>180</v>
      </c>
      <c r="H63" s="741" t="s">
        <v>180</v>
      </c>
      <c r="I63" s="741" t="s">
        <v>180</v>
      </c>
      <c r="J63" s="742" t="s">
        <v>180</v>
      </c>
      <c r="K63" s="741" t="s">
        <v>180</v>
      </c>
      <c r="L63" s="741" t="s">
        <v>180</v>
      </c>
      <c r="M63" s="253"/>
      <c r="N63" s="253"/>
      <c r="O63" s="253"/>
      <c r="P63" s="252"/>
      <c r="Q63" s="252"/>
      <c r="R63" s="252"/>
      <c r="S63" s="252"/>
      <c r="T63" s="252"/>
      <c r="U63" s="252"/>
      <c r="V63" s="252"/>
      <c r="W63" s="252"/>
      <c r="X63" s="252"/>
      <c r="Y63" s="252"/>
    </row>
    <row r="64" spans="1:25" s="176" customFormat="1" ht="48" customHeight="1" x14ac:dyDescent="0.25">
      <c r="B64" s="416" t="s">
        <v>118</v>
      </c>
      <c r="C64" s="417" t="s">
        <v>131</v>
      </c>
      <c r="D64" s="403" t="s">
        <v>93</v>
      </c>
      <c r="E64" s="782" t="s">
        <v>180</v>
      </c>
      <c r="F64" s="615" t="s">
        <v>180</v>
      </c>
      <c r="G64" s="744" t="s">
        <v>180</v>
      </c>
      <c r="H64" s="744" t="s">
        <v>180</v>
      </c>
      <c r="I64" s="744" t="s">
        <v>180</v>
      </c>
      <c r="J64" s="780" t="s">
        <v>180</v>
      </c>
      <c r="K64" s="744" t="s">
        <v>180</v>
      </c>
      <c r="L64" s="744" t="s">
        <v>180</v>
      </c>
      <c r="M64" s="253"/>
      <c r="N64" s="253"/>
      <c r="O64" s="253"/>
      <c r="P64" s="252"/>
      <c r="Q64" s="252"/>
      <c r="R64" s="252"/>
      <c r="S64" s="252"/>
      <c r="T64" s="252"/>
      <c r="U64" s="252"/>
      <c r="V64" s="252"/>
      <c r="W64" s="252"/>
      <c r="X64" s="252"/>
      <c r="Y64" s="252"/>
    </row>
    <row r="65" spans="1:25" s="176" customFormat="1" ht="48" customHeight="1" x14ac:dyDescent="0.25">
      <c r="B65" s="416" t="s">
        <v>120</v>
      </c>
      <c r="C65" s="417" t="s">
        <v>133</v>
      </c>
      <c r="D65" s="416" t="s">
        <v>93</v>
      </c>
      <c r="E65" s="782" t="s">
        <v>180</v>
      </c>
      <c r="F65" s="615" t="s">
        <v>180</v>
      </c>
      <c r="G65" s="744" t="s">
        <v>180</v>
      </c>
      <c r="H65" s="744" t="s">
        <v>180</v>
      </c>
      <c r="I65" s="744" t="s">
        <v>180</v>
      </c>
      <c r="J65" s="780" t="s">
        <v>180</v>
      </c>
      <c r="K65" s="744" t="s">
        <v>180</v>
      </c>
      <c r="L65" s="744" t="s">
        <v>180</v>
      </c>
      <c r="M65" s="253"/>
      <c r="N65" s="253"/>
      <c r="O65" s="253"/>
      <c r="P65" s="252"/>
      <c r="Q65" s="252"/>
      <c r="R65" s="252"/>
      <c r="S65" s="252"/>
      <c r="T65" s="252"/>
      <c r="U65" s="252"/>
      <c r="V65" s="252"/>
      <c r="W65" s="252"/>
      <c r="X65" s="252"/>
      <c r="Y65" s="252"/>
    </row>
    <row r="66" spans="1:25" s="176" customFormat="1" ht="42" customHeight="1" x14ac:dyDescent="0.25">
      <c r="B66" s="397" t="s">
        <v>1544</v>
      </c>
      <c r="C66" s="398" t="s">
        <v>135</v>
      </c>
      <c r="D66" s="418" t="s">
        <v>93</v>
      </c>
      <c r="E66" s="781" t="s">
        <v>180</v>
      </c>
      <c r="F66" s="614" t="s">
        <v>180</v>
      </c>
      <c r="G66" s="397" t="s">
        <v>180</v>
      </c>
      <c r="H66" s="741" t="s">
        <v>180</v>
      </c>
      <c r="I66" s="741" t="s">
        <v>180</v>
      </c>
      <c r="J66" s="742" t="s">
        <v>180</v>
      </c>
      <c r="K66" s="741" t="s">
        <v>180</v>
      </c>
      <c r="L66" s="741" t="s">
        <v>180</v>
      </c>
      <c r="M66" s="253"/>
      <c r="N66" s="253"/>
      <c r="O66" s="253"/>
      <c r="P66" s="252"/>
      <c r="Q66" s="252"/>
      <c r="R66" s="252"/>
      <c r="S66" s="252"/>
      <c r="T66" s="252"/>
      <c r="U66" s="252"/>
      <c r="V66" s="252"/>
      <c r="W66" s="252"/>
      <c r="X66" s="252"/>
      <c r="Y66" s="252"/>
    </row>
    <row r="67" spans="1:25" s="176" customFormat="1" ht="42" customHeight="1" x14ac:dyDescent="0.25">
      <c r="B67" s="397" t="s">
        <v>1545</v>
      </c>
      <c r="C67" s="398" t="s">
        <v>138</v>
      </c>
      <c r="D67" s="418" t="s">
        <v>93</v>
      </c>
      <c r="E67" s="781" t="s">
        <v>180</v>
      </c>
      <c r="F67" s="614" t="s">
        <v>180</v>
      </c>
      <c r="G67" s="397" t="s">
        <v>180</v>
      </c>
      <c r="H67" s="741" t="s">
        <v>180</v>
      </c>
      <c r="I67" s="741" t="s">
        <v>180</v>
      </c>
      <c r="J67" s="742" t="s">
        <v>180</v>
      </c>
      <c r="K67" s="741" t="s">
        <v>180</v>
      </c>
      <c r="L67" s="741" t="s">
        <v>180</v>
      </c>
      <c r="M67" s="253"/>
      <c r="N67" s="253"/>
      <c r="O67" s="253"/>
      <c r="P67" s="252"/>
      <c r="Q67" s="252"/>
      <c r="R67" s="252"/>
      <c r="S67" s="252"/>
      <c r="T67" s="252"/>
      <c r="U67" s="252"/>
      <c r="V67" s="252"/>
      <c r="W67" s="252"/>
      <c r="X67" s="252"/>
      <c r="Y67" s="252"/>
    </row>
    <row r="68" spans="1:25" s="176" customFormat="1" ht="33" customHeight="1" x14ac:dyDescent="0.25">
      <c r="B68" s="67" t="s">
        <v>1545</v>
      </c>
      <c r="C68" s="313" t="s">
        <v>1416</v>
      </c>
      <c r="D68" s="421" t="s">
        <v>1622</v>
      </c>
      <c r="E68" s="377" t="str">
        <f>'2'!H74</f>
        <v>2026</v>
      </c>
      <c r="F68" s="378" t="str">
        <f>'2'!H74</f>
        <v>2026</v>
      </c>
      <c r="G68" s="67" t="s">
        <v>180</v>
      </c>
      <c r="H68" s="379" t="s">
        <v>180</v>
      </c>
      <c r="I68" s="379" t="s">
        <v>180</v>
      </c>
      <c r="J68" s="362" t="s">
        <v>608</v>
      </c>
      <c r="K68" s="379" t="s">
        <v>180</v>
      </c>
      <c r="L68" s="379" t="s">
        <v>180</v>
      </c>
      <c r="M68" s="253"/>
      <c r="N68" s="253"/>
      <c r="O68" s="253"/>
      <c r="P68" s="252"/>
      <c r="Q68" s="252"/>
      <c r="R68" s="252"/>
      <c r="S68" s="252"/>
      <c r="T68" s="252"/>
      <c r="U68" s="252"/>
      <c r="V68" s="252"/>
      <c r="W68" s="252"/>
      <c r="X68" s="252"/>
      <c r="Y68" s="252"/>
    </row>
    <row r="69" spans="1:25" s="184" customFormat="1" ht="33" customHeight="1" x14ac:dyDescent="0.25">
      <c r="A69" s="179"/>
      <c r="B69" s="67" t="s">
        <v>1545</v>
      </c>
      <c r="C69" s="313" t="s">
        <v>1425</v>
      </c>
      <c r="D69" s="67" t="s">
        <v>1629</v>
      </c>
      <c r="E69" s="377" t="str">
        <f>'2'!H75</f>
        <v>2025</v>
      </c>
      <c r="F69" s="378" t="str">
        <f>'2'!H75</f>
        <v>2025</v>
      </c>
      <c r="G69" s="314" t="s">
        <v>180</v>
      </c>
      <c r="H69" s="376" t="s">
        <v>180</v>
      </c>
      <c r="I69" s="376" t="s">
        <v>180</v>
      </c>
      <c r="J69" s="362" t="s">
        <v>608</v>
      </c>
      <c r="K69" s="376" t="s">
        <v>180</v>
      </c>
      <c r="L69" s="376" t="s">
        <v>180</v>
      </c>
      <c r="M69" s="257"/>
      <c r="N69" s="260"/>
      <c r="O69" s="260"/>
      <c r="P69" s="261"/>
      <c r="Q69" s="261"/>
      <c r="R69" s="261"/>
      <c r="S69" s="261"/>
      <c r="T69" s="261"/>
      <c r="U69" s="261"/>
      <c r="V69" s="261"/>
      <c r="W69" s="261"/>
      <c r="X69" s="261"/>
      <c r="Y69" s="261"/>
    </row>
    <row r="70" spans="1:25" s="184" customFormat="1" ht="33" customHeight="1" x14ac:dyDescent="0.25">
      <c r="A70" s="179"/>
      <c r="B70" s="67" t="s">
        <v>1545</v>
      </c>
      <c r="C70" s="313" t="s">
        <v>1646</v>
      </c>
      <c r="D70" s="67" t="s">
        <v>1630</v>
      </c>
      <c r="E70" s="377" t="str">
        <f>'2'!H76</f>
        <v>2026</v>
      </c>
      <c r="F70" s="378" t="str">
        <f>'2'!H76</f>
        <v>2026</v>
      </c>
      <c r="G70" s="314" t="s">
        <v>180</v>
      </c>
      <c r="H70" s="376" t="s">
        <v>180</v>
      </c>
      <c r="I70" s="376" t="s">
        <v>180</v>
      </c>
      <c r="J70" s="362" t="s">
        <v>608</v>
      </c>
      <c r="K70" s="376" t="s">
        <v>180</v>
      </c>
      <c r="L70" s="376" t="s">
        <v>180</v>
      </c>
      <c r="M70" s="257"/>
      <c r="N70" s="260"/>
      <c r="O70" s="260"/>
      <c r="P70" s="261"/>
      <c r="Q70" s="261"/>
      <c r="R70" s="261"/>
      <c r="S70" s="261"/>
      <c r="T70" s="261"/>
      <c r="U70" s="261"/>
      <c r="V70" s="261"/>
      <c r="W70" s="261"/>
      <c r="X70" s="261"/>
      <c r="Y70" s="261"/>
    </row>
    <row r="71" spans="1:25" s="176" customFormat="1" ht="33" customHeight="1" x14ac:dyDescent="0.25">
      <c r="B71" s="67" t="s">
        <v>1545</v>
      </c>
      <c r="C71" s="313" t="s">
        <v>1427</v>
      </c>
      <c r="D71" s="67" t="s">
        <v>1631</v>
      </c>
      <c r="E71" s="377" t="str">
        <f>'2'!H77</f>
        <v>2027</v>
      </c>
      <c r="F71" s="378" t="str">
        <f>'2'!H77</f>
        <v>2027</v>
      </c>
      <c r="G71" s="362" t="s">
        <v>180</v>
      </c>
      <c r="H71" s="362" t="s">
        <v>180</v>
      </c>
      <c r="I71" s="362" t="s">
        <v>180</v>
      </c>
      <c r="J71" s="362" t="s">
        <v>608</v>
      </c>
      <c r="K71" s="362" t="s">
        <v>180</v>
      </c>
      <c r="L71" s="362" t="s">
        <v>180</v>
      </c>
      <c r="M71" s="253"/>
      <c r="N71" s="253"/>
      <c r="O71" s="253"/>
      <c r="P71" s="252"/>
      <c r="Q71" s="252"/>
      <c r="R71" s="252"/>
      <c r="S71" s="252"/>
      <c r="T71" s="252"/>
      <c r="U71" s="252"/>
      <c r="V71" s="252"/>
      <c r="W71" s="252"/>
      <c r="X71" s="252"/>
      <c r="Y71" s="252"/>
    </row>
    <row r="72" spans="1:25" s="176" customFormat="1" ht="33" customHeight="1" x14ac:dyDescent="0.25">
      <c r="B72" s="67" t="s">
        <v>1545</v>
      </c>
      <c r="C72" s="313" t="s">
        <v>1648</v>
      </c>
      <c r="D72" s="67" t="s">
        <v>1632</v>
      </c>
      <c r="E72" s="377" t="str">
        <f>'2'!H78</f>
        <v>2026</v>
      </c>
      <c r="F72" s="378" t="str">
        <f>'2'!H78</f>
        <v>2026</v>
      </c>
      <c r="G72" s="362" t="s">
        <v>180</v>
      </c>
      <c r="H72" s="362" t="s">
        <v>180</v>
      </c>
      <c r="I72" s="362" t="s">
        <v>180</v>
      </c>
      <c r="J72" s="362" t="s">
        <v>608</v>
      </c>
      <c r="K72" s="362" t="s">
        <v>180</v>
      </c>
      <c r="L72" s="362" t="s">
        <v>180</v>
      </c>
      <c r="M72" s="253"/>
      <c r="N72" s="253"/>
      <c r="O72" s="253"/>
      <c r="P72" s="252"/>
      <c r="Q72" s="252"/>
      <c r="R72" s="252"/>
      <c r="S72" s="252"/>
      <c r="T72" s="252"/>
      <c r="U72" s="252"/>
      <c r="V72" s="252"/>
      <c r="W72" s="252"/>
      <c r="X72" s="252"/>
      <c r="Y72" s="252"/>
    </row>
    <row r="73" spans="1:25" s="176" customFormat="1" ht="33" customHeight="1" x14ac:dyDescent="0.25">
      <c r="B73" s="67" t="s">
        <v>1545</v>
      </c>
      <c r="C73" s="313" t="s">
        <v>1649</v>
      </c>
      <c r="D73" s="67" t="s">
        <v>1633</v>
      </c>
      <c r="E73" s="377" t="str">
        <f>'2'!H79</f>
        <v>2026</v>
      </c>
      <c r="F73" s="378" t="str">
        <f>'2'!H79</f>
        <v>2026</v>
      </c>
      <c r="G73" s="362" t="s">
        <v>180</v>
      </c>
      <c r="H73" s="362" t="s">
        <v>180</v>
      </c>
      <c r="I73" s="362" t="s">
        <v>180</v>
      </c>
      <c r="J73" s="362" t="s">
        <v>608</v>
      </c>
      <c r="K73" s="362" t="s">
        <v>180</v>
      </c>
      <c r="L73" s="362" t="s">
        <v>180</v>
      </c>
      <c r="M73" s="253"/>
      <c r="N73" s="253"/>
      <c r="O73" s="253"/>
      <c r="P73" s="252"/>
      <c r="Q73" s="252"/>
      <c r="R73" s="252"/>
      <c r="S73" s="252"/>
      <c r="T73" s="252"/>
      <c r="U73" s="252"/>
      <c r="V73" s="252"/>
      <c r="W73" s="252"/>
      <c r="X73" s="252"/>
      <c r="Y73" s="252"/>
    </row>
    <row r="74" spans="1:25" s="176" customFormat="1" ht="33" customHeight="1" x14ac:dyDescent="0.25">
      <c r="B74" s="67" t="s">
        <v>1545</v>
      </c>
      <c r="C74" s="313" t="s">
        <v>1424</v>
      </c>
      <c r="D74" s="67" t="s">
        <v>1637</v>
      </c>
      <c r="E74" s="377" t="str">
        <f>'2'!H80</f>
        <v>2024</v>
      </c>
      <c r="F74" s="378" t="str">
        <f>'2'!H80</f>
        <v>2024</v>
      </c>
      <c r="G74" s="362" t="s">
        <v>180</v>
      </c>
      <c r="H74" s="362" t="s">
        <v>180</v>
      </c>
      <c r="I74" s="362" t="s">
        <v>180</v>
      </c>
      <c r="J74" s="362" t="s">
        <v>608</v>
      </c>
      <c r="K74" s="362" t="s">
        <v>180</v>
      </c>
      <c r="L74" s="362" t="s">
        <v>180</v>
      </c>
      <c r="M74" s="253"/>
      <c r="N74" s="253"/>
      <c r="O74" s="253"/>
      <c r="P74" s="252"/>
      <c r="Q74" s="252"/>
      <c r="R74" s="252"/>
      <c r="S74" s="252"/>
      <c r="T74" s="252"/>
      <c r="U74" s="252"/>
      <c r="V74" s="252"/>
      <c r="W74" s="252"/>
      <c r="X74" s="252"/>
      <c r="Y74" s="252"/>
    </row>
    <row r="75" spans="1:25" s="176" customFormat="1" ht="48" customHeight="1" x14ac:dyDescent="0.25">
      <c r="B75" s="416" t="s">
        <v>122</v>
      </c>
      <c r="C75" s="417" t="s">
        <v>140</v>
      </c>
      <c r="D75" s="416" t="s">
        <v>93</v>
      </c>
      <c r="E75" s="601" t="s">
        <v>180</v>
      </c>
      <c r="F75" s="601" t="s">
        <v>180</v>
      </c>
      <c r="G75" s="722" t="s">
        <v>180</v>
      </c>
      <c r="H75" s="722" t="s">
        <v>180</v>
      </c>
      <c r="I75" s="722" t="s">
        <v>180</v>
      </c>
      <c r="J75" s="722" t="s">
        <v>180</v>
      </c>
      <c r="K75" s="722" t="s">
        <v>180</v>
      </c>
      <c r="L75" s="722" t="s">
        <v>180</v>
      </c>
      <c r="M75" s="253"/>
      <c r="N75" s="253"/>
      <c r="O75" s="253"/>
      <c r="P75" s="252"/>
      <c r="Q75" s="252"/>
      <c r="R75" s="252"/>
      <c r="S75" s="252"/>
      <c r="T75" s="252"/>
      <c r="U75" s="252"/>
      <c r="V75" s="252"/>
      <c r="W75" s="252"/>
      <c r="X75" s="252"/>
      <c r="Y75" s="252"/>
    </row>
    <row r="76" spans="1:25" s="176" customFormat="1" ht="42" customHeight="1" x14ac:dyDescent="0.25">
      <c r="B76" s="397" t="s">
        <v>1546</v>
      </c>
      <c r="C76" s="398" t="s">
        <v>142</v>
      </c>
      <c r="D76" s="397" t="s">
        <v>93</v>
      </c>
      <c r="E76" s="397" t="s">
        <v>180</v>
      </c>
      <c r="F76" s="397" t="s">
        <v>180</v>
      </c>
      <c r="G76" s="723" t="s">
        <v>180</v>
      </c>
      <c r="H76" s="723" t="s">
        <v>180</v>
      </c>
      <c r="I76" s="723" t="s">
        <v>180</v>
      </c>
      <c r="J76" s="723" t="s">
        <v>180</v>
      </c>
      <c r="K76" s="723" t="s">
        <v>180</v>
      </c>
      <c r="L76" s="723" t="s">
        <v>180</v>
      </c>
      <c r="M76" s="253"/>
      <c r="N76" s="253"/>
      <c r="O76" s="253"/>
      <c r="P76" s="252"/>
      <c r="Q76" s="252"/>
      <c r="R76" s="252"/>
      <c r="S76" s="252"/>
      <c r="T76" s="252"/>
      <c r="U76" s="252"/>
      <c r="V76" s="252"/>
      <c r="W76" s="252"/>
      <c r="X76" s="252"/>
      <c r="Y76" s="252"/>
    </row>
    <row r="77" spans="1:25" ht="42" customHeight="1" x14ac:dyDescent="0.25">
      <c r="B77" s="397" t="s">
        <v>1547</v>
      </c>
      <c r="C77" s="398" t="s">
        <v>144</v>
      </c>
      <c r="D77" s="397" t="s">
        <v>93</v>
      </c>
      <c r="E77" s="397" t="s">
        <v>180</v>
      </c>
      <c r="F77" s="397" t="s">
        <v>180</v>
      </c>
      <c r="G77" s="723" t="s">
        <v>180</v>
      </c>
      <c r="H77" s="723" t="s">
        <v>180</v>
      </c>
      <c r="I77" s="723" t="s">
        <v>180</v>
      </c>
      <c r="J77" s="723" t="s">
        <v>180</v>
      </c>
      <c r="K77" s="723" t="s">
        <v>180</v>
      </c>
      <c r="L77" s="723" t="s">
        <v>180</v>
      </c>
    </row>
    <row r="78" spans="1:25" ht="48" customHeight="1" x14ac:dyDescent="0.25">
      <c r="B78" s="416" t="s">
        <v>709</v>
      </c>
      <c r="C78" s="417" t="s">
        <v>146</v>
      </c>
      <c r="D78" s="416" t="s">
        <v>93</v>
      </c>
      <c r="E78" s="709" t="s">
        <v>180</v>
      </c>
      <c r="F78" s="709" t="s">
        <v>180</v>
      </c>
      <c r="G78" s="709" t="s">
        <v>180</v>
      </c>
      <c r="H78" s="709" t="s">
        <v>180</v>
      </c>
      <c r="I78" s="709" t="s">
        <v>180</v>
      </c>
      <c r="J78" s="709" t="s">
        <v>180</v>
      </c>
      <c r="K78" s="709" t="s">
        <v>180</v>
      </c>
      <c r="L78" s="709" t="s">
        <v>180</v>
      </c>
    </row>
    <row r="79" spans="1:25" ht="48" customHeight="1" x14ac:dyDescent="0.25">
      <c r="B79" s="415" t="s">
        <v>710</v>
      </c>
      <c r="C79" s="602" t="s">
        <v>164</v>
      </c>
      <c r="D79" s="601" t="s">
        <v>93</v>
      </c>
      <c r="E79" s="709" t="s">
        <v>180</v>
      </c>
      <c r="F79" s="709" t="s">
        <v>180</v>
      </c>
      <c r="G79" s="709" t="s">
        <v>180</v>
      </c>
      <c r="H79" s="709" t="s">
        <v>180</v>
      </c>
      <c r="I79" s="709" t="s">
        <v>180</v>
      </c>
      <c r="J79" s="709" t="s">
        <v>180</v>
      </c>
      <c r="K79" s="709" t="s">
        <v>180</v>
      </c>
      <c r="L79" s="709" t="s">
        <v>180</v>
      </c>
    </row>
    <row r="80" spans="1:25" ht="42" customHeight="1" x14ac:dyDescent="0.25">
      <c r="B80" s="600" t="s">
        <v>1548</v>
      </c>
      <c r="C80" s="420" t="s">
        <v>166</v>
      </c>
      <c r="D80" s="397" t="s">
        <v>93</v>
      </c>
      <c r="E80" s="710" t="s">
        <v>180</v>
      </c>
      <c r="F80" s="710" t="s">
        <v>180</v>
      </c>
      <c r="G80" s="710" t="s">
        <v>180</v>
      </c>
      <c r="H80" s="710" t="s">
        <v>180</v>
      </c>
      <c r="I80" s="710" t="s">
        <v>180</v>
      </c>
      <c r="J80" s="710" t="s">
        <v>180</v>
      </c>
      <c r="K80" s="710" t="s">
        <v>180</v>
      </c>
      <c r="L80" s="710" t="s">
        <v>180</v>
      </c>
    </row>
    <row r="81" spans="2:12" ht="42" customHeight="1" x14ac:dyDescent="0.25">
      <c r="B81" s="397" t="s">
        <v>1549</v>
      </c>
      <c r="C81" s="398" t="s">
        <v>168</v>
      </c>
      <c r="D81" s="397" t="s">
        <v>93</v>
      </c>
      <c r="E81" s="710" t="s">
        <v>180</v>
      </c>
      <c r="F81" s="710" t="s">
        <v>180</v>
      </c>
      <c r="G81" s="710" t="s">
        <v>180</v>
      </c>
      <c r="H81" s="710" t="s">
        <v>180</v>
      </c>
      <c r="I81" s="710" t="s">
        <v>180</v>
      </c>
      <c r="J81" s="710" t="s">
        <v>180</v>
      </c>
      <c r="K81" s="710" t="s">
        <v>180</v>
      </c>
      <c r="L81" s="710" t="s">
        <v>180</v>
      </c>
    </row>
    <row r="82" spans="2:12" ht="48" customHeight="1" x14ac:dyDescent="0.25">
      <c r="B82" s="416" t="s">
        <v>124</v>
      </c>
      <c r="C82" s="417" t="s">
        <v>170</v>
      </c>
      <c r="D82" s="601" t="s">
        <v>93</v>
      </c>
      <c r="E82" s="709" t="s">
        <v>180</v>
      </c>
      <c r="F82" s="709" t="s">
        <v>180</v>
      </c>
      <c r="G82" s="709" t="s">
        <v>180</v>
      </c>
      <c r="H82" s="709" t="s">
        <v>180</v>
      </c>
      <c r="I82" s="709" t="s">
        <v>180</v>
      </c>
      <c r="J82" s="709" t="s">
        <v>180</v>
      </c>
      <c r="K82" s="709" t="s">
        <v>180</v>
      </c>
      <c r="L82" s="709" t="s">
        <v>180</v>
      </c>
    </row>
    <row r="83" spans="2:12" ht="42" customHeight="1" x14ac:dyDescent="0.25">
      <c r="B83" s="397" t="s">
        <v>712</v>
      </c>
      <c r="C83" s="398" t="s">
        <v>172</v>
      </c>
      <c r="D83" s="397" t="s">
        <v>93</v>
      </c>
      <c r="E83" s="710" t="s">
        <v>180</v>
      </c>
      <c r="F83" s="710" t="s">
        <v>180</v>
      </c>
      <c r="G83" s="710" t="s">
        <v>180</v>
      </c>
      <c r="H83" s="710" t="s">
        <v>180</v>
      </c>
      <c r="I83" s="710" t="s">
        <v>180</v>
      </c>
      <c r="J83" s="710" t="s">
        <v>180</v>
      </c>
      <c r="K83" s="710" t="s">
        <v>180</v>
      </c>
      <c r="L83" s="710" t="s">
        <v>180</v>
      </c>
    </row>
    <row r="84" spans="2:12" ht="42" customHeight="1" x14ac:dyDescent="0.25">
      <c r="B84" s="397" t="s">
        <v>713</v>
      </c>
      <c r="C84" s="398" t="s">
        <v>645</v>
      </c>
      <c r="D84" s="397" t="s">
        <v>93</v>
      </c>
      <c r="E84" s="710" t="s">
        <v>180</v>
      </c>
      <c r="F84" s="710" t="s">
        <v>180</v>
      </c>
      <c r="G84" s="710" t="s">
        <v>180</v>
      </c>
      <c r="H84" s="710" t="s">
        <v>180</v>
      </c>
      <c r="I84" s="710" t="s">
        <v>180</v>
      </c>
      <c r="J84" s="710" t="s">
        <v>180</v>
      </c>
      <c r="K84" s="710" t="s">
        <v>180</v>
      </c>
      <c r="L84" s="710" t="s">
        <v>180</v>
      </c>
    </row>
    <row r="85" spans="2:12" ht="48" customHeight="1" x14ac:dyDescent="0.25">
      <c r="B85" s="416" t="s">
        <v>126</v>
      </c>
      <c r="C85" s="602" t="s">
        <v>175</v>
      </c>
      <c r="D85" s="601" t="s">
        <v>93</v>
      </c>
      <c r="E85" s="709" t="s">
        <v>180</v>
      </c>
      <c r="F85" s="709" t="s">
        <v>180</v>
      </c>
      <c r="G85" s="709" t="s">
        <v>180</v>
      </c>
      <c r="H85" s="709" t="s">
        <v>180</v>
      </c>
      <c r="I85" s="709" t="s">
        <v>180</v>
      </c>
      <c r="J85" s="709" t="s">
        <v>180</v>
      </c>
      <c r="K85" s="709" t="s">
        <v>180</v>
      </c>
      <c r="L85" s="709" t="s">
        <v>180</v>
      </c>
    </row>
    <row r="86" spans="2:12" ht="33" customHeight="1" x14ac:dyDescent="0.25">
      <c r="B86" s="67" t="s">
        <v>126</v>
      </c>
      <c r="C86" s="620" t="s">
        <v>1439</v>
      </c>
      <c r="D86" s="421" t="s">
        <v>1638</v>
      </c>
      <c r="E86" s="766" t="str">
        <f>'2'!H92</f>
        <v>2027</v>
      </c>
      <c r="F86" s="766" t="str">
        <f>'2'!H92</f>
        <v>2027</v>
      </c>
      <c r="G86" s="363" t="s">
        <v>180</v>
      </c>
      <c r="H86" s="363" t="s">
        <v>180</v>
      </c>
      <c r="I86" s="363" t="s">
        <v>180</v>
      </c>
      <c r="J86" s="363" t="s">
        <v>608</v>
      </c>
      <c r="K86" s="363" t="s">
        <v>180</v>
      </c>
      <c r="L86" s="363" t="s">
        <v>180</v>
      </c>
    </row>
    <row r="87" spans="2:12" ht="33" customHeight="1" x14ac:dyDescent="0.25">
      <c r="B87" s="421" t="s">
        <v>126</v>
      </c>
      <c r="C87" s="620" t="s">
        <v>1677</v>
      </c>
      <c r="D87" s="421" t="s">
        <v>1623</v>
      </c>
      <c r="E87" s="766" t="str">
        <f>'2'!H93</f>
        <v>2024</v>
      </c>
      <c r="F87" s="766" t="str">
        <f>'2'!H93</f>
        <v>2024</v>
      </c>
      <c r="G87" s="363" t="s">
        <v>180</v>
      </c>
      <c r="H87" s="363" t="s">
        <v>180</v>
      </c>
      <c r="I87" s="363" t="s">
        <v>180</v>
      </c>
      <c r="J87" s="363" t="s">
        <v>608</v>
      </c>
      <c r="K87" s="363" t="s">
        <v>180</v>
      </c>
      <c r="L87" s="363" t="s">
        <v>180</v>
      </c>
    </row>
    <row r="88" spans="2:12" ht="33" customHeight="1" x14ac:dyDescent="0.25">
      <c r="B88" s="67" t="s">
        <v>126</v>
      </c>
      <c r="C88" s="620" t="s">
        <v>1430</v>
      </c>
      <c r="D88" s="421" t="s">
        <v>1642</v>
      </c>
      <c r="E88" s="766" t="str">
        <f>'2'!H94</f>
        <v>2027</v>
      </c>
      <c r="F88" s="766" t="str">
        <f>'2'!H94</f>
        <v>2027</v>
      </c>
      <c r="G88" s="363" t="s">
        <v>180</v>
      </c>
      <c r="H88" s="363" t="s">
        <v>180</v>
      </c>
      <c r="I88" s="363" t="s">
        <v>180</v>
      </c>
      <c r="J88" s="363" t="s">
        <v>608</v>
      </c>
      <c r="K88" s="363" t="s">
        <v>180</v>
      </c>
      <c r="L88" s="363" t="s">
        <v>180</v>
      </c>
    </row>
    <row r="89" spans="2:12" ht="33" customHeight="1" x14ac:dyDescent="0.25">
      <c r="B89" s="67" t="s">
        <v>126</v>
      </c>
      <c r="C89" s="620" t="s">
        <v>1435</v>
      </c>
      <c r="D89" s="421" t="s">
        <v>1634</v>
      </c>
      <c r="E89" s="766">
        <f>'2'!H95</f>
        <v>2027</v>
      </c>
      <c r="F89" s="766">
        <f>'2'!H95</f>
        <v>2027</v>
      </c>
      <c r="G89" s="363" t="s">
        <v>180</v>
      </c>
      <c r="H89" s="363" t="s">
        <v>180</v>
      </c>
      <c r="I89" s="363" t="s">
        <v>180</v>
      </c>
      <c r="J89" s="363" t="s">
        <v>608</v>
      </c>
      <c r="K89" s="363" t="s">
        <v>180</v>
      </c>
      <c r="L89" s="363" t="s">
        <v>180</v>
      </c>
    </row>
    <row r="90" spans="2:12" ht="33" customHeight="1" x14ac:dyDescent="0.25">
      <c r="B90" s="67" t="s">
        <v>126</v>
      </c>
      <c r="C90" s="620" t="s">
        <v>1436</v>
      </c>
      <c r="D90" s="421" t="s">
        <v>1643</v>
      </c>
      <c r="E90" s="766">
        <f>'2'!H96</f>
        <v>2027</v>
      </c>
      <c r="F90" s="766">
        <f>'2'!H96</f>
        <v>2027</v>
      </c>
      <c r="G90" s="363" t="s">
        <v>180</v>
      </c>
      <c r="H90" s="363" t="s">
        <v>180</v>
      </c>
      <c r="I90" s="363" t="s">
        <v>180</v>
      </c>
      <c r="J90" s="363" t="s">
        <v>608</v>
      </c>
      <c r="K90" s="363" t="s">
        <v>180</v>
      </c>
      <c r="L90" s="363" t="s">
        <v>180</v>
      </c>
    </row>
    <row r="91" spans="2:12" ht="33" customHeight="1" x14ac:dyDescent="0.25">
      <c r="B91" s="67" t="s">
        <v>126</v>
      </c>
      <c r="C91" s="313" t="s">
        <v>1433</v>
      </c>
      <c r="D91" s="67" t="s">
        <v>1641</v>
      </c>
      <c r="E91" s="766" t="str">
        <f>'2'!H97</f>
        <v>2028</v>
      </c>
      <c r="F91" s="766" t="str">
        <f>'2'!H97</f>
        <v>2028</v>
      </c>
      <c r="G91" s="363" t="s">
        <v>180</v>
      </c>
      <c r="H91" s="363" t="s">
        <v>180</v>
      </c>
      <c r="I91" s="363" t="s">
        <v>180</v>
      </c>
      <c r="J91" s="363" t="s">
        <v>608</v>
      </c>
      <c r="K91" s="363" t="s">
        <v>180</v>
      </c>
      <c r="L91" s="363" t="s">
        <v>180</v>
      </c>
    </row>
    <row r="92" spans="2:12" ht="33" customHeight="1" x14ac:dyDescent="0.25">
      <c r="B92" s="67" t="s">
        <v>126</v>
      </c>
      <c r="C92" s="620" t="s">
        <v>1434</v>
      </c>
      <c r="D92" s="421" t="s">
        <v>1623</v>
      </c>
      <c r="E92" s="766" t="str">
        <f>'2'!H98</f>
        <v>2026</v>
      </c>
      <c r="F92" s="766" t="str">
        <f>'2'!H98</f>
        <v>2026</v>
      </c>
      <c r="G92" s="363" t="s">
        <v>180</v>
      </c>
      <c r="H92" s="363" t="s">
        <v>180</v>
      </c>
      <c r="I92" s="363" t="s">
        <v>180</v>
      </c>
      <c r="J92" s="363" t="s">
        <v>608</v>
      </c>
      <c r="K92" s="363" t="s">
        <v>180</v>
      </c>
      <c r="L92" s="363" t="s">
        <v>180</v>
      </c>
    </row>
    <row r="93" spans="2:12" ht="33" customHeight="1" x14ac:dyDescent="0.25">
      <c r="B93" s="67" t="s">
        <v>126</v>
      </c>
      <c r="C93" s="620" t="s">
        <v>1437</v>
      </c>
      <c r="D93" s="421" t="s">
        <v>1624</v>
      </c>
      <c r="E93" s="766" t="str">
        <f>'2'!H99</f>
        <v>2027</v>
      </c>
      <c r="F93" s="766" t="str">
        <f>'2'!H99</f>
        <v>2027</v>
      </c>
      <c r="G93" s="363" t="s">
        <v>180</v>
      </c>
      <c r="H93" s="363" t="s">
        <v>180</v>
      </c>
      <c r="I93" s="363" t="s">
        <v>180</v>
      </c>
      <c r="J93" s="363" t="s">
        <v>608</v>
      </c>
      <c r="K93" s="363" t="s">
        <v>180</v>
      </c>
      <c r="L93" s="363" t="s">
        <v>180</v>
      </c>
    </row>
    <row r="94" spans="2:12" ht="48" customHeight="1" x14ac:dyDescent="0.25">
      <c r="B94" s="416" t="s">
        <v>724</v>
      </c>
      <c r="C94" s="602" t="s">
        <v>177</v>
      </c>
      <c r="D94" s="601" t="s">
        <v>93</v>
      </c>
      <c r="E94" s="709" t="s">
        <v>180</v>
      </c>
      <c r="F94" s="709" t="s">
        <v>180</v>
      </c>
      <c r="G94" s="709" t="s">
        <v>180</v>
      </c>
      <c r="H94" s="709" t="s">
        <v>180</v>
      </c>
      <c r="I94" s="709" t="s">
        <v>180</v>
      </c>
      <c r="J94" s="709" t="s">
        <v>180</v>
      </c>
      <c r="K94" s="709" t="s">
        <v>180</v>
      </c>
      <c r="L94" s="709" t="s">
        <v>180</v>
      </c>
    </row>
    <row r="95" spans="2:12" ht="48" customHeight="1" x14ac:dyDescent="0.25">
      <c r="B95" s="416" t="s">
        <v>732</v>
      </c>
      <c r="C95" s="417" t="s">
        <v>179</v>
      </c>
      <c r="D95" s="416" t="s">
        <v>93</v>
      </c>
      <c r="E95" s="709" t="s">
        <v>180</v>
      </c>
      <c r="F95" s="709" t="s">
        <v>180</v>
      </c>
      <c r="G95" s="709" t="s">
        <v>180</v>
      </c>
      <c r="H95" s="709" t="s">
        <v>180</v>
      </c>
      <c r="I95" s="709" t="s">
        <v>180</v>
      </c>
      <c r="J95" s="709" t="s">
        <v>180</v>
      </c>
      <c r="K95" s="709" t="s">
        <v>180</v>
      </c>
      <c r="L95" s="709" t="s">
        <v>180</v>
      </c>
    </row>
    <row r="96" spans="2:12" ht="48" customHeight="1" x14ac:dyDescent="0.25">
      <c r="B96" s="416" t="s">
        <v>130</v>
      </c>
      <c r="C96" s="417" t="s">
        <v>1550</v>
      </c>
      <c r="D96" s="416" t="s">
        <v>93</v>
      </c>
      <c r="E96" s="709" t="s">
        <v>180</v>
      </c>
      <c r="F96" s="709" t="s">
        <v>180</v>
      </c>
      <c r="G96" s="709" t="s">
        <v>180</v>
      </c>
      <c r="H96" s="709" t="s">
        <v>180</v>
      </c>
      <c r="I96" s="709" t="s">
        <v>180</v>
      </c>
      <c r="J96" s="709" t="s">
        <v>180</v>
      </c>
      <c r="K96" s="709" t="s">
        <v>180</v>
      </c>
      <c r="L96" s="709" t="s">
        <v>180</v>
      </c>
    </row>
    <row r="97" spans="2:12" ht="48" customHeight="1" x14ac:dyDescent="0.25">
      <c r="B97" s="416" t="s">
        <v>132</v>
      </c>
      <c r="C97" s="417" t="s">
        <v>793</v>
      </c>
      <c r="D97" s="416" t="s">
        <v>93</v>
      </c>
      <c r="E97" s="709" t="s">
        <v>180</v>
      </c>
      <c r="F97" s="709" t="s">
        <v>180</v>
      </c>
      <c r="G97" s="709" t="s">
        <v>180</v>
      </c>
      <c r="H97" s="709" t="s">
        <v>180</v>
      </c>
      <c r="I97" s="709" t="s">
        <v>180</v>
      </c>
      <c r="J97" s="709" t="s">
        <v>180</v>
      </c>
      <c r="K97" s="709" t="s">
        <v>180</v>
      </c>
      <c r="L97" s="709" t="s">
        <v>180</v>
      </c>
    </row>
    <row r="98" spans="2:12" ht="48" customHeight="1" x14ac:dyDescent="0.25">
      <c r="B98" s="416" t="s">
        <v>134</v>
      </c>
      <c r="C98" s="417" t="s">
        <v>794</v>
      </c>
      <c r="D98" s="402" t="s">
        <v>93</v>
      </c>
      <c r="E98" s="709" t="s">
        <v>180</v>
      </c>
      <c r="F98" s="709" t="s">
        <v>180</v>
      </c>
      <c r="G98" s="709" t="s">
        <v>180</v>
      </c>
      <c r="H98" s="709" t="s">
        <v>180</v>
      </c>
      <c r="I98" s="709" t="s">
        <v>180</v>
      </c>
      <c r="J98" s="709" t="s">
        <v>180</v>
      </c>
      <c r="K98" s="709" t="s">
        <v>180</v>
      </c>
      <c r="L98" s="709" t="s">
        <v>180</v>
      </c>
    </row>
    <row r="99" spans="2:12" ht="42" customHeight="1" x14ac:dyDescent="0.25">
      <c r="B99" s="397" t="s">
        <v>136</v>
      </c>
      <c r="C99" s="398" t="s">
        <v>795</v>
      </c>
      <c r="D99" s="397" t="s">
        <v>93</v>
      </c>
      <c r="E99" s="710" t="s">
        <v>180</v>
      </c>
      <c r="F99" s="710" t="s">
        <v>180</v>
      </c>
      <c r="G99" s="710" t="s">
        <v>180</v>
      </c>
      <c r="H99" s="710" t="s">
        <v>180</v>
      </c>
      <c r="I99" s="710" t="s">
        <v>180</v>
      </c>
      <c r="J99" s="710" t="s">
        <v>180</v>
      </c>
      <c r="K99" s="710" t="s">
        <v>180</v>
      </c>
      <c r="L99" s="710" t="s">
        <v>180</v>
      </c>
    </row>
    <row r="100" spans="2:12" ht="42" customHeight="1" x14ac:dyDescent="0.25">
      <c r="B100" s="397" t="s">
        <v>181</v>
      </c>
      <c r="C100" s="398" t="s">
        <v>795</v>
      </c>
      <c r="D100" s="397" t="s">
        <v>93</v>
      </c>
      <c r="E100" s="710" t="s">
        <v>180</v>
      </c>
      <c r="F100" s="710" t="s">
        <v>180</v>
      </c>
      <c r="G100" s="710" t="s">
        <v>180</v>
      </c>
      <c r="H100" s="710" t="s">
        <v>180</v>
      </c>
      <c r="I100" s="710" t="s">
        <v>180</v>
      </c>
      <c r="J100" s="710" t="s">
        <v>180</v>
      </c>
      <c r="K100" s="710" t="s">
        <v>180</v>
      </c>
      <c r="L100" s="710" t="s">
        <v>180</v>
      </c>
    </row>
    <row r="101" spans="2:12" ht="48" customHeight="1" x14ac:dyDescent="0.25">
      <c r="B101" s="416" t="s">
        <v>137</v>
      </c>
      <c r="C101" s="417" t="s">
        <v>796</v>
      </c>
      <c r="D101" s="416" t="s">
        <v>93</v>
      </c>
      <c r="E101" s="709" t="s">
        <v>180</v>
      </c>
      <c r="F101" s="709" t="s">
        <v>180</v>
      </c>
      <c r="G101" s="709" t="s">
        <v>180</v>
      </c>
      <c r="H101" s="709" t="s">
        <v>180</v>
      </c>
      <c r="I101" s="709" t="s">
        <v>180</v>
      </c>
      <c r="J101" s="709" t="s">
        <v>180</v>
      </c>
      <c r="K101" s="709" t="s">
        <v>180</v>
      </c>
      <c r="L101" s="709" t="s">
        <v>180</v>
      </c>
    </row>
    <row r="102" spans="2:12" ht="42" customHeight="1" x14ac:dyDescent="0.25">
      <c r="B102" s="397" t="s">
        <v>1554</v>
      </c>
      <c r="C102" s="398" t="s">
        <v>795</v>
      </c>
      <c r="D102" s="397" t="s">
        <v>93</v>
      </c>
      <c r="E102" s="710" t="s">
        <v>180</v>
      </c>
      <c r="F102" s="710" t="s">
        <v>180</v>
      </c>
      <c r="G102" s="710" t="s">
        <v>180</v>
      </c>
      <c r="H102" s="710" t="s">
        <v>180</v>
      </c>
      <c r="I102" s="710" t="s">
        <v>180</v>
      </c>
      <c r="J102" s="710" t="s">
        <v>180</v>
      </c>
      <c r="K102" s="710" t="s">
        <v>180</v>
      </c>
      <c r="L102" s="710" t="s">
        <v>180</v>
      </c>
    </row>
    <row r="103" spans="2:12" ht="42" customHeight="1" x14ac:dyDescent="0.25">
      <c r="B103" s="397" t="s">
        <v>1555</v>
      </c>
      <c r="C103" s="398" t="s">
        <v>795</v>
      </c>
      <c r="D103" s="397" t="s">
        <v>93</v>
      </c>
      <c r="E103" s="710" t="s">
        <v>180</v>
      </c>
      <c r="F103" s="710" t="s">
        <v>180</v>
      </c>
      <c r="G103" s="710" t="s">
        <v>180</v>
      </c>
      <c r="H103" s="710" t="s">
        <v>180</v>
      </c>
      <c r="I103" s="710" t="s">
        <v>180</v>
      </c>
      <c r="J103" s="710" t="s">
        <v>180</v>
      </c>
      <c r="K103" s="710" t="s">
        <v>180</v>
      </c>
      <c r="L103" s="710" t="s">
        <v>180</v>
      </c>
    </row>
    <row r="104" spans="2:12" ht="48" customHeight="1" x14ac:dyDescent="0.25">
      <c r="B104" s="416" t="s">
        <v>738</v>
      </c>
      <c r="C104" s="417" t="s">
        <v>1556</v>
      </c>
      <c r="D104" s="416" t="s">
        <v>93</v>
      </c>
      <c r="E104" s="709" t="s">
        <v>180</v>
      </c>
      <c r="F104" s="709" t="s">
        <v>180</v>
      </c>
      <c r="G104" s="709" t="s">
        <v>180</v>
      </c>
      <c r="H104" s="709" t="s">
        <v>180</v>
      </c>
      <c r="I104" s="709" t="s">
        <v>180</v>
      </c>
      <c r="J104" s="709" t="s">
        <v>180</v>
      </c>
      <c r="K104" s="709" t="s">
        <v>180</v>
      </c>
      <c r="L104" s="709" t="s">
        <v>180</v>
      </c>
    </row>
    <row r="105" spans="2:12" ht="42" customHeight="1" x14ac:dyDescent="0.25">
      <c r="B105" s="397" t="s">
        <v>1557</v>
      </c>
      <c r="C105" s="398" t="s">
        <v>1559</v>
      </c>
      <c r="D105" s="397" t="s">
        <v>93</v>
      </c>
      <c r="E105" s="710" t="s">
        <v>180</v>
      </c>
      <c r="F105" s="710" t="s">
        <v>180</v>
      </c>
      <c r="G105" s="710" t="s">
        <v>180</v>
      </c>
      <c r="H105" s="710" t="s">
        <v>180</v>
      </c>
      <c r="I105" s="710" t="s">
        <v>180</v>
      </c>
      <c r="J105" s="710" t="s">
        <v>180</v>
      </c>
      <c r="K105" s="710" t="s">
        <v>180</v>
      </c>
      <c r="L105" s="710" t="s">
        <v>180</v>
      </c>
    </row>
    <row r="106" spans="2:12" ht="42" customHeight="1" x14ac:dyDescent="0.25">
      <c r="B106" s="397" t="s">
        <v>1558</v>
      </c>
      <c r="C106" s="398" t="s">
        <v>797</v>
      </c>
      <c r="D106" s="397" t="s">
        <v>93</v>
      </c>
      <c r="E106" s="710" t="s">
        <v>180</v>
      </c>
      <c r="F106" s="710" t="s">
        <v>180</v>
      </c>
      <c r="G106" s="710" t="s">
        <v>180</v>
      </c>
      <c r="H106" s="710" t="s">
        <v>180</v>
      </c>
      <c r="I106" s="710" t="s">
        <v>180</v>
      </c>
      <c r="J106" s="710" t="s">
        <v>180</v>
      </c>
      <c r="K106" s="710" t="s">
        <v>180</v>
      </c>
      <c r="L106" s="710" t="s">
        <v>180</v>
      </c>
    </row>
    <row r="107" spans="2:12" ht="42" customHeight="1" x14ac:dyDescent="0.25">
      <c r="B107" s="397" t="s">
        <v>1560</v>
      </c>
      <c r="C107" s="398" t="s">
        <v>1561</v>
      </c>
      <c r="D107" s="397" t="s">
        <v>93</v>
      </c>
      <c r="E107" s="710" t="s">
        <v>180</v>
      </c>
      <c r="F107" s="710" t="s">
        <v>180</v>
      </c>
      <c r="G107" s="710" t="s">
        <v>180</v>
      </c>
      <c r="H107" s="710" t="s">
        <v>180</v>
      </c>
      <c r="I107" s="710" t="s">
        <v>180</v>
      </c>
      <c r="J107" s="710" t="s">
        <v>180</v>
      </c>
      <c r="K107" s="710" t="s">
        <v>180</v>
      </c>
      <c r="L107" s="710" t="s">
        <v>180</v>
      </c>
    </row>
    <row r="108" spans="2:12" ht="42" customHeight="1" x14ac:dyDescent="0.25">
      <c r="B108" s="397" t="s">
        <v>1562</v>
      </c>
      <c r="C108" s="398" t="s">
        <v>798</v>
      </c>
      <c r="D108" s="397" t="s">
        <v>93</v>
      </c>
      <c r="E108" s="710" t="s">
        <v>180</v>
      </c>
      <c r="F108" s="710" t="s">
        <v>180</v>
      </c>
      <c r="G108" s="710" t="s">
        <v>180</v>
      </c>
      <c r="H108" s="710" t="s">
        <v>180</v>
      </c>
      <c r="I108" s="710" t="s">
        <v>180</v>
      </c>
      <c r="J108" s="710" t="s">
        <v>180</v>
      </c>
      <c r="K108" s="710" t="s">
        <v>180</v>
      </c>
      <c r="L108" s="710" t="s">
        <v>180</v>
      </c>
    </row>
    <row r="109" spans="2:12" ht="42" customHeight="1" x14ac:dyDescent="0.25">
      <c r="B109" s="397" t="s">
        <v>1563</v>
      </c>
      <c r="C109" s="398" t="s">
        <v>799</v>
      </c>
      <c r="D109" s="397" t="s">
        <v>93</v>
      </c>
      <c r="E109" s="710" t="s">
        <v>180</v>
      </c>
      <c r="F109" s="710" t="s">
        <v>180</v>
      </c>
      <c r="G109" s="710" t="s">
        <v>180</v>
      </c>
      <c r="H109" s="710" t="s">
        <v>180</v>
      </c>
      <c r="I109" s="710" t="s">
        <v>180</v>
      </c>
      <c r="J109" s="710" t="s">
        <v>180</v>
      </c>
      <c r="K109" s="710" t="s">
        <v>180</v>
      </c>
      <c r="L109" s="710" t="s">
        <v>180</v>
      </c>
    </row>
    <row r="110" spans="2:12" ht="48" customHeight="1" x14ac:dyDescent="0.25">
      <c r="B110" s="416" t="s">
        <v>739</v>
      </c>
      <c r="C110" s="417" t="s">
        <v>800</v>
      </c>
      <c r="D110" s="416" t="s">
        <v>93</v>
      </c>
      <c r="E110" s="709" t="s">
        <v>180</v>
      </c>
      <c r="F110" s="709" t="s">
        <v>180</v>
      </c>
      <c r="G110" s="709" t="s">
        <v>180</v>
      </c>
      <c r="H110" s="709" t="s">
        <v>180</v>
      </c>
      <c r="I110" s="709" t="s">
        <v>180</v>
      </c>
      <c r="J110" s="709" t="s">
        <v>180</v>
      </c>
      <c r="K110" s="709" t="s">
        <v>180</v>
      </c>
      <c r="L110" s="709" t="s">
        <v>180</v>
      </c>
    </row>
    <row r="111" spans="2:12" ht="48" customHeight="1" x14ac:dyDescent="0.25">
      <c r="B111" s="416" t="s">
        <v>139</v>
      </c>
      <c r="C111" s="417" t="s">
        <v>801</v>
      </c>
      <c r="D111" s="416" t="s">
        <v>93</v>
      </c>
      <c r="E111" s="709" t="s">
        <v>180</v>
      </c>
      <c r="F111" s="709" t="s">
        <v>180</v>
      </c>
      <c r="G111" s="709" t="s">
        <v>180</v>
      </c>
      <c r="H111" s="709" t="s">
        <v>180</v>
      </c>
      <c r="I111" s="709" t="s">
        <v>180</v>
      </c>
      <c r="J111" s="709" t="s">
        <v>180</v>
      </c>
      <c r="K111" s="709" t="s">
        <v>180</v>
      </c>
      <c r="L111" s="709" t="s">
        <v>180</v>
      </c>
    </row>
    <row r="112" spans="2:12" ht="42" customHeight="1" x14ac:dyDescent="0.25">
      <c r="B112" s="397" t="s">
        <v>141</v>
      </c>
      <c r="C112" s="398" t="s">
        <v>802</v>
      </c>
      <c r="D112" s="397" t="s">
        <v>93</v>
      </c>
      <c r="E112" s="710" t="s">
        <v>180</v>
      </c>
      <c r="F112" s="710" t="s">
        <v>180</v>
      </c>
      <c r="G112" s="710" t="s">
        <v>180</v>
      </c>
      <c r="H112" s="710" t="s">
        <v>180</v>
      </c>
      <c r="I112" s="710" t="s">
        <v>180</v>
      </c>
      <c r="J112" s="710" t="s">
        <v>180</v>
      </c>
      <c r="K112" s="710" t="s">
        <v>180</v>
      </c>
      <c r="L112" s="710" t="s">
        <v>180</v>
      </c>
    </row>
    <row r="113" spans="2:12" ht="42" customHeight="1" x14ac:dyDescent="0.25">
      <c r="B113" s="397" t="s">
        <v>143</v>
      </c>
      <c r="C113" s="398" t="s">
        <v>1564</v>
      </c>
      <c r="D113" s="397" t="s">
        <v>93</v>
      </c>
      <c r="E113" s="710" t="s">
        <v>180</v>
      </c>
      <c r="F113" s="710" t="s">
        <v>180</v>
      </c>
      <c r="G113" s="710" t="s">
        <v>180</v>
      </c>
      <c r="H113" s="710" t="s">
        <v>180</v>
      </c>
      <c r="I113" s="710" t="s">
        <v>180</v>
      </c>
      <c r="J113" s="710" t="s">
        <v>180</v>
      </c>
      <c r="K113" s="710" t="s">
        <v>180</v>
      </c>
      <c r="L113" s="710" t="s">
        <v>180</v>
      </c>
    </row>
    <row r="114" spans="2:12" ht="33" customHeight="1" x14ac:dyDescent="0.25">
      <c r="B114" s="67" t="s">
        <v>143</v>
      </c>
      <c r="C114" s="313" t="s">
        <v>1418</v>
      </c>
      <c r="D114" s="67" t="s">
        <v>1635</v>
      </c>
      <c r="E114" s="363" t="s">
        <v>180</v>
      </c>
      <c r="F114" s="363" t="s">
        <v>180</v>
      </c>
      <c r="G114" s="363" t="s">
        <v>180</v>
      </c>
      <c r="H114" s="363" t="s">
        <v>180</v>
      </c>
      <c r="I114" s="363" t="s">
        <v>180</v>
      </c>
      <c r="J114" s="363" t="s">
        <v>608</v>
      </c>
      <c r="K114" s="363" t="s">
        <v>180</v>
      </c>
      <c r="L114" s="363" t="s">
        <v>180</v>
      </c>
    </row>
    <row r="115" spans="2:12" ht="42" customHeight="1" x14ac:dyDescent="0.25">
      <c r="B115" s="397" t="s">
        <v>740</v>
      </c>
      <c r="C115" s="398" t="s">
        <v>1565</v>
      </c>
      <c r="D115" s="397" t="s">
        <v>93</v>
      </c>
      <c r="E115" s="710" t="s">
        <v>180</v>
      </c>
      <c r="F115" s="710" t="s">
        <v>180</v>
      </c>
      <c r="G115" s="710" t="s">
        <v>180</v>
      </c>
      <c r="H115" s="710" t="s">
        <v>180</v>
      </c>
      <c r="I115" s="710" t="s">
        <v>180</v>
      </c>
      <c r="J115" s="710" t="s">
        <v>180</v>
      </c>
      <c r="K115" s="710" t="s">
        <v>180</v>
      </c>
      <c r="L115" s="710" t="s">
        <v>180</v>
      </c>
    </row>
    <row r="116" spans="2:12" ht="42" customHeight="1" x14ac:dyDescent="0.25">
      <c r="B116" s="397" t="s">
        <v>741</v>
      </c>
      <c r="C116" s="398" t="s">
        <v>1566</v>
      </c>
      <c r="D116" s="397" t="s">
        <v>93</v>
      </c>
      <c r="E116" s="710" t="s">
        <v>180</v>
      </c>
      <c r="F116" s="710" t="s">
        <v>180</v>
      </c>
      <c r="G116" s="710" t="s">
        <v>180</v>
      </c>
      <c r="H116" s="710" t="s">
        <v>180</v>
      </c>
      <c r="I116" s="710" t="s">
        <v>180</v>
      </c>
      <c r="J116" s="710" t="s">
        <v>180</v>
      </c>
      <c r="K116" s="710" t="s">
        <v>180</v>
      </c>
      <c r="L116" s="710" t="s">
        <v>180</v>
      </c>
    </row>
    <row r="117" spans="2:12" ht="33" customHeight="1" x14ac:dyDescent="0.25">
      <c r="B117" s="67" t="s">
        <v>741</v>
      </c>
      <c r="C117" s="313" t="s">
        <v>1492</v>
      </c>
      <c r="D117" s="67" t="s">
        <v>1639</v>
      </c>
      <c r="E117" s="363" t="s">
        <v>180</v>
      </c>
      <c r="F117" s="363" t="s">
        <v>180</v>
      </c>
      <c r="G117" s="363" t="s">
        <v>180</v>
      </c>
      <c r="H117" s="363" t="s">
        <v>180</v>
      </c>
      <c r="I117" s="363" t="s">
        <v>180</v>
      </c>
      <c r="J117" s="363" t="s">
        <v>608</v>
      </c>
      <c r="K117" s="363" t="s">
        <v>180</v>
      </c>
      <c r="L117" s="363" t="s">
        <v>180</v>
      </c>
    </row>
    <row r="118" spans="2:12" ht="33" customHeight="1" x14ac:dyDescent="0.25">
      <c r="B118" s="67" t="s">
        <v>741</v>
      </c>
      <c r="C118" s="313" t="s">
        <v>1502</v>
      </c>
      <c r="D118" s="67" t="s">
        <v>1644</v>
      </c>
      <c r="E118" s="363" t="s">
        <v>180</v>
      </c>
      <c r="F118" s="363" t="s">
        <v>180</v>
      </c>
      <c r="G118" s="363" t="s">
        <v>180</v>
      </c>
      <c r="H118" s="363" t="s">
        <v>180</v>
      </c>
      <c r="I118" s="363" t="s">
        <v>180</v>
      </c>
      <c r="J118" s="363" t="s">
        <v>608</v>
      </c>
      <c r="K118" s="363" t="s">
        <v>180</v>
      </c>
      <c r="L118" s="363" t="s">
        <v>180</v>
      </c>
    </row>
    <row r="119" spans="2:12" ht="33" customHeight="1" x14ac:dyDescent="0.25">
      <c r="B119" s="67" t="s">
        <v>741</v>
      </c>
      <c r="C119" s="313" t="s">
        <v>1500</v>
      </c>
      <c r="D119" s="67" t="s">
        <v>1645</v>
      </c>
      <c r="E119" s="363" t="s">
        <v>180</v>
      </c>
      <c r="F119" s="363" t="s">
        <v>180</v>
      </c>
      <c r="G119" s="363" t="s">
        <v>180</v>
      </c>
      <c r="H119" s="363" t="s">
        <v>180</v>
      </c>
      <c r="I119" s="363" t="s">
        <v>180</v>
      </c>
      <c r="J119" s="363" t="s">
        <v>608</v>
      </c>
      <c r="K119" s="363" t="s">
        <v>180</v>
      </c>
      <c r="L119" s="363" t="s">
        <v>180</v>
      </c>
    </row>
    <row r="120" spans="2:12" ht="48" customHeight="1" x14ac:dyDescent="0.25">
      <c r="B120" s="646" t="s">
        <v>145</v>
      </c>
      <c r="C120" s="417" t="s">
        <v>803</v>
      </c>
      <c r="D120" s="416" t="s">
        <v>93</v>
      </c>
      <c r="E120" s="709" t="s">
        <v>180</v>
      </c>
      <c r="F120" s="709" t="s">
        <v>180</v>
      </c>
      <c r="G120" s="709" t="s">
        <v>180</v>
      </c>
      <c r="H120" s="709" t="s">
        <v>180</v>
      </c>
      <c r="I120" s="709" t="s">
        <v>180</v>
      </c>
      <c r="J120" s="709" t="s">
        <v>180</v>
      </c>
      <c r="K120" s="709" t="s">
        <v>180</v>
      </c>
      <c r="L120" s="709" t="s">
        <v>180</v>
      </c>
    </row>
    <row r="121" spans="2:12" ht="42" customHeight="1" x14ac:dyDescent="0.25">
      <c r="B121" s="397" t="s">
        <v>147</v>
      </c>
      <c r="C121" s="398" t="s">
        <v>1567</v>
      </c>
      <c r="D121" s="397" t="s">
        <v>93</v>
      </c>
      <c r="E121" s="710" t="s">
        <v>180</v>
      </c>
      <c r="F121" s="710" t="s">
        <v>180</v>
      </c>
      <c r="G121" s="710" t="s">
        <v>180</v>
      </c>
      <c r="H121" s="710" t="s">
        <v>180</v>
      </c>
      <c r="I121" s="710" t="s">
        <v>180</v>
      </c>
      <c r="J121" s="710" t="s">
        <v>180</v>
      </c>
      <c r="K121" s="710" t="s">
        <v>180</v>
      </c>
      <c r="L121" s="710" t="s">
        <v>180</v>
      </c>
    </row>
    <row r="122" spans="2:12" ht="33" customHeight="1" x14ac:dyDescent="0.25">
      <c r="B122" s="67" t="s">
        <v>147</v>
      </c>
      <c r="C122" s="313" t="s">
        <v>1431</v>
      </c>
      <c r="D122" s="67" t="s">
        <v>1625</v>
      </c>
      <c r="E122" s="362" t="s">
        <v>180</v>
      </c>
      <c r="F122" s="362" t="s">
        <v>180</v>
      </c>
      <c r="G122" s="363" t="s">
        <v>180</v>
      </c>
      <c r="H122" s="363" t="s">
        <v>180</v>
      </c>
      <c r="I122" s="363" t="s">
        <v>180</v>
      </c>
      <c r="J122" s="363" t="s">
        <v>608</v>
      </c>
      <c r="K122" s="363" t="s">
        <v>180</v>
      </c>
      <c r="L122" s="363" t="s">
        <v>180</v>
      </c>
    </row>
    <row r="123" spans="2:12" ht="33" customHeight="1" x14ac:dyDescent="0.25">
      <c r="B123" s="67" t="s">
        <v>147</v>
      </c>
      <c r="C123" s="394" t="s">
        <v>1432</v>
      </c>
      <c r="D123" s="67" t="s">
        <v>1626</v>
      </c>
      <c r="E123" s="362" t="s">
        <v>180</v>
      </c>
      <c r="F123" s="362" t="s">
        <v>180</v>
      </c>
      <c r="G123" s="363" t="s">
        <v>180</v>
      </c>
      <c r="H123" s="363" t="s">
        <v>180</v>
      </c>
      <c r="I123" s="363" t="s">
        <v>180</v>
      </c>
      <c r="J123" s="363" t="s">
        <v>608</v>
      </c>
      <c r="K123" s="363" t="s">
        <v>180</v>
      </c>
      <c r="L123" s="363" t="s">
        <v>180</v>
      </c>
    </row>
    <row r="124" spans="2:12" ht="33" customHeight="1" x14ac:dyDescent="0.25">
      <c r="B124" s="67" t="s">
        <v>147</v>
      </c>
      <c r="C124" s="313" t="s">
        <v>1503</v>
      </c>
      <c r="D124" s="67" t="s">
        <v>1620</v>
      </c>
      <c r="E124" s="362" t="s">
        <v>180</v>
      </c>
      <c r="F124" s="362" t="s">
        <v>180</v>
      </c>
      <c r="G124" s="363" t="s">
        <v>180</v>
      </c>
      <c r="H124" s="363" t="s">
        <v>180</v>
      </c>
      <c r="I124" s="363" t="s">
        <v>180</v>
      </c>
      <c r="J124" s="363" t="s">
        <v>608</v>
      </c>
      <c r="K124" s="363" t="s">
        <v>180</v>
      </c>
      <c r="L124" s="363" t="s">
        <v>180</v>
      </c>
    </row>
    <row r="125" spans="2:12" ht="42" customHeight="1" x14ac:dyDescent="0.25">
      <c r="B125" s="397" t="s">
        <v>149</v>
      </c>
      <c r="C125" s="398" t="s">
        <v>1568</v>
      </c>
      <c r="D125" s="397" t="s">
        <v>93</v>
      </c>
      <c r="E125" s="710" t="s">
        <v>180</v>
      </c>
      <c r="F125" s="710" t="s">
        <v>180</v>
      </c>
      <c r="G125" s="710" t="s">
        <v>180</v>
      </c>
      <c r="H125" s="710" t="s">
        <v>180</v>
      </c>
      <c r="I125" s="710" t="s">
        <v>180</v>
      </c>
      <c r="J125" s="710" t="s">
        <v>180</v>
      </c>
      <c r="K125" s="710" t="s">
        <v>180</v>
      </c>
      <c r="L125" s="710" t="s">
        <v>180</v>
      </c>
    </row>
    <row r="126" spans="2:12" ht="42" customHeight="1" x14ac:dyDescent="0.25">
      <c r="B126" s="397" t="s">
        <v>151</v>
      </c>
      <c r="C126" s="398" t="s">
        <v>1569</v>
      </c>
      <c r="D126" s="397" t="s">
        <v>93</v>
      </c>
      <c r="E126" s="710" t="s">
        <v>180</v>
      </c>
      <c r="F126" s="710" t="s">
        <v>180</v>
      </c>
      <c r="G126" s="710" t="s">
        <v>180</v>
      </c>
      <c r="H126" s="710" t="s">
        <v>180</v>
      </c>
      <c r="I126" s="710" t="s">
        <v>180</v>
      </c>
      <c r="J126" s="710" t="s">
        <v>180</v>
      </c>
      <c r="K126" s="710" t="s">
        <v>180</v>
      </c>
      <c r="L126" s="710" t="s">
        <v>180</v>
      </c>
    </row>
    <row r="127" spans="2:12" ht="42" customHeight="1" x14ac:dyDescent="0.25">
      <c r="B127" s="397" t="s">
        <v>153</v>
      </c>
      <c r="C127" s="398" t="s">
        <v>1570</v>
      </c>
      <c r="D127" s="397" t="s">
        <v>93</v>
      </c>
      <c r="E127" s="710" t="s">
        <v>180</v>
      </c>
      <c r="F127" s="710" t="s">
        <v>180</v>
      </c>
      <c r="G127" s="710" t="s">
        <v>180</v>
      </c>
      <c r="H127" s="710" t="s">
        <v>180</v>
      </c>
      <c r="I127" s="710" t="s">
        <v>180</v>
      </c>
      <c r="J127" s="710" t="s">
        <v>180</v>
      </c>
      <c r="K127" s="710" t="s">
        <v>180</v>
      </c>
      <c r="L127" s="710" t="s">
        <v>180</v>
      </c>
    </row>
    <row r="128" spans="2:12" ht="48" customHeight="1" x14ac:dyDescent="0.25">
      <c r="B128" s="416" t="s">
        <v>163</v>
      </c>
      <c r="C128" s="417" t="s">
        <v>806</v>
      </c>
      <c r="D128" s="416" t="s">
        <v>93</v>
      </c>
      <c r="E128" s="709" t="s">
        <v>180</v>
      </c>
      <c r="F128" s="709" t="s">
        <v>180</v>
      </c>
      <c r="G128" s="709" t="s">
        <v>180</v>
      </c>
      <c r="H128" s="709" t="s">
        <v>180</v>
      </c>
      <c r="I128" s="709" t="s">
        <v>180</v>
      </c>
      <c r="J128" s="709" t="s">
        <v>180</v>
      </c>
      <c r="K128" s="709" t="s">
        <v>180</v>
      </c>
      <c r="L128" s="709" t="s">
        <v>180</v>
      </c>
    </row>
    <row r="129" spans="2:12" ht="48" customHeight="1" x14ac:dyDescent="0.25">
      <c r="B129" s="416" t="s">
        <v>165</v>
      </c>
      <c r="C129" s="417" t="s">
        <v>808</v>
      </c>
      <c r="D129" s="416" t="s">
        <v>93</v>
      </c>
      <c r="E129" s="709" t="s">
        <v>180</v>
      </c>
      <c r="F129" s="709" t="s">
        <v>180</v>
      </c>
      <c r="G129" s="709" t="s">
        <v>180</v>
      </c>
      <c r="H129" s="709" t="s">
        <v>180</v>
      </c>
      <c r="I129" s="709" t="s">
        <v>180</v>
      </c>
      <c r="J129" s="709" t="s">
        <v>180</v>
      </c>
      <c r="K129" s="709" t="s">
        <v>180</v>
      </c>
      <c r="L129" s="709" t="s">
        <v>180</v>
      </c>
    </row>
    <row r="130" spans="2:12" ht="42" customHeight="1" x14ac:dyDescent="0.25">
      <c r="B130" s="397" t="s">
        <v>1571</v>
      </c>
      <c r="C130" s="398" t="s">
        <v>809</v>
      </c>
      <c r="D130" s="397" t="s">
        <v>93</v>
      </c>
      <c r="E130" s="710" t="s">
        <v>180</v>
      </c>
      <c r="F130" s="710" t="s">
        <v>180</v>
      </c>
      <c r="G130" s="710" t="s">
        <v>180</v>
      </c>
      <c r="H130" s="710" t="s">
        <v>180</v>
      </c>
      <c r="I130" s="710" t="s">
        <v>180</v>
      </c>
      <c r="J130" s="710" t="s">
        <v>180</v>
      </c>
      <c r="K130" s="710" t="s">
        <v>180</v>
      </c>
      <c r="L130" s="710" t="s">
        <v>180</v>
      </c>
    </row>
    <row r="131" spans="2:12" ht="42" customHeight="1" x14ac:dyDescent="0.25">
      <c r="B131" s="397" t="s">
        <v>1572</v>
      </c>
      <c r="C131" s="398" t="s">
        <v>810</v>
      </c>
      <c r="D131" s="397" t="s">
        <v>93</v>
      </c>
      <c r="E131" s="710" t="s">
        <v>180</v>
      </c>
      <c r="F131" s="710" t="s">
        <v>180</v>
      </c>
      <c r="G131" s="710" t="s">
        <v>180</v>
      </c>
      <c r="H131" s="710" t="s">
        <v>180</v>
      </c>
      <c r="I131" s="710" t="s">
        <v>180</v>
      </c>
      <c r="J131" s="710" t="s">
        <v>180</v>
      </c>
      <c r="K131" s="710" t="s">
        <v>180</v>
      </c>
      <c r="L131" s="710" t="s">
        <v>180</v>
      </c>
    </row>
    <row r="132" spans="2:12" ht="48" customHeight="1" x14ac:dyDescent="0.25">
      <c r="B132" s="416" t="s">
        <v>167</v>
      </c>
      <c r="C132" s="417" t="s">
        <v>808</v>
      </c>
      <c r="D132" s="416" t="s">
        <v>93</v>
      </c>
      <c r="E132" s="709" t="s">
        <v>180</v>
      </c>
      <c r="F132" s="709" t="s">
        <v>180</v>
      </c>
      <c r="G132" s="709" t="s">
        <v>180</v>
      </c>
      <c r="H132" s="709" t="s">
        <v>180</v>
      </c>
      <c r="I132" s="709" t="s">
        <v>180</v>
      </c>
      <c r="J132" s="709" t="s">
        <v>180</v>
      </c>
      <c r="K132" s="709" t="s">
        <v>180</v>
      </c>
      <c r="L132" s="709" t="s">
        <v>180</v>
      </c>
    </row>
    <row r="133" spans="2:12" ht="42" customHeight="1" x14ac:dyDescent="0.25">
      <c r="B133" s="397" t="s">
        <v>1573</v>
      </c>
      <c r="C133" s="398" t="s">
        <v>809</v>
      </c>
      <c r="D133" s="397" t="s">
        <v>93</v>
      </c>
      <c r="E133" s="710" t="s">
        <v>180</v>
      </c>
      <c r="F133" s="710" t="s">
        <v>180</v>
      </c>
      <c r="G133" s="710" t="s">
        <v>180</v>
      </c>
      <c r="H133" s="710" t="s">
        <v>180</v>
      </c>
      <c r="I133" s="710" t="s">
        <v>180</v>
      </c>
      <c r="J133" s="710" t="s">
        <v>180</v>
      </c>
      <c r="K133" s="710" t="s">
        <v>180</v>
      </c>
      <c r="L133" s="710" t="s">
        <v>180</v>
      </c>
    </row>
    <row r="134" spans="2:12" ht="42" customHeight="1" x14ac:dyDescent="0.25">
      <c r="B134" s="397" t="s">
        <v>1574</v>
      </c>
      <c r="C134" s="398" t="s">
        <v>810</v>
      </c>
      <c r="D134" s="397" t="s">
        <v>93</v>
      </c>
      <c r="E134" s="710" t="s">
        <v>180</v>
      </c>
      <c r="F134" s="710" t="s">
        <v>180</v>
      </c>
      <c r="G134" s="710" t="s">
        <v>180</v>
      </c>
      <c r="H134" s="710" t="s">
        <v>180</v>
      </c>
      <c r="I134" s="710" t="s">
        <v>180</v>
      </c>
      <c r="J134" s="710" t="s">
        <v>180</v>
      </c>
      <c r="K134" s="710" t="s">
        <v>180</v>
      </c>
      <c r="L134" s="710" t="s">
        <v>180</v>
      </c>
    </row>
    <row r="135" spans="2:12" ht="48" customHeight="1" x14ac:dyDescent="0.25">
      <c r="B135" s="416" t="s">
        <v>744</v>
      </c>
      <c r="C135" s="417" t="s">
        <v>812</v>
      </c>
      <c r="D135" s="416" t="s">
        <v>93</v>
      </c>
      <c r="E135" s="709" t="s">
        <v>180</v>
      </c>
      <c r="F135" s="709" t="s">
        <v>180</v>
      </c>
      <c r="G135" s="709" t="s">
        <v>180</v>
      </c>
      <c r="H135" s="709" t="s">
        <v>180</v>
      </c>
      <c r="I135" s="709" t="s">
        <v>180</v>
      </c>
      <c r="J135" s="709" t="s">
        <v>180</v>
      </c>
      <c r="K135" s="709" t="s">
        <v>180</v>
      </c>
      <c r="L135" s="709" t="s">
        <v>180</v>
      </c>
    </row>
    <row r="136" spans="2:12" ht="42" customHeight="1" x14ac:dyDescent="0.25">
      <c r="B136" s="397" t="s">
        <v>745</v>
      </c>
      <c r="C136" s="398" t="s">
        <v>813</v>
      </c>
      <c r="D136" s="397" t="s">
        <v>93</v>
      </c>
      <c r="E136" s="710" t="s">
        <v>180</v>
      </c>
      <c r="F136" s="710" t="s">
        <v>180</v>
      </c>
      <c r="G136" s="710" t="s">
        <v>180</v>
      </c>
      <c r="H136" s="710" t="s">
        <v>180</v>
      </c>
      <c r="I136" s="710" t="s">
        <v>180</v>
      </c>
      <c r="J136" s="710" t="s">
        <v>180</v>
      </c>
      <c r="K136" s="710" t="s">
        <v>180</v>
      </c>
      <c r="L136" s="710" t="s">
        <v>180</v>
      </c>
    </row>
    <row r="137" spans="2:12" ht="42" customHeight="1" x14ac:dyDescent="0.25">
      <c r="B137" s="397" t="s">
        <v>746</v>
      </c>
      <c r="C137" s="398" t="s">
        <v>814</v>
      </c>
      <c r="D137" s="397" t="s">
        <v>93</v>
      </c>
      <c r="E137" s="710" t="s">
        <v>180</v>
      </c>
      <c r="F137" s="710" t="s">
        <v>180</v>
      </c>
      <c r="G137" s="710" t="s">
        <v>180</v>
      </c>
      <c r="H137" s="710" t="s">
        <v>180</v>
      </c>
      <c r="I137" s="710" t="s">
        <v>180</v>
      </c>
      <c r="J137" s="710" t="s">
        <v>180</v>
      </c>
      <c r="K137" s="710" t="s">
        <v>180</v>
      </c>
      <c r="L137" s="710" t="s">
        <v>180</v>
      </c>
    </row>
    <row r="138" spans="2:12" ht="42" customHeight="1" x14ac:dyDescent="0.25">
      <c r="B138" s="397" t="s">
        <v>747</v>
      </c>
      <c r="C138" s="398" t="s">
        <v>815</v>
      </c>
      <c r="D138" s="397" t="s">
        <v>93</v>
      </c>
      <c r="E138" s="710" t="s">
        <v>180</v>
      </c>
      <c r="F138" s="710" t="s">
        <v>180</v>
      </c>
      <c r="G138" s="710" t="s">
        <v>180</v>
      </c>
      <c r="H138" s="710" t="s">
        <v>180</v>
      </c>
      <c r="I138" s="710" t="s">
        <v>180</v>
      </c>
      <c r="J138" s="710" t="s">
        <v>180</v>
      </c>
      <c r="K138" s="710" t="s">
        <v>180</v>
      </c>
      <c r="L138" s="710" t="s">
        <v>180</v>
      </c>
    </row>
    <row r="139" spans="2:12" ht="42" customHeight="1" x14ac:dyDescent="0.25">
      <c r="B139" s="397" t="s">
        <v>1575</v>
      </c>
      <c r="C139" s="398" t="s">
        <v>816</v>
      </c>
      <c r="D139" s="397" t="s">
        <v>93</v>
      </c>
      <c r="E139" s="710" t="s">
        <v>180</v>
      </c>
      <c r="F139" s="710" t="s">
        <v>180</v>
      </c>
      <c r="G139" s="710" t="s">
        <v>180</v>
      </c>
      <c r="H139" s="710" t="s">
        <v>180</v>
      </c>
      <c r="I139" s="710" t="s">
        <v>180</v>
      </c>
      <c r="J139" s="710" t="s">
        <v>180</v>
      </c>
      <c r="K139" s="710" t="s">
        <v>180</v>
      </c>
      <c r="L139" s="710" t="s">
        <v>180</v>
      </c>
    </row>
    <row r="140" spans="2:12" ht="33" customHeight="1" x14ac:dyDescent="0.25">
      <c r="B140" s="67" t="s">
        <v>1575</v>
      </c>
      <c r="C140" s="313" t="s">
        <v>1681</v>
      </c>
      <c r="D140" s="67" t="s">
        <v>1683</v>
      </c>
      <c r="E140" s="363" t="s">
        <v>180</v>
      </c>
      <c r="F140" s="363" t="s">
        <v>180</v>
      </c>
      <c r="G140" s="363" t="s">
        <v>180</v>
      </c>
      <c r="H140" s="363" t="s">
        <v>180</v>
      </c>
      <c r="I140" s="363" t="s">
        <v>180</v>
      </c>
      <c r="J140" s="363" t="s">
        <v>608</v>
      </c>
      <c r="K140" s="363" t="s">
        <v>180</v>
      </c>
      <c r="L140" s="363" t="s">
        <v>180</v>
      </c>
    </row>
    <row r="141" spans="2:12" ht="33" customHeight="1" x14ac:dyDescent="0.25">
      <c r="B141" s="67" t="s">
        <v>1575</v>
      </c>
      <c r="C141" s="313" t="s">
        <v>1679</v>
      </c>
      <c r="D141" s="67" t="s">
        <v>1684</v>
      </c>
      <c r="E141" s="363" t="s">
        <v>180</v>
      </c>
      <c r="F141" s="363" t="s">
        <v>180</v>
      </c>
      <c r="G141" s="363" t="s">
        <v>180</v>
      </c>
      <c r="H141" s="363" t="s">
        <v>180</v>
      </c>
      <c r="I141" s="363" t="s">
        <v>180</v>
      </c>
      <c r="J141" s="363" t="s">
        <v>608</v>
      </c>
      <c r="K141" s="363" t="s">
        <v>180</v>
      </c>
      <c r="L141" s="363" t="s">
        <v>180</v>
      </c>
    </row>
    <row r="142" spans="2:12" ht="33" customHeight="1" x14ac:dyDescent="0.25">
      <c r="B142" s="67" t="s">
        <v>1575</v>
      </c>
      <c r="C142" s="313" t="s">
        <v>1680</v>
      </c>
      <c r="D142" s="67" t="s">
        <v>1685</v>
      </c>
      <c r="E142" s="363" t="s">
        <v>180</v>
      </c>
      <c r="F142" s="363" t="s">
        <v>180</v>
      </c>
      <c r="G142" s="363" t="s">
        <v>180</v>
      </c>
      <c r="H142" s="363" t="s">
        <v>180</v>
      </c>
      <c r="I142" s="363" t="s">
        <v>180</v>
      </c>
      <c r="J142" s="363" t="s">
        <v>608</v>
      </c>
      <c r="K142" s="363" t="s">
        <v>180</v>
      </c>
      <c r="L142" s="363" t="s">
        <v>180</v>
      </c>
    </row>
    <row r="143" spans="2:12" ht="48" customHeight="1" x14ac:dyDescent="0.25">
      <c r="B143" s="416" t="s">
        <v>748</v>
      </c>
      <c r="C143" s="417" t="s">
        <v>177</v>
      </c>
      <c r="D143" s="416" t="s">
        <v>93</v>
      </c>
      <c r="E143" s="709" t="s">
        <v>180</v>
      </c>
      <c r="F143" s="709" t="s">
        <v>180</v>
      </c>
      <c r="G143" s="709" t="s">
        <v>180</v>
      </c>
      <c r="H143" s="709" t="s">
        <v>180</v>
      </c>
      <c r="I143" s="709" t="s">
        <v>180</v>
      </c>
      <c r="J143" s="709" t="s">
        <v>180</v>
      </c>
      <c r="K143" s="709" t="s">
        <v>180</v>
      </c>
      <c r="L143" s="709" t="s">
        <v>180</v>
      </c>
    </row>
    <row r="144" spans="2:12" ht="48" customHeight="1" x14ac:dyDescent="0.25">
      <c r="B144" s="416" t="s">
        <v>1576</v>
      </c>
      <c r="C144" s="417" t="s">
        <v>1577</v>
      </c>
      <c r="D144" s="416" t="s">
        <v>93</v>
      </c>
      <c r="E144" s="709" t="s">
        <v>180</v>
      </c>
      <c r="F144" s="709" t="s">
        <v>180</v>
      </c>
      <c r="G144" s="709" t="s">
        <v>180</v>
      </c>
      <c r="H144" s="709" t="s">
        <v>180</v>
      </c>
      <c r="I144" s="709" t="s">
        <v>180</v>
      </c>
      <c r="J144" s="709" t="s">
        <v>180</v>
      </c>
      <c r="K144" s="709" t="s">
        <v>180</v>
      </c>
      <c r="L144" s="709" t="s">
        <v>180</v>
      </c>
    </row>
    <row r="145" spans="2:12" ht="48" customHeight="1" x14ac:dyDescent="0.25">
      <c r="B145" s="416" t="s">
        <v>169</v>
      </c>
      <c r="C145" s="417" t="s">
        <v>1578</v>
      </c>
      <c r="D145" s="416" t="s">
        <v>93</v>
      </c>
      <c r="E145" s="709" t="s">
        <v>180</v>
      </c>
      <c r="F145" s="709" t="s">
        <v>180</v>
      </c>
      <c r="G145" s="709" t="s">
        <v>180</v>
      </c>
      <c r="H145" s="709" t="s">
        <v>180</v>
      </c>
      <c r="I145" s="709" t="s">
        <v>180</v>
      </c>
      <c r="J145" s="709" t="s">
        <v>180</v>
      </c>
      <c r="K145" s="709" t="s">
        <v>180</v>
      </c>
      <c r="L145" s="709" t="s">
        <v>180</v>
      </c>
    </row>
    <row r="146" spans="2:12" ht="48" customHeight="1" x14ac:dyDescent="0.25">
      <c r="B146" s="416" t="s">
        <v>171</v>
      </c>
      <c r="C146" s="417" t="s">
        <v>1579</v>
      </c>
      <c r="D146" s="416" t="s">
        <v>93</v>
      </c>
      <c r="E146" s="709" t="s">
        <v>180</v>
      </c>
      <c r="F146" s="709" t="s">
        <v>180</v>
      </c>
      <c r="G146" s="709" t="s">
        <v>180</v>
      </c>
      <c r="H146" s="709" t="s">
        <v>180</v>
      </c>
      <c r="I146" s="709" t="s">
        <v>180</v>
      </c>
      <c r="J146" s="709" t="s">
        <v>180</v>
      </c>
      <c r="K146" s="709" t="s">
        <v>180</v>
      </c>
      <c r="L146" s="709" t="s">
        <v>180</v>
      </c>
    </row>
    <row r="147" spans="2:12" ht="48" customHeight="1" x14ac:dyDescent="0.25">
      <c r="B147" s="416" t="s">
        <v>1580</v>
      </c>
      <c r="C147" s="417" t="s">
        <v>1581</v>
      </c>
      <c r="D147" s="416" t="s">
        <v>93</v>
      </c>
      <c r="E147" s="709" t="s">
        <v>180</v>
      </c>
      <c r="F147" s="709" t="s">
        <v>180</v>
      </c>
      <c r="G147" s="709" t="s">
        <v>180</v>
      </c>
      <c r="H147" s="709" t="s">
        <v>180</v>
      </c>
      <c r="I147" s="709" t="s">
        <v>180</v>
      </c>
      <c r="J147" s="709" t="s">
        <v>180</v>
      </c>
      <c r="K147" s="709" t="s">
        <v>180</v>
      </c>
      <c r="L147" s="709" t="s">
        <v>180</v>
      </c>
    </row>
    <row r="148" spans="2:12" ht="42" customHeight="1" x14ac:dyDescent="0.25">
      <c r="B148" s="397" t="s">
        <v>1582</v>
      </c>
      <c r="C148" s="398" t="s">
        <v>1583</v>
      </c>
      <c r="D148" s="397" t="s">
        <v>93</v>
      </c>
      <c r="E148" s="710" t="s">
        <v>180</v>
      </c>
      <c r="F148" s="710" t="s">
        <v>180</v>
      </c>
      <c r="G148" s="710" t="s">
        <v>180</v>
      </c>
      <c r="H148" s="710" t="s">
        <v>180</v>
      </c>
      <c r="I148" s="710" t="s">
        <v>180</v>
      </c>
      <c r="J148" s="710" t="s">
        <v>180</v>
      </c>
      <c r="K148" s="710" t="s">
        <v>180</v>
      </c>
      <c r="L148" s="710" t="s">
        <v>180</v>
      </c>
    </row>
    <row r="149" spans="2:12" ht="42" customHeight="1" x14ac:dyDescent="0.25">
      <c r="B149" s="397" t="s">
        <v>1584</v>
      </c>
      <c r="C149" s="398" t="s">
        <v>1566</v>
      </c>
      <c r="D149" s="397" t="s">
        <v>93</v>
      </c>
      <c r="E149" s="710" t="s">
        <v>180</v>
      </c>
      <c r="F149" s="710" t="s">
        <v>180</v>
      </c>
      <c r="G149" s="710" t="s">
        <v>180</v>
      </c>
      <c r="H149" s="710" t="s">
        <v>180</v>
      </c>
      <c r="I149" s="710" t="s">
        <v>180</v>
      </c>
      <c r="J149" s="710" t="s">
        <v>180</v>
      </c>
      <c r="K149" s="710" t="s">
        <v>180</v>
      </c>
      <c r="L149" s="710" t="s">
        <v>180</v>
      </c>
    </row>
    <row r="150" spans="2:12" ht="42" customHeight="1" x14ac:dyDescent="0.25">
      <c r="B150" s="397" t="s">
        <v>1585</v>
      </c>
      <c r="C150" s="398" t="s">
        <v>1586</v>
      </c>
      <c r="D150" s="397" t="s">
        <v>93</v>
      </c>
      <c r="E150" s="710" t="s">
        <v>180</v>
      </c>
      <c r="F150" s="710" t="s">
        <v>180</v>
      </c>
      <c r="G150" s="710" t="s">
        <v>180</v>
      </c>
      <c r="H150" s="710" t="s">
        <v>180</v>
      </c>
      <c r="I150" s="710" t="s">
        <v>180</v>
      </c>
      <c r="J150" s="710" t="s">
        <v>180</v>
      </c>
      <c r="K150" s="710" t="s">
        <v>180</v>
      </c>
      <c r="L150" s="710" t="s">
        <v>180</v>
      </c>
    </row>
    <row r="151" spans="2:12" ht="42" customHeight="1" x14ac:dyDescent="0.25">
      <c r="B151" s="397" t="s">
        <v>1587</v>
      </c>
      <c r="C151" s="398" t="s">
        <v>1588</v>
      </c>
      <c r="D151" s="397" t="s">
        <v>93</v>
      </c>
      <c r="E151" s="710" t="s">
        <v>180</v>
      </c>
      <c r="F151" s="710" t="s">
        <v>180</v>
      </c>
      <c r="G151" s="710" t="s">
        <v>180</v>
      </c>
      <c r="H151" s="710" t="s">
        <v>180</v>
      </c>
      <c r="I151" s="710" t="s">
        <v>180</v>
      </c>
      <c r="J151" s="710" t="s">
        <v>180</v>
      </c>
      <c r="K151" s="710" t="s">
        <v>180</v>
      </c>
      <c r="L151" s="710" t="s">
        <v>180</v>
      </c>
    </row>
    <row r="152" spans="2:12" ht="48" customHeight="1" x14ac:dyDescent="0.25">
      <c r="B152" s="416" t="s">
        <v>173</v>
      </c>
      <c r="C152" s="417" t="s">
        <v>1589</v>
      </c>
      <c r="D152" s="416" t="s">
        <v>93</v>
      </c>
      <c r="E152" s="709" t="s">
        <v>180</v>
      </c>
      <c r="F152" s="709" t="s">
        <v>180</v>
      </c>
      <c r="G152" s="709" t="s">
        <v>180</v>
      </c>
      <c r="H152" s="709" t="s">
        <v>180</v>
      </c>
      <c r="I152" s="709" t="s">
        <v>180</v>
      </c>
      <c r="J152" s="709" t="s">
        <v>180</v>
      </c>
      <c r="K152" s="709" t="s">
        <v>180</v>
      </c>
      <c r="L152" s="709" t="s">
        <v>180</v>
      </c>
    </row>
    <row r="153" spans="2:12" ht="48" customHeight="1" x14ac:dyDescent="0.25">
      <c r="B153" s="416" t="s">
        <v>1590</v>
      </c>
      <c r="C153" s="417" t="s">
        <v>1591</v>
      </c>
      <c r="D153" s="416" t="s">
        <v>93</v>
      </c>
      <c r="E153" s="709" t="s">
        <v>180</v>
      </c>
      <c r="F153" s="709" t="s">
        <v>180</v>
      </c>
      <c r="G153" s="709" t="s">
        <v>180</v>
      </c>
      <c r="H153" s="709" t="s">
        <v>180</v>
      </c>
      <c r="I153" s="709" t="s">
        <v>180</v>
      </c>
      <c r="J153" s="709" t="s">
        <v>180</v>
      </c>
      <c r="K153" s="709" t="s">
        <v>180</v>
      </c>
      <c r="L153" s="709" t="s">
        <v>180</v>
      </c>
    </row>
    <row r="154" spans="2:12" ht="42" customHeight="1" x14ac:dyDescent="0.25">
      <c r="B154" s="397" t="s">
        <v>1592</v>
      </c>
      <c r="C154" s="398" t="s">
        <v>1593</v>
      </c>
      <c r="D154" s="397" t="s">
        <v>93</v>
      </c>
      <c r="E154" s="710" t="s">
        <v>180</v>
      </c>
      <c r="F154" s="710" t="s">
        <v>180</v>
      </c>
      <c r="G154" s="710" t="s">
        <v>180</v>
      </c>
      <c r="H154" s="710" t="s">
        <v>180</v>
      </c>
      <c r="I154" s="710" t="s">
        <v>180</v>
      </c>
      <c r="J154" s="710" t="s">
        <v>180</v>
      </c>
      <c r="K154" s="710" t="s">
        <v>180</v>
      </c>
      <c r="L154" s="710" t="s">
        <v>180</v>
      </c>
    </row>
    <row r="155" spans="2:12" ht="42" customHeight="1" x14ac:dyDescent="0.25">
      <c r="B155" s="397" t="s">
        <v>1594</v>
      </c>
      <c r="C155" s="398" t="s">
        <v>1570</v>
      </c>
      <c r="D155" s="397" t="s">
        <v>93</v>
      </c>
      <c r="E155" s="710" t="s">
        <v>180</v>
      </c>
      <c r="F155" s="710" t="s">
        <v>180</v>
      </c>
      <c r="G155" s="710" t="s">
        <v>180</v>
      </c>
      <c r="H155" s="710" t="s">
        <v>180</v>
      </c>
      <c r="I155" s="710" t="s">
        <v>180</v>
      </c>
      <c r="J155" s="710" t="s">
        <v>180</v>
      </c>
      <c r="K155" s="710" t="s">
        <v>180</v>
      </c>
      <c r="L155" s="710" t="s">
        <v>180</v>
      </c>
    </row>
    <row r="156" spans="2:12" ht="42" customHeight="1" x14ac:dyDescent="0.25">
      <c r="B156" s="397" t="s">
        <v>1595</v>
      </c>
      <c r="C156" s="398" t="s">
        <v>1596</v>
      </c>
      <c r="D156" s="397" t="s">
        <v>93</v>
      </c>
      <c r="E156" s="710" t="s">
        <v>180</v>
      </c>
      <c r="F156" s="710" t="s">
        <v>180</v>
      </c>
      <c r="G156" s="710" t="s">
        <v>180</v>
      </c>
      <c r="H156" s="710" t="s">
        <v>180</v>
      </c>
      <c r="I156" s="710" t="s">
        <v>180</v>
      </c>
      <c r="J156" s="710" t="s">
        <v>180</v>
      </c>
      <c r="K156" s="710" t="s">
        <v>180</v>
      </c>
      <c r="L156" s="710" t="s">
        <v>180</v>
      </c>
    </row>
    <row r="157" spans="2:12" ht="42" customHeight="1" x14ac:dyDescent="0.25">
      <c r="B157" s="397" t="s">
        <v>1597</v>
      </c>
      <c r="C157" s="398" t="s">
        <v>1598</v>
      </c>
      <c r="D157" s="397" t="s">
        <v>93</v>
      </c>
      <c r="E157" s="710" t="s">
        <v>180</v>
      </c>
      <c r="F157" s="710" t="s">
        <v>180</v>
      </c>
      <c r="G157" s="710" t="s">
        <v>180</v>
      </c>
      <c r="H157" s="710" t="s">
        <v>180</v>
      </c>
      <c r="I157" s="710" t="s">
        <v>180</v>
      </c>
      <c r="J157" s="710" t="s">
        <v>180</v>
      </c>
      <c r="K157" s="710" t="s">
        <v>180</v>
      </c>
      <c r="L157" s="710" t="s">
        <v>180</v>
      </c>
    </row>
    <row r="158" spans="2:12" ht="42" customHeight="1" x14ac:dyDescent="0.25">
      <c r="B158" s="397" t="s">
        <v>1599</v>
      </c>
      <c r="C158" s="398" t="s">
        <v>1600</v>
      </c>
      <c r="D158" s="397" t="s">
        <v>93</v>
      </c>
      <c r="E158" s="710" t="s">
        <v>180</v>
      </c>
      <c r="F158" s="710" t="s">
        <v>180</v>
      </c>
      <c r="G158" s="710" t="s">
        <v>180</v>
      </c>
      <c r="H158" s="710" t="s">
        <v>180</v>
      </c>
      <c r="I158" s="710" t="s">
        <v>180</v>
      </c>
      <c r="J158" s="710" t="s">
        <v>180</v>
      </c>
      <c r="K158" s="710" t="s">
        <v>180</v>
      </c>
      <c r="L158" s="710" t="s">
        <v>180</v>
      </c>
    </row>
    <row r="159" spans="2:12" ht="48" customHeight="1" x14ac:dyDescent="0.25">
      <c r="B159" s="416" t="s">
        <v>804</v>
      </c>
      <c r="C159" s="417" t="s">
        <v>1601</v>
      </c>
      <c r="D159" s="416" t="s">
        <v>93</v>
      </c>
      <c r="E159" s="709" t="s">
        <v>180</v>
      </c>
      <c r="F159" s="709" t="s">
        <v>180</v>
      </c>
      <c r="G159" s="709" t="s">
        <v>180</v>
      </c>
      <c r="H159" s="709" t="s">
        <v>180</v>
      </c>
      <c r="I159" s="709" t="s">
        <v>180</v>
      </c>
      <c r="J159" s="709" t="s">
        <v>180</v>
      </c>
      <c r="K159" s="709" t="s">
        <v>180</v>
      </c>
      <c r="L159" s="709" t="s">
        <v>180</v>
      </c>
    </row>
    <row r="160" spans="2:12" ht="42" customHeight="1" x14ac:dyDescent="0.25">
      <c r="B160" s="397" t="s">
        <v>1602</v>
      </c>
      <c r="C160" s="398" t="s">
        <v>1603</v>
      </c>
      <c r="D160" s="397" t="s">
        <v>93</v>
      </c>
      <c r="E160" s="710" t="s">
        <v>180</v>
      </c>
      <c r="F160" s="710" t="s">
        <v>180</v>
      </c>
      <c r="G160" s="710" t="s">
        <v>180</v>
      </c>
      <c r="H160" s="710" t="s">
        <v>180</v>
      </c>
      <c r="I160" s="710" t="s">
        <v>180</v>
      </c>
      <c r="J160" s="710" t="s">
        <v>180</v>
      </c>
      <c r="K160" s="710" t="s">
        <v>180</v>
      </c>
      <c r="L160" s="710" t="s">
        <v>180</v>
      </c>
    </row>
    <row r="161" spans="2:12" ht="42" customHeight="1" x14ac:dyDescent="0.25">
      <c r="B161" s="397" t="s">
        <v>1604</v>
      </c>
      <c r="C161" s="398" t="s">
        <v>1605</v>
      </c>
      <c r="D161" s="397" t="s">
        <v>93</v>
      </c>
      <c r="E161" s="710" t="s">
        <v>180</v>
      </c>
      <c r="F161" s="710" t="s">
        <v>180</v>
      </c>
      <c r="G161" s="710" t="s">
        <v>180</v>
      </c>
      <c r="H161" s="710" t="s">
        <v>180</v>
      </c>
      <c r="I161" s="710" t="s">
        <v>180</v>
      </c>
      <c r="J161" s="710" t="s">
        <v>180</v>
      </c>
      <c r="K161" s="710" t="s">
        <v>180</v>
      </c>
      <c r="L161" s="710" t="s">
        <v>180</v>
      </c>
    </row>
    <row r="162" spans="2:12" ht="42" customHeight="1" x14ac:dyDescent="0.25">
      <c r="B162" s="397" t="s">
        <v>1606</v>
      </c>
      <c r="C162" s="398" t="s">
        <v>1607</v>
      </c>
      <c r="D162" s="397" t="s">
        <v>93</v>
      </c>
      <c r="E162" s="710" t="s">
        <v>180</v>
      </c>
      <c r="F162" s="710" t="s">
        <v>180</v>
      </c>
      <c r="G162" s="710" t="s">
        <v>180</v>
      </c>
      <c r="H162" s="710" t="s">
        <v>180</v>
      </c>
      <c r="I162" s="710" t="s">
        <v>180</v>
      </c>
      <c r="J162" s="710" t="s">
        <v>180</v>
      </c>
      <c r="K162" s="710" t="s">
        <v>180</v>
      </c>
      <c r="L162" s="710" t="s">
        <v>180</v>
      </c>
    </row>
    <row r="163" spans="2:12" ht="42" customHeight="1" x14ac:dyDescent="0.25">
      <c r="B163" s="397" t="s">
        <v>1608</v>
      </c>
      <c r="C163" s="398" t="s">
        <v>1609</v>
      </c>
      <c r="D163" s="397" t="s">
        <v>93</v>
      </c>
      <c r="E163" s="710" t="s">
        <v>180</v>
      </c>
      <c r="F163" s="710" t="s">
        <v>180</v>
      </c>
      <c r="G163" s="710" t="s">
        <v>180</v>
      </c>
      <c r="H163" s="710" t="s">
        <v>180</v>
      </c>
      <c r="I163" s="710" t="s">
        <v>180</v>
      </c>
      <c r="J163" s="710" t="s">
        <v>180</v>
      </c>
      <c r="K163" s="710" t="s">
        <v>180</v>
      </c>
      <c r="L163" s="710" t="s">
        <v>180</v>
      </c>
    </row>
    <row r="164" spans="2:12" ht="42" customHeight="1" x14ac:dyDescent="0.25">
      <c r="B164" s="397" t="s">
        <v>1610</v>
      </c>
      <c r="C164" s="398" t="s">
        <v>1612</v>
      </c>
      <c r="D164" s="397" t="s">
        <v>93</v>
      </c>
      <c r="E164" s="710" t="s">
        <v>180</v>
      </c>
      <c r="F164" s="710" t="s">
        <v>180</v>
      </c>
      <c r="G164" s="710" t="s">
        <v>180</v>
      </c>
      <c r="H164" s="710" t="s">
        <v>180</v>
      </c>
      <c r="I164" s="710" t="s">
        <v>180</v>
      </c>
      <c r="J164" s="710" t="s">
        <v>180</v>
      </c>
      <c r="K164" s="710" t="s">
        <v>180</v>
      </c>
      <c r="L164" s="710" t="s">
        <v>180</v>
      </c>
    </row>
    <row r="165" spans="2:12" ht="42" customHeight="1" x14ac:dyDescent="0.25">
      <c r="B165" s="397" t="s">
        <v>1611</v>
      </c>
      <c r="C165" s="398" t="s">
        <v>1613</v>
      </c>
      <c r="D165" s="397" t="s">
        <v>93</v>
      </c>
      <c r="E165" s="710" t="s">
        <v>180</v>
      </c>
      <c r="F165" s="710" t="s">
        <v>180</v>
      </c>
      <c r="G165" s="710" t="s">
        <v>180</v>
      </c>
      <c r="H165" s="710" t="s">
        <v>180</v>
      </c>
      <c r="I165" s="710" t="s">
        <v>180</v>
      </c>
      <c r="J165" s="710" t="s">
        <v>180</v>
      </c>
      <c r="K165" s="710" t="s">
        <v>180</v>
      </c>
      <c r="L165" s="710" t="s">
        <v>180</v>
      </c>
    </row>
    <row r="166" spans="2:12" ht="48" customHeight="1" x14ac:dyDescent="0.25">
      <c r="B166" s="416" t="s">
        <v>805</v>
      </c>
      <c r="C166" s="417" t="s">
        <v>177</v>
      </c>
      <c r="D166" s="416" t="s">
        <v>93</v>
      </c>
      <c r="E166" s="709" t="s">
        <v>180</v>
      </c>
      <c r="F166" s="709" t="s">
        <v>180</v>
      </c>
      <c r="G166" s="709" t="s">
        <v>180</v>
      </c>
      <c r="H166" s="709" t="s">
        <v>180</v>
      </c>
      <c r="I166" s="709" t="s">
        <v>180</v>
      </c>
      <c r="J166" s="709" t="s">
        <v>180</v>
      </c>
      <c r="K166" s="709" t="s">
        <v>180</v>
      </c>
      <c r="L166" s="709" t="s">
        <v>180</v>
      </c>
    </row>
    <row r="167" spans="2:12" ht="48" customHeight="1" x14ac:dyDescent="0.25">
      <c r="B167" s="416" t="s">
        <v>1614</v>
      </c>
      <c r="C167" s="417" t="s">
        <v>179</v>
      </c>
      <c r="D167" s="416" t="s">
        <v>93</v>
      </c>
      <c r="E167" s="709" t="s">
        <v>180</v>
      </c>
      <c r="F167" s="709" t="s">
        <v>180</v>
      </c>
      <c r="G167" s="709" t="s">
        <v>180</v>
      </c>
      <c r="H167" s="709" t="s">
        <v>180</v>
      </c>
      <c r="I167" s="709" t="s">
        <v>180</v>
      </c>
      <c r="J167" s="709" t="s">
        <v>180</v>
      </c>
      <c r="K167" s="709" t="s">
        <v>180</v>
      </c>
      <c r="L167" s="709" t="s">
        <v>180</v>
      </c>
    </row>
    <row r="168" spans="2:12" ht="48" customHeight="1" x14ac:dyDescent="0.25">
      <c r="B168" s="416" t="s">
        <v>174</v>
      </c>
      <c r="C168" s="417" t="s">
        <v>1615</v>
      </c>
      <c r="D168" s="416" t="s">
        <v>93</v>
      </c>
      <c r="E168" s="709" t="s">
        <v>180</v>
      </c>
      <c r="F168" s="709" t="s">
        <v>180</v>
      </c>
      <c r="G168" s="709" t="s">
        <v>180</v>
      </c>
      <c r="H168" s="709" t="s">
        <v>180</v>
      </c>
      <c r="I168" s="709" t="s">
        <v>180</v>
      </c>
      <c r="J168" s="709" t="s">
        <v>180</v>
      </c>
      <c r="K168" s="709" t="s">
        <v>180</v>
      </c>
      <c r="L168" s="709" t="s">
        <v>180</v>
      </c>
    </row>
    <row r="169" spans="2:12" ht="33" customHeight="1" x14ac:dyDescent="0.25">
      <c r="B169" s="67" t="s">
        <v>174</v>
      </c>
      <c r="C169" s="313" t="s">
        <v>1499</v>
      </c>
      <c r="D169" s="67" t="s">
        <v>1627</v>
      </c>
      <c r="E169" s="363" t="s">
        <v>180</v>
      </c>
      <c r="F169" s="363" t="s">
        <v>180</v>
      </c>
      <c r="G169" s="363" t="s">
        <v>180</v>
      </c>
      <c r="H169" s="363" t="s">
        <v>180</v>
      </c>
      <c r="I169" s="363" t="s">
        <v>180</v>
      </c>
      <c r="J169" s="363" t="s">
        <v>608</v>
      </c>
      <c r="K169" s="363" t="s">
        <v>180</v>
      </c>
      <c r="L169" s="363" t="s">
        <v>180</v>
      </c>
    </row>
    <row r="170" spans="2:12" ht="33" customHeight="1" x14ac:dyDescent="0.25">
      <c r="B170" s="67" t="s">
        <v>174</v>
      </c>
      <c r="C170" s="313" t="s">
        <v>1498</v>
      </c>
      <c r="D170" s="67" t="s">
        <v>1628</v>
      </c>
      <c r="E170" s="363" t="s">
        <v>180</v>
      </c>
      <c r="F170" s="363" t="s">
        <v>180</v>
      </c>
      <c r="G170" s="363" t="s">
        <v>180</v>
      </c>
      <c r="H170" s="363" t="s">
        <v>180</v>
      </c>
      <c r="I170" s="363" t="s">
        <v>180</v>
      </c>
      <c r="J170" s="363" t="s">
        <v>608</v>
      </c>
      <c r="K170" s="363" t="s">
        <v>180</v>
      </c>
      <c r="L170" s="363" t="s">
        <v>180</v>
      </c>
    </row>
    <row r="171" spans="2:12" ht="33" customHeight="1" x14ac:dyDescent="0.25">
      <c r="B171" s="67" t="s">
        <v>174</v>
      </c>
      <c r="C171" s="313" t="s">
        <v>1438</v>
      </c>
      <c r="D171" s="67" t="s">
        <v>1636</v>
      </c>
      <c r="E171" s="363" t="s">
        <v>180</v>
      </c>
      <c r="F171" s="363" t="s">
        <v>180</v>
      </c>
      <c r="G171" s="363" t="s">
        <v>180</v>
      </c>
      <c r="H171" s="363" t="s">
        <v>180</v>
      </c>
      <c r="I171" s="363" t="s">
        <v>180</v>
      </c>
      <c r="J171" s="363" t="s">
        <v>608</v>
      </c>
      <c r="K171" s="363" t="s">
        <v>180</v>
      </c>
      <c r="L171" s="363" t="s">
        <v>180</v>
      </c>
    </row>
    <row r="172" spans="2:12" ht="33" customHeight="1" x14ac:dyDescent="0.25">
      <c r="B172" s="67" t="s">
        <v>174</v>
      </c>
      <c r="C172" s="313" t="s">
        <v>1505</v>
      </c>
      <c r="D172" s="67" t="s">
        <v>1640</v>
      </c>
      <c r="E172" s="363" t="s">
        <v>180</v>
      </c>
      <c r="F172" s="363" t="s">
        <v>180</v>
      </c>
      <c r="G172" s="363" t="s">
        <v>180</v>
      </c>
      <c r="H172" s="363" t="s">
        <v>180</v>
      </c>
      <c r="I172" s="363" t="s">
        <v>180</v>
      </c>
      <c r="J172" s="363" t="s">
        <v>608</v>
      </c>
      <c r="K172" s="363" t="s">
        <v>180</v>
      </c>
      <c r="L172" s="363" t="s">
        <v>180</v>
      </c>
    </row>
  </sheetData>
  <sheetProtection formatCells="0" formatColumns="0" formatRows="0" insertColumns="0" insertRows="0" insertHyperlinks="0" deleteColumns="0" deleteRows="0" sort="0" autoFilter="0" pivotTables="0"/>
  <mergeCells count="14">
    <mergeCell ref="H11:I11"/>
    <mergeCell ref="J11:J12"/>
    <mergeCell ref="K11:L11"/>
    <mergeCell ref="B4:L4"/>
    <mergeCell ref="B6:L6"/>
    <mergeCell ref="B7:L7"/>
    <mergeCell ref="B9:L9"/>
    <mergeCell ref="B11:B12"/>
    <mergeCell ref="C11:C12"/>
    <mergeCell ref="D11:D12"/>
    <mergeCell ref="E11:E12"/>
    <mergeCell ref="F11:F12"/>
    <mergeCell ref="G11:G12"/>
    <mergeCell ref="B8:L8"/>
  </mergeCells>
  <phoneticPr fontId="68" type="noConversion"/>
  <conditionalFormatting sqref="B85:B91 D85:D91 B68:D68">
    <cfRule type="containsText" dxfId="107" priority="46" operator="containsText" text="Наименование инвестиционного проекта">
      <formula>NOT(ISERROR(SEARCH("Наименование инвестиционного проекта",B68)))</formula>
    </cfRule>
  </conditionalFormatting>
  <conditionalFormatting sqref="B75:D78 B71:D71 B85:D91 B68:D68">
    <cfRule type="cellIs" dxfId="106" priority="45" operator="equal">
      <formula>0</formula>
    </cfRule>
  </conditionalFormatting>
  <conditionalFormatting sqref="D75:D76 B77:D78 D14:D40 B99:D113 B63:D67 C91 B125:D168 B71:D71 D93:D94 B93:B94 B115:D116 B118:D121">
    <cfRule type="containsText" dxfId="105" priority="44" operator="containsText" text="Наименование инвестиционного проекта">
      <formula>NOT(ISERROR(SEARCH("Наименование инвестиционного проекта",B14)))</formula>
    </cfRule>
  </conditionalFormatting>
  <conditionalFormatting sqref="B41:D41 D14:D40 B99:D113 B48:D60 C91 B43:D43 B46:D46 B63:D67 B125:D168 D93:D94 B93:B94 B115:D116 B118:D121">
    <cfRule type="cellIs" dxfId="104" priority="43" operator="equal">
      <formula>0</formula>
    </cfRule>
  </conditionalFormatting>
  <conditionalFormatting sqref="D98">
    <cfRule type="cellIs" dxfId="103" priority="34" operator="equal">
      <formula>0</formula>
    </cfRule>
  </conditionalFormatting>
  <conditionalFormatting sqref="C93">
    <cfRule type="cellIs" dxfId="102" priority="36" operator="equal">
      <formula>0</formula>
    </cfRule>
  </conditionalFormatting>
  <conditionalFormatting sqref="C94">
    <cfRule type="cellIs" dxfId="101" priority="35" operator="equal">
      <formula>0</formula>
    </cfRule>
  </conditionalFormatting>
  <conditionalFormatting sqref="C37:C38">
    <cfRule type="cellIs" dxfId="100" priority="32" operator="equal">
      <formula>0</formula>
    </cfRule>
  </conditionalFormatting>
  <conditionalFormatting sqref="B75:C76 D79:D80 B98:C98 B95:D97 B81:D84">
    <cfRule type="containsText" dxfId="99" priority="42" operator="containsText" text="Наименование инвестиционного проекта">
      <formula>NOT(ISERROR(SEARCH("Наименование инвестиционного проекта",B75)))</formula>
    </cfRule>
  </conditionalFormatting>
  <conditionalFormatting sqref="D79:D80 B98:C98 B95:D97 B81:D84">
    <cfRule type="cellIs" dxfId="98" priority="41" operator="equal">
      <formula>0</formula>
    </cfRule>
  </conditionalFormatting>
  <conditionalFormatting sqref="B14:C14 B39:C40 B38">
    <cfRule type="cellIs" dxfId="97" priority="40" operator="equal">
      <formula>0</formula>
    </cfRule>
  </conditionalFormatting>
  <conditionalFormatting sqref="B47 D47">
    <cfRule type="cellIs" dxfId="96" priority="39" operator="equal">
      <formula>0</formula>
    </cfRule>
  </conditionalFormatting>
  <conditionalFormatting sqref="B79:C79">
    <cfRule type="cellIs" dxfId="95" priority="38" operator="equal">
      <formula>0</formula>
    </cfRule>
  </conditionalFormatting>
  <conditionalFormatting sqref="B80:C80">
    <cfRule type="cellIs" dxfId="94" priority="37" operator="equal">
      <formula>0</formula>
    </cfRule>
  </conditionalFormatting>
  <conditionalFormatting sqref="C47">
    <cfRule type="cellIs" dxfId="93" priority="33" operator="equal">
      <formula>0</formula>
    </cfRule>
  </conditionalFormatting>
  <conditionalFormatting sqref="C42">
    <cfRule type="cellIs" dxfId="92" priority="30" operator="equal">
      <formula>0</formula>
    </cfRule>
  </conditionalFormatting>
  <conditionalFormatting sqref="D42 B42">
    <cfRule type="cellIs" dxfId="91" priority="31" operator="equal">
      <formula>0</formula>
    </cfRule>
  </conditionalFormatting>
  <conditionalFormatting sqref="C44:C45">
    <cfRule type="cellIs" dxfId="90" priority="28" operator="equal">
      <formula>0</formula>
    </cfRule>
  </conditionalFormatting>
  <conditionalFormatting sqref="D44:D45 B44:B45">
    <cfRule type="cellIs" dxfId="89" priority="29" operator="equal">
      <formula>0</formula>
    </cfRule>
  </conditionalFormatting>
  <conditionalFormatting sqref="B61:D62">
    <cfRule type="cellIs" dxfId="88" priority="27" operator="equal">
      <formula>0</formula>
    </cfRule>
  </conditionalFormatting>
  <conditionalFormatting sqref="B124:D124">
    <cfRule type="containsText" dxfId="87" priority="26" operator="containsText" text="Наименование инвестиционного проекта">
      <formula>NOT(ISERROR(SEARCH("Наименование инвестиционного проекта",B124)))</formula>
    </cfRule>
  </conditionalFormatting>
  <conditionalFormatting sqref="B124:D124">
    <cfRule type="cellIs" dxfId="86" priority="25" operator="equal">
      <formula>0</formula>
    </cfRule>
  </conditionalFormatting>
  <conditionalFormatting sqref="B71:D71">
    <cfRule type="containsText" dxfId="85" priority="24" operator="containsText" text="Наименование инвестиционного проекта">
      <formula>NOT(ISERROR(SEARCH("Наименование инвестиционного проекта",B71)))</formula>
    </cfRule>
  </conditionalFormatting>
  <conditionalFormatting sqref="B71:D71">
    <cfRule type="cellIs" dxfId="84" priority="23" operator="equal">
      <formula>0</formula>
    </cfRule>
  </conditionalFormatting>
  <conditionalFormatting sqref="C71">
    <cfRule type="containsText" dxfId="83" priority="22" operator="containsText" text="Наименование инвестиционного проекта">
      <formula>NOT(ISERROR(SEARCH("Наименование инвестиционного проекта",C71)))</formula>
    </cfRule>
  </conditionalFormatting>
  <conditionalFormatting sqref="C92">
    <cfRule type="cellIs" dxfId="82" priority="19" operator="equal">
      <formula>0</formula>
    </cfRule>
  </conditionalFormatting>
  <conditionalFormatting sqref="D92 B92">
    <cfRule type="containsText" dxfId="81" priority="21" operator="containsText" text="Наименование инвестиционного проекта">
      <formula>NOT(ISERROR(SEARCH("Наименование инвестиционного проекта",B92)))</formula>
    </cfRule>
  </conditionalFormatting>
  <conditionalFormatting sqref="D92 B92">
    <cfRule type="cellIs" dxfId="80" priority="20" operator="equal">
      <formula>0</formula>
    </cfRule>
  </conditionalFormatting>
  <conditionalFormatting sqref="B122:D123">
    <cfRule type="containsText" dxfId="79" priority="18" operator="containsText" text="Наименование инвестиционного проекта">
      <formula>NOT(ISERROR(SEARCH("Наименование инвестиционного проекта",B122)))</formula>
    </cfRule>
  </conditionalFormatting>
  <conditionalFormatting sqref="B122:D123">
    <cfRule type="cellIs" dxfId="78" priority="17" operator="equal">
      <formula>0</formula>
    </cfRule>
  </conditionalFormatting>
  <conditionalFormatting sqref="B169:D171">
    <cfRule type="containsText" dxfId="77" priority="16" operator="containsText" text="Наименование инвестиционного проекта">
      <formula>NOT(ISERROR(SEARCH("Наименование инвестиционного проекта",B169)))</formula>
    </cfRule>
  </conditionalFormatting>
  <conditionalFormatting sqref="B169:D171">
    <cfRule type="cellIs" dxfId="76" priority="15" operator="equal">
      <formula>0</formula>
    </cfRule>
  </conditionalFormatting>
  <conditionalFormatting sqref="B69:D70">
    <cfRule type="containsText" dxfId="75" priority="14" operator="containsText" text="Наименование инвестиционного проекта">
      <formula>NOT(ISERROR(SEARCH("Наименование инвестиционного проекта",B69)))</formula>
    </cfRule>
  </conditionalFormatting>
  <conditionalFormatting sqref="B69:D70">
    <cfRule type="cellIs" dxfId="74" priority="13" operator="equal">
      <formula>0</formula>
    </cfRule>
  </conditionalFormatting>
  <conditionalFormatting sqref="C69:C70">
    <cfRule type="containsText" dxfId="73" priority="12" operator="containsText" text="Наименование инвестиционного проекта">
      <formula>NOT(ISERROR(SEARCH("Наименование инвестиционного проекта",C69)))</formula>
    </cfRule>
  </conditionalFormatting>
  <conditionalFormatting sqref="B72:D73">
    <cfRule type="containsText" dxfId="72" priority="11" operator="containsText" text="Наименование инвестиционного проекта">
      <formula>NOT(ISERROR(SEARCH("Наименование инвестиционного проекта",B72)))</formula>
    </cfRule>
  </conditionalFormatting>
  <conditionalFormatting sqref="B72:D73">
    <cfRule type="cellIs" dxfId="71" priority="10" operator="equal">
      <formula>0</formula>
    </cfRule>
  </conditionalFormatting>
  <conditionalFormatting sqref="C72:C73">
    <cfRule type="containsText" dxfId="70" priority="9" operator="containsText" text="Наименование инвестиционного проекта">
      <formula>NOT(ISERROR(SEARCH("Наименование инвестиционного проекта",C72)))</formula>
    </cfRule>
  </conditionalFormatting>
  <conditionalFormatting sqref="B114:D114">
    <cfRule type="containsText" dxfId="69" priority="8" operator="containsText" text="Наименование инвестиционного проекта">
      <formula>NOT(ISERROR(SEARCH("Наименование инвестиционного проекта",B114)))</formula>
    </cfRule>
  </conditionalFormatting>
  <conditionalFormatting sqref="B114:D114">
    <cfRule type="cellIs" dxfId="68" priority="7" operator="equal">
      <formula>0</formula>
    </cfRule>
  </conditionalFormatting>
  <conditionalFormatting sqref="B74:D74">
    <cfRule type="containsText" dxfId="67" priority="6" operator="containsText" text="Наименование инвестиционного проекта">
      <formula>NOT(ISERROR(SEARCH("Наименование инвестиционного проекта",B74)))</formula>
    </cfRule>
  </conditionalFormatting>
  <conditionalFormatting sqref="B74:D74">
    <cfRule type="cellIs" dxfId="66" priority="5" operator="equal">
      <formula>0</formula>
    </cfRule>
  </conditionalFormatting>
  <conditionalFormatting sqref="B117:D117">
    <cfRule type="containsText" dxfId="65" priority="4" operator="containsText" text="Наименование инвестиционного проекта">
      <formula>NOT(ISERROR(SEARCH("Наименование инвестиционного проекта",B117)))</formula>
    </cfRule>
  </conditionalFormatting>
  <conditionalFormatting sqref="B117:D117">
    <cfRule type="cellIs" dxfId="64" priority="3" operator="equal">
      <formula>0</formula>
    </cfRule>
  </conditionalFormatting>
  <conditionalFormatting sqref="B172:D172">
    <cfRule type="containsText" dxfId="63" priority="2" operator="containsText" text="Наименование инвестиционного проекта">
      <formula>NOT(ISERROR(SEARCH("Наименование инвестиционного проекта",B172)))</formula>
    </cfRule>
  </conditionalFormatting>
  <conditionalFormatting sqref="B172:D172">
    <cfRule type="cellIs" dxfId="62" priority="1" operator="equal">
      <formula>0</formula>
    </cfRule>
  </conditionalFormatting>
  <pageMargins left="0.70866141732283472" right="0.70866141732283472" top="0.74803149606299213" bottom="0.74803149606299213" header="0.31496062992125984" footer="0.31496062992125984"/>
  <pageSetup paperSize="8" scale="1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V173"/>
  <sheetViews>
    <sheetView zoomScale="70" zoomScaleNormal="70" zoomScaleSheetLayoutView="70" workbookViewId="0">
      <pane xSplit="3" ySplit="15" topLeftCell="D115" activePane="bottomRight" state="frozen"/>
      <selection activeCell="A11" sqref="A11"/>
      <selection pane="topRight" activeCell="D11" sqref="D11"/>
      <selection pane="bottomLeft" activeCell="A16" sqref="A16"/>
      <selection pane="bottomRight" activeCell="L172" sqref="L172"/>
    </sheetView>
  </sheetViews>
  <sheetFormatPr defaultRowHeight="20.25" x14ac:dyDescent="0.25"/>
  <cols>
    <col min="1" max="1" width="6.28515625" style="176" customWidth="1"/>
    <col min="2" max="2" width="13.7109375" style="176" customWidth="1"/>
    <col min="3" max="3" width="124.85546875" style="176" customWidth="1"/>
    <col min="4" max="4" width="31.85546875" style="176" customWidth="1"/>
    <col min="5" max="5" width="15.28515625" style="176" customWidth="1"/>
    <col min="6" max="6" width="17.85546875" style="176" customWidth="1"/>
    <col min="7" max="7" width="19.85546875" style="176" customWidth="1"/>
    <col min="8" max="8" width="14.7109375" style="176" customWidth="1"/>
    <col min="9" max="9" width="11" style="176" customWidth="1"/>
    <col min="10" max="10" width="22.42578125" style="176" customWidth="1"/>
    <col min="11" max="11" width="12.5703125" style="176" customWidth="1"/>
    <col min="12" max="12" width="21.5703125" style="176" customWidth="1"/>
    <col min="13" max="13" width="20.85546875" style="176" customWidth="1"/>
    <col min="14" max="14" width="20.28515625" style="176" customWidth="1"/>
    <col min="15" max="15" width="66.28515625" style="176" customWidth="1"/>
    <col min="16" max="16" width="20.42578125" style="176" customWidth="1"/>
    <col min="17" max="17" width="14" style="176" customWidth="1"/>
    <col min="18" max="18" width="14.140625" style="176" customWidth="1"/>
    <col min="19" max="19" width="12.5703125" style="176" customWidth="1"/>
    <col min="20" max="20" width="13" style="176" customWidth="1"/>
    <col min="21" max="21" width="17.7109375" style="262" customWidth="1"/>
    <col min="22" max="22" width="18.42578125" style="176" customWidth="1"/>
    <col min="23" max="248" width="9.140625" style="176"/>
    <col min="249" max="249" width="4.42578125" style="176" bestFit="1" customWidth="1"/>
    <col min="250" max="250" width="18.28515625" style="176" bestFit="1" customWidth="1"/>
    <col min="251" max="251" width="19" style="176" bestFit="1" customWidth="1"/>
    <col min="252" max="252" width="15.42578125" style="176" bestFit="1" customWidth="1"/>
    <col min="253" max="254" width="12.42578125" style="176" bestFit="1" customWidth="1"/>
    <col min="255" max="255" width="7.140625" style="176" bestFit="1" customWidth="1"/>
    <col min="256" max="256" width="10.140625" style="176" bestFit="1" customWidth="1"/>
    <col min="257" max="257" width="15.85546875" style="176" bestFit="1" customWidth="1"/>
    <col min="258" max="258" width="15.140625" style="176" bestFit="1" customWidth="1"/>
    <col min="259" max="259" width="18.28515625" style="176" bestFit="1" customWidth="1"/>
    <col min="260" max="260" width="13.28515625" style="176" bestFit="1" customWidth="1"/>
    <col min="261" max="261" width="19.28515625" style="176" customWidth="1"/>
    <col min="262" max="262" width="15.140625" style="176" customWidth="1"/>
    <col min="263" max="263" width="21" style="176" bestFit="1" customWidth="1"/>
    <col min="264" max="264" width="17.140625" style="176" bestFit="1" customWidth="1"/>
    <col min="265" max="265" width="16.85546875" style="176" bestFit="1" customWidth="1"/>
    <col min="266" max="266" width="16.7109375" style="176" bestFit="1" customWidth="1"/>
    <col min="267" max="267" width="15.7109375" style="176" bestFit="1" customWidth="1"/>
    <col min="268" max="268" width="16.28515625" style="176" bestFit="1" customWidth="1"/>
    <col min="269" max="269" width="17.28515625" style="176" customWidth="1"/>
    <col min="270" max="270" width="23.42578125" style="176" bestFit="1" customWidth="1"/>
    <col min="271" max="271" width="31.85546875" style="176" bestFit="1" customWidth="1"/>
    <col min="272" max="272" width="7.85546875" style="176" bestFit="1" customWidth="1"/>
    <col min="273" max="273" width="5.7109375" style="176" bestFit="1" customWidth="1"/>
    <col min="274" max="274" width="9.140625" style="176" bestFit="1" customWidth="1"/>
    <col min="275" max="275" width="13.5703125" style="176" bestFit="1" customWidth="1"/>
    <col min="276" max="504" width="9.140625" style="176"/>
    <col min="505" max="505" width="4.42578125" style="176" bestFit="1" customWidth="1"/>
    <col min="506" max="506" width="18.28515625" style="176" bestFit="1" customWidth="1"/>
    <col min="507" max="507" width="19" style="176" bestFit="1" customWidth="1"/>
    <col min="508" max="508" width="15.42578125" style="176" bestFit="1" customWidth="1"/>
    <col min="509" max="510" width="12.42578125" style="176" bestFit="1" customWidth="1"/>
    <col min="511" max="511" width="7.140625" style="176" bestFit="1" customWidth="1"/>
    <col min="512" max="512" width="10.140625" style="176" bestFit="1" customWidth="1"/>
    <col min="513" max="513" width="15.85546875" style="176" bestFit="1" customWidth="1"/>
    <col min="514" max="514" width="15.140625" style="176" bestFit="1" customWidth="1"/>
    <col min="515" max="515" width="18.28515625" style="176" bestFit="1" customWidth="1"/>
    <col min="516" max="516" width="13.28515625" style="176" bestFit="1" customWidth="1"/>
    <col min="517" max="517" width="19.28515625" style="176" customWidth="1"/>
    <col min="518" max="518" width="15.140625" style="176" customWidth="1"/>
    <col min="519" max="519" width="21" style="176" bestFit="1" customWidth="1"/>
    <col min="520" max="520" width="17.140625" style="176" bestFit="1" customWidth="1"/>
    <col min="521" max="521" width="16.85546875" style="176" bestFit="1" customWidth="1"/>
    <col min="522" max="522" width="16.7109375" style="176" bestFit="1" customWidth="1"/>
    <col min="523" max="523" width="15.7109375" style="176" bestFit="1" customWidth="1"/>
    <col min="524" max="524" width="16.28515625" style="176" bestFit="1" customWidth="1"/>
    <col min="525" max="525" width="17.28515625" style="176" customWidth="1"/>
    <col min="526" max="526" width="23.42578125" style="176" bestFit="1" customWidth="1"/>
    <col min="527" max="527" width="31.85546875" style="176" bestFit="1" customWidth="1"/>
    <col min="528" max="528" width="7.85546875" style="176" bestFit="1" customWidth="1"/>
    <col min="529" max="529" width="5.7109375" style="176" bestFit="1" customWidth="1"/>
    <col min="530" max="530" width="9.140625" style="176" bestFit="1" customWidth="1"/>
    <col min="531" max="531" width="13.5703125" style="176" bestFit="1" customWidth="1"/>
    <col min="532" max="760" width="9.140625" style="176"/>
    <col min="761" max="761" width="4.42578125" style="176" bestFit="1" customWidth="1"/>
    <col min="762" max="762" width="18.28515625" style="176" bestFit="1" customWidth="1"/>
    <col min="763" max="763" width="19" style="176" bestFit="1" customWidth="1"/>
    <col min="764" max="764" width="15.42578125" style="176" bestFit="1" customWidth="1"/>
    <col min="765" max="766" width="12.42578125" style="176" bestFit="1" customWidth="1"/>
    <col min="767" max="767" width="7.140625" style="176" bestFit="1" customWidth="1"/>
    <col min="768" max="768" width="10.140625" style="176" bestFit="1" customWidth="1"/>
    <col min="769" max="769" width="15.85546875" style="176" bestFit="1" customWidth="1"/>
    <col min="770" max="770" width="15.140625" style="176" bestFit="1" customWidth="1"/>
    <col min="771" max="771" width="18.28515625" style="176" bestFit="1" customWidth="1"/>
    <col min="772" max="772" width="13.28515625" style="176" bestFit="1" customWidth="1"/>
    <col min="773" max="773" width="19.28515625" style="176" customWidth="1"/>
    <col min="774" max="774" width="15.140625" style="176" customWidth="1"/>
    <col min="775" max="775" width="21" style="176" bestFit="1" customWidth="1"/>
    <col min="776" max="776" width="17.140625" style="176" bestFit="1" customWidth="1"/>
    <col min="777" max="777" width="16.85546875" style="176" bestFit="1" customWidth="1"/>
    <col min="778" max="778" width="16.7109375" style="176" bestFit="1" customWidth="1"/>
    <col min="779" max="779" width="15.7109375" style="176" bestFit="1" customWidth="1"/>
    <col min="780" max="780" width="16.28515625" style="176" bestFit="1" customWidth="1"/>
    <col min="781" max="781" width="17.28515625" style="176" customWidth="1"/>
    <col min="782" max="782" width="23.42578125" style="176" bestFit="1" customWidth="1"/>
    <col min="783" max="783" width="31.85546875" style="176" bestFit="1" customWidth="1"/>
    <col min="784" max="784" width="7.85546875" style="176" bestFit="1" customWidth="1"/>
    <col min="785" max="785" width="5.7109375" style="176" bestFit="1" customWidth="1"/>
    <col min="786" max="786" width="9.140625" style="176" bestFit="1" customWidth="1"/>
    <col min="787" max="787" width="13.5703125" style="176" bestFit="1" customWidth="1"/>
    <col min="788" max="1016" width="9.140625" style="176"/>
    <col min="1017" max="1017" width="4.42578125" style="176" bestFit="1" customWidth="1"/>
    <col min="1018" max="1018" width="18.28515625" style="176" bestFit="1" customWidth="1"/>
    <col min="1019" max="1019" width="19" style="176" bestFit="1" customWidth="1"/>
    <col min="1020" max="1020" width="15.42578125" style="176" bestFit="1" customWidth="1"/>
    <col min="1021" max="1022" width="12.42578125" style="176" bestFit="1" customWidth="1"/>
    <col min="1023" max="1023" width="7.140625" style="176" bestFit="1" customWidth="1"/>
    <col min="1024" max="1024" width="10.140625" style="176" bestFit="1" customWidth="1"/>
    <col min="1025" max="1025" width="15.85546875" style="176" bestFit="1" customWidth="1"/>
    <col min="1026" max="1026" width="15.140625" style="176" bestFit="1" customWidth="1"/>
    <col min="1027" max="1027" width="18.28515625" style="176" bestFit="1" customWidth="1"/>
    <col min="1028" max="1028" width="13.28515625" style="176" bestFit="1" customWidth="1"/>
    <col min="1029" max="1029" width="19.28515625" style="176" customWidth="1"/>
    <col min="1030" max="1030" width="15.140625" style="176" customWidth="1"/>
    <col min="1031" max="1031" width="21" style="176" bestFit="1" customWidth="1"/>
    <col min="1032" max="1032" width="17.140625" style="176" bestFit="1" customWidth="1"/>
    <col min="1033" max="1033" width="16.85546875" style="176" bestFit="1" customWidth="1"/>
    <col min="1034" max="1034" width="16.7109375" style="176" bestFit="1" customWidth="1"/>
    <col min="1035" max="1035" width="15.7109375" style="176" bestFit="1" customWidth="1"/>
    <col min="1036" max="1036" width="16.28515625" style="176" bestFit="1" customWidth="1"/>
    <col min="1037" max="1037" width="17.28515625" style="176" customWidth="1"/>
    <col min="1038" max="1038" width="23.42578125" style="176" bestFit="1" customWidth="1"/>
    <col min="1039" max="1039" width="31.85546875" style="176" bestFit="1" customWidth="1"/>
    <col min="1040" max="1040" width="7.85546875" style="176" bestFit="1" customWidth="1"/>
    <col min="1041" max="1041" width="5.7109375" style="176" bestFit="1" customWidth="1"/>
    <col min="1042" max="1042" width="9.140625" style="176" bestFit="1" customWidth="1"/>
    <col min="1043" max="1043" width="13.5703125" style="176" bestFit="1" customWidth="1"/>
    <col min="1044" max="1272" width="9.140625" style="176"/>
    <col min="1273" max="1273" width="4.42578125" style="176" bestFit="1" customWidth="1"/>
    <col min="1274" max="1274" width="18.28515625" style="176" bestFit="1" customWidth="1"/>
    <col min="1275" max="1275" width="19" style="176" bestFit="1" customWidth="1"/>
    <col min="1276" max="1276" width="15.42578125" style="176" bestFit="1" customWidth="1"/>
    <col min="1277" max="1278" width="12.42578125" style="176" bestFit="1" customWidth="1"/>
    <col min="1279" max="1279" width="7.140625" style="176" bestFit="1" customWidth="1"/>
    <col min="1280" max="1280" width="10.140625" style="176" bestFit="1" customWidth="1"/>
    <col min="1281" max="1281" width="15.85546875" style="176" bestFit="1" customWidth="1"/>
    <col min="1282" max="1282" width="15.140625" style="176" bestFit="1" customWidth="1"/>
    <col min="1283" max="1283" width="18.28515625" style="176" bestFit="1" customWidth="1"/>
    <col min="1284" max="1284" width="13.28515625" style="176" bestFit="1" customWidth="1"/>
    <col min="1285" max="1285" width="19.28515625" style="176" customWidth="1"/>
    <col min="1286" max="1286" width="15.140625" style="176" customWidth="1"/>
    <col min="1287" max="1287" width="21" style="176" bestFit="1" customWidth="1"/>
    <col min="1288" max="1288" width="17.140625" style="176" bestFit="1" customWidth="1"/>
    <col min="1289" max="1289" width="16.85546875" style="176" bestFit="1" customWidth="1"/>
    <col min="1290" max="1290" width="16.7109375" style="176" bestFit="1" customWidth="1"/>
    <col min="1291" max="1291" width="15.7109375" style="176" bestFit="1" customWidth="1"/>
    <col min="1292" max="1292" width="16.28515625" style="176" bestFit="1" customWidth="1"/>
    <col min="1293" max="1293" width="17.28515625" style="176" customWidth="1"/>
    <col min="1294" max="1294" width="23.42578125" style="176" bestFit="1" customWidth="1"/>
    <col min="1295" max="1295" width="31.85546875" style="176" bestFit="1" customWidth="1"/>
    <col min="1296" max="1296" width="7.85546875" style="176" bestFit="1" customWidth="1"/>
    <col min="1297" max="1297" width="5.7109375" style="176" bestFit="1" customWidth="1"/>
    <col min="1298" max="1298" width="9.140625" style="176" bestFit="1" customWidth="1"/>
    <col min="1299" max="1299" width="13.5703125" style="176" bestFit="1" customWidth="1"/>
    <col min="1300" max="1528" width="9.140625" style="176"/>
    <col min="1529" max="1529" width="4.42578125" style="176" bestFit="1" customWidth="1"/>
    <col min="1530" max="1530" width="18.28515625" style="176" bestFit="1" customWidth="1"/>
    <col min="1531" max="1531" width="19" style="176" bestFit="1" customWidth="1"/>
    <col min="1532" max="1532" width="15.42578125" style="176" bestFit="1" customWidth="1"/>
    <col min="1533" max="1534" width="12.42578125" style="176" bestFit="1" customWidth="1"/>
    <col min="1535" max="1535" width="7.140625" style="176" bestFit="1" customWidth="1"/>
    <col min="1536" max="1536" width="10.140625" style="176" bestFit="1" customWidth="1"/>
    <col min="1537" max="1537" width="15.85546875" style="176" bestFit="1" customWidth="1"/>
    <col min="1538" max="1538" width="15.140625" style="176" bestFit="1" customWidth="1"/>
    <col min="1539" max="1539" width="18.28515625" style="176" bestFit="1" customWidth="1"/>
    <col min="1540" max="1540" width="13.28515625" style="176" bestFit="1" customWidth="1"/>
    <col min="1541" max="1541" width="19.28515625" style="176" customWidth="1"/>
    <col min="1542" max="1542" width="15.140625" style="176" customWidth="1"/>
    <col min="1543" max="1543" width="21" style="176" bestFit="1" customWidth="1"/>
    <col min="1544" max="1544" width="17.140625" style="176" bestFit="1" customWidth="1"/>
    <col min="1545" max="1545" width="16.85546875" style="176" bestFit="1" customWidth="1"/>
    <col min="1546" max="1546" width="16.7109375" style="176" bestFit="1" customWidth="1"/>
    <col min="1547" max="1547" width="15.7109375" style="176" bestFit="1" customWidth="1"/>
    <col min="1548" max="1548" width="16.28515625" style="176" bestFit="1" customWidth="1"/>
    <col min="1549" max="1549" width="17.28515625" style="176" customWidth="1"/>
    <col min="1550" max="1550" width="23.42578125" style="176" bestFit="1" customWidth="1"/>
    <col min="1551" max="1551" width="31.85546875" style="176" bestFit="1" customWidth="1"/>
    <col min="1552" max="1552" width="7.85546875" style="176" bestFit="1" customWidth="1"/>
    <col min="1553" max="1553" width="5.7109375" style="176" bestFit="1" customWidth="1"/>
    <col min="1554" max="1554" width="9.140625" style="176" bestFit="1" customWidth="1"/>
    <col min="1555" max="1555" width="13.5703125" style="176" bestFit="1" customWidth="1"/>
    <col min="1556" max="1784" width="9.140625" style="176"/>
    <col min="1785" max="1785" width="4.42578125" style="176" bestFit="1" customWidth="1"/>
    <col min="1786" max="1786" width="18.28515625" style="176" bestFit="1" customWidth="1"/>
    <col min="1787" max="1787" width="19" style="176" bestFit="1" customWidth="1"/>
    <col min="1788" max="1788" width="15.42578125" style="176" bestFit="1" customWidth="1"/>
    <col min="1789" max="1790" width="12.42578125" style="176" bestFit="1" customWidth="1"/>
    <col min="1791" max="1791" width="7.140625" style="176" bestFit="1" customWidth="1"/>
    <col min="1792" max="1792" width="10.140625" style="176" bestFit="1" customWidth="1"/>
    <col min="1793" max="1793" width="15.85546875" style="176" bestFit="1" customWidth="1"/>
    <col min="1794" max="1794" width="15.140625" style="176" bestFit="1" customWidth="1"/>
    <col min="1795" max="1795" width="18.28515625" style="176" bestFit="1" customWidth="1"/>
    <col min="1796" max="1796" width="13.28515625" style="176" bestFit="1" customWidth="1"/>
    <col min="1797" max="1797" width="19.28515625" style="176" customWidth="1"/>
    <col min="1798" max="1798" width="15.140625" style="176" customWidth="1"/>
    <col min="1799" max="1799" width="21" style="176" bestFit="1" customWidth="1"/>
    <col min="1800" max="1800" width="17.140625" style="176" bestFit="1" customWidth="1"/>
    <col min="1801" max="1801" width="16.85546875" style="176" bestFit="1" customWidth="1"/>
    <col min="1802" max="1802" width="16.7109375" style="176" bestFit="1" customWidth="1"/>
    <col min="1803" max="1803" width="15.7109375" style="176" bestFit="1" customWidth="1"/>
    <col min="1804" max="1804" width="16.28515625" style="176" bestFit="1" customWidth="1"/>
    <col min="1805" max="1805" width="17.28515625" style="176" customWidth="1"/>
    <col min="1806" max="1806" width="23.42578125" style="176" bestFit="1" customWidth="1"/>
    <col min="1807" max="1807" width="31.85546875" style="176" bestFit="1" customWidth="1"/>
    <col min="1808" max="1808" width="7.85546875" style="176" bestFit="1" customWidth="1"/>
    <col min="1809" max="1809" width="5.7109375" style="176" bestFit="1" customWidth="1"/>
    <col min="1810" max="1810" width="9.140625" style="176" bestFit="1" customWidth="1"/>
    <col min="1811" max="1811" width="13.5703125" style="176" bestFit="1" customWidth="1"/>
    <col min="1812" max="2040" width="9.140625" style="176"/>
    <col min="2041" max="2041" width="4.42578125" style="176" bestFit="1" customWidth="1"/>
    <col min="2042" max="2042" width="18.28515625" style="176" bestFit="1" customWidth="1"/>
    <col min="2043" max="2043" width="19" style="176" bestFit="1" customWidth="1"/>
    <col min="2044" max="2044" width="15.42578125" style="176" bestFit="1" customWidth="1"/>
    <col min="2045" max="2046" width="12.42578125" style="176" bestFit="1" customWidth="1"/>
    <col min="2047" max="2047" width="7.140625" style="176" bestFit="1" customWidth="1"/>
    <col min="2048" max="2048" width="10.140625" style="176" bestFit="1" customWidth="1"/>
    <col min="2049" max="2049" width="15.85546875" style="176" bestFit="1" customWidth="1"/>
    <col min="2050" max="2050" width="15.140625" style="176" bestFit="1" customWidth="1"/>
    <col min="2051" max="2051" width="18.28515625" style="176" bestFit="1" customWidth="1"/>
    <col min="2052" max="2052" width="13.28515625" style="176" bestFit="1" customWidth="1"/>
    <col min="2053" max="2053" width="19.28515625" style="176" customWidth="1"/>
    <col min="2054" max="2054" width="15.140625" style="176" customWidth="1"/>
    <col min="2055" max="2055" width="21" style="176" bestFit="1" customWidth="1"/>
    <col min="2056" max="2056" width="17.140625" style="176" bestFit="1" customWidth="1"/>
    <col min="2057" max="2057" width="16.85546875" style="176" bestFit="1" customWidth="1"/>
    <col min="2058" max="2058" width="16.7109375" style="176" bestFit="1" customWidth="1"/>
    <col min="2059" max="2059" width="15.7109375" style="176" bestFit="1" customWidth="1"/>
    <col min="2060" max="2060" width="16.28515625" style="176" bestFit="1" customWidth="1"/>
    <col min="2061" max="2061" width="17.28515625" style="176" customWidth="1"/>
    <col min="2062" max="2062" width="23.42578125" style="176" bestFit="1" customWidth="1"/>
    <col min="2063" max="2063" width="31.85546875" style="176" bestFit="1" customWidth="1"/>
    <col min="2064" max="2064" width="7.85546875" style="176" bestFit="1" customWidth="1"/>
    <col min="2065" max="2065" width="5.7109375" style="176" bestFit="1" customWidth="1"/>
    <col min="2066" max="2066" width="9.140625" style="176" bestFit="1" customWidth="1"/>
    <col min="2067" max="2067" width="13.5703125" style="176" bestFit="1" customWidth="1"/>
    <col min="2068" max="2296" width="9.140625" style="176"/>
    <col min="2297" max="2297" width="4.42578125" style="176" bestFit="1" customWidth="1"/>
    <col min="2298" max="2298" width="18.28515625" style="176" bestFit="1" customWidth="1"/>
    <col min="2299" max="2299" width="19" style="176" bestFit="1" customWidth="1"/>
    <col min="2300" max="2300" width="15.42578125" style="176" bestFit="1" customWidth="1"/>
    <col min="2301" max="2302" width="12.42578125" style="176" bestFit="1" customWidth="1"/>
    <col min="2303" max="2303" width="7.140625" style="176" bestFit="1" customWidth="1"/>
    <col min="2304" max="2304" width="10.140625" style="176" bestFit="1" customWidth="1"/>
    <col min="2305" max="2305" width="15.85546875" style="176" bestFit="1" customWidth="1"/>
    <col min="2306" max="2306" width="15.140625" style="176" bestFit="1" customWidth="1"/>
    <col min="2307" max="2307" width="18.28515625" style="176" bestFit="1" customWidth="1"/>
    <col min="2308" max="2308" width="13.28515625" style="176" bestFit="1" customWidth="1"/>
    <col min="2309" max="2309" width="19.28515625" style="176" customWidth="1"/>
    <col min="2310" max="2310" width="15.140625" style="176" customWidth="1"/>
    <col min="2311" max="2311" width="21" style="176" bestFit="1" customWidth="1"/>
    <col min="2312" max="2312" width="17.140625" style="176" bestFit="1" customWidth="1"/>
    <col min="2313" max="2313" width="16.85546875" style="176" bestFit="1" customWidth="1"/>
    <col min="2314" max="2314" width="16.7109375" style="176" bestFit="1" customWidth="1"/>
    <col min="2315" max="2315" width="15.7109375" style="176" bestFit="1" customWidth="1"/>
    <col min="2316" max="2316" width="16.28515625" style="176" bestFit="1" customWidth="1"/>
    <col min="2317" max="2317" width="17.28515625" style="176" customWidth="1"/>
    <col min="2318" max="2318" width="23.42578125" style="176" bestFit="1" customWidth="1"/>
    <col min="2319" max="2319" width="31.85546875" style="176" bestFit="1" customWidth="1"/>
    <col min="2320" max="2320" width="7.85546875" style="176" bestFit="1" customWidth="1"/>
    <col min="2321" max="2321" width="5.7109375" style="176" bestFit="1" customWidth="1"/>
    <col min="2322" max="2322" width="9.140625" style="176" bestFit="1" customWidth="1"/>
    <col min="2323" max="2323" width="13.5703125" style="176" bestFit="1" customWidth="1"/>
    <col min="2324" max="2552" width="9.140625" style="176"/>
    <col min="2553" max="2553" width="4.42578125" style="176" bestFit="1" customWidth="1"/>
    <col min="2554" max="2554" width="18.28515625" style="176" bestFit="1" customWidth="1"/>
    <col min="2555" max="2555" width="19" style="176" bestFit="1" customWidth="1"/>
    <col min="2556" max="2556" width="15.42578125" style="176" bestFit="1" customWidth="1"/>
    <col min="2557" max="2558" width="12.42578125" style="176" bestFit="1" customWidth="1"/>
    <col min="2559" max="2559" width="7.140625" style="176" bestFit="1" customWidth="1"/>
    <col min="2560" max="2560" width="10.140625" style="176" bestFit="1" customWidth="1"/>
    <col min="2561" max="2561" width="15.85546875" style="176" bestFit="1" customWidth="1"/>
    <col min="2562" max="2562" width="15.140625" style="176" bestFit="1" customWidth="1"/>
    <col min="2563" max="2563" width="18.28515625" style="176" bestFit="1" customWidth="1"/>
    <col min="2564" max="2564" width="13.28515625" style="176" bestFit="1" customWidth="1"/>
    <col min="2565" max="2565" width="19.28515625" style="176" customWidth="1"/>
    <col min="2566" max="2566" width="15.140625" style="176" customWidth="1"/>
    <col min="2567" max="2567" width="21" style="176" bestFit="1" customWidth="1"/>
    <col min="2568" max="2568" width="17.140625" style="176" bestFit="1" customWidth="1"/>
    <col min="2569" max="2569" width="16.85546875" style="176" bestFit="1" customWidth="1"/>
    <col min="2570" max="2570" width="16.7109375" style="176" bestFit="1" customWidth="1"/>
    <col min="2571" max="2571" width="15.7109375" style="176" bestFit="1" customWidth="1"/>
    <col min="2572" max="2572" width="16.28515625" style="176" bestFit="1" customWidth="1"/>
    <col min="2573" max="2573" width="17.28515625" style="176" customWidth="1"/>
    <col min="2574" max="2574" width="23.42578125" style="176" bestFit="1" customWidth="1"/>
    <col min="2575" max="2575" width="31.85546875" style="176" bestFit="1" customWidth="1"/>
    <col min="2576" max="2576" width="7.85546875" style="176" bestFit="1" customWidth="1"/>
    <col min="2577" max="2577" width="5.7109375" style="176" bestFit="1" customWidth="1"/>
    <col min="2578" max="2578" width="9.140625" style="176" bestFit="1" customWidth="1"/>
    <col min="2579" max="2579" width="13.5703125" style="176" bestFit="1" customWidth="1"/>
    <col min="2580" max="2808" width="9.140625" style="176"/>
    <col min="2809" max="2809" width="4.42578125" style="176" bestFit="1" customWidth="1"/>
    <col min="2810" max="2810" width="18.28515625" style="176" bestFit="1" customWidth="1"/>
    <col min="2811" max="2811" width="19" style="176" bestFit="1" customWidth="1"/>
    <col min="2812" max="2812" width="15.42578125" style="176" bestFit="1" customWidth="1"/>
    <col min="2813" max="2814" width="12.42578125" style="176" bestFit="1" customWidth="1"/>
    <col min="2815" max="2815" width="7.140625" style="176" bestFit="1" customWidth="1"/>
    <col min="2816" max="2816" width="10.140625" style="176" bestFit="1" customWidth="1"/>
    <col min="2817" max="2817" width="15.85546875" style="176" bestFit="1" customWidth="1"/>
    <col min="2818" max="2818" width="15.140625" style="176" bestFit="1" customWidth="1"/>
    <col min="2819" max="2819" width="18.28515625" style="176" bestFit="1" customWidth="1"/>
    <col min="2820" max="2820" width="13.28515625" style="176" bestFit="1" customWidth="1"/>
    <col min="2821" max="2821" width="19.28515625" style="176" customWidth="1"/>
    <col min="2822" max="2822" width="15.140625" style="176" customWidth="1"/>
    <col min="2823" max="2823" width="21" style="176" bestFit="1" customWidth="1"/>
    <col min="2824" max="2824" width="17.140625" style="176" bestFit="1" customWidth="1"/>
    <col min="2825" max="2825" width="16.85546875" style="176" bestFit="1" customWidth="1"/>
    <col min="2826" max="2826" width="16.7109375" style="176" bestFit="1" customWidth="1"/>
    <col min="2827" max="2827" width="15.7109375" style="176" bestFit="1" customWidth="1"/>
    <col min="2828" max="2828" width="16.28515625" style="176" bestFit="1" customWidth="1"/>
    <col min="2829" max="2829" width="17.28515625" style="176" customWidth="1"/>
    <col min="2830" max="2830" width="23.42578125" style="176" bestFit="1" customWidth="1"/>
    <col min="2831" max="2831" width="31.85546875" style="176" bestFit="1" customWidth="1"/>
    <col min="2832" max="2832" width="7.85546875" style="176" bestFit="1" customWidth="1"/>
    <col min="2833" max="2833" width="5.7109375" style="176" bestFit="1" customWidth="1"/>
    <col min="2834" max="2834" width="9.140625" style="176" bestFit="1" customWidth="1"/>
    <col min="2835" max="2835" width="13.5703125" style="176" bestFit="1" customWidth="1"/>
    <col min="2836" max="3064" width="9.140625" style="176"/>
    <col min="3065" max="3065" width="4.42578125" style="176" bestFit="1" customWidth="1"/>
    <col min="3066" max="3066" width="18.28515625" style="176" bestFit="1" customWidth="1"/>
    <col min="3067" max="3067" width="19" style="176" bestFit="1" customWidth="1"/>
    <col min="3068" max="3068" width="15.42578125" style="176" bestFit="1" customWidth="1"/>
    <col min="3069" max="3070" width="12.42578125" style="176" bestFit="1" customWidth="1"/>
    <col min="3071" max="3071" width="7.140625" style="176" bestFit="1" customWidth="1"/>
    <col min="3072" max="3072" width="10.140625" style="176" bestFit="1" customWidth="1"/>
    <col min="3073" max="3073" width="15.85546875" style="176" bestFit="1" customWidth="1"/>
    <col min="3074" max="3074" width="15.140625" style="176" bestFit="1" customWidth="1"/>
    <col min="3075" max="3075" width="18.28515625" style="176" bestFit="1" customWidth="1"/>
    <col min="3076" max="3076" width="13.28515625" style="176" bestFit="1" customWidth="1"/>
    <col min="3077" max="3077" width="19.28515625" style="176" customWidth="1"/>
    <col min="3078" max="3078" width="15.140625" style="176" customWidth="1"/>
    <col min="3079" max="3079" width="21" style="176" bestFit="1" customWidth="1"/>
    <col min="3080" max="3080" width="17.140625" style="176" bestFit="1" customWidth="1"/>
    <col min="3081" max="3081" width="16.85546875" style="176" bestFit="1" customWidth="1"/>
    <col min="3082" max="3082" width="16.7109375" style="176" bestFit="1" customWidth="1"/>
    <col min="3083" max="3083" width="15.7109375" style="176" bestFit="1" customWidth="1"/>
    <col min="3084" max="3084" width="16.28515625" style="176" bestFit="1" customWidth="1"/>
    <col min="3085" max="3085" width="17.28515625" style="176" customWidth="1"/>
    <col min="3086" max="3086" width="23.42578125" style="176" bestFit="1" customWidth="1"/>
    <col min="3087" max="3087" width="31.85546875" style="176" bestFit="1" customWidth="1"/>
    <col min="3088" max="3088" width="7.85546875" style="176" bestFit="1" customWidth="1"/>
    <col min="3089" max="3089" width="5.7109375" style="176" bestFit="1" customWidth="1"/>
    <col min="3090" max="3090" width="9.140625" style="176" bestFit="1" customWidth="1"/>
    <col min="3091" max="3091" width="13.5703125" style="176" bestFit="1" customWidth="1"/>
    <col min="3092" max="3320" width="9.140625" style="176"/>
    <col min="3321" max="3321" width="4.42578125" style="176" bestFit="1" customWidth="1"/>
    <col min="3322" max="3322" width="18.28515625" style="176" bestFit="1" customWidth="1"/>
    <col min="3323" max="3323" width="19" style="176" bestFit="1" customWidth="1"/>
    <col min="3324" max="3324" width="15.42578125" style="176" bestFit="1" customWidth="1"/>
    <col min="3325" max="3326" width="12.42578125" style="176" bestFit="1" customWidth="1"/>
    <col min="3327" max="3327" width="7.140625" style="176" bestFit="1" customWidth="1"/>
    <col min="3328" max="3328" width="10.140625" style="176" bestFit="1" customWidth="1"/>
    <col min="3329" max="3329" width="15.85546875" style="176" bestFit="1" customWidth="1"/>
    <col min="3330" max="3330" width="15.140625" style="176" bestFit="1" customWidth="1"/>
    <col min="3331" max="3331" width="18.28515625" style="176" bestFit="1" customWidth="1"/>
    <col min="3332" max="3332" width="13.28515625" style="176" bestFit="1" customWidth="1"/>
    <col min="3333" max="3333" width="19.28515625" style="176" customWidth="1"/>
    <col min="3334" max="3334" width="15.140625" style="176" customWidth="1"/>
    <col min="3335" max="3335" width="21" style="176" bestFit="1" customWidth="1"/>
    <col min="3336" max="3336" width="17.140625" style="176" bestFit="1" customWidth="1"/>
    <col min="3337" max="3337" width="16.85546875" style="176" bestFit="1" customWidth="1"/>
    <col min="3338" max="3338" width="16.7109375" style="176" bestFit="1" customWidth="1"/>
    <col min="3339" max="3339" width="15.7109375" style="176" bestFit="1" customWidth="1"/>
    <col min="3340" max="3340" width="16.28515625" style="176" bestFit="1" customWidth="1"/>
    <col min="3341" max="3341" width="17.28515625" style="176" customWidth="1"/>
    <col min="3342" max="3342" width="23.42578125" style="176" bestFit="1" customWidth="1"/>
    <col min="3343" max="3343" width="31.85546875" style="176" bestFit="1" customWidth="1"/>
    <col min="3344" max="3344" width="7.85546875" style="176" bestFit="1" customWidth="1"/>
    <col min="3345" max="3345" width="5.7109375" style="176" bestFit="1" customWidth="1"/>
    <col min="3346" max="3346" width="9.140625" style="176" bestFit="1" customWidth="1"/>
    <col min="3347" max="3347" width="13.5703125" style="176" bestFit="1" customWidth="1"/>
    <col min="3348" max="3576" width="9.140625" style="176"/>
    <col min="3577" max="3577" width="4.42578125" style="176" bestFit="1" customWidth="1"/>
    <col min="3578" max="3578" width="18.28515625" style="176" bestFit="1" customWidth="1"/>
    <col min="3579" max="3579" width="19" style="176" bestFit="1" customWidth="1"/>
    <col min="3580" max="3580" width="15.42578125" style="176" bestFit="1" customWidth="1"/>
    <col min="3581" max="3582" width="12.42578125" style="176" bestFit="1" customWidth="1"/>
    <col min="3583" max="3583" width="7.140625" style="176" bestFit="1" customWidth="1"/>
    <col min="3584" max="3584" width="10.140625" style="176" bestFit="1" customWidth="1"/>
    <col min="3585" max="3585" width="15.85546875" style="176" bestFit="1" customWidth="1"/>
    <col min="3586" max="3586" width="15.140625" style="176" bestFit="1" customWidth="1"/>
    <col min="3587" max="3587" width="18.28515625" style="176" bestFit="1" customWidth="1"/>
    <col min="3588" max="3588" width="13.28515625" style="176" bestFit="1" customWidth="1"/>
    <col min="3589" max="3589" width="19.28515625" style="176" customWidth="1"/>
    <col min="3590" max="3590" width="15.140625" style="176" customWidth="1"/>
    <col min="3591" max="3591" width="21" style="176" bestFit="1" customWidth="1"/>
    <col min="3592" max="3592" width="17.140625" style="176" bestFit="1" customWidth="1"/>
    <col min="3593" max="3593" width="16.85546875" style="176" bestFit="1" customWidth="1"/>
    <col min="3594" max="3594" width="16.7109375" style="176" bestFit="1" customWidth="1"/>
    <col min="3595" max="3595" width="15.7109375" style="176" bestFit="1" customWidth="1"/>
    <col min="3596" max="3596" width="16.28515625" style="176" bestFit="1" customWidth="1"/>
    <col min="3597" max="3597" width="17.28515625" style="176" customWidth="1"/>
    <col min="3598" max="3598" width="23.42578125" style="176" bestFit="1" customWidth="1"/>
    <col min="3599" max="3599" width="31.85546875" style="176" bestFit="1" customWidth="1"/>
    <col min="3600" max="3600" width="7.85546875" style="176" bestFit="1" customWidth="1"/>
    <col min="3601" max="3601" width="5.7109375" style="176" bestFit="1" customWidth="1"/>
    <col min="3602" max="3602" width="9.140625" style="176" bestFit="1" customWidth="1"/>
    <col min="3603" max="3603" width="13.5703125" style="176" bestFit="1" customWidth="1"/>
    <col min="3604" max="3832" width="9.140625" style="176"/>
    <col min="3833" max="3833" width="4.42578125" style="176" bestFit="1" customWidth="1"/>
    <col min="3834" max="3834" width="18.28515625" style="176" bestFit="1" customWidth="1"/>
    <col min="3835" max="3835" width="19" style="176" bestFit="1" customWidth="1"/>
    <col min="3836" max="3836" width="15.42578125" style="176" bestFit="1" customWidth="1"/>
    <col min="3837" max="3838" width="12.42578125" style="176" bestFit="1" customWidth="1"/>
    <col min="3839" max="3839" width="7.140625" style="176" bestFit="1" customWidth="1"/>
    <col min="3840" max="3840" width="10.140625" style="176" bestFit="1" customWidth="1"/>
    <col min="3841" max="3841" width="15.85546875" style="176" bestFit="1" customWidth="1"/>
    <col min="3842" max="3842" width="15.140625" style="176" bestFit="1" customWidth="1"/>
    <col min="3843" max="3843" width="18.28515625" style="176" bestFit="1" customWidth="1"/>
    <col min="3844" max="3844" width="13.28515625" style="176" bestFit="1" customWidth="1"/>
    <col min="3845" max="3845" width="19.28515625" style="176" customWidth="1"/>
    <col min="3846" max="3846" width="15.140625" style="176" customWidth="1"/>
    <col min="3847" max="3847" width="21" style="176" bestFit="1" customWidth="1"/>
    <col min="3848" max="3848" width="17.140625" style="176" bestFit="1" customWidth="1"/>
    <col min="3849" max="3849" width="16.85546875" style="176" bestFit="1" customWidth="1"/>
    <col min="3850" max="3850" width="16.7109375" style="176" bestFit="1" customWidth="1"/>
    <col min="3851" max="3851" width="15.7109375" style="176" bestFit="1" customWidth="1"/>
    <col min="3852" max="3852" width="16.28515625" style="176" bestFit="1" customWidth="1"/>
    <col min="3853" max="3853" width="17.28515625" style="176" customWidth="1"/>
    <col min="3854" max="3854" width="23.42578125" style="176" bestFit="1" customWidth="1"/>
    <col min="3855" max="3855" width="31.85546875" style="176" bestFit="1" customWidth="1"/>
    <col min="3856" max="3856" width="7.85546875" style="176" bestFit="1" customWidth="1"/>
    <col min="3857" max="3857" width="5.7109375" style="176" bestFit="1" customWidth="1"/>
    <col min="3858" max="3858" width="9.140625" style="176" bestFit="1" customWidth="1"/>
    <col min="3859" max="3859" width="13.5703125" style="176" bestFit="1" customWidth="1"/>
    <col min="3860" max="4088" width="9.140625" style="176"/>
    <col min="4089" max="4089" width="4.42578125" style="176" bestFit="1" customWidth="1"/>
    <col min="4090" max="4090" width="18.28515625" style="176" bestFit="1" customWidth="1"/>
    <col min="4091" max="4091" width="19" style="176" bestFit="1" customWidth="1"/>
    <col min="4092" max="4092" width="15.42578125" style="176" bestFit="1" customWidth="1"/>
    <col min="4093" max="4094" width="12.42578125" style="176" bestFit="1" customWidth="1"/>
    <col min="4095" max="4095" width="7.140625" style="176" bestFit="1" customWidth="1"/>
    <col min="4096" max="4096" width="10.140625" style="176" bestFit="1" customWidth="1"/>
    <col min="4097" max="4097" width="15.85546875" style="176" bestFit="1" customWidth="1"/>
    <col min="4098" max="4098" width="15.140625" style="176" bestFit="1" customWidth="1"/>
    <col min="4099" max="4099" width="18.28515625" style="176" bestFit="1" customWidth="1"/>
    <col min="4100" max="4100" width="13.28515625" style="176" bestFit="1" customWidth="1"/>
    <col min="4101" max="4101" width="19.28515625" style="176" customWidth="1"/>
    <col min="4102" max="4102" width="15.140625" style="176" customWidth="1"/>
    <col min="4103" max="4103" width="21" style="176" bestFit="1" customWidth="1"/>
    <col min="4104" max="4104" width="17.140625" style="176" bestFit="1" customWidth="1"/>
    <col min="4105" max="4105" width="16.85546875" style="176" bestFit="1" customWidth="1"/>
    <col min="4106" max="4106" width="16.7109375" style="176" bestFit="1" customWidth="1"/>
    <col min="4107" max="4107" width="15.7109375" style="176" bestFit="1" customWidth="1"/>
    <col min="4108" max="4108" width="16.28515625" style="176" bestFit="1" customWidth="1"/>
    <col min="4109" max="4109" width="17.28515625" style="176" customWidth="1"/>
    <col min="4110" max="4110" width="23.42578125" style="176" bestFit="1" customWidth="1"/>
    <col min="4111" max="4111" width="31.85546875" style="176" bestFit="1" customWidth="1"/>
    <col min="4112" max="4112" width="7.85546875" style="176" bestFit="1" customWidth="1"/>
    <col min="4113" max="4113" width="5.7109375" style="176" bestFit="1" customWidth="1"/>
    <col min="4114" max="4114" width="9.140625" style="176" bestFit="1" customWidth="1"/>
    <col min="4115" max="4115" width="13.5703125" style="176" bestFit="1" customWidth="1"/>
    <col min="4116" max="4344" width="9.140625" style="176"/>
    <col min="4345" max="4345" width="4.42578125" style="176" bestFit="1" customWidth="1"/>
    <col min="4346" max="4346" width="18.28515625" style="176" bestFit="1" customWidth="1"/>
    <col min="4347" max="4347" width="19" style="176" bestFit="1" customWidth="1"/>
    <col min="4348" max="4348" width="15.42578125" style="176" bestFit="1" customWidth="1"/>
    <col min="4349" max="4350" width="12.42578125" style="176" bestFit="1" customWidth="1"/>
    <col min="4351" max="4351" width="7.140625" style="176" bestFit="1" customWidth="1"/>
    <col min="4352" max="4352" width="10.140625" style="176" bestFit="1" customWidth="1"/>
    <col min="4353" max="4353" width="15.85546875" style="176" bestFit="1" customWidth="1"/>
    <col min="4354" max="4354" width="15.140625" style="176" bestFit="1" customWidth="1"/>
    <col min="4355" max="4355" width="18.28515625" style="176" bestFit="1" customWidth="1"/>
    <col min="4356" max="4356" width="13.28515625" style="176" bestFit="1" customWidth="1"/>
    <col min="4357" max="4357" width="19.28515625" style="176" customWidth="1"/>
    <col min="4358" max="4358" width="15.140625" style="176" customWidth="1"/>
    <col min="4359" max="4359" width="21" style="176" bestFit="1" customWidth="1"/>
    <col min="4360" max="4360" width="17.140625" style="176" bestFit="1" customWidth="1"/>
    <col min="4361" max="4361" width="16.85546875" style="176" bestFit="1" customWidth="1"/>
    <col min="4362" max="4362" width="16.7109375" style="176" bestFit="1" customWidth="1"/>
    <col min="4363" max="4363" width="15.7109375" style="176" bestFit="1" customWidth="1"/>
    <col min="4364" max="4364" width="16.28515625" style="176" bestFit="1" customWidth="1"/>
    <col min="4365" max="4365" width="17.28515625" style="176" customWidth="1"/>
    <col min="4366" max="4366" width="23.42578125" style="176" bestFit="1" customWidth="1"/>
    <col min="4367" max="4367" width="31.85546875" style="176" bestFit="1" customWidth="1"/>
    <col min="4368" max="4368" width="7.85546875" style="176" bestFit="1" customWidth="1"/>
    <col min="4369" max="4369" width="5.7109375" style="176" bestFit="1" customWidth="1"/>
    <col min="4370" max="4370" width="9.140625" style="176" bestFit="1" customWidth="1"/>
    <col min="4371" max="4371" width="13.5703125" style="176" bestFit="1" customWidth="1"/>
    <col min="4372" max="4600" width="9.140625" style="176"/>
    <col min="4601" max="4601" width="4.42578125" style="176" bestFit="1" customWidth="1"/>
    <col min="4602" max="4602" width="18.28515625" style="176" bestFit="1" customWidth="1"/>
    <col min="4603" max="4603" width="19" style="176" bestFit="1" customWidth="1"/>
    <col min="4604" max="4604" width="15.42578125" style="176" bestFit="1" customWidth="1"/>
    <col min="4605" max="4606" width="12.42578125" style="176" bestFit="1" customWidth="1"/>
    <col min="4607" max="4607" width="7.140625" style="176" bestFit="1" customWidth="1"/>
    <col min="4608" max="4608" width="10.140625" style="176" bestFit="1" customWidth="1"/>
    <col min="4609" max="4609" width="15.85546875" style="176" bestFit="1" customWidth="1"/>
    <col min="4610" max="4610" width="15.140625" style="176" bestFit="1" customWidth="1"/>
    <col min="4611" max="4611" width="18.28515625" style="176" bestFit="1" customWidth="1"/>
    <col min="4612" max="4612" width="13.28515625" style="176" bestFit="1" customWidth="1"/>
    <col min="4613" max="4613" width="19.28515625" style="176" customWidth="1"/>
    <col min="4614" max="4614" width="15.140625" style="176" customWidth="1"/>
    <col min="4615" max="4615" width="21" style="176" bestFit="1" customWidth="1"/>
    <col min="4616" max="4616" width="17.140625" style="176" bestFit="1" customWidth="1"/>
    <col min="4617" max="4617" width="16.85546875" style="176" bestFit="1" customWidth="1"/>
    <col min="4618" max="4618" width="16.7109375" style="176" bestFit="1" customWidth="1"/>
    <col min="4619" max="4619" width="15.7109375" style="176" bestFit="1" customWidth="1"/>
    <col min="4620" max="4620" width="16.28515625" style="176" bestFit="1" customWidth="1"/>
    <col min="4621" max="4621" width="17.28515625" style="176" customWidth="1"/>
    <col min="4622" max="4622" width="23.42578125" style="176" bestFit="1" customWidth="1"/>
    <col min="4623" max="4623" width="31.85546875" style="176" bestFit="1" customWidth="1"/>
    <col min="4624" max="4624" width="7.85546875" style="176" bestFit="1" customWidth="1"/>
    <col min="4625" max="4625" width="5.7109375" style="176" bestFit="1" customWidth="1"/>
    <col min="4626" max="4626" width="9.140625" style="176" bestFit="1" customWidth="1"/>
    <col min="4627" max="4627" width="13.5703125" style="176" bestFit="1" customWidth="1"/>
    <col min="4628" max="4856" width="9.140625" style="176"/>
    <col min="4857" max="4857" width="4.42578125" style="176" bestFit="1" customWidth="1"/>
    <col min="4858" max="4858" width="18.28515625" style="176" bestFit="1" customWidth="1"/>
    <col min="4859" max="4859" width="19" style="176" bestFit="1" customWidth="1"/>
    <col min="4860" max="4860" width="15.42578125" style="176" bestFit="1" customWidth="1"/>
    <col min="4861" max="4862" width="12.42578125" style="176" bestFit="1" customWidth="1"/>
    <col min="4863" max="4863" width="7.140625" style="176" bestFit="1" customWidth="1"/>
    <col min="4864" max="4864" width="10.140625" style="176" bestFit="1" customWidth="1"/>
    <col min="4865" max="4865" width="15.85546875" style="176" bestFit="1" customWidth="1"/>
    <col min="4866" max="4866" width="15.140625" style="176" bestFit="1" customWidth="1"/>
    <col min="4867" max="4867" width="18.28515625" style="176" bestFit="1" customWidth="1"/>
    <col min="4868" max="4868" width="13.28515625" style="176" bestFit="1" customWidth="1"/>
    <col min="4869" max="4869" width="19.28515625" style="176" customWidth="1"/>
    <col min="4870" max="4870" width="15.140625" style="176" customWidth="1"/>
    <col min="4871" max="4871" width="21" style="176" bestFit="1" customWidth="1"/>
    <col min="4872" max="4872" width="17.140625" style="176" bestFit="1" customWidth="1"/>
    <col min="4873" max="4873" width="16.85546875" style="176" bestFit="1" customWidth="1"/>
    <col min="4874" max="4874" width="16.7109375" style="176" bestFit="1" customWidth="1"/>
    <col min="4875" max="4875" width="15.7109375" style="176" bestFit="1" customWidth="1"/>
    <col min="4876" max="4876" width="16.28515625" style="176" bestFit="1" customWidth="1"/>
    <col min="4877" max="4877" width="17.28515625" style="176" customWidth="1"/>
    <col min="4878" max="4878" width="23.42578125" style="176" bestFit="1" customWidth="1"/>
    <col min="4879" max="4879" width="31.85546875" style="176" bestFit="1" customWidth="1"/>
    <col min="4880" max="4880" width="7.85546875" style="176" bestFit="1" customWidth="1"/>
    <col min="4881" max="4881" width="5.7109375" style="176" bestFit="1" customWidth="1"/>
    <col min="4882" max="4882" width="9.140625" style="176" bestFit="1" customWidth="1"/>
    <col min="4883" max="4883" width="13.5703125" style="176" bestFit="1" customWidth="1"/>
    <col min="4884" max="5112" width="9.140625" style="176"/>
    <col min="5113" max="5113" width="4.42578125" style="176" bestFit="1" customWidth="1"/>
    <col min="5114" max="5114" width="18.28515625" style="176" bestFit="1" customWidth="1"/>
    <col min="5115" max="5115" width="19" style="176" bestFit="1" customWidth="1"/>
    <col min="5116" max="5116" width="15.42578125" style="176" bestFit="1" customWidth="1"/>
    <col min="5117" max="5118" width="12.42578125" style="176" bestFit="1" customWidth="1"/>
    <col min="5119" max="5119" width="7.140625" style="176" bestFit="1" customWidth="1"/>
    <col min="5120" max="5120" width="10.140625" style="176" bestFit="1" customWidth="1"/>
    <col min="5121" max="5121" width="15.85546875" style="176" bestFit="1" customWidth="1"/>
    <col min="5122" max="5122" width="15.140625" style="176" bestFit="1" customWidth="1"/>
    <col min="5123" max="5123" width="18.28515625" style="176" bestFit="1" customWidth="1"/>
    <col min="5124" max="5124" width="13.28515625" style="176" bestFit="1" customWidth="1"/>
    <col min="5125" max="5125" width="19.28515625" style="176" customWidth="1"/>
    <col min="5126" max="5126" width="15.140625" style="176" customWidth="1"/>
    <col min="5127" max="5127" width="21" style="176" bestFit="1" customWidth="1"/>
    <col min="5128" max="5128" width="17.140625" style="176" bestFit="1" customWidth="1"/>
    <col min="5129" max="5129" width="16.85546875" style="176" bestFit="1" customWidth="1"/>
    <col min="5130" max="5130" width="16.7109375" style="176" bestFit="1" customWidth="1"/>
    <col min="5131" max="5131" width="15.7109375" style="176" bestFit="1" customWidth="1"/>
    <col min="5132" max="5132" width="16.28515625" style="176" bestFit="1" customWidth="1"/>
    <col min="5133" max="5133" width="17.28515625" style="176" customWidth="1"/>
    <col min="5134" max="5134" width="23.42578125" style="176" bestFit="1" customWidth="1"/>
    <col min="5135" max="5135" width="31.85546875" style="176" bestFit="1" customWidth="1"/>
    <col min="5136" max="5136" width="7.85546875" style="176" bestFit="1" customWidth="1"/>
    <col min="5137" max="5137" width="5.7109375" style="176" bestFit="1" customWidth="1"/>
    <col min="5138" max="5138" width="9.140625" style="176" bestFit="1" customWidth="1"/>
    <col min="5139" max="5139" width="13.5703125" style="176" bestFit="1" customWidth="1"/>
    <col min="5140" max="5368" width="9.140625" style="176"/>
    <col min="5369" max="5369" width="4.42578125" style="176" bestFit="1" customWidth="1"/>
    <col min="5370" max="5370" width="18.28515625" style="176" bestFit="1" customWidth="1"/>
    <col min="5371" max="5371" width="19" style="176" bestFit="1" customWidth="1"/>
    <col min="5372" max="5372" width="15.42578125" style="176" bestFit="1" customWidth="1"/>
    <col min="5373" max="5374" width="12.42578125" style="176" bestFit="1" customWidth="1"/>
    <col min="5375" max="5375" width="7.140625" style="176" bestFit="1" customWidth="1"/>
    <col min="5376" max="5376" width="10.140625" style="176" bestFit="1" customWidth="1"/>
    <col min="5377" max="5377" width="15.85546875" style="176" bestFit="1" customWidth="1"/>
    <col min="5378" max="5378" width="15.140625" style="176" bestFit="1" customWidth="1"/>
    <col min="5379" max="5379" width="18.28515625" style="176" bestFit="1" customWidth="1"/>
    <col min="5380" max="5380" width="13.28515625" style="176" bestFit="1" customWidth="1"/>
    <col min="5381" max="5381" width="19.28515625" style="176" customWidth="1"/>
    <col min="5382" max="5382" width="15.140625" style="176" customWidth="1"/>
    <col min="5383" max="5383" width="21" style="176" bestFit="1" customWidth="1"/>
    <col min="5384" max="5384" width="17.140625" style="176" bestFit="1" customWidth="1"/>
    <col min="5385" max="5385" width="16.85546875" style="176" bestFit="1" customWidth="1"/>
    <col min="5386" max="5386" width="16.7109375" style="176" bestFit="1" customWidth="1"/>
    <col min="5387" max="5387" width="15.7109375" style="176" bestFit="1" customWidth="1"/>
    <col min="5388" max="5388" width="16.28515625" style="176" bestFit="1" customWidth="1"/>
    <col min="5389" max="5389" width="17.28515625" style="176" customWidth="1"/>
    <col min="5390" max="5390" width="23.42578125" style="176" bestFit="1" customWidth="1"/>
    <col min="5391" max="5391" width="31.85546875" style="176" bestFit="1" customWidth="1"/>
    <col min="5392" max="5392" width="7.85546875" style="176" bestFit="1" customWidth="1"/>
    <col min="5393" max="5393" width="5.7109375" style="176" bestFit="1" customWidth="1"/>
    <col min="5394" max="5394" width="9.140625" style="176" bestFit="1" customWidth="1"/>
    <col min="5395" max="5395" width="13.5703125" style="176" bestFit="1" customWidth="1"/>
    <col min="5396" max="5624" width="9.140625" style="176"/>
    <col min="5625" max="5625" width="4.42578125" style="176" bestFit="1" customWidth="1"/>
    <col min="5626" max="5626" width="18.28515625" style="176" bestFit="1" customWidth="1"/>
    <col min="5627" max="5627" width="19" style="176" bestFit="1" customWidth="1"/>
    <col min="5628" max="5628" width="15.42578125" style="176" bestFit="1" customWidth="1"/>
    <col min="5629" max="5630" width="12.42578125" style="176" bestFit="1" customWidth="1"/>
    <col min="5631" max="5631" width="7.140625" style="176" bestFit="1" customWidth="1"/>
    <col min="5632" max="5632" width="10.140625" style="176" bestFit="1" customWidth="1"/>
    <col min="5633" max="5633" width="15.85546875" style="176" bestFit="1" customWidth="1"/>
    <col min="5634" max="5634" width="15.140625" style="176" bestFit="1" customWidth="1"/>
    <col min="5635" max="5635" width="18.28515625" style="176" bestFit="1" customWidth="1"/>
    <col min="5636" max="5636" width="13.28515625" style="176" bestFit="1" customWidth="1"/>
    <col min="5637" max="5637" width="19.28515625" style="176" customWidth="1"/>
    <col min="5638" max="5638" width="15.140625" style="176" customWidth="1"/>
    <col min="5639" max="5639" width="21" style="176" bestFit="1" customWidth="1"/>
    <col min="5640" max="5640" width="17.140625" style="176" bestFit="1" customWidth="1"/>
    <col min="5641" max="5641" width="16.85546875" style="176" bestFit="1" customWidth="1"/>
    <col min="5642" max="5642" width="16.7109375" style="176" bestFit="1" customWidth="1"/>
    <col min="5643" max="5643" width="15.7109375" style="176" bestFit="1" customWidth="1"/>
    <col min="5644" max="5644" width="16.28515625" style="176" bestFit="1" customWidth="1"/>
    <col min="5645" max="5645" width="17.28515625" style="176" customWidth="1"/>
    <col min="5646" max="5646" width="23.42578125" style="176" bestFit="1" customWidth="1"/>
    <col min="5647" max="5647" width="31.85546875" style="176" bestFit="1" customWidth="1"/>
    <col min="5648" max="5648" width="7.85546875" style="176" bestFit="1" customWidth="1"/>
    <col min="5649" max="5649" width="5.7109375" style="176" bestFit="1" customWidth="1"/>
    <col min="5650" max="5650" width="9.140625" style="176" bestFit="1" customWidth="1"/>
    <col min="5651" max="5651" width="13.5703125" style="176" bestFit="1" customWidth="1"/>
    <col min="5652" max="5880" width="9.140625" style="176"/>
    <col min="5881" max="5881" width="4.42578125" style="176" bestFit="1" customWidth="1"/>
    <col min="5882" max="5882" width="18.28515625" style="176" bestFit="1" customWidth="1"/>
    <col min="5883" max="5883" width="19" style="176" bestFit="1" customWidth="1"/>
    <col min="5884" max="5884" width="15.42578125" style="176" bestFit="1" customWidth="1"/>
    <col min="5885" max="5886" width="12.42578125" style="176" bestFit="1" customWidth="1"/>
    <col min="5887" max="5887" width="7.140625" style="176" bestFit="1" customWidth="1"/>
    <col min="5888" max="5888" width="10.140625" style="176" bestFit="1" customWidth="1"/>
    <col min="5889" max="5889" width="15.85546875" style="176" bestFit="1" customWidth="1"/>
    <col min="5890" max="5890" width="15.140625" style="176" bestFit="1" customWidth="1"/>
    <col min="5891" max="5891" width="18.28515625" style="176" bestFit="1" customWidth="1"/>
    <col min="5892" max="5892" width="13.28515625" style="176" bestFit="1" customWidth="1"/>
    <col min="5893" max="5893" width="19.28515625" style="176" customWidth="1"/>
    <col min="5894" max="5894" width="15.140625" style="176" customWidth="1"/>
    <col min="5895" max="5895" width="21" style="176" bestFit="1" customWidth="1"/>
    <col min="5896" max="5896" width="17.140625" style="176" bestFit="1" customWidth="1"/>
    <col min="5897" max="5897" width="16.85546875" style="176" bestFit="1" customWidth="1"/>
    <col min="5898" max="5898" width="16.7109375" style="176" bestFit="1" customWidth="1"/>
    <col min="5899" max="5899" width="15.7109375" style="176" bestFit="1" customWidth="1"/>
    <col min="5900" max="5900" width="16.28515625" style="176" bestFit="1" customWidth="1"/>
    <col min="5901" max="5901" width="17.28515625" style="176" customWidth="1"/>
    <col min="5902" max="5902" width="23.42578125" style="176" bestFit="1" customWidth="1"/>
    <col min="5903" max="5903" width="31.85546875" style="176" bestFit="1" customWidth="1"/>
    <col min="5904" max="5904" width="7.85546875" style="176" bestFit="1" customWidth="1"/>
    <col min="5905" max="5905" width="5.7109375" style="176" bestFit="1" customWidth="1"/>
    <col min="5906" max="5906" width="9.140625" style="176" bestFit="1" customWidth="1"/>
    <col min="5907" max="5907" width="13.5703125" style="176" bestFit="1" customWidth="1"/>
    <col min="5908" max="6136" width="9.140625" style="176"/>
    <col min="6137" max="6137" width="4.42578125" style="176" bestFit="1" customWidth="1"/>
    <col min="6138" max="6138" width="18.28515625" style="176" bestFit="1" customWidth="1"/>
    <col min="6139" max="6139" width="19" style="176" bestFit="1" customWidth="1"/>
    <col min="6140" max="6140" width="15.42578125" style="176" bestFit="1" customWidth="1"/>
    <col min="6141" max="6142" width="12.42578125" style="176" bestFit="1" customWidth="1"/>
    <col min="6143" max="6143" width="7.140625" style="176" bestFit="1" customWidth="1"/>
    <col min="6144" max="6144" width="10.140625" style="176" bestFit="1" customWidth="1"/>
    <col min="6145" max="6145" width="15.85546875" style="176" bestFit="1" customWidth="1"/>
    <col min="6146" max="6146" width="15.140625" style="176" bestFit="1" customWidth="1"/>
    <col min="6147" max="6147" width="18.28515625" style="176" bestFit="1" customWidth="1"/>
    <col min="6148" max="6148" width="13.28515625" style="176" bestFit="1" customWidth="1"/>
    <col min="6149" max="6149" width="19.28515625" style="176" customWidth="1"/>
    <col min="6150" max="6150" width="15.140625" style="176" customWidth="1"/>
    <col min="6151" max="6151" width="21" style="176" bestFit="1" customWidth="1"/>
    <col min="6152" max="6152" width="17.140625" style="176" bestFit="1" customWidth="1"/>
    <col min="6153" max="6153" width="16.85546875" style="176" bestFit="1" customWidth="1"/>
    <col min="6154" max="6154" width="16.7109375" style="176" bestFit="1" customWidth="1"/>
    <col min="6155" max="6155" width="15.7109375" style="176" bestFit="1" customWidth="1"/>
    <col min="6156" max="6156" width="16.28515625" style="176" bestFit="1" customWidth="1"/>
    <col min="6157" max="6157" width="17.28515625" style="176" customWidth="1"/>
    <col min="6158" max="6158" width="23.42578125" style="176" bestFit="1" customWidth="1"/>
    <col min="6159" max="6159" width="31.85546875" style="176" bestFit="1" customWidth="1"/>
    <col min="6160" max="6160" width="7.85546875" style="176" bestFit="1" customWidth="1"/>
    <col min="6161" max="6161" width="5.7109375" style="176" bestFit="1" customWidth="1"/>
    <col min="6162" max="6162" width="9.140625" style="176" bestFit="1" customWidth="1"/>
    <col min="6163" max="6163" width="13.5703125" style="176" bestFit="1" customWidth="1"/>
    <col min="6164" max="6392" width="9.140625" style="176"/>
    <col min="6393" max="6393" width="4.42578125" style="176" bestFit="1" customWidth="1"/>
    <col min="6394" max="6394" width="18.28515625" style="176" bestFit="1" customWidth="1"/>
    <col min="6395" max="6395" width="19" style="176" bestFit="1" customWidth="1"/>
    <col min="6396" max="6396" width="15.42578125" style="176" bestFit="1" customWidth="1"/>
    <col min="6397" max="6398" width="12.42578125" style="176" bestFit="1" customWidth="1"/>
    <col min="6399" max="6399" width="7.140625" style="176" bestFit="1" customWidth="1"/>
    <col min="6400" max="6400" width="10.140625" style="176" bestFit="1" customWidth="1"/>
    <col min="6401" max="6401" width="15.85546875" style="176" bestFit="1" customWidth="1"/>
    <col min="6402" max="6402" width="15.140625" style="176" bestFit="1" customWidth="1"/>
    <col min="6403" max="6403" width="18.28515625" style="176" bestFit="1" customWidth="1"/>
    <col min="6404" max="6404" width="13.28515625" style="176" bestFit="1" customWidth="1"/>
    <col min="6405" max="6405" width="19.28515625" style="176" customWidth="1"/>
    <col min="6406" max="6406" width="15.140625" style="176" customWidth="1"/>
    <col min="6407" max="6407" width="21" style="176" bestFit="1" customWidth="1"/>
    <col min="6408" max="6408" width="17.140625" style="176" bestFit="1" customWidth="1"/>
    <col min="6409" max="6409" width="16.85546875" style="176" bestFit="1" customWidth="1"/>
    <col min="6410" max="6410" width="16.7109375" style="176" bestFit="1" customWidth="1"/>
    <col min="6411" max="6411" width="15.7109375" style="176" bestFit="1" customWidth="1"/>
    <col min="6412" max="6412" width="16.28515625" style="176" bestFit="1" customWidth="1"/>
    <col min="6413" max="6413" width="17.28515625" style="176" customWidth="1"/>
    <col min="6414" max="6414" width="23.42578125" style="176" bestFit="1" customWidth="1"/>
    <col min="6415" max="6415" width="31.85546875" style="176" bestFit="1" customWidth="1"/>
    <col min="6416" max="6416" width="7.85546875" style="176" bestFit="1" customWidth="1"/>
    <col min="6417" max="6417" width="5.7109375" style="176" bestFit="1" customWidth="1"/>
    <col min="6418" max="6418" width="9.140625" style="176" bestFit="1" customWidth="1"/>
    <col min="6419" max="6419" width="13.5703125" style="176" bestFit="1" customWidth="1"/>
    <col min="6420" max="6648" width="9.140625" style="176"/>
    <col min="6649" max="6649" width="4.42578125" style="176" bestFit="1" customWidth="1"/>
    <col min="6650" max="6650" width="18.28515625" style="176" bestFit="1" customWidth="1"/>
    <col min="6651" max="6651" width="19" style="176" bestFit="1" customWidth="1"/>
    <col min="6652" max="6652" width="15.42578125" style="176" bestFit="1" customWidth="1"/>
    <col min="6653" max="6654" width="12.42578125" style="176" bestFit="1" customWidth="1"/>
    <col min="6655" max="6655" width="7.140625" style="176" bestFit="1" customWidth="1"/>
    <col min="6656" max="6656" width="10.140625" style="176" bestFit="1" customWidth="1"/>
    <col min="6657" max="6657" width="15.85546875" style="176" bestFit="1" customWidth="1"/>
    <col min="6658" max="6658" width="15.140625" style="176" bestFit="1" customWidth="1"/>
    <col min="6659" max="6659" width="18.28515625" style="176" bestFit="1" customWidth="1"/>
    <col min="6660" max="6660" width="13.28515625" style="176" bestFit="1" customWidth="1"/>
    <col min="6661" max="6661" width="19.28515625" style="176" customWidth="1"/>
    <col min="6662" max="6662" width="15.140625" style="176" customWidth="1"/>
    <col min="6663" max="6663" width="21" style="176" bestFit="1" customWidth="1"/>
    <col min="6664" max="6664" width="17.140625" style="176" bestFit="1" customWidth="1"/>
    <col min="6665" max="6665" width="16.85546875" style="176" bestFit="1" customWidth="1"/>
    <col min="6666" max="6666" width="16.7109375" style="176" bestFit="1" customWidth="1"/>
    <col min="6667" max="6667" width="15.7109375" style="176" bestFit="1" customWidth="1"/>
    <col min="6668" max="6668" width="16.28515625" style="176" bestFit="1" customWidth="1"/>
    <col min="6669" max="6669" width="17.28515625" style="176" customWidth="1"/>
    <col min="6670" max="6670" width="23.42578125" style="176" bestFit="1" customWidth="1"/>
    <col min="6671" max="6671" width="31.85546875" style="176" bestFit="1" customWidth="1"/>
    <col min="6672" max="6672" width="7.85546875" style="176" bestFit="1" customWidth="1"/>
    <col min="6673" max="6673" width="5.7109375" style="176" bestFit="1" customWidth="1"/>
    <col min="6674" max="6674" width="9.140625" style="176" bestFit="1" customWidth="1"/>
    <col min="6675" max="6675" width="13.5703125" style="176" bestFit="1" customWidth="1"/>
    <col min="6676" max="6904" width="9.140625" style="176"/>
    <col min="6905" max="6905" width="4.42578125" style="176" bestFit="1" customWidth="1"/>
    <col min="6906" max="6906" width="18.28515625" style="176" bestFit="1" customWidth="1"/>
    <col min="6907" max="6907" width="19" style="176" bestFit="1" customWidth="1"/>
    <col min="6908" max="6908" width="15.42578125" style="176" bestFit="1" customWidth="1"/>
    <col min="6909" max="6910" width="12.42578125" style="176" bestFit="1" customWidth="1"/>
    <col min="6911" max="6911" width="7.140625" style="176" bestFit="1" customWidth="1"/>
    <col min="6912" max="6912" width="10.140625" style="176" bestFit="1" customWidth="1"/>
    <col min="6913" max="6913" width="15.85546875" style="176" bestFit="1" customWidth="1"/>
    <col min="6914" max="6914" width="15.140625" style="176" bestFit="1" customWidth="1"/>
    <col min="6915" max="6915" width="18.28515625" style="176" bestFit="1" customWidth="1"/>
    <col min="6916" max="6916" width="13.28515625" style="176" bestFit="1" customWidth="1"/>
    <col min="6917" max="6917" width="19.28515625" style="176" customWidth="1"/>
    <col min="6918" max="6918" width="15.140625" style="176" customWidth="1"/>
    <col min="6919" max="6919" width="21" style="176" bestFit="1" customWidth="1"/>
    <col min="6920" max="6920" width="17.140625" style="176" bestFit="1" customWidth="1"/>
    <col min="6921" max="6921" width="16.85546875" style="176" bestFit="1" customWidth="1"/>
    <col min="6922" max="6922" width="16.7109375" style="176" bestFit="1" customWidth="1"/>
    <col min="6923" max="6923" width="15.7109375" style="176" bestFit="1" customWidth="1"/>
    <col min="6924" max="6924" width="16.28515625" style="176" bestFit="1" customWidth="1"/>
    <col min="6925" max="6925" width="17.28515625" style="176" customWidth="1"/>
    <col min="6926" max="6926" width="23.42578125" style="176" bestFit="1" customWidth="1"/>
    <col min="6927" max="6927" width="31.85546875" style="176" bestFit="1" customWidth="1"/>
    <col min="6928" max="6928" width="7.85546875" style="176" bestFit="1" customWidth="1"/>
    <col min="6929" max="6929" width="5.7109375" style="176" bestFit="1" customWidth="1"/>
    <col min="6930" max="6930" width="9.140625" style="176" bestFit="1" customWidth="1"/>
    <col min="6931" max="6931" width="13.5703125" style="176" bestFit="1" customWidth="1"/>
    <col min="6932" max="7160" width="9.140625" style="176"/>
    <col min="7161" max="7161" width="4.42578125" style="176" bestFit="1" customWidth="1"/>
    <col min="7162" max="7162" width="18.28515625" style="176" bestFit="1" customWidth="1"/>
    <col min="7163" max="7163" width="19" style="176" bestFit="1" customWidth="1"/>
    <col min="7164" max="7164" width="15.42578125" style="176" bestFit="1" customWidth="1"/>
    <col min="7165" max="7166" width="12.42578125" style="176" bestFit="1" customWidth="1"/>
    <col min="7167" max="7167" width="7.140625" style="176" bestFit="1" customWidth="1"/>
    <col min="7168" max="7168" width="10.140625" style="176" bestFit="1" customWidth="1"/>
    <col min="7169" max="7169" width="15.85546875" style="176" bestFit="1" customWidth="1"/>
    <col min="7170" max="7170" width="15.140625" style="176" bestFit="1" customWidth="1"/>
    <col min="7171" max="7171" width="18.28515625" style="176" bestFit="1" customWidth="1"/>
    <col min="7172" max="7172" width="13.28515625" style="176" bestFit="1" customWidth="1"/>
    <col min="7173" max="7173" width="19.28515625" style="176" customWidth="1"/>
    <col min="7174" max="7174" width="15.140625" style="176" customWidth="1"/>
    <col min="7175" max="7175" width="21" style="176" bestFit="1" customWidth="1"/>
    <col min="7176" max="7176" width="17.140625" style="176" bestFit="1" customWidth="1"/>
    <col min="7177" max="7177" width="16.85546875" style="176" bestFit="1" customWidth="1"/>
    <col min="7178" max="7178" width="16.7109375" style="176" bestFit="1" customWidth="1"/>
    <col min="7179" max="7179" width="15.7109375" style="176" bestFit="1" customWidth="1"/>
    <col min="7180" max="7180" width="16.28515625" style="176" bestFit="1" customWidth="1"/>
    <col min="7181" max="7181" width="17.28515625" style="176" customWidth="1"/>
    <col min="7182" max="7182" width="23.42578125" style="176" bestFit="1" customWidth="1"/>
    <col min="7183" max="7183" width="31.85546875" style="176" bestFit="1" customWidth="1"/>
    <col min="7184" max="7184" width="7.85546875" style="176" bestFit="1" customWidth="1"/>
    <col min="7185" max="7185" width="5.7109375" style="176" bestFit="1" customWidth="1"/>
    <col min="7186" max="7186" width="9.140625" style="176" bestFit="1" customWidth="1"/>
    <col min="7187" max="7187" width="13.5703125" style="176" bestFit="1" customWidth="1"/>
    <col min="7188" max="7416" width="9.140625" style="176"/>
    <col min="7417" max="7417" width="4.42578125" style="176" bestFit="1" customWidth="1"/>
    <col min="7418" max="7418" width="18.28515625" style="176" bestFit="1" customWidth="1"/>
    <col min="7419" max="7419" width="19" style="176" bestFit="1" customWidth="1"/>
    <col min="7420" max="7420" width="15.42578125" style="176" bestFit="1" customWidth="1"/>
    <col min="7421" max="7422" width="12.42578125" style="176" bestFit="1" customWidth="1"/>
    <col min="7423" max="7423" width="7.140625" style="176" bestFit="1" customWidth="1"/>
    <col min="7424" max="7424" width="10.140625" style="176" bestFit="1" customWidth="1"/>
    <col min="7425" max="7425" width="15.85546875" style="176" bestFit="1" customWidth="1"/>
    <col min="7426" max="7426" width="15.140625" style="176" bestFit="1" customWidth="1"/>
    <col min="7427" max="7427" width="18.28515625" style="176" bestFit="1" customWidth="1"/>
    <col min="7428" max="7428" width="13.28515625" style="176" bestFit="1" customWidth="1"/>
    <col min="7429" max="7429" width="19.28515625" style="176" customWidth="1"/>
    <col min="7430" max="7430" width="15.140625" style="176" customWidth="1"/>
    <col min="7431" max="7431" width="21" style="176" bestFit="1" customWidth="1"/>
    <col min="7432" max="7432" width="17.140625" style="176" bestFit="1" customWidth="1"/>
    <col min="7433" max="7433" width="16.85546875" style="176" bestFit="1" customWidth="1"/>
    <col min="7434" max="7434" width="16.7109375" style="176" bestFit="1" customWidth="1"/>
    <col min="7435" max="7435" width="15.7109375" style="176" bestFit="1" customWidth="1"/>
    <col min="7436" max="7436" width="16.28515625" style="176" bestFit="1" customWidth="1"/>
    <col min="7437" max="7437" width="17.28515625" style="176" customWidth="1"/>
    <col min="7438" max="7438" width="23.42578125" style="176" bestFit="1" customWidth="1"/>
    <col min="7439" max="7439" width="31.85546875" style="176" bestFit="1" customWidth="1"/>
    <col min="7440" max="7440" width="7.85546875" style="176" bestFit="1" customWidth="1"/>
    <col min="7441" max="7441" width="5.7109375" style="176" bestFit="1" customWidth="1"/>
    <col min="7442" max="7442" width="9.140625" style="176" bestFit="1" customWidth="1"/>
    <col min="7443" max="7443" width="13.5703125" style="176" bestFit="1" customWidth="1"/>
    <col min="7444" max="7672" width="9.140625" style="176"/>
    <col min="7673" max="7673" width="4.42578125" style="176" bestFit="1" customWidth="1"/>
    <col min="7674" max="7674" width="18.28515625" style="176" bestFit="1" customWidth="1"/>
    <col min="7675" max="7675" width="19" style="176" bestFit="1" customWidth="1"/>
    <col min="7676" max="7676" width="15.42578125" style="176" bestFit="1" customWidth="1"/>
    <col min="7677" max="7678" width="12.42578125" style="176" bestFit="1" customWidth="1"/>
    <col min="7679" max="7679" width="7.140625" style="176" bestFit="1" customWidth="1"/>
    <col min="7680" max="7680" width="10.140625" style="176" bestFit="1" customWidth="1"/>
    <col min="7681" max="7681" width="15.85546875" style="176" bestFit="1" customWidth="1"/>
    <col min="7682" max="7682" width="15.140625" style="176" bestFit="1" customWidth="1"/>
    <col min="7683" max="7683" width="18.28515625" style="176" bestFit="1" customWidth="1"/>
    <col min="7684" max="7684" width="13.28515625" style="176" bestFit="1" customWidth="1"/>
    <col min="7685" max="7685" width="19.28515625" style="176" customWidth="1"/>
    <col min="7686" max="7686" width="15.140625" style="176" customWidth="1"/>
    <col min="7687" max="7687" width="21" style="176" bestFit="1" customWidth="1"/>
    <col min="7688" max="7688" width="17.140625" style="176" bestFit="1" customWidth="1"/>
    <col min="7689" max="7689" width="16.85546875" style="176" bestFit="1" customWidth="1"/>
    <col min="7690" max="7690" width="16.7109375" style="176" bestFit="1" customWidth="1"/>
    <col min="7691" max="7691" width="15.7109375" style="176" bestFit="1" customWidth="1"/>
    <col min="7692" max="7692" width="16.28515625" style="176" bestFit="1" customWidth="1"/>
    <col min="7693" max="7693" width="17.28515625" style="176" customWidth="1"/>
    <col min="7694" max="7694" width="23.42578125" style="176" bestFit="1" customWidth="1"/>
    <col min="7695" max="7695" width="31.85546875" style="176" bestFit="1" customWidth="1"/>
    <col min="7696" max="7696" width="7.85546875" style="176" bestFit="1" customWidth="1"/>
    <col min="7697" max="7697" width="5.7109375" style="176" bestFit="1" customWidth="1"/>
    <col min="7698" max="7698" width="9.140625" style="176" bestFit="1" customWidth="1"/>
    <col min="7699" max="7699" width="13.5703125" style="176" bestFit="1" customWidth="1"/>
    <col min="7700" max="7928" width="9.140625" style="176"/>
    <col min="7929" max="7929" width="4.42578125" style="176" bestFit="1" customWidth="1"/>
    <col min="7930" max="7930" width="18.28515625" style="176" bestFit="1" customWidth="1"/>
    <col min="7931" max="7931" width="19" style="176" bestFit="1" customWidth="1"/>
    <col min="7932" max="7932" width="15.42578125" style="176" bestFit="1" customWidth="1"/>
    <col min="7933" max="7934" width="12.42578125" style="176" bestFit="1" customWidth="1"/>
    <col min="7935" max="7935" width="7.140625" style="176" bestFit="1" customWidth="1"/>
    <col min="7936" max="7936" width="10.140625" style="176" bestFit="1" customWidth="1"/>
    <col min="7937" max="7937" width="15.85546875" style="176" bestFit="1" customWidth="1"/>
    <col min="7938" max="7938" width="15.140625" style="176" bestFit="1" customWidth="1"/>
    <col min="7939" max="7939" width="18.28515625" style="176" bestFit="1" customWidth="1"/>
    <col min="7940" max="7940" width="13.28515625" style="176" bestFit="1" customWidth="1"/>
    <col min="7941" max="7941" width="19.28515625" style="176" customWidth="1"/>
    <col min="7942" max="7942" width="15.140625" style="176" customWidth="1"/>
    <col min="7943" max="7943" width="21" style="176" bestFit="1" customWidth="1"/>
    <col min="7944" max="7944" width="17.140625" style="176" bestFit="1" customWidth="1"/>
    <col min="7945" max="7945" width="16.85546875" style="176" bestFit="1" customWidth="1"/>
    <col min="7946" max="7946" width="16.7109375" style="176" bestFit="1" customWidth="1"/>
    <col min="7947" max="7947" width="15.7109375" style="176" bestFit="1" customWidth="1"/>
    <col min="7948" max="7948" width="16.28515625" style="176" bestFit="1" customWidth="1"/>
    <col min="7949" max="7949" width="17.28515625" style="176" customWidth="1"/>
    <col min="7950" max="7950" width="23.42578125" style="176" bestFit="1" customWidth="1"/>
    <col min="7951" max="7951" width="31.85546875" style="176" bestFit="1" customWidth="1"/>
    <col min="7952" max="7952" width="7.85546875" style="176" bestFit="1" customWidth="1"/>
    <col min="7953" max="7953" width="5.7109375" style="176" bestFit="1" customWidth="1"/>
    <col min="7954" max="7954" width="9.140625" style="176" bestFit="1" customWidth="1"/>
    <col min="7955" max="7955" width="13.5703125" style="176" bestFit="1" customWidth="1"/>
    <col min="7956" max="8184" width="9.140625" style="176"/>
    <col min="8185" max="8185" width="4.42578125" style="176" bestFit="1" customWidth="1"/>
    <col min="8186" max="8186" width="18.28515625" style="176" bestFit="1" customWidth="1"/>
    <col min="8187" max="8187" width="19" style="176" bestFit="1" customWidth="1"/>
    <col min="8188" max="8188" width="15.42578125" style="176" bestFit="1" customWidth="1"/>
    <col min="8189" max="8190" width="12.42578125" style="176" bestFit="1" customWidth="1"/>
    <col min="8191" max="8191" width="7.140625" style="176" bestFit="1" customWidth="1"/>
    <col min="8192" max="8192" width="10.140625" style="176" bestFit="1" customWidth="1"/>
    <col min="8193" max="8193" width="15.85546875" style="176" bestFit="1" customWidth="1"/>
    <col min="8194" max="8194" width="15.140625" style="176" bestFit="1" customWidth="1"/>
    <col min="8195" max="8195" width="18.28515625" style="176" bestFit="1" customWidth="1"/>
    <col min="8196" max="8196" width="13.28515625" style="176" bestFit="1" customWidth="1"/>
    <col min="8197" max="8197" width="19.28515625" style="176" customWidth="1"/>
    <col min="8198" max="8198" width="15.140625" style="176" customWidth="1"/>
    <col min="8199" max="8199" width="21" style="176" bestFit="1" customWidth="1"/>
    <col min="8200" max="8200" width="17.140625" style="176" bestFit="1" customWidth="1"/>
    <col min="8201" max="8201" width="16.85546875" style="176" bestFit="1" customWidth="1"/>
    <col min="8202" max="8202" width="16.7109375" style="176" bestFit="1" customWidth="1"/>
    <col min="8203" max="8203" width="15.7109375" style="176" bestFit="1" customWidth="1"/>
    <col min="8204" max="8204" width="16.28515625" style="176" bestFit="1" customWidth="1"/>
    <col min="8205" max="8205" width="17.28515625" style="176" customWidth="1"/>
    <col min="8206" max="8206" width="23.42578125" style="176" bestFit="1" customWidth="1"/>
    <col min="8207" max="8207" width="31.85546875" style="176" bestFit="1" customWidth="1"/>
    <col min="8208" max="8208" width="7.85546875" style="176" bestFit="1" customWidth="1"/>
    <col min="8209" max="8209" width="5.7109375" style="176" bestFit="1" customWidth="1"/>
    <col min="8210" max="8210" width="9.140625" style="176" bestFit="1" customWidth="1"/>
    <col min="8211" max="8211" width="13.5703125" style="176" bestFit="1" customWidth="1"/>
    <col min="8212" max="8440" width="9.140625" style="176"/>
    <col min="8441" max="8441" width="4.42578125" style="176" bestFit="1" customWidth="1"/>
    <col min="8442" max="8442" width="18.28515625" style="176" bestFit="1" customWidth="1"/>
    <col min="8443" max="8443" width="19" style="176" bestFit="1" customWidth="1"/>
    <col min="8444" max="8444" width="15.42578125" style="176" bestFit="1" customWidth="1"/>
    <col min="8445" max="8446" width="12.42578125" style="176" bestFit="1" customWidth="1"/>
    <col min="8447" max="8447" width="7.140625" style="176" bestFit="1" customWidth="1"/>
    <col min="8448" max="8448" width="10.140625" style="176" bestFit="1" customWidth="1"/>
    <col min="8449" max="8449" width="15.85546875" style="176" bestFit="1" customWidth="1"/>
    <col min="8450" max="8450" width="15.140625" style="176" bestFit="1" customWidth="1"/>
    <col min="8451" max="8451" width="18.28515625" style="176" bestFit="1" customWidth="1"/>
    <col min="8452" max="8452" width="13.28515625" style="176" bestFit="1" customWidth="1"/>
    <col min="8453" max="8453" width="19.28515625" style="176" customWidth="1"/>
    <col min="8454" max="8454" width="15.140625" style="176" customWidth="1"/>
    <col min="8455" max="8455" width="21" style="176" bestFit="1" customWidth="1"/>
    <col min="8456" max="8456" width="17.140625" style="176" bestFit="1" customWidth="1"/>
    <col min="8457" max="8457" width="16.85546875" style="176" bestFit="1" customWidth="1"/>
    <col min="8458" max="8458" width="16.7109375" style="176" bestFit="1" customWidth="1"/>
    <col min="8459" max="8459" width="15.7109375" style="176" bestFit="1" customWidth="1"/>
    <col min="8460" max="8460" width="16.28515625" style="176" bestFit="1" customWidth="1"/>
    <col min="8461" max="8461" width="17.28515625" style="176" customWidth="1"/>
    <col min="8462" max="8462" width="23.42578125" style="176" bestFit="1" customWidth="1"/>
    <col min="8463" max="8463" width="31.85546875" style="176" bestFit="1" customWidth="1"/>
    <col min="8464" max="8464" width="7.85546875" style="176" bestFit="1" customWidth="1"/>
    <col min="8465" max="8465" width="5.7109375" style="176" bestFit="1" customWidth="1"/>
    <col min="8466" max="8466" width="9.140625" style="176" bestFit="1" customWidth="1"/>
    <col min="8467" max="8467" width="13.5703125" style="176" bestFit="1" customWidth="1"/>
    <col min="8468" max="8696" width="9.140625" style="176"/>
    <col min="8697" max="8697" width="4.42578125" style="176" bestFit="1" customWidth="1"/>
    <col min="8698" max="8698" width="18.28515625" style="176" bestFit="1" customWidth="1"/>
    <col min="8699" max="8699" width="19" style="176" bestFit="1" customWidth="1"/>
    <col min="8700" max="8700" width="15.42578125" style="176" bestFit="1" customWidth="1"/>
    <col min="8701" max="8702" width="12.42578125" style="176" bestFit="1" customWidth="1"/>
    <col min="8703" max="8703" width="7.140625" style="176" bestFit="1" customWidth="1"/>
    <col min="8704" max="8704" width="10.140625" style="176" bestFit="1" customWidth="1"/>
    <col min="8705" max="8705" width="15.85546875" style="176" bestFit="1" customWidth="1"/>
    <col min="8706" max="8706" width="15.140625" style="176" bestFit="1" customWidth="1"/>
    <col min="8707" max="8707" width="18.28515625" style="176" bestFit="1" customWidth="1"/>
    <col min="8708" max="8708" width="13.28515625" style="176" bestFit="1" customWidth="1"/>
    <col min="8709" max="8709" width="19.28515625" style="176" customWidth="1"/>
    <col min="8710" max="8710" width="15.140625" style="176" customWidth="1"/>
    <col min="8711" max="8711" width="21" style="176" bestFit="1" customWidth="1"/>
    <col min="8712" max="8712" width="17.140625" style="176" bestFit="1" customWidth="1"/>
    <col min="8713" max="8713" width="16.85546875" style="176" bestFit="1" customWidth="1"/>
    <col min="8714" max="8714" width="16.7109375" style="176" bestFit="1" customWidth="1"/>
    <col min="8715" max="8715" width="15.7109375" style="176" bestFit="1" customWidth="1"/>
    <col min="8716" max="8716" width="16.28515625" style="176" bestFit="1" customWidth="1"/>
    <col min="8717" max="8717" width="17.28515625" style="176" customWidth="1"/>
    <col min="8718" max="8718" width="23.42578125" style="176" bestFit="1" customWidth="1"/>
    <col min="8719" max="8719" width="31.85546875" style="176" bestFit="1" customWidth="1"/>
    <col min="8720" max="8720" width="7.85546875" style="176" bestFit="1" customWidth="1"/>
    <col min="8721" max="8721" width="5.7109375" style="176" bestFit="1" customWidth="1"/>
    <col min="8722" max="8722" width="9.140625" style="176" bestFit="1" customWidth="1"/>
    <col min="8723" max="8723" width="13.5703125" style="176" bestFit="1" customWidth="1"/>
    <col min="8724" max="8952" width="9.140625" style="176"/>
    <col min="8953" max="8953" width="4.42578125" style="176" bestFit="1" customWidth="1"/>
    <col min="8954" max="8954" width="18.28515625" style="176" bestFit="1" customWidth="1"/>
    <col min="8955" max="8955" width="19" style="176" bestFit="1" customWidth="1"/>
    <col min="8956" max="8956" width="15.42578125" style="176" bestFit="1" customWidth="1"/>
    <col min="8957" max="8958" width="12.42578125" style="176" bestFit="1" customWidth="1"/>
    <col min="8959" max="8959" width="7.140625" style="176" bestFit="1" customWidth="1"/>
    <col min="8960" max="8960" width="10.140625" style="176" bestFit="1" customWidth="1"/>
    <col min="8961" max="8961" width="15.85546875" style="176" bestFit="1" customWidth="1"/>
    <col min="8962" max="8962" width="15.140625" style="176" bestFit="1" customWidth="1"/>
    <col min="8963" max="8963" width="18.28515625" style="176" bestFit="1" customWidth="1"/>
    <col min="8964" max="8964" width="13.28515625" style="176" bestFit="1" customWidth="1"/>
    <col min="8965" max="8965" width="19.28515625" style="176" customWidth="1"/>
    <col min="8966" max="8966" width="15.140625" style="176" customWidth="1"/>
    <col min="8967" max="8967" width="21" style="176" bestFit="1" customWidth="1"/>
    <col min="8968" max="8968" width="17.140625" style="176" bestFit="1" customWidth="1"/>
    <col min="8969" max="8969" width="16.85546875" style="176" bestFit="1" customWidth="1"/>
    <col min="8970" max="8970" width="16.7109375" style="176" bestFit="1" customWidth="1"/>
    <col min="8971" max="8971" width="15.7109375" style="176" bestFit="1" customWidth="1"/>
    <col min="8972" max="8972" width="16.28515625" style="176" bestFit="1" customWidth="1"/>
    <col min="8973" max="8973" width="17.28515625" style="176" customWidth="1"/>
    <col min="8974" max="8974" width="23.42578125" style="176" bestFit="1" customWidth="1"/>
    <col min="8975" max="8975" width="31.85546875" style="176" bestFit="1" customWidth="1"/>
    <col min="8976" max="8976" width="7.85546875" style="176" bestFit="1" customWidth="1"/>
    <col min="8977" max="8977" width="5.7109375" style="176" bestFit="1" customWidth="1"/>
    <col min="8978" max="8978" width="9.140625" style="176" bestFit="1" customWidth="1"/>
    <col min="8979" max="8979" width="13.5703125" style="176" bestFit="1" customWidth="1"/>
    <col min="8980" max="9208" width="9.140625" style="176"/>
    <col min="9209" max="9209" width="4.42578125" style="176" bestFit="1" customWidth="1"/>
    <col min="9210" max="9210" width="18.28515625" style="176" bestFit="1" customWidth="1"/>
    <col min="9211" max="9211" width="19" style="176" bestFit="1" customWidth="1"/>
    <col min="9212" max="9212" width="15.42578125" style="176" bestFit="1" customWidth="1"/>
    <col min="9213" max="9214" width="12.42578125" style="176" bestFit="1" customWidth="1"/>
    <col min="9215" max="9215" width="7.140625" style="176" bestFit="1" customWidth="1"/>
    <col min="9216" max="9216" width="10.140625" style="176" bestFit="1" customWidth="1"/>
    <col min="9217" max="9217" width="15.85546875" style="176" bestFit="1" customWidth="1"/>
    <col min="9218" max="9218" width="15.140625" style="176" bestFit="1" customWidth="1"/>
    <col min="9219" max="9219" width="18.28515625" style="176" bestFit="1" customWidth="1"/>
    <col min="9220" max="9220" width="13.28515625" style="176" bestFit="1" customWidth="1"/>
    <col min="9221" max="9221" width="19.28515625" style="176" customWidth="1"/>
    <col min="9222" max="9222" width="15.140625" style="176" customWidth="1"/>
    <col min="9223" max="9223" width="21" style="176" bestFit="1" customWidth="1"/>
    <col min="9224" max="9224" width="17.140625" style="176" bestFit="1" customWidth="1"/>
    <col min="9225" max="9225" width="16.85546875" style="176" bestFit="1" customWidth="1"/>
    <col min="9226" max="9226" width="16.7109375" style="176" bestFit="1" customWidth="1"/>
    <col min="9227" max="9227" width="15.7109375" style="176" bestFit="1" customWidth="1"/>
    <col min="9228" max="9228" width="16.28515625" style="176" bestFit="1" customWidth="1"/>
    <col min="9229" max="9229" width="17.28515625" style="176" customWidth="1"/>
    <col min="9230" max="9230" width="23.42578125" style="176" bestFit="1" customWidth="1"/>
    <col min="9231" max="9231" width="31.85546875" style="176" bestFit="1" customWidth="1"/>
    <col min="9232" max="9232" width="7.85546875" style="176" bestFit="1" customWidth="1"/>
    <col min="9233" max="9233" width="5.7109375" style="176" bestFit="1" customWidth="1"/>
    <col min="9234" max="9234" width="9.140625" style="176" bestFit="1" customWidth="1"/>
    <col min="9235" max="9235" width="13.5703125" style="176" bestFit="1" customWidth="1"/>
    <col min="9236" max="9464" width="9.140625" style="176"/>
    <col min="9465" max="9465" width="4.42578125" style="176" bestFit="1" customWidth="1"/>
    <col min="9466" max="9466" width="18.28515625" style="176" bestFit="1" customWidth="1"/>
    <col min="9467" max="9467" width="19" style="176" bestFit="1" customWidth="1"/>
    <col min="9468" max="9468" width="15.42578125" style="176" bestFit="1" customWidth="1"/>
    <col min="9469" max="9470" width="12.42578125" style="176" bestFit="1" customWidth="1"/>
    <col min="9471" max="9471" width="7.140625" style="176" bestFit="1" customWidth="1"/>
    <col min="9472" max="9472" width="10.140625" style="176" bestFit="1" customWidth="1"/>
    <col min="9473" max="9473" width="15.85546875" style="176" bestFit="1" customWidth="1"/>
    <col min="9474" max="9474" width="15.140625" style="176" bestFit="1" customWidth="1"/>
    <col min="9475" max="9475" width="18.28515625" style="176" bestFit="1" customWidth="1"/>
    <col min="9476" max="9476" width="13.28515625" style="176" bestFit="1" customWidth="1"/>
    <col min="9477" max="9477" width="19.28515625" style="176" customWidth="1"/>
    <col min="9478" max="9478" width="15.140625" style="176" customWidth="1"/>
    <col min="9479" max="9479" width="21" style="176" bestFit="1" customWidth="1"/>
    <col min="9480" max="9480" width="17.140625" style="176" bestFit="1" customWidth="1"/>
    <col min="9481" max="9481" width="16.85546875" style="176" bestFit="1" customWidth="1"/>
    <col min="9482" max="9482" width="16.7109375" style="176" bestFit="1" customWidth="1"/>
    <col min="9483" max="9483" width="15.7109375" style="176" bestFit="1" customWidth="1"/>
    <col min="9484" max="9484" width="16.28515625" style="176" bestFit="1" customWidth="1"/>
    <col min="9485" max="9485" width="17.28515625" style="176" customWidth="1"/>
    <col min="9486" max="9486" width="23.42578125" style="176" bestFit="1" customWidth="1"/>
    <col min="9487" max="9487" width="31.85546875" style="176" bestFit="1" customWidth="1"/>
    <col min="9488" max="9488" width="7.85546875" style="176" bestFit="1" customWidth="1"/>
    <col min="9489" max="9489" width="5.7109375" style="176" bestFit="1" customWidth="1"/>
    <col min="9490" max="9490" width="9.140625" style="176" bestFit="1" customWidth="1"/>
    <col min="9491" max="9491" width="13.5703125" style="176" bestFit="1" customWidth="1"/>
    <col min="9492" max="9720" width="9.140625" style="176"/>
    <col min="9721" max="9721" width="4.42578125" style="176" bestFit="1" customWidth="1"/>
    <col min="9722" max="9722" width="18.28515625" style="176" bestFit="1" customWidth="1"/>
    <col min="9723" max="9723" width="19" style="176" bestFit="1" customWidth="1"/>
    <col min="9724" max="9724" width="15.42578125" style="176" bestFit="1" customWidth="1"/>
    <col min="9725" max="9726" width="12.42578125" style="176" bestFit="1" customWidth="1"/>
    <col min="9727" max="9727" width="7.140625" style="176" bestFit="1" customWidth="1"/>
    <col min="9728" max="9728" width="10.140625" style="176" bestFit="1" customWidth="1"/>
    <col min="9729" max="9729" width="15.85546875" style="176" bestFit="1" customWidth="1"/>
    <col min="9730" max="9730" width="15.140625" style="176" bestFit="1" customWidth="1"/>
    <col min="9731" max="9731" width="18.28515625" style="176" bestFit="1" customWidth="1"/>
    <col min="9732" max="9732" width="13.28515625" style="176" bestFit="1" customWidth="1"/>
    <col min="9733" max="9733" width="19.28515625" style="176" customWidth="1"/>
    <col min="9734" max="9734" width="15.140625" style="176" customWidth="1"/>
    <col min="9735" max="9735" width="21" style="176" bestFit="1" customWidth="1"/>
    <col min="9736" max="9736" width="17.140625" style="176" bestFit="1" customWidth="1"/>
    <col min="9737" max="9737" width="16.85546875" style="176" bestFit="1" customWidth="1"/>
    <col min="9738" max="9738" width="16.7109375" style="176" bestFit="1" customWidth="1"/>
    <col min="9739" max="9739" width="15.7109375" style="176" bestFit="1" customWidth="1"/>
    <col min="9740" max="9740" width="16.28515625" style="176" bestFit="1" customWidth="1"/>
    <col min="9741" max="9741" width="17.28515625" style="176" customWidth="1"/>
    <col min="9742" max="9742" width="23.42578125" style="176" bestFit="1" customWidth="1"/>
    <col min="9743" max="9743" width="31.85546875" style="176" bestFit="1" customWidth="1"/>
    <col min="9744" max="9744" width="7.85546875" style="176" bestFit="1" customWidth="1"/>
    <col min="9745" max="9745" width="5.7109375" style="176" bestFit="1" customWidth="1"/>
    <col min="9746" max="9746" width="9.140625" style="176" bestFit="1" customWidth="1"/>
    <col min="9747" max="9747" width="13.5703125" style="176" bestFit="1" customWidth="1"/>
    <col min="9748" max="9976" width="9.140625" style="176"/>
    <col min="9977" max="9977" width="4.42578125" style="176" bestFit="1" customWidth="1"/>
    <col min="9978" max="9978" width="18.28515625" style="176" bestFit="1" customWidth="1"/>
    <col min="9979" max="9979" width="19" style="176" bestFit="1" customWidth="1"/>
    <col min="9980" max="9980" width="15.42578125" style="176" bestFit="1" customWidth="1"/>
    <col min="9981" max="9982" width="12.42578125" style="176" bestFit="1" customWidth="1"/>
    <col min="9983" max="9983" width="7.140625" style="176" bestFit="1" customWidth="1"/>
    <col min="9984" max="9984" width="10.140625" style="176" bestFit="1" customWidth="1"/>
    <col min="9985" max="9985" width="15.85546875" style="176" bestFit="1" customWidth="1"/>
    <col min="9986" max="9986" width="15.140625" style="176" bestFit="1" customWidth="1"/>
    <col min="9987" max="9987" width="18.28515625" style="176" bestFit="1" customWidth="1"/>
    <col min="9988" max="9988" width="13.28515625" style="176" bestFit="1" customWidth="1"/>
    <col min="9989" max="9989" width="19.28515625" style="176" customWidth="1"/>
    <col min="9990" max="9990" width="15.140625" style="176" customWidth="1"/>
    <col min="9991" max="9991" width="21" style="176" bestFit="1" customWidth="1"/>
    <col min="9992" max="9992" width="17.140625" style="176" bestFit="1" customWidth="1"/>
    <col min="9993" max="9993" width="16.85546875" style="176" bestFit="1" customWidth="1"/>
    <col min="9994" max="9994" width="16.7109375" style="176" bestFit="1" customWidth="1"/>
    <col min="9995" max="9995" width="15.7109375" style="176" bestFit="1" customWidth="1"/>
    <col min="9996" max="9996" width="16.28515625" style="176" bestFit="1" customWidth="1"/>
    <col min="9997" max="9997" width="17.28515625" style="176" customWidth="1"/>
    <col min="9998" max="9998" width="23.42578125" style="176" bestFit="1" customWidth="1"/>
    <col min="9999" max="9999" width="31.85546875" style="176" bestFit="1" customWidth="1"/>
    <col min="10000" max="10000" width="7.85546875" style="176" bestFit="1" customWidth="1"/>
    <col min="10001" max="10001" width="5.7109375" style="176" bestFit="1" customWidth="1"/>
    <col min="10002" max="10002" width="9.140625" style="176" bestFit="1" customWidth="1"/>
    <col min="10003" max="10003" width="13.5703125" style="176" bestFit="1" customWidth="1"/>
    <col min="10004" max="10232" width="9.140625" style="176"/>
    <col min="10233" max="10233" width="4.42578125" style="176" bestFit="1" customWidth="1"/>
    <col min="10234" max="10234" width="18.28515625" style="176" bestFit="1" customWidth="1"/>
    <col min="10235" max="10235" width="19" style="176" bestFit="1" customWidth="1"/>
    <col min="10236" max="10236" width="15.42578125" style="176" bestFit="1" customWidth="1"/>
    <col min="10237" max="10238" width="12.42578125" style="176" bestFit="1" customWidth="1"/>
    <col min="10239" max="10239" width="7.140625" style="176" bestFit="1" customWidth="1"/>
    <col min="10240" max="10240" width="10.140625" style="176" bestFit="1" customWidth="1"/>
    <col min="10241" max="10241" width="15.85546875" style="176" bestFit="1" customWidth="1"/>
    <col min="10242" max="10242" width="15.140625" style="176" bestFit="1" customWidth="1"/>
    <col min="10243" max="10243" width="18.28515625" style="176" bestFit="1" customWidth="1"/>
    <col min="10244" max="10244" width="13.28515625" style="176" bestFit="1" customWidth="1"/>
    <col min="10245" max="10245" width="19.28515625" style="176" customWidth="1"/>
    <col min="10246" max="10246" width="15.140625" style="176" customWidth="1"/>
    <col min="10247" max="10247" width="21" style="176" bestFit="1" customWidth="1"/>
    <col min="10248" max="10248" width="17.140625" style="176" bestFit="1" customWidth="1"/>
    <col min="10249" max="10249" width="16.85546875" style="176" bestFit="1" customWidth="1"/>
    <col min="10250" max="10250" width="16.7109375" style="176" bestFit="1" customWidth="1"/>
    <col min="10251" max="10251" width="15.7109375" style="176" bestFit="1" customWidth="1"/>
    <col min="10252" max="10252" width="16.28515625" style="176" bestFit="1" customWidth="1"/>
    <col min="10253" max="10253" width="17.28515625" style="176" customWidth="1"/>
    <col min="10254" max="10254" width="23.42578125" style="176" bestFit="1" customWidth="1"/>
    <col min="10255" max="10255" width="31.85546875" style="176" bestFit="1" customWidth="1"/>
    <col min="10256" max="10256" width="7.85546875" style="176" bestFit="1" customWidth="1"/>
    <col min="10257" max="10257" width="5.7109375" style="176" bestFit="1" customWidth="1"/>
    <col min="10258" max="10258" width="9.140625" style="176" bestFit="1" customWidth="1"/>
    <col min="10259" max="10259" width="13.5703125" style="176" bestFit="1" customWidth="1"/>
    <col min="10260" max="10488" width="9.140625" style="176"/>
    <col min="10489" max="10489" width="4.42578125" style="176" bestFit="1" customWidth="1"/>
    <col min="10490" max="10490" width="18.28515625" style="176" bestFit="1" customWidth="1"/>
    <col min="10491" max="10491" width="19" style="176" bestFit="1" customWidth="1"/>
    <col min="10492" max="10492" width="15.42578125" style="176" bestFit="1" customWidth="1"/>
    <col min="10493" max="10494" width="12.42578125" style="176" bestFit="1" customWidth="1"/>
    <col min="10495" max="10495" width="7.140625" style="176" bestFit="1" customWidth="1"/>
    <col min="10496" max="10496" width="10.140625" style="176" bestFit="1" customWidth="1"/>
    <col min="10497" max="10497" width="15.85546875" style="176" bestFit="1" customWidth="1"/>
    <col min="10498" max="10498" width="15.140625" style="176" bestFit="1" customWidth="1"/>
    <col min="10499" max="10499" width="18.28515625" style="176" bestFit="1" customWidth="1"/>
    <col min="10500" max="10500" width="13.28515625" style="176" bestFit="1" customWidth="1"/>
    <col min="10501" max="10501" width="19.28515625" style="176" customWidth="1"/>
    <col min="10502" max="10502" width="15.140625" style="176" customWidth="1"/>
    <col min="10503" max="10503" width="21" style="176" bestFit="1" customWidth="1"/>
    <col min="10504" max="10504" width="17.140625" style="176" bestFit="1" customWidth="1"/>
    <col min="10505" max="10505" width="16.85546875" style="176" bestFit="1" customWidth="1"/>
    <col min="10506" max="10506" width="16.7109375" style="176" bestFit="1" customWidth="1"/>
    <col min="10507" max="10507" width="15.7109375" style="176" bestFit="1" customWidth="1"/>
    <col min="10508" max="10508" width="16.28515625" style="176" bestFit="1" customWidth="1"/>
    <col min="10509" max="10509" width="17.28515625" style="176" customWidth="1"/>
    <col min="10510" max="10510" width="23.42578125" style="176" bestFit="1" customWidth="1"/>
    <col min="10511" max="10511" width="31.85546875" style="176" bestFit="1" customWidth="1"/>
    <col min="10512" max="10512" width="7.85546875" style="176" bestFit="1" customWidth="1"/>
    <col min="10513" max="10513" width="5.7109375" style="176" bestFit="1" customWidth="1"/>
    <col min="10514" max="10514" width="9.140625" style="176" bestFit="1" customWidth="1"/>
    <col min="10515" max="10515" width="13.5703125" style="176" bestFit="1" customWidth="1"/>
    <col min="10516" max="10744" width="9.140625" style="176"/>
    <col min="10745" max="10745" width="4.42578125" style="176" bestFit="1" customWidth="1"/>
    <col min="10746" max="10746" width="18.28515625" style="176" bestFit="1" customWidth="1"/>
    <col min="10747" max="10747" width="19" style="176" bestFit="1" customWidth="1"/>
    <col min="10748" max="10748" width="15.42578125" style="176" bestFit="1" customWidth="1"/>
    <col min="10749" max="10750" width="12.42578125" style="176" bestFit="1" customWidth="1"/>
    <col min="10751" max="10751" width="7.140625" style="176" bestFit="1" customWidth="1"/>
    <col min="10752" max="10752" width="10.140625" style="176" bestFit="1" customWidth="1"/>
    <col min="10753" max="10753" width="15.85546875" style="176" bestFit="1" customWidth="1"/>
    <col min="10754" max="10754" width="15.140625" style="176" bestFit="1" customWidth="1"/>
    <col min="10755" max="10755" width="18.28515625" style="176" bestFit="1" customWidth="1"/>
    <col min="10756" max="10756" width="13.28515625" style="176" bestFit="1" customWidth="1"/>
    <col min="10757" max="10757" width="19.28515625" style="176" customWidth="1"/>
    <col min="10758" max="10758" width="15.140625" style="176" customWidth="1"/>
    <col min="10759" max="10759" width="21" style="176" bestFit="1" customWidth="1"/>
    <col min="10760" max="10760" width="17.140625" style="176" bestFit="1" customWidth="1"/>
    <col min="10761" max="10761" width="16.85546875" style="176" bestFit="1" customWidth="1"/>
    <col min="10762" max="10762" width="16.7109375" style="176" bestFit="1" customWidth="1"/>
    <col min="10763" max="10763" width="15.7109375" style="176" bestFit="1" customWidth="1"/>
    <col min="10764" max="10764" width="16.28515625" style="176" bestFit="1" customWidth="1"/>
    <col min="10765" max="10765" width="17.28515625" style="176" customWidth="1"/>
    <col min="10766" max="10766" width="23.42578125" style="176" bestFit="1" customWidth="1"/>
    <col min="10767" max="10767" width="31.85546875" style="176" bestFit="1" customWidth="1"/>
    <col min="10768" max="10768" width="7.85546875" style="176" bestFit="1" customWidth="1"/>
    <col min="10769" max="10769" width="5.7109375" style="176" bestFit="1" customWidth="1"/>
    <col min="10770" max="10770" width="9.140625" style="176" bestFit="1" customWidth="1"/>
    <col min="10771" max="10771" width="13.5703125" style="176" bestFit="1" customWidth="1"/>
    <col min="10772" max="11000" width="9.140625" style="176"/>
    <col min="11001" max="11001" width="4.42578125" style="176" bestFit="1" customWidth="1"/>
    <col min="11002" max="11002" width="18.28515625" style="176" bestFit="1" customWidth="1"/>
    <col min="11003" max="11003" width="19" style="176" bestFit="1" customWidth="1"/>
    <col min="11004" max="11004" width="15.42578125" style="176" bestFit="1" customWidth="1"/>
    <col min="11005" max="11006" width="12.42578125" style="176" bestFit="1" customWidth="1"/>
    <col min="11007" max="11007" width="7.140625" style="176" bestFit="1" customWidth="1"/>
    <col min="11008" max="11008" width="10.140625" style="176" bestFit="1" customWidth="1"/>
    <col min="11009" max="11009" width="15.85546875" style="176" bestFit="1" customWidth="1"/>
    <col min="11010" max="11010" width="15.140625" style="176" bestFit="1" customWidth="1"/>
    <col min="11011" max="11011" width="18.28515625" style="176" bestFit="1" customWidth="1"/>
    <col min="11012" max="11012" width="13.28515625" style="176" bestFit="1" customWidth="1"/>
    <col min="11013" max="11013" width="19.28515625" style="176" customWidth="1"/>
    <col min="11014" max="11014" width="15.140625" style="176" customWidth="1"/>
    <col min="11015" max="11015" width="21" style="176" bestFit="1" customWidth="1"/>
    <col min="11016" max="11016" width="17.140625" style="176" bestFit="1" customWidth="1"/>
    <col min="11017" max="11017" width="16.85546875" style="176" bestFit="1" customWidth="1"/>
    <col min="11018" max="11018" width="16.7109375" style="176" bestFit="1" customWidth="1"/>
    <col min="11019" max="11019" width="15.7109375" style="176" bestFit="1" customWidth="1"/>
    <col min="11020" max="11020" width="16.28515625" style="176" bestFit="1" customWidth="1"/>
    <col min="11021" max="11021" width="17.28515625" style="176" customWidth="1"/>
    <col min="11022" max="11022" width="23.42578125" style="176" bestFit="1" customWidth="1"/>
    <col min="11023" max="11023" width="31.85546875" style="176" bestFit="1" customWidth="1"/>
    <col min="11024" max="11024" width="7.85546875" style="176" bestFit="1" customWidth="1"/>
    <col min="11025" max="11025" width="5.7109375" style="176" bestFit="1" customWidth="1"/>
    <col min="11026" max="11026" width="9.140625" style="176" bestFit="1" customWidth="1"/>
    <col min="11027" max="11027" width="13.5703125" style="176" bestFit="1" customWidth="1"/>
    <col min="11028" max="11256" width="9.140625" style="176"/>
    <col min="11257" max="11257" width="4.42578125" style="176" bestFit="1" customWidth="1"/>
    <col min="11258" max="11258" width="18.28515625" style="176" bestFit="1" customWidth="1"/>
    <col min="11259" max="11259" width="19" style="176" bestFit="1" customWidth="1"/>
    <col min="11260" max="11260" width="15.42578125" style="176" bestFit="1" customWidth="1"/>
    <col min="11261" max="11262" width="12.42578125" style="176" bestFit="1" customWidth="1"/>
    <col min="11263" max="11263" width="7.140625" style="176" bestFit="1" customWidth="1"/>
    <col min="11264" max="11264" width="10.140625" style="176" bestFit="1" customWidth="1"/>
    <col min="11265" max="11265" width="15.85546875" style="176" bestFit="1" customWidth="1"/>
    <col min="11266" max="11266" width="15.140625" style="176" bestFit="1" customWidth="1"/>
    <col min="11267" max="11267" width="18.28515625" style="176" bestFit="1" customWidth="1"/>
    <col min="11268" max="11268" width="13.28515625" style="176" bestFit="1" customWidth="1"/>
    <col min="11269" max="11269" width="19.28515625" style="176" customWidth="1"/>
    <col min="11270" max="11270" width="15.140625" style="176" customWidth="1"/>
    <col min="11271" max="11271" width="21" style="176" bestFit="1" customWidth="1"/>
    <col min="11272" max="11272" width="17.140625" style="176" bestFit="1" customWidth="1"/>
    <col min="11273" max="11273" width="16.85546875" style="176" bestFit="1" customWidth="1"/>
    <col min="11274" max="11274" width="16.7109375" style="176" bestFit="1" customWidth="1"/>
    <col min="11275" max="11275" width="15.7109375" style="176" bestFit="1" customWidth="1"/>
    <col min="11276" max="11276" width="16.28515625" style="176" bestFit="1" customWidth="1"/>
    <col min="11277" max="11277" width="17.28515625" style="176" customWidth="1"/>
    <col min="11278" max="11278" width="23.42578125" style="176" bestFit="1" customWidth="1"/>
    <col min="11279" max="11279" width="31.85546875" style="176" bestFit="1" customWidth="1"/>
    <col min="11280" max="11280" width="7.85546875" style="176" bestFit="1" customWidth="1"/>
    <col min="11281" max="11281" width="5.7109375" style="176" bestFit="1" customWidth="1"/>
    <col min="11282" max="11282" width="9.140625" style="176" bestFit="1" customWidth="1"/>
    <col min="11283" max="11283" width="13.5703125" style="176" bestFit="1" customWidth="1"/>
    <col min="11284" max="11512" width="9.140625" style="176"/>
    <col min="11513" max="11513" width="4.42578125" style="176" bestFit="1" customWidth="1"/>
    <col min="11514" max="11514" width="18.28515625" style="176" bestFit="1" customWidth="1"/>
    <col min="11515" max="11515" width="19" style="176" bestFit="1" customWidth="1"/>
    <col min="11516" max="11516" width="15.42578125" style="176" bestFit="1" customWidth="1"/>
    <col min="11517" max="11518" width="12.42578125" style="176" bestFit="1" customWidth="1"/>
    <col min="11519" max="11519" width="7.140625" style="176" bestFit="1" customWidth="1"/>
    <col min="11520" max="11520" width="10.140625" style="176" bestFit="1" customWidth="1"/>
    <col min="11521" max="11521" width="15.85546875" style="176" bestFit="1" customWidth="1"/>
    <col min="11522" max="11522" width="15.140625" style="176" bestFit="1" customWidth="1"/>
    <col min="11523" max="11523" width="18.28515625" style="176" bestFit="1" customWidth="1"/>
    <col min="11524" max="11524" width="13.28515625" style="176" bestFit="1" customWidth="1"/>
    <col min="11525" max="11525" width="19.28515625" style="176" customWidth="1"/>
    <col min="11526" max="11526" width="15.140625" style="176" customWidth="1"/>
    <col min="11527" max="11527" width="21" style="176" bestFit="1" customWidth="1"/>
    <col min="11528" max="11528" width="17.140625" style="176" bestFit="1" customWidth="1"/>
    <col min="11529" max="11529" width="16.85546875" style="176" bestFit="1" customWidth="1"/>
    <col min="11530" max="11530" width="16.7109375" style="176" bestFit="1" customWidth="1"/>
    <col min="11531" max="11531" width="15.7109375" style="176" bestFit="1" customWidth="1"/>
    <col min="11532" max="11532" width="16.28515625" style="176" bestFit="1" customWidth="1"/>
    <col min="11533" max="11533" width="17.28515625" style="176" customWidth="1"/>
    <col min="11534" max="11534" width="23.42578125" style="176" bestFit="1" customWidth="1"/>
    <col min="11535" max="11535" width="31.85546875" style="176" bestFit="1" customWidth="1"/>
    <col min="11536" max="11536" width="7.85546875" style="176" bestFit="1" customWidth="1"/>
    <col min="11537" max="11537" width="5.7109375" style="176" bestFit="1" customWidth="1"/>
    <col min="11538" max="11538" width="9.140625" style="176" bestFit="1" customWidth="1"/>
    <col min="11539" max="11539" width="13.5703125" style="176" bestFit="1" customWidth="1"/>
    <col min="11540" max="11768" width="9.140625" style="176"/>
    <col min="11769" max="11769" width="4.42578125" style="176" bestFit="1" customWidth="1"/>
    <col min="11770" max="11770" width="18.28515625" style="176" bestFit="1" customWidth="1"/>
    <col min="11771" max="11771" width="19" style="176" bestFit="1" customWidth="1"/>
    <col min="11772" max="11772" width="15.42578125" style="176" bestFit="1" customWidth="1"/>
    <col min="11773" max="11774" width="12.42578125" style="176" bestFit="1" customWidth="1"/>
    <col min="11775" max="11775" width="7.140625" style="176" bestFit="1" customWidth="1"/>
    <col min="11776" max="11776" width="10.140625" style="176" bestFit="1" customWidth="1"/>
    <col min="11777" max="11777" width="15.85546875" style="176" bestFit="1" customWidth="1"/>
    <col min="11778" max="11778" width="15.140625" style="176" bestFit="1" customWidth="1"/>
    <col min="11779" max="11779" width="18.28515625" style="176" bestFit="1" customWidth="1"/>
    <col min="11780" max="11780" width="13.28515625" style="176" bestFit="1" customWidth="1"/>
    <col min="11781" max="11781" width="19.28515625" style="176" customWidth="1"/>
    <col min="11782" max="11782" width="15.140625" style="176" customWidth="1"/>
    <col min="11783" max="11783" width="21" style="176" bestFit="1" customWidth="1"/>
    <col min="11784" max="11784" width="17.140625" style="176" bestFit="1" customWidth="1"/>
    <col min="11785" max="11785" width="16.85546875" style="176" bestFit="1" customWidth="1"/>
    <col min="11786" max="11786" width="16.7109375" style="176" bestFit="1" customWidth="1"/>
    <col min="11787" max="11787" width="15.7109375" style="176" bestFit="1" customWidth="1"/>
    <col min="11788" max="11788" width="16.28515625" style="176" bestFit="1" customWidth="1"/>
    <col min="11789" max="11789" width="17.28515625" style="176" customWidth="1"/>
    <col min="11790" max="11790" width="23.42578125" style="176" bestFit="1" customWidth="1"/>
    <col min="11791" max="11791" width="31.85546875" style="176" bestFit="1" customWidth="1"/>
    <col min="11792" max="11792" width="7.85546875" style="176" bestFit="1" customWidth="1"/>
    <col min="11793" max="11793" width="5.7109375" style="176" bestFit="1" customWidth="1"/>
    <col min="11794" max="11794" width="9.140625" style="176" bestFit="1" customWidth="1"/>
    <col min="11795" max="11795" width="13.5703125" style="176" bestFit="1" customWidth="1"/>
    <col min="11796" max="12024" width="9.140625" style="176"/>
    <col min="12025" max="12025" width="4.42578125" style="176" bestFit="1" customWidth="1"/>
    <col min="12026" max="12026" width="18.28515625" style="176" bestFit="1" customWidth="1"/>
    <col min="12027" max="12027" width="19" style="176" bestFit="1" customWidth="1"/>
    <col min="12028" max="12028" width="15.42578125" style="176" bestFit="1" customWidth="1"/>
    <col min="12029" max="12030" width="12.42578125" style="176" bestFit="1" customWidth="1"/>
    <col min="12031" max="12031" width="7.140625" style="176" bestFit="1" customWidth="1"/>
    <col min="12032" max="12032" width="10.140625" style="176" bestFit="1" customWidth="1"/>
    <col min="12033" max="12033" width="15.85546875" style="176" bestFit="1" customWidth="1"/>
    <col min="12034" max="12034" width="15.140625" style="176" bestFit="1" customWidth="1"/>
    <col min="12035" max="12035" width="18.28515625" style="176" bestFit="1" customWidth="1"/>
    <col min="12036" max="12036" width="13.28515625" style="176" bestFit="1" customWidth="1"/>
    <col min="12037" max="12037" width="19.28515625" style="176" customWidth="1"/>
    <col min="12038" max="12038" width="15.140625" style="176" customWidth="1"/>
    <col min="12039" max="12039" width="21" style="176" bestFit="1" customWidth="1"/>
    <col min="12040" max="12040" width="17.140625" style="176" bestFit="1" customWidth="1"/>
    <col min="12041" max="12041" width="16.85546875" style="176" bestFit="1" customWidth="1"/>
    <col min="12042" max="12042" width="16.7109375" style="176" bestFit="1" customWidth="1"/>
    <col min="12043" max="12043" width="15.7109375" style="176" bestFit="1" customWidth="1"/>
    <col min="12044" max="12044" width="16.28515625" style="176" bestFit="1" customWidth="1"/>
    <col min="12045" max="12045" width="17.28515625" style="176" customWidth="1"/>
    <col min="12046" max="12046" width="23.42578125" style="176" bestFit="1" customWidth="1"/>
    <col min="12047" max="12047" width="31.85546875" style="176" bestFit="1" customWidth="1"/>
    <col min="12048" max="12048" width="7.85546875" style="176" bestFit="1" customWidth="1"/>
    <col min="12049" max="12049" width="5.7109375" style="176" bestFit="1" customWidth="1"/>
    <col min="12050" max="12050" width="9.140625" style="176" bestFit="1" customWidth="1"/>
    <col min="12051" max="12051" width="13.5703125" style="176" bestFit="1" customWidth="1"/>
    <col min="12052" max="12280" width="9.140625" style="176"/>
    <col min="12281" max="12281" width="4.42578125" style="176" bestFit="1" customWidth="1"/>
    <col min="12282" max="12282" width="18.28515625" style="176" bestFit="1" customWidth="1"/>
    <col min="12283" max="12283" width="19" style="176" bestFit="1" customWidth="1"/>
    <col min="12284" max="12284" width="15.42578125" style="176" bestFit="1" customWidth="1"/>
    <col min="12285" max="12286" width="12.42578125" style="176" bestFit="1" customWidth="1"/>
    <col min="12287" max="12287" width="7.140625" style="176" bestFit="1" customWidth="1"/>
    <col min="12288" max="12288" width="10.140625" style="176" bestFit="1" customWidth="1"/>
    <col min="12289" max="12289" width="15.85546875" style="176" bestFit="1" customWidth="1"/>
    <col min="12290" max="12290" width="15.140625" style="176" bestFit="1" customWidth="1"/>
    <col min="12291" max="12291" width="18.28515625" style="176" bestFit="1" customWidth="1"/>
    <col min="12292" max="12292" width="13.28515625" style="176" bestFit="1" customWidth="1"/>
    <col min="12293" max="12293" width="19.28515625" style="176" customWidth="1"/>
    <col min="12294" max="12294" width="15.140625" style="176" customWidth="1"/>
    <col min="12295" max="12295" width="21" style="176" bestFit="1" customWidth="1"/>
    <col min="12296" max="12296" width="17.140625" style="176" bestFit="1" customWidth="1"/>
    <col min="12297" max="12297" width="16.85546875" style="176" bestFit="1" customWidth="1"/>
    <col min="12298" max="12298" width="16.7109375" style="176" bestFit="1" customWidth="1"/>
    <col min="12299" max="12299" width="15.7109375" style="176" bestFit="1" customWidth="1"/>
    <col min="12300" max="12300" width="16.28515625" style="176" bestFit="1" customWidth="1"/>
    <col min="12301" max="12301" width="17.28515625" style="176" customWidth="1"/>
    <col min="12302" max="12302" width="23.42578125" style="176" bestFit="1" customWidth="1"/>
    <col min="12303" max="12303" width="31.85546875" style="176" bestFit="1" customWidth="1"/>
    <col min="12304" max="12304" width="7.85546875" style="176" bestFit="1" customWidth="1"/>
    <col min="12305" max="12305" width="5.7109375" style="176" bestFit="1" customWidth="1"/>
    <col min="12306" max="12306" width="9.140625" style="176" bestFit="1" customWidth="1"/>
    <col min="12307" max="12307" width="13.5703125" style="176" bestFit="1" customWidth="1"/>
    <col min="12308" max="12536" width="9.140625" style="176"/>
    <col min="12537" max="12537" width="4.42578125" style="176" bestFit="1" customWidth="1"/>
    <col min="12538" max="12538" width="18.28515625" style="176" bestFit="1" customWidth="1"/>
    <col min="12539" max="12539" width="19" style="176" bestFit="1" customWidth="1"/>
    <col min="12540" max="12540" width="15.42578125" style="176" bestFit="1" customWidth="1"/>
    <col min="12541" max="12542" width="12.42578125" style="176" bestFit="1" customWidth="1"/>
    <col min="12543" max="12543" width="7.140625" style="176" bestFit="1" customWidth="1"/>
    <col min="12544" max="12544" width="10.140625" style="176" bestFit="1" customWidth="1"/>
    <col min="12545" max="12545" width="15.85546875" style="176" bestFit="1" customWidth="1"/>
    <col min="12546" max="12546" width="15.140625" style="176" bestFit="1" customWidth="1"/>
    <col min="12547" max="12547" width="18.28515625" style="176" bestFit="1" customWidth="1"/>
    <col min="12548" max="12548" width="13.28515625" style="176" bestFit="1" customWidth="1"/>
    <col min="12549" max="12549" width="19.28515625" style="176" customWidth="1"/>
    <col min="12550" max="12550" width="15.140625" style="176" customWidth="1"/>
    <col min="12551" max="12551" width="21" style="176" bestFit="1" customWidth="1"/>
    <col min="12552" max="12552" width="17.140625" style="176" bestFit="1" customWidth="1"/>
    <col min="12553" max="12553" width="16.85546875" style="176" bestFit="1" customWidth="1"/>
    <col min="12554" max="12554" width="16.7109375" style="176" bestFit="1" customWidth="1"/>
    <col min="12555" max="12555" width="15.7109375" style="176" bestFit="1" customWidth="1"/>
    <col min="12556" max="12556" width="16.28515625" style="176" bestFit="1" customWidth="1"/>
    <col min="12557" max="12557" width="17.28515625" style="176" customWidth="1"/>
    <col min="12558" max="12558" width="23.42578125" style="176" bestFit="1" customWidth="1"/>
    <col min="12559" max="12559" width="31.85546875" style="176" bestFit="1" customWidth="1"/>
    <col min="12560" max="12560" width="7.85546875" style="176" bestFit="1" customWidth="1"/>
    <col min="12561" max="12561" width="5.7109375" style="176" bestFit="1" customWidth="1"/>
    <col min="12562" max="12562" width="9.140625" style="176" bestFit="1" customWidth="1"/>
    <col min="12563" max="12563" width="13.5703125" style="176" bestFit="1" customWidth="1"/>
    <col min="12564" max="12792" width="9.140625" style="176"/>
    <col min="12793" max="12793" width="4.42578125" style="176" bestFit="1" customWidth="1"/>
    <col min="12794" max="12794" width="18.28515625" style="176" bestFit="1" customWidth="1"/>
    <col min="12795" max="12795" width="19" style="176" bestFit="1" customWidth="1"/>
    <col min="12796" max="12796" width="15.42578125" style="176" bestFit="1" customWidth="1"/>
    <col min="12797" max="12798" width="12.42578125" style="176" bestFit="1" customWidth="1"/>
    <col min="12799" max="12799" width="7.140625" style="176" bestFit="1" customWidth="1"/>
    <col min="12800" max="12800" width="10.140625" style="176" bestFit="1" customWidth="1"/>
    <col min="12801" max="12801" width="15.85546875" style="176" bestFit="1" customWidth="1"/>
    <col min="12802" max="12802" width="15.140625" style="176" bestFit="1" customWidth="1"/>
    <col min="12803" max="12803" width="18.28515625" style="176" bestFit="1" customWidth="1"/>
    <col min="12804" max="12804" width="13.28515625" style="176" bestFit="1" customWidth="1"/>
    <col min="12805" max="12805" width="19.28515625" style="176" customWidth="1"/>
    <col min="12806" max="12806" width="15.140625" style="176" customWidth="1"/>
    <col min="12807" max="12807" width="21" style="176" bestFit="1" customWidth="1"/>
    <col min="12808" max="12808" width="17.140625" style="176" bestFit="1" customWidth="1"/>
    <col min="12809" max="12809" width="16.85546875" style="176" bestFit="1" customWidth="1"/>
    <col min="12810" max="12810" width="16.7109375" style="176" bestFit="1" customWidth="1"/>
    <col min="12811" max="12811" width="15.7109375" style="176" bestFit="1" customWidth="1"/>
    <col min="12812" max="12812" width="16.28515625" style="176" bestFit="1" customWidth="1"/>
    <col min="12813" max="12813" width="17.28515625" style="176" customWidth="1"/>
    <col min="12814" max="12814" width="23.42578125" style="176" bestFit="1" customWidth="1"/>
    <col min="12815" max="12815" width="31.85546875" style="176" bestFit="1" customWidth="1"/>
    <col min="12816" max="12816" width="7.85546875" style="176" bestFit="1" customWidth="1"/>
    <col min="12817" max="12817" width="5.7109375" style="176" bestFit="1" customWidth="1"/>
    <col min="12818" max="12818" width="9.140625" style="176" bestFit="1" customWidth="1"/>
    <col min="12819" max="12819" width="13.5703125" style="176" bestFit="1" customWidth="1"/>
    <col min="12820" max="13048" width="9.140625" style="176"/>
    <col min="13049" max="13049" width="4.42578125" style="176" bestFit="1" customWidth="1"/>
    <col min="13050" max="13050" width="18.28515625" style="176" bestFit="1" customWidth="1"/>
    <col min="13051" max="13051" width="19" style="176" bestFit="1" customWidth="1"/>
    <col min="13052" max="13052" width="15.42578125" style="176" bestFit="1" customWidth="1"/>
    <col min="13053" max="13054" width="12.42578125" style="176" bestFit="1" customWidth="1"/>
    <col min="13055" max="13055" width="7.140625" style="176" bestFit="1" customWidth="1"/>
    <col min="13056" max="13056" width="10.140625" style="176" bestFit="1" customWidth="1"/>
    <col min="13057" max="13057" width="15.85546875" style="176" bestFit="1" customWidth="1"/>
    <col min="13058" max="13058" width="15.140625" style="176" bestFit="1" customWidth="1"/>
    <col min="13059" max="13059" width="18.28515625" style="176" bestFit="1" customWidth="1"/>
    <col min="13060" max="13060" width="13.28515625" style="176" bestFit="1" customWidth="1"/>
    <col min="13061" max="13061" width="19.28515625" style="176" customWidth="1"/>
    <col min="13062" max="13062" width="15.140625" style="176" customWidth="1"/>
    <col min="13063" max="13063" width="21" style="176" bestFit="1" customWidth="1"/>
    <col min="13064" max="13064" width="17.140625" style="176" bestFit="1" customWidth="1"/>
    <col min="13065" max="13065" width="16.85546875" style="176" bestFit="1" customWidth="1"/>
    <col min="13066" max="13066" width="16.7109375" style="176" bestFit="1" customWidth="1"/>
    <col min="13067" max="13067" width="15.7109375" style="176" bestFit="1" customWidth="1"/>
    <col min="13068" max="13068" width="16.28515625" style="176" bestFit="1" customWidth="1"/>
    <col min="13069" max="13069" width="17.28515625" style="176" customWidth="1"/>
    <col min="13070" max="13070" width="23.42578125" style="176" bestFit="1" customWidth="1"/>
    <col min="13071" max="13071" width="31.85546875" style="176" bestFit="1" customWidth="1"/>
    <col min="13072" max="13072" width="7.85546875" style="176" bestFit="1" customWidth="1"/>
    <col min="13073" max="13073" width="5.7109375" style="176" bestFit="1" customWidth="1"/>
    <col min="13074" max="13074" width="9.140625" style="176" bestFit="1" customWidth="1"/>
    <col min="13075" max="13075" width="13.5703125" style="176" bestFit="1" customWidth="1"/>
    <col min="13076" max="13304" width="9.140625" style="176"/>
    <col min="13305" max="13305" width="4.42578125" style="176" bestFit="1" customWidth="1"/>
    <col min="13306" max="13306" width="18.28515625" style="176" bestFit="1" customWidth="1"/>
    <col min="13307" max="13307" width="19" style="176" bestFit="1" customWidth="1"/>
    <col min="13308" max="13308" width="15.42578125" style="176" bestFit="1" customWidth="1"/>
    <col min="13309" max="13310" width="12.42578125" style="176" bestFit="1" customWidth="1"/>
    <col min="13311" max="13311" width="7.140625" style="176" bestFit="1" customWidth="1"/>
    <col min="13312" max="13312" width="10.140625" style="176" bestFit="1" customWidth="1"/>
    <col min="13313" max="13313" width="15.85546875" style="176" bestFit="1" customWidth="1"/>
    <col min="13314" max="13314" width="15.140625" style="176" bestFit="1" customWidth="1"/>
    <col min="13315" max="13315" width="18.28515625" style="176" bestFit="1" customWidth="1"/>
    <col min="13316" max="13316" width="13.28515625" style="176" bestFit="1" customWidth="1"/>
    <col min="13317" max="13317" width="19.28515625" style="176" customWidth="1"/>
    <col min="13318" max="13318" width="15.140625" style="176" customWidth="1"/>
    <col min="13319" max="13319" width="21" style="176" bestFit="1" customWidth="1"/>
    <col min="13320" max="13320" width="17.140625" style="176" bestFit="1" customWidth="1"/>
    <col min="13321" max="13321" width="16.85546875" style="176" bestFit="1" customWidth="1"/>
    <col min="13322" max="13322" width="16.7109375" style="176" bestFit="1" customWidth="1"/>
    <col min="13323" max="13323" width="15.7109375" style="176" bestFit="1" customWidth="1"/>
    <col min="13324" max="13324" width="16.28515625" style="176" bestFit="1" customWidth="1"/>
    <col min="13325" max="13325" width="17.28515625" style="176" customWidth="1"/>
    <col min="13326" max="13326" width="23.42578125" style="176" bestFit="1" customWidth="1"/>
    <col min="13327" max="13327" width="31.85546875" style="176" bestFit="1" customWidth="1"/>
    <col min="13328" max="13328" width="7.85546875" style="176" bestFit="1" customWidth="1"/>
    <col min="13329" max="13329" width="5.7109375" style="176" bestFit="1" customWidth="1"/>
    <col min="13330" max="13330" width="9.140625" style="176" bestFit="1" customWidth="1"/>
    <col min="13331" max="13331" width="13.5703125" style="176" bestFit="1" customWidth="1"/>
    <col min="13332" max="13560" width="9.140625" style="176"/>
    <col min="13561" max="13561" width="4.42578125" style="176" bestFit="1" customWidth="1"/>
    <col min="13562" max="13562" width="18.28515625" style="176" bestFit="1" customWidth="1"/>
    <col min="13563" max="13563" width="19" style="176" bestFit="1" customWidth="1"/>
    <col min="13564" max="13564" width="15.42578125" style="176" bestFit="1" customWidth="1"/>
    <col min="13565" max="13566" width="12.42578125" style="176" bestFit="1" customWidth="1"/>
    <col min="13567" max="13567" width="7.140625" style="176" bestFit="1" customWidth="1"/>
    <col min="13568" max="13568" width="10.140625" style="176" bestFit="1" customWidth="1"/>
    <col min="13569" max="13569" width="15.85546875" style="176" bestFit="1" customWidth="1"/>
    <col min="13570" max="13570" width="15.140625" style="176" bestFit="1" customWidth="1"/>
    <col min="13571" max="13571" width="18.28515625" style="176" bestFit="1" customWidth="1"/>
    <col min="13572" max="13572" width="13.28515625" style="176" bestFit="1" customWidth="1"/>
    <col min="13573" max="13573" width="19.28515625" style="176" customWidth="1"/>
    <col min="13574" max="13574" width="15.140625" style="176" customWidth="1"/>
    <col min="13575" max="13575" width="21" style="176" bestFit="1" customWidth="1"/>
    <col min="13576" max="13576" width="17.140625" style="176" bestFit="1" customWidth="1"/>
    <col min="13577" max="13577" width="16.85546875" style="176" bestFit="1" customWidth="1"/>
    <col min="13578" max="13578" width="16.7109375" style="176" bestFit="1" customWidth="1"/>
    <col min="13579" max="13579" width="15.7109375" style="176" bestFit="1" customWidth="1"/>
    <col min="13580" max="13580" width="16.28515625" style="176" bestFit="1" customWidth="1"/>
    <col min="13581" max="13581" width="17.28515625" style="176" customWidth="1"/>
    <col min="13582" max="13582" width="23.42578125" style="176" bestFit="1" customWidth="1"/>
    <col min="13583" max="13583" width="31.85546875" style="176" bestFit="1" customWidth="1"/>
    <col min="13584" max="13584" width="7.85546875" style="176" bestFit="1" customWidth="1"/>
    <col min="13585" max="13585" width="5.7109375" style="176" bestFit="1" customWidth="1"/>
    <col min="13586" max="13586" width="9.140625" style="176" bestFit="1" customWidth="1"/>
    <col min="13587" max="13587" width="13.5703125" style="176" bestFit="1" customWidth="1"/>
    <col min="13588" max="13816" width="9.140625" style="176"/>
    <col min="13817" max="13817" width="4.42578125" style="176" bestFit="1" customWidth="1"/>
    <col min="13818" max="13818" width="18.28515625" style="176" bestFit="1" customWidth="1"/>
    <col min="13819" max="13819" width="19" style="176" bestFit="1" customWidth="1"/>
    <col min="13820" max="13820" width="15.42578125" style="176" bestFit="1" customWidth="1"/>
    <col min="13821" max="13822" width="12.42578125" style="176" bestFit="1" customWidth="1"/>
    <col min="13823" max="13823" width="7.140625" style="176" bestFit="1" customWidth="1"/>
    <col min="13824" max="13824" width="10.140625" style="176" bestFit="1" customWidth="1"/>
    <col min="13825" max="13825" width="15.85546875" style="176" bestFit="1" customWidth="1"/>
    <col min="13826" max="13826" width="15.140625" style="176" bestFit="1" customWidth="1"/>
    <col min="13827" max="13827" width="18.28515625" style="176" bestFit="1" customWidth="1"/>
    <col min="13828" max="13828" width="13.28515625" style="176" bestFit="1" customWidth="1"/>
    <col min="13829" max="13829" width="19.28515625" style="176" customWidth="1"/>
    <col min="13830" max="13830" width="15.140625" style="176" customWidth="1"/>
    <col min="13831" max="13831" width="21" style="176" bestFit="1" customWidth="1"/>
    <col min="13832" max="13832" width="17.140625" style="176" bestFit="1" customWidth="1"/>
    <col min="13833" max="13833" width="16.85546875" style="176" bestFit="1" customWidth="1"/>
    <col min="13834" max="13834" width="16.7109375" style="176" bestFit="1" customWidth="1"/>
    <col min="13835" max="13835" width="15.7109375" style="176" bestFit="1" customWidth="1"/>
    <col min="13836" max="13836" width="16.28515625" style="176" bestFit="1" customWidth="1"/>
    <col min="13837" max="13837" width="17.28515625" style="176" customWidth="1"/>
    <col min="13838" max="13838" width="23.42578125" style="176" bestFit="1" customWidth="1"/>
    <col min="13839" max="13839" width="31.85546875" style="176" bestFit="1" customWidth="1"/>
    <col min="13840" max="13840" width="7.85546875" style="176" bestFit="1" customWidth="1"/>
    <col min="13841" max="13841" width="5.7109375" style="176" bestFit="1" customWidth="1"/>
    <col min="13842" max="13842" width="9.140625" style="176" bestFit="1" customWidth="1"/>
    <col min="13843" max="13843" width="13.5703125" style="176" bestFit="1" customWidth="1"/>
    <col min="13844" max="14072" width="9.140625" style="176"/>
    <col min="14073" max="14073" width="4.42578125" style="176" bestFit="1" customWidth="1"/>
    <col min="14074" max="14074" width="18.28515625" style="176" bestFit="1" customWidth="1"/>
    <col min="14075" max="14075" width="19" style="176" bestFit="1" customWidth="1"/>
    <col min="14076" max="14076" width="15.42578125" style="176" bestFit="1" customWidth="1"/>
    <col min="14077" max="14078" width="12.42578125" style="176" bestFit="1" customWidth="1"/>
    <col min="14079" max="14079" width="7.140625" style="176" bestFit="1" customWidth="1"/>
    <col min="14080" max="14080" width="10.140625" style="176" bestFit="1" customWidth="1"/>
    <col min="14081" max="14081" width="15.85546875" style="176" bestFit="1" customWidth="1"/>
    <col min="14082" max="14082" width="15.140625" style="176" bestFit="1" customWidth="1"/>
    <col min="14083" max="14083" width="18.28515625" style="176" bestFit="1" customWidth="1"/>
    <col min="14084" max="14084" width="13.28515625" style="176" bestFit="1" customWidth="1"/>
    <col min="14085" max="14085" width="19.28515625" style="176" customWidth="1"/>
    <col min="14086" max="14086" width="15.140625" style="176" customWidth="1"/>
    <col min="14087" max="14087" width="21" style="176" bestFit="1" customWidth="1"/>
    <col min="14088" max="14088" width="17.140625" style="176" bestFit="1" customWidth="1"/>
    <col min="14089" max="14089" width="16.85546875" style="176" bestFit="1" customWidth="1"/>
    <col min="14090" max="14090" width="16.7109375" style="176" bestFit="1" customWidth="1"/>
    <col min="14091" max="14091" width="15.7109375" style="176" bestFit="1" customWidth="1"/>
    <col min="14092" max="14092" width="16.28515625" style="176" bestFit="1" customWidth="1"/>
    <col min="14093" max="14093" width="17.28515625" style="176" customWidth="1"/>
    <col min="14094" max="14094" width="23.42578125" style="176" bestFit="1" customWidth="1"/>
    <col min="14095" max="14095" width="31.85546875" style="176" bestFit="1" customWidth="1"/>
    <col min="14096" max="14096" width="7.85546875" style="176" bestFit="1" customWidth="1"/>
    <col min="14097" max="14097" width="5.7109375" style="176" bestFit="1" customWidth="1"/>
    <col min="14098" max="14098" width="9.140625" style="176" bestFit="1" customWidth="1"/>
    <col min="14099" max="14099" width="13.5703125" style="176" bestFit="1" customWidth="1"/>
    <col min="14100" max="14328" width="9.140625" style="176"/>
    <col min="14329" max="14329" width="4.42578125" style="176" bestFit="1" customWidth="1"/>
    <col min="14330" max="14330" width="18.28515625" style="176" bestFit="1" customWidth="1"/>
    <col min="14331" max="14331" width="19" style="176" bestFit="1" customWidth="1"/>
    <col min="14332" max="14332" width="15.42578125" style="176" bestFit="1" customWidth="1"/>
    <col min="14333" max="14334" width="12.42578125" style="176" bestFit="1" customWidth="1"/>
    <col min="14335" max="14335" width="7.140625" style="176" bestFit="1" customWidth="1"/>
    <col min="14336" max="14336" width="10.140625" style="176" bestFit="1" customWidth="1"/>
    <col min="14337" max="14337" width="15.85546875" style="176" bestFit="1" customWidth="1"/>
    <col min="14338" max="14338" width="15.140625" style="176" bestFit="1" customWidth="1"/>
    <col min="14339" max="14339" width="18.28515625" style="176" bestFit="1" customWidth="1"/>
    <col min="14340" max="14340" width="13.28515625" style="176" bestFit="1" customWidth="1"/>
    <col min="14341" max="14341" width="19.28515625" style="176" customWidth="1"/>
    <col min="14342" max="14342" width="15.140625" style="176" customWidth="1"/>
    <col min="14343" max="14343" width="21" style="176" bestFit="1" customWidth="1"/>
    <col min="14344" max="14344" width="17.140625" style="176" bestFit="1" customWidth="1"/>
    <col min="14345" max="14345" width="16.85546875" style="176" bestFit="1" customWidth="1"/>
    <col min="14346" max="14346" width="16.7109375" style="176" bestFit="1" customWidth="1"/>
    <col min="14347" max="14347" width="15.7109375" style="176" bestFit="1" customWidth="1"/>
    <col min="14348" max="14348" width="16.28515625" style="176" bestFit="1" customWidth="1"/>
    <col min="14349" max="14349" width="17.28515625" style="176" customWidth="1"/>
    <col min="14350" max="14350" width="23.42578125" style="176" bestFit="1" customWidth="1"/>
    <col min="14351" max="14351" width="31.85546875" style="176" bestFit="1" customWidth="1"/>
    <col min="14352" max="14352" width="7.85546875" style="176" bestFit="1" customWidth="1"/>
    <col min="14353" max="14353" width="5.7109375" style="176" bestFit="1" customWidth="1"/>
    <col min="14354" max="14354" width="9.140625" style="176" bestFit="1" customWidth="1"/>
    <col min="14355" max="14355" width="13.5703125" style="176" bestFit="1" customWidth="1"/>
    <col min="14356" max="14584" width="9.140625" style="176"/>
    <col min="14585" max="14585" width="4.42578125" style="176" bestFit="1" customWidth="1"/>
    <col min="14586" max="14586" width="18.28515625" style="176" bestFit="1" customWidth="1"/>
    <col min="14587" max="14587" width="19" style="176" bestFit="1" customWidth="1"/>
    <col min="14588" max="14588" width="15.42578125" style="176" bestFit="1" customWidth="1"/>
    <col min="14589" max="14590" width="12.42578125" style="176" bestFit="1" customWidth="1"/>
    <col min="14591" max="14591" width="7.140625" style="176" bestFit="1" customWidth="1"/>
    <col min="14592" max="14592" width="10.140625" style="176" bestFit="1" customWidth="1"/>
    <col min="14593" max="14593" width="15.85546875" style="176" bestFit="1" customWidth="1"/>
    <col min="14594" max="14594" width="15.140625" style="176" bestFit="1" customWidth="1"/>
    <col min="14595" max="14595" width="18.28515625" style="176" bestFit="1" customWidth="1"/>
    <col min="14596" max="14596" width="13.28515625" style="176" bestFit="1" customWidth="1"/>
    <col min="14597" max="14597" width="19.28515625" style="176" customWidth="1"/>
    <col min="14598" max="14598" width="15.140625" style="176" customWidth="1"/>
    <col min="14599" max="14599" width="21" style="176" bestFit="1" customWidth="1"/>
    <col min="14600" max="14600" width="17.140625" style="176" bestFit="1" customWidth="1"/>
    <col min="14601" max="14601" width="16.85546875" style="176" bestFit="1" customWidth="1"/>
    <col min="14602" max="14602" width="16.7109375" style="176" bestFit="1" customWidth="1"/>
    <col min="14603" max="14603" width="15.7109375" style="176" bestFit="1" customWidth="1"/>
    <col min="14604" max="14604" width="16.28515625" style="176" bestFit="1" customWidth="1"/>
    <col min="14605" max="14605" width="17.28515625" style="176" customWidth="1"/>
    <col min="14606" max="14606" width="23.42578125" style="176" bestFit="1" customWidth="1"/>
    <col min="14607" max="14607" width="31.85546875" style="176" bestFit="1" customWidth="1"/>
    <col min="14608" max="14608" width="7.85546875" style="176" bestFit="1" customWidth="1"/>
    <col min="14609" max="14609" width="5.7109375" style="176" bestFit="1" customWidth="1"/>
    <col min="14610" max="14610" width="9.140625" style="176" bestFit="1" customWidth="1"/>
    <col min="14611" max="14611" width="13.5703125" style="176" bestFit="1" customWidth="1"/>
    <col min="14612" max="14840" width="9.140625" style="176"/>
    <col min="14841" max="14841" width="4.42578125" style="176" bestFit="1" customWidth="1"/>
    <col min="14842" max="14842" width="18.28515625" style="176" bestFit="1" customWidth="1"/>
    <col min="14843" max="14843" width="19" style="176" bestFit="1" customWidth="1"/>
    <col min="14844" max="14844" width="15.42578125" style="176" bestFit="1" customWidth="1"/>
    <col min="14845" max="14846" width="12.42578125" style="176" bestFit="1" customWidth="1"/>
    <col min="14847" max="14847" width="7.140625" style="176" bestFit="1" customWidth="1"/>
    <col min="14848" max="14848" width="10.140625" style="176" bestFit="1" customWidth="1"/>
    <col min="14849" max="14849" width="15.85546875" style="176" bestFit="1" customWidth="1"/>
    <col min="14850" max="14850" width="15.140625" style="176" bestFit="1" customWidth="1"/>
    <col min="14851" max="14851" width="18.28515625" style="176" bestFit="1" customWidth="1"/>
    <col min="14852" max="14852" width="13.28515625" style="176" bestFit="1" customWidth="1"/>
    <col min="14853" max="14853" width="19.28515625" style="176" customWidth="1"/>
    <col min="14854" max="14854" width="15.140625" style="176" customWidth="1"/>
    <col min="14855" max="14855" width="21" style="176" bestFit="1" customWidth="1"/>
    <col min="14856" max="14856" width="17.140625" style="176" bestFit="1" customWidth="1"/>
    <col min="14857" max="14857" width="16.85546875" style="176" bestFit="1" customWidth="1"/>
    <col min="14858" max="14858" width="16.7109375" style="176" bestFit="1" customWidth="1"/>
    <col min="14859" max="14859" width="15.7109375" style="176" bestFit="1" customWidth="1"/>
    <col min="14860" max="14860" width="16.28515625" style="176" bestFit="1" customWidth="1"/>
    <col min="14861" max="14861" width="17.28515625" style="176" customWidth="1"/>
    <col min="14862" max="14862" width="23.42578125" style="176" bestFit="1" customWidth="1"/>
    <col min="14863" max="14863" width="31.85546875" style="176" bestFit="1" customWidth="1"/>
    <col min="14864" max="14864" width="7.85546875" style="176" bestFit="1" customWidth="1"/>
    <col min="14865" max="14865" width="5.7109375" style="176" bestFit="1" customWidth="1"/>
    <col min="14866" max="14866" width="9.140625" style="176" bestFit="1" customWidth="1"/>
    <col min="14867" max="14867" width="13.5703125" style="176" bestFit="1" customWidth="1"/>
    <col min="14868" max="15096" width="9.140625" style="176"/>
    <col min="15097" max="15097" width="4.42578125" style="176" bestFit="1" customWidth="1"/>
    <col min="15098" max="15098" width="18.28515625" style="176" bestFit="1" customWidth="1"/>
    <col min="15099" max="15099" width="19" style="176" bestFit="1" customWidth="1"/>
    <col min="15100" max="15100" width="15.42578125" style="176" bestFit="1" customWidth="1"/>
    <col min="15101" max="15102" width="12.42578125" style="176" bestFit="1" customWidth="1"/>
    <col min="15103" max="15103" width="7.140625" style="176" bestFit="1" customWidth="1"/>
    <col min="15104" max="15104" width="10.140625" style="176" bestFit="1" customWidth="1"/>
    <col min="15105" max="15105" width="15.85546875" style="176" bestFit="1" customWidth="1"/>
    <col min="15106" max="15106" width="15.140625" style="176" bestFit="1" customWidth="1"/>
    <col min="15107" max="15107" width="18.28515625" style="176" bestFit="1" customWidth="1"/>
    <col min="15108" max="15108" width="13.28515625" style="176" bestFit="1" customWidth="1"/>
    <col min="15109" max="15109" width="19.28515625" style="176" customWidth="1"/>
    <col min="15110" max="15110" width="15.140625" style="176" customWidth="1"/>
    <col min="15111" max="15111" width="21" style="176" bestFit="1" customWidth="1"/>
    <col min="15112" max="15112" width="17.140625" style="176" bestFit="1" customWidth="1"/>
    <col min="15113" max="15113" width="16.85546875" style="176" bestFit="1" customWidth="1"/>
    <col min="15114" max="15114" width="16.7109375" style="176" bestFit="1" customWidth="1"/>
    <col min="15115" max="15115" width="15.7109375" style="176" bestFit="1" customWidth="1"/>
    <col min="15116" max="15116" width="16.28515625" style="176" bestFit="1" customWidth="1"/>
    <col min="15117" max="15117" width="17.28515625" style="176" customWidth="1"/>
    <col min="15118" max="15118" width="23.42578125" style="176" bestFit="1" customWidth="1"/>
    <col min="15119" max="15119" width="31.85546875" style="176" bestFit="1" customWidth="1"/>
    <col min="15120" max="15120" width="7.85546875" style="176" bestFit="1" customWidth="1"/>
    <col min="15121" max="15121" width="5.7109375" style="176" bestFit="1" customWidth="1"/>
    <col min="15122" max="15122" width="9.140625" style="176" bestFit="1" customWidth="1"/>
    <col min="15123" max="15123" width="13.5703125" style="176" bestFit="1" customWidth="1"/>
    <col min="15124" max="15352" width="9.140625" style="176"/>
    <col min="15353" max="15353" width="4.42578125" style="176" bestFit="1" customWidth="1"/>
    <col min="15354" max="15354" width="18.28515625" style="176" bestFit="1" customWidth="1"/>
    <col min="15355" max="15355" width="19" style="176" bestFit="1" customWidth="1"/>
    <col min="15356" max="15356" width="15.42578125" style="176" bestFit="1" customWidth="1"/>
    <col min="15357" max="15358" width="12.42578125" style="176" bestFit="1" customWidth="1"/>
    <col min="15359" max="15359" width="7.140625" style="176" bestFit="1" customWidth="1"/>
    <col min="15360" max="15360" width="10.140625" style="176" bestFit="1" customWidth="1"/>
    <col min="15361" max="15361" width="15.85546875" style="176" bestFit="1" customWidth="1"/>
    <col min="15362" max="15362" width="15.140625" style="176" bestFit="1" customWidth="1"/>
    <col min="15363" max="15363" width="18.28515625" style="176" bestFit="1" customWidth="1"/>
    <col min="15364" max="15364" width="13.28515625" style="176" bestFit="1" customWidth="1"/>
    <col min="15365" max="15365" width="19.28515625" style="176" customWidth="1"/>
    <col min="15366" max="15366" width="15.140625" style="176" customWidth="1"/>
    <col min="15367" max="15367" width="21" style="176" bestFit="1" customWidth="1"/>
    <col min="15368" max="15368" width="17.140625" style="176" bestFit="1" customWidth="1"/>
    <col min="15369" max="15369" width="16.85546875" style="176" bestFit="1" customWidth="1"/>
    <col min="15370" max="15370" width="16.7109375" style="176" bestFit="1" customWidth="1"/>
    <col min="15371" max="15371" width="15.7109375" style="176" bestFit="1" customWidth="1"/>
    <col min="15372" max="15372" width="16.28515625" style="176" bestFit="1" customWidth="1"/>
    <col min="15373" max="15373" width="17.28515625" style="176" customWidth="1"/>
    <col min="15374" max="15374" width="23.42578125" style="176" bestFit="1" customWidth="1"/>
    <col min="15375" max="15375" width="31.85546875" style="176" bestFit="1" customWidth="1"/>
    <col min="15376" max="15376" width="7.85546875" style="176" bestFit="1" customWidth="1"/>
    <col min="15377" max="15377" width="5.7109375" style="176" bestFit="1" customWidth="1"/>
    <col min="15378" max="15378" width="9.140625" style="176" bestFit="1" customWidth="1"/>
    <col min="15379" max="15379" width="13.5703125" style="176" bestFit="1" customWidth="1"/>
    <col min="15380" max="15608" width="9.140625" style="176"/>
    <col min="15609" max="15609" width="4.42578125" style="176" bestFit="1" customWidth="1"/>
    <col min="15610" max="15610" width="18.28515625" style="176" bestFit="1" customWidth="1"/>
    <col min="15611" max="15611" width="19" style="176" bestFit="1" customWidth="1"/>
    <col min="15612" max="15612" width="15.42578125" style="176" bestFit="1" customWidth="1"/>
    <col min="15613" max="15614" width="12.42578125" style="176" bestFit="1" customWidth="1"/>
    <col min="15615" max="15615" width="7.140625" style="176" bestFit="1" customWidth="1"/>
    <col min="15616" max="15616" width="10.140625" style="176" bestFit="1" customWidth="1"/>
    <col min="15617" max="15617" width="15.85546875" style="176" bestFit="1" customWidth="1"/>
    <col min="15618" max="15618" width="15.140625" style="176" bestFit="1" customWidth="1"/>
    <col min="15619" max="15619" width="18.28515625" style="176" bestFit="1" customWidth="1"/>
    <col min="15620" max="15620" width="13.28515625" style="176" bestFit="1" customWidth="1"/>
    <col min="15621" max="15621" width="19.28515625" style="176" customWidth="1"/>
    <col min="15622" max="15622" width="15.140625" style="176" customWidth="1"/>
    <col min="15623" max="15623" width="21" style="176" bestFit="1" customWidth="1"/>
    <col min="15624" max="15624" width="17.140625" style="176" bestFit="1" customWidth="1"/>
    <col min="15625" max="15625" width="16.85546875" style="176" bestFit="1" customWidth="1"/>
    <col min="15626" max="15626" width="16.7109375" style="176" bestFit="1" customWidth="1"/>
    <col min="15627" max="15627" width="15.7109375" style="176" bestFit="1" customWidth="1"/>
    <col min="15628" max="15628" width="16.28515625" style="176" bestFit="1" customWidth="1"/>
    <col min="15629" max="15629" width="17.28515625" style="176" customWidth="1"/>
    <col min="15630" max="15630" width="23.42578125" style="176" bestFit="1" customWidth="1"/>
    <col min="15631" max="15631" width="31.85546875" style="176" bestFit="1" customWidth="1"/>
    <col min="15632" max="15632" width="7.85546875" style="176" bestFit="1" customWidth="1"/>
    <col min="15633" max="15633" width="5.7109375" style="176" bestFit="1" customWidth="1"/>
    <col min="15634" max="15634" width="9.140625" style="176" bestFit="1" customWidth="1"/>
    <col min="15635" max="15635" width="13.5703125" style="176" bestFit="1" customWidth="1"/>
    <col min="15636" max="15864" width="9.140625" style="176"/>
    <col min="15865" max="15865" width="4.42578125" style="176" bestFit="1" customWidth="1"/>
    <col min="15866" max="15866" width="18.28515625" style="176" bestFit="1" customWidth="1"/>
    <col min="15867" max="15867" width="19" style="176" bestFit="1" customWidth="1"/>
    <col min="15868" max="15868" width="15.42578125" style="176" bestFit="1" customWidth="1"/>
    <col min="15869" max="15870" width="12.42578125" style="176" bestFit="1" customWidth="1"/>
    <col min="15871" max="15871" width="7.140625" style="176" bestFit="1" customWidth="1"/>
    <col min="15872" max="15872" width="10.140625" style="176" bestFit="1" customWidth="1"/>
    <col min="15873" max="15873" width="15.85546875" style="176" bestFit="1" customWidth="1"/>
    <col min="15874" max="15874" width="15.140625" style="176" bestFit="1" customWidth="1"/>
    <col min="15875" max="15875" width="18.28515625" style="176" bestFit="1" customWidth="1"/>
    <col min="15876" max="15876" width="13.28515625" style="176" bestFit="1" customWidth="1"/>
    <col min="15877" max="15877" width="19.28515625" style="176" customWidth="1"/>
    <col min="15878" max="15878" width="15.140625" style="176" customWidth="1"/>
    <col min="15879" max="15879" width="21" style="176" bestFit="1" customWidth="1"/>
    <col min="15880" max="15880" width="17.140625" style="176" bestFit="1" customWidth="1"/>
    <col min="15881" max="15881" width="16.85546875" style="176" bestFit="1" customWidth="1"/>
    <col min="15882" max="15882" width="16.7109375" style="176" bestFit="1" customWidth="1"/>
    <col min="15883" max="15883" width="15.7109375" style="176" bestFit="1" customWidth="1"/>
    <col min="15884" max="15884" width="16.28515625" style="176" bestFit="1" customWidth="1"/>
    <col min="15885" max="15885" width="17.28515625" style="176" customWidth="1"/>
    <col min="15886" max="15886" width="23.42578125" style="176" bestFit="1" customWidth="1"/>
    <col min="15887" max="15887" width="31.85546875" style="176" bestFit="1" customWidth="1"/>
    <col min="15888" max="15888" width="7.85546875" style="176" bestFit="1" customWidth="1"/>
    <col min="15889" max="15889" width="5.7109375" style="176" bestFit="1" customWidth="1"/>
    <col min="15890" max="15890" width="9.140625" style="176" bestFit="1" customWidth="1"/>
    <col min="15891" max="15891" width="13.5703125" style="176" bestFit="1" customWidth="1"/>
    <col min="15892" max="16120" width="9.140625" style="176"/>
    <col min="16121" max="16121" width="4.42578125" style="176" bestFit="1" customWidth="1"/>
    <col min="16122" max="16122" width="18.28515625" style="176" bestFit="1" customWidth="1"/>
    <col min="16123" max="16123" width="19" style="176" bestFit="1" customWidth="1"/>
    <col min="16124" max="16124" width="15.42578125" style="176" bestFit="1" customWidth="1"/>
    <col min="16125" max="16126" width="12.42578125" style="176" bestFit="1" customWidth="1"/>
    <col min="16127" max="16127" width="7.140625" style="176" bestFit="1" customWidth="1"/>
    <col min="16128" max="16128" width="10.140625" style="176" bestFit="1" customWidth="1"/>
    <col min="16129" max="16129" width="15.85546875" style="176" bestFit="1" customWidth="1"/>
    <col min="16130" max="16130" width="15.140625" style="176" bestFit="1" customWidth="1"/>
    <col min="16131" max="16131" width="18.28515625" style="176" bestFit="1" customWidth="1"/>
    <col min="16132" max="16132" width="13.28515625" style="176" bestFit="1" customWidth="1"/>
    <col min="16133" max="16133" width="19.28515625" style="176" customWidth="1"/>
    <col min="16134" max="16134" width="15.140625" style="176" customWidth="1"/>
    <col min="16135" max="16135" width="21" style="176" bestFit="1" customWidth="1"/>
    <col min="16136" max="16136" width="17.140625" style="176" bestFit="1" customWidth="1"/>
    <col min="16137" max="16137" width="16.85546875" style="176" bestFit="1" customWidth="1"/>
    <col min="16138" max="16138" width="16.7109375" style="176" bestFit="1" customWidth="1"/>
    <col min="16139" max="16139" width="15.7109375" style="176" bestFit="1" customWidth="1"/>
    <col min="16140" max="16140" width="16.28515625" style="176" bestFit="1" customWidth="1"/>
    <col min="16141" max="16141" width="17.28515625" style="176" customWidth="1"/>
    <col min="16142" max="16142" width="23.42578125" style="176" bestFit="1" customWidth="1"/>
    <col min="16143" max="16143" width="31.85546875" style="176" bestFit="1" customWidth="1"/>
    <col min="16144" max="16144" width="7.85546875" style="176" bestFit="1" customWidth="1"/>
    <col min="16145" max="16145" width="5.7109375" style="176" bestFit="1" customWidth="1"/>
    <col min="16146" max="16146" width="9.140625" style="176" bestFit="1" customWidth="1"/>
    <col min="16147" max="16147" width="13.5703125" style="176" bestFit="1" customWidth="1"/>
    <col min="16148" max="16384" width="9.140625" style="176"/>
  </cols>
  <sheetData>
    <row r="1" spans="1:20" x14ac:dyDescent="0.25">
      <c r="Q1" s="914" t="s">
        <v>620</v>
      </c>
      <c r="R1" s="914"/>
      <c r="S1" s="914"/>
      <c r="T1" s="914"/>
    </row>
    <row r="2" spans="1:20" x14ac:dyDescent="0.25">
      <c r="Q2" s="914" t="s">
        <v>1</v>
      </c>
      <c r="R2" s="914"/>
      <c r="S2" s="914"/>
      <c r="T2" s="914"/>
    </row>
    <row r="3" spans="1:20" x14ac:dyDescent="0.25">
      <c r="Q3" s="914" t="s">
        <v>305</v>
      </c>
      <c r="R3" s="914"/>
      <c r="S3" s="914"/>
      <c r="T3" s="914"/>
    </row>
    <row r="4" spans="1:20" x14ac:dyDescent="0.25">
      <c r="B4" s="1152" t="s">
        <v>621</v>
      </c>
      <c r="C4" s="1152"/>
      <c r="D4" s="1152"/>
      <c r="E4" s="1152"/>
      <c r="F4" s="1152"/>
      <c r="G4" s="1152"/>
      <c r="H4" s="1152"/>
      <c r="I4" s="1152"/>
      <c r="J4" s="1152"/>
      <c r="K4" s="1152"/>
      <c r="L4" s="1152"/>
      <c r="M4" s="1152"/>
      <c r="N4" s="1152"/>
      <c r="O4" s="1152"/>
      <c r="P4" s="1152"/>
      <c r="Q4" s="1152"/>
      <c r="R4" s="1152"/>
      <c r="S4" s="1152"/>
      <c r="T4" s="1152"/>
    </row>
    <row r="6" spans="1:20" x14ac:dyDescent="0.25">
      <c r="B6" s="836" t="str">
        <f>'1-2023'!B7:AY7</f>
        <v>Инвестиционная программа  ГУП НАО "Нарьян-Марская электростанция"</v>
      </c>
      <c r="C6" s="836"/>
      <c r="D6" s="836"/>
      <c r="E6" s="836"/>
      <c r="F6" s="836"/>
      <c r="G6" s="836"/>
      <c r="H6" s="836"/>
      <c r="I6" s="836"/>
      <c r="J6" s="836"/>
      <c r="K6" s="836"/>
      <c r="L6" s="836"/>
      <c r="M6" s="836"/>
      <c r="N6" s="836"/>
      <c r="O6" s="836"/>
      <c r="P6" s="836"/>
      <c r="Q6" s="836"/>
      <c r="R6" s="836"/>
      <c r="S6" s="836"/>
      <c r="T6" s="836"/>
    </row>
    <row r="7" spans="1:20" x14ac:dyDescent="0.25">
      <c r="B7" s="836" t="s">
        <v>622</v>
      </c>
      <c r="C7" s="836"/>
      <c r="D7" s="836"/>
      <c r="E7" s="836"/>
      <c r="F7" s="836"/>
      <c r="G7" s="836"/>
      <c r="H7" s="836"/>
      <c r="I7" s="836"/>
      <c r="J7" s="836"/>
      <c r="K7" s="836"/>
      <c r="L7" s="836"/>
      <c r="M7" s="836"/>
      <c r="N7" s="836"/>
      <c r="O7" s="836"/>
      <c r="P7" s="836"/>
      <c r="Q7" s="836"/>
      <c r="R7" s="836"/>
      <c r="S7" s="836"/>
      <c r="T7" s="836"/>
    </row>
    <row r="8" spans="1:20" x14ac:dyDescent="0.25">
      <c r="B8" s="836" t="str">
        <f>'1-2023'!B12:AY12</f>
        <v>Утвержденные плановые значения показателей приведены в соответствии с:  "решение об утверждении инвестиционной программы отсутствует"</v>
      </c>
      <c r="C8" s="836"/>
      <c r="D8" s="836"/>
      <c r="E8" s="836"/>
      <c r="F8" s="836"/>
      <c r="G8" s="836"/>
      <c r="H8" s="836"/>
      <c r="I8" s="836"/>
      <c r="J8" s="836"/>
      <c r="K8" s="836"/>
      <c r="L8" s="836"/>
      <c r="M8" s="836"/>
      <c r="N8" s="836"/>
      <c r="O8" s="836"/>
      <c r="P8" s="836"/>
      <c r="Q8" s="836"/>
      <c r="R8" s="836"/>
      <c r="S8" s="836"/>
      <c r="T8" s="836"/>
    </row>
    <row r="9" spans="1:20" x14ac:dyDescent="0.25">
      <c r="B9" s="986" t="s">
        <v>1682</v>
      </c>
      <c r="C9" s="874"/>
      <c r="D9" s="874"/>
      <c r="E9" s="874"/>
      <c r="F9" s="874"/>
      <c r="G9" s="874"/>
      <c r="H9" s="874"/>
      <c r="I9" s="874"/>
      <c r="J9" s="874"/>
      <c r="K9" s="874"/>
      <c r="L9" s="874"/>
      <c r="M9" s="874"/>
      <c r="N9" s="874"/>
      <c r="O9" s="874"/>
      <c r="P9" s="874"/>
      <c r="Q9" s="874"/>
      <c r="R9" s="874"/>
      <c r="S9" s="874"/>
      <c r="T9" s="874"/>
    </row>
    <row r="10" spans="1:20" ht="21" thickBot="1" x14ac:dyDescent="0.3">
      <c r="B10" s="1013"/>
      <c r="C10" s="1013"/>
      <c r="D10" s="1013"/>
      <c r="E10" s="1013"/>
      <c r="F10" s="1013"/>
      <c r="G10" s="1013"/>
      <c r="H10" s="1013"/>
      <c r="I10" s="1013"/>
      <c r="J10" s="1013"/>
      <c r="K10" s="1013"/>
      <c r="L10" s="1013"/>
      <c r="M10" s="1013"/>
      <c r="N10" s="1013"/>
      <c r="O10" s="1013"/>
      <c r="P10" s="1013"/>
      <c r="Q10" s="1013"/>
      <c r="R10" s="1013"/>
      <c r="S10" s="1013"/>
    </row>
    <row r="11" spans="1:20" ht="38.25" customHeight="1" thickBot="1" x14ac:dyDescent="0.3">
      <c r="A11" s="179"/>
      <c r="B11" s="1116" t="s">
        <v>7</v>
      </c>
      <c r="C11" s="1116" t="s">
        <v>8</v>
      </c>
      <c r="D11" s="1116" t="s">
        <v>9</v>
      </c>
      <c r="E11" s="897" t="s">
        <v>623</v>
      </c>
      <c r="F11" s="897" t="s">
        <v>624</v>
      </c>
      <c r="G11" s="861" t="s">
        <v>625</v>
      </c>
      <c r="H11" s="865"/>
      <c r="I11" s="865"/>
      <c r="J11" s="865"/>
      <c r="K11" s="862"/>
      <c r="L11" s="895" t="s">
        <v>626</v>
      </c>
      <c r="M11" s="861" t="s">
        <v>627</v>
      </c>
      <c r="N11" s="862"/>
      <c r="O11" s="1116" t="s">
        <v>628</v>
      </c>
      <c r="P11" s="1141" t="s">
        <v>629</v>
      </c>
      <c r="Q11" s="886" t="s">
        <v>630</v>
      </c>
      <c r="R11" s="887"/>
      <c r="S11" s="887"/>
      <c r="T11" s="888"/>
    </row>
    <row r="12" spans="1:20" ht="27.75" customHeight="1" thickBot="1" x14ac:dyDescent="0.3">
      <c r="A12" s="179"/>
      <c r="B12" s="1117"/>
      <c r="C12" s="1117"/>
      <c r="D12" s="1117"/>
      <c r="E12" s="910"/>
      <c r="F12" s="910"/>
      <c r="G12" s="863"/>
      <c r="H12" s="866"/>
      <c r="I12" s="866"/>
      <c r="J12" s="866"/>
      <c r="K12" s="864"/>
      <c r="L12" s="1149"/>
      <c r="M12" s="863"/>
      <c r="N12" s="864"/>
      <c r="O12" s="1117"/>
      <c r="P12" s="1142"/>
      <c r="Q12" s="886" t="s">
        <v>631</v>
      </c>
      <c r="R12" s="888"/>
      <c r="S12" s="883" t="s">
        <v>632</v>
      </c>
      <c r="T12" s="885"/>
    </row>
    <row r="13" spans="1:20" ht="109.5" customHeight="1" thickBot="1" x14ac:dyDescent="0.3">
      <c r="A13" s="179"/>
      <c r="B13" s="1151"/>
      <c r="C13" s="1151"/>
      <c r="D13" s="1151"/>
      <c r="E13" s="898"/>
      <c r="F13" s="898"/>
      <c r="G13" s="263" t="s">
        <v>633</v>
      </c>
      <c r="H13" s="264" t="s">
        <v>210</v>
      </c>
      <c r="I13" s="264" t="s">
        <v>634</v>
      </c>
      <c r="J13" s="265" t="s">
        <v>635</v>
      </c>
      <c r="K13" s="266" t="s">
        <v>213</v>
      </c>
      <c r="L13" s="896"/>
      <c r="M13" s="267" t="s">
        <v>636</v>
      </c>
      <c r="N13" s="268" t="s">
        <v>637</v>
      </c>
      <c r="O13" s="1151"/>
      <c r="P13" s="1102"/>
      <c r="Q13" s="269" t="s">
        <v>638</v>
      </c>
      <c r="R13" s="270" t="s">
        <v>639</v>
      </c>
      <c r="S13" s="271" t="s">
        <v>638</v>
      </c>
      <c r="T13" s="270" t="s">
        <v>639</v>
      </c>
    </row>
    <row r="14" spans="1:20" ht="15" customHeight="1" x14ac:dyDescent="0.25">
      <c r="A14" s="179"/>
      <c r="B14" s="358">
        <v>1</v>
      </c>
      <c r="C14" s="272">
        <v>2</v>
      </c>
      <c r="D14" s="272">
        <v>3</v>
      </c>
      <c r="E14" s="272">
        <v>4</v>
      </c>
      <c r="F14" s="273">
        <v>5</v>
      </c>
      <c r="G14" s="380">
        <v>6</v>
      </c>
      <c r="H14" s="381">
        <v>7</v>
      </c>
      <c r="I14" s="381">
        <v>8</v>
      </c>
      <c r="J14" s="381">
        <v>9</v>
      </c>
      <c r="K14" s="382">
        <v>10</v>
      </c>
      <c r="L14" s="274">
        <v>11</v>
      </c>
      <c r="M14" s="272">
        <v>12</v>
      </c>
      <c r="N14" s="272">
        <v>13</v>
      </c>
      <c r="O14" s="272">
        <v>14</v>
      </c>
      <c r="P14" s="273">
        <v>15</v>
      </c>
      <c r="Q14" s="275" t="s">
        <v>640</v>
      </c>
      <c r="R14" s="276" t="s">
        <v>641</v>
      </c>
      <c r="S14" s="276" t="s">
        <v>642</v>
      </c>
      <c r="T14" s="277" t="s">
        <v>643</v>
      </c>
    </row>
    <row r="15" spans="1:20" ht="48" customHeight="1" x14ac:dyDescent="0.25">
      <c r="A15" s="179"/>
      <c r="B15" s="402">
        <v>0</v>
      </c>
      <c r="C15" s="402" t="s">
        <v>92</v>
      </c>
      <c r="D15" s="403" t="s">
        <v>93</v>
      </c>
      <c r="E15" s="414">
        <f>E16+E23+E31+E37</f>
        <v>412.21311310100003</v>
      </c>
      <c r="F15" s="745"/>
      <c r="G15" s="414">
        <f>G16+G23+G31+G37</f>
        <v>395.60711311</v>
      </c>
      <c r="H15" s="746">
        <f>SUM(H16:H21)</f>
        <v>0</v>
      </c>
      <c r="I15" s="746">
        <f>SUM(I16:I21)</f>
        <v>0</v>
      </c>
      <c r="J15" s="414">
        <f>J16+J23+J31+J37</f>
        <v>395.60711311</v>
      </c>
      <c r="K15" s="746">
        <f>SUM(K16:K21)</f>
        <v>0</v>
      </c>
      <c r="L15" s="623">
        <f>L16+L17+L18+L19+L20+L21</f>
        <v>0</v>
      </c>
      <c r="M15" s="403" t="s">
        <v>180</v>
      </c>
      <c r="N15" s="623">
        <f>N16+N17+N18+N19+N20+N21</f>
        <v>0</v>
      </c>
      <c r="O15" s="403" t="s">
        <v>180</v>
      </c>
      <c r="P15" s="403" t="s">
        <v>180</v>
      </c>
      <c r="Q15" s="414">
        <f>Q16+Q23+Q31+Q37</f>
        <v>0</v>
      </c>
      <c r="R15" s="414">
        <f>R16+R23+R31+R37</f>
        <v>12.811</v>
      </c>
      <c r="S15" s="405">
        <f>S16+S23+S31+S37</f>
        <v>4.7300000000000004</v>
      </c>
      <c r="T15" s="405">
        <f>T16+T23+T31+T37</f>
        <v>8.0300000000000011</v>
      </c>
    </row>
    <row r="16" spans="1:20" ht="42" customHeight="1" x14ac:dyDescent="0.25">
      <c r="A16" s="179"/>
      <c r="B16" s="406" t="s">
        <v>94</v>
      </c>
      <c r="C16" s="413" t="s">
        <v>1506</v>
      </c>
      <c r="D16" s="399" t="s">
        <v>93</v>
      </c>
      <c r="E16" s="396">
        <f>E17+E18+E19+E20+E21+E22</f>
        <v>242.065112</v>
      </c>
      <c r="F16" s="619"/>
      <c r="G16" s="396">
        <f>G17+G18+G19+G20+G21+G22</f>
        <v>242.065112</v>
      </c>
      <c r="H16" s="700"/>
      <c r="I16" s="700"/>
      <c r="J16" s="396">
        <f>J17+J18+J19+J20+J21+J22</f>
        <v>242.065112</v>
      </c>
      <c r="K16" s="702"/>
      <c r="L16" s="400"/>
      <c r="M16" s="399"/>
      <c r="N16" s="400"/>
      <c r="O16" s="399" t="s">
        <v>180</v>
      </c>
      <c r="P16" s="399" t="s">
        <v>180</v>
      </c>
      <c r="Q16" s="700">
        <f>Q17+Q18+Q19+Q20+Q21+Q22</f>
        <v>0</v>
      </c>
      <c r="R16" s="700">
        <f>R17+R18+R19+R20+R21+R22</f>
        <v>12.811</v>
      </c>
      <c r="S16" s="700">
        <f>S17+S18+S19+S20+S21+S22</f>
        <v>4.7300000000000004</v>
      </c>
      <c r="T16" s="700">
        <f>T17+T18+T19+T20+T21+T22</f>
        <v>8.0300000000000011</v>
      </c>
    </row>
    <row r="17" spans="1:20" ht="42" customHeight="1" x14ac:dyDescent="0.25">
      <c r="A17" s="179"/>
      <c r="B17" s="406" t="s">
        <v>1507</v>
      </c>
      <c r="C17" s="413" t="s">
        <v>95</v>
      </c>
      <c r="D17" s="399" t="s">
        <v>93</v>
      </c>
      <c r="E17" s="396">
        <f>E40</f>
        <v>101.8031</v>
      </c>
      <c r="F17" s="619"/>
      <c r="G17" s="396">
        <f>G40</f>
        <v>101.803</v>
      </c>
      <c r="H17" s="700"/>
      <c r="I17" s="700"/>
      <c r="J17" s="396">
        <f>J40</f>
        <v>101.803</v>
      </c>
      <c r="K17" s="702"/>
      <c r="L17" s="400"/>
      <c r="M17" s="399"/>
      <c r="N17" s="400"/>
      <c r="O17" s="399" t="s">
        <v>180</v>
      </c>
      <c r="P17" s="399" t="s">
        <v>180</v>
      </c>
      <c r="Q17" s="396">
        <f>Q40</f>
        <v>0</v>
      </c>
      <c r="R17" s="396">
        <f>R40</f>
        <v>2.9319999999999999</v>
      </c>
      <c r="S17" s="396">
        <f>S40</f>
        <v>0</v>
      </c>
      <c r="T17" s="396">
        <f>T40</f>
        <v>1.3</v>
      </c>
    </row>
    <row r="18" spans="1:20" ht="42" customHeight="1" x14ac:dyDescent="0.25">
      <c r="A18" s="179"/>
      <c r="B18" s="406" t="s">
        <v>1508</v>
      </c>
      <c r="C18" s="413" t="s">
        <v>97</v>
      </c>
      <c r="D18" s="399" t="s">
        <v>93</v>
      </c>
      <c r="E18" s="701">
        <f>E65</f>
        <v>92.96</v>
      </c>
      <c r="F18" s="619"/>
      <c r="G18" s="701">
        <f>G65</f>
        <v>92.960099999999997</v>
      </c>
      <c r="H18" s="701"/>
      <c r="I18" s="701"/>
      <c r="J18" s="701">
        <f>J65</f>
        <v>92.960099999999997</v>
      </c>
      <c r="K18" s="747"/>
      <c r="L18" s="747"/>
      <c r="M18" s="399"/>
      <c r="N18" s="747"/>
      <c r="O18" s="399" t="s">
        <v>180</v>
      </c>
      <c r="P18" s="399" t="s">
        <v>180</v>
      </c>
      <c r="Q18" s="700">
        <f>Q65</f>
        <v>0</v>
      </c>
      <c r="R18" s="700">
        <f>R65</f>
        <v>0</v>
      </c>
      <c r="S18" s="700">
        <f>S65</f>
        <v>4.7300000000000004</v>
      </c>
      <c r="T18" s="700">
        <f>T65</f>
        <v>4.7300000000000004</v>
      </c>
    </row>
    <row r="19" spans="1:20" ht="42" customHeight="1" x14ac:dyDescent="0.25">
      <c r="A19" s="179"/>
      <c r="B19" s="406" t="s">
        <v>1509</v>
      </c>
      <c r="C19" s="413" t="s">
        <v>99</v>
      </c>
      <c r="D19" s="399" t="s">
        <v>93</v>
      </c>
      <c r="E19" s="701">
        <f>E78</f>
        <v>0</v>
      </c>
      <c r="F19" s="619"/>
      <c r="G19" s="701">
        <f>G78</f>
        <v>0</v>
      </c>
      <c r="H19" s="701"/>
      <c r="I19" s="701"/>
      <c r="J19" s="701">
        <f>J78</f>
        <v>0</v>
      </c>
      <c r="K19" s="747"/>
      <c r="L19" s="747"/>
      <c r="M19" s="399"/>
      <c r="N19" s="747"/>
      <c r="O19" s="399" t="s">
        <v>180</v>
      </c>
      <c r="P19" s="399" t="s">
        <v>180</v>
      </c>
      <c r="Q19" s="700">
        <f>Q78</f>
        <v>0</v>
      </c>
      <c r="R19" s="700">
        <f>R78</f>
        <v>0</v>
      </c>
      <c r="S19" s="700">
        <f>S78</f>
        <v>0</v>
      </c>
      <c r="T19" s="700">
        <f>T78</f>
        <v>0</v>
      </c>
    </row>
    <row r="20" spans="1:20" ht="42" customHeight="1" x14ac:dyDescent="0.25">
      <c r="A20" s="179"/>
      <c r="B20" s="406" t="s">
        <v>1510</v>
      </c>
      <c r="C20" s="413" t="s">
        <v>101</v>
      </c>
      <c r="D20" s="399" t="s">
        <v>93</v>
      </c>
      <c r="E20" s="701">
        <f>E86</f>
        <v>47.302011999999991</v>
      </c>
      <c r="F20" s="619"/>
      <c r="G20" s="701">
        <f>G86</f>
        <v>47.302011999999991</v>
      </c>
      <c r="H20" s="701"/>
      <c r="I20" s="701"/>
      <c r="J20" s="701">
        <f>J86</f>
        <v>47.302011999999991</v>
      </c>
      <c r="K20" s="747"/>
      <c r="L20" s="747"/>
      <c r="M20" s="399"/>
      <c r="N20" s="747"/>
      <c r="O20" s="399" t="s">
        <v>180</v>
      </c>
      <c r="P20" s="399" t="s">
        <v>180</v>
      </c>
      <c r="Q20" s="700">
        <f>Q86</f>
        <v>0</v>
      </c>
      <c r="R20" s="700">
        <f>R86</f>
        <v>9.8789999999999996</v>
      </c>
      <c r="S20" s="700">
        <f>S86</f>
        <v>0</v>
      </c>
      <c r="T20" s="700">
        <f>T86</f>
        <v>2</v>
      </c>
    </row>
    <row r="21" spans="1:20" ht="42" customHeight="1" x14ac:dyDescent="0.25">
      <c r="A21" s="179"/>
      <c r="B21" s="406" t="s">
        <v>1511</v>
      </c>
      <c r="C21" s="413" t="s">
        <v>103</v>
      </c>
      <c r="D21" s="399" t="s">
        <v>93</v>
      </c>
      <c r="E21" s="408">
        <f>E83</f>
        <v>0</v>
      </c>
      <c r="F21" s="619"/>
      <c r="G21" s="408">
        <f>G83</f>
        <v>0</v>
      </c>
      <c r="H21" s="701"/>
      <c r="I21" s="701"/>
      <c r="J21" s="408">
        <f>J83</f>
        <v>0</v>
      </c>
      <c r="K21" s="747"/>
      <c r="L21" s="400"/>
      <c r="M21" s="399"/>
      <c r="N21" s="400"/>
      <c r="O21" s="399" t="s">
        <v>180</v>
      </c>
      <c r="P21" s="399" t="s">
        <v>180</v>
      </c>
      <c r="Q21" s="700">
        <f t="shared" ref="Q21:T22" si="0">Q83</f>
        <v>0</v>
      </c>
      <c r="R21" s="700">
        <f t="shared" si="0"/>
        <v>0</v>
      </c>
      <c r="S21" s="700">
        <f t="shared" si="0"/>
        <v>0</v>
      </c>
      <c r="T21" s="700">
        <f t="shared" si="0"/>
        <v>0</v>
      </c>
    </row>
    <row r="22" spans="1:20" ht="42" customHeight="1" x14ac:dyDescent="0.25">
      <c r="A22" s="179"/>
      <c r="B22" s="406" t="s">
        <v>1512</v>
      </c>
      <c r="C22" s="413" t="s">
        <v>105</v>
      </c>
      <c r="D22" s="399" t="s">
        <v>93</v>
      </c>
      <c r="E22" s="748">
        <f>E84</f>
        <v>0</v>
      </c>
      <c r="F22" s="714"/>
      <c r="G22" s="748">
        <f>G84</f>
        <v>0</v>
      </c>
      <c r="H22" s="749"/>
      <c r="I22" s="749"/>
      <c r="J22" s="748">
        <f>J84</f>
        <v>0</v>
      </c>
      <c r="K22" s="749"/>
      <c r="L22" s="715"/>
      <c r="M22" s="723"/>
      <c r="N22" s="715"/>
      <c r="O22" s="723" t="s">
        <v>180</v>
      </c>
      <c r="P22" s="723" t="s">
        <v>180</v>
      </c>
      <c r="Q22" s="748">
        <f t="shared" si="0"/>
        <v>0</v>
      </c>
      <c r="R22" s="748">
        <f t="shared" si="0"/>
        <v>0</v>
      </c>
      <c r="S22" s="748">
        <f t="shared" si="0"/>
        <v>0</v>
      </c>
      <c r="T22" s="715">
        <f t="shared" si="0"/>
        <v>0</v>
      </c>
    </row>
    <row r="23" spans="1:20" ht="42" customHeight="1" x14ac:dyDescent="0.25">
      <c r="A23" s="179"/>
      <c r="B23" s="406" t="s">
        <v>96</v>
      </c>
      <c r="C23" s="413" t="s">
        <v>1513</v>
      </c>
      <c r="D23" s="399" t="s">
        <v>93</v>
      </c>
      <c r="E23" s="750">
        <f>E24+E25+E26+E27+E28+E29+E30</f>
        <v>142.00400100000002</v>
      </c>
      <c r="F23" s="714"/>
      <c r="G23" s="750">
        <f>G24+G25+G26+G27+G28+G29+G30</f>
        <v>142.00400100000002</v>
      </c>
      <c r="H23" s="750"/>
      <c r="I23" s="750"/>
      <c r="J23" s="750">
        <f>J24+J25+J26+J27+J28+J29+J30</f>
        <v>142.00400100000002</v>
      </c>
      <c r="K23" s="750"/>
      <c r="L23" s="750"/>
      <c r="M23" s="723"/>
      <c r="N23" s="750"/>
      <c r="O23" s="723" t="s">
        <v>180</v>
      </c>
      <c r="P23" s="723" t="s">
        <v>180</v>
      </c>
      <c r="Q23" s="669">
        <f>Q24+Q25+Q26+Q27+Q28+Q29+Q30</f>
        <v>0</v>
      </c>
      <c r="R23" s="669">
        <f>R24+R25+R26+R27+R28+R29+R30</f>
        <v>0</v>
      </c>
      <c r="S23" s="669">
        <f>S24+S25+S26+S27+S28+S29+S30</f>
        <v>0</v>
      </c>
      <c r="T23" s="669">
        <f>T24+T25+T26+T27+T28+T29+T30</f>
        <v>0</v>
      </c>
    </row>
    <row r="24" spans="1:20" ht="42" customHeight="1" x14ac:dyDescent="0.25">
      <c r="A24" s="179"/>
      <c r="B24" s="406" t="s">
        <v>1514</v>
      </c>
      <c r="C24" s="413" t="s">
        <v>788</v>
      </c>
      <c r="D24" s="399" t="s">
        <v>93</v>
      </c>
      <c r="E24" s="750"/>
      <c r="F24" s="714"/>
      <c r="G24" s="750"/>
      <c r="H24" s="750"/>
      <c r="I24" s="750"/>
      <c r="J24" s="750"/>
      <c r="K24" s="750"/>
      <c r="L24" s="750"/>
      <c r="M24" s="723"/>
      <c r="N24" s="750"/>
      <c r="O24" s="723" t="s">
        <v>180</v>
      </c>
      <c r="P24" s="723" t="s">
        <v>180</v>
      </c>
      <c r="Q24" s="669"/>
      <c r="R24" s="669"/>
      <c r="S24" s="669"/>
      <c r="T24" s="669"/>
    </row>
    <row r="25" spans="1:20" ht="42" customHeight="1" x14ac:dyDescent="0.25">
      <c r="A25" s="179"/>
      <c r="B25" s="406" t="s">
        <v>1515</v>
      </c>
      <c r="C25" s="413" t="s">
        <v>789</v>
      </c>
      <c r="D25" s="399" t="s">
        <v>93</v>
      </c>
      <c r="E25" s="750">
        <f>E112</f>
        <v>91.125000999999997</v>
      </c>
      <c r="F25" s="627"/>
      <c r="G25" s="750">
        <f>G112</f>
        <v>91.125000999999997</v>
      </c>
      <c r="H25" s="750"/>
      <c r="I25" s="750"/>
      <c r="J25" s="750">
        <f>J112</f>
        <v>91.125000999999997</v>
      </c>
      <c r="K25" s="751"/>
      <c r="L25" s="751"/>
      <c r="M25" s="625"/>
      <c r="N25" s="751"/>
      <c r="O25" s="625" t="s">
        <v>180</v>
      </c>
      <c r="P25" s="625" t="s">
        <v>180</v>
      </c>
      <c r="Q25" s="750">
        <f>Q112</f>
        <v>0</v>
      </c>
      <c r="R25" s="750">
        <f>R112</f>
        <v>0</v>
      </c>
      <c r="S25" s="750">
        <f>S112</f>
        <v>0</v>
      </c>
      <c r="T25" s="750">
        <f>T112</f>
        <v>0</v>
      </c>
    </row>
    <row r="26" spans="1:20" ht="42" customHeight="1" x14ac:dyDescent="0.25">
      <c r="A26" s="179"/>
      <c r="B26" s="406" t="s">
        <v>1516</v>
      </c>
      <c r="C26" s="413" t="s">
        <v>790</v>
      </c>
      <c r="D26" s="399" t="s">
        <v>93</v>
      </c>
      <c r="E26" s="750">
        <f>E121</f>
        <v>50.879000000000005</v>
      </c>
      <c r="F26" s="627"/>
      <c r="G26" s="750">
        <f>G121</f>
        <v>50.879000000000005</v>
      </c>
      <c r="H26" s="750"/>
      <c r="I26" s="750"/>
      <c r="J26" s="750">
        <f>J121</f>
        <v>50.879000000000005</v>
      </c>
      <c r="K26" s="751"/>
      <c r="L26" s="751"/>
      <c r="M26" s="625"/>
      <c r="N26" s="751"/>
      <c r="O26" s="625" t="s">
        <v>180</v>
      </c>
      <c r="P26" s="625" t="s">
        <v>180</v>
      </c>
      <c r="Q26" s="750">
        <f>Q121</f>
        <v>0</v>
      </c>
      <c r="R26" s="750">
        <f>R121</f>
        <v>0</v>
      </c>
      <c r="S26" s="750">
        <f>S121</f>
        <v>0</v>
      </c>
      <c r="T26" s="750">
        <f>T121</f>
        <v>0</v>
      </c>
    </row>
    <row r="27" spans="1:20" ht="42" customHeight="1" x14ac:dyDescent="0.25">
      <c r="A27" s="179"/>
      <c r="B27" s="406" t="s">
        <v>1517</v>
      </c>
      <c r="C27" s="413" t="s">
        <v>791</v>
      </c>
      <c r="D27" s="399" t="s">
        <v>93</v>
      </c>
      <c r="E27" s="750"/>
      <c r="F27" s="627"/>
      <c r="G27" s="750"/>
      <c r="H27" s="750"/>
      <c r="I27" s="750"/>
      <c r="J27" s="750"/>
      <c r="K27" s="751"/>
      <c r="L27" s="751"/>
      <c r="M27" s="625"/>
      <c r="N27" s="751"/>
      <c r="O27" s="625" t="s">
        <v>180</v>
      </c>
      <c r="P27" s="625" t="s">
        <v>180</v>
      </c>
      <c r="Q27" s="750"/>
      <c r="R27" s="750"/>
      <c r="S27" s="750"/>
      <c r="T27" s="750"/>
    </row>
    <row r="28" spans="1:20" ht="42" customHeight="1" x14ac:dyDescent="0.25">
      <c r="A28" s="179"/>
      <c r="B28" s="406" t="s">
        <v>1518</v>
      </c>
      <c r="C28" s="413" t="s">
        <v>792</v>
      </c>
      <c r="D28" s="399" t="s">
        <v>93</v>
      </c>
      <c r="E28" s="750"/>
      <c r="F28" s="627"/>
      <c r="G28" s="750"/>
      <c r="H28" s="750"/>
      <c r="I28" s="750"/>
      <c r="J28" s="750"/>
      <c r="K28" s="750"/>
      <c r="L28" s="750"/>
      <c r="M28" s="627"/>
      <c r="N28" s="750"/>
      <c r="O28" s="627" t="s">
        <v>180</v>
      </c>
      <c r="P28" s="627" t="s">
        <v>180</v>
      </c>
      <c r="Q28" s="750"/>
      <c r="R28" s="750"/>
      <c r="S28" s="750"/>
      <c r="T28" s="750"/>
    </row>
    <row r="29" spans="1:20" ht="42" customHeight="1" x14ac:dyDescent="0.25">
      <c r="A29" s="179"/>
      <c r="B29" s="406" t="s">
        <v>1519</v>
      </c>
      <c r="C29" s="413" t="s">
        <v>103</v>
      </c>
      <c r="D29" s="399" t="s">
        <v>93</v>
      </c>
      <c r="E29" s="750"/>
      <c r="F29" s="627"/>
      <c r="G29" s="750"/>
      <c r="H29" s="750"/>
      <c r="I29" s="750"/>
      <c r="J29" s="750"/>
      <c r="K29" s="751"/>
      <c r="L29" s="751"/>
      <c r="M29" s="625"/>
      <c r="N29" s="751"/>
      <c r="O29" s="625" t="s">
        <v>180</v>
      </c>
      <c r="P29" s="625" t="s">
        <v>180</v>
      </c>
      <c r="Q29" s="750"/>
      <c r="R29" s="750"/>
      <c r="S29" s="750"/>
      <c r="T29" s="750"/>
    </row>
    <row r="30" spans="1:20" ht="42" customHeight="1" x14ac:dyDescent="0.25">
      <c r="A30" s="179"/>
      <c r="B30" s="406" t="s">
        <v>1520</v>
      </c>
      <c r="C30" s="413" t="s">
        <v>105</v>
      </c>
      <c r="D30" s="399" t="s">
        <v>93</v>
      </c>
      <c r="E30" s="750"/>
      <c r="F30" s="627"/>
      <c r="G30" s="750"/>
      <c r="H30" s="750"/>
      <c r="I30" s="750"/>
      <c r="J30" s="750"/>
      <c r="K30" s="751"/>
      <c r="L30" s="751"/>
      <c r="M30" s="625"/>
      <c r="N30" s="751"/>
      <c r="O30" s="625" t="s">
        <v>180</v>
      </c>
      <c r="P30" s="625" t="s">
        <v>180</v>
      </c>
      <c r="Q30" s="750"/>
      <c r="R30" s="750"/>
      <c r="S30" s="750"/>
      <c r="T30" s="750"/>
    </row>
    <row r="31" spans="1:20" ht="42" customHeight="1" x14ac:dyDescent="0.25">
      <c r="A31" s="179"/>
      <c r="B31" s="406" t="s">
        <v>98</v>
      </c>
      <c r="C31" s="395" t="s">
        <v>1521</v>
      </c>
      <c r="D31" s="399" t="s">
        <v>93</v>
      </c>
      <c r="E31" s="750">
        <f>E146</f>
        <v>0</v>
      </c>
      <c r="F31" s="627"/>
      <c r="G31" s="750">
        <f>G146</f>
        <v>0</v>
      </c>
      <c r="H31" s="750"/>
      <c r="I31" s="750"/>
      <c r="J31" s="750">
        <f>J146</f>
        <v>0</v>
      </c>
      <c r="K31" s="750"/>
      <c r="L31" s="750"/>
      <c r="M31" s="627"/>
      <c r="N31" s="750"/>
      <c r="O31" s="627" t="s">
        <v>180</v>
      </c>
      <c r="P31" s="627" t="s">
        <v>180</v>
      </c>
      <c r="Q31" s="750">
        <f>Q146</f>
        <v>0</v>
      </c>
      <c r="R31" s="750">
        <f>R146</f>
        <v>0</v>
      </c>
      <c r="S31" s="750">
        <f>S146</f>
        <v>0</v>
      </c>
      <c r="T31" s="750">
        <f>T146</f>
        <v>0</v>
      </c>
    </row>
    <row r="32" spans="1:20" ht="42" customHeight="1" x14ac:dyDescent="0.25">
      <c r="A32" s="179"/>
      <c r="B32" s="406" t="s">
        <v>1522</v>
      </c>
      <c r="C32" s="395" t="s">
        <v>789</v>
      </c>
      <c r="D32" s="399" t="s">
        <v>93</v>
      </c>
      <c r="E32" s="750"/>
      <c r="F32" s="627"/>
      <c r="G32" s="750"/>
      <c r="H32" s="750"/>
      <c r="I32" s="750"/>
      <c r="J32" s="750"/>
      <c r="K32" s="750"/>
      <c r="L32" s="750"/>
      <c r="M32" s="627"/>
      <c r="N32" s="750"/>
      <c r="O32" s="627" t="s">
        <v>180</v>
      </c>
      <c r="P32" s="627" t="s">
        <v>180</v>
      </c>
      <c r="Q32" s="627"/>
      <c r="R32" s="627"/>
      <c r="S32" s="627"/>
      <c r="T32" s="627"/>
    </row>
    <row r="33" spans="1:21" s="393" customFormat="1" ht="42" customHeight="1" x14ac:dyDescent="0.25">
      <c r="A33" s="391"/>
      <c r="B33" s="406" t="s">
        <v>1523</v>
      </c>
      <c r="C33" s="395" t="s">
        <v>1524</v>
      </c>
      <c r="D33" s="399" t="s">
        <v>93</v>
      </c>
      <c r="E33" s="700"/>
      <c r="F33" s="627"/>
      <c r="G33" s="700"/>
      <c r="H33" s="700"/>
      <c r="I33" s="700"/>
      <c r="J33" s="700"/>
      <c r="K33" s="700"/>
      <c r="L33" s="700"/>
      <c r="M33" s="627"/>
      <c r="N33" s="701"/>
      <c r="O33" s="627" t="s">
        <v>180</v>
      </c>
      <c r="P33" s="627" t="s">
        <v>180</v>
      </c>
      <c r="Q33" s="408"/>
      <c r="R33" s="408"/>
      <c r="S33" s="408"/>
      <c r="T33" s="408"/>
      <c r="U33" s="392"/>
    </row>
    <row r="34" spans="1:21" ht="42" customHeight="1" x14ac:dyDescent="0.25">
      <c r="A34" s="179"/>
      <c r="B34" s="406" t="s">
        <v>1525</v>
      </c>
      <c r="C34" s="395" t="s">
        <v>1526</v>
      </c>
      <c r="D34" s="399" t="s">
        <v>93</v>
      </c>
      <c r="E34" s="619"/>
      <c r="F34" s="619"/>
      <c r="G34" s="759"/>
      <c r="H34" s="759"/>
      <c r="I34" s="759"/>
      <c r="J34" s="759"/>
      <c r="K34" s="752"/>
      <c r="L34" s="752"/>
      <c r="M34" s="399"/>
      <c r="N34" s="753"/>
      <c r="O34" s="399" t="s">
        <v>180</v>
      </c>
      <c r="P34" s="399" t="s">
        <v>180</v>
      </c>
      <c r="Q34" s="619"/>
      <c r="R34" s="619"/>
      <c r="S34" s="619"/>
      <c r="T34" s="619"/>
    </row>
    <row r="35" spans="1:21" ht="42" customHeight="1" x14ac:dyDescent="0.25">
      <c r="A35" s="179"/>
      <c r="B35" s="406" t="s">
        <v>1527</v>
      </c>
      <c r="C35" s="395" t="s">
        <v>103</v>
      </c>
      <c r="D35" s="399" t="s">
        <v>93</v>
      </c>
      <c r="E35" s="396">
        <f>E167</f>
        <v>0</v>
      </c>
      <c r="F35" s="619"/>
      <c r="G35" s="396">
        <f>G167</f>
        <v>0</v>
      </c>
      <c r="H35" s="700"/>
      <c r="I35" s="700"/>
      <c r="J35" s="396">
        <f>J167</f>
        <v>0</v>
      </c>
      <c r="K35" s="700"/>
      <c r="L35" s="408"/>
      <c r="M35" s="619"/>
      <c r="N35" s="408"/>
      <c r="O35" s="619" t="s">
        <v>180</v>
      </c>
      <c r="P35" s="619" t="s">
        <v>180</v>
      </c>
      <c r="Q35" s="396">
        <f t="shared" ref="Q35:T37" si="1">Q167</f>
        <v>0</v>
      </c>
      <c r="R35" s="396">
        <f t="shared" si="1"/>
        <v>0</v>
      </c>
      <c r="S35" s="396">
        <f t="shared" si="1"/>
        <v>0</v>
      </c>
      <c r="T35" s="396">
        <f t="shared" si="1"/>
        <v>0</v>
      </c>
    </row>
    <row r="36" spans="1:21" ht="42" customHeight="1" x14ac:dyDescent="0.25">
      <c r="A36" s="179"/>
      <c r="B36" s="406" t="s">
        <v>1528</v>
      </c>
      <c r="C36" s="395" t="s">
        <v>105</v>
      </c>
      <c r="D36" s="399" t="s">
        <v>93</v>
      </c>
      <c r="E36" s="396">
        <f>E168</f>
        <v>0</v>
      </c>
      <c r="F36" s="418"/>
      <c r="G36" s="396">
        <f>G168</f>
        <v>0</v>
      </c>
      <c r="H36" s="700"/>
      <c r="I36" s="700"/>
      <c r="J36" s="396">
        <f>J168</f>
        <v>0</v>
      </c>
      <c r="K36" s="700"/>
      <c r="L36" s="396"/>
      <c r="M36" s="619"/>
      <c r="N36" s="396"/>
      <c r="O36" s="619" t="s">
        <v>180</v>
      </c>
      <c r="P36" s="619" t="s">
        <v>180</v>
      </c>
      <c r="Q36" s="396">
        <f t="shared" si="1"/>
        <v>0</v>
      </c>
      <c r="R36" s="396">
        <f t="shared" si="1"/>
        <v>0</v>
      </c>
      <c r="S36" s="396">
        <f t="shared" si="1"/>
        <v>0</v>
      </c>
      <c r="T36" s="396">
        <f t="shared" si="1"/>
        <v>0</v>
      </c>
    </row>
    <row r="37" spans="1:21" ht="42" customHeight="1" x14ac:dyDescent="0.25">
      <c r="A37" s="179"/>
      <c r="B37" s="406" t="s">
        <v>100</v>
      </c>
      <c r="C37" s="395" t="s">
        <v>1529</v>
      </c>
      <c r="D37" s="399" t="s">
        <v>93</v>
      </c>
      <c r="E37" s="396">
        <f>E169</f>
        <v>28.144000101</v>
      </c>
      <c r="F37" s="418"/>
      <c r="G37" s="396">
        <f>G169</f>
        <v>11.53800011</v>
      </c>
      <c r="H37" s="700"/>
      <c r="I37" s="700"/>
      <c r="J37" s="396">
        <f>J169</f>
        <v>11.53800011</v>
      </c>
      <c r="K37" s="700"/>
      <c r="L37" s="396"/>
      <c r="M37" s="619"/>
      <c r="N37" s="396"/>
      <c r="O37" s="619" t="s">
        <v>180</v>
      </c>
      <c r="P37" s="619" t="s">
        <v>180</v>
      </c>
      <c r="Q37" s="408">
        <f t="shared" si="1"/>
        <v>0</v>
      </c>
      <c r="R37" s="408">
        <f t="shared" si="1"/>
        <v>0</v>
      </c>
      <c r="S37" s="408">
        <f t="shared" si="1"/>
        <v>0</v>
      </c>
      <c r="T37" s="408">
        <f t="shared" si="1"/>
        <v>0</v>
      </c>
    </row>
    <row r="38" spans="1:21" ht="48" customHeight="1" x14ac:dyDescent="0.25">
      <c r="A38" s="179"/>
      <c r="B38" s="402" t="s">
        <v>106</v>
      </c>
      <c r="C38" s="409" t="s">
        <v>107</v>
      </c>
      <c r="D38" s="403" t="s">
        <v>93</v>
      </c>
      <c r="E38" s="414">
        <f t="shared" ref="E38:S38" si="2">SUBTOTAL(9,E39:E173)</f>
        <v>412.21311310099986</v>
      </c>
      <c r="F38" s="414">
        <f t="shared" si="2"/>
        <v>0</v>
      </c>
      <c r="G38" s="414">
        <f t="shared" si="2"/>
        <v>395.60711310999994</v>
      </c>
      <c r="H38" s="414">
        <f t="shared" si="2"/>
        <v>0</v>
      </c>
      <c r="I38" s="414">
        <f t="shared" si="2"/>
        <v>0</v>
      </c>
      <c r="J38" s="414">
        <f t="shared" si="2"/>
        <v>395.60711310999994</v>
      </c>
      <c r="K38" s="414">
        <f t="shared" si="2"/>
        <v>0</v>
      </c>
      <c r="L38" s="414">
        <f t="shared" si="2"/>
        <v>0</v>
      </c>
      <c r="M38" s="414">
        <f t="shared" si="2"/>
        <v>0</v>
      </c>
      <c r="N38" s="414">
        <f t="shared" si="2"/>
        <v>0</v>
      </c>
      <c r="O38" s="414">
        <f t="shared" si="2"/>
        <v>0</v>
      </c>
      <c r="P38" s="414">
        <f t="shared" si="2"/>
        <v>0</v>
      </c>
      <c r="Q38" s="414">
        <f t="shared" si="2"/>
        <v>0</v>
      </c>
      <c r="R38" s="414">
        <f t="shared" si="2"/>
        <v>12.811</v>
      </c>
      <c r="S38" s="414">
        <f t="shared" si="2"/>
        <v>4.7300000000000004</v>
      </c>
      <c r="T38" s="414">
        <f>SUBTOTAL(9,T39:T173)</f>
        <v>8.0300000000000011</v>
      </c>
      <c r="U38" s="278"/>
    </row>
    <row r="39" spans="1:21" ht="48" customHeight="1" x14ac:dyDescent="0.25">
      <c r="A39" s="179"/>
      <c r="B39" s="402" t="s">
        <v>108</v>
      </c>
      <c r="C39" s="409" t="s">
        <v>1530</v>
      </c>
      <c r="D39" s="403" t="s">
        <v>93</v>
      </c>
      <c r="E39" s="414">
        <f t="shared" ref="E39:S39" si="3">SUBTOTAL(9,E40:E96)</f>
        <v>242.06511199999997</v>
      </c>
      <c r="F39" s="414">
        <f t="shared" si="3"/>
        <v>0</v>
      </c>
      <c r="G39" s="414">
        <f t="shared" si="3"/>
        <v>242.06511199999997</v>
      </c>
      <c r="H39" s="414">
        <f t="shared" si="3"/>
        <v>0</v>
      </c>
      <c r="I39" s="414">
        <f t="shared" si="3"/>
        <v>0</v>
      </c>
      <c r="J39" s="414">
        <f t="shared" si="3"/>
        <v>242.06511199999997</v>
      </c>
      <c r="K39" s="414">
        <f t="shared" si="3"/>
        <v>0</v>
      </c>
      <c r="L39" s="414">
        <f t="shared" si="3"/>
        <v>0</v>
      </c>
      <c r="M39" s="414">
        <f t="shared" si="3"/>
        <v>0</v>
      </c>
      <c r="N39" s="414">
        <f t="shared" si="3"/>
        <v>0</v>
      </c>
      <c r="O39" s="414">
        <f t="shared" si="3"/>
        <v>0</v>
      </c>
      <c r="P39" s="414">
        <f t="shared" si="3"/>
        <v>0</v>
      </c>
      <c r="Q39" s="414">
        <f t="shared" si="3"/>
        <v>0</v>
      </c>
      <c r="R39" s="414">
        <f t="shared" si="3"/>
        <v>12.811</v>
      </c>
      <c r="S39" s="414">
        <f t="shared" si="3"/>
        <v>4.7300000000000004</v>
      </c>
      <c r="T39" s="414">
        <f>SUBTOTAL(9,T40:T96)</f>
        <v>8.0300000000000011</v>
      </c>
    </row>
    <row r="40" spans="1:21" ht="48" customHeight="1" x14ac:dyDescent="0.25">
      <c r="B40" s="409" t="s">
        <v>110</v>
      </c>
      <c r="C40" s="409" t="s">
        <v>109</v>
      </c>
      <c r="D40" s="403" t="s">
        <v>93</v>
      </c>
      <c r="E40" s="414">
        <f t="shared" ref="E40:S40" si="4">SUBTOTAL(9,E41:E64)</f>
        <v>101.8031</v>
      </c>
      <c r="F40" s="414">
        <f t="shared" si="4"/>
        <v>0</v>
      </c>
      <c r="G40" s="414">
        <f t="shared" si="4"/>
        <v>101.803</v>
      </c>
      <c r="H40" s="414">
        <f t="shared" si="4"/>
        <v>0</v>
      </c>
      <c r="I40" s="414">
        <f t="shared" si="4"/>
        <v>0</v>
      </c>
      <c r="J40" s="414">
        <f t="shared" si="4"/>
        <v>101.803</v>
      </c>
      <c r="K40" s="414">
        <f t="shared" si="4"/>
        <v>0</v>
      </c>
      <c r="L40" s="414">
        <f t="shared" si="4"/>
        <v>0</v>
      </c>
      <c r="M40" s="414">
        <f t="shared" si="4"/>
        <v>0</v>
      </c>
      <c r="N40" s="414">
        <f t="shared" si="4"/>
        <v>0</v>
      </c>
      <c r="O40" s="414">
        <f t="shared" si="4"/>
        <v>0</v>
      </c>
      <c r="P40" s="414">
        <f t="shared" si="4"/>
        <v>0</v>
      </c>
      <c r="Q40" s="414">
        <f t="shared" si="4"/>
        <v>0</v>
      </c>
      <c r="R40" s="414">
        <f t="shared" si="4"/>
        <v>2.9319999999999999</v>
      </c>
      <c r="S40" s="414">
        <f t="shared" si="4"/>
        <v>0</v>
      </c>
      <c r="T40" s="414">
        <f>SUBTOTAL(9,T41:T64)</f>
        <v>1.3</v>
      </c>
    </row>
    <row r="41" spans="1:21" ht="48" customHeight="1" x14ac:dyDescent="0.25">
      <c r="B41" s="409" t="s">
        <v>112</v>
      </c>
      <c r="C41" s="409" t="s">
        <v>111</v>
      </c>
      <c r="D41" s="403" t="s">
        <v>93</v>
      </c>
      <c r="E41" s="414">
        <f t="shared" ref="E41:S41" si="5">SUBTOTAL(9,E42:E47)</f>
        <v>73.674999999999997</v>
      </c>
      <c r="F41" s="414">
        <f t="shared" si="5"/>
        <v>0</v>
      </c>
      <c r="G41" s="414">
        <f t="shared" si="5"/>
        <v>73.674999999999997</v>
      </c>
      <c r="H41" s="414">
        <f t="shared" si="5"/>
        <v>0</v>
      </c>
      <c r="I41" s="414">
        <f t="shared" si="5"/>
        <v>0</v>
      </c>
      <c r="J41" s="414">
        <f t="shared" si="5"/>
        <v>73.674999999999997</v>
      </c>
      <c r="K41" s="414">
        <f t="shared" si="5"/>
        <v>0</v>
      </c>
      <c r="L41" s="414">
        <f t="shared" si="5"/>
        <v>0</v>
      </c>
      <c r="M41" s="414">
        <f t="shared" si="5"/>
        <v>0</v>
      </c>
      <c r="N41" s="414">
        <f t="shared" si="5"/>
        <v>0</v>
      </c>
      <c r="O41" s="414">
        <f t="shared" si="5"/>
        <v>0</v>
      </c>
      <c r="P41" s="414">
        <f t="shared" si="5"/>
        <v>0</v>
      </c>
      <c r="Q41" s="414">
        <f t="shared" si="5"/>
        <v>0</v>
      </c>
      <c r="R41" s="414">
        <f t="shared" si="5"/>
        <v>2.9319999999999999</v>
      </c>
      <c r="S41" s="414">
        <f t="shared" si="5"/>
        <v>0</v>
      </c>
      <c r="T41" s="414">
        <f>SUBTOTAL(9,T42:T47)</f>
        <v>1.3</v>
      </c>
    </row>
    <row r="42" spans="1:21" ht="42" customHeight="1" x14ac:dyDescent="0.25">
      <c r="B42" s="410" t="s">
        <v>1405</v>
      </c>
      <c r="C42" s="411" t="s">
        <v>113</v>
      </c>
      <c r="D42" s="395" t="s">
        <v>93</v>
      </c>
      <c r="E42" s="396">
        <f t="shared" ref="E42:S42" si="6">SUBTOTAL(9,E43)</f>
        <v>38.012999999999998</v>
      </c>
      <c r="F42" s="396">
        <f t="shared" si="6"/>
        <v>0</v>
      </c>
      <c r="G42" s="396">
        <f t="shared" si="6"/>
        <v>38.012999999999998</v>
      </c>
      <c r="H42" s="396">
        <f t="shared" si="6"/>
        <v>0</v>
      </c>
      <c r="I42" s="396">
        <f t="shared" si="6"/>
        <v>0</v>
      </c>
      <c r="J42" s="396">
        <f t="shared" si="6"/>
        <v>38.012999999999998</v>
      </c>
      <c r="K42" s="396">
        <f t="shared" si="6"/>
        <v>0</v>
      </c>
      <c r="L42" s="396">
        <f t="shared" si="6"/>
        <v>0</v>
      </c>
      <c r="M42" s="396">
        <f t="shared" si="6"/>
        <v>0</v>
      </c>
      <c r="N42" s="396">
        <f t="shared" si="6"/>
        <v>0</v>
      </c>
      <c r="O42" s="396">
        <f t="shared" si="6"/>
        <v>0</v>
      </c>
      <c r="P42" s="396">
        <f t="shared" si="6"/>
        <v>0</v>
      </c>
      <c r="Q42" s="396">
        <f t="shared" si="6"/>
        <v>0</v>
      </c>
      <c r="R42" s="396">
        <f t="shared" si="6"/>
        <v>1.0720000000000001</v>
      </c>
      <c r="S42" s="396">
        <f t="shared" si="6"/>
        <v>0</v>
      </c>
      <c r="T42" s="396">
        <f>SUBTOTAL(9,T43)</f>
        <v>0.1</v>
      </c>
    </row>
    <row r="43" spans="1:21" ht="33" customHeight="1" x14ac:dyDescent="0.25">
      <c r="B43" s="554" t="s">
        <v>1405</v>
      </c>
      <c r="C43" s="608" t="s">
        <v>1552</v>
      </c>
      <c r="D43" s="613" t="s">
        <v>1616</v>
      </c>
      <c r="E43" s="68">
        <f>'2'!U48</f>
        <v>38.012999999999998</v>
      </c>
      <c r="F43" s="388" t="s">
        <v>683</v>
      </c>
      <c r="G43" s="316">
        <f>SUM(H43:K43)</f>
        <v>38.012999999999998</v>
      </c>
      <c r="H43" s="350"/>
      <c r="I43" s="350"/>
      <c r="J43" s="68">
        <f>'2'!CK48</f>
        <v>38.012999999999998</v>
      </c>
      <c r="K43" s="350"/>
      <c r="L43" s="316"/>
      <c r="M43" s="389"/>
      <c r="N43" s="316"/>
      <c r="O43" s="388" t="s">
        <v>1672</v>
      </c>
      <c r="P43" s="316" t="s">
        <v>180</v>
      </c>
      <c r="Q43" s="316">
        <v>0</v>
      </c>
      <c r="R43" s="316">
        <f>'5-2023'!AK51</f>
        <v>1.0720000000000001</v>
      </c>
      <c r="S43" s="316">
        <v>0</v>
      </c>
      <c r="T43" s="316">
        <f>'5-2023'!AI51</f>
        <v>0.1</v>
      </c>
    </row>
    <row r="44" spans="1:21" ht="42" customHeight="1" x14ac:dyDescent="0.25">
      <c r="B44" s="410" t="s">
        <v>1404</v>
      </c>
      <c r="C44" s="411" t="s">
        <v>1531</v>
      </c>
      <c r="D44" s="395" t="s">
        <v>93</v>
      </c>
      <c r="E44" s="408">
        <f t="shared" ref="E44:S44" si="7">SUBTOTAL(9,E45:E46)</f>
        <v>35.661999999999999</v>
      </c>
      <c r="F44" s="408">
        <f t="shared" si="7"/>
        <v>0</v>
      </c>
      <c r="G44" s="408">
        <f t="shared" si="7"/>
        <v>35.661999999999999</v>
      </c>
      <c r="H44" s="408">
        <f t="shared" si="7"/>
        <v>0</v>
      </c>
      <c r="I44" s="408">
        <f t="shared" si="7"/>
        <v>0</v>
      </c>
      <c r="J44" s="408">
        <f t="shared" si="7"/>
        <v>35.661999999999999</v>
      </c>
      <c r="K44" s="408">
        <f t="shared" si="7"/>
        <v>0</v>
      </c>
      <c r="L44" s="408">
        <f t="shared" si="7"/>
        <v>0</v>
      </c>
      <c r="M44" s="408">
        <f t="shared" si="7"/>
        <v>0</v>
      </c>
      <c r="N44" s="408">
        <f t="shared" si="7"/>
        <v>0</v>
      </c>
      <c r="O44" s="408">
        <f t="shared" si="7"/>
        <v>0</v>
      </c>
      <c r="P44" s="408">
        <f t="shared" si="7"/>
        <v>0</v>
      </c>
      <c r="Q44" s="408">
        <f t="shared" si="7"/>
        <v>0</v>
      </c>
      <c r="R44" s="408">
        <f t="shared" si="7"/>
        <v>1.8599999999999999</v>
      </c>
      <c r="S44" s="408">
        <f t="shared" si="7"/>
        <v>0</v>
      </c>
      <c r="T44" s="408">
        <f>SUBTOTAL(9,T45:T46)</f>
        <v>1.2000000000000002</v>
      </c>
    </row>
    <row r="45" spans="1:21" ht="33" customHeight="1" x14ac:dyDescent="0.25">
      <c r="B45" s="554" t="s">
        <v>1404</v>
      </c>
      <c r="C45" s="608" t="s">
        <v>1553</v>
      </c>
      <c r="D45" s="613" t="s">
        <v>1617</v>
      </c>
      <c r="E45" s="68">
        <f>'2'!U50</f>
        <v>18.983000000000001</v>
      </c>
      <c r="F45" s="388" t="s">
        <v>1671</v>
      </c>
      <c r="G45" s="316">
        <f>SUM(H45:K45)</f>
        <v>18.983000000000001</v>
      </c>
      <c r="H45" s="350"/>
      <c r="I45" s="350"/>
      <c r="J45" s="68">
        <f>'2'!CK50</f>
        <v>18.983000000000001</v>
      </c>
      <c r="K45" s="350"/>
      <c r="L45" s="316"/>
      <c r="M45" s="389"/>
      <c r="N45" s="316"/>
      <c r="O45" s="388" t="s">
        <v>1672</v>
      </c>
      <c r="P45" s="316" t="s">
        <v>180</v>
      </c>
      <c r="Q45" s="316">
        <v>0</v>
      </c>
      <c r="R45" s="316">
        <f>'5-2023'!AK53</f>
        <v>0.88</v>
      </c>
      <c r="S45" s="316">
        <v>0</v>
      </c>
      <c r="T45" s="316">
        <f>'5-2023'!AI53</f>
        <v>0.8</v>
      </c>
    </row>
    <row r="46" spans="1:21" ht="33" customHeight="1" x14ac:dyDescent="0.25">
      <c r="B46" s="554" t="s">
        <v>1404</v>
      </c>
      <c r="C46" s="608" t="s">
        <v>1551</v>
      </c>
      <c r="D46" s="613" t="s">
        <v>1618</v>
      </c>
      <c r="E46" s="68">
        <f>'2'!U51</f>
        <v>16.678999999999998</v>
      </c>
      <c r="F46" s="388" t="s">
        <v>683</v>
      </c>
      <c r="G46" s="316">
        <f>SUM(H46:K46)</f>
        <v>16.678999999999998</v>
      </c>
      <c r="H46" s="350"/>
      <c r="I46" s="350"/>
      <c r="J46" s="68">
        <f>'2'!CK51</f>
        <v>16.678999999999998</v>
      </c>
      <c r="K46" s="350"/>
      <c r="L46" s="316"/>
      <c r="M46" s="389"/>
      <c r="N46" s="316"/>
      <c r="O46" s="388" t="s">
        <v>1672</v>
      </c>
      <c r="P46" s="316" t="s">
        <v>180</v>
      </c>
      <c r="Q46" s="316">
        <v>0</v>
      </c>
      <c r="R46" s="316">
        <f>'5-2023'!AK54</f>
        <v>0.98</v>
      </c>
      <c r="S46" s="316">
        <v>0</v>
      </c>
      <c r="T46" s="316">
        <f>'5-2023'!AI54</f>
        <v>0.4</v>
      </c>
    </row>
    <row r="47" spans="1:21" ht="42" customHeight="1" x14ac:dyDescent="0.25">
      <c r="B47" s="410" t="s">
        <v>1403</v>
      </c>
      <c r="C47" s="411" t="s">
        <v>117</v>
      </c>
      <c r="D47" s="395" t="s">
        <v>93</v>
      </c>
      <c r="E47" s="610"/>
      <c r="F47" s="756"/>
      <c r="G47" s="400"/>
      <c r="H47" s="702"/>
      <c r="I47" s="702"/>
      <c r="J47" s="610"/>
      <c r="K47" s="702"/>
      <c r="L47" s="400"/>
      <c r="M47" s="757"/>
      <c r="N47" s="400"/>
      <c r="O47" s="756" t="s">
        <v>180</v>
      </c>
      <c r="P47" s="397" t="s">
        <v>180</v>
      </c>
      <c r="Q47" s="397"/>
      <c r="R47" s="397"/>
      <c r="S47" s="610"/>
      <c r="T47" s="610"/>
    </row>
    <row r="48" spans="1:21" ht="48" customHeight="1" x14ac:dyDescent="0.25">
      <c r="B48" s="402" t="s">
        <v>114</v>
      </c>
      <c r="C48" s="409" t="s">
        <v>119</v>
      </c>
      <c r="D48" s="402" t="s">
        <v>93</v>
      </c>
      <c r="E48" s="612"/>
      <c r="F48" s="755"/>
      <c r="G48" s="404"/>
      <c r="H48" s="696"/>
      <c r="I48" s="696"/>
      <c r="J48" s="612"/>
      <c r="K48" s="696"/>
      <c r="L48" s="404"/>
      <c r="M48" s="754"/>
      <c r="N48" s="404"/>
      <c r="O48" s="755" t="s">
        <v>180</v>
      </c>
      <c r="P48" s="601" t="s">
        <v>180</v>
      </c>
      <c r="Q48" s="601"/>
      <c r="R48" s="601"/>
      <c r="S48" s="612"/>
      <c r="T48" s="612"/>
    </row>
    <row r="49" spans="1:21" ht="42" customHeight="1" x14ac:dyDescent="0.25">
      <c r="B49" s="411" t="s">
        <v>1532</v>
      </c>
      <c r="C49" s="411" t="s">
        <v>1533</v>
      </c>
      <c r="D49" s="413" t="s">
        <v>93</v>
      </c>
      <c r="E49" s="610"/>
      <c r="F49" s="756"/>
      <c r="G49" s="400"/>
      <c r="H49" s="702"/>
      <c r="I49" s="702"/>
      <c r="J49" s="610"/>
      <c r="K49" s="702"/>
      <c r="L49" s="400"/>
      <c r="M49" s="757"/>
      <c r="N49" s="400"/>
      <c r="O49" s="756" t="s">
        <v>180</v>
      </c>
      <c r="P49" s="397" t="s">
        <v>180</v>
      </c>
      <c r="Q49" s="397"/>
      <c r="R49" s="397"/>
      <c r="S49" s="610"/>
      <c r="T49" s="610"/>
    </row>
    <row r="50" spans="1:21" ht="42" customHeight="1" x14ac:dyDescent="0.25">
      <c r="B50" s="410" t="s">
        <v>1534</v>
      </c>
      <c r="C50" s="411" t="s">
        <v>123</v>
      </c>
      <c r="D50" s="413" t="s">
        <v>93</v>
      </c>
      <c r="E50" s="610"/>
      <c r="F50" s="756"/>
      <c r="G50" s="400"/>
      <c r="H50" s="702"/>
      <c r="I50" s="702"/>
      <c r="J50" s="610"/>
      <c r="K50" s="702"/>
      <c r="L50" s="400"/>
      <c r="M50" s="757"/>
      <c r="N50" s="400"/>
      <c r="O50" s="756" t="s">
        <v>180</v>
      </c>
      <c r="P50" s="397" t="s">
        <v>180</v>
      </c>
      <c r="Q50" s="397"/>
      <c r="R50" s="397"/>
      <c r="S50" s="610"/>
      <c r="T50" s="610"/>
    </row>
    <row r="51" spans="1:21" ht="48" customHeight="1" x14ac:dyDescent="0.25">
      <c r="A51" s="179"/>
      <c r="B51" s="402" t="s">
        <v>116</v>
      </c>
      <c r="C51" s="402" t="s">
        <v>1535</v>
      </c>
      <c r="D51" s="402" t="s">
        <v>93</v>
      </c>
      <c r="E51" s="414"/>
      <c r="F51" s="416"/>
      <c r="G51" s="414"/>
      <c r="H51" s="758"/>
      <c r="I51" s="746"/>
      <c r="J51" s="414"/>
      <c r="K51" s="758"/>
      <c r="L51" s="414"/>
      <c r="M51" s="416"/>
      <c r="N51" s="414"/>
      <c r="O51" s="416" t="s">
        <v>180</v>
      </c>
      <c r="P51" s="416" t="s">
        <v>180</v>
      </c>
      <c r="Q51" s="414"/>
      <c r="R51" s="414"/>
      <c r="S51" s="414"/>
      <c r="T51" s="414"/>
    </row>
    <row r="52" spans="1:21" ht="48" customHeight="1" x14ac:dyDescent="0.25">
      <c r="A52" s="179"/>
      <c r="B52" s="402" t="s">
        <v>1536</v>
      </c>
      <c r="C52" s="402" t="s">
        <v>795</v>
      </c>
      <c r="D52" s="402" t="s">
        <v>93</v>
      </c>
      <c r="E52" s="416"/>
      <c r="F52" s="416"/>
      <c r="G52" s="416"/>
      <c r="H52" s="746"/>
      <c r="I52" s="746"/>
      <c r="J52" s="414"/>
      <c r="K52" s="746"/>
      <c r="L52" s="414"/>
      <c r="M52" s="416"/>
      <c r="N52" s="414"/>
      <c r="O52" s="416" t="s">
        <v>180</v>
      </c>
      <c r="P52" s="416" t="s">
        <v>180</v>
      </c>
      <c r="Q52" s="414"/>
      <c r="R52" s="414"/>
      <c r="S52" s="414"/>
      <c r="T52" s="414"/>
    </row>
    <row r="53" spans="1:21" ht="69" hidden="1" customHeight="1" x14ac:dyDescent="0.25">
      <c r="A53" s="179"/>
      <c r="B53" s="413" t="s">
        <v>1536</v>
      </c>
      <c r="C53" s="413" t="s">
        <v>1537</v>
      </c>
      <c r="D53" s="413" t="s">
        <v>93</v>
      </c>
      <c r="E53" s="385"/>
      <c r="F53" s="383"/>
      <c r="G53" s="279"/>
      <c r="H53" s="279"/>
      <c r="I53" s="279"/>
      <c r="J53" s="386"/>
      <c r="K53" s="279"/>
      <c r="L53" s="279"/>
      <c r="M53" s="362"/>
      <c r="N53" s="279"/>
      <c r="O53" s="384" t="s">
        <v>610</v>
      </c>
      <c r="P53" s="362" t="s">
        <v>180</v>
      </c>
      <c r="Q53" s="323"/>
      <c r="R53" s="323"/>
      <c r="S53" s="323"/>
      <c r="T53" s="323"/>
      <c r="U53" s="280"/>
    </row>
    <row r="54" spans="1:21" ht="42" customHeight="1" x14ac:dyDescent="0.25">
      <c r="A54" s="179"/>
      <c r="B54" s="413" t="s">
        <v>1536</v>
      </c>
      <c r="C54" s="413" t="s">
        <v>1539</v>
      </c>
      <c r="D54" s="413" t="s">
        <v>93</v>
      </c>
      <c r="E54" s="418"/>
      <c r="F54" s="418"/>
      <c r="G54" s="418"/>
      <c r="H54" s="418"/>
      <c r="I54" s="418"/>
      <c r="J54" s="418"/>
      <c r="K54" s="418"/>
      <c r="L54" s="418"/>
      <c r="M54" s="418"/>
      <c r="N54" s="418"/>
      <c r="O54" s="418" t="s">
        <v>180</v>
      </c>
      <c r="P54" s="418" t="s">
        <v>180</v>
      </c>
      <c r="Q54" s="396"/>
      <c r="R54" s="396"/>
      <c r="S54" s="396"/>
      <c r="T54" s="396"/>
    </row>
    <row r="55" spans="1:21" ht="42" customHeight="1" x14ac:dyDescent="0.25">
      <c r="A55" s="179"/>
      <c r="B55" s="413" t="s">
        <v>1536</v>
      </c>
      <c r="C55" s="413" t="s">
        <v>1540</v>
      </c>
      <c r="D55" s="413" t="s">
        <v>93</v>
      </c>
      <c r="E55" s="700"/>
      <c r="F55" s="418"/>
      <c r="G55" s="396"/>
      <c r="H55" s="759"/>
      <c r="I55" s="759"/>
      <c r="J55" s="396"/>
      <c r="K55" s="759"/>
      <c r="L55" s="396"/>
      <c r="M55" s="418"/>
      <c r="N55" s="396"/>
      <c r="O55" s="418" t="s">
        <v>180</v>
      </c>
      <c r="P55" s="418" t="s">
        <v>180</v>
      </c>
      <c r="Q55" s="760"/>
      <c r="R55" s="760"/>
      <c r="S55" s="760"/>
      <c r="T55" s="760"/>
    </row>
    <row r="56" spans="1:21" ht="48" customHeight="1" x14ac:dyDescent="0.25">
      <c r="A56" s="179"/>
      <c r="B56" s="599" t="s">
        <v>1538</v>
      </c>
      <c r="C56" s="402" t="s">
        <v>795</v>
      </c>
      <c r="D56" s="402" t="s">
        <v>93</v>
      </c>
      <c r="E56" s="761"/>
      <c r="F56" s="601"/>
      <c r="G56" s="761"/>
      <c r="H56" s="761"/>
      <c r="I56" s="761"/>
      <c r="J56" s="761"/>
      <c r="K56" s="761"/>
      <c r="L56" s="761"/>
      <c r="M56" s="601"/>
      <c r="N56" s="761"/>
      <c r="O56" s="601" t="s">
        <v>180</v>
      </c>
      <c r="P56" s="601" t="s">
        <v>180</v>
      </c>
      <c r="Q56" s="761"/>
      <c r="R56" s="761"/>
      <c r="S56" s="761"/>
      <c r="T56" s="761"/>
    </row>
    <row r="57" spans="1:21" ht="42" customHeight="1" x14ac:dyDescent="0.25">
      <c r="A57" s="179"/>
      <c r="B57" s="413" t="s">
        <v>1538</v>
      </c>
      <c r="C57" s="413" t="s">
        <v>1537</v>
      </c>
      <c r="D57" s="413" t="s">
        <v>93</v>
      </c>
      <c r="E57" s="752">
        <v>0</v>
      </c>
      <c r="F57" s="397"/>
      <c r="G57" s="752"/>
      <c r="H57" s="752"/>
      <c r="I57" s="752"/>
      <c r="J57" s="752"/>
      <c r="K57" s="752"/>
      <c r="L57" s="752"/>
      <c r="M57" s="397"/>
      <c r="N57" s="752"/>
      <c r="O57" s="397" t="s">
        <v>180</v>
      </c>
      <c r="P57" s="397" t="s">
        <v>180</v>
      </c>
      <c r="Q57" s="752"/>
      <c r="R57" s="752"/>
      <c r="S57" s="752"/>
      <c r="T57" s="752"/>
    </row>
    <row r="58" spans="1:21" ht="42" customHeight="1" x14ac:dyDescent="0.25">
      <c r="A58" s="179"/>
      <c r="B58" s="413" t="s">
        <v>1538</v>
      </c>
      <c r="C58" s="413" t="s">
        <v>1539</v>
      </c>
      <c r="D58" s="413" t="s">
        <v>93</v>
      </c>
      <c r="E58" s="752">
        <v>0</v>
      </c>
      <c r="F58" s="397"/>
      <c r="G58" s="752"/>
      <c r="H58" s="752"/>
      <c r="I58" s="752"/>
      <c r="J58" s="752"/>
      <c r="K58" s="752"/>
      <c r="L58" s="752"/>
      <c r="M58" s="397"/>
      <c r="N58" s="752"/>
      <c r="O58" s="397" t="s">
        <v>180</v>
      </c>
      <c r="P58" s="397" t="s">
        <v>180</v>
      </c>
      <c r="Q58" s="752"/>
      <c r="R58" s="752"/>
      <c r="S58" s="752"/>
      <c r="T58" s="752"/>
    </row>
    <row r="59" spans="1:21" ht="42" customHeight="1" x14ac:dyDescent="0.25">
      <c r="A59" s="179"/>
      <c r="B59" s="413" t="s">
        <v>1538</v>
      </c>
      <c r="C59" s="413" t="s">
        <v>1540</v>
      </c>
      <c r="D59" s="413" t="s">
        <v>93</v>
      </c>
      <c r="E59" s="752">
        <v>0</v>
      </c>
      <c r="F59" s="397"/>
      <c r="G59" s="752"/>
      <c r="H59" s="752"/>
      <c r="I59" s="752"/>
      <c r="J59" s="752"/>
      <c r="K59" s="752"/>
      <c r="L59" s="752"/>
      <c r="M59" s="397"/>
      <c r="N59" s="752"/>
      <c r="O59" s="397" t="s">
        <v>180</v>
      </c>
      <c r="P59" s="397" t="s">
        <v>180</v>
      </c>
      <c r="Q59" s="752"/>
      <c r="R59" s="752"/>
      <c r="S59" s="752"/>
      <c r="T59" s="752"/>
    </row>
    <row r="60" spans="1:21" ht="48" customHeight="1" x14ac:dyDescent="0.25">
      <c r="A60" s="179"/>
      <c r="B60" s="415" t="s">
        <v>706</v>
      </c>
      <c r="C60" s="402" t="s">
        <v>1541</v>
      </c>
      <c r="D60" s="402" t="s">
        <v>93</v>
      </c>
      <c r="E60" s="698">
        <f t="shared" ref="E60:S60" si="8">SUBTOTAL(9,E61:E64)</f>
        <v>28.1281</v>
      </c>
      <c r="F60" s="698">
        <f t="shared" si="8"/>
        <v>0</v>
      </c>
      <c r="G60" s="698">
        <f t="shared" si="8"/>
        <v>28.128</v>
      </c>
      <c r="H60" s="698">
        <f t="shared" si="8"/>
        <v>0</v>
      </c>
      <c r="I60" s="698">
        <f t="shared" si="8"/>
        <v>0</v>
      </c>
      <c r="J60" s="698">
        <f t="shared" si="8"/>
        <v>28.128</v>
      </c>
      <c r="K60" s="698">
        <f t="shared" si="8"/>
        <v>0</v>
      </c>
      <c r="L60" s="698">
        <f t="shared" si="8"/>
        <v>0</v>
      </c>
      <c r="M60" s="698">
        <f t="shared" si="8"/>
        <v>0</v>
      </c>
      <c r="N60" s="698">
        <f t="shared" si="8"/>
        <v>0</v>
      </c>
      <c r="O60" s="698">
        <f t="shared" si="8"/>
        <v>0</v>
      </c>
      <c r="P60" s="698">
        <f t="shared" si="8"/>
        <v>0</v>
      </c>
      <c r="Q60" s="698">
        <f t="shared" si="8"/>
        <v>0</v>
      </c>
      <c r="R60" s="698">
        <f t="shared" si="8"/>
        <v>0</v>
      </c>
      <c r="S60" s="698">
        <f t="shared" si="8"/>
        <v>0</v>
      </c>
      <c r="T60" s="698">
        <f>SUBTOTAL(9,T61:T64)</f>
        <v>0</v>
      </c>
    </row>
    <row r="61" spans="1:21" ht="42" customHeight="1" x14ac:dyDescent="0.25">
      <c r="A61" s="179"/>
      <c r="B61" s="600" t="s">
        <v>1542</v>
      </c>
      <c r="C61" s="395" t="s">
        <v>266</v>
      </c>
      <c r="D61" s="413" t="s">
        <v>93</v>
      </c>
      <c r="E61" s="700">
        <f t="shared" ref="E61:S61" si="9">SUBTOTAL(9,E62)</f>
        <v>28.128</v>
      </c>
      <c r="F61" s="700">
        <f t="shared" si="9"/>
        <v>0</v>
      </c>
      <c r="G61" s="700">
        <f t="shared" si="9"/>
        <v>28.128</v>
      </c>
      <c r="H61" s="700">
        <f t="shared" si="9"/>
        <v>0</v>
      </c>
      <c r="I61" s="700">
        <f t="shared" si="9"/>
        <v>0</v>
      </c>
      <c r="J61" s="700">
        <f t="shared" si="9"/>
        <v>28.128</v>
      </c>
      <c r="K61" s="700">
        <f t="shared" si="9"/>
        <v>0</v>
      </c>
      <c r="L61" s="700">
        <f t="shared" si="9"/>
        <v>0</v>
      </c>
      <c r="M61" s="700">
        <f t="shared" si="9"/>
        <v>0</v>
      </c>
      <c r="N61" s="700">
        <f t="shared" si="9"/>
        <v>0</v>
      </c>
      <c r="O61" s="700">
        <f t="shared" si="9"/>
        <v>0</v>
      </c>
      <c r="P61" s="700">
        <f t="shared" si="9"/>
        <v>0</v>
      </c>
      <c r="Q61" s="700">
        <f t="shared" si="9"/>
        <v>0</v>
      </c>
      <c r="R61" s="700">
        <f t="shared" si="9"/>
        <v>0</v>
      </c>
      <c r="S61" s="700">
        <f t="shared" si="9"/>
        <v>0</v>
      </c>
      <c r="T61" s="700">
        <f>SUBTOTAL(9,T62)</f>
        <v>0</v>
      </c>
      <c r="U61" s="280"/>
    </row>
    <row r="62" spans="1:21" ht="33" customHeight="1" x14ac:dyDescent="0.25">
      <c r="A62" s="179"/>
      <c r="B62" s="609" t="s">
        <v>1542</v>
      </c>
      <c r="C62" s="802" t="s">
        <v>1621</v>
      </c>
      <c r="D62" s="613" t="s">
        <v>1619</v>
      </c>
      <c r="E62" s="547">
        <f>'2'!U67</f>
        <v>28.128</v>
      </c>
      <c r="F62" s="67" t="s">
        <v>1671</v>
      </c>
      <c r="G62" s="547">
        <f>SUM(H62:K62)</f>
        <v>28.128</v>
      </c>
      <c r="H62" s="763">
        <v>0</v>
      </c>
      <c r="I62" s="763">
        <v>0</v>
      </c>
      <c r="J62" s="547">
        <f>'2'!CK67</f>
        <v>28.128</v>
      </c>
      <c r="K62" s="763">
        <v>0</v>
      </c>
      <c r="L62" s="763"/>
      <c r="M62" s="67"/>
      <c r="N62" s="763"/>
      <c r="O62" s="67" t="s">
        <v>1667</v>
      </c>
      <c r="P62" s="67" t="s">
        <v>180</v>
      </c>
      <c r="Q62" s="547">
        <v>0</v>
      </c>
      <c r="R62" s="547">
        <f>'1-2024'!K64</f>
        <v>0</v>
      </c>
      <c r="S62" s="547">
        <v>0</v>
      </c>
      <c r="T62" s="547">
        <f>'1-2024'!G64</f>
        <v>0</v>
      </c>
    </row>
    <row r="63" spans="1:21" ht="33" customHeight="1" x14ac:dyDescent="0.25">
      <c r="A63" s="179"/>
      <c r="B63" s="609" t="s">
        <v>1542</v>
      </c>
      <c r="C63" s="802" t="s">
        <v>1678</v>
      </c>
      <c r="D63" s="613" t="s">
        <v>1686</v>
      </c>
      <c r="E63" s="547">
        <f>'2'!U68</f>
        <v>1E-4</v>
      </c>
      <c r="F63" s="67"/>
      <c r="G63" s="547"/>
      <c r="H63" s="763"/>
      <c r="I63" s="763"/>
      <c r="J63" s="547"/>
      <c r="K63" s="763"/>
      <c r="L63" s="763"/>
      <c r="M63" s="67"/>
      <c r="N63" s="763"/>
      <c r="O63" s="67" t="s">
        <v>1667</v>
      </c>
      <c r="P63" s="67"/>
      <c r="Q63" s="547"/>
      <c r="R63" s="547"/>
      <c r="S63" s="547"/>
      <c r="T63" s="547"/>
    </row>
    <row r="64" spans="1:21" ht="42" customHeight="1" x14ac:dyDescent="0.25">
      <c r="A64" s="179"/>
      <c r="B64" s="397" t="s">
        <v>1543</v>
      </c>
      <c r="C64" s="398" t="s">
        <v>129</v>
      </c>
      <c r="D64" s="399" t="s">
        <v>93</v>
      </c>
      <c r="E64" s="752">
        <v>0</v>
      </c>
      <c r="F64" s="397" t="s">
        <v>180</v>
      </c>
      <c r="G64" s="752">
        <v>0</v>
      </c>
      <c r="H64" s="752">
        <v>0</v>
      </c>
      <c r="I64" s="752">
        <v>0</v>
      </c>
      <c r="J64" s="752">
        <v>0</v>
      </c>
      <c r="K64" s="752">
        <v>0</v>
      </c>
      <c r="L64" s="752"/>
      <c r="M64" s="397"/>
      <c r="N64" s="752"/>
      <c r="O64" s="397" t="s">
        <v>180</v>
      </c>
      <c r="P64" s="397" t="s">
        <v>180</v>
      </c>
      <c r="Q64" s="752">
        <v>0</v>
      </c>
      <c r="R64" s="752">
        <v>0</v>
      </c>
      <c r="S64" s="752">
        <v>0</v>
      </c>
      <c r="T64" s="752">
        <v>0</v>
      </c>
    </row>
    <row r="65" spans="1:20" ht="48" customHeight="1" x14ac:dyDescent="0.25">
      <c r="A65" s="179"/>
      <c r="B65" s="416" t="s">
        <v>118</v>
      </c>
      <c r="C65" s="417" t="s">
        <v>131</v>
      </c>
      <c r="D65" s="403" t="s">
        <v>93</v>
      </c>
      <c r="E65" s="698">
        <f t="shared" ref="E65:S65" si="10">SUBTOTAL(9,E66:E75)</f>
        <v>92.96</v>
      </c>
      <c r="F65" s="698">
        <f t="shared" si="10"/>
        <v>0</v>
      </c>
      <c r="G65" s="698">
        <f>SUBTOTAL(9,G66:G75)</f>
        <v>92.960099999999997</v>
      </c>
      <c r="H65" s="698">
        <f t="shared" si="10"/>
        <v>0</v>
      </c>
      <c r="I65" s="698">
        <f t="shared" si="10"/>
        <v>0</v>
      </c>
      <c r="J65" s="698">
        <f t="shared" si="10"/>
        <v>92.960099999999997</v>
      </c>
      <c r="K65" s="698">
        <f t="shared" si="10"/>
        <v>0</v>
      </c>
      <c r="L65" s="698">
        <f t="shared" si="10"/>
        <v>0</v>
      </c>
      <c r="M65" s="698">
        <f t="shared" si="10"/>
        <v>0</v>
      </c>
      <c r="N65" s="698">
        <f t="shared" si="10"/>
        <v>0</v>
      </c>
      <c r="O65" s="698">
        <f t="shared" si="10"/>
        <v>0</v>
      </c>
      <c r="P65" s="698">
        <f t="shared" si="10"/>
        <v>0</v>
      </c>
      <c r="Q65" s="698">
        <f t="shared" si="10"/>
        <v>0</v>
      </c>
      <c r="R65" s="698">
        <f t="shared" si="10"/>
        <v>0</v>
      </c>
      <c r="S65" s="698">
        <f t="shared" si="10"/>
        <v>4.7300000000000004</v>
      </c>
      <c r="T65" s="698">
        <f>SUBTOTAL(9,T66:T75)</f>
        <v>4.7300000000000004</v>
      </c>
    </row>
    <row r="66" spans="1:20" ht="48" customHeight="1" x14ac:dyDescent="0.25">
      <c r="A66" s="179"/>
      <c r="B66" s="416" t="s">
        <v>120</v>
      </c>
      <c r="C66" s="417" t="s">
        <v>133</v>
      </c>
      <c r="D66" s="416" t="s">
        <v>93</v>
      </c>
      <c r="E66" s="414"/>
      <c r="F66" s="416"/>
      <c r="G66" s="414"/>
      <c r="H66" s="746"/>
      <c r="I66" s="746"/>
      <c r="J66" s="414"/>
      <c r="K66" s="746"/>
      <c r="L66" s="405"/>
      <c r="M66" s="416"/>
      <c r="N66" s="405"/>
      <c r="O66" s="416"/>
      <c r="P66" s="416"/>
      <c r="Q66" s="762"/>
      <c r="R66" s="762"/>
      <c r="S66" s="762"/>
      <c r="T66" s="762"/>
    </row>
    <row r="67" spans="1:20" ht="42" customHeight="1" x14ac:dyDescent="0.25">
      <c r="A67" s="179"/>
      <c r="B67" s="397" t="s">
        <v>1544</v>
      </c>
      <c r="C67" s="398" t="s">
        <v>135</v>
      </c>
      <c r="D67" s="418" t="s">
        <v>93</v>
      </c>
      <c r="E67" s="759"/>
      <c r="F67" s="418"/>
      <c r="G67" s="769"/>
      <c r="H67" s="769"/>
      <c r="I67" s="769"/>
      <c r="J67" s="769"/>
      <c r="K67" s="769"/>
      <c r="L67" s="769"/>
      <c r="M67" s="418"/>
      <c r="N67" s="769"/>
      <c r="O67" s="418"/>
      <c r="P67" s="418"/>
      <c r="Q67" s="769"/>
      <c r="R67" s="769"/>
      <c r="S67" s="769"/>
      <c r="T67" s="769"/>
    </row>
    <row r="68" spans="1:20" ht="42" customHeight="1" x14ac:dyDescent="0.25">
      <c r="A68" s="179"/>
      <c r="B68" s="397" t="s">
        <v>1545</v>
      </c>
      <c r="C68" s="398" t="s">
        <v>138</v>
      </c>
      <c r="D68" s="418" t="s">
        <v>93</v>
      </c>
      <c r="E68" s="665">
        <f t="shared" ref="E68:S68" si="11">SUBTOTAL(9,E69:E75)</f>
        <v>92.96</v>
      </c>
      <c r="F68" s="665">
        <f t="shared" si="11"/>
        <v>0</v>
      </c>
      <c r="G68" s="665">
        <f t="shared" si="11"/>
        <v>92.960099999999997</v>
      </c>
      <c r="H68" s="665">
        <f t="shared" si="11"/>
        <v>0</v>
      </c>
      <c r="I68" s="665">
        <f t="shared" si="11"/>
        <v>0</v>
      </c>
      <c r="J68" s="665">
        <f t="shared" si="11"/>
        <v>92.960099999999997</v>
      </c>
      <c r="K68" s="665">
        <f t="shared" si="11"/>
        <v>0</v>
      </c>
      <c r="L68" s="665">
        <f t="shared" si="11"/>
        <v>0</v>
      </c>
      <c r="M68" s="665">
        <f t="shared" si="11"/>
        <v>0</v>
      </c>
      <c r="N68" s="665">
        <f t="shared" si="11"/>
        <v>0</v>
      </c>
      <c r="O68" s="665">
        <f t="shared" si="11"/>
        <v>0</v>
      </c>
      <c r="P68" s="665">
        <f t="shared" si="11"/>
        <v>0</v>
      </c>
      <c r="Q68" s="665">
        <f t="shared" si="11"/>
        <v>0</v>
      </c>
      <c r="R68" s="665">
        <f t="shared" si="11"/>
        <v>0</v>
      </c>
      <c r="S68" s="665">
        <f t="shared" si="11"/>
        <v>4.7300000000000004</v>
      </c>
      <c r="T68" s="665">
        <f>SUBTOTAL(9,T69:T75)</f>
        <v>4.7300000000000004</v>
      </c>
    </row>
    <row r="69" spans="1:20" ht="33" customHeight="1" x14ac:dyDescent="0.25">
      <c r="A69" s="179"/>
      <c r="B69" s="67" t="s">
        <v>1545</v>
      </c>
      <c r="C69" s="313" t="s">
        <v>1416</v>
      </c>
      <c r="D69" s="421" t="s">
        <v>1622</v>
      </c>
      <c r="E69" s="422">
        <f>'2'!U74</f>
        <v>9.8539999999999992</v>
      </c>
      <c r="F69" s="362" t="s">
        <v>1671</v>
      </c>
      <c r="G69" s="422">
        <f t="shared" ref="G69:G75" si="12">SUM(H69:K69)</f>
        <v>9.854099999999999</v>
      </c>
      <c r="H69" s="765"/>
      <c r="I69" s="765"/>
      <c r="J69" s="422">
        <f>'2'!CK74</f>
        <v>9.854099999999999</v>
      </c>
      <c r="K69" s="765"/>
      <c r="L69" s="765"/>
      <c r="M69" s="362"/>
      <c r="N69" s="765"/>
      <c r="O69" s="362" t="s">
        <v>1666</v>
      </c>
      <c r="P69" s="764" t="s">
        <v>180</v>
      </c>
      <c r="Q69" s="764" t="s">
        <v>180</v>
      </c>
      <c r="R69" s="764" t="s">
        <v>180</v>
      </c>
      <c r="S69" s="421" t="s">
        <v>1673</v>
      </c>
      <c r="T69" s="421" t="s">
        <v>1673</v>
      </c>
    </row>
    <row r="70" spans="1:20" ht="33" customHeight="1" x14ac:dyDescent="0.25">
      <c r="A70" s="179"/>
      <c r="B70" s="67" t="s">
        <v>1545</v>
      </c>
      <c r="C70" s="313" t="s">
        <v>1425</v>
      </c>
      <c r="D70" s="67" t="s">
        <v>1629</v>
      </c>
      <c r="E70" s="422">
        <f>'2'!U75</f>
        <v>10.891999999999999</v>
      </c>
      <c r="F70" s="362" t="s">
        <v>1671</v>
      </c>
      <c r="G70" s="422">
        <f t="shared" si="12"/>
        <v>10.891999999999999</v>
      </c>
      <c r="H70" s="765"/>
      <c r="I70" s="765"/>
      <c r="J70" s="422">
        <f>'2'!CK75</f>
        <v>10.891999999999999</v>
      </c>
      <c r="K70" s="765"/>
      <c r="L70" s="765"/>
      <c r="M70" s="362"/>
      <c r="N70" s="765"/>
      <c r="O70" s="362" t="s">
        <v>1666</v>
      </c>
      <c r="P70" s="362" t="s">
        <v>180</v>
      </c>
      <c r="Q70" s="362" t="s">
        <v>180</v>
      </c>
      <c r="R70" s="362" t="s">
        <v>180</v>
      </c>
      <c r="S70" s="547">
        <v>0.63</v>
      </c>
      <c r="T70" s="547">
        <v>0.63</v>
      </c>
    </row>
    <row r="71" spans="1:20" ht="33" customHeight="1" x14ac:dyDescent="0.25">
      <c r="A71" s="179"/>
      <c r="B71" s="67" t="s">
        <v>1545</v>
      </c>
      <c r="C71" s="313" t="s">
        <v>1646</v>
      </c>
      <c r="D71" s="67" t="s">
        <v>1630</v>
      </c>
      <c r="E71" s="422">
        <f>'2'!U76</f>
        <v>9.8539999999999992</v>
      </c>
      <c r="F71" s="362" t="s">
        <v>1671</v>
      </c>
      <c r="G71" s="422">
        <f t="shared" si="12"/>
        <v>9.8539999999999992</v>
      </c>
      <c r="H71" s="422"/>
      <c r="I71" s="422"/>
      <c r="J71" s="422">
        <f>'2'!CK76</f>
        <v>9.8539999999999992</v>
      </c>
      <c r="K71" s="422"/>
      <c r="L71" s="422"/>
      <c r="M71" s="422"/>
      <c r="N71" s="422"/>
      <c r="O71" s="422" t="s">
        <v>1666</v>
      </c>
      <c r="P71" s="576" t="s">
        <v>180</v>
      </c>
      <c r="Q71" s="576" t="s">
        <v>180</v>
      </c>
      <c r="R71" s="576" t="s">
        <v>180</v>
      </c>
      <c r="S71" s="422">
        <v>0.8</v>
      </c>
      <c r="T71" s="422">
        <v>0.8</v>
      </c>
    </row>
    <row r="72" spans="1:20" ht="33" customHeight="1" x14ac:dyDescent="0.25">
      <c r="B72" s="67" t="s">
        <v>1545</v>
      </c>
      <c r="C72" s="313" t="s">
        <v>1427</v>
      </c>
      <c r="D72" s="67" t="s">
        <v>1631</v>
      </c>
      <c r="E72" s="422">
        <f>'2'!U77</f>
        <v>8.6310000000000002</v>
      </c>
      <c r="F72" s="362" t="s">
        <v>1671</v>
      </c>
      <c r="G72" s="422">
        <f t="shared" si="12"/>
        <v>8.6310000000000002</v>
      </c>
      <c r="H72" s="765"/>
      <c r="I72" s="765"/>
      <c r="J72" s="422">
        <f>'2'!CK77</f>
        <v>8.6310000000000002</v>
      </c>
      <c r="K72" s="765"/>
      <c r="L72" s="422"/>
      <c r="M72" s="766"/>
      <c r="N72" s="422"/>
      <c r="O72" s="362" t="s">
        <v>1666</v>
      </c>
      <c r="P72" s="67" t="s">
        <v>180</v>
      </c>
      <c r="Q72" s="67" t="s">
        <v>180</v>
      </c>
      <c r="R72" s="67" t="s">
        <v>180</v>
      </c>
      <c r="S72" s="785">
        <v>0.25</v>
      </c>
      <c r="T72" s="547">
        <v>0.25</v>
      </c>
    </row>
    <row r="73" spans="1:20" ht="33" customHeight="1" x14ac:dyDescent="0.25">
      <c r="A73" s="179"/>
      <c r="B73" s="67" t="s">
        <v>1545</v>
      </c>
      <c r="C73" s="313" t="s">
        <v>1648</v>
      </c>
      <c r="D73" s="67" t="s">
        <v>1632</v>
      </c>
      <c r="E73" s="422">
        <f>'2'!U78</f>
        <v>9.61</v>
      </c>
      <c r="F73" s="362" t="s">
        <v>1671</v>
      </c>
      <c r="G73" s="422">
        <f t="shared" si="12"/>
        <v>9.61</v>
      </c>
      <c r="H73" s="422"/>
      <c r="I73" s="422"/>
      <c r="J73" s="422">
        <f>'2'!CK78</f>
        <v>9.61</v>
      </c>
      <c r="K73" s="422"/>
      <c r="L73" s="422"/>
      <c r="M73" s="362"/>
      <c r="N73" s="422"/>
      <c r="O73" s="362" t="s">
        <v>1666</v>
      </c>
      <c r="P73" s="767" t="s">
        <v>180</v>
      </c>
      <c r="Q73" s="767" t="s">
        <v>180</v>
      </c>
      <c r="R73" s="767" t="s">
        <v>180</v>
      </c>
      <c r="S73" s="785">
        <v>0.25</v>
      </c>
      <c r="T73" s="785">
        <v>0.25</v>
      </c>
    </row>
    <row r="74" spans="1:20" ht="33" customHeight="1" x14ac:dyDescent="0.25">
      <c r="B74" s="67" t="s">
        <v>1545</v>
      </c>
      <c r="C74" s="313" t="s">
        <v>1649</v>
      </c>
      <c r="D74" s="67" t="s">
        <v>1633</v>
      </c>
      <c r="E74" s="422">
        <f>'2'!U79</f>
        <v>15.673</v>
      </c>
      <c r="F74" s="362" t="s">
        <v>1671</v>
      </c>
      <c r="G74" s="422">
        <f t="shared" si="12"/>
        <v>15.673</v>
      </c>
      <c r="H74" s="422"/>
      <c r="I74" s="422"/>
      <c r="J74" s="422">
        <f>'2'!CK79</f>
        <v>15.673</v>
      </c>
      <c r="K74" s="422"/>
      <c r="L74" s="422"/>
      <c r="M74" s="768"/>
      <c r="N74" s="422"/>
      <c r="O74" s="362" t="s">
        <v>1666</v>
      </c>
      <c r="P74" s="362" t="s">
        <v>180</v>
      </c>
      <c r="Q74" s="362" t="s">
        <v>180</v>
      </c>
      <c r="R74" s="362" t="s">
        <v>180</v>
      </c>
      <c r="S74" s="785">
        <v>2</v>
      </c>
      <c r="T74" s="785">
        <v>2</v>
      </c>
    </row>
    <row r="75" spans="1:20" ht="33" customHeight="1" x14ac:dyDescent="0.25">
      <c r="B75" s="67" t="s">
        <v>1545</v>
      </c>
      <c r="C75" s="313" t="s">
        <v>1424</v>
      </c>
      <c r="D75" s="67" t="s">
        <v>1637</v>
      </c>
      <c r="E75" s="422">
        <f>'2'!U80</f>
        <v>28.446000000000002</v>
      </c>
      <c r="F75" s="784" t="s">
        <v>683</v>
      </c>
      <c r="G75" s="422">
        <f t="shared" si="12"/>
        <v>28.446000000000002</v>
      </c>
      <c r="H75" s="422"/>
      <c r="I75" s="422"/>
      <c r="J75" s="422">
        <f>'2'!CK80</f>
        <v>28.446000000000002</v>
      </c>
      <c r="K75" s="422"/>
      <c r="L75" s="422"/>
      <c r="M75" s="768"/>
      <c r="N75" s="422"/>
      <c r="O75" s="362" t="s">
        <v>1666</v>
      </c>
      <c r="P75" s="362" t="s">
        <v>180</v>
      </c>
      <c r="Q75" s="362" t="s">
        <v>180</v>
      </c>
      <c r="R75" s="362" t="s">
        <v>180</v>
      </c>
      <c r="S75" s="785">
        <v>0.8</v>
      </c>
      <c r="T75" s="785">
        <v>0.8</v>
      </c>
    </row>
    <row r="76" spans="1:20" ht="48" customHeight="1" x14ac:dyDescent="0.25">
      <c r="B76" s="416" t="s">
        <v>122</v>
      </c>
      <c r="C76" s="417" t="s">
        <v>140</v>
      </c>
      <c r="D76" s="416" t="s">
        <v>93</v>
      </c>
      <c r="E76" s="661"/>
      <c r="F76" s="771"/>
      <c r="G76" s="661"/>
      <c r="H76" s="661"/>
      <c r="I76" s="661"/>
      <c r="J76" s="661"/>
      <c r="K76" s="661"/>
      <c r="L76" s="661"/>
      <c r="M76" s="772"/>
      <c r="N76" s="661"/>
      <c r="O76" s="722" t="s">
        <v>180</v>
      </c>
      <c r="P76" s="722" t="s">
        <v>180</v>
      </c>
      <c r="Q76" s="671"/>
      <c r="R76" s="671"/>
      <c r="S76" s="671"/>
      <c r="T76" s="671"/>
    </row>
    <row r="77" spans="1:20" ht="42" customHeight="1" x14ac:dyDescent="0.25">
      <c r="B77" s="397" t="s">
        <v>1546</v>
      </c>
      <c r="C77" s="398" t="s">
        <v>142</v>
      </c>
      <c r="D77" s="397" t="s">
        <v>93</v>
      </c>
      <c r="E77" s="640"/>
      <c r="F77" s="625"/>
      <c r="G77" s="702"/>
      <c r="H77" s="702"/>
      <c r="I77" s="702"/>
      <c r="J77" s="640"/>
      <c r="K77" s="702"/>
      <c r="L77" s="640"/>
      <c r="M77" s="770"/>
      <c r="N77" s="640"/>
      <c r="O77" s="723" t="s">
        <v>180</v>
      </c>
      <c r="P77" s="625" t="s">
        <v>180</v>
      </c>
      <c r="Q77" s="399"/>
      <c r="R77" s="670"/>
      <c r="S77" s="399"/>
      <c r="T77" s="670"/>
    </row>
    <row r="78" spans="1:20" ht="42" customHeight="1" x14ac:dyDescent="0.25">
      <c r="B78" s="397" t="s">
        <v>1547</v>
      </c>
      <c r="C78" s="398" t="s">
        <v>144</v>
      </c>
      <c r="D78" s="397" t="s">
        <v>93</v>
      </c>
      <c r="E78" s="640"/>
      <c r="F78" s="625"/>
      <c r="G78" s="702"/>
      <c r="H78" s="702"/>
      <c r="I78" s="702"/>
      <c r="J78" s="640"/>
      <c r="K78" s="702"/>
      <c r="L78" s="640"/>
      <c r="M78" s="770"/>
      <c r="N78" s="640"/>
      <c r="O78" s="723" t="s">
        <v>180</v>
      </c>
      <c r="P78" s="625" t="s">
        <v>180</v>
      </c>
      <c r="Q78" s="399"/>
      <c r="R78" s="670"/>
      <c r="S78" s="399"/>
      <c r="T78" s="670"/>
    </row>
    <row r="79" spans="1:20" ht="42" customHeight="1" x14ac:dyDescent="0.25">
      <c r="B79" s="416" t="s">
        <v>709</v>
      </c>
      <c r="C79" s="417" t="s">
        <v>146</v>
      </c>
      <c r="D79" s="416" t="s">
        <v>93</v>
      </c>
      <c r="E79" s="661"/>
      <c r="F79" s="771"/>
      <c r="G79" s="661"/>
      <c r="H79" s="661"/>
      <c r="I79" s="661"/>
      <c r="J79" s="661"/>
      <c r="K79" s="661"/>
      <c r="L79" s="661"/>
      <c r="M79" s="772"/>
      <c r="N79" s="661"/>
      <c r="O79" s="722" t="s">
        <v>180</v>
      </c>
      <c r="P79" s="722" t="s">
        <v>180</v>
      </c>
      <c r="Q79" s="671"/>
      <c r="R79" s="671"/>
      <c r="S79" s="671"/>
      <c r="T79" s="671"/>
    </row>
    <row r="80" spans="1:20" ht="42" customHeight="1" x14ac:dyDescent="0.25">
      <c r="B80" s="415" t="s">
        <v>710</v>
      </c>
      <c r="C80" s="602" t="s">
        <v>164</v>
      </c>
      <c r="D80" s="601" t="s">
        <v>93</v>
      </c>
      <c r="E80" s="661"/>
      <c r="F80" s="771"/>
      <c r="G80" s="661"/>
      <c r="H80" s="661"/>
      <c r="I80" s="661"/>
      <c r="J80" s="661"/>
      <c r="K80" s="661"/>
      <c r="L80" s="661"/>
      <c r="M80" s="772"/>
      <c r="N80" s="661"/>
      <c r="O80" s="722" t="s">
        <v>180</v>
      </c>
      <c r="P80" s="722" t="s">
        <v>180</v>
      </c>
      <c r="Q80" s="671"/>
      <c r="R80" s="671"/>
      <c r="S80" s="671"/>
      <c r="T80" s="671"/>
    </row>
    <row r="81" spans="1:22" ht="42" customHeight="1" x14ac:dyDescent="0.25">
      <c r="B81" s="600" t="s">
        <v>1548</v>
      </c>
      <c r="C81" s="420" t="s">
        <v>166</v>
      </c>
      <c r="D81" s="397" t="s">
        <v>93</v>
      </c>
      <c r="E81" s="640"/>
      <c r="F81" s="625"/>
      <c r="G81" s="640"/>
      <c r="H81" s="640"/>
      <c r="I81" s="640"/>
      <c r="J81" s="640"/>
      <c r="K81" s="640"/>
      <c r="L81" s="640"/>
      <c r="M81" s="770"/>
      <c r="N81" s="640"/>
      <c r="O81" s="723" t="s">
        <v>180</v>
      </c>
      <c r="P81" s="723" t="s">
        <v>180</v>
      </c>
      <c r="Q81" s="670"/>
      <c r="R81" s="670"/>
      <c r="S81" s="670"/>
      <c r="T81" s="670"/>
    </row>
    <row r="82" spans="1:22" ht="42" customHeight="1" x14ac:dyDescent="0.25">
      <c r="A82" s="179"/>
      <c r="B82" s="397" t="s">
        <v>1549</v>
      </c>
      <c r="C82" s="398" t="s">
        <v>168</v>
      </c>
      <c r="D82" s="397" t="s">
        <v>93</v>
      </c>
      <c r="E82" s="773"/>
      <c r="F82" s="714"/>
      <c r="G82" s="773"/>
      <c r="H82" s="773"/>
      <c r="I82" s="773"/>
      <c r="J82" s="773"/>
      <c r="K82" s="773"/>
      <c r="L82" s="773"/>
      <c r="M82" s="714"/>
      <c r="N82" s="773"/>
      <c r="O82" s="714" t="s">
        <v>180</v>
      </c>
      <c r="P82" s="715" t="s">
        <v>180</v>
      </c>
      <c r="Q82" s="715"/>
      <c r="R82" s="715"/>
      <c r="S82" s="715"/>
      <c r="T82" s="715"/>
    </row>
    <row r="83" spans="1:22" ht="48" customHeight="1" x14ac:dyDescent="0.25">
      <c r="A83" s="179"/>
      <c r="B83" s="416" t="s">
        <v>124</v>
      </c>
      <c r="C83" s="417" t="s">
        <v>170</v>
      </c>
      <c r="D83" s="601" t="s">
        <v>93</v>
      </c>
      <c r="E83" s="667"/>
      <c r="F83" s="774"/>
      <c r="G83" s="667"/>
      <c r="H83" s="667"/>
      <c r="I83" s="667"/>
      <c r="J83" s="667"/>
      <c r="K83" s="667"/>
      <c r="L83" s="667"/>
      <c r="M83" s="774"/>
      <c r="N83" s="667"/>
      <c r="O83" s="774" t="s">
        <v>180</v>
      </c>
      <c r="P83" s="774" t="s">
        <v>180</v>
      </c>
      <c r="Q83" s="774"/>
      <c r="R83" s="774"/>
      <c r="S83" s="774"/>
      <c r="T83" s="774"/>
    </row>
    <row r="84" spans="1:22" ht="42" customHeight="1" x14ac:dyDescent="0.25">
      <c r="B84" s="397" t="s">
        <v>712</v>
      </c>
      <c r="C84" s="398" t="s">
        <v>172</v>
      </c>
      <c r="D84" s="397" t="s">
        <v>93</v>
      </c>
      <c r="E84" s="640"/>
      <c r="F84" s="775"/>
      <c r="G84" s="640"/>
      <c r="H84" s="640"/>
      <c r="I84" s="640"/>
      <c r="J84" s="776"/>
      <c r="K84" s="640"/>
      <c r="L84" s="640"/>
      <c r="M84" s="777"/>
      <c r="N84" s="776"/>
      <c r="O84" s="776" t="s">
        <v>180</v>
      </c>
      <c r="P84" s="776" t="s">
        <v>180</v>
      </c>
      <c r="Q84" s="778"/>
      <c r="R84" s="778"/>
      <c r="S84" s="778"/>
      <c r="T84" s="778"/>
    </row>
    <row r="85" spans="1:22" ht="42" customHeight="1" x14ac:dyDescent="0.25">
      <c r="B85" s="397" t="s">
        <v>713</v>
      </c>
      <c r="C85" s="398" t="s">
        <v>645</v>
      </c>
      <c r="D85" s="397" t="s">
        <v>93</v>
      </c>
      <c r="E85" s="640"/>
      <c r="F85" s="775"/>
      <c r="G85" s="640"/>
      <c r="H85" s="640"/>
      <c r="I85" s="640"/>
      <c r="J85" s="776"/>
      <c r="K85" s="640"/>
      <c r="L85" s="640"/>
      <c r="M85" s="641"/>
      <c r="N85" s="776"/>
      <c r="O85" s="776" t="s">
        <v>180</v>
      </c>
      <c r="P85" s="776" t="s">
        <v>180</v>
      </c>
      <c r="Q85" s="778"/>
      <c r="R85" s="778"/>
      <c r="S85" s="778"/>
      <c r="T85" s="778"/>
    </row>
    <row r="86" spans="1:22" ht="48" customHeight="1" x14ac:dyDescent="0.25">
      <c r="B86" s="416" t="s">
        <v>126</v>
      </c>
      <c r="C86" s="602" t="s">
        <v>175</v>
      </c>
      <c r="D86" s="601" t="s">
        <v>93</v>
      </c>
      <c r="E86" s="786">
        <f t="shared" ref="E86:S86" si="13">SUBTOTAL(9,E87:E94)</f>
        <v>47.302011999999991</v>
      </c>
      <c r="F86" s="786">
        <f t="shared" si="13"/>
        <v>0</v>
      </c>
      <c r="G86" s="786">
        <f t="shared" si="13"/>
        <v>47.302011999999991</v>
      </c>
      <c r="H86" s="786">
        <f t="shared" si="13"/>
        <v>0</v>
      </c>
      <c r="I86" s="786">
        <f t="shared" si="13"/>
        <v>0</v>
      </c>
      <c r="J86" s="786">
        <f t="shared" si="13"/>
        <v>47.302011999999991</v>
      </c>
      <c r="K86" s="786">
        <f t="shared" si="13"/>
        <v>0</v>
      </c>
      <c r="L86" s="786">
        <f t="shared" si="13"/>
        <v>0</v>
      </c>
      <c r="M86" s="786">
        <f t="shared" si="13"/>
        <v>0</v>
      </c>
      <c r="N86" s="786">
        <f t="shared" si="13"/>
        <v>0</v>
      </c>
      <c r="O86" s="786">
        <f t="shared" si="13"/>
        <v>0</v>
      </c>
      <c r="P86" s="786">
        <f t="shared" si="13"/>
        <v>0</v>
      </c>
      <c r="Q86" s="786">
        <f t="shared" si="13"/>
        <v>0</v>
      </c>
      <c r="R86" s="786">
        <f t="shared" si="13"/>
        <v>9.8789999999999996</v>
      </c>
      <c r="S86" s="786">
        <f t="shared" si="13"/>
        <v>0</v>
      </c>
      <c r="T86" s="786">
        <f>SUBTOTAL(9,T87:T94)</f>
        <v>2</v>
      </c>
    </row>
    <row r="87" spans="1:22" ht="33" customHeight="1" x14ac:dyDescent="0.25">
      <c r="B87" s="67" t="s">
        <v>126</v>
      </c>
      <c r="C87" s="620" t="s">
        <v>1439</v>
      </c>
      <c r="D87" s="421" t="s">
        <v>1638</v>
      </c>
      <c r="E87" s="169">
        <f>'2'!U92</f>
        <v>10.83301</v>
      </c>
      <c r="F87" s="390" t="s">
        <v>1671</v>
      </c>
      <c r="G87" s="169">
        <f t="shared" ref="G87:G94" si="14">SUM(H87:K87)</f>
        <v>10.83301</v>
      </c>
      <c r="H87" s="169"/>
      <c r="I87" s="169"/>
      <c r="J87" s="387">
        <f>'2'!CK92</f>
        <v>10.83301</v>
      </c>
      <c r="K87" s="169"/>
      <c r="L87" s="169"/>
      <c r="M87" s="318"/>
      <c r="N87" s="387"/>
      <c r="O87" s="390" t="s">
        <v>1491</v>
      </c>
      <c r="P87" s="387" t="s">
        <v>180</v>
      </c>
      <c r="Q87" s="279">
        <v>0</v>
      </c>
      <c r="R87" s="279">
        <f>'1-2026'!I86</f>
        <v>0</v>
      </c>
      <c r="S87" s="279"/>
      <c r="T87" s="279"/>
    </row>
    <row r="88" spans="1:22" ht="33" customHeight="1" x14ac:dyDescent="0.25">
      <c r="B88" s="67" t="s">
        <v>126</v>
      </c>
      <c r="C88" s="620" t="s">
        <v>1677</v>
      </c>
      <c r="D88" s="421" t="s">
        <v>1623</v>
      </c>
      <c r="E88" s="169"/>
      <c r="F88" s="390"/>
      <c r="G88" s="169"/>
      <c r="H88" s="169"/>
      <c r="I88" s="169"/>
      <c r="J88" s="387"/>
      <c r="K88" s="169"/>
      <c r="L88" s="169"/>
      <c r="M88" s="318"/>
      <c r="N88" s="387"/>
      <c r="O88" s="390"/>
      <c r="P88" s="387"/>
      <c r="Q88" s="279"/>
      <c r="R88" s="279"/>
      <c r="S88" s="279"/>
      <c r="T88" s="279"/>
    </row>
    <row r="89" spans="1:22" ht="33" customHeight="1" x14ac:dyDescent="0.25">
      <c r="B89" s="67" t="s">
        <v>126</v>
      </c>
      <c r="C89" s="620" t="s">
        <v>1430</v>
      </c>
      <c r="D89" s="421" t="s">
        <v>1642</v>
      </c>
      <c r="E89" s="169">
        <f>'2'!U94</f>
        <v>12.906000000000001</v>
      </c>
      <c r="F89" s="390" t="s">
        <v>683</v>
      </c>
      <c r="G89" s="169">
        <f t="shared" si="14"/>
        <v>12.906000000000001</v>
      </c>
      <c r="H89" s="169"/>
      <c r="I89" s="169"/>
      <c r="J89" s="387">
        <f>'2'!CK94</f>
        <v>12.906000000000001</v>
      </c>
      <c r="K89" s="169"/>
      <c r="L89" s="169"/>
      <c r="M89" s="318"/>
      <c r="N89" s="387"/>
      <c r="O89" s="390" t="s">
        <v>1491</v>
      </c>
      <c r="P89" s="387" t="s">
        <v>180</v>
      </c>
      <c r="Q89" s="279">
        <v>0</v>
      </c>
      <c r="R89" s="279">
        <f>'1-2027'!I83</f>
        <v>2.698</v>
      </c>
      <c r="S89" s="279"/>
      <c r="T89" s="279"/>
    </row>
    <row r="90" spans="1:22" ht="33" customHeight="1" x14ac:dyDescent="0.25">
      <c r="B90" s="67" t="s">
        <v>126</v>
      </c>
      <c r="C90" s="620" t="s">
        <v>1435</v>
      </c>
      <c r="D90" s="421" t="s">
        <v>1634</v>
      </c>
      <c r="E90" s="169">
        <f>'2'!U95</f>
        <v>4.5830000000000002</v>
      </c>
      <c r="F90" s="390" t="s">
        <v>1671</v>
      </c>
      <c r="G90" s="169">
        <f t="shared" si="14"/>
        <v>4.5830000000000002</v>
      </c>
      <c r="H90" s="169"/>
      <c r="I90" s="169"/>
      <c r="J90" s="387">
        <f>'2'!CK95</f>
        <v>4.5830000000000002</v>
      </c>
      <c r="K90" s="169"/>
      <c r="L90" s="169"/>
      <c r="M90" s="318"/>
      <c r="N90" s="387"/>
      <c r="O90" s="390" t="s">
        <v>1491</v>
      </c>
      <c r="P90" s="387" t="s">
        <v>180</v>
      </c>
      <c r="Q90" s="279">
        <v>0</v>
      </c>
      <c r="R90" s="279">
        <f>'1-2027'!I84</f>
        <v>0.35</v>
      </c>
      <c r="S90" s="279"/>
      <c r="T90" s="279"/>
    </row>
    <row r="91" spans="1:22" ht="33" customHeight="1" x14ac:dyDescent="0.25">
      <c r="B91" s="67" t="s">
        <v>126</v>
      </c>
      <c r="C91" s="620" t="s">
        <v>1436</v>
      </c>
      <c r="D91" s="421" t="s">
        <v>1643</v>
      </c>
      <c r="E91" s="169">
        <f>'2'!U96</f>
        <v>4.5830000000000002</v>
      </c>
      <c r="F91" s="390" t="s">
        <v>1671</v>
      </c>
      <c r="G91" s="169">
        <f t="shared" si="14"/>
        <v>4.5830000000000002</v>
      </c>
      <c r="H91" s="169"/>
      <c r="I91" s="169"/>
      <c r="J91" s="387">
        <f>'2'!CK96</f>
        <v>4.5830000000000002</v>
      </c>
      <c r="K91" s="169"/>
      <c r="L91" s="169"/>
      <c r="M91" s="318"/>
      <c r="N91" s="387"/>
      <c r="O91" s="384" t="s">
        <v>1491</v>
      </c>
      <c r="P91" s="362" t="s">
        <v>180</v>
      </c>
      <c r="Q91" s="279">
        <v>0</v>
      </c>
      <c r="R91" s="279">
        <f>'1-2027'!I85</f>
        <v>2.2000000000000002</v>
      </c>
      <c r="S91" s="279"/>
      <c r="T91" s="279"/>
      <c r="V91" s="281"/>
    </row>
    <row r="92" spans="1:22" ht="33" customHeight="1" x14ac:dyDescent="0.25">
      <c r="A92" s="179"/>
      <c r="B92" s="67" t="s">
        <v>126</v>
      </c>
      <c r="C92" s="313" t="s">
        <v>1433</v>
      </c>
      <c r="D92" s="67" t="s">
        <v>1641</v>
      </c>
      <c r="E92" s="169">
        <f>'2'!U97</f>
        <v>5.5000010000000001</v>
      </c>
      <c r="F92" s="363" t="s">
        <v>683</v>
      </c>
      <c r="G92" s="169">
        <f t="shared" si="14"/>
        <v>5.5000010000000001</v>
      </c>
      <c r="H92" s="363"/>
      <c r="I92" s="363"/>
      <c r="J92" s="387">
        <f>'2'!CK97</f>
        <v>5.5000010000000001</v>
      </c>
      <c r="K92" s="363"/>
      <c r="L92" s="363"/>
      <c r="M92" s="363"/>
      <c r="N92" s="363"/>
      <c r="O92" s="384" t="s">
        <v>610</v>
      </c>
      <c r="P92" s="362" t="s">
        <v>180</v>
      </c>
      <c r="Q92" s="387">
        <v>0</v>
      </c>
      <c r="R92" s="362">
        <f>'1-2027'!I86</f>
        <v>3.5209999999999999</v>
      </c>
      <c r="S92" s="387">
        <v>0</v>
      </c>
      <c r="T92" s="387">
        <v>2</v>
      </c>
    </row>
    <row r="93" spans="1:22" ht="33" customHeight="1" x14ac:dyDescent="0.25">
      <c r="A93" s="179"/>
      <c r="B93" s="67" t="s">
        <v>126</v>
      </c>
      <c r="C93" s="620" t="s">
        <v>1434</v>
      </c>
      <c r="D93" s="421" t="s">
        <v>1623</v>
      </c>
      <c r="E93" s="169">
        <f>'2'!U98</f>
        <v>4.3140010000000002</v>
      </c>
      <c r="F93" s="363" t="s">
        <v>683</v>
      </c>
      <c r="G93" s="169">
        <f t="shared" si="14"/>
        <v>4.3140010000000002</v>
      </c>
      <c r="H93" s="363"/>
      <c r="I93" s="363"/>
      <c r="J93" s="387">
        <f>'2'!CK98</f>
        <v>4.3140010000000002</v>
      </c>
      <c r="K93" s="363"/>
      <c r="L93" s="363"/>
      <c r="M93" s="363"/>
      <c r="N93" s="363"/>
      <c r="O93" s="384" t="s">
        <v>1491</v>
      </c>
      <c r="P93" s="362" t="s">
        <v>180</v>
      </c>
      <c r="Q93" s="387">
        <v>0</v>
      </c>
      <c r="R93" s="387">
        <f>'1-2024'!I85</f>
        <v>0.66</v>
      </c>
      <c r="S93" s="362"/>
      <c r="T93" s="362"/>
    </row>
    <row r="94" spans="1:22" ht="33" customHeight="1" x14ac:dyDescent="0.25">
      <c r="B94" s="67" t="s">
        <v>126</v>
      </c>
      <c r="C94" s="620" t="s">
        <v>1437</v>
      </c>
      <c r="D94" s="421" t="s">
        <v>1624</v>
      </c>
      <c r="E94" s="169">
        <f>'2'!U99</f>
        <v>4.5830000000000002</v>
      </c>
      <c r="F94" s="363" t="s">
        <v>1671</v>
      </c>
      <c r="G94" s="169">
        <f t="shared" si="14"/>
        <v>4.5830000000000002</v>
      </c>
      <c r="H94" s="363"/>
      <c r="I94" s="363"/>
      <c r="J94" s="387">
        <f>'2'!CK99</f>
        <v>4.5830000000000002</v>
      </c>
      <c r="K94" s="363"/>
      <c r="L94" s="363"/>
      <c r="M94" s="363"/>
      <c r="N94" s="363"/>
      <c r="O94" s="712" t="s">
        <v>1491</v>
      </c>
      <c r="P94" s="363" t="s">
        <v>180</v>
      </c>
      <c r="Q94" s="387">
        <v>0</v>
      </c>
      <c r="R94" s="387">
        <f>'1-2024'!I88</f>
        <v>0.45</v>
      </c>
      <c r="S94" s="363"/>
      <c r="T94" s="363"/>
    </row>
    <row r="95" spans="1:22" ht="48" customHeight="1" x14ac:dyDescent="0.25">
      <c r="B95" s="416" t="s">
        <v>724</v>
      </c>
      <c r="C95" s="602" t="s">
        <v>177</v>
      </c>
      <c r="D95" s="601" t="s">
        <v>93</v>
      </c>
      <c r="E95" s="709"/>
      <c r="F95" s="709"/>
      <c r="G95" s="709"/>
      <c r="H95" s="709"/>
      <c r="I95" s="709"/>
      <c r="J95" s="709"/>
      <c r="K95" s="709"/>
      <c r="L95" s="709"/>
      <c r="M95" s="709"/>
      <c r="N95" s="709"/>
      <c r="O95" s="709"/>
      <c r="P95" s="709" t="s">
        <v>180</v>
      </c>
      <c r="Q95" s="709"/>
      <c r="R95" s="709"/>
      <c r="S95" s="709"/>
      <c r="T95" s="709"/>
    </row>
    <row r="96" spans="1:22" ht="48" customHeight="1" x14ac:dyDescent="0.25">
      <c r="B96" s="416" t="s">
        <v>732</v>
      </c>
      <c r="C96" s="417" t="s">
        <v>179</v>
      </c>
      <c r="D96" s="416" t="s">
        <v>93</v>
      </c>
      <c r="E96" s="709"/>
      <c r="F96" s="709"/>
      <c r="G96" s="709"/>
      <c r="H96" s="709"/>
      <c r="I96" s="709"/>
      <c r="J96" s="709"/>
      <c r="K96" s="709"/>
      <c r="L96" s="709"/>
      <c r="M96" s="709"/>
      <c r="N96" s="709"/>
      <c r="O96" s="709"/>
      <c r="P96" s="709" t="s">
        <v>180</v>
      </c>
      <c r="Q96" s="709"/>
      <c r="R96" s="709"/>
      <c r="S96" s="709"/>
      <c r="T96" s="709"/>
    </row>
    <row r="97" spans="2:20" ht="48" customHeight="1" x14ac:dyDescent="0.25">
      <c r="B97" s="416" t="s">
        <v>130</v>
      </c>
      <c r="C97" s="417" t="s">
        <v>1550</v>
      </c>
      <c r="D97" s="416" t="s">
        <v>93</v>
      </c>
      <c r="E97" s="667">
        <f t="shared" ref="E97:S97" si="15">SUBTOTAL(9,E98:E145)</f>
        <v>142.00400100000002</v>
      </c>
      <c r="F97" s="667">
        <f t="shared" si="15"/>
        <v>0</v>
      </c>
      <c r="G97" s="667">
        <f t="shared" si="15"/>
        <v>142.00400100000002</v>
      </c>
      <c r="H97" s="667">
        <f t="shared" si="15"/>
        <v>0</v>
      </c>
      <c r="I97" s="667">
        <f t="shared" si="15"/>
        <v>0</v>
      </c>
      <c r="J97" s="667">
        <f t="shared" si="15"/>
        <v>142.00400100000002</v>
      </c>
      <c r="K97" s="667">
        <f t="shared" si="15"/>
        <v>0</v>
      </c>
      <c r="L97" s="667">
        <f t="shared" si="15"/>
        <v>0</v>
      </c>
      <c r="M97" s="667">
        <f t="shared" si="15"/>
        <v>0</v>
      </c>
      <c r="N97" s="667">
        <f t="shared" si="15"/>
        <v>0</v>
      </c>
      <c r="O97" s="667">
        <f t="shared" si="15"/>
        <v>0</v>
      </c>
      <c r="P97" s="667">
        <f t="shared" si="15"/>
        <v>0</v>
      </c>
      <c r="Q97" s="667">
        <f t="shared" si="15"/>
        <v>0</v>
      </c>
      <c r="R97" s="667">
        <f t="shared" si="15"/>
        <v>0</v>
      </c>
      <c r="S97" s="667">
        <f t="shared" si="15"/>
        <v>0</v>
      </c>
      <c r="T97" s="667">
        <f>SUBTOTAL(9,T98:T145)</f>
        <v>0</v>
      </c>
    </row>
    <row r="98" spans="2:20" ht="48" customHeight="1" x14ac:dyDescent="0.25">
      <c r="B98" s="416" t="s">
        <v>132</v>
      </c>
      <c r="C98" s="417" t="s">
        <v>793</v>
      </c>
      <c r="D98" s="416" t="s">
        <v>93</v>
      </c>
      <c r="E98" s="709"/>
      <c r="F98" s="709"/>
      <c r="G98" s="709"/>
      <c r="H98" s="709"/>
      <c r="I98" s="709"/>
      <c r="J98" s="709"/>
      <c r="K98" s="709"/>
      <c r="L98" s="709"/>
      <c r="M98" s="709"/>
      <c r="N98" s="709"/>
      <c r="O98" s="709"/>
      <c r="P98" s="709" t="s">
        <v>180</v>
      </c>
      <c r="Q98" s="709"/>
      <c r="R98" s="709"/>
      <c r="S98" s="709"/>
      <c r="T98" s="709"/>
    </row>
    <row r="99" spans="2:20" ht="48" customHeight="1" x14ac:dyDescent="0.25">
      <c r="B99" s="416" t="s">
        <v>134</v>
      </c>
      <c r="C99" s="417" t="s">
        <v>794</v>
      </c>
      <c r="D99" s="402" t="s">
        <v>93</v>
      </c>
      <c r="E99" s="709"/>
      <c r="F99" s="709"/>
      <c r="G99" s="709"/>
      <c r="H99" s="709"/>
      <c r="I99" s="709"/>
      <c r="J99" s="709"/>
      <c r="K99" s="709"/>
      <c r="L99" s="709"/>
      <c r="M99" s="709"/>
      <c r="N99" s="709"/>
      <c r="O99" s="709"/>
      <c r="P99" s="709" t="s">
        <v>180</v>
      </c>
      <c r="Q99" s="709"/>
      <c r="R99" s="709"/>
      <c r="S99" s="709"/>
      <c r="T99" s="709"/>
    </row>
    <row r="100" spans="2:20" ht="42" customHeight="1" x14ac:dyDescent="0.25">
      <c r="B100" s="397" t="s">
        <v>136</v>
      </c>
      <c r="C100" s="398" t="s">
        <v>795</v>
      </c>
      <c r="D100" s="397" t="s">
        <v>93</v>
      </c>
      <c r="E100" s="710"/>
      <c r="F100" s="710"/>
      <c r="G100" s="710"/>
      <c r="H100" s="710"/>
      <c r="I100" s="710"/>
      <c r="J100" s="710"/>
      <c r="K100" s="710"/>
      <c r="L100" s="710"/>
      <c r="M100" s="710"/>
      <c r="N100" s="710"/>
      <c r="O100" s="710"/>
      <c r="P100" s="710" t="s">
        <v>180</v>
      </c>
      <c r="Q100" s="710"/>
      <c r="R100" s="710"/>
      <c r="S100" s="710"/>
      <c r="T100" s="710"/>
    </row>
    <row r="101" spans="2:20" ht="42" customHeight="1" x14ac:dyDescent="0.25">
      <c r="B101" s="397" t="s">
        <v>181</v>
      </c>
      <c r="C101" s="398" t="s">
        <v>795</v>
      </c>
      <c r="D101" s="397" t="s">
        <v>93</v>
      </c>
      <c r="E101" s="710"/>
      <c r="F101" s="710"/>
      <c r="G101" s="710"/>
      <c r="H101" s="710"/>
      <c r="I101" s="710"/>
      <c r="J101" s="710"/>
      <c r="K101" s="710"/>
      <c r="L101" s="710"/>
      <c r="M101" s="710"/>
      <c r="N101" s="710"/>
      <c r="O101" s="710"/>
      <c r="P101" s="710" t="s">
        <v>180</v>
      </c>
      <c r="Q101" s="710"/>
      <c r="R101" s="710"/>
      <c r="S101" s="710"/>
      <c r="T101" s="710"/>
    </row>
    <row r="102" spans="2:20" ht="48" customHeight="1" x14ac:dyDescent="0.25">
      <c r="B102" s="416" t="s">
        <v>137</v>
      </c>
      <c r="C102" s="417" t="s">
        <v>796</v>
      </c>
      <c r="D102" s="416" t="s">
        <v>93</v>
      </c>
      <c r="E102" s="709"/>
      <c r="F102" s="709"/>
      <c r="G102" s="709"/>
      <c r="H102" s="709"/>
      <c r="I102" s="709"/>
      <c r="J102" s="709"/>
      <c r="K102" s="709"/>
      <c r="L102" s="709"/>
      <c r="M102" s="709"/>
      <c r="N102" s="709"/>
      <c r="O102" s="709"/>
      <c r="P102" s="709" t="s">
        <v>180</v>
      </c>
      <c r="Q102" s="709"/>
      <c r="R102" s="709"/>
      <c r="S102" s="709"/>
      <c r="T102" s="709"/>
    </row>
    <row r="103" spans="2:20" ht="42" customHeight="1" x14ac:dyDescent="0.25">
      <c r="B103" s="397" t="s">
        <v>1554</v>
      </c>
      <c r="C103" s="398" t="s">
        <v>795</v>
      </c>
      <c r="D103" s="397" t="s">
        <v>93</v>
      </c>
      <c r="E103" s="710"/>
      <c r="F103" s="710"/>
      <c r="G103" s="710"/>
      <c r="H103" s="710"/>
      <c r="I103" s="710"/>
      <c r="J103" s="710"/>
      <c r="K103" s="710"/>
      <c r="L103" s="710"/>
      <c r="M103" s="710"/>
      <c r="N103" s="710"/>
      <c r="O103" s="710"/>
      <c r="P103" s="710" t="s">
        <v>180</v>
      </c>
      <c r="Q103" s="710"/>
      <c r="R103" s="710"/>
      <c r="S103" s="710"/>
      <c r="T103" s="710"/>
    </row>
    <row r="104" spans="2:20" ht="42" customHeight="1" x14ac:dyDescent="0.25">
      <c r="B104" s="397" t="s">
        <v>1555</v>
      </c>
      <c r="C104" s="398" t="s">
        <v>795</v>
      </c>
      <c r="D104" s="397" t="s">
        <v>93</v>
      </c>
      <c r="E104" s="710"/>
      <c r="F104" s="710"/>
      <c r="G104" s="710"/>
      <c r="H104" s="710"/>
      <c r="I104" s="710"/>
      <c r="J104" s="710"/>
      <c r="K104" s="710"/>
      <c r="L104" s="710"/>
      <c r="M104" s="710"/>
      <c r="N104" s="710"/>
      <c r="O104" s="710"/>
      <c r="P104" s="710" t="s">
        <v>180</v>
      </c>
      <c r="Q104" s="710"/>
      <c r="R104" s="710"/>
      <c r="S104" s="710"/>
      <c r="T104" s="710"/>
    </row>
    <row r="105" spans="2:20" ht="48" customHeight="1" x14ac:dyDescent="0.25">
      <c r="B105" s="416" t="s">
        <v>738</v>
      </c>
      <c r="C105" s="417" t="s">
        <v>1556</v>
      </c>
      <c r="D105" s="416" t="s">
        <v>93</v>
      </c>
      <c r="E105" s="709"/>
      <c r="F105" s="709"/>
      <c r="G105" s="709"/>
      <c r="H105" s="709"/>
      <c r="I105" s="709"/>
      <c r="J105" s="709"/>
      <c r="K105" s="709"/>
      <c r="L105" s="709"/>
      <c r="M105" s="709"/>
      <c r="N105" s="709"/>
      <c r="O105" s="709"/>
      <c r="P105" s="709" t="s">
        <v>180</v>
      </c>
      <c r="Q105" s="709"/>
      <c r="R105" s="709"/>
      <c r="S105" s="709"/>
      <c r="T105" s="709"/>
    </row>
    <row r="106" spans="2:20" ht="42" customHeight="1" x14ac:dyDescent="0.25">
      <c r="B106" s="397" t="s">
        <v>1557</v>
      </c>
      <c r="C106" s="398" t="s">
        <v>1559</v>
      </c>
      <c r="D106" s="397" t="s">
        <v>93</v>
      </c>
      <c r="E106" s="710"/>
      <c r="F106" s="710"/>
      <c r="G106" s="710"/>
      <c r="H106" s="710"/>
      <c r="I106" s="710"/>
      <c r="J106" s="710"/>
      <c r="K106" s="710"/>
      <c r="L106" s="710"/>
      <c r="M106" s="710"/>
      <c r="N106" s="710"/>
      <c r="O106" s="710"/>
      <c r="P106" s="710" t="s">
        <v>180</v>
      </c>
      <c r="Q106" s="710"/>
      <c r="R106" s="710"/>
      <c r="S106" s="710"/>
      <c r="T106" s="710"/>
    </row>
    <row r="107" spans="2:20" ht="42" customHeight="1" x14ac:dyDescent="0.25">
      <c r="B107" s="397" t="s">
        <v>1558</v>
      </c>
      <c r="C107" s="398" t="s">
        <v>797</v>
      </c>
      <c r="D107" s="397" t="s">
        <v>93</v>
      </c>
      <c r="E107" s="710"/>
      <c r="F107" s="710"/>
      <c r="G107" s="710"/>
      <c r="H107" s="710"/>
      <c r="I107" s="710"/>
      <c r="J107" s="710"/>
      <c r="K107" s="710"/>
      <c r="L107" s="710"/>
      <c r="M107" s="710"/>
      <c r="N107" s="710"/>
      <c r="O107" s="710"/>
      <c r="P107" s="710" t="s">
        <v>180</v>
      </c>
      <c r="Q107" s="710"/>
      <c r="R107" s="710"/>
      <c r="S107" s="710"/>
      <c r="T107" s="710"/>
    </row>
    <row r="108" spans="2:20" ht="42" customHeight="1" x14ac:dyDescent="0.25">
      <c r="B108" s="397" t="s">
        <v>1560</v>
      </c>
      <c r="C108" s="398" t="s">
        <v>1561</v>
      </c>
      <c r="D108" s="397" t="s">
        <v>93</v>
      </c>
      <c r="E108" s="710"/>
      <c r="F108" s="710"/>
      <c r="G108" s="710"/>
      <c r="H108" s="710"/>
      <c r="I108" s="710"/>
      <c r="J108" s="710"/>
      <c r="K108" s="710"/>
      <c r="L108" s="710"/>
      <c r="M108" s="710"/>
      <c r="N108" s="710"/>
      <c r="O108" s="710"/>
      <c r="P108" s="710" t="s">
        <v>180</v>
      </c>
      <c r="Q108" s="710"/>
      <c r="R108" s="710"/>
      <c r="S108" s="710"/>
      <c r="T108" s="710"/>
    </row>
    <row r="109" spans="2:20" ht="42" customHeight="1" x14ac:dyDescent="0.25">
      <c r="B109" s="397" t="s">
        <v>1562</v>
      </c>
      <c r="C109" s="398" t="s">
        <v>798</v>
      </c>
      <c r="D109" s="397" t="s">
        <v>93</v>
      </c>
      <c r="E109" s="710"/>
      <c r="F109" s="710"/>
      <c r="G109" s="710"/>
      <c r="H109" s="710"/>
      <c r="I109" s="710"/>
      <c r="J109" s="710"/>
      <c r="K109" s="710"/>
      <c r="L109" s="710"/>
      <c r="M109" s="710"/>
      <c r="N109" s="710"/>
      <c r="O109" s="710"/>
      <c r="P109" s="710" t="s">
        <v>180</v>
      </c>
      <c r="Q109" s="710"/>
      <c r="R109" s="710"/>
      <c r="S109" s="710"/>
      <c r="T109" s="710"/>
    </row>
    <row r="110" spans="2:20" ht="42" customHeight="1" x14ac:dyDescent="0.25">
      <c r="B110" s="397" t="s">
        <v>1563</v>
      </c>
      <c r="C110" s="398" t="s">
        <v>799</v>
      </c>
      <c r="D110" s="397" t="s">
        <v>93</v>
      </c>
      <c r="E110" s="710"/>
      <c r="F110" s="710"/>
      <c r="G110" s="710"/>
      <c r="H110" s="710"/>
      <c r="I110" s="710"/>
      <c r="J110" s="710"/>
      <c r="K110" s="710"/>
      <c r="L110" s="710"/>
      <c r="M110" s="710"/>
      <c r="N110" s="710"/>
      <c r="O110" s="710"/>
      <c r="P110" s="710" t="s">
        <v>180</v>
      </c>
      <c r="Q110" s="710"/>
      <c r="R110" s="710"/>
      <c r="S110" s="710"/>
      <c r="T110" s="710"/>
    </row>
    <row r="111" spans="2:20" ht="48" customHeight="1" x14ac:dyDescent="0.25">
      <c r="B111" s="416" t="s">
        <v>739</v>
      </c>
      <c r="C111" s="417" t="s">
        <v>800</v>
      </c>
      <c r="D111" s="416" t="s">
        <v>93</v>
      </c>
      <c r="E111" s="709"/>
      <c r="F111" s="709"/>
      <c r="G111" s="709"/>
      <c r="H111" s="709"/>
      <c r="I111" s="709"/>
      <c r="J111" s="709"/>
      <c r="K111" s="709"/>
      <c r="L111" s="709"/>
      <c r="M111" s="709"/>
      <c r="N111" s="709"/>
      <c r="O111" s="709"/>
      <c r="P111" s="709" t="s">
        <v>180</v>
      </c>
      <c r="Q111" s="709"/>
      <c r="R111" s="709"/>
      <c r="S111" s="709"/>
      <c r="T111" s="709"/>
    </row>
    <row r="112" spans="2:20" ht="48" customHeight="1" x14ac:dyDescent="0.25">
      <c r="B112" s="416" t="s">
        <v>139</v>
      </c>
      <c r="C112" s="417" t="s">
        <v>801</v>
      </c>
      <c r="D112" s="416" t="s">
        <v>93</v>
      </c>
      <c r="E112" s="774">
        <f t="shared" ref="E112:S112" si="16">SUBTOTAL(9,E113:E120)</f>
        <v>91.125000999999997</v>
      </c>
      <c r="F112" s="774">
        <f t="shared" si="16"/>
        <v>0</v>
      </c>
      <c r="G112" s="774">
        <f t="shared" si="16"/>
        <v>91.125000999999997</v>
      </c>
      <c r="H112" s="774">
        <f t="shared" si="16"/>
        <v>0</v>
      </c>
      <c r="I112" s="774">
        <f t="shared" si="16"/>
        <v>0</v>
      </c>
      <c r="J112" s="774">
        <f t="shared" si="16"/>
        <v>91.125000999999997</v>
      </c>
      <c r="K112" s="774">
        <f t="shared" si="16"/>
        <v>0</v>
      </c>
      <c r="L112" s="774">
        <f t="shared" si="16"/>
        <v>0</v>
      </c>
      <c r="M112" s="774">
        <f t="shared" si="16"/>
        <v>0</v>
      </c>
      <c r="N112" s="774">
        <f t="shared" si="16"/>
        <v>0</v>
      </c>
      <c r="O112" s="774">
        <f t="shared" si="16"/>
        <v>0</v>
      </c>
      <c r="P112" s="774">
        <f t="shared" si="16"/>
        <v>0</v>
      </c>
      <c r="Q112" s="774">
        <f t="shared" si="16"/>
        <v>0</v>
      </c>
      <c r="R112" s="774">
        <f t="shared" si="16"/>
        <v>0</v>
      </c>
      <c r="S112" s="774">
        <f t="shared" si="16"/>
        <v>0</v>
      </c>
      <c r="T112" s="774">
        <f>SUBTOTAL(9,T113:T120)</f>
        <v>0</v>
      </c>
    </row>
    <row r="113" spans="2:20" ht="42" customHeight="1" x14ac:dyDescent="0.25">
      <c r="B113" s="397" t="s">
        <v>141</v>
      </c>
      <c r="C113" s="398" t="s">
        <v>802</v>
      </c>
      <c r="D113" s="397" t="s">
        <v>93</v>
      </c>
      <c r="E113" s="710"/>
      <c r="F113" s="710"/>
      <c r="G113" s="710"/>
      <c r="H113" s="710"/>
      <c r="I113" s="710"/>
      <c r="J113" s="710"/>
      <c r="K113" s="710"/>
      <c r="L113" s="710"/>
      <c r="M113" s="710"/>
      <c r="N113" s="710"/>
      <c r="O113" s="710"/>
      <c r="P113" s="710" t="s">
        <v>180</v>
      </c>
      <c r="Q113" s="710"/>
      <c r="R113" s="710"/>
      <c r="S113" s="710"/>
      <c r="T113" s="710"/>
    </row>
    <row r="114" spans="2:20" ht="42" customHeight="1" x14ac:dyDescent="0.25">
      <c r="B114" s="397" t="s">
        <v>143</v>
      </c>
      <c r="C114" s="398" t="s">
        <v>1564</v>
      </c>
      <c r="D114" s="397" t="s">
        <v>93</v>
      </c>
      <c r="E114" s="715">
        <f t="shared" ref="E114:S114" si="17">SUBTOTAL(9,E115)</f>
        <v>42.841999999999999</v>
      </c>
      <c r="F114" s="715">
        <f t="shared" si="17"/>
        <v>0</v>
      </c>
      <c r="G114" s="715">
        <f t="shared" si="17"/>
        <v>42.841999999999999</v>
      </c>
      <c r="H114" s="715">
        <f t="shared" si="17"/>
        <v>0</v>
      </c>
      <c r="I114" s="715">
        <f t="shared" si="17"/>
        <v>0</v>
      </c>
      <c r="J114" s="715">
        <f t="shared" si="17"/>
        <v>42.841999999999999</v>
      </c>
      <c r="K114" s="715">
        <f t="shared" si="17"/>
        <v>0</v>
      </c>
      <c r="L114" s="715">
        <f t="shared" si="17"/>
        <v>0</v>
      </c>
      <c r="M114" s="715">
        <f t="shared" si="17"/>
        <v>0</v>
      </c>
      <c r="N114" s="715">
        <f t="shared" si="17"/>
        <v>0</v>
      </c>
      <c r="O114" s="715">
        <f t="shared" si="17"/>
        <v>0</v>
      </c>
      <c r="P114" s="715">
        <f t="shared" si="17"/>
        <v>0</v>
      </c>
      <c r="Q114" s="715">
        <f t="shared" si="17"/>
        <v>0</v>
      </c>
      <c r="R114" s="715">
        <f t="shared" si="17"/>
        <v>0</v>
      </c>
      <c r="S114" s="715">
        <f t="shared" si="17"/>
        <v>0</v>
      </c>
      <c r="T114" s="715">
        <f>SUBTOTAL(9,T115)</f>
        <v>0</v>
      </c>
    </row>
    <row r="115" spans="2:20" ht="33" customHeight="1" x14ac:dyDescent="0.25">
      <c r="B115" s="67" t="s">
        <v>143</v>
      </c>
      <c r="C115" s="313" t="s">
        <v>1418</v>
      </c>
      <c r="D115" s="67" t="s">
        <v>1635</v>
      </c>
      <c r="E115" s="362">
        <f>'2'!U120</f>
        <v>42.841999999999999</v>
      </c>
      <c r="F115" s="362" t="s">
        <v>683</v>
      </c>
      <c r="G115" s="362">
        <f>SUM(H115:K115)</f>
        <v>42.841999999999999</v>
      </c>
      <c r="H115" s="363"/>
      <c r="I115" s="363"/>
      <c r="J115" s="362">
        <f>'2'!CK120</f>
        <v>42.841999999999999</v>
      </c>
      <c r="K115" s="363"/>
      <c r="L115" s="363"/>
      <c r="M115" s="363"/>
      <c r="N115" s="363"/>
      <c r="O115" s="362" t="s">
        <v>681</v>
      </c>
      <c r="P115" s="363" t="s">
        <v>180</v>
      </c>
      <c r="Q115" s="363"/>
      <c r="R115" s="363"/>
      <c r="S115" s="363"/>
      <c r="T115" s="363"/>
    </row>
    <row r="116" spans="2:20" ht="42" customHeight="1" x14ac:dyDescent="0.25">
      <c r="B116" s="397" t="s">
        <v>740</v>
      </c>
      <c r="C116" s="398" t="s">
        <v>1565</v>
      </c>
      <c r="D116" s="397" t="s">
        <v>93</v>
      </c>
      <c r="E116" s="710"/>
      <c r="F116" s="710"/>
      <c r="G116" s="710"/>
      <c r="H116" s="710"/>
      <c r="I116" s="710"/>
      <c r="J116" s="723"/>
      <c r="K116" s="710"/>
      <c r="L116" s="710"/>
      <c r="M116" s="710"/>
      <c r="N116" s="710"/>
      <c r="O116" s="710"/>
      <c r="P116" s="710" t="s">
        <v>180</v>
      </c>
      <c r="Q116" s="710"/>
      <c r="R116" s="710"/>
      <c r="S116" s="710"/>
      <c r="T116" s="710"/>
    </row>
    <row r="117" spans="2:20" ht="42" customHeight="1" x14ac:dyDescent="0.25">
      <c r="B117" s="397" t="s">
        <v>741</v>
      </c>
      <c r="C117" s="398" t="s">
        <v>1566</v>
      </c>
      <c r="D117" s="397" t="s">
        <v>93</v>
      </c>
      <c r="E117" s="715">
        <f t="shared" ref="E117:S117" si="18">SUBTOTAL(9,E118:E120)</f>
        <v>48.283000999999999</v>
      </c>
      <c r="F117" s="715">
        <f t="shared" si="18"/>
        <v>0</v>
      </c>
      <c r="G117" s="715">
        <f t="shared" si="18"/>
        <v>48.283000999999999</v>
      </c>
      <c r="H117" s="715">
        <f t="shared" si="18"/>
        <v>0</v>
      </c>
      <c r="I117" s="715">
        <f t="shared" si="18"/>
        <v>0</v>
      </c>
      <c r="J117" s="715">
        <f t="shared" si="18"/>
        <v>48.283000999999999</v>
      </c>
      <c r="K117" s="715">
        <f t="shared" si="18"/>
        <v>0</v>
      </c>
      <c r="L117" s="715">
        <f t="shared" si="18"/>
        <v>0</v>
      </c>
      <c r="M117" s="715">
        <f t="shared" si="18"/>
        <v>0</v>
      </c>
      <c r="N117" s="715">
        <f t="shared" si="18"/>
        <v>0</v>
      </c>
      <c r="O117" s="715">
        <f t="shared" si="18"/>
        <v>0</v>
      </c>
      <c r="P117" s="715">
        <f t="shared" si="18"/>
        <v>0</v>
      </c>
      <c r="Q117" s="715">
        <f t="shared" si="18"/>
        <v>0</v>
      </c>
      <c r="R117" s="715">
        <f t="shared" si="18"/>
        <v>0</v>
      </c>
      <c r="S117" s="715">
        <f t="shared" si="18"/>
        <v>0</v>
      </c>
      <c r="T117" s="715">
        <f>SUBTOTAL(9,T118:T120)</f>
        <v>0</v>
      </c>
    </row>
    <row r="118" spans="2:20" ht="33" customHeight="1" x14ac:dyDescent="0.25">
      <c r="B118" s="67" t="s">
        <v>741</v>
      </c>
      <c r="C118" s="313" t="s">
        <v>1492</v>
      </c>
      <c r="D118" s="67" t="s">
        <v>1639</v>
      </c>
      <c r="E118" s="362">
        <f>'2'!U123</f>
        <v>13.616</v>
      </c>
      <c r="F118" s="362" t="s">
        <v>1671</v>
      </c>
      <c r="G118" s="362">
        <f>SUM(H118:K118)</f>
        <v>13.616</v>
      </c>
      <c r="H118" s="363"/>
      <c r="I118" s="363"/>
      <c r="J118" s="362">
        <f>'2'!CK123</f>
        <v>13.616</v>
      </c>
      <c r="K118" s="363"/>
      <c r="L118" s="363"/>
      <c r="M118" s="363"/>
      <c r="N118" s="363"/>
      <c r="O118" s="362" t="s">
        <v>1669</v>
      </c>
      <c r="P118" s="363" t="s">
        <v>180</v>
      </c>
      <c r="Q118" s="363"/>
      <c r="R118" s="363"/>
      <c r="S118" s="363"/>
      <c r="T118" s="363"/>
    </row>
    <row r="119" spans="2:20" ht="33" customHeight="1" x14ac:dyDescent="0.25">
      <c r="B119" s="67" t="s">
        <v>741</v>
      </c>
      <c r="C119" s="313" t="s">
        <v>1502</v>
      </c>
      <c r="D119" s="67" t="s">
        <v>1644</v>
      </c>
      <c r="E119" s="362">
        <f>'2'!U124</f>
        <v>5.8250010000000003</v>
      </c>
      <c r="F119" s="362" t="s">
        <v>1671</v>
      </c>
      <c r="G119" s="362">
        <f>SUM(H119:K119)</f>
        <v>5.8250010000000003</v>
      </c>
      <c r="H119" s="363"/>
      <c r="I119" s="363"/>
      <c r="J119" s="362">
        <f>'2'!CK124</f>
        <v>5.8250010000000003</v>
      </c>
      <c r="K119" s="363"/>
      <c r="L119" s="363"/>
      <c r="M119" s="363"/>
      <c r="N119" s="363"/>
      <c r="O119" s="362" t="s">
        <v>1668</v>
      </c>
      <c r="P119" s="363" t="s">
        <v>180</v>
      </c>
      <c r="Q119" s="363"/>
      <c r="R119" s="363"/>
      <c r="S119" s="363"/>
      <c r="T119" s="363"/>
    </row>
    <row r="120" spans="2:20" ht="33" customHeight="1" x14ac:dyDescent="0.25">
      <c r="B120" s="67" t="s">
        <v>741</v>
      </c>
      <c r="C120" s="313" t="s">
        <v>1500</v>
      </c>
      <c r="D120" s="67" t="s">
        <v>1645</v>
      </c>
      <c r="E120" s="362">
        <f>'2'!U125</f>
        <v>28.841999999999999</v>
      </c>
      <c r="F120" s="362" t="s">
        <v>1671</v>
      </c>
      <c r="G120" s="362">
        <f>SUM(H120:K120)</f>
        <v>28.841999999999999</v>
      </c>
      <c r="H120" s="363"/>
      <c r="I120" s="363"/>
      <c r="J120" s="362">
        <f>'2'!CK125</f>
        <v>28.841999999999999</v>
      </c>
      <c r="K120" s="363"/>
      <c r="L120" s="363"/>
      <c r="M120" s="363"/>
      <c r="N120" s="363"/>
      <c r="O120" s="362" t="s">
        <v>1669</v>
      </c>
      <c r="P120" s="363" t="s">
        <v>180</v>
      </c>
      <c r="Q120" s="363"/>
      <c r="R120" s="363"/>
      <c r="S120" s="363"/>
      <c r="T120" s="363"/>
    </row>
    <row r="121" spans="2:20" ht="48" customHeight="1" x14ac:dyDescent="0.25">
      <c r="B121" s="646" t="s">
        <v>145</v>
      </c>
      <c r="C121" s="417" t="s">
        <v>803</v>
      </c>
      <c r="D121" s="416" t="s">
        <v>93</v>
      </c>
      <c r="E121" s="774">
        <f t="shared" ref="E121:S121" si="19">SUBTOTAL(9,E122:E128)</f>
        <v>50.879000000000005</v>
      </c>
      <c r="F121" s="774">
        <f t="shared" si="19"/>
        <v>0</v>
      </c>
      <c r="G121" s="774">
        <f t="shared" si="19"/>
        <v>50.879000000000005</v>
      </c>
      <c r="H121" s="774">
        <f t="shared" si="19"/>
        <v>0</v>
      </c>
      <c r="I121" s="774">
        <f t="shared" si="19"/>
        <v>0</v>
      </c>
      <c r="J121" s="774">
        <f t="shared" si="19"/>
        <v>50.879000000000005</v>
      </c>
      <c r="K121" s="774">
        <f t="shared" si="19"/>
        <v>0</v>
      </c>
      <c r="L121" s="774">
        <f t="shared" si="19"/>
        <v>0</v>
      </c>
      <c r="M121" s="774">
        <f t="shared" si="19"/>
        <v>0</v>
      </c>
      <c r="N121" s="774">
        <f t="shared" si="19"/>
        <v>0</v>
      </c>
      <c r="O121" s="774">
        <f t="shared" si="19"/>
        <v>0</v>
      </c>
      <c r="P121" s="774">
        <f t="shared" si="19"/>
        <v>0</v>
      </c>
      <c r="Q121" s="774">
        <f t="shared" si="19"/>
        <v>0</v>
      </c>
      <c r="R121" s="774">
        <f t="shared" si="19"/>
        <v>0</v>
      </c>
      <c r="S121" s="774">
        <f t="shared" si="19"/>
        <v>0</v>
      </c>
      <c r="T121" s="774">
        <f>SUBTOTAL(9,T122:T128)</f>
        <v>0</v>
      </c>
    </row>
    <row r="122" spans="2:20" ht="42" customHeight="1" x14ac:dyDescent="0.25">
      <c r="B122" s="397" t="s">
        <v>147</v>
      </c>
      <c r="C122" s="398" t="s">
        <v>1567</v>
      </c>
      <c r="D122" s="397" t="s">
        <v>93</v>
      </c>
      <c r="E122" s="715">
        <f t="shared" ref="E122:S122" si="20">SUBTOTAL(9,E123:E125)</f>
        <v>50.879000000000005</v>
      </c>
      <c r="F122" s="715">
        <f t="shared" si="20"/>
        <v>0</v>
      </c>
      <c r="G122" s="715">
        <f t="shared" si="20"/>
        <v>50.879000000000005</v>
      </c>
      <c r="H122" s="715">
        <f t="shared" si="20"/>
        <v>0</v>
      </c>
      <c r="I122" s="715">
        <f t="shared" si="20"/>
        <v>0</v>
      </c>
      <c r="J122" s="715">
        <f t="shared" si="20"/>
        <v>50.879000000000005</v>
      </c>
      <c r="K122" s="715">
        <f t="shared" si="20"/>
        <v>0</v>
      </c>
      <c r="L122" s="715">
        <f t="shared" si="20"/>
        <v>0</v>
      </c>
      <c r="M122" s="715">
        <f t="shared" si="20"/>
        <v>0</v>
      </c>
      <c r="N122" s="715">
        <f t="shared" si="20"/>
        <v>0</v>
      </c>
      <c r="O122" s="715">
        <f t="shared" si="20"/>
        <v>0</v>
      </c>
      <c r="P122" s="715">
        <f t="shared" si="20"/>
        <v>0</v>
      </c>
      <c r="Q122" s="715">
        <f t="shared" si="20"/>
        <v>0</v>
      </c>
      <c r="R122" s="715">
        <f t="shared" si="20"/>
        <v>0</v>
      </c>
      <c r="S122" s="715">
        <f t="shared" si="20"/>
        <v>0</v>
      </c>
      <c r="T122" s="715">
        <f>SUBTOTAL(9,T123:T125)</f>
        <v>0</v>
      </c>
    </row>
    <row r="123" spans="2:20" ht="33" customHeight="1" x14ac:dyDescent="0.25">
      <c r="B123" s="67" t="s">
        <v>147</v>
      </c>
      <c r="C123" s="313" t="s">
        <v>1431</v>
      </c>
      <c r="D123" s="67" t="s">
        <v>1625</v>
      </c>
      <c r="E123" s="362">
        <f>'2'!U128</f>
        <v>3.3039999999999998</v>
      </c>
      <c r="F123" s="362" t="s">
        <v>683</v>
      </c>
      <c r="G123" s="362">
        <f>SUM(H123:K123)</f>
        <v>3.3039999999999998</v>
      </c>
      <c r="H123" s="363"/>
      <c r="I123" s="363"/>
      <c r="J123" s="362">
        <f>'2'!CK128</f>
        <v>3.3039999999999998</v>
      </c>
      <c r="K123" s="363"/>
      <c r="L123" s="363"/>
      <c r="M123" s="363"/>
      <c r="N123" s="363"/>
      <c r="O123" s="362" t="s">
        <v>681</v>
      </c>
      <c r="P123" s="363" t="s">
        <v>180</v>
      </c>
      <c r="Q123" s="363"/>
      <c r="R123" s="363"/>
      <c r="S123" s="363"/>
      <c r="T123" s="363"/>
    </row>
    <row r="124" spans="2:20" ht="33" customHeight="1" x14ac:dyDescent="0.25">
      <c r="B124" s="67" t="s">
        <v>147</v>
      </c>
      <c r="C124" s="394" t="s">
        <v>1432</v>
      </c>
      <c r="D124" s="67" t="s">
        <v>1626</v>
      </c>
      <c r="E124" s="362">
        <f>'2'!U129</f>
        <v>3.5030000000000001</v>
      </c>
      <c r="F124" s="384" t="s">
        <v>684</v>
      </c>
      <c r="G124" s="362">
        <f>SUM(H124:K124)</f>
        <v>3.5030000000000001</v>
      </c>
      <c r="H124" s="363"/>
      <c r="I124" s="363"/>
      <c r="J124" s="362">
        <f>'2'!CK129</f>
        <v>3.5030000000000001</v>
      </c>
      <c r="K124" s="363"/>
      <c r="L124" s="363"/>
      <c r="M124" s="363"/>
      <c r="N124" s="363"/>
      <c r="O124" s="362" t="s">
        <v>681</v>
      </c>
      <c r="P124" s="363" t="s">
        <v>180</v>
      </c>
      <c r="Q124" s="363"/>
      <c r="R124" s="363"/>
      <c r="S124" s="363"/>
      <c r="T124" s="363"/>
    </row>
    <row r="125" spans="2:20" ht="33" customHeight="1" x14ac:dyDescent="0.25">
      <c r="B125" s="67" t="s">
        <v>147</v>
      </c>
      <c r="C125" s="313" t="s">
        <v>1503</v>
      </c>
      <c r="D125" s="67" t="s">
        <v>1620</v>
      </c>
      <c r="E125" s="362">
        <f>'2'!U130</f>
        <v>44.072000000000003</v>
      </c>
      <c r="F125" s="362" t="s">
        <v>683</v>
      </c>
      <c r="G125" s="362">
        <f>SUM(H125:K125)</f>
        <v>44.072000000000003</v>
      </c>
      <c r="H125" s="363"/>
      <c r="I125" s="363"/>
      <c r="J125" s="362">
        <f>'2'!CK130</f>
        <v>44.072000000000003</v>
      </c>
      <c r="K125" s="363"/>
      <c r="L125" s="363"/>
      <c r="M125" s="363"/>
      <c r="N125" s="363"/>
      <c r="O125" s="362" t="s">
        <v>681</v>
      </c>
      <c r="P125" s="363" t="s">
        <v>180</v>
      </c>
      <c r="Q125" s="363"/>
      <c r="R125" s="363"/>
      <c r="S125" s="363"/>
      <c r="T125" s="363"/>
    </row>
    <row r="126" spans="2:20" ht="42" customHeight="1" x14ac:dyDescent="0.25">
      <c r="B126" s="397" t="s">
        <v>149</v>
      </c>
      <c r="C126" s="398" t="s">
        <v>1568</v>
      </c>
      <c r="D126" s="397" t="s">
        <v>93</v>
      </c>
      <c r="E126" s="710"/>
      <c r="F126" s="710"/>
      <c r="G126" s="710"/>
      <c r="H126" s="710"/>
      <c r="I126" s="710"/>
      <c r="J126" s="710"/>
      <c r="K126" s="710"/>
      <c r="L126" s="710"/>
      <c r="M126" s="710"/>
      <c r="N126" s="710"/>
      <c r="O126" s="710"/>
      <c r="P126" s="710" t="s">
        <v>180</v>
      </c>
      <c r="Q126" s="710"/>
      <c r="R126" s="710"/>
      <c r="S126" s="710"/>
      <c r="T126" s="710"/>
    </row>
    <row r="127" spans="2:20" ht="42" customHeight="1" x14ac:dyDescent="0.25">
      <c r="B127" s="397" t="s">
        <v>151</v>
      </c>
      <c r="C127" s="398" t="s">
        <v>1569</v>
      </c>
      <c r="D127" s="397" t="s">
        <v>93</v>
      </c>
      <c r="E127" s="710"/>
      <c r="F127" s="710"/>
      <c r="G127" s="710"/>
      <c r="H127" s="710"/>
      <c r="I127" s="710"/>
      <c r="J127" s="710"/>
      <c r="K127" s="710"/>
      <c r="L127" s="710"/>
      <c r="M127" s="710"/>
      <c r="N127" s="710"/>
      <c r="O127" s="710"/>
      <c r="P127" s="710" t="s">
        <v>180</v>
      </c>
      <c r="Q127" s="710"/>
      <c r="R127" s="710"/>
      <c r="S127" s="710"/>
      <c r="T127" s="710"/>
    </row>
    <row r="128" spans="2:20" ht="42" customHeight="1" x14ac:dyDescent="0.25">
      <c r="B128" s="397" t="s">
        <v>153</v>
      </c>
      <c r="C128" s="398" t="s">
        <v>1570</v>
      </c>
      <c r="D128" s="397" t="s">
        <v>93</v>
      </c>
      <c r="E128" s="710"/>
      <c r="F128" s="710"/>
      <c r="G128" s="710"/>
      <c r="H128" s="710"/>
      <c r="I128" s="710"/>
      <c r="J128" s="710"/>
      <c r="K128" s="710"/>
      <c r="L128" s="710"/>
      <c r="M128" s="710"/>
      <c r="N128" s="710"/>
      <c r="O128" s="710"/>
      <c r="P128" s="710" t="s">
        <v>180</v>
      </c>
      <c r="Q128" s="710"/>
      <c r="R128" s="710"/>
      <c r="S128" s="710"/>
      <c r="T128" s="710"/>
    </row>
    <row r="129" spans="2:20" ht="48" customHeight="1" x14ac:dyDescent="0.25">
      <c r="B129" s="416" t="s">
        <v>163</v>
      </c>
      <c r="C129" s="417" t="s">
        <v>806</v>
      </c>
      <c r="D129" s="416" t="s">
        <v>93</v>
      </c>
      <c r="E129" s="709"/>
      <c r="F129" s="709"/>
      <c r="G129" s="709"/>
      <c r="H129" s="709"/>
      <c r="I129" s="709"/>
      <c r="J129" s="709"/>
      <c r="K129" s="709"/>
      <c r="L129" s="709"/>
      <c r="M129" s="709"/>
      <c r="N129" s="709"/>
      <c r="O129" s="709"/>
      <c r="P129" s="709" t="s">
        <v>180</v>
      </c>
      <c r="Q129" s="709"/>
      <c r="R129" s="709"/>
      <c r="S129" s="709"/>
      <c r="T129" s="709"/>
    </row>
    <row r="130" spans="2:20" ht="48" customHeight="1" x14ac:dyDescent="0.25">
      <c r="B130" s="416" t="s">
        <v>165</v>
      </c>
      <c r="C130" s="417" t="s">
        <v>808</v>
      </c>
      <c r="D130" s="416" t="s">
        <v>93</v>
      </c>
      <c r="E130" s="709"/>
      <c r="F130" s="709"/>
      <c r="G130" s="709"/>
      <c r="H130" s="709"/>
      <c r="I130" s="709"/>
      <c r="J130" s="709"/>
      <c r="K130" s="709"/>
      <c r="L130" s="709"/>
      <c r="M130" s="709"/>
      <c r="N130" s="709"/>
      <c r="O130" s="709"/>
      <c r="P130" s="709" t="s">
        <v>180</v>
      </c>
      <c r="Q130" s="709"/>
      <c r="R130" s="709"/>
      <c r="S130" s="709"/>
      <c r="T130" s="709"/>
    </row>
    <row r="131" spans="2:20" ht="42" customHeight="1" x14ac:dyDescent="0.25">
      <c r="B131" s="397" t="s">
        <v>1571</v>
      </c>
      <c r="C131" s="398" t="s">
        <v>809</v>
      </c>
      <c r="D131" s="397" t="s">
        <v>93</v>
      </c>
      <c r="E131" s="710"/>
      <c r="F131" s="710"/>
      <c r="G131" s="710"/>
      <c r="H131" s="710"/>
      <c r="I131" s="710"/>
      <c r="J131" s="710"/>
      <c r="K131" s="710"/>
      <c r="L131" s="710"/>
      <c r="M131" s="710"/>
      <c r="N131" s="710"/>
      <c r="O131" s="710"/>
      <c r="P131" s="710" t="s">
        <v>180</v>
      </c>
      <c r="Q131" s="710"/>
      <c r="R131" s="710"/>
      <c r="S131" s="710"/>
      <c r="T131" s="710"/>
    </row>
    <row r="132" spans="2:20" ht="42" customHeight="1" x14ac:dyDescent="0.25">
      <c r="B132" s="397" t="s">
        <v>1572</v>
      </c>
      <c r="C132" s="398" t="s">
        <v>810</v>
      </c>
      <c r="D132" s="397" t="s">
        <v>93</v>
      </c>
      <c r="E132" s="710"/>
      <c r="F132" s="710"/>
      <c r="G132" s="710"/>
      <c r="H132" s="710"/>
      <c r="I132" s="710"/>
      <c r="J132" s="710"/>
      <c r="K132" s="710"/>
      <c r="L132" s="710"/>
      <c r="M132" s="710"/>
      <c r="N132" s="710"/>
      <c r="O132" s="710"/>
      <c r="P132" s="710" t="s">
        <v>180</v>
      </c>
      <c r="Q132" s="710"/>
      <c r="R132" s="710"/>
      <c r="S132" s="710"/>
      <c r="T132" s="710"/>
    </row>
    <row r="133" spans="2:20" ht="48" customHeight="1" x14ac:dyDescent="0.25">
      <c r="B133" s="416" t="s">
        <v>167</v>
      </c>
      <c r="C133" s="417" t="s">
        <v>808</v>
      </c>
      <c r="D133" s="416" t="s">
        <v>93</v>
      </c>
      <c r="E133" s="709"/>
      <c r="F133" s="709"/>
      <c r="G133" s="709"/>
      <c r="H133" s="709"/>
      <c r="I133" s="709"/>
      <c r="J133" s="709"/>
      <c r="K133" s="709"/>
      <c r="L133" s="709"/>
      <c r="M133" s="709"/>
      <c r="N133" s="709"/>
      <c r="O133" s="709"/>
      <c r="P133" s="709" t="s">
        <v>180</v>
      </c>
      <c r="Q133" s="709"/>
      <c r="R133" s="709"/>
      <c r="S133" s="709"/>
      <c r="T133" s="709"/>
    </row>
    <row r="134" spans="2:20" ht="42" customHeight="1" x14ac:dyDescent="0.25">
      <c r="B134" s="397" t="s">
        <v>1573</v>
      </c>
      <c r="C134" s="398" t="s">
        <v>809</v>
      </c>
      <c r="D134" s="397" t="s">
        <v>93</v>
      </c>
      <c r="E134" s="710"/>
      <c r="F134" s="710"/>
      <c r="G134" s="710"/>
      <c r="H134" s="710"/>
      <c r="I134" s="710"/>
      <c r="J134" s="710"/>
      <c r="K134" s="710"/>
      <c r="L134" s="710"/>
      <c r="M134" s="710"/>
      <c r="N134" s="710"/>
      <c r="O134" s="710"/>
      <c r="P134" s="710" t="s">
        <v>180</v>
      </c>
      <c r="Q134" s="710"/>
      <c r="R134" s="710"/>
      <c r="S134" s="710"/>
      <c r="T134" s="710"/>
    </row>
    <row r="135" spans="2:20" ht="42" customHeight="1" x14ac:dyDescent="0.25">
      <c r="B135" s="397" t="s">
        <v>1574</v>
      </c>
      <c r="C135" s="398" t="s">
        <v>810</v>
      </c>
      <c r="D135" s="397" t="s">
        <v>93</v>
      </c>
      <c r="E135" s="710"/>
      <c r="F135" s="710"/>
      <c r="G135" s="710"/>
      <c r="H135" s="710"/>
      <c r="I135" s="710"/>
      <c r="J135" s="710"/>
      <c r="K135" s="710"/>
      <c r="L135" s="710"/>
      <c r="M135" s="710"/>
      <c r="N135" s="710"/>
      <c r="O135" s="710"/>
      <c r="P135" s="710" t="s">
        <v>180</v>
      </c>
      <c r="Q135" s="710"/>
      <c r="R135" s="710"/>
      <c r="S135" s="710"/>
      <c r="T135" s="710"/>
    </row>
    <row r="136" spans="2:20" ht="48" customHeight="1" x14ac:dyDescent="0.25">
      <c r="B136" s="416" t="s">
        <v>744</v>
      </c>
      <c r="C136" s="417" t="s">
        <v>812</v>
      </c>
      <c r="D136" s="416" t="s">
        <v>93</v>
      </c>
      <c r="E136" s="709"/>
      <c r="F136" s="709"/>
      <c r="G136" s="709"/>
      <c r="H136" s="709"/>
      <c r="I136" s="709"/>
      <c r="J136" s="709"/>
      <c r="K136" s="709"/>
      <c r="L136" s="709"/>
      <c r="M136" s="709"/>
      <c r="N136" s="709"/>
      <c r="O136" s="709"/>
      <c r="P136" s="709" t="s">
        <v>180</v>
      </c>
      <c r="Q136" s="709"/>
      <c r="R136" s="709"/>
      <c r="S136" s="709"/>
      <c r="T136" s="709"/>
    </row>
    <row r="137" spans="2:20" ht="42" customHeight="1" x14ac:dyDescent="0.25">
      <c r="B137" s="397" t="s">
        <v>745</v>
      </c>
      <c r="C137" s="398" t="s">
        <v>813</v>
      </c>
      <c r="D137" s="397" t="s">
        <v>93</v>
      </c>
      <c r="E137" s="710"/>
      <c r="F137" s="710"/>
      <c r="G137" s="710"/>
      <c r="H137" s="710"/>
      <c r="I137" s="710"/>
      <c r="J137" s="710"/>
      <c r="K137" s="710"/>
      <c r="L137" s="710"/>
      <c r="M137" s="710"/>
      <c r="N137" s="710"/>
      <c r="O137" s="710"/>
      <c r="P137" s="710" t="s">
        <v>180</v>
      </c>
      <c r="Q137" s="710"/>
      <c r="R137" s="710"/>
      <c r="S137" s="710"/>
      <c r="T137" s="710"/>
    </row>
    <row r="138" spans="2:20" ht="42" customHeight="1" x14ac:dyDescent="0.25">
      <c r="B138" s="397" t="s">
        <v>746</v>
      </c>
      <c r="C138" s="398" t="s">
        <v>814</v>
      </c>
      <c r="D138" s="397" t="s">
        <v>93</v>
      </c>
      <c r="E138" s="710"/>
      <c r="F138" s="710"/>
      <c r="G138" s="710"/>
      <c r="H138" s="710"/>
      <c r="I138" s="710"/>
      <c r="J138" s="710"/>
      <c r="K138" s="710"/>
      <c r="L138" s="710"/>
      <c r="M138" s="710"/>
      <c r="N138" s="710"/>
      <c r="O138" s="710"/>
      <c r="P138" s="710" t="s">
        <v>180</v>
      </c>
      <c r="Q138" s="710"/>
      <c r="R138" s="710"/>
      <c r="S138" s="710"/>
      <c r="T138" s="710"/>
    </row>
    <row r="139" spans="2:20" ht="42" customHeight="1" x14ac:dyDescent="0.25">
      <c r="B139" s="397" t="s">
        <v>747</v>
      </c>
      <c r="C139" s="398" t="s">
        <v>815</v>
      </c>
      <c r="D139" s="397" t="s">
        <v>93</v>
      </c>
      <c r="E139" s="710"/>
      <c r="F139" s="710"/>
      <c r="G139" s="710"/>
      <c r="H139" s="710"/>
      <c r="I139" s="710"/>
      <c r="J139" s="710"/>
      <c r="K139" s="710"/>
      <c r="L139" s="710"/>
      <c r="M139" s="710"/>
      <c r="N139" s="710"/>
      <c r="O139" s="710"/>
      <c r="P139" s="710" t="s">
        <v>180</v>
      </c>
      <c r="Q139" s="710"/>
      <c r="R139" s="710"/>
      <c r="S139" s="710"/>
      <c r="T139" s="710"/>
    </row>
    <row r="140" spans="2:20" ht="42" customHeight="1" x14ac:dyDescent="0.25">
      <c r="B140" s="397" t="s">
        <v>1575</v>
      </c>
      <c r="C140" s="398" t="s">
        <v>816</v>
      </c>
      <c r="D140" s="397" t="s">
        <v>93</v>
      </c>
      <c r="E140" s="710"/>
      <c r="F140" s="710"/>
      <c r="G140" s="710"/>
      <c r="H140" s="710"/>
      <c r="I140" s="710"/>
      <c r="J140" s="710"/>
      <c r="K140" s="710"/>
      <c r="L140" s="710"/>
      <c r="M140" s="710"/>
      <c r="N140" s="710"/>
      <c r="O140" s="710"/>
      <c r="P140" s="710" t="s">
        <v>180</v>
      </c>
      <c r="Q140" s="710"/>
      <c r="R140" s="710"/>
      <c r="S140" s="710"/>
      <c r="T140" s="710"/>
    </row>
    <row r="141" spans="2:20" ht="33" customHeight="1" x14ac:dyDescent="0.25">
      <c r="B141" s="67" t="s">
        <v>1575</v>
      </c>
      <c r="C141" s="313" t="s">
        <v>1681</v>
      </c>
      <c r="D141" s="67" t="s">
        <v>1683</v>
      </c>
      <c r="E141" s="363"/>
      <c r="F141" s="363"/>
      <c r="G141" s="363"/>
      <c r="H141" s="363"/>
      <c r="I141" s="363"/>
      <c r="J141" s="363"/>
      <c r="K141" s="363"/>
      <c r="L141" s="363"/>
      <c r="M141" s="363"/>
      <c r="N141" s="363"/>
      <c r="O141" s="363"/>
      <c r="P141" s="363"/>
      <c r="Q141" s="363"/>
      <c r="R141" s="363"/>
      <c r="S141" s="363"/>
      <c r="T141" s="363"/>
    </row>
    <row r="142" spans="2:20" ht="33" customHeight="1" x14ac:dyDescent="0.25">
      <c r="B142" s="67" t="s">
        <v>1575</v>
      </c>
      <c r="C142" s="313" t="s">
        <v>1679</v>
      </c>
      <c r="D142" s="67" t="s">
        <v>1684</v>
      </c>
      <c r="E142" s="363"/>
      <c r="F142" s="363"/>
      <c r="G142" s="363"/>
      <c r="H142" s="363"/>
      <c r="I142" s="363"/>
      <c r="J142" s="363"/>
      <c r="K142" s="363"/>
      <c r="L142" s="363"/>
      <c r="M142" s="363"/>
      <c r="N142" s="363"/>
      <c r="O142" s="363"/>
      <c r="P142" s="363"/>
      <c r="Q142" s="363"/>
      <c r="R142" s="363"/>
      <c r="S142" s="363"/>
      <c r="T142" s="363"/>
    </row>
    <row r="143" spans="2:20" ht="33" customHeight="1" x14ac:dyDescent="0.25">
      <c r="B143" s="67" t="s">
        <v>1575</v>
      </c>
      <c r="C143" s="313" t="s">
        <v>1680</v>
      </c>
      <c r="D143" s="67" t="s">
        <v>1685</v>
      </c>
      <c r="E143" s="363"/>
      <c r="F143" s="363"/>
      <c r="G143" s="363"/>
      <c r="H143" s="363"/>
      <c r="I143" s="363"/>
      <c r="J143" s="363"/>
      <c r="K143" s="363"/>
      <c r="L143" s="363"/>
      <c r="M143" s="363"/>
      <c r="N143" s="363"/>
      <c r="O143" s="363"/>
      <c r="P143" s="363"/>
      <c r="Q143" s="363"/>
      <c r="R143" s="363"/>
      <c r="S143" s="363"/>
      <c r="T143" s="363"/>
    </row>
    <row r="144" spans="2:20" ht="48" customHeight="1" x14ac:dyDescent="0.25">
      <c r="B144" s="416" t="s">
        <v>748</v>
      </c>
      <c r="C144" s="417" t="s">
        <v>177</v>
      </c>
      <c r="D144" s="416" t="s">
        <v>93</v>
      </c>
      <c r="E144" s="709"/>
      <c r="F144" s="709"/>
      <c r="G144" s="709"/>
      <c r="H144" s="709"/>
      <c r="I144" s="709"/>
      <c r="J144" s="709"/>
      <c r="K144" s="709"/>
      <c r="L144" s="709"/>
      <c r="M144" s="709"/>
      <c r="N144" s="709"/>
      <c r="O144" s="709"/>
      <c r="P144" s="709" t="s">
        <v>180</v>
      </c>
      <c r="Q144" s="709"/>
      <c r="R144" s="709"/>
      <c r="S144" s="709"/>
      <c r="T144" s="709"/>
    </row>
    <row r="145" spans="2:20" ht="48" customHeight="1" x14ac:dyDescent="0.25">
      <c r="B145" s="416" t="s">
        <v>1576</v>
      </c>
      <c r="C145" s="417" t="s">
        <v>1577</v>
      </c>
      <c r="D145" s="416" t="s">
        <v>93</v>
      </c>
      <c r="E145" s="709"/>
      <c r="F145" s="709"/>
      <c r="G145" s="709"/>
      <c r="H145" s="709"/>
      <c r="I145" s="709"/>
      <c r="J145" s="709"/>
      <c r="K145" s="709"/>
      <c r="L145" s="709"/>
      <c r="M145" s="709"/>
      <c r="N145" s="709"/>
      <c r="O145" s="709"/>
      <c r="P145" s="709" t="s">
        <v>180</v>
      </c>
      <c r="Q145" s="709"/>
      <c r="R145" s="709"/>
      <c r="S145" s="709"/>
      <c r="T145" s="709"/>
    </row>
    <row r="146" spans="2:20" ht="48" customHeight="1" x14ac:dyDescent="0.25">
      <c r="B146" s="416" t="s">
        <v>169</v>
      </c>
      <c r="C146" s="417" t="s">
        <v>1578</v>
      </c>
      <c r="D146" s="416" t="s">
        <v>93</v>
      </c>
      <c r="E146" s="709"/>
      <c r="F146" s="709"/>
      <c r="G146" s="709"/>
      <c r="H146" s="709"/>
      <c r="I146" s="709"/>
      <c r="J146" s="709"/>
      <c r="K146" s="709"/>
      <c r="L146" s="709"/>
      <c r="M146" s="709"/>
      <c r="N146" s="709"/>
      <c r="O146" s="709"/>
      <c r="P146" s="709" t="s">
        <v>180</v>
      </c>
      <c r="Q146" s="709"/>
      <c r="R146" s="709"/>
      <c r="S146" s="709"/>
      <c r="T146" s="709"/>
    </row>
    <row r="147" spans="2:20" ht="48" customHeight="1" x14ac:dyDescent="0.25">
      <c r="B147" s="416" t="s">
        <v>171</v>
      </c>
      <c r="C147" s="417" t="s">
        <v>1579</v>
      </c>
      <c r="D147" s="416" t="s">
        <v>93</v>
      </c>
      <c r="E147" s="709"/>
      <c r="F147" s="709"/>
      <c r="G147" s="709"/>
      <c r="H147" s="709"/>
      <c r="I147" s="709"/>
      <c r="J147" s="709"/>
      <c r="K147" s="709"/>
      <c r="L147" s="709"/>
      <c r="M147" s="709"/>
      <c r="N147" s="709"/>
      <c r="O147" s="709"/>
      <c r="P147" s="709" t="s">
        <v>180</v>
      </c>
      <c r="Q147" s="709"/>
      <c r="R147" s="709"/>
      <c r="S147" s="709"/>
      <c r="T147" s="709"/>
    </row>
    <row r="148" spans="2:20" ht="48" customHeight="1" x14ac:dyDescent="0.25">
      <c r="B148" s="416" t="s">
        <v>1580</v>
      </c>
      <c r="C148" s="417" t="s">
        <v>1581</v>
      </c>
      <c r="D148" s="416" t="s">
        <v>93</v>
      </c>
      <c r="E148" s="709"/>
      <c r="F148" s="709"/>
      <c r="G148" s="709"/>
      <c r="H148" s="709"/>
      <c r="I148" s="709"/>
      <c r="J148" s="709"/>
      <c r="K148" s="709"/>
      <c r="L148" s="709"/>
      <c r="M148" s="709"/>
      <c r="N148" s="709"/>
      <c r="O148" s="709"/>
      <c r="P148" s="709" t="s">
        <v>180</v>
      </c>
      <c r="Q148" s="709"/>
      <c r="R148" s="709"/>
      <c r="S148" s="709"/>
      <c r="T148" s="709"/>
    </row>
    <row r="149" spans="2:20" ht="42" customHeight="1" x14ac:dyDescent="0.25">
      <c r="B149" s="397" t="s">
        <v>1582</v>
      </c>
      <c r="C149" s="398" t="s">
        <v>1583</v>
      </c>
      <c r="D149" s="397" t="s">
        <v>93</v>
      </c>
      <c r="E149" s="710"/>
      <c r="F149" s="710"/>
      <c r="G149" s="710"/>
      <c r="H149" s="710"/>
      <c r="I149" s="710"/>
      <c r="J149" s="710"/>
      <c r="K149" s="710"/>
      <c r="L149" s="710"/>
      <c r="M149" s="710"/>
      <c r="N149" s="710"/>
      <c r="O149" s="710"/>
      <c r="P149" s="710" t="s">
        <v>180</v>
      </c>
      <c r="Q149" s="710"/>
      <c r="R149" s="710"/>
      <c r="S149" s="710"/>
      <c r="T149" s="710"/>
    </row>
    <row r="150" spans="2:20" ht="42" customHeight="1" x14ac:dyDescent="0.25">
      <c r="B150" s="397" t="s">
        <v>1584</v>
      </c>
      <c r="C150" s="398" t="s">
        <v>1566</v>
      </c>
      <c r="D150" s="397" t="s">
        <v>93</v>
      </c>
      <c r="E150" s="710"/>
      <c r="F150" s="710"/>
      <c r="G150" s="710"/>
      <c r="H150" s="710"/>
      <c r="I150" s="710"/>
      <c r="J150" s="710"/>
      <c r="K150" s="710"/>
      <c r="L150" s="710"/>
      <c r="M150" s="710"/>
      <c r="N150" s="710"/>
      <c r="O150" s="710"/>
      <c r="P150" s="710" t="s">
        <v>180</v>
      </c>
      <c r="Q150" s="710"/>
      <c r="R150" s="710"/>
      <c r="S150" s="710"/>
      <c r="T150" s="710"/>
    </row>
    <row r="151" spans="2:20" ht="42" customHeight="1" x14ac:dyDescent="0.25">
      <c r="B151" s="397" t="s">
        <v>1585</v>
      </c>
      <c r="C151" s="398" t="s">
        <v>1586</v>
      </c>
      <c r="D151" s="397" t="s">
        <v>93</v>
      </c>
      <c r="E151" s="710"/>
      <c r="F151" s="710"/>
      <c r="G151" s="710"/>
      <c r="H151" s="710"/>
      <c r="I151" s="710"/>
      <c r="J151" s="710"/>
      <c r="K151" s="710"/>
      <c r="L151" s="710"/>
      <c r="M151" s="710"/>
      <c r="N151" s="710"/>
      <c r="O151" s="710"/>
      <c r="P151" s="710" t="s">
        <v>180</v>
      </c>
      <c r="Q151" s="710"/>
      <c r="R151" s="710"/>
      <c r="S151" s="710"/>
      <c r="T151" s="710"/>
    </row>
    <row r="152" spans="2:20" ht="42" customHeight="1" x14ac:dyDescent="0.25">
      <c r="B152" s="397" t="s">
        <v>1587</v>
      </c>
      <c r="C152" s="398" t="s">
        <v>1588</v>
      </c>
      <c r="D152" s="397" t="s">
        <v>93</v>
      </c>
      <c r="E152" s="710"/>
      <c r="F152" s="710"/>
      <c r="G152" s="710"/>
      <c r="H152" s="710"/>
      <c r="I152" s="710"/>
      <c r="J152" s="710"/>
      <c r="K152" s="710"/>
      <c r="L152" s="710"/>
      <c r="M152" s="710"/>
      <c r="N152" s="710"/>
      <c r="O152" s="710"/>
      <c r="P152" s="710" t="s">
        <v>180</v>
      </c>
      <c r="Q152" s="710"/>
      <c r="R152" s="710"/>
      <c r="S152" s="710"/>
      <c r="T152" s="710"/>
    </row>
    <row r="153" spans="2:20" ht="48" customHeight="1" x14ac:dyDescent="0.25">
      <c r="B153" s="416" t="s">
        <v>173</v>
      </c>
      <c r="C153" s="417" t="s">
        <v>1589</v>
      </c>
      <c r="D153" s="416" t="s">
        <v>93</v>
      </c>
      <c r="E153" s="709"/>
      <c r="F153" s="709"/>
      <c r="G153" s="709"/>
      <c r="H153" s="709"/>
      <c r="I153" s="709"/>
      <c r="J153" s="709"/>
      <c r="K153" s="709"/>
      <c r="L153" s="709"/>
      <c r="M153" s="709"/>
      <c r="N153" s="709"/>
      <c r="O153" s="709"/>
      <c r="P153" s="709" t="s">
        <v>180</v>
      </c>
      <c r="Q153" s="709"/>
      <c r="R153" s="709"/>
      <c r="S153" s="709"/>
      <c r="T153" s="709"/>
    </row>
    <row r="154" spans="2:20" ht="48" customHeight="1" x14ac:dyDescent="0.25">
      <c r="B154" s="416" t="s">
        <v>1590</v>
      </c>
      <c r="C154" s="417" t="s">
        <v>1591</v>
      </c>
      <c r="D154" s="416" t="s">
        <v>93</v>
      </c>
      <c r="E154" s="709"/>
      <c r="F154" s="709"/>
      <c r="G154" s="709"/>
      <c r="H154" s="709"/>
      <c r="I154" s="709"/>
      <c r="J154" s="709"/>
      <c r="K154" s="709"/>
      <c r="L154" s="709"/>
      <c r="M154" s="709"/>
      <c r="N154" s="709"/>
      <c r="O154" s="709"/>
      <c r="P154" s="709" t="s">
        <v>180</v>
      </c>
      <c r="Q154" s="709"/>
      <c r="R154" s="709"/>
      <c r="S154" s="709"/>
      <c r="T154" s="709"/>
    </row>
    <row r="155" spans="2:20" ht="42" customHeight="1" x14ac:dyDescent="0.25">
      <c r="B155" s="397" t="s">
        <v>1592</v>
      </c>
      <c r="C155" s="398" t="s">
        <v>1593</v>
      </c>
      <c r="D155" s="397" t="s">
        <v>93</v>
      </c>
      <c r="E155" s="710"/>
      <c r="F155" s="710"/>
      <c r="G155" s="710"/>
      <c r="H155" s="710"/>
      <c r="I155" s="710"/>
      <c r="J155" s="710"/>
      <c r="K155" s="710"/>
      <c r="L155" s="710"/>
      <c r="M155" s="710"/>
      <c r="N155" s="710"/>
      <c r="O155" s="710"/>
      <c r="P155" s="710" t="s">
        <v>180</v>
      </c>
      <c r="Q155" s="710"/>
      <c r="R155" s="710"/>
      <c r="S155" s="710"/>
      <c r="T155" s="710"/>
    </row>
    <row r="156" spans="2:20" ht="42" customHeight="1" x14ac:dyDescent="0.25">
      <c r="B156" s="397" t="s">
        <v>1594</v>
      </c>
      <c r="C156" s="398" t="s">
        <v>1570</v>
      </c>
      <c r="D156" s="397" t="s">
        <v>93</v>
      </c>
      <c r="E156" s="710"/>
      <c r="F156" s="710"/>
      <c r="G156" s="710"/>
      <c r="H156" s="710"/>
      <c r="I156" s="710"/>
      <c r="J156" s="710"/>
      <c r="K156" s="710"/>
      <c r="L156" s="710"/>
      <c r="M156" s="710"/>
      <c r="N156" s="710"/>
      <c r="O156" s="710"/>
      <c r="P156" s="710" t="s">
        <v>180</v>
      </c>
      <c r="Q156" s="710"/>
      <c r="R156" s="710"/>
      <c r="S156" s="710"/>
      <c r="T156" s="710"/>
    </row>
    <row r="157" spans="2:20" ht="42" customHeight="1" x14ac:dyDescent="0.25">
      <c r="B157" s="397" t="s">
        <v>1595</v>
      </c>
      <c r="C157" s="398" t="s">
        <v>1596</v>
      </c>
      <c r="D157" s="397" t="s">
        <v>93</v>
      </c>
      <c r="E157" s="710"/>
      <c r="F157" s="710"/>
      <c r="G157" s="710"/>
      <c r="H157" s="710"/>
      <c r="I157" s="710"/>
      <c r="J157" s="710"/>
      <c r="K157" s="710"/>
      <c r="L157" s="710"/>
      <c r="M157" s="710"/>
      <c r="N157" s="710"/>
      <c r="O157" s="710"/>
      <c r="P157" s="710" t="s">
        <v>180</v>
      </c>
      <c r="Q157" s="710"/>
      <c r="R157" s="710"/>
      <c r="S157" s="710"/>
      <c r="T157" s="710"/>
    </row>
    <row r="158" spans="2:20" ht="42" customHeight="1" x14ac:dyDescent="0.25">
      <c r="B158" s="397" t="s">
        <v>1597</v>
      </c>
      <c r="C158" s="398" t="s">
        <v>1598</v>
      </c>
      <c r="D158" s="397" t="s">
        <v>93</v>
      </c>
      <c r="E158" s="710"/>
      <c r="F158" s="710"/>
      <c r="G158" s="710"/>
      <c r="H158" s="710"/>
      <c r="I158" s="710"/>
      <c r="J158" s="710"/>
      <c r="K158" s="710"/>
      <c r="L158" s="710"/>
      <c r="M158" s="710"/>
      <c r="N158" s="710"/>
      <c r="O158" s="710"/>
      <c r="P158" s="710" t="s">
        <v>180</v>
      </c>
      <c r="Q158" s="710"/>
      <c r="R158" s="710"/>
      <c r="S158" s="710"/>
      <c r="T158" s="710"/>
    </row>
    <row r="159" spans="2:20" ht="42" customHeight="1" x14ac:dyDescent="0.25">
      <c r="B159" s="397" t="s">
        <v>1599</v>
      </c>
      <c r="C159" s="398" t="s">
        <v>1600</v>
      </c>
      <c r="D159" s="397" t="s">
        <v>93</v>
      </c>
      <c r="E159" s="710"/>
      <c r="F159" s="710"/>
      <c r="G159" s="710"/>
      <c r="H159" s="710"/>
      <c r="I159" s="710"/>
      <c r="J159" s="710"/>
      <c r="K159" s="710"/>
      <c r="L159" s="710"/>
      <c r="M159" s="710"/>
      <c r="N159" s="710"/>
      <c r="O159" s="710"/>
      <c r="P159" s="710" t="s">
        <v>180</v>
      </c>
      <c r="Q159" s="710"/>
      <c r="R159" s="710"/>
      <c r="S159" s="710"/>
      <c r="T159" s="710"/>
    </row>
    <row r="160" spans="2:20" ht="48" customHeight="1" x14ac:dyDescent="0.25">
      <c r="B160" s="416" t="s">
        <v>804</v>
      </c>
      <c r="C160" s="417" t="s">
        <v>1601</v>
      </c>
      <c r="D160" s="416" t="s">
        <v>93</v>
      </c>
      <c r="E160" s="709"/>
      <c r="F160" s="709"/>
      <c r="G160" s="709"/>
      <c r="H160" s="709"/>
      <c r="I160" s="709"/>
      <c r="J160" s="709"/>
      <c r="K160" s="709"/>
      <c r="L160" s="709"/>
      <c r="M160" s="709"/>
      <c r="N160" s="709"/>
      <c r="O160" s="709"/>
      <c r="P160" s="709" t="s">
        <v>180</v>
      </c>
      <c r="Q160" s="709"/>
      <c r="R160" s="709"/>
      <c r="S160" s="709"/>
      <c r="T160" s="709"/>
    </row>
    <row r="161" spans="2:20" ht="42" customHeight="1" x14ac:dyDescent="0.25">
      <c r="B161" s="397" t="s">
        <v>1602</v>
      </c>
      <c r="C161" s="398" t="s">
        <v>1603</v>
      </c>
      <c r="D161" s="397" t="s">
        <v>93</v>
      </c>
      <c r="E161" s="710"/>
      <c r="F161" s="710"/>
      <c r="G161" s="710"/>
      <c r="H161" s="710"/>
      <c r="I161" s="710"/>
      <c r="J161" s="710"/>
      <c r="K161" s="710"/>
      <c r="L161" s="710"/>
      <c r="M161" s="710"/>
      <c r="N161" s="710"/>
      <c r="O161" s="710"/>
      <c r="P161" s="710" t="s">
        <v>180</v>
      </c>
      <c r="Q161" s="710"/>
      <c r="R161" s="710"/>
      <c r="S161" s="710"/>
      <c r="T161" s="710"/>
    </row>
    <row r="162" spans="2:20" ht="42" customHeight="1" x14ac:dyDescent="0.25">
      <c r="B162" s="397" t="s">
        <v>1604</v>
      </c>
      <c r="C162" s="398" t="s">
        <v>1605</v>
      </c>
      <c r="D162" s="397" t="s">
        <v>93</v>
      </c>
      <c r="E162" s="710"/>
      <c r="F162" s="710"/>
      <c r="G162" s="710"/>
      <c r="H162" s="710"/>
      <c r="I162" s="710"/>
      <c r="J162" s="710"/>
      <c r="K162" s="710"/>
      <c r="L162" s="710"/>
      <c r="M162" s="710"/>
      <c r="N162" s="710"/>
      <c r="O162" s="710"/>
      <c r="P162" s="710" t="s">
        <v>180</v>
      </c>
      <c r="Q162" s="710"/>
      <c r="R162" s="710"/>
      <c r="S162" s="710"/>
      <c r="T162" s="710"/>
    </row>
    <row r="163" spans="2:20" ht="42" customHeight="1" x14ac:dyDescent="0.25">
      <c r="B163" s="397" t="s">
        <v>1606</v>
      </c>
      <c r="C163" s="398" t="s">
        <v>1607</v>
      </c>
      <c r="D163" s="397" t="s">
        <v>93</v>
      </c>
      <c r="E163" s="710"/>
      <c r="F163" s="710"/>
      <c r="G163" s="710"/>
      <c r="H163" s="710"/>
      <c r="I163" s="710"/>
      <c r="J163" s="710"/>
      <c r="K163" s="710"/>
      <c r="L163" s="710"/>
      <c r="M163" s="710"/>
      <c r="N163" s="710"/>
      <c r="O163" s="710"/>
      <c r="P163" s="710" t="s">
        <v>180</v>
      </c>
      <c r="Q163" s="710"/>
      <c r="R163" s="710"/>
      <c r="S163" s="710"/>
      <c r="T163" s="710"/>
    </row>
    <row r="164" spans="2:20" ht="42" customHeight="1" x14ac:dyDescent="0.25">
      <c r="B164" s="397" t="s">
        <v>1608</v>
      </c>
      <c r="C164" s="398" t="s">
        <v>1609</v>
      </c>
      <c r="D164" s="397" t="s">
        <v>93</v>
      </c>
      <c r="E164" s="710"/>
      <c r="F164" s="710"/>
      <c r="G164" s="710"/>
      <c r="H164" s="710"/>
      <c r="I164" s="710"/>
      <c r="J164" s="710"/>
      <c r="K164" s="710"/>
      <c r="L164" s="710"/>
      <c r="M164" s="710"/>
      <c r="N164" s="710"/>
      <c r="O164" s="710"/>
      <c r="P164" s="710" t="s">
        <v>180</v>
      </c>
      <c r="Q164" s="710"/>
      <c r="R164" s="710"/>
      <c r="S164" s="710"/>
      <c r="T164" s="710"/>
    </row>
    <row r="165" spans="2:20" ht="42" customHeight="1" x14ac:dyDescent="0.25">
      <c r="B165" s="397" t="s">
        <v>1610</v>
      </c>
      <c r="C165" s="398" t="s">
        <v>1612</v>
      </c>
      <c r="D165" s="397" t="s">
        <v>93</v>
      </c>
      <c r="E165" s="710"/>
      <c r="F165" s="710"/>
      <c r="G165" s="710"/>
      <c r="H165" s="710"/>
      <c r="I165" s="710"/>
      <c r="J165" s="710"/>
      <c r="K165" s="710"/>
      <c r="L165" s="710"/>
      <c r="M165" s="710"/>
      <c r="N165" s="710"/>
      <c r="O165" s="710"/>
      <c r="P165" s="710" t="s">
        <v>180</v>
      </c>
      <c r="Q165" s="710"/>
      <c r="R165" s="710"/>
      <c r="S165" s="710"/>
      <c r="T165" s="710"/>
    </row>
    <row r="166" spans="2:20" ht="42" customHeight="1" x14ac:dyDescent="0.25">
      <c r="B166" s="397" t="s">
        <v>1611</v>
      </c>
      <c r="C166" s="398" t="s">
        <v>1613</v>
      </c>
      <c r="D166" s="397" t="s">
        <v>93</v>
      </c>
      <c r="E166" s="710"/>
      <c r="F166" s="710"/>
      <c r="G166" s="710"/>
      <c r="H166" s="710"/>
      <c r="I166" s="710"/>
      <c r="J166" s="710"/>
      <c r="K166" s="710"/>
      <c r="L166" s="710"/>
      <c r="M166" s="710"/>
      <c r="N166" s="710"/>
      <c r="O166" s="710"/>
      <c r="P166" s="710" t="s">
        <v>180</v>
      </c>
      <c r="Q166" s="710"/>
      <c r="R166" s="710"/>
      <c r="S166" s="710"/>
      <c r="T166" s="710"/>
    </row>
    <row r="167" spans="2:20" ht="48" customHeight="1" x14ac:dyDescent="0.25">
      <c r="B167" s="416" t="s">
        <v>805</v>
      </c>
      <c r="C167" s="417" t="s">
        <v>177</v>
      </c>
      <c r="D167" s="416" t="s">
        <v>93</v>
      </c>
      <c r="E167" s="709"/>
      <c r="F167" s="709"/>
      <c r="G167" s="709"/>
      <c r="H167" s="709"/>
      <c r="I167" s="709"/>
      <c r="J167" s="709"/>
      <c r="K167" s="709"/>
      <c r="L167" s="709"/>
      <c r="M167" s="709"/>
      <c r="N167" s="709"/>
      <c r="O167" s="709"/>
      <c r="P167" s="709" t="s">
        <v>180</v>
      </c>
      <c r="Q167" s="709"/>
      <c r="R167" s="709"/>
      <c r="S167" s="709"/>
      <c r="T167" s="709"/>
    </row>
    <row r="168" spans="2:20" ht="48" customHeight="1" x14ac:dyDescent="0.25">
      <c r="B168" s="416" t="s">
        <v>1614</v>
      </c>
      <c r="C168" s="417" t="s">
        <v>179</v>
      </c>
      <c r="D168" s="416" t="s">
        <v>93</v>
      </c>
      <c r="E168" s="709"/>
      <c r="F168" s="709"/>
      <c r="G168" s="709"/>
      <c r="H168" s="709"/>
      <c r="I168" s="709"/>
      <c r="J168" s="709"/>
      <c r="K168" s="709"/>
      <c r="L168" s="709"/>
      <c r="M168" s="709"/>
      <c r="N168" s="709"/>
      <c r="O168" s="709"/>
      <c r="P168" s="709" t="s">
        <v>180</v>
      </c>
      <c r="Q168" s="709"/>
      <c r="R168" s="709"/>
      <c r="S168" s="709"/>
      <c r="T168" s="709"/>
    </row>
    <row r="169" spans="2:20" ht="48" customHeight="1" x14ac:dyDescent="0.25">
      <c r="B169" s="416" t="s">
        <v>174</v>
      </c>
      <c r="C169" s="417" t="s">
        <v>1615</v>
      </c>
      <c r="D169" s="416" t="s">
        <v>93</v>
      </c>
      <c r="E169" s="774">
        <f t="shared" ref="E169:S169" si="21">SUBTOTAL(9,E170:E173)</f>
        <v>28.144000101</v>
      </c>
      <c r="F169" s="774">
        <f t="shared" si="21"/>
        <v>0</v>
      </c>
      <c r="G169" s="774">
        <f t="shared" si="21"/>
        <v>11.53800011</v>
      </c>
      <c r="H169" s="774">
        <f t="shared" si="21"/>
        <v>0</v>
      </c>
      <c r="I169" s="774">
        <f t="shared" si="21"/>
        <v>0</v>
      </c>
      <c r="J169" s="774">
        <f t="shared" si="21"/>
        <v>11.53800011</v>
      </c>
      <c r="K169" s="774">
        <f t="shared" si="21"/>
        <v>0</v>
      </c>
      <c r="L169" s="774">
        <f t="shared" si="21"/>
        <v>0</v>
      </c>
      <c r="M169" s="774">
        <f t="shared" si="21"/>
        <v>0</v>
      </c>
      <c r="N169" s="774">
        <f t="shared" si="21"/>
        <v>0</v>
      </c>
      <c r="O169" s="774">
        <f t="shared" si="21"/>
        <v>0</v>
      </c>
      <c r="P169" s="774">
        <f t="shared" si="21"/>
        <v>0</v>
      </c>
      <c r="Q169" s="774">
        <f t="shared" si="21"/>
        <v>0</v>
      </c>
      <c r="R169" s="774">
        <f t="shared" si="21"/>
        <v>0</v>
      </c>
      <c r="S169" s="774">
        <f t="shared" si="21"/>
        <v>0</v>
      </c>
      <c r="T169" s="774">
        <f>SUBTOTAL(9,T170:T173)</f>
        <v>0</v>
      </c>
    </row>
    <row r="170" spans="2:20" ht="33" customHeight="1" x14ac:dyDescent="0.25">
      <c r="B170" s="67" t="s">
        <v>174</v>
      </c>
      <c r="C170" s="313" t="s">
        <v>1499</v>
      </c>
      <c r="D170" s="67" t="s">
        <v>1627</v>
      </c>
      <c r="E170" s="362">
        <f>'2'!U175</f>
        <v>2.5920000000000001</v>
      </c>
      <c r="F170" s="384" t="s">
        <v>684</v>
      </c>
      <c r="G170" s="387">
        <f>SUM(H170:K170)</f>
        <v>0</v>
      </c>
      <c r="H170" s="1191"/>
      <c r="I170" s="1191"/>
      <c r="J170" s="387">
        <f>'2'!CP175</f>
        <v>0</v>
      </c>
      <c r="K170" s="363"/>
      <c r="L170" s="363"/>
      <c r="M170" s="363"/>
      <c r="N170" s="363"/>
      <c r="O170" s="362" t="s">
        <v>1670</v>
      </c>
      <c r="P170" s="363" t="s">
        <v>180</v>
      </c>
      <c r="Q170" s="363"/>
      <c r="R170" s="363"/>
      <c r="S170" s="363"/>
      <c r="T170" s="363"/>
    </row>
    <row r="171" spans="2:20" ht="33" customHeight="1" x14ac:dyDescent="0.25">
      <c r="B171" s="67" t="s">
        <v>174</v>
      </c>
      <c r="C171" s="313" t="s">
        <v>1498</v>
      </c>
      <c r="D171" s="67" t="s">
        <v>1628</v>
      </c>
      <c r="E171" s="362">
        <f>'2'!U176</f>
        <v>9.4220000000000006</v>
      </c>
      <c r="F171" s="384" t="s">
        <v>684</v>
      </c>
      <c r="G171" s="387">
        <f>SUM(H171:K171)</f>
        <v>9.4220000000000006</v>
      </c>
      <c r="H171" s="1191"/>
      <c r="I171" s="1191"/>
      <c r="J171" s="387">
        <f>'2'!CP176</f>
        <v>9.4220000000000006</v>
      </c>
      <c r="K171" s="363"/>
      <c r="L171" s="363"/>
      <c r="M171" s="363"/>
      <c r="N171" s="363"/>
      <c r="O171" s="362" t="s">
        <v>1670</v>
      </c>
      <c r="P171" s="363" t="s">
        <v>180</v>
      </c>
      <c r="Q171" s="363"/>
      <c r="R171" s="363"/>
      <c r="S171" s="363"/>
      <c r="T171" s="363"/>
    </row>
    <row r="172" spans="2:20" ht="33" customHeight="1" x14ac:dyDescent="0.25">
      <c r="B172" s="67" t="s">
        <v>174</v>
      </c>
      <c r="C172" s="313" t="s">
        <v>1438</v>
      </c>
      <c r="D172" s="67" t="s">
        <v>1636</v>
      </c>
      <c r="E172" s="387">
        <f>'2'!U177</f>
        <v>14.014000099999999</v>
      </c>
      <c r="F172" s="384" t="s">
        <v>684</v>
      </c>
      <c r="G172" s="387">
        <f>SUM(H172:K172)</f>
        <v>9.9999999999999995E-8</v>
      </c>
      <c r="H172" s="1191"/>
      <c r="I172" s="1191"/>
      <c r="J172" s="387">
        <f>'2'!CP177</f>
        <v>9.9999999999999995E-8</v>
      </c>
      <c r="K172" s="363"/>
      <c r="L172" s="363"/>
      <c r="M172" s="363"/>
      <c r="N172" s="363"/>
      <c r="O172" s="362" t="s">
        <v>1670</v>
      </c>
      <c r="P172" s="363" t="s">
        <v>180</v>
      </c>
      <c r="Q172" s="363"/>
      <c r="R172" s="363"/>
      <c r="S172" s="363"/>
      <c r="T172" s="363"/>
    </row>
    <row r="173" spans="2:20" ht="33" customHeight="1" x14ac:dyDescent="0.25">
      <c r="B173" s="67" t="s">
        <v>174</v>
      </c>
      <c r="C173" s="313" t="s">
        <v>1505</v>
      </c>
      <c r="D173" s="67" t="s">
        <v>1640</v>
      </c>
      <c r="E173" s="387">
        <f>'2'!U178</f>
        <v>2.1160000010000002</v>
      </c>
      <c r="F173" s="384" t="s">
        <v>684</v>
      </c>
      <c r="G173" s="387">
        <f>SUM(H173:K173)</f>
        <v>2.11600001</v>
      </c>
      <c r="H173" s="1191"/>
      <c r="I173" s="1191"/>
      <c r="J173" s="387">
        <f>'2'!CP178</f>
        <v>2.11600001</v>
      </c>
      <c r="K173" s="363"/>
      <c r="L173" s="363"/>
      <c r="M173" s="363"/>
      <c r="N173" s="363"/>
      <c r="O173" s="362" t="s">
        <v>1670</v>
      </c>
      <c r="P173" s="363" t="s">
        <v>180</v>
      </c>
      <c r="Q173" s="363"/>
      <c r="R173" s="363"/>
      <c r="S173" s="363"/>
      <c r="T173" s="363"/>
    </row>
  </sheetData>
  <sheetProtection formatCells="0" formatColumns="0" formatRows="0" insertColumns="0" insertRows="0" insertHyperlinks="0" deleteColumns="0" deleteRows="0" sort="0" autoFilter="0" pivotTables="0"/>
  <autoFilter ref="B14:WWA91" xr:uid="{00000000-0009-0000-0000-000013000000}"/>
  <mergeCells count="22">
    <mergeCell ref="B7:T7"/>
    <mergeCell ref="Q1:T1"/>
    <mergeCell ref="Q2:T2"/>
    <mergeCell ref="Q3:T3"/>
    <mergeCell ref="B4:T4"/>
    <mergeCell ref="B6:T6"/>
    <mergeCell ref="B8:T8"/>
    <mergeCell ref="B9:T9"/>
    <mergeCell ref="B10:S10"/>
    <mergeCell ref="B11:B13"/>
    <mergeCell ref="C11:C13"/>
    <mergeCell ref="D11:D13"/>
    <mergeCell ref="E11:E13"/>
    <mergeCell ref="F11:F13"/>
    <mergeCell ref="G11:K12"/>
    <mergeCell ref="L11:L13"/>
    <mergeCell ref="M11:N12"/>
    <mergeCell ref="O11:O13"/>
    <mergeCell ref="P11:P13"/>
    <mergeCell ref="Q11:T11"/>
    <mergeCell ref="Q12:R12"/>
    <mergeCell ref="S12:T12"/>
  </mergeCells>
  <phoneticPr fontId="68" type="noConversion"/>
  <conditionalFormatting sqref="E51 E53 E55:E59 N84:N85 H84:J85 H89:I91 J89:J94 E66:E67 H87:J88 N87:N91 E62:E64">
    <cfRule type="cellIs" dxfId="61" priority="109" operator="equal">
      <formula>0</formula>
    </cfRule>
  </conditionalFormatting>
  <conditionalFormatting sqref="E51 E53 E55:E59 E66:E67 E62:E64">
    <cfRule type="cellIs" dxfId="60" priority="99" operator="equal">
      <formula>"0.000"</formula>
    </cfRule>
  </conditionalFormatting>
  <conditionalFormatting sqref="E37">
    <cfRule type="cellIs" dxfId="59" priority="98" operator="equal">
      <formula>"0.000"</formula>
    </cfRule>
  </conditionalFormatting>
  <conditionalFormatting sqref="K53 G53:I53">
    <cfRule type="cellIs" dxfId="58" priority="95" operator="equal">
      <formula>0</formula>
    </cfRule>
  </conditionalFormatting>
  <conditionalFormatting sqref="K53 G53:I53">
    <cfRule type="cellIs" dxfId="57" priority="94" operator="equal">
      <formula>"0.000"</formula>
    </cfRule>
  </conditionalFormatting>
  <conditionalFormatting sqref="J53">
    <cfRule type="cellIs" dxfId="56" priority="93" operator="equal">
      <formula>0</formula>
    </cfRule>
  </conditionalFormatting>
  <conditionalFormatting sqref="J53">
    <cfRule type="cellIs" dxfId="55" priority="92" operator="equal">
      <formula>"0.000"</formula>
    </cfRule>
  </conditionalFormatting>
  <conditionalFormatting sqref="L53">
    <cfRule type="cellIs" dxfId="54" priority="91" operator="equal">
      <formula>0</formula>
    </cfRule>
  </conditionalFormatting>
  <conditionalFormatting sqref="L53">
    <cfRule type="cellIs" dxfId="53" priority="90" operator="equal">
      <formula>"0.000"</formula>
    </cfRule>
  </conditionalFormatting>
  <conditionalFormatting sqref="Q24:T24">
    <cfRule type="cellIs" dxfId="52" priority="80" operator="equal">
      <formula>0</formula>
    </cfRule>
  </conditionalFormatting>
  <conditionalFormatting sqref="Q23:T23">
    <cfRule type="cellIs" dxfId="51" priority="79" operator="equal">
      <formula>0</formula>
    </cfRule>
  </conditionalFormatting>
  <conditionalFormatting sqref="B86:B92 D86:D92 B69:D69">
    <cfRule type="containsText" dxfId="50" priority="46" operator="containsText" text="Наименование инвестиционного проекта">
      <formula>NOT(ISERROR(SEARCH("Наименование инвестиционного проекта",B69)))</formula>
    </cfRule>
  </conditionalFormatting>
  <conditionalFormatting sqref="B76:D79 B72:D72 B86:D92 B69:D69">
    <cfRule type="cellIs" dxfId="49" priority="45" operator="equal">
      <formula>0</formula>
    </cfRule>
  </conditionalFormatting>
  <conditionalFormatting sqref="D76:D77 B78:D79 D15:D41 B100:D114 B64:D68 C92 B126:D169 B72:D72 D94:D95 B94:B95 B116:D117 B119:D122">
    <cfRule type="containsText" dxfId="48" priority="44" operator="containsText" text="Наименование инвестиционного проекта">
      <formula>NOT(ISERROR(SEARCH("Наименование инвестиционного проекта",B15)))</formula>
    </cfRule>
  </conditionalFormatting>
  <conditionalFormatting sqref="B42:D42 D15:D41 B100:D114 B49:D61 C92 B44:D44 B47:D47 B64:D68 B126:D169 D94:D95 B94:B95 B116:D117 B119:D122">
    <cfRule type="cellIs" dxfId="47" priority="43" operator="equal">
      <formula>0</formula>
    </cfRule>
  </conditionalFormatting>
  <conditionalFormatting sqref="D99">
    <cfRule type="cellIs" dxfId="46" priority="34" operator="equal">
      <formula>0</formula>
    </cfRule>
  </conditionalFormatting>
  <conditionalFormatting sqref="C94">
    <cfRule type="cellIs" dxfId="45" priority="36" operator="equal">
      <formula>0</formula>
    </cfRule>
  </conditionalFormatting>
  <conditionalFormatting sqref="C95">
    <cfRule type="cellIs" dxfId="44" priority="35" operator="equal">
      <formula>0</formula>
    </cfRule>
  </conditionalFormatting>
  <conditionalFormatting sqref="C38:C39">
    <cfRule type="cellIs" dxfId="43" priority="32" operator="equal">
      <formula>0</formula>
    </cfRule>
  </conditionalFormatting>
  <conditionalFormatting sqref="B76:C77 D80:D81 B99:C99 B96:D98 B82:D85">
    <cfRule type="containsText" dxfId="42" priority="42" operator="containsText" text="Наименование инвестиционного проекта">
      <formula>NOT(ISERROR(SEARCH("Наименование инвестиционного проекта",B76)))</formula>
    </cfRule>
  </conditionalFormatting>
  <conditionalFormatting sqref="D80:D81 B99:C99 B96:D98 B82:D85">
    <cfRule type="cellIs" dxfId="41" priority="41" operator="equal">
      <formula>0</formula>
    </cfRule>
  </conditionalFormatting>
  <conditionalFormatting sqref="B15:C15 B40:C41 B39">
    <cfRule type="cellIs" dxfId="40" priority="40" operator="equal">
      <formula>0</formula>
    </cfRule>
  </conditionalFormatting>
  <conditionalFormatting sqref="B48 D48">
    <cfRule type="cellIs" dxfId="39" priority="39" operator="equal">
      <formula>0</formula>
    </cfRule>
  </conditionalFormatting>
  <conditionalFormatting sqref="B80:C80">
    <cfRule type="cellIs" dxfId="38" priority="38" operator="equal">
      <formula>0</formula>
    </cfRule>
  </conditionalFormatting>
  <conditionalFormatting sqref="B81:C81">
    <cfRule type="cellIs" dxfId="37" priority="37" operator="equal">
      <formula>0</formula>
    </cfRule>
  </conditionalFormatting>
  <conditionalFormatting sqref="C48">
    <cfRule type="cellIs" dxfId="36" priority="33" operator="equal">
      <formula>0</formula>
    </cfRule>
  </conditionalFormatting>
  <conditionalFormatting sqref="C43">
    <cfRule type="cellIs" dxfId="35" priority="30" operator="equal">
      <formula>0</formula>
    </cfRule>
  </conditionalFormatting>
  <conditionalFormatting sqref="D43 B43">
    <cfRule type="cellIs" dxfId="34" priority="31" operator="equal">
      <formula>0</formula>
    </cfRule>
  </conditionalFormatting>
  <conditionalFormatting sqref="C45:C46">
    <cfRule type="cellIs" dxfId="33" priority="28" operator="equal">
      <formula>0</formula>
    </cfRule>
  </conditionalFormatting>
  <conditionalFormatting sqref="D45:D46 B45:B46">
    <cfRule type="cellIs" dxfId="32" priority="29" operator="equal">
      <formula>0</formula>
    </cfRule>
  </conditionalFormatting>
  <conditionalFormatting sqref="B62:D63">
    <cfRule type="cellIs" dxfId="31" priority="27" operator="equal">
      <formula>0</formula>
    </cfRule>
  </conditionalFormatting>
  <conditionalFormatting sqref="B125:D125">
    <cfRule type="containsText" dxfId="30" priority="26" operator="containsText" text="Наименование инвестиционного проекта">
      <formula>NOT(ISERROR(SEARCH("Наименование инвестиционного проекта",B125)))</formula>
    </cfRule>
  </conditionalFormatting>
  <conditionalFormatting sqref="B125:D125">
    <cfRule type="cellIs" dxfId="29" priority="25" operator="equal">
      <formula>0</formula>
    </cfRule>
  </conditionalFormatting>
  <conditionalFormatting sqref="B72:D72">
    <cfRule type="containsText" dxfId="28" priority="24" operator="containsText" text="Наименование инвестиционного проекта">
      <formula>NOT(ISERROR(SEARCH("Наименование инвестиционного проекта",B72)))</formula>
    </cfRule>
  </conditionalFormatting>
  <conditionalFormatting sqref="B72:D72">
    <cfRule type="cellIs" dxfId="27" priority="23" operator="equal">
      <formula>0</formula>
    </cfRule>
  </conditionalFormatting>
  <conditionalFormatting sqref="C72">
    <cfRule type="containsText" dxfId="26" priority="22" operator="containsText" text="Наименование инвестиционного проекта">
      <formula>NOT(ISERROR(SEARCH("Наименование инвестиционного проекта",C72)))</formula>
    </cfRule>
  </conditionalFormatting>
  <conditionalFormatting sqref="C93">
    <cfRule type="cellIs" dxfId="25" priority="19" operator="equal">
      <formula>0</formula>
    </cfRule>
  </conditionalFormatting>
  <conditionalFormatting sqref="D93 B93">
    <cfRule type="containsText" dxfId="24" priority="21" operator="containsText" text="Наименование инвестиционного проекта">
      <formula>NOT(ISERROR(SEARCH("Наименование инвестиционного проекта",B93)))</formula>
    </cfRule>
  </conditionalFormatting>
  <conditionalFormatting sqref="D93 B93">
    <cfRule type="cellIs" dxfId="23" priority="20" operator="equal">
      <formula>0</formula>
    </cfRule>
  </conditionalFormatting>
  <conditionalFormatting sqref="B123:D124">
    <cfRule type="containsText" dxfId="22" priority="18" operator="containsText" text="Наименование инвестиционного проекта">
      <formula>NOT(ISERROR(SEARCH("Наименование инвестиционного проекта",B123)))</formula>
    </cfRule>
  </conditionalFormatting>
  <conditionalFormatting sqref="B123:D124">
    <cfRule type="cellIs" dxfId="21" priority="17" operator="equal">
      <formula>0</formula>
    </cfRule>
  </conditionalFormatting>
  <conditionalFormatting sqref="B170:D172">
    <cfRule type="containsText" dxfId="20" priority="16" operator="containsText" text="Наименование инвестиционного проекта">
      <formula>NOT(ISERROR(SEARCH("Наименование инвестиционного проекта",B170)))</formula>
    </cfRule>
  </conditionalFormatting>
  <conditionalFormatting sqref="B170:D172">
    <cfRule type="cellIs" dxfId="19" priority="15" operator="equal">
      <formula>0</formula>
    </cfRule>
  </conditionalFormatting>
  <conditionalFormatting sqref="B70:D71">
    <cfRule type="containsText" dxfId="18" priority="14" operator="containsText" text="Наименование инвестиционного проекта">
      <formula>NOT(ISERROR(SEARCH("Наименование инвестиционного проекта",B70)))</formula>
    </cfRule>
  </conditionalFormatting>
  <conditionalFormatting sqref="B70:D71">
    <cfRule type="cellIs" dxfId="17" priority="13" operator="equal">
      <formula>0</formula>
    </cfRule>
  </conditionalFormatting>
  <conditionalFormatting sqref="C70:C71">
    <cfRule type="containsText" dxfId="16" priority="12" operator="containsText" text="Наименование инвестиционного проекта">
      <formula>NOT(ISERROR(SEARCH("Наименование инвестиционного проекта",C70)))</formula>
    </cfRule>
  </conditionalFormatting>
  <conditionalFormatting sqref="B73:D74">
    <cfRule type="containsText" dxfId="15" priority="11" operator="containsText" text="Наименование инвестиционного проекта">
      <formula>NOT(ISERROR(SEARCH("Наименование инвестиционного проекта",B73)))</formula>
    </cfRule>
  </conditionalFormatting>
  <conditionalFormatting sqref="B73:D74">
    <cfRule type="cellIs" dxfId="14" priority="10" operator="equal">
      <formula>0</formula>
    </cfRule>
  </conditionalFormatting>
  <conditionalFormatting sqref="C73:C74">
    <cfRule type="containsText" dxfId="13" priority="9" operator="containsText" text="Наименование инвестиционного проекта">
      <formula>NOT(ISERROR(SEARCH("Наименование инвестиционного проекта",C73)))</formula>
    </cfRule>
  </conditionalFormatting>
  <conditionalFormatting sqref="B115:D115">
    <cfRule type="containsText" dxfId="12" priority="8" operator="containsText" text="Наименование инвестиционного проекта">
      <formula>NOT(ISERROR(SEARCH("Наименование инвестиционного проекта",B115)))</formula>
    </cfRule>
  </conditionalFormatting>
  <conditionalFormatting sqref="B115:D115">
    <cfRule type="cellIs" dxfId="11" priority="7" operator="equal">
      <formula>0</formula>
    </cfRule>
  </conditionalFormatting>
  <conditionalFormatting sqref="B75:D75">
    <cfRule type="containsText" dxfId="10" priority="6" operator="containsText" text="Наименование инвестиционного проекта">
      <formula>NOT(ISERROR(SEARCH("Наименование инвестиционного проекта",B75)))</formula>
    </cfRule>
  </conditionalFormatting>
  <conditionalFormatting sqref="B75:D75">
    <cfRule type="cellIs" dxfId="9" priority="5" operator="equal">
      <formula>0</formula>
    </cfRule>
  </conditionalFormatting>
  <conditionalFormatting sqref="B118:D118">
    <cfRule type="containsText" dxfId="8" priority="4" operator="containsText" text="Наименование инвестиционного проекта">
      <formula>NOT(ISERROR(SEARCH("Наименование инвестиционного проекта",B118)))</formula>
    </cfRule>
  </conditionalFormatting>
  <conditionalFormatting sqref="B118:D118">
    <cfRule type="cellIs" dxfId="7" priority="3" operator="equal">
      <formula>0</formula>
    </cfRule>
  </conditionalFormatting>
  <conditionalFormatting sqref="B173:D173">
    <cfRule type="containsText" dxfId="6" priority="2" operator="containsText" text="Наименование инвестиционного проекта">
      <formula>NOT(ISERROR(SEARCH("Наименование инвестиционного проекта",B173)))</formula>
    </cfRule>
  </conditionalFormatting>
  <conditionalFormatting sqref="B173:D173">
    <cfRule type="cellIs" dxfId="5" priority="1" operator="equal">
      <formula>0</formula>
    </cfRule>
  </conditionalFormatting>
  <pageMargins left="0.70866141732283472" right="0.70866141732283472" top="0.74803149606299213" bottom="0.74803149606299213" header="0.31496062992125984" footer="0.31496062992125984"/>
  <pageSetup paperSize="8" scale="1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39997558519241921"/>
    <outlinePr summaryBelow="0"/>
    <pageSetUpPr fitToPage="1"/>
  </sheetPr>
  <dimension ref="A1:AX372"/>
  <sheetViews>
    <sheetView zoomScaleNormal="100" workbookViewId="0">
      <selection activeCell="B5" sqref="B5:H5"/>
    </sheetView>
  </sheetViews>
  <sheetFormatPr defaultRowHeight="15.75" outlineLevelRow="1" x14ac:dyDescent="0.25"/>
  <cols>
    <col min="1" max="1" width="13.5703125" style="514" customWidth="1"/>
    <col min="2" max="2" width="35.5703125" style="515" customWidth="1"/>
    <col min="3" max="3" width="14" style="515" customWidth="1"/>
    <col min="4" max="4" width="13.140625" style="515" bestFit="1" customWidth="1"/>
    <col min="5" max="5" width="14.5703125" style="515" customWidth="1"/>
    <col min="6" max="6" width="11.85546875" style="515" customWidth="1"/>
    <col min="7" max="7" width="14.7109375" style="515" customWidth="1"/>
    <col min="8" max="8" width="18.140625" style="515" customWidth="1"/>
    <col min="9" max="9" width="15.5703125" style="515" customWidth="1"/>
    <col min="10" max="10" width="16.28515625" style="515" customWidth="1"/>
    <col min="11" max="11" width="14.85546875" style="515" customWidth="1"/>
    <col min="12" max="12" width="17.140625" style="515" customWidth="1"/>
    <col min="13" max="13" width="14.42578125" style="515" customWidth="1"/>
    <col min="14" max="14" width="15.85546875" style="515" customWidth="1"/>
    <col min="17" max="17" width="17.5703125" customWidth="1"/>
  </cols>
  <sheetData>
    <row r="1" spans="1:50" x14ac:dyDescent="0.25">
      <c r="L1" s="1158" t="s">
        <v>818</v>
      </c>
      <c r="M1" s="1158"/>
      <c r="N1" s="1158"/>
    </row>
    <row r="2" spans="1:50" x14ac:dyDescent="0.25">
      <c r="L2" s="1158" t="s">
        <v>1</v>
      </c>
      <c r="M2" s="1158"/>
      <c r="N2" s="1158"/>
    </row>
    <row r="3" spans="1:50" x14ac:dyDescent="0.25">
      <c r="L3" s="1158" t="s">
        <v>819</v>
      </c>
      <c r="M3" s="1158"/>
      <c r="N3" s="1158"/>
    </row>
    <row r="5" spans="1:50" x14ac:dyDescent="0.25">
      <c r="A5" s="835" t="s">
        <v>1413</v>
      </c>
      <c r="B5" s="835"/>
      <c r="C5" s="835"/>
      <c r="D5" s="835"/>
      <c r="E5" s="835"/>
      <c r="F5" s="835"/>
      <c r="G5" s="835"/>
      <c r="H5" s="835"/>
      <c r="I5" s="835"/>
      <c r="J5" s="835"/>
      <c r="K5" s="835"/>
      <c r="L5" s="835"/>
      <c r="M5" s="835"/>
      <c r="N5" s="83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row>
    <row r="6" spans="1:50" x14ac:dyDescent="0.25">
      <c r="A6" s="835" t="s">
        <v>182</v>
      </c>
      <c r="B6" s="835"/>
      <c r="C6" s="835"/>
      <c r="D6" s="835"/>
      <c r="E6" s="835"/>
      <c r="F6" s="835"/>
      <c r="G6" s="835"/>
      <c r="H6" s="835"/>
      <c r="I6" s="835"/>
      <c r="J6" s="835"/>
      <c r="K6" s="835"/>
      <c r="L6" s="835"/>
      <c r="M6" s="835"/>
      <c r="N6" s="83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row>
    <row r="7" spans="1:50" x14ac:dyDescent="0.25">
      <c r="A7" s="255"/>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row>
    <row r="8" spans="1:50" x14ac:dyDescent="0.25">
      <c r="A8" s="835" t="s">
        <v>675</v>
      </c>
      <c r="B8" s="835"/>
      <c r="C8" s="835"/>
      <c r="D8" s="835"/>
      <c r="E8" s="835"/>
      <c r="F8" s="835"/>
      <c r="G8" s="835"/>
      <c r="H8" s="835"/>
      <c r="I8" s="835"/>
      <c r="J8" s="835"/>
      <c r="K8" s="835"/>
      <c r="L8" s="835"/>
      <c r="M8" s="835"/>
      <c r="N8" s="83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row>
    <row r="9" spans="1:50" ht="15" x14ac:dyDescent="0.25">
      <c r="A9" s="837" t="s">
        <v>4</v>
      </c>
      <c r="B9" s="837"/>
      <c r="C9" s="837"/>
      <c r="D9" s="837"/>
      <c r="E9" s="837"/>
      <c r="F9" s="837"/>
      <c r="G9" s="837"/>
      <c r="H9" s="837"/>
      <c r="I9" s="837"/>
      <c r="J9" s="837"/>
      <c r="K9" s="837"/>
      <c r="L9" s="837"/>
      <c r="M9" s="837"/>
      <c r="N9" s="837"/>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row>
    <row r="10" spans="1:50" x14ac:dyDescent="0.25">
      <c r="A10" s="295"/>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row>
    <row r="11" spans="1:50" x14ac:dyDescent="0.25">
      <c r="A11" s="835" t="s">
        <v>5</v>
      </c>
      <c r="B11" s="835"/>
      <c r="C11" s="835"/>
      <c r="D11" s="835"/>
      <c r="E11" s="835"/>
      <c r="F11" s="835"/>
      <c r="G11" s="835"/>
      <c r="H11" s="835"/>
      <c r="I11" s="835"/>
      <c r="J11" s="835"/>
      <c r="K11" s="835"/>
      <c r="L11" s="835"/>
      <c r="M11" s="835"/>
      <c r="N11" s="83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row>
    <row r="12" spans="1:50"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0" x14ac:dyDescent="0.25">
      <c r="A13" s="836">
        <f>'1-2023'!A13:AX13</f>
        <v>0</v>
      </c>
      <c r="B13" s="836"/>
      <c r="C13" s="836"/>
      <c r="D13" s="836"/>
      <c r="E13" s="836"/>
      <c r="F13" s="836"/>
      <c r="G13" s="836"/>
      <c r="H13" s="836"/>
      <c r="I13" s="836"/>
      <c r="J13" s="836"/>
      <c r="K13" s="836"/>
      <c r="L13" s="836"/>
      <c r="M13" s="836"/>
      <c r="N13" s="836"/>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row>
    <row r="14" spans="1:50" ht="15" x14ac:dyDescent="0.25">
      <c r="A14" s="837" t="s">
        <v>6</v>
      </c>
      <c r="B14" s="837"/>
      <c r="C14" s="837"/>
      <c r="D14" s="837"/>
      <c r="E14" s="837"/>
      <c r="F14" s="837"/>
      <c r="G14" s="837"/>
      <c r="H14" s="837"/>
      <c r="I14" s="837"/>
      <c r="J14" s="837"/>
      <c r="K14" s="837"/>
      <c r="L14" s="837"/>
      <c r="M14" s="837"/>
      <c r="N14" s="837"/>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row>
    <row r="15" spans="1:50" ht="15.75" customHeight="1" x14ac:dyDescent="0.25">
      <c r="A15" s="1052" t="s">
        <v>820</v>
      </c>
      <c r="B15" s="1052"/>
      <c r="C15" s="1052"/>
      <c r="D15" s="1052"/>
      <c r="E15" s="1052"/>
      <c r="F15" s="1052"/>
      <c r="G15" s="1052"/>
      <c r="H15" s="1052"/>
      <c r="I15" s="1052"/>
      <c r="J15" s="1052"/>
      <c r="K15" s="1052"/>
      <c r="L15" s="1052"/>
      <c r="M15" s="1052"/>
      <c r="N15" s="1052"/>
    </row>
    <row r="16" spans="1:50" x14ac:dyDescent="0.25">
      <c r="A16" s="1052" t="s">
        <v>821</v>
      </c>
      <c r="B16" s="1052"/>
      <c r="C16" s="1052"/>
      <c r="D16" s="1052"/>
      <c r="E16" s="1052"/>
      <c r="F16" s="1052"/>
      <c r="G16" s="1052"/>
      <c r="H16" s="1052"/>
      <c r="I16" s="1052"/>
      <c r="J16" s="1052"/>
      <c r="K16" s="1052"/>
      <c r="L16" s="1052"/>
      <c r="M16" s="1052"/>
      <c r="N16" s="1052"/>
    </row>
    <row r="18" spans="1:15" x14ac:dyDescent="0.25">
      <c r="A18" s="1154" t="s">
        <v>822</v>
      </c>
      <c r="B18" s="1154"/>
      <c r="C18" s="1154"/>
      <c r="D18" s="1154"/>
      <c r="E18" s="1154"/>
      <c r="F18" s="1154"/>
      <c r="G18" s="1154"/>
      <c r="H18" s="1154"/>
      <c r="I18" s="1154"/>
      <c r="J18" s="1154"/>
      <c r="K18" s="1154"/>
      <c r="L18" s="1154"/>
      <c r="M18" s="1154"/>
      <c r="N18" s="1154"/>
    </row>
    <row r="19" spans="1:15" ht="36" customHeight="1" x14ac:dyDescent="0.25">
      <c r="A19" s="1157" t="s">
        <v>647</v>
      </c>
      <c r="B19" s="1156" t="s">
        <v>823</v>
      </c>
      <c r="C19" s="1156" t="s">
        <v>824</v>
      </c>
      <c r="D19" s="516" t="s">
        <v>825</v>
      </c>
      <c r="E19" s="516" t="s">
        <v>826</v>
      </c>
      <c r="F19" s="516" t="s">
        <v>827</v>
      </c>
      <c r="G19" s="1156" t="s">
        <v>276</v>
      </c>
      <c r="H19" s="1156"/>
      <c r="I19" s="1156" t="s">
        <v>277</v>
      </c>
      <c r="J19" s="1156"/>
      <c r="K19" s="1156" t="s">
        <v>278</v>
      </c>
      <c r="L19" s="1156"/>
      <c r="M19" s="1156" t="s">
        <v>309</v>
      </c>
      <c r="N19" s="1156"/>
    </row>
    <row r="20" spans="1:15" ht="81.75" customHeight="1" x14ac:dyDescent="0.25">
      <c r="A20" s="1157"/>
      <c r="B20" s="1156"/>
      <c r="C20" s="1156"/>
      <c r="D20" s="516" t="s">
        <v>197</v>
      </c>
      <c r="E20" s="516" t="s">
        <v>197</v>
      </c>
      <c r="F20" s="516" t="s">
        <v>828</v>
      </c>
      <c r="G20" s="516" t="s">
        <v>829</v>
      </c>
      <c r="H20" s="516" t="s">
        <v>830</v>
      </c>
      <c r="I20" s="516" t="s">
        <v>829</v>
      </c>
      <c r="J20" s="516" t="s">
        <v>43</v>
      </c>
      <c r="K20" s="516" t="s">
        <v>829</v>
      </c>
      <c r="L20" s="516" t="s">
        <v>43</v>
      </c>
      <c r="M20" s="516" t="s">
        <v>829</v>
      </c>
      <c r="N20" s="516" t="s">
        <v>43</v>
      </c>
    </row>
    <row r="21" spans="1:15" x14ac:dyDescent="0.25">
      <c r="A21" s="517">
        <v>1</v>
      </c>
      <c r="B21" s="516">
        <v>2</v>
      </c>
      <c r="C21" s="516">
        <v>3</v>
      </c>
      <c r="D21" s="516">
        <v>4</v>
      </c>
      <c r="E21" s="516">
        <v>5</v>
      </c>
      <c r="F21" s="516">
        <v>6</v>
      </c>
      <c r="G21" s="516">
        <v>7</v>
      </c>
      <c r="H21" s="516">
        <v>8</v>
      </c>
      <c r="I21" s="516">
        <v>9</v>
      </c>
      <c r="J21" s="516">
        <v>10</v>
      </c>
      <c r="K21" s="516">
        <v>11</v>
      </c>
      <c r="L21" s="516">
        <v>12</v>
      </c>
      <c r="M21" s="516">
        <v>13</v>
      </c>
      <c r="N21" s="516">
        <v>14</v>
      </c>
    </row>
    <row r="22" spans="1:15" x14ac:dyDescent="0.25">
      <c r="A22" s="1153" t="s">
        <v>831</v>
      </c>
      <c r="B22" s="1154"/>
      <c r="C22" s="1154"/>
      <c r="D22" s="1154"/>
      <c r="E22" s="1154"/>
      <c r="F22" s="1154"/>
      <c r="G22" s="1154"/>
      <c r="H22" s="1154"/>
      <c r="I22" s="1154"/>
      <c r="J22" s="1154"/>
      <c r="K22" s="1154"/>
      <c r="L22" s="1154"/>
      <c r="M22" s="1154"/>
      <c r="N22" s="1155"/>
    </row>
    <row r="23" spans="1:15" ht="47.25" collapsed="1" x14ac:dyDescent="0.25">
      <c r="A23" s="518" t="s">
        <v>832</v>
      </c>
      <c r="B23" s="519" t="s">
        <v>833</v>
      </c>
      <c r="C23" s="518" t="s">
        <v>834</v>
      </c>
      <c r="D23" s="520">
        <f>D24+D28+D29+D30+D31+D32+D33+D34+D37</f>
        <v>440.84241964297422</v>
      </c>
      <c r="E23" s="520">
        <f t="shared" ref="E23:M23" si="0">E24+E28+E29+E30+E31+E32+E33+E34+E37</f>
        <v>444.17437083338979</v>
      </c>
      <c r="F23" s="520">
        <f t="shared" si="0"/>
        <v>441.03605545891543</v>
      </c>
      <c r="G23" s="520">
        <f t="shared" si="0"/>
        <v>511.12178092155392</v>
      </c>
      <c r="H23" s="520"/>
      <c r="I23" s="520">
        <f t="shared" si="0"/>
        <v>520.28700000000003</v>
      </c>
      <c r="J23" s="520"/>
      <c r="K23" s="520">
        <f t="shared" si="0"/>
        <v>538.85946562499998</v>
      </c>
      <c r="L23" s="520"/>
      <c r="M23" s="520">
        <f t="shared" si="0"/>
        <v>1570.2682465465537</v>
      </c>
      <c r="N23" s="521"/>
    </row>
    <row r="24" spans="1:15" ht="47.25" hidden="1" outlineLevel="1" x14ac:dyDescent="0.25">
      <c r="A24" s="522" t="s">
        <v>108</v>
      </c>
      <c r="B24" s="523" t="s">
        <v>835</v>
      </c>
      <c r="C24" s="518" t="s">
        <v>834</v>
      </c>
      <c r="D24" s="520">
        <f>D25+D26+D27</f>
        <v>435.93766145653353</v>
      </c>
      <c r="E24" s="520">
        <f t="shared" ref="E24:M24" si="1">E25+E26+E27</f>
        <v>440.41388295203387</v>
      </c>
      <c r="F24" s="520">
        <f t="shared" si="1"/>
        <v>437.78060411290988</v>
      </c>
      <c r="G24" s="520">
        <f t="shared" si="1"/>
        <v>507.03778092155392</v>
      </c>
      <c r="H24" s="520"/>
      <c r="I24" s="520">
        <f t="shared" si="1"/>
        <v>516.08000011611887</v>
      </c>
      <c r="J24" s="520"/>
      <c r="K24" s="520">
        <f t="shared" si="1"/>
        <v>534.52524711130172</v>
      </c>
      <c r="L24" s="520"/>
      <c r="M24" s="520">
        <f t="shared" si="1"/>
        <v>1557.6430281489745</v>
      </c>
      <c r="N24" s="521"/>
    </row>
    <row r="25" spans="1:15" ht="63" hidden="1" outlineLevel="1" x14ac:dyDescent="0.25">
      <c r="A25" s="522" t="s">
        <v>110</v>
      </c>
      <c r="B25" s="523" t="s">
        <v>836</v>
      </c>
      <c r="C25" s="518" t="s">
        <v>834</v>
      </c>
      <c r="D25" s="520"/>
      <c r="E25" s="520"/>
      <c r="F25" s="520"/>
      <c r="G25" s="520"/>
      <c r="H25" s="520"/>
      <c r="I25" s="520"/>
      <c r="J25" s="520"/>
      <c r="K25" s="520"/>
      <c r="L25" s="520"/>
      <c r="M25" s="520"/>
      <c r="N25" s="521"/>
    </row>
    <row r="26" spans="1:15" ht="63" hidden="1" outlineLevel="1" x14ac:dyDescent="0.25">
      <c r="A26" s="522" t="s">
        <v>118</v>
      </c>
      <c r="B26" s="523" t="s">
        <v>837</v>
      </c>
      <c r="C26" s="518" t="s">
        <v>834</v>
      </c>
      <c r="D26" s="520"/>
      <c r="E26" s="520"/>
      <c r="F26" s="520"/>
      <c r="G26" s="520"/>
      <c r="H26" s="520"/>
      <c r="I26" s="520"/>
      <c r="J26" s="520"/>
      <c r="K26" s="520"/>
      <c r="L26" s="520"/>
      <c r="M26" s="520"/>
      <c r="N26" s="521"/>
    </row>
    <row r="27" spans="1:15" ht="63" hidden="1" outlineLevel="1" x14ac:dyDescent="0.25">
      <c r="A27" s="522" t="s">
        <v>124</v>
      </c>
      <c r="B27" s="523" t="s">
        <v>838</v>
      </c>
      <c r="C27" s="518" t="s">
        <v>834</v>
      </c>
      <c r="D27" s="520">
        <v>435.93766145653353</v>
      </c>
      <c r="E27" s="520">
        <v>440.41388295203387</v>
      </c>
      <c r="F27" s="520">
        <v>437.78060411290988</v>
      </c>
      <c r="G27" s="520">
        <v>507.03778092155392</v>
      </c>
      <c r="H27" s="520"/>
      <c r="I27" s="520">
        <v>516.08000011611887</v>
      </c>
      <c r="J27" s="520"/>
      <c r="K27" s="520">
        <v>534.52524711130172</v>
      </c>
      <c r="L27" s="520"/>
      <c r="M27" s="520">
        <f>G27+I27+K27</f>
        <v>1557.6430281489745</v>
      </c>
      <c r="N27" s="521"/>
      <c r="O27">
        <v>437780.60411290987</v>
      </c>
    </row>
    <row r="28" spans="1:15" ht="31.5" hidden="1" outlineLevel="1" x14ac:dyDescent="0.25">
      <c r="A28" s="522" t="s">
        <v>130</v>
      </c>
      <c r="B28" s="523" t="s">
        <v>839</v>
      </c>
      <c r="C28" s="518" t="s">
        <v>834</v>
      </c>
      <c r="D28" s="520">
        <v>0.31006183898305084</v>
      </c>
      <c r="E28" s="520">
        <v>0.31011532203389836</v>
      </c>
      <c r="F28" s="520">
        <v>0.32511557124000001</v>
      </c>
      <c r="G28" s="520">
        <v>0.34499999999999997</v>
      </c>
      <c r="H28" s="520"/>
      <c r="I28" s="520">
        <f>G28*1.025</f>
        <v>0.35362499999999997</v>
      </c>
      <c r="J28" s="520"/>
      <c r="K28" s="520">
        <f>I28*1.025</f>
        <v>0.36246562499999996</v>
      </c>
      <c r="L28" s="520"/>
      <c r="M28" s="520">
        <f>G28+I28+K28</f>
        <v>1.0610906249999998</v>
      </c>
      <c r="N28" s="521"/>
    </row>
    <row r="29" spans="1:15" ht="31.5" hidden="1" outlineLevel="1" x14ac:dyDescent="0.25">
      <c r="A29" s="522" t="s">
        <v>169</v>
      </c>
      <c r="B29" s="523" t="s">
        <v>840</v>
      </c>
      <c r="C29" s="518" t="s">
        <v>834</v>
      </c>
      <c r="D29" s="520"/>
      <c r="E29" s="520"/>
      <c r="F29" s="520"/>
      <c r="G29" s="520"/>
      <c r="H29" s="520"/>
      <c r="I29" s="520"/>
      <c r="J29" s="520"/>
      <c r="K29" s="520"/>
      <c r="L29" s="520"/>
      <c r="M29" s="520"/>
      <c r="N29" s="521"/>
    </row>
    <row r="30" spans="1:15" ht="47.25" hidden="1" outlineLevel="1" x14ac:dyDescent="0.25">
      <c r="A30" s="522" t="s">
        <v>174</v>
      </c>
      <c r="B30" s="523" t="s">
        <v>841</v>
      </c>
      <c r="C30" s="518" t="s">
        <v>834</v>
      </c>
      <c r="D30" s="520"/>
      <c r="E30" s="520"/>
      <c r="F30" s="520"/>
      <c r="G30" s="520"/>
      <c r="H30" s="520"/>
      <c r="I30" s="520"/>
      <c r="J30" s="520"/>
      <c r="K30" s="520"/>
      <c r="L30" s="520"/>
      <c r="M30" s="520"/>
      <c r="N30" s="521"/>
    </row>
    <row r="31" spans="1:15" ht="47.25" hidden="1" outlineLevel="1" x14ac:dyDescent="0.25">
      <c r="A31" s="522" t="s">
        <v>176</v>
      </c>
      <c r="B31" s="523" t="s">
        <v>842</v>
      </c>
      <c r="C31" s="518" t="s">
        <v>834</v>
      </c>
      <c r="D31" s="520">
        <v>2.5315595677966103</v>
      </c>
      <c r="E31" s="520">
        <v>0.70190131355932206</v>
      </c>
      <c r="F31" s="520">
        <v>0.48076140288135588</v>
      </c>
      <c r="G31" s="520">
        <f>F31*0.98</f>
        <v>0.47114617482372878</v>
      </c>
      <c r="H31" s="520"/>
      <c r="I31" s="520">
        <f>G31</f>
        <v>0.47114617482372878</v>
      </c>
      <c r="J31" s="520"/>
      <c r="K31" s="520">
        <f>I31</f>
        <v>0.47114617482372878</v>
      </c>
      <c r="L31" s="520"/>
      <c r="M31" s="520">
        <f>G31+I31+K31</f>
        <v>1.4134385244711862</v>
      </c>
      <c r="N31" s="521"/>
    </row>
    <row r="32" spans="1:15" ht="31.5" hidden="1" outlineLevel="1" x14ac:dyDescent="0.25">
      <c r="A32" s="522" t="s">
        <v>178</v>
      </c>
      <c r="B32" s="523" t="s">
        <v>843</v>
      </c>
      <c r="C32" s="518" t="s">
        <v>834</v>
      </c>
      <c r="D32" s="520"/>
      <c r="E32" s="520"/>
      <c r="F32" s="520"/>
      <c r="G32" s="520"/>
      <c r="H32" s="520"/>
      <c r="I32" s="520"/>
      <c r="J32" s="520"/>
      <c r="K32" s="520"/>
      <c r="L32" s="520"/>
      <c r="M32" s="520"/>
      <c r="N32" s="521"/>
    </row>
    <row r="33" spans="1:15" ht="31.5" hidden="1" outlineLevel="1" x14ac:dyDescent="0.25">
      <c r="A33" s="522" t="s">
        <v>817</v>
      </c>
      <c r="B33" s="523" t="s">
        <v>844</v>
      </c>
      <c r="C33" s="518" t="s">
        <v>834</v>
      </c>
      <c r="D33" s="520"/>
      <c r="E33" s="520"/>
      <c r="F33" s="520"/>
      <c r="G33" s="520"/>
      <c r="H33" s="520"/>
      <c r="I33" s="520"/>
      <c r="J33" s="520"/>
      <c r="K33" s="520"/>
      <c r="L33" s="520"/>
      <c r="M33" s="520"/>
      <c r="N33" s="521"/>
    </row>
    <row r="34" spans="1:15" ht="63" hidden="1" outlineLevel="1" x14ac:dyDescent="0.25">
      <c r="A34" s="522" t="s">
        <v>845</v>
      </c>
      <c r="B34" s="523" t="s">
        <v>846</v>
      </c>
      <c r="C34" s="518" t="s">
        <v>834</v>
      </c>
      <c r="D34" s="520"/>
      <c r="E34" s="520"/>
      <c r="F34" s="520"/>
      <c r="G34" s="520"/>
      <c r="H34" s="520"/>
      <c r="I34" s="520"/>
      <c r="J34" s="520"/>
      <c r="K34" s="520"/>
      <c r="L34" s="520"/>
      <c r="M34" s="520"/>
      <c r="N34" s="521"/>
    </row>
    <row r="35" spans="1:15" ht="31.5" hidden="1" outlineLevel="1" x14ac:dyDescent="0.25">
      <c r="A35" s="522" t="s">
        <v>847</v>
      </c>
      <c r="B35" s="524" t="s">
        <v>848</v>
      </c>
      <c r="C35" s="518" t="s">
        <v>834</v>
      </c>
      <c r="D35" s="520"/>
      <c r="E35" s="520"/>
      <c r="F35" s="520"/>
      <c r="G35" s="520"/>
      <c r="H35" s="520"/>
      <c r="I35" s="520"/>
      <c r="J35" s="520"/>
      <c r="K35" s="520"/>
      <c r="L35" s="520"/>
      <c r="M35" s="520"/>
      <c r="N35" s="521"/>
    </row>
    <row r="36" spans="1:15" ht="31.5" hidden="1" outlineLevel="1" x14ac:dyDescent="0.25">
      <c r="A36" s="522" t="s">
        <v>849</v>
      </c>
      <c r="B36" s="524" t="s">
        <v>850</v>
      </c>
      <c r="C36" s="518" t="s">
        <v>834</v>
      </c>
      <c r="D36" s="520"/>
      <c r="E36" s="520"/>
      <c r="F36" s="520"/>
      <c r="G36" s="520"/>
      <c r="H36" s="520"/>
      <c r="I36" s="520"/>
      <c r="J36" s="520"/>
      <c r="K36" s="520"/>
      <c r="L36" s="520"/>
      <c r="M36" s="520"/>
      <c r="N36" s="521"/>
    </row>
    <row r="37" spans="1:15" hidden="1" outlineLevel="1" x14ac:dyDescent="0.25">
      <c r="A37" s="522" t="s">
        <v>851</v>
      </c>
      <c r="B37" s="523" t="s">
        <v>852</v>
      </c>
      <c r="C37" s="518" t="s">
        <v>834</v>
      </c>
      <c r="D37" s="520">
        <v>2.0631367796610176</v>
      </c>
      <c r="E37" s="520">
        <v>2.7484712457627118</v>
      </c>
      <c r="F37" s="520">
        <v>2.4495743718841818</v>
      </c>
      <c r="G37" s="520">
        <v>3.267853825176271</v>
      </c>
      <c r="H37" s="520"/>
      <c r="I37" s="520">
        <f>G37*1.035</f>
        <v>3.3822287090574403</v>
      </c>
      <c r="J37" s="520"/>
      <c r="K37" s="520">
        <f>I37*1.035</f>
        <v>3.5006067138744505</v>
      </c>
      <c r="L37" s="520"/>
      <c r="M37" s="520">
        <f>G37+I37+K37</f>
        <v>10.150689248108161</v>
      </c>
      <c r="N37" s="521"/>
    </row>
    <row r="38" spans="1:15" ht="63" collapsed="1" x14ac:dyDescent="0.25">
      <c r="A38" s="525" t="s">
        <v>853</v>
      </c>
      <c r="B38" s="526" t="s">
        <v>854</v>
      </c>
      <c r="C38" s="518" t="s">
        <v>834</v>
      </c>
      <c r="D38" s="520">
        <f t="shared" ref="D38:M38" si="2">D39+D43+D44+D45+D46+D47+D48+D49+D52</f>
        <v>472.62422120999997</v>
      </c>
      <c r="E38" s="520">
        <f t="shared" si="2"/>
        <v>498.19049349000005</v>
      </c>
      <c r="F38" s="520">
        <f t="shared" si="2"/>
        <v>517.41068145072529</v>
      </c>
      <c r="G38" s="520">
        <f t="shared" si="2"/>
        <v>554.11553611727504</v>
      </c>
      <c r="H38" s="520"/>
      <c r="I38" s="520">
        <f t="shared" si="2"/>
        <v>573.50957988137918</v>
      </c>
      <c r="J38" s="520"/>
      <c r="K38" s="520">
        <f t="shared" si="2"/>
        <v>593.58241517722763</v>
      </c>
      <c r="L38" s="520"/>
      <c r="M38" s="520">
        <f t="shared" si="2"/>
        <v>1721.2075311758815</v>
      </c>
      <c r="N38" s="520"/>
      <c r="O38" s="527"/>
    </row>
    <row r="39" spans="1:15" ht="47.25" hidden="1" outlineLevel="1" x14ac:dyDescent="0.25">
      <c r="A39" s="522" t="s">
        <v>855</v>
      </c>
      <c r="B39" s="528" t="s">
        <v>835</v>
      </c>
      <c r="C39" s="518" t="s">
        <v>834</v>
      </c>
      <c r="D39" s="520">
        <f t="shared" ref="D39:M39" si="3">D40+D41+D42</f>
        <v>354.52137860967622</v>
      </c>
      <c r="E39" s="520">
        <f t="shared" si="3"/>
        <v>374.33122461078165</v>
      </c>
      <c r="F39" s="520">
        <f t="shared" si="3"/>
        <v>388.77292229591035</v>
      </c>
      <c r="G39" s="520">
        <f t="shared" si="3"/>
        <v>417.00858842883224</v>
      </c>
      <c r="H39" s="520"/>
      <c r="I39" s="520">
        <f t="shared" si="3"/>
        <v>431.60388902384091</v>
      </c>
      <c r="J39" s="520"/>
      <c r="K39" s="520">
        <f t="shared" si="3"/>
        <v>446.71002513967557</v>
      </c>
      <c r="L39" s="520"/>
      <c r="M39" s="520">
        <f t="shared" si="3"/>
        <v>1295.3225025923487</v>
      </c>
      <c r="N39" s="520"/>
    </row>
    <row r="40" spans="1:15" ht="63.75" hidden="1" customHeight="1" outlineLevel="1" x14ac:dyDescent="0.25">
      <c r="A40" s="522" t="s">
        <v>856</v>
      </c>
      <c r="B40" s="529" t="s">
        <v>836</v>
      </c>
      <c r="C40" s="518" t="s">
        <v>834</v>
      </c>
      <c r="D40" s="520"/>
      <c r="E40" s="520"/>
      <c r="F40" s="520"/>
      <c r="G40" s="520"/>
      <c r="H40" s="520"/>
      <c r="I40" s="520"/>
      <c r="J40" s="520"/>
      <c r="K40" s="520"/>
      <c r="L40" s="520"/>
      <c r="M40" s="520"/>
      <c r="N40" s="521"/>
    </row>
    <row r="41" spans="1:15" ht="63" hidden="1" customHeight="1" outlineLevel="1" x14ac:dyDescent="0.25">
      <c r="A41" s="522" t="s">
        <v>857</v>
      </c>
      <c r="B41" s="529" t="s">
        <v>837</v>
      </c>
      <c r="C41" s="518" t="s">
        <v>834</v>
      </c>
      <c r="D41" s="520"/>
      <c r="E41" s="520"/>
      <c r="F41" s="520"/>
      <c r="G41" s="520"/>
      <c r="H41" s="520"/>
      <c r="I41" s="520"/>
      <c r="J41" s="520"/>
      <c r="K41" s="520"/>
      <c r="L41" s="520"/>
      <c r="M41" s="520"/>
      <c r="N41" s="521"/>
    </row>
    <row r="42" spans="1:15" ht="78.75" hidden="1" outlineLevel="1" x14ac:dyDescent="0.25">
      <c r="A42" s="522" t="s">
        <v>858</v>
      </c>
      <c r="B42" s="529" t="s">
        <v>838</v>
      </c>
      <c r="C42" s="518" t="s">
        <v>834</v>
      </c>
      <c r="D42" s="520">
        <f>468.0799709-D44</f>
        <v>354.52137860967622</v>
      </c>
      <c r="E42" s="520">
        <f>494.23521202-E44</f>
        <v>374.33122461078165</v>
      </c>
      <c r="F42" s="520">
        <f>513.30280523176-F44</f>
        <v>388.77292229591035</v>
      </c>
      <c r="G42" s="520">
        <f>550.582784886785-G44</f>
        <v>417.00858842883224</v>
      </c>
      <c r="H42" s="520"/>
      <c r="I42" s="520">
        <f>569.853182357822-I44</f>
        <v>431.60388902384091</v>
      </c>
      <c r="J42" s="520"/>
      <c r="K42" s="520">
        <f>589.798043740346-K44</f>
        <v>446.71002513967557</v>
      </c>
      <c r="L42" s="520"/>
      <c r="M42" s="520">
        <f>G42+I42+K42</f>
        <v>1295.3225025923487</v>
      </c>
      <c r="N42" s="521"/>
    </row>
    <row r="43" spans="1:15" ht="31.5" hidden="1" outlineLevel="1" x14ac:dyDescent="0.25">
      <c r="A43" s="522" t="s">
        <v>859</v>
      </c>
      <c r="B43" s="528" t="s">
        <v>839</v>
      </c>
      <c r="C43" s="518" t="s">
        <v>834</v>
      </c>
      <c r="D43" s="520">
        <v>1.1020739099999999</v>
      </c>
      <c r="E43" s="520">
        <v>0.92115497000000002</v>
      </c>
      <c r="F43" s="520">
        <v>0.95669312637935577</v>
      </c>
      <c r="G43" s="520">
        <v>0.8762075674619717</v>
      </c>
      <c r="H43" s="520"/>
      <c r="I43" s="520">
        <f>G43*1.035</f>
        <v>0.90687483232314059</v>
      </c>
      <c r="J43" s="520"/>
      <c r="K43" s="520">
        <f>I43*1.035</f>
        <v>0.93861545145445047</v>
      </c>
      <c r="L43" s="520"/>
      <c r="M43" s="520">
        <f>G43+I43+K43</f>
        <v>2.7216978512395631</v>
      </c>
      <c r="N43" s="521"/>
    </row>
    <row r="44" spans="1:15" ht="31.5" hidden="1" outlineLevel="1" x14ac:dyDescent="0.25">
      <c r="A44" s="522" t="s">
        <v>860</v>
      </c>
      <c r="B44" s="528" t="s">
        <v>840</v>
      </c>
      <c r="C44" s="518" t="s">
        <v>834</v>
      </c>
      <c r="D44" s="520">
        <v>113.55859229032377</v>
      </c>
      <c r="E44" s="520">
        <v>119.90398740921839</v>
      </c>
      <c r="F44" s="520">
        <v>124.52988293584961</v>
      </c>
      <c r="G44" s="520">
        <v>133.57419645795275</v>
      </c>
      <c r="H44" s="520"/>
      <c r="I44" s="520">
        <v>138.24929333398111</v>
      </c>
      <c r="J44" s="520"/>
      <c r="K44" s="520">
        <v>143.08801860067041</v>
      </c>
      <c r="L44" s="520"/>
      <c r="M44" s="520">
        <f>G44+I44+K44</f>
        <v>414.91150839260428</v>
      </c>
      <c r="N44" s="521"/>
    </row>
    <row r="45" spans="1:15" ht="47.25" hidden="1" outlineLevel="1" x14ac:dyDescent="0.25">
      <c r="A45" s="522" t="s">
        <v>861</v>
      </c>
      <c r="B45" s="528" t="s">
        <v>841</v>
      </c>
      <c r="C45" s="518" t="s">
        <v>834</v>
      </c>
      <c r="D45" s="520"/>
      <c r="E45" s="520"/>
      <c r="F45" s="520"/>
      <c r="G45" s="520"/>
      <c r="H45" s="520"/>
      <c r="I45" s="520"/>
      <c r="J45" s="520"/>
      <c r="K45" s="520"/>
      <c r="L45" s="520"/>
      <c r="M45" s="520"/>
      <c r="N45" s="521"/>
    </row>
    <row r="46" spans="1:15" ht="47.25" hidden="1" outlineLevel="1" x14ac:dyDescent="0.25">
      <c r="A46" s="522" t="s">
        <v>862</v>
      </c>
      <c r="B46" s="528" t="s">
        <v>842</v>
      </c>
      <c r="C46" s="518" t="s">
        <v>834</v>
      </c>
      <c r="D46" s="520">
        <v>2.3078074900000001</v>
      </c>
      <c r="E46" s="520">
        <v>1.8367653399999999</v>
      </c>
      <c r="F46" s="520">
        <v>1.9076277421049364</v>
      </c>
      <c r="G46" s="520">
        <f>G31/E31*E46</f>
        <v>1.2329154359342378</v>
      </c>
      <c r="H46" s="520"/>
      <c r="I46" s="520">
        <f>G46*1.035</f>
        <v>1.2760674761919359</v>
      </c>
      <c r="J46" s="520"/>
      <c r="K46" s="520">
        <f>I46*1.035</f>
        <v>1.3207298378586536</v>
      </c>
      <c r="L46" s="520"/>
      <c r="M46" s="520">
        <f>G46+I46+K46</f>
        <v>3.8297127499848274</v>
      </c>
      <c r="N46" s="521"/>
    </row>
    <row r="47" spans="1:15" ht="31.5" hidden="1" outlineLevel="1" x14ac:dyDescent="0.25">
      <c r="A47" s="522" t="s">
        <v>863</v>
      </c>
      <c r="B47" s="528" t="s">
        <v>843</v>
      </c>
      <c r="C47" s="518" t="s">
        <v>834</v>
      </c>
      <c r="D47" s="520"/>
      <c r="E47" s="520"/>
      <c r="F47" s="520"/>
      <c r="G47" s="520"/>
      <c r="H47" s="520"/>
      <c r="I47" s="520"/>
      <c r="J47" s="520"/>
      <c r="K47" s="520"/>
      <c r="L47" s="520"/>
      <c r="M47" s="520"/>
      <c r="N47" s="521"/>
    </row>
    <row r="48" spans="1:15" ht="31.5" hidden="1" outlineLevel="1" x14ac:dyDescent="0.25">
      <c r="A48" s="522" t="s">
        <v>864</v>
      </c>
      <c r="B48" s="528" t="s">
        <v>844</v>
      </c>
      <c r="C48" s="518" t="s">
        <v>834</v>
      </c>
      <c r="D48" s="520"/>
      <c r="E48" s="520"/>
      <c r="F48" s="520"/>
      <c r="G48" s="520"/>
      <c r="H48" s="520"/>
      <c r="I48" s="520"/>
      <c r="J48" s="520"/>
      <c r="K48" s="520"/>
      <c r="L48" s="520"/>
      <c r="M48" s="520"/>
      <c r="N48" s="521"/>
    </row>
    <row r="49" spans="1:14" ht="63" hidden="1" outlineLevel="1" x14ac:dyDescent="0.25">
      <c r="A49" s="522" t="s">
        <v>865</v>
      </c>
      <c r="B49" s="528" t="s">
        <v>846</v>
      </c>
      <c r="C49" s="518" t="s">
        <v>834</v>
      </c>
      <c r="D49" s="520"/>
      <c r="E49" s="520"/>
      <c r="F49" s="520"/>
      <c r="G49" s="520"/>
      <c r="H49" s="520"/>
      <c r="I49" s="520"/>
      <c r="J49" s="520"/>
      <c r="K49" s="520"/>
      <c r="L49" s="520"/>
      <c r="M49" s="520"/>
      <c r="N49" s="521"/>
    </row>
    <row r="50" spans="1:14" ht="31.5" hidden="1" outlineLevel="1" x14ac:dyDescent="0.25">
      <c r="A50" s="522" t="s">
        <v>866</v>
      </c>
      <c r="B50" s="529" t="s">
        <v>848</v>
      </c>
      <c r="C50" s="518" t="s">
        <v>834</v>
      </c>
      <c r="D50" s="520"/>
      <c r="E50" s="520"/>
      <c r="F50" s="520"/>
      <c r="G50" s="520"/>
      <c r="H50" s="520"/>
      <c r="I50" s="520"/>
      <c r="J50" s="520"/>
      <c r="K50" s="520"/>
      <c r="L50" s="520"/>
      <c r="M50" s="520"/>
      <c r="N50" s="521"/>
    </row>
    <row r="51" spans="1:14" ht="31.5" hidden="1" outlineLevel="1" x14ac:dyDescent="0.25">
      <c r="A51" s="522" t="s">
        <v>867</v>
      </c>
      <c r="B51" s="529" t="s">
        <v>850</v>
      </c>
      <c r="C51" s="518" t="s">
        <v>834</v>
      </c>
      <c r="D51" s="520"/>
      <c r="E51" s="520"/>
      <c r="F51" s="520"/>
      <c r="G51" s="520"/>
      <c r="H51" s="520"/>
      <c r="I51" s="520"/>
      <c r="J51" s="520"/>
      <c r="K51" s="520"/>
      <c r="L51" s="520"/>
      <c r="M51" s="520"/>
      <c r="N51" s="521"/>
    </row>
    <row r="52" spans="1:14" hidden="1" outlineLevel="1" x14ac:dyDescent="0.25">
      <c r="A52" s="522" t="s">
        <v>868</v>
      </c>
      <c r="B52" s="528" t="s">
        <v>852</v>
      </c>
      <c r="C52" s="518" t="s">
        <v>834</v>
      </c>
      <c r="D52" s="520">
        <v>1.1343689099999998</v>
      </c>
      <c r="E52" s="520">
        <v>1.1973611599999998</v>
      </c>
      <c r="F52" s="520">
        <v>1.2435553504809422</v>
      </c>
      <c r="G52" s="520">
        <f>G37/E37*E52</f>
        <v>1.4236282270938143</v>
      </c>
      <c r="H52" s="520"/>
      <c r="I52" s="520">
        <f>G52*1.035</f>
        <v>1.4734552150420976</v>
      </c>
      <c r="J52" s="520"/>
      <c r="K52" s="520">
        <f>I52*1.035</f>
        <v>1.5250261475685709</v>
      </c>
      <c r="L52" s="520"/>
      <c r="M52" s="520">
        <f>G52+I52+K52</f>
        <v>4.4221095897044833</v>
      </c>
      <c r="N52" s="521"/>
    </row>
    <row r="53" spans="1:14" ht="31.5" hidden="1" outlineLevel="1" x14ac:dyDescent="0.25">
      <c r="A53" s="530" t="s">
        <v>869</v>
      </c>
      <c r="B53" s="528" t="s">
        <v>870</v>
      </c>
      <c r="C53" s="518" t="s">
        <v>834</v>
      </c>
      <c r="D53" s="520">
        <f>D54+D55+D60+D61</f>
        <v>161.58217291122281</v>
      </c>
      <c r="E53" s="520">
        <f>E54+E55+E60+E61</f>
        <v>168.54100592319679</v>
      </c>
      <c r="F53" s="520">
        <f>F54+F55+F60+F61</f>
        <v>164.82273435006658</v>
      </c>
      <c r="G53" s="520">
        <f>G54+G55+G60+G61</f>
        <v>173.97751694903889</v>
      </c>
      <c r="H53" s="520"/>
      <c r="I53" s="520">
        <f>I54+I55+I60+I61</f>
        <v>180.93661762700046</v>
      </c>
      <c r="J53" s="520"/>
      <c r="K53" s="520">
        <f>K54+K55+K60+K61</f>
        <v>188.1740823320805</v>
      </c>
      <c r="L53" s="520"/>
      <c r="M53" s="520">
        <f>M54+M55+M60+M61</f>
        <v>543.08821690811999</v>
      </c>
      <c r="N53" s="520"/>
    </row>
    <row r="54" spans="1:14" ht="31.5" hidden="1" outlineLevel="1" x14ac:dyDescent="0.25">
      <c r="A54" s="522" t="s">
        <v>856</v>
      </c>
      <c r="B54" s="529" t="s">
        <v>871</v>
      </c>
      <c r="C54" s="518" t="s">
        <v>834</v>
      </c>
      <c r="D54" s="520">
        <v>153.70248749000001</v>
      </c>
      <c r="E54" s="520">
        <v>159.12022676999999</v>
      </c>
      <c r="F54" s="520">
        <v>156.83059566465113</v>
      </c>
      <c r="G54" s="520">
        <v>160.20479668452691</v>
      </c>
      <c r="H54" s="520"/>
      <c r="I54" s="520">
        <f>G54*1.04</f>
        <v>166.61298855190799</v>
      </c>
      <c r="J54" s="520"/>
      <c r="K54" s="520">
        <f>I54*1.04</f>
        <v>173.27750809398432</v>
      </c>
      <c r="L54" s="520"/>
      <c r="M54" s="520">
        <f>G54+I54+K54</f>
        <v>500.09529333041928</v>
      </c>
      <c r="N54" s="521"/>
    </row>
    <row r="55" spans="1:14" ht="31.5" hidden="1" outlineLevel="1" x14ac:dyDescent="0.25">
      <c r="A55" s="522" t="s">
        <v>857</v>
      </c>
      <c r="B55" s="529" t="s">
        <v>872</v>
      </c>
      <c r="C55" s="518" t="s">
        <v>834</v>
      </c>
      <c r="D55" s="520"/>
      <c r="E55" s="520"/>
      <c r="F55" s="520"/>
      <c r="G55" s="520"/>
      <c r="H55" s="520"/>
      <c r="I55" s="520"/>
      <c r="J55" s="520"/>
      <c r="K55" s="520"/>
      <c r="L55" s="520"/>
      <c r="M55" s="520"/>
      <c r="N55" s="521"/>
    </row>
    <row r="56" spans="1:14" ht="47.25" hidden="1" outlineLevel="1" x14ac:dyDescent="0.25">
      <c r="A56" s="522" t="s">
        <v>873</v>
      </c>
      <c r="B56" s="531" t="s">
        <v>874</v>
      </c>
      <c r="C56" s="518" t="s">
        <v>834</v>
      </c>
      <c r="D56" s="520"/>
      <c r="E56" s="520"/>
      <c r="F56" s="520"/>
      <c r="G56" s="520"/>
      <c r="H56" s="520"/>
      <c r="I56" s="520"/>
      <c r="J56" s="520"/>
      <c r="K56" s="520"/>
      <c r="L56" s="520"/>
      <c r="M56" s="520"/>
      <c r="N56" s="521"/>
    </row>
    <row r="57" spans="1:14" ht="63" hidden="1" outlineLevel="1" x14ac:dyDescent="0.25">
      <c r="A57" s="522" t="s">
        <v>875</v>
      </c>
      <c r="B57" s="532" t="s">
        <v>876</v>
      </c>
      <c r="C57" s="518" t="s">
        <v>834</v>
      </c>
      <c r="D57" s="520"/>
      <c r="E57" s="520"/>
      <c r="F57" s="520"/>
      <c r="G57" s="520"/>
      <c r="H57" s="520"/>
      <c r="I57" s="520"/>
      <c r="J57" s="520"/>
      <c r="K57" s="520"/>
      <c r="L57" s="520"/>
      <c r="M57" s="520"/>
      <c r="N57" s="521"/>
    </row>
    <row r="58" spans="1:14" ht="31.5" hidden="1" outlineLevel="1" x14ac:dyDescent="0.25">
      <c r="A58" s="522" t="s">
        <v>877</v>
      </c>
      <c r="B58" s="532" t="s">
        <v>878</v>
      </c>
      <c r="C58" s="518" t="s">
        <v>834</v>
      </c>
      <c r="D58" s="520"/>
      <c r="E58" s="520"/>
      <c r="F58" s="520"/>
      <c r="G58" s="520"/>
      <c r="H58" s="520"/>
      <c r="I58" s="520"/>
      <c r="J58" s="520"/>
      <c r="K58" s="520"/>
      <c r="L58" s="520"/>
      <c r="M58" s="520"/>
      <c r="N58" s="521"/>
    </row>
    <row r="59" spans="1:14" ht="31.5" hidden="1" outlineLevel="1" x14ac:dyDescent="0.25">
      <c r="A59" s="522" t="s">
        <v>879</v>
      </c>
      <c r="B59" s="531" t="s">
        <v>880</v>
      </c>
      <c r="C59" s="518" t="s">
        <v>834</v>
      </c>
      <c r="D59" s="520"/>
      <c r="E59" s="520"/>
      <c r="F59" s="520"/>
      <c r="G59" s="520"/>
      <c r="H59" s="520"/>
      <c r="I59" s="520"/>
      <c r="J59" s="520"/>
      <c r="K59" s="520"/>
      <c r="L59" s="520"/>
      <c r="M59" s="520"/>
      <c r="N59" s="521"/>
    </row>
    <row r="60" spans="1:14" ht="31.5" hidden="1" outlineLevel="1" x14ac:dyDescent="0.25">
      <c r="A60" s="522" t="s">
        <v>858</v>
      </c>
      <c r="B60" s="529" t="s">
        <v>881</v>
      </c>
      <c r="C60" s="518" t="s">
        <v>834</v>
      </c>
      <c r="D60" s="520">
        <v>5.4919958675733547</v>
      </c>
      <c r="E60" s="520">
        <v>6.6629725031968192</v>
      </c>
      <c r="F60" s="520">
        <v>5.298560004530251</v>
      </c>
      <c r="G60" s="520">
        <v>9.5727202645120002</v>
      </c>
      <c r="H60" s="520"/>
      <c r="I60" s="520">
        <f>G60*1.04</f>
        <v>9.9556290750924799</v>
      </c>
      <c r="J60" s="520"/>
      <c r="K60" s="520">
        <f>I60*1.04</f>
        <v>10.353854238096179</v>
      </c>
      <c r="L60" s="520"/>
      <c r="M60" s="520">
        <f>G60+I60+K60</f>
        <v>29.882203577700661</v>
      </c>
      <c r="N60" s="521"/>
    </row>
    <row r="61" spans="1:14" ht="31.5" hidden="1" outlineLevel="1" x14ac:dyDescent="0.25">
      <c r="A61" s="522" t="s">
        <v>882</v>
      </c>
      <c r="B61" s="529" t="s">
        <v>883</v>
      </c>
      <c r="C61" s="518" t="s">
        <v>834</v>
      </c>
      <c r="D61" s="520">
        <v>2.3876895536494422</v>
      </c>
      <c r="E61" s="520">
        <v>2.7578066500000005</v>
      </c>
      <c r="F61" s="520">
        <v>2.6935786808851829</v>
      </c>
      <c r="G61" s="520">
        <v>4.2</v>
      </c>
      <c r="H61" s="520"/>
      <c r="I61" s="520">
        <f>G61*1.04</f>
        <v>4.3680000000000003</v>
      </c>
      <c r="J61" s="520"/>
      <c r="K61" s="520">
        <f>I61*1.04</f>
        <v>4.5427200000000001</v>
      </c>
      <c r="L61" s="520"/>
      <c r="M61" s="520">
        <f>G61+I61+K61</f>
        <v>13.110720000000001</v>
      </c>
      <c r="N61" s="521"/>
    </row>
    <row r="62" spans="1:14" ht="47.25" hidden="1" outlineLevel="1" x14ac:dyDescent="0.25">
      <c r="A62" s="530" t="s">
        <v>884</v>
      </c>
      <c r="B62" s="528" t="s">
        <v>885</v>
      </c>
      <c r="C62" s="518" t="s">
        <v>834</v>
      </c>
      <c r="D62" s="520">
        <f>D63+D64+D65+D66+D67</f>
        <v>21.251809840539917</v>
      </c>
      <c r="E62" s="520">
        <f>E63+E64+E65+E66+E67</f>
        <v>24.060188833890141</v>
      </c>
      <c r="F62" s="520">
        <f>F63+F64+F65+F66+F67</f>
        <v>35.691630411059293</v>
      </c>
      <c r="G62" s="520">
        <f>G63+G64+G65+G66+G67</f>
        <v>29.46951944218667</v>
      </c>
      <c r="H62" s="520"/>
      <c r="I62" s="520">
        <f>I63+I64+I65+I66+I67</f>
        <v>35.313833411557688</v>
      </c>
      <c r="J62" s="520"/>
      <c r="K62" s="520">
        <f>K63+K64+K65+K66+K67</f>
        <v>36.052882392238843</v>
      </c>
      <c r="L62" s="520"/>
      <c r="M62" s="520">
        <f>G62+I62+K62</f>
        <v>100.8362352459832</v>
      </c>
      <c r="N62" s="521"/>
    </row>
    <row r="63" spans="1:14" ht="78.75" hidden="1" outlineLevel="1" x14ac:dyDescent="0.25">
      <c r="A63" s="522" t="s">
        <v>886</v>
      </c>
      <c r="B63" s="529" t="s">
        <v>887</v>
      </c>
      <c r="C63" s="518" t="s">
        <v>834</v>
      </c>
      <c r="D63" s="520"/>
      <c r="E63" s="520"/>
      <c r="F63" s="520"/>
      <c r="G63" s="520"/>
      <c r="H63" s="520"/>
      <c r="I63" s="520"/>
      <c r="J63" s="520"/>
      <c r="K63" s="520"/>
      <c r="L63" s="520"/>
      <c r="M63" s="520"/>
      <c r="N63" s="521"/>
    </row>
    <row r="64" spans="1:14" ht="63" hidden="1" outlineLevel="1" x14ac:dyDescent="0.25">
      <c r="A64" s="522" t="s">
        <v>888</v>
      </c>
      <c r="B64" s="529" t="s">
        <v>889</v>
      </c>
      <c r="C64" s="518" t="s">
        <v>834</v>
      </c>
      <c r="D64" s="520">
        <v>1.7737266200000001</v>
      </c>
      <c r="E64" s="520">
        <v>1.6072694800000003</v>
      </c>
      <c r="F64" s="520">
        <v>1.8317446505615218</v>
      </c>
      <c r="G64" s="520">
        <v>2.110938</v>
      </c>
      <c r="H64" s="520"/>
      <c r="I64" s="520">
        <f>G64*1.035</f>
        <v>2.1848208299999996</v>
      </c>
      <c r="J64" s="520"/>
      <c r="K64" s="520">
        <f>I64*1.035</f>
        <v>2.2612895590499993</v>
      </c>
      <c r="L64" s="520"/>
      <c r="M64" s="520">
        <f>G64+I64+K64</f>
        <v>6.5570483890499993</v>
      </c>
      <c r="N64" s="521"/>
    </row>
    <row r="65" spans="1:17" ht="31.5" hidden="1" outlineLevel="1" x14ac:dyDescent="0.25">
      <c r="A65" s="522" t="s">
        <v>890</v>
      </c>
      <c r="B65" s="529" t="s">
        <v>891</v>
      </c>
      <c r="C65" s="518" t="s">
        <v>834</v>
      </c>
      <c r="D65" s="520"/>
      <c r="E65" s="520"/>
      <c r="F65" s="520"/>
      <c r="G65" s="520"/>
      <c r="H65" s="520"/>
      <c r="I65" s="520"/>
      <c r="J65" s="520"/>
      <c r="K65" s="520"/>
      <c r="L65" s="520"/>
      <c r="M65" s="520"/>
      <c r="N65" s="521"/>
    </row>
    <row r="66" spans="1:17" ht="31.5" hidden="1" outlineLevel="1" x14ac:dyDescent="0.25">
      <c r="A66" s="522" t="s">
        <v>892</v>
      </c>
      <c r="B66" s="529" t="s">
        <v>893</v>
      </c>
      <c r="C66" s="518" t="s">
        <v>834</v>
      </c>
      <c r="D66" s="520"/>
      <c r="E66" s="520"/>
      <c r="F66" s="520"/>
      <c r="G66" s="520"/>
      <c r="H66" s="520"/>
      <c r="I66" s="520"/>
      <c r="J66" s="520"/>
      <c r="K66" s="520"/>
      <c r="L66" s="520"/>
      <c r="M66" s="520"/>
      <c r="N66" s="521"/>
    </row>
    <row r="67" spans="1:17" ht="30" hidden="1" customHeight="1" outlineLevel="1" x14ac:dyDescent="0.25">
      <c r="A67" s="522" t="s">
        <v>894</v>
      </c>
      <c r="B67" s="529" t="s">
        <v>895</v>
      </c>
      <c r="C67" s="518" t="s">
        <v>834</v>
      </c>
      <c r="D67" s="520">
        <v>19.478083220539915</v>
      </c>
      <c r="E67" s="520">
        <v>22.452919353890142</v>
      </c>
      <c r="F67" s="520">
        <v>33.859885760497768</v>
      </c>
      <c r="G67" s="520">
        <v>27.358581442186669</v>
      </c>
      <c r="H67" s="520"/>
      <c r="I67" s="520">
        <v>33.129012581557689</v>
      </c>
      <c r="J67" s="520"/>
      <c r="K67" s="520">
        <f>I67*1.02</f>
        <v>33.791592833188844</v>
      </c>
      <c r="L67" s="520"/>
      <c r="M67" s="520">
        <f t="shared" ref="M67:M78" si="4">G67+I67+K67</f>
        <v>94.279186856933194</v>
      </c>
      <c r="N67" s="521"/>
    </row>
    <row r="68" spans="1:17" ht="31.5" hidden="1" outlineLevel="1" x14ac:dyDescent="0.25">
      <c r="A68" s="530" t="s">
        <v>896</v>
      </c>
      <c r="B68" s="528" t="s">
        <v>897</v>
      </c>
      <c r="C68" s="518" t="s">
        <v>834</v>
      </c>
      <c r="D68" s="520">
        <v>171.29964776017889</v>
      </c>
      <c r="E68" s="520">
        <v>187.76919172175457</v>
      </c>
      <c r="F68" s="520">
        <v>200.06436933513223</v>
      </c>
      <c r="G68" s="520">
        <v>220.20217841000002</v>
      </c>
      <c r="H68" s="520"/>
      <c r="I68" s="520">
        <f>G68*1.04</f>
        <v>229.01026554640003</v>
      </c>
      <c r="J68" s="520"/>
      <c r="K68" s="520">
        <f>I68*1.04</f>
        <v>238.17067616825605</v>
      </c>
      <c r="L68" s="520"/>
      <c r="M68" s="520">
        <f t="shared" si="4"/>
        <v>687.3831201246561</v>
      </c>
      <c r="N68" s="521"/>
    </row>
    <row r="69" spans="1:17" ht="31.5" hidden="1" outlineLevel="1" x14ac:dyDescent="0.25">
      <c r="A69" s="530" t="s">
        <v>898</v>
      </c>
      <c r="B69" s="528" t="s">
        <v>899</v>
      </c>
      <c r="C69" s="518" t="s">
        <v>834</v>
      </c>
      <c r="D69" s="520">
        <v>84.536591329231101</v>
      </c>
      <c r="E69" s="520">
        <v>83.742954769853228</v>
      </c>
      <c r="F69" s="520">
        <v>84.192182572421544</v>
      </c>
      <c r="G69" s="520">
        <v>80.766510450612799</v>
      </c>
      <c r="H69" s="520"/>
      <c r="I69" s="520">
        <f>G69</f>
        <v>80.766510450612799</v>
      </c>
      <c r="J69" s="520"/>
      <c r="K69" s="520">
        <f>I69*1</f>
        <v>80.766510450612799</v>
      </c>
      <c r="L69" s="520"/>
      <c r="M69" s="520">
        <f t="shared" si="4"/>
        <v>242.2995313518384</v>
      </c>
      <c r="N69" s="521"/>
    </row>
    <row r="70" spans="1:17" ht="31.5" hidden="1" outlineLevel="1" x14ac:dyDescent="0.25">
      <c r="A70" s="530" t="s">
        <v>900</v>
      </c>
      <c r="B70" s="528" t="s">
        <v>901</v>
      </c>
      <c r="C70" s="518" t="s">
        <v>834</v>
      </c>
      <c r="D70" s="520">
        <v>17.483731647960877</v>
      </c>
      <c r="E70" s="520">
        <v>18.764558156514774</v>
      </c>
      <c r="F70" s="520">
        <f>F71+F72</f>
        <v>18.437131416738548</v>
      </c>
      <c r="G70" s="520">
        <f>G71+F70-F71</f>
        <v>18.417647256555512</v>
      </c>
      <c r="H70" s="520"/>
      <c r="I70" s="520">
        <f>G70*1.01</f>
        <v>18.601823729121065</v>
      </c>
      <c r="J70" s="520"/>
      <c r="K70" s="520">
        <f>I70</f>
        <v>18.601823729121065</v>
      </c>
      <c r="L70" s="520"/>
      <c r="M70" s="520">
        <f t="shared" si="4"/>
        <v>55.621294714797642</v>
      </c>
      <c r="N70" s="521"/>
    </row>
    <row r="71" spans="1:17" ht="31.5" hidden="1" outlineLevel="1" x14ac:dyDescent="0.25">
      <c r="A71" s="522" t="s">
        <v>902</v>
      </c>
      <c r="B71" s="529" t="s">
        <v>903</v>
      </c>
      <c r="C71" s="518" t="s">
        <v>834</v>
      </c>
      <c r="D71" s="520">
        <v>17.42812775796088</v>
      </c>
      <c r="E71" s="520">
        <v>18.705369946514772</v>
      </c>
      <c r="F71" s="520">
        <v>18.367796186567929</v>
      </c>
      <c r="G71" s="520">
        <v>18.348312026384889</v>
      </c>
      <c r="H71" s="520"/>
      <c r="I71" s="520">
        <f>G71</f>
        <v>18.348312026384889</v>
      </c>
      <c r="J71" s="520"/>
      <c r="K71" s="520">
        <f>I71</f>
        <v>18.348312026384889</v>
      </c>
      <c r="L71" s="520"/>
      <c r="M71" s="520">
        <f t="shared" si="4"/>
        <v>55.044936079154667</v>
      </c>
      <c r="N71" s="521"/>
    </row>
    <row r="72" spans="1:17" hidden="1" outlineLevel="1" x14ac:dyDescent="0.25">
      <c r="A72" s="522" t="s">
        <v>904</v>
      </c>
      <c r="B72" s="529" t="s">
        <v>905</v>
      </c>
      <c r="C72" s="518" t="s">
        <v>834</v>
      </c>
      <c r="D72" s="520">
        <v>5.5603889999996881E-2</v>
      </c>
      <c r="E72" s="520">
        <f>E70-E71</f>
        <v>5.9188210000002073E-2</v>
      </c>
      <c r="F72" s="520">
        <v>6.9335230170620002E-2</v>
      </c>
      <c r="G72" s="520">
        <f>G70-G71</f>
        <v>6.9335230170622708E-2</v>
      </c>
      <c r="H72" s="520"/>
      <c r="I72" s="520">
        <f>G72</f>
        <v>6.9335230170622708E-2</v>
      </c>
      <c r="J72" s="520"/>
      <c r="K72" s="520">
        <f>I72</f>
        <v>6.9335230170622708E-2</v>
      </c>
      <c r="L72" s="520"/>
      <c r="M72" s="520">
        <f t="shared" si="4"/>
        <v>0.20800569051186812</v>
      </c>
      <c r="N72" s="521"/>
    </row>
    <row r="73" spans="1:17" ht="31.5" hidden="1" outlineLevel="1" x14ac:dyDescent="0.25">
      <c r="A73" s="530" t="s">
        <v>906</v>
      </c>
      <c r="B73" s="528" t="s">
        <v>907</v>
      </c>
      <c r="C73" s="518" t="s">
        <v>834</v>
      </c>
      <c r="D73" s="520">
        <f>D74+D75+D76</f>
        <v>16.470267720866381</v>
      </c>
      <c r="E73" s="520">
        <f>E74+E75+E76</f>
        <v>15.312594084790534</v>
      </c>
      <c r="F73" s="520">
        <f>F74+F75+F76</f>
        <v>14.202633365307094</v>
      </c>
      <c r="G73" s="520">
        <f>G74+G75+G76</f>
        <v>31.282163608881174</v>
      </c>
      <c r="H73" s="520"/>
      <c r="I73" s="520">
        <f>I74+I75</f>
        <v>22.654690808277</v>
      </c>
      <c r="J73" s="520"/>
      <c r="K73" s="520">
        <f>K74+K75+K76</f>
        <v>31.816440104918346</v>
      </c>
      <c r="L73" s="520"/>
      <c r="M73" s="520">
        <f t="shared" si="4"/>
        <v>85.753294522076516</v>
      </c>
      <c r="N73" s="521"/>
    </row>
    <row r="74" spans="1:17" ht="47.25" hidden="1" outlineLevel="1" x14ac:dyDescent="0.25">
      <c r="A74" s="522" t="s">
        <v>908</v>
      </c>
      <c r="B74" s="529" t="s">
        <v>909</v>
      </c>
      <c r="C74" s="518" t="s">
        <v>834</v>
      </c>
      <c r="D74" s="520">
        <v>9.6173471257019969</v>
      </c>
      <c r="E74" s="520">
        <v>8.3726644083104951</v>
      </c>
      <c r="F74" s="520">
        <v>11.308818703747523</v>
      </c>
      <c r="G74" s="520">
        <f>(O74+P74+Q74+5000)/1000</f>
        <v>19.39389101269219</v>
      </c>
      <c r="H74" s="520"/>
      <c r="I74" s="520">
        <f>G74*1.04</f>
        <v>20.16964665319988</v>
      </c>
      <c r="J74" s="520"/>
      <c r="K74" s="520">
        <f>I74*1.03</f>
        <v>20.774736052795877</v>
      </c>
      <c r="L74" s="520"/>
      <c r="M74" s="520">
        <f t="shared" si="4"/>
        <v>60.338273718687944</v>
      </c>
      <c r="N74" s="521"/>
      <c r="O74" s="533">
        <v>5541.7264347721903</v>
      </c>
      <c r="P74">
        <v>7890.1320871039998</v>
      </c>
      <c r="Q74">
        <v>962.03249081599995</v>
      </c>
    </row>
    <row r="75" spans="1:17" ht="31.5" hidden="1" outlineLevel="1" x14ac:dyDescent="0.25">
      <c r="A75" s="522" t="s">
        <v>910</v>
      </c>
      <c r="B75" s="529" t="s">
        <v>911</v>
      </c>
      <c r="C75" s="518" t="s">
        <v>834</v>
      </c>
      <c r="D75" s="520">
        <v>2.2644739900000004</v>
      </c>
      <c r="E75" s="520">
        <v>2.2313368100000002</v>
      </c>
      <c r="F75" s="520">
        <v>2.2669115411082363</v>
      </c>
      <c r="G75" s="520">
        <v>2.389465533728</v>
      </c>
      <c r="H75" s="520"/>
      <c r="I75" s="520">
        <f>G75*1.04</f>
        <v>2.4850441550771198</v>
      </c>
      <c r="J75" s="520"/>
      <c r="K75" s="520">
        <f>I75</f>
        <v>2.4850441550771198</v>
      </c>
      <c r="L75" s="520"/>
      <c r="M75" s="520">
        <f t="shared" si="4"/>
        <v>7.3595538438822388</v>
      </c>
      <c r="N75" s="521"/>
    </row>
    <row r="76" spans="1:17" hidden="1" outlineLevel="1" x14ac:dyDescent="0.25">
      <c r="A76" s="522" t="s">
        <v>912</v>
      </c>
      <c r="B76" s="529" t="s">
        <v>913</v>
      </c>
      <c r="C76" s="518" t="s">
        <v>834</v>
      </c>
      <c r="D76" s="520">
        <f>D38-D53-D62-D68-D74-D75-D69-D70</f>
        <v>4.588446605164382</v>
      </c>
      <c r="E76" s="520">
        <f>E38-E53-E62-E68-E74-E75-E69-E70</f>
        <v>4.7085928664800392</v>
      </c>
      <c r="F76" s="520">
        <f>F38-F53-F62-F68-F74-F75-F69-F70</f>
        <v>0.62690312045133467</v>
      </c>
      <c r="G76" s="520">
        <f>G38-G53-G62-G68-G74-G75-G69-G70</f>
        <v>9.4988070624609833</v>
      </c>
      <c r="H76" s="520"/>
      <c r="I76" s="520">
        <f>I38-I53-I62-I68-I74-I75-I69-I70</f>
        <v>6.2258383084100899</v>
      </c>
      <c r="J76" s="520"/>
      <c r="K76" s="520">
        <f>K38-K53-K62-K68-K74-K75-K69-K70</f>
        <v>8.5566598970453498</v>
      </c>
      <c r="L76" s="520"/>
      <c r="M76" s="520">
        <f>M38-M53-M62-M68-M74-M75-M69-M70</f>
        <v>24.281305267916025</v>
      </c>
      <c r="N76" s="521"/>
    </row>
    <row r="77" spans="1:17" hidden="1" outlineLevel="1" x14ac:dyDescent="0.25">
      <c r="A77" s="530" t="s">
        <v>914</v>
      </c>
      <c r="B77" s="528" t="s">
        <v>915</v>
      </c>
      <c r="C77" s="518" t="s">
        <v>834</v>
      </c>
      <c r="D77" s="520">
        <f>D78+D79+D80</f>
        <v>16.847371670000001</v>
      </c>
      <c r="E77" s="520">
        <f>E78+E79+E80</f>
        <v>21.475287360000003</v>
      </c>
      <c r="F77" s="520">
        <f>F78+F79+F80</f>
        <v>32.323151848910605</v>
      </c>
      <c r="G77" s="520">
        <f>G78+G79+G80</f>
        <v>23.847400646666667</v>
      </c>
      <c r="H77" s="520"/>
      <c r="I77" s="520">
        <f>I78+I79+I80</f>
        <v>29.34424597161582</v>
      </c>
      <c r="J77" s="520"/>
      <c r="K77" s="520">
        <f>K78+K79+K80</f>
        <v>29.34424597161582</v>
      </c>
      <c r="L77" s="520"/>
      <c r="M77" s="520">
        <f t="shared" si="4"/>
        <v>82.53589258989831</v>
      </c>
      <c r="N77" s="521"/>
    </row>
    <row r="78" spans="1:17" hidden="1" outlineLevel="1" x14ac:dyDescent="0.25">
      <c r="A78" s="522" t="s">
        <v>916</v>
      </c>
      <c r="B78" s="529" t="s">
        <v>917</v>
      </c>
      <c r="C78" s="518" t="s">
        <v>834</v>
      </c>
      <c r="D78" s="520">
        <v>16.847371670000001</v>
      </c>
      <c r="E78" s="520">
        <v>21.475287360000003</v>
      </c>
      <c r="F78" s="520">
        <v>32.323151848910605</v>
      </c>
      <c r="G78" s="520">
        <v>23.847400646666667</v>
      </c>
      <c r="H78" s="520"/>
      <c r="I78" s="520">
        <v>29.34424597161582</v>
      </c>
      <c r="J78" s="520"/>
      <c r="K78" s="520">
        <f>I78</f>
        <v>29.34424597161582</v>
      </c>
      <c r="L78" s="520"/>
      <c r="M78" s="520">
        <f t="shared" si="4"/>
        <v>82.53589258989831</v>
      </c>
      <c r="N78" s="521"/>
    </row>
    <row r="79" spans="1:17" hidden="1" outlineLevel="1" x14ac:dyDescent="0.25">
      <c r="A79" s="522" t="s">
        <v>918</v>
      </c>
      <c r="B79" s="529" t="s">
        <v>919</v>
      </c>
      <c r="C79" s="518" t="s">
        <v>834</v>
      </c>
      <c r="D79" s="520"/>
      <c r="E79" s="520"/>
      <c r="F79" s="520"/>
      <c r="G79" s="520"/>
      <c r="H79" s="520"/>
      <c r="I79" s="520"/>
      <c r="J79" s="520"/>
      <c r="K79" s="520"/>
      <c r="L79" s="520"/>
      <c r="M79" s="520"/>
      <c r="N79" s="521"/>
    </row>
    <row r="80" spans="1:17" hidden="1" outlineLevel="1" x14ac:dyDescent="0.25">
      <c r="A80" s="522" t="s">
        <v>920</v>
      </c>
      <c r="B80" s="529" t="s">
        <v>921</v>
      </c>
      <c r="C80" s="518" t="s">
        <v>834</v>
      </c>
      <c r="D80" s="520"/>
      <c r="E80" s="520"/>
      <c r="F80" s="520"/>
      <c r="G80" s="520"/>
      <c r="H80" s="520"/>
      <c r="I80" s="520"/>
      <c r="J80" s="520"/>
      <c r="K80" s="520"/>
      <c r="L80" s="520"/>
      <c r="M80" s="520"/>
      <c r="N80" s="521"/>
    </row>
    <row r="81" spans="1:14" ht="47.25" collapsed="1" x14ac:dyDescent="0.25">
      <c r="A81" s="530" t="s">
        <v>922</v>
      </c>
      <c r="B81" s="526" t="s">
        <v>923</v>
      </c>
      <c r="C81" s="518" t="s">
        <v>834</v>
      </c>
      <c r="D81" s="520">
        <f>D23-D38</f>
        <v>-31.781801567025752</v>
      </c>
      <c r="E81" s="520">
        <f>E23-E38</f>
        <v>-54.016122656610264</v>
      </c>
      <c r="F81" s="520">
        <f>F23-F38</f>
        <v>-76.374625991809864</v>
      </c>
      <c r="G81" s="520">
        <f>G23-G38</f>
        <v>-42.993755195721121</v>
      </c>
      <c r="H81" s="520"/>
      <c r="I81" s="520">
        <f>I23-I38</f>
        <v>-53.222579881379147</v>
      </c>
      <c r="J81" s="520"/>
      <c r="K81" s="520">
        <f>K23-K38</f>
        <v>-54.722949552227647</v>
      </c>
      <c r="L81" s="520"/>
      <c r="M81" s="520">
        <f>M23-M38</f>
        <v>-150.93928462932786</v>
      </c>
      <c r="N81" s="521"/>
    </row>
    <row r="82" spans="1:14" ht="47.25" hidden="1" outlineLevel="1" x14ac:dyDescent="0.25">
      <c r="A82" s="522" t="s">
        <v>924</v>
      </c>
      <c r="B82" s="528" t="s">
        <v>835</v>
      </c>
      <c r="C82" s="518" t="s">
        <v>834</v>
      </c>
      <c r="D82" s="520">
        <f>D83+D84+D85</f>
        <v>-32.142309443466445</v>
      </c>
      <c r="E82" s="520">
        <f>E83+E84+E85</f>
        <v>66.082658341252227</v>
      </c>
      <c r="F82" s="520">
        <f>F83+F84+F85</f>
        <v>49.007681816999536</v>
      </c>
      <c r="G82" s="520">
        <f>G83+G84+G85</f>
        <v>90.029192492721677</v>
      </c>
      <c r="H82" s="520"/>
      <c r="I82" s="520">
        <f>I83+I84+I85</f>
        <v>84.476111092277961</v>
      </c>
      <c r="J82" s="520"/>
      <c r="K82" s="520">
        <f>K83+K84+K85</f>
        <v>87.815221971626158</v>
      </c>
      <c r="L82" s="520"/>
      <c r="M82" s="520">
        <f>G82+I82+K82</f>
        <v>262.3205255566258</v>
      </c>
      <c r="N82" s="521"/>
    </row>
    <row r="83" spans="1:14" ht="64.5" hidden="1" customHeight="1" outlineLevel="1" x14ac:dyDescent="0.25">
      <c r="A83" s="522" t="s">
        <v>925</v>
      </c>
      <c r="B83" s="529" t="s">
        <v>836</v>
      </c>
      <c r="C83" s="518" t="s">
        <v>834</v>
      </c>
      <c r="D83" s="520"/>
      <c r="E83" s="520"/>
      <c r="F83" s="520"/>
      <c r="G83" s="520"/>
      <c r="H83" s="520"/>
      <c r="I83" s="520"/>
      <c r="J83" s="520"/>
      <c r="K83" s="520"/>
      <c r="L83" s="520"/>
      <c r="M83" s="520"/>
      <c r="N83" s="521"/>
    </row>
    <row r="84" spans="1:14" ht="63" hidden="1" customHeight="1" outlineLevel="1" x14ac:dyDescent="0.25">
      <c r="A84" s="522" t="s">
        <v>926</v>
      </c>
      <c r="B84" s="529" t="s">
        <v>837</v>
      </c>
      <c r="C84" s="518" t="s">
        <v>834</v>
      </c>
      <c r="D84" s="520"/>
      <c r="E84" s="520"/>
      <c r="F84" s="520"/>
      <c r="G84" s="520"/>
      <c r="H84" s="520"/>
      <c r="I84" s="520"/>
      <c r="J84" s="520"/>
      <c r="K84" s="520"/>
      <c r="L84" s="520"/>
      <c r="M84" s="520"/>
      <c r="N84" s="521"/>
    </row>
    <row r="85" spans="1:14" ht="78.75" hidden="1" outlineLevel="1" x14ac:dyDescent="0.25">
      <c r="A85" s="522" t="s">
        <v>927</v>
      </c>
      <c r="B85" s="529" t="s">
        <v>838</v>
      </c>
      <c r="C85" s="518" t="s">
        <v>834</v>
      </c>
      <c r="D85" s="520">
        <v>-32.142309443466445</v>
      </c>
      <c r="E85" s="520">
        <f>E24-E39</f>
        <v>66.082658341252227</v>
      </c>
      <c r="F85" s="520">
        <f>F24-F39</f>
        <v>49.007681816999536</v>
      </c>
      <c r="G85" s="520">
        <f>G24-G39</f>
        <v>90.029192492721677</v>
      </c>
      <c r="H85" s="520"/>
      <c r="I85" s="520">
        <f>I24-I39</f>
        <v>84.476111092277961</v>
      </c>
      <c r="J85" s="520"/>
      <c r="K85" s="520">
        <f>K24-K39</f>
        <v>87.815221971626158</v>
      </c>
      <c r="L85" s="520"/>
      <c r="M85" s="520">
        <f>G85+I85+K85</f>
        <v>262.3205255566258</v>
      </c>
      <c r="N85" s="521"/>
    </row>
    <row r="86" spans="1:14" ht="31.5" hidden="1" outlineLevel="1" x14ac:dyDescent="0.25">
      <c r="A86" s="522" t="s">
        <v>928</v>
      </c>
      <c r="B86" s="528" t="s">
        <v>839</v>
      </c>
      <c r="C86" s="518" t="s">
        <v>834</v>
      </c>
      <c r="D86" s="520">
        <f>D28-D43</f>
        <v>-0.79201207101694904</v>
      </c>
      <c r="E86" s="520">
        <f>E28-E43</f>
        <v>-0.61103964796610166</v>
      </c>
      <c r="F86" s="520">
        <f>F28-F43</f>
        <v>-0.63157755513935576</v>
      </c>
      <c r="G86" s="520">
        <f>G28-G43</f>
        <v>-0.53120756746197173</v>
      </c>
      <c r="H86" s="520"/>
      <c r="I86" s="520">
        <f>I28-I43</f>
        <v>-0.55324983232314062</v>
      </c>
      <c r="J86" s="520"/>
      <c r="K86" s="520">
        <f>K28-K43</f>
        <v>-0.57614982645445045</v>
      </c>
      <c r="L86" s="520"/>
      <c r="M86" s="520">
        <f>G86+I86+K86</f>
        <v>-1.6606072262395628</v>
      </c>
      <c r="N86" s="521"/>
    </row>
    <row r="87" spans="1:14" ht="31.5" hidden="1" outlineLevel="1" x14ac:dyDescent="0.25">
      <c r="A87" s="522" t="s">
        <v>929</v>
      </c>
      <c r="B87" s="528" t="s">
        <v>840</v>
      </c>
      <c r="C87" s="518" t="s">
        <v>834</v>
      </c>
      <c r="D87" s="520"/>
      <c r="E87" s="520"/>
      <c r="F87" s="520"/>
      <c r="G87" s="520"/>
      <c r="H87" s="520"/>
      <c r="I87" s="520"/>
      <c r="J87" s="520"/>
      <c r="K87" s="520"/>
      <c r="L87" s="520"/>
      <c r="M87" s="520"/>
      <c r="N87" s="521"/>
    </row>
    <row r="88" spans="1:14" ht="47.25" hidden="1" outlineLevel="1" x14ac:dyDescent="0.25">
      <c r="A88" s="522" t="s">
        <v>930</v>
      </c>
      <c r="B88" s="528" t="s">
        <v>841</v>
      </c>
      <c r="C88" s="518" t="s">
        <v>834</v>
      </c>
      <c r="D88" s="520"/>
      <c r="E88" s="520"/>
      <c r="F88" s="520"/>
      <c r="G88" s="520"/>
      <c r="H88" s="520"/>
      <c r="I88" s="520"/>
      <c r="J88" s="520"/>
      <c r="K88" s="520"/>
      <c r="L88" s="520"/>
      <c r="M88" s="520"/>
      <c r="N88" s="521"/>
    </row>
    <row r="89" spans="1:14" ht="47.25" hidden="1" outlineLevel="1" x14ac:dyDescent="0.25">
      <c r="A89" s="522" t="s">
        <v>931</v>
      </c>
      <c r="B89" s="528" t="s">
        <v>842</v>
      </c>
      <c r="C89" s="518" t="s">
        <v>834</v>
      </c>
      <c r="D89" s="520">
        <f>D31-D46</f>
        <v>0.22375207779661022</v>
      </c>
      <c r="E89" s="520">
        <f>E31-E46</f>
        <v>-1.134864026440678</v>
      </c>
      <c r="F89" s="520">
        <f>F31-F46</f>
        <v>-1.4268663392235805</v>
      </c>
      <c r="G89" s="520">
        <f>G31-G46</f>
        <v>-0.76176926111050902</v>
      </c>
      <c r="H89" s="520"/>
      <c r="I89" s="520">
        <f>I31-I46</f>
        <v>-0.80492130136820716</v>
      </c>
      <c r="J89" s="520"/>
      <c r="K89" s="520">
        <f>K31-K46</f>
        <v>-0.84958366303492483</v>
      </c>
      <c r="L89" s="520"/>
      <c r="M89" s="520">
        <f>G89+I89+K89</f>
        <v>-2.4162742255136411</v>
      </c>
      <c r="N89" s="521"/>
    </row>
    <row r="90" spans="1:14" ht="31.5" hidden="1" outlineLevel="1" x14ac:dyDescent="0.25">
      <c r="A90" s="522" t="s">
        <v>932</v>
      </c>
      <c r="B90" s="528" t="s">
        <v>843</v>
      </c>
      <c r="C90" s="518" t="s">
        <v>834</v>
      </c>
      <c r="D90" s="520"/>
      <c r="E90" s="520"/>
      <c r="F90" s="520"/>
      <c r="G90" s="520"/>
      <c r="H90" s="520"/>
      <c r="I90" s="520"/>
      <c r="J90" s="520"/>
      <c r="K90" s="520"/>
      <c r="L90" s="520"/>
      <c r="M90" s="520"/>
      <c r="N90" s="521"/>
    </row>
    <row r="91" spans="1:14" ht="31.5" hidden="1" outlineLevel="1" x14ac:dyDescent="0.25">
      <c r="A91" s="522" t="s">
        <v>933</v>
      </c>
      <c r="B91" s="528" t="s">
        <v>844</v>
      </c>
      <c r="C91" s="518" t="s">
        <v>834</v>
      </c>
      <c r="D91" s="520"/>
      <c r="E91" s="520"/>
      <c r="F91" s="520"/>
      <c r="G91" s="520"/>
      <c r="H91" s="520"/>
      <c r="I91" s="520"/>
      <c r="J91" s="520"/>
      <c r="K91" s="520"/>
      <c r="L91" s="520"/>
      <c r="M91" s="520"/>
      <c r="N91" s="521"/>
    </row>
    <row r="92" spans="1:14" ht="63" hidden="1" outlineLevel="1" x14ac:dyDescent="0.25">
      <c r="A92" s="522" t="s">
        <v>934</v>
      </c>
      <c r="B92" s="528" t="s">
        <v>846</v>
      </c>
      <c r="C92" s="518" t="s">
        <v>834</v>
      </c>
      <c r="D92" s="520"/>
      <c r="E92" s="520"/>
      <c r="F92" s="520"/>
      <c r="G92" s="520"/>
      <c r="H92" s="520"/>
      <c r="I92" s="520"/>
      <c r="J92" s="520"/>
      <c r="K92" s="520"/>
      <c r="L92" s="520"/>
      <c r="M92" s="520"/>
      <c r="N92" s="521"/>
    </row>
    <row r="93" spans="1:14" ht="31.5" hidden="1" outlineLevel="1" x14ac:dyDescent="0.25">
      <c r="A93" s="522" t="s">
        <v>935</v>
      </c>
      <c r="B93" s="529" t="s">
        <v>848</v>
      </c>
      <c r="C93" s="518" t="s">
        <v>834</v>
      </c>
      <c r="D93" s="520"/>
      <c r="E93" s="520"/>
      <c r="F93" s="520"/>
      <c r="G93" s="520"/>
      <c r="H93" s="520"/>
      <c r="I93" s="520"/>
      <c r="J93" s="520"/>
      <c r="K93" s="520"/>
      <c r="L93" s="520"/>
      <c r="M93" s="520"/>
      <c r="N93" s="521"/>
    </row>
    <row r="94" spans="1:14" ht="31.5" hidden="1" outlineLevel="1" x14ac:dyDescent="0.25">
      <c r="A94" s="522" t="s">
        <v>936</v>
      </c>
      <c r="B94" s="529" t="s">
        <v>850</v>
      </c>
      <c r="C94" s="518" t="s">
        <v>834</v>
      </c>
      <c r="D94" s="520"/>
      <c r="E94" s="520"/>
      <c r="F94" s="520"/>
      <c r="G94" s="520"/>
      <c r="H94" s="520"/>
      <c r="I94" s="520"/>
      <c r="J94" s="520"/>
      <c r="K94" s="520"/>
      <c r="L94" s="520"/>
      <c r="M94" s="520"/>
      <c r="N94" s="521"/>
    </row>
    <row r="95" spans="1:14" hidden="1" outlineLevel="1" x14ac:dyDescent="0.25">
      <c r="A95" s="522" t="s">
        <v>937</v>
      </c>
      <c r="B95" s="528" t="s">
        <v>852</v>
      </c>
      <c r="C95" s="518" t="s">
        <v>834</v>
      </c>
      <c r="D95" s="520">
        <f>D37-D52</f>
        <v>0.92876786966101776</v>
      </c>
      <c r="E95" s="520">
        <f>E37-E52</f>
        <v>1.551110085762712</v>
      </c>
      <c r="F95" s="520">
        <f>F37-F52</f>
        <v>1.2060190214032396</v>
      </c>
      <c r="G95" s="520">
        <f>G37-G52</f>
        <v>1.8442255980824567</v>
      </c>
      <c r="H95" s="520"/>
      <c r="I95" s="520">
        <f>I37-I52</f>
        <v>1.9087734940153427</v>
      </c>
      <c r="J95" s="520"/>
      <c r="K95" s="520">
        <f>K37-K52</f>
        <v>1.9755805663058796</v>
      </c>
      <c r="L95" s="520"/>
      <c r="M95" s="520">
        <f>G95+I95+K95</f>
        <v>5.728579658403679</v>
      </c>
      <c r="N95" s="521"/>
    </row>
    <row r="96" spans="1:14" ht="31.5" collapsed="1" x14ac:dyDescent="0.25">
      <c r="A96" s="530" t="s">
        <v>475</v>
      </c>
      <c r="B96" s="526" t="s">
        <v>938</v>
      </c>
      <c r="C96" s="518" t="s">
        <v>834</v>
      </c>
      <c r="D96" s="520">
        <f>D97-D103</f>
        <v>36.994198010000005</v>
      </c>
      <c r="E96" s="520">
        <f>E97-E103</f>
        <v>55.533527979999995</v>
      </c>
      <c r="F96" s="520">
        <f>F97-F103</f>
        <v>47.448060372422155</v>
      </c>
      <c r="G96" s="520">
        <f>G97-G103</f>
        <v>54.49535519899753</v>
      </c>
      <c r="H96" s="520"/>
      <c r="I96" s="520">
        <f>I97-I103</f>
        <v>64.792823881379149</v>
      </c>
      <c r="J96" s="520"/>
      <c r="K96" s="520">
        <f>K97-K103</f>
        <v>66.233048672227426</v>
      </c>
      <c r="L96" s="520"/>
      <c r="M96" s="520">
        <f>G96+I96+K96</f>
        <v>185.52122775260409</v>
      </c>
      <c r="N96" s="521"/>
    </row>
    <row r="97" spans="1:14" ht="31.5" hidden="1" outlineLevel="1" x14ac:dyDescent="0.25">
      <c r="A97" s="522" t="s">
        <v>44</v>
      </c>
      <c r="B97" s="528" t="s">
        <v>939</v>
      </c>
      <c r="C97" s="518" t="s">
        <v>834</v>
      </c>
      <c r="D97" s="520">
        <f>D98+D99+D100+D102</f>
        <v>56.53655878</v>
      </c>
      <c r="E97" s="520">
        <f>E98+E99+E100+E102</f>
        <v>61.420261569999994</v>
      </c>
      <c r="F97" s="520">
        <f>F98+F99+F100+F102</f>
        <v>62.359296876991138</v>
      </c>
      <c r="G97" s="520">
        <f>G98+G99+G100+G102</f>
        <v>69.768930395091118</v>
      </c>
      <c r="H97" s="520"/>
      <c r="I97" s="520">
        <f>I98+I99+I100+I102</f>
        <v>73.258990553769067</v>
      </c>
      <c r="J97" s="520"/>
      <c r="K97" s="520">
        <f>K98+K99+K100+K102</f>
        <v>74.515923457136438</v>
      </c>
      <c r="L97" s="520"/>
      <c r="M97" s="520">
        <f>G97+I97+K97</f>
        <v>217.54384440599662</v>
      </c>
      <c r="N97" s="521"/>
    </row>
    <row r="98" spans="1:14" ht="31.5" hidden="1" outlineLevel="1" x14ac:dyDescent="0.25">
      <c r="A98" s="522" t="s">
        <v>398</v>
      </c>
      <c r="B98" s="529" t="s">
        <v>940</v>
      </c>
      <c r="C98" s="518" t="s">
        <v>834</v>
      </c>
      <c r="D98" s="520"/>
      <c r="E98" s="520"/>
      <c r="F98" s="520"/>
      <c r="G98" s="520"/>
      <c r="H98" s="520"/>
      <c r="I98" s="520"/>
      <c r="J98" s="520"/>
      <c r="K98" s="520"/>
      <c r="L98" s="520"/>
      <c r="M98" s="520"/>
      <c r="N98" s="521"/>
    </row>
    <row r="99" spans="1:14" hidden="1" outlineLevel="1" x14ac:dyDescent="0.25">
      <c r="A99" s="522" t="s">
        <v>399</v>
      </c>
      <c r="B99" s="529" t="s">
        <v>941</v>
      </c>
      <c r="C99" s="518" t="s">
        <v>834</v>
      </c>
      <c r="D99" s="520">
        <v>12.879974169999999</v>
      </c>
      <c r="E99" s="520">
        <v>16.675705430000001</v>
      </c>
      <c r="F99" s="520">
        <v>17.829143194398057</v>
      </c>
      <c r="G99" s="520">
        <v>14.818</v>
      </c>
      <c r="H99" s="520"/>
      <c r="I99" s="520">
        <f>G99</f>
        <v>14.818</v>
      </c>
      <c r="J99" s="520"/>
      <c r="K99" s="520">
        <f>E99+899.227473367369/1000</f>
        <v>17.574932903367369</v>
      </c>
      <c r="L99" s="520"/>
      <c r="M99" s="520">
        <f t="shared" ref="M99:M104" si="5">G99+I99+K99</f>
        <v>47.210932903367365</v>
      </c>
      <c r="N99" s="521"/>
    </row>
    <row r="100" spans="1:14" ht="31.5" hidden="1" outlineLevel="1" x14ac:dyDescent="0.25">
      <c r="A100" s="522" t="s">
        <v>400</v>
      </c>
      <c r="B100" s="529" t="s">
        <v>942</v>
      </c>
      <c r="C100" s="518" t="s">
        <v>834</v>
      </c>
      <c r="D100" s="520">
        <v>0.13950168999999998</v>
      </c>
      <c r="E100" s="520">
        <v>0.42286230999999996</v>
      </c>
      <c r="F100" s="520">
        <v>-4.6944900000000005E-2</v>
      </c>
      <c r="G100" s="520">
        <f>F100</f>
        <v>-4.6944900000000005E-2</v>
      </c>
      <c r="H100" s="520"/>
      <c r="I100" s="520"/>
      <c r="J100" s="520"/>
      <c r="K100" s="520"/>
      <c r="L100" s="520"/>
      <c r="M100" s="520">
        <f t="shared" si="5"/>
        <v>-4.6944900000000005E-2</v>
      </c>
      <c r="N100" s="521"/>
    </row>
    <row r="101" spans="1:14" hidden="1" outlineLevel="1" x14ac:dyDescent="0.25">
      <c r="A101" s="522" t="s">
        <v>943</v>
      </c>
      <c r="B101" s="531" t="s">
        <v>944</v>
      </c>
      <c r="C101" s="518" t="s">
        <v>834</v>
      </c>
      <c r="D101" s="520">
        <f>D100</f>
        <v>0.13950168999999998</v>
      </c>
      <c r="E101" s="520">
        <f>E100</f>
        <v>0.42286230999999996</v>
      </c>
      <c r="F101" s="520">
        <f>F100</f>
        <v>-4.6944900000000005E-2</v>
      </c>
      <c r="G101" s="520">
        <f>F101</f>
        <v>-4.6944900000000005E-2</v>
      </c>
      <c r="H101" s="520"/>
      <c r="I101" s="520">
        <f>G101</f>
        <v>-4.6944900000000005E-2</v>
      </c>
      <c r="J101" s="520"/>
      <c r="K101" s="520">
        <f>I101</f>
        <v>-4.6944900000000005E-2</v>
      </c>
      <c r="L101" s="520"/>
      <c r="M101" s="520">
        <f t="shared" si="5"/>
        <v>-0.14083470000000001</v>
      </c>
      <c r="N101" s="521"/>
    </row>
    <row r="102" spans="1:14" ht="31.5" hidden="1" outlineLevel="1" x14ac:dyDescent="0.25">
      <c r="A102" s="522" t="s">
        <v>401</v>
      </c>
      <c r="B102" s="529" t="s">
        <v>945</v>
      </c>
      <c r="C102" s="518" t="s">
        <v>834</v>
      </c>
      <c r="D102" s="520">
        <v>43.51708292</v>
      </c>
      <c r="E102" s="520">
        <v>44.321693829999994</v>
      </c>
      <c r="F102" s="520">
        <v>44.577098582593081</v>
      </c>
      <c r="G102" s="520">
        <v>54.99787529509112</v>
      </c>
      <c r="H102" s="520"/>
      <c r="I102" s="520">
        <f>G102+3443.11525867795/1000</f>
        <v>58.440990553769069</v>
      </c>
      <c r="J102" s="520"/>
      <c r="K102" s="520">
        <f>I102-1.5</f>
        <v>56.940990553769069</v>
      </c>
      <c r="L102" s="520"/>
      <c r="M102" s="520">
        <f t="shared" si="5"/>
        <v>170.37985640262926</v>
      </c>
      <c r="N102" s="521"/>
    </row>
    <row r="103" spans="1:14" ht="31.5" hidden="1" outlineLevel="1" x14ac:dyDescent="0.25">
      <c r="A103" s="522" t="s">
        <v>45</v>
      </c>
      <c r="B103" s="528" t="s">
        <v>907</v>
      </c>
      <c r="C103" s="518" t="s">
        <v>834</v>
      </c>
      <c r="D103" s="520">
        <v>19.542360769999998</v>
      </c>
      <c r="E103" s="520">
        <f>E104+E105+E106+E108</f>
        <v>5.8867335899999995</v>
      </c>
      <c r="F103" s="520">
        <f>F104+F105+F106+F108</f>
        <v>14.911236504568981</v>
      </c>
      <c r="G103" s="520">
        <f>G104+G105+G106+G108</f>
        <v>15.273575196093592</v>
      </c>
      <c r="H103" s="520"/>
      <c r="I103" s="520">
        <f>I104+I105+I106+I108</f>
        <v>8.4661666723899174</v>
      </c>
      <c r="J103" s="520"/>
      <c r="K103" s="520">
        <f>K104+K105+K106+K108</f>
        <v>8.2828747849090139</v>
      </c>
      <c r="L103" s="520"/>
      <c r="M103" s="520">
        <f t="shared" si="5"/>
        <v>32.022616653392525</v>
      </c>
      <c r="N103" s="521"/>
    </row>
    <row r="104" spans="1:14" ht="31.5" hidden="1" outlineLevel="1" x14ac:dyDescent="0.25">
      <c r="A104" s="522" t="s">
        <v>405</v>
      </c>
      <c r="B104" s="529" t="s">
        <v>946</v>
      </c>
      <c r="C104" s="518" t="s">
        <v>834</v>
      </c>
      <c r="D104" s="520">
        <v>2.5991026500000003</v>
      </c>
      <c r="E104" s="520">
        <v>2.54322107</v>
      </c>
      <c r="F104" s="520">
        <v>5.0729767374551731</v>
      </c>
      <c r="G104" s="520">
        <v>4.1460029731335677</v>
      </c>
      <c r="H104" s="520"/>
      <c r="I104" s="520">
        <f>G104</f>
        <v>4.1460029731335677</v>
      </c>
      <c r="J104" s="520"/>
      <c r="K104" s="520">
        <f>I104</f>
        <v>4.1460029731335677</v>
      </c>
      <c r="L104" s="520"/>
      <c r="M104" s="520">
        <f t="shared" si="5"/>
        <v>12.438008919400703</v>
      </c>
      <c r="N104" s="521"/>
    </row>
    <row r="105" spans="1:14" hidden="1" outlineLevel="1" x14ac:dyDescent="0.25">
      <c r="A105" s="522" t="s">
        <v>406</v>
      </c>
      <c r="B105" s="529" t="s">
        <v>947</v>
      </c>
      <c r="C105" s="518" t="s">
        <v>834</v>
      </c>
      <c r="D105" s="520"/>
      <c r="E105" s="520"/>
      <c r="F105" s="520"/>
      <c r="G105" s="520"/>
      <c r="H105" s="520"/>
      <c r="I105" s="520"/>
      <c r="J105" s="520"/>
      <c r="K105" s="520"/>
      <c r="L105" s="520"/>
      <c r="M105" s="520"/>
      <c r="N105" s="521"/>
    </row>
    <row r="106" spans="1:14" ht="31.5" hidden="1" outlineLevel="1" x14ac:dyDescent="0.25">
      <c r="A106" s="522" t="s">
        <v>407</v>
      </c>
      <c r="B106" s="529" t="s">
        <v>948</v>
      </c>
      <c r="C106" s="518" t="s">
        <v>834</v>
      </c>
      <c r="D106" s="520">
        <v>9.5422914900000002</v>
      </c>
      <c r="E106" s="520">
        <v>2.0409449499999996</v>
      </c>
      <c r="F106" s="520">
        <v>3.054864791348368</v>
      </c>
      <c r="G106" s="520">
        <f>F106*1.2</f>
        <v>3.6658377496180412</v>
      </c>
      <c r="H106" s="520"/>
      <c r="I106" s="520">
        <f>G106/2</f>
        <v>1.8329188748090206</v>
      </c>
      <c r="J106" s="520"/>
      <c r="K106" s="520">
        <f>I106*0.9</f>
        <v>1.6496269873281186</v>
      </c>
      <c r="L106" s="520"/>
      <c r="M106" s="520">
        <f>G106+I106+K106</f>
        <v>7.1483836117551798</v>
      </c>
      <c r="N106" s="521"/>
    </row>
    <row r="107" spans="1:14" hidden="1" outlineLevel="1" x14ac:dyDescent="0.25">
      <c r="A107" s="522" t="s">
        <v>949</v>
      </c>
      <c r="B107" s="531" t="s">
        <v>944</v>
      </c>
      <c r="C107" s="518" t="s">
        <v>834</v>
      </c>
      <c r="D107" s="520">
        <f>D106</f>
        <v>9.5422914900000002</v>
      </c>
      <c r="E107" s="520">
        <f>E106</f>
        <v>2.0409449499999996</v>
      </c>
      <c r="F107" s="520">
        <f>F106</f>
        <v>3.054864791348368</v>
      </c>
      <c r="G107" s="520">
        <f>G106</f>
        <v>3.6658377496180412</v>
      </c>
      <c r="H107" s="520"/>
      <c r="I107" s="520">
        <f>I106</f>
        <v>1.8329188748090206</v>
      </c>
      <c r="J107" s="520"/>
      <c r="K107" s="520">
        <f>K106</f>
        <v>1.6496269873281186</v>
      </c>
      <c r="L107" s="520"/>
      <c r="M107" s="520">
        <f>G107+I107+K107</f>
        <v>7.1483836117551798</v>
      </c>
      <c r="N107" s="521"/>
    </row>
    <row r="108" spans="1:14" ht="31.5" hidden="1" outlineLevel="1" x14ac:dyDescent="0.25">
      <c r="A108" s="522" t="s">
        <v>408</v>
      </c>
      <c r="B108" s="529" t="s">
        <v>950</v>
      </c>
      <c r="C108" s="518" t="s">
        <v>834</v>
      </c>
      <c r="D108" s="520">
        <v>7.4009666299999974</v>
      </c>
      <c r="E108" s="520">
        <v>1.3025675699999999</v>
      </c>
      <c r="F108" s="520">
        <v>6.7833949757654395</v>
      </c>
      <c r="G108" s="520">
        <f>F108*1.1</f>
        <v>7.4617344733419841</v>
      </c>
      <c r="H108" s="520"/>
      <c r="I108" s="520">
        <f>G108/3</f>
        <v>2.4872448244473282</v>
      </c>
      <c r="J108" s="520"/>
      <c r="K108" s="520">
        <f>I108</f>
        <v>2.4872448244473282</v>
      </c>
      <c r="L108" s="520"/>
      <c r="M108" s="520">
        <f>G108+I108+K108</f>
        <v>12.436224122236641</v>
      </c>
      <c r="N108" s="521"/>
    </row>
    <row r="109" spans="1:14" ht="47.25" collapsed="1" x14ac:dyDescent="0.25">
      <c r="A109" s="530" t="s">
        <v>951</v>
      </c>
      <c r="B109" s="526" t="s">
        <v>952</v>
      </c>
      <c r="C109" s="518" t="s">
        <v>834</v>
      </c>
      <c r="D109" s="520">
        <f>D81+D96</f>
        <v>5.2123964429742529</v>
      </c>
      <c r="E109" s="520">
        <f>E81+E96</f>
        <v>1.5174053233897311</v>
      </c>
      <c r="F109" s="520">
        <f>F81+F96</f>
        <v>-28.926565619387709</v>
      </c>
      <c r="G109" s="520">
        <f>G81+G96</f>
        <v>11.501600003276408</v>
      </c>
      <c r="H109" s="520"/>
      <c r="I109" s="520">
        <f>I81+I96</f>
        <v>11.570244000000002</v>
      </c>
      <c r="J109" s="520"/>
      <c r="K109" s="520">
        <f>K81+K96</f>
        <v>11.510099119999779</v>
      </c>
      <c r="L109" s="520"/>
      <c r="M109" s="520">
        <f>G109+I109+K109</f>
        <v>34.58194312327619</v>
      </c>
      <c r="N109" s="521"/>
    </row>
    <row r="110" spans="1:14" ht="63" hidden="1" outlineLevel="1" x14ac:dyDescent="0.25">
      <c r="A110" s="522" t="s">
        <v>60</v>
      </c>
      <c r="B110" s="528" t="s">
        <v>953</v>
      </c>
      <c r="C110" s="518" t="s">
        <v>834</v>
      </c>
      <c r="D110" s="520">
        <f>D109-D114-D117-D123</f>
        <v>4.4514134565335741</v>
      </c>
      <c r="E110" s="520">
        <f>E109-E114-E117-E123</f>
        <v>1.3097795120337987</v>
      </c>
      <c r="F110" s="520">
        <f>F109-F114-F117-F123</f>
        <v>-28.476560146428014</v>
      </c>
      <c r="G110" s="520">
        <f>G109-G114-G117-G123</f>
        <v>11.951605476236105</v>
      </c>
      <c r="H110" s="520"/>
      <c r="I110" s="520">
        <f>I109-I114-I117-I123</f>
        <v>12.0202494729597</v>
      </c>
      <c r="J110" s="520"/>
      <c r="K110" s="520">
        <f>K109-K114-K117-K123</f>
        <v>11.960104592959476</v>
      </c>
      <c r="L110" s="520"/>
      <c r="M110" s="520">
        <f>G110+I110+K110</f>
        <v>35.931959542155283</v>
      </c>
      <c r="N110" s="521"/>
    </row>
    <row r="111" spans="1:14" ht="62.25" hidden="1" customHeight="1" outlineLevel="1" x14ac:dyDescent="0.25">
      <c r="A111" s="522" t="s">
        <v>439</v>
      </c>
      <c r="B111" s="529" t="s">
        <v>836</v>
      </c>
      <c r="C111" s="518" t="s">
        <v>834</v>
      </c>
      <c r="D111" s="520"/>
      <c r="E111" s="520"/>
      <c r="F111" s="520"/>
      <c r="G111" s="520"/>
      <c r="H111" s="520"/>
      <c r="I111" s="520"/>
      <c r="J111" s="520"/>
      <c r="K111" s="520"/>
      <c r="L111" s="520"/>
      <c r="M111" s="520"/>
      <c r="N111" s="521"/>
    </row>
    <row r="112" spans="1:14" ht="62.25" hidden="1" customHeight="1" outlineLevel="1" x14ac:dyDescent="0.25">
      <c r="A112" s="522" t="s">
        <v>440</v>
      </c>
      <c r="B112" s="529" t="s">
        <v>837</v>
      </c>
      <c r="C112" s="518" t="s">
        <v>834</v>
      </c>
      <c r="D112" s="520"/>
      <c r="E112" s="520"/>
      <c r="F112" s="520"/>
      <c r="G112" s="520"/>
      <c r="H112" s="520"/>
      <c r="I112" s="520"/>
      <c r="J112" s="520"/>
      <c r="K112" s="520"/>
      <c r="L112" s="520"/>
      <c r="M112" s="520"/>
      <c r="N112" s="521"/>
    </row>
    <row r="113" spans="1:14" ht="78.75" hidden="1" outlineLevel="1" x14ac:dyDescent="0.25">
      <c r="A113" s="522" t="s">
        <v>441</v>
      </c>
      <c r="B113" s="529" t="s">
        <v>838</v>
      </c>
      <c r="C113" s="518" t="s">
        <v>834</v>
      </c>
      <c r="D113" s="520">
        <f>D$109/D$81*D85</f>
        <v>5.2715217876738203</v>
      </c>
      <c r="E113" s="520">
        <f>E$109/E$81*E85</f>
        <v>-1.8563749602728996</v>
      </c>
      <c r="F113" s="520">
        <f>F$109/F$81*F85</f>
        <v>18.561451601550647</v>
      </c>
      <c r="G113" s="520">
        <f>G110</f>
        <v>11.951605476236105</v>
      </c>
      <c r="H113" s="520"/>
      <c r="I113" s="520">
        <f>I110</f>
        <v>12.0202494729597</v>
      </c>
      <c r="J113" s="520"/>
      <c r="K113" s="520">
        <f>K110</f>
        <v>11.960104592959476</v>
      </c>
      <c r="L113" s="520"/>
      <c r="M113" s="520">
        <f>G113+I113+K113</f>
        <v>35.931959542155283</v>
      </c>
      <c r="N113" s="521"/>
    </row>
    <row r="114" spans="1:14" ht="31.5" hidden="1" outlineLevel="1" x14ac:dyDescent="0.25">
      <c r="A114" s="522" t="s">
        <v>61</v>
      </c>
      <c r="B114" s="528" t="s">
        <v>839</v>
      </c>
      <c r="C114" s="518" t="s">
        <v>834</v>
      </c>
      <c r="D114" s="520">
        <v>-0.39153696101694907</v>
      </c>
      <c r="E114" s="520">
        <v>-0.20862024796610162</v>
      </c>
      <c r="F114" s="520">
        <v>-0.22915815513935572</v>
      </c>
      <c r="G114" s="520">
        <f>F114</f>
        <v>-0.22915815513935572</v>
      </c>
      <c r="H114" s="520"/>
      <c r="I114" s="520">
        <f>G114</f>
        <v>-0.22915815513935572</v>
      </c>
      <c r="J114" s="520"/>
      <c r="K114" s="520">
        <f>I114</f>
        <v>-0.22915815513935572</v>
      </c>
      <c r="L114" s="520"/>
      <c r="M114" s="520">
        <f>G114+I114+K114</f>
        <v>-0.68747446541806712</v>
      </c>
      <c r="N114" s="521"/>
    </row>
    <row r="115" spans="1:14" ht="31.5" hidden="1" outlineLevel="1" x14ac:dyDescent="0.25">
      <c r="A115" s="522" t="s">
        <v>62</v>
      </c>
      <c r="B115" s="528" t="s">
        <v>840</v>
      </c>
      <c r="C115" s="518" t="s">
        <v>834</v>
      </c>
      <c r="D115" s="520"/>
      <c r="E115" s="520"/>
      <c r="F115" s="520"/>
      <c r="G115" s="520"/>
      <c r="H115" s="520"/>
      <c r="I115" s="520"/>
      <c r="J115" s="520"/>
      <c r="K115" s="520"/>
      <c r="L115" s="520"/>
      <c r="M115" s="520"/>
      <c r="N115" s="521"/>
    </row>
    <row r="116" spans="1:14" ht="47.25" hidden="1" outlineLevel="1" x14ac:dyDescent="0.25">
      <c r="A116" s="522" t="s">
        <v>63</v>
      </c>
      <c r="B116" s="528" t="s">
        <v>841</v>
      </c>
      <c r="C116" s="518" t="s">
        <v>834</v>
      </c>
      <c r="D116" s="520"/>
      <c r="E116" s="520"/>
      <c r="F116" s="520"/>
      <c r="G116" s="520"/>
      <c r="H116" s="520"/>
      <c r="I116" s="520"/>
      <c r="J116" s="520"/>
      <c r="K116" s="520"/>
      <c r="L116" s="520"/>
      <c r="M116" s="520"/>
      <c r="N116" s="521"/>
    </row>
    <row r="117" spans="1:14" ht="47.25" hidden="1" outlineLevel="1" x14ac:dyDescent="0.25">
      <c r="A117" s="522" t="s">
        <v>64</v>
      </c>
      <c r="B117" s="528" t="s">
        <v>842</v>
      </c>
      <c r="C117" s="518" t="s">
        <v>834</v>
      </c>
      <c r="D117" s="520">
        <f>D89</f>
        <v>0.22375207779661022</v>
      </c>
      <c r="E117" s="520">
        <f>E89</f>
        <v>-1.134864026440678</v>
      </c>
      <c r="F117" s="520">
        <f>F89</f>
        <v>-1.4268663392235805</v>
      </c>
      <c r="G117" s="520">
        <f>F117</f>
        <v>-1.4268663392235805</v>
      </c>
      <c r="H117" s="520"/>
      <c r="I117" s="520">
        <f>G117</f>
        <v>-1.4268663392235805</v>
      </c>
      <c r="J117" s="520"/>
      <c r="K117" s="520">
        <f>G117</f>
        <v>-1.4268663392235805</v>
      </c>
      <c r="L117" s="520"/>
      <c r="M117" s="520">
        <f>G117+I117+K117</f>
        <v>-4.2805990176707418</v>
      </c>
      <c r="N117" s="521"/>
    </row>
    <row r="118" spans="1:14" ht="31.5" hidden="1" outlineLevel="1" x14ac:dyDescent="0.25">
      <c r="A118" s="522" t="s">
        <v>65</v>
      </c>
      <c r="B118" s="528" t="s">
        <v>843</v>
      </c>
      <c r="C118" s="518" t="s">
        <v>834</v>
      </c>
      <c r="D118" s="520"/>
      <c r="E118" s="520"/>
      <c r="F118" s="520"/>
      <c r="G118" s="520"/>
      <c r="H118" s="520"/>
      <c r="I118" s="520"/>
      <c r="J118" s="520"/>
      <c r="K118" s="520"/>
      <c r="L118" s="520"/>
      <c r="M118" s="520"/>
      <c r="N118" s="521"/>
    </row>
    <row r="119" spans="1:14" ht="31.5" hidden="1" outlineLevel="1" x14ac:dyDescent="0.25">
      <c r="A119" s="522" t="s">
        <v>66</v>
      </c>
      <c r="B119" s="528" t="s">
        <v>844</v>
      </c>
      <c r="C119" s="518" t="s">
        <v>834</v>
      </c>
      <c r="D119" s="520"/>
      <c r="E119" s="520"/>
      <c r="F119" s="520"/>
      <c r="G119" s="520"/>
      <c r="H119" s="520"/>
      <c r="I119" s="520"/>
      <c r="J119" s="520"/>
      <c r="K119" s="520"/>
      <c r="L119" s="520"/>
      <c r="M119" s="520"/>
      <c r="N119" s="521"/>
    </row>
    <row r="120" spans="1:14" ht="63" hidden="1" outlineLevel="1" x14ac:dyDescent="0.25">
      <c r="A120" s="522" t="s">
        <v>67</v>
      </c>
      <c r="B120" s="528" t="s">
        <v>846</v>
      </c>
      <c r="C120" s="518" t="s">
        <v>834</v>
      </c>
      <c r="D120" s="520"/>
      <c r="E120" s="520"/>
      <c r="F120" s="520"/>
      <c r="G120" s="520"/>
      <c r="H120" s="520"/>
      <c r="I120" s="520"/>
      <c r="J120" s="520"/>
      <c r="K120" s="520"/>
      <c r="L120" s="520"/>
      <c r="M120" s="520"/>
      <c r="N120" s="521"/>
    </row>
    <row r="121" spans="1:14" ht="31.5" hidden="1" outlineLevel="1" x14ac:dyDescent="0.25">
      <c r="A121" s="522" t="s">
        <v>954</v>
      </c>
      <c r="B121" s="529" t="s">
        <v>848</v>
      </c>
      <c r="C121" s="518" t="s">
        <v>834</v>
      </c>
      <c r="D121" s="520"/>
      <c r="E121" s="520"/>
      <c r="F121" s="520"/>
      <c r="G121" s="520"/>
      <c r="H121" s="520"/>
      <c r="I121" s="520"/>
      <c r="J121" s="520"/>
      <c r="K121" s="520"/>
      <c r="L121" s="520"/>
      <c r="M121" s="520"/>
      <c r="N121" s="521"/>
    </row>
    <row r="122" spans="1:14" ht="31.5" hidden="1" outlineLevel="1" x14ac:dyDescent="0.25">
      <c r="A122" s="522" t="s">
        <v>955</v>
      </c>
      <c r="B122" s="529" t="s">
        <v>850</v>
      </c>
      <c r="C122" s="518" t="s">
        <v>834</v>
      </c>
      <c r="D122" s="520"/>
      <c r="E122" s="520"/>
      <c r="F122" s="520"/>
      <c r="G122" s="520"/>
      <c r="H122" s="520"/>
      <c r="I122" s="520"/>
      <c r="J122" s="520"/>
      <c r="K122" s="520"/>
      <c r="L122" s="520"/>
      <c r="M122" s="520"/>
      <c r="N122" s="521"/>
    </row>
    <row r="123" spans="1:14" hidden="1" outlineLevel="1" x14ac:dyDescent="0.25">
      <c r="A123" s="522" t="s">
        <v>68</v>
      </c>
      <c r="B123" s="528" t="s">
        <v>852</v>
      </c>
      <c r="C123" s="518" t="s">
        <v>834</v>
      </c>
      <c r="D123" s="520">
        <f>D95</f>
        <v>0.92876786966101776</v>
      </c>
      <c r="E123" s="520">
        <f>E95</f>
        <v>1.551110085762712</v>
      </c>
      <c r="F123" s="520">
        <f>F95</f>
        <v>1.2060190214032396</v>
      </c>
      <c r="G123" s="520">
        <f>F123</f>
        <v>1.2060190214032396</v>
      </c>
      <c r="H123" s="520"/>
      <c r="I123" s="520">
        <f>G123</f>
        <v>1.2060190214032396</v>
      </c>
      <c r="J123" s="520"/>
      <c r="K123" s="520">
        <f>I123</f>
        <v>1.2060190214032396</v>
      </c>
      <c r="L123" s="520"/>
      <c r="M123" s="520">
        <f>G123+I123+K123</f>
        <v>3.6180570642097187</v>
      </c>
      <c r="N123" s="521"/>
    </row>
    <row r="124" spans="1:14" ht="31.5" collapsed="1" x14ac:dyDescent="0.25">
      <c r="A124" s="530" t="s">
        <v>956</v>
      </c>
      <c r="B124" s="526" t="s">
        <v>957</v>
      </c>
      <c r="C124" s="518" t="s">
        <v>834</v>
      </c>
      <c r="D124" s="520">
        <v>4.6459999999999999</v>
      </c>
      <c r="E124" s="520">
        <v>1.4760003500000001</v>
      </c>
      <c r="F124" s="520">
        <v>3.8669996500000003</v>
      </c>
      <c r="G124" s="520">
        <v>7.8356000000000003</v>
      </c>
      <c r="H124" s="520"/>
      <c r="I124" s="520">
        <f>G124*0.99</f>
        <v>7.757244</v>
      </c>
      <c r="J124" s="520"/>
      <c r="K124" s="520">
        <f>I124*0.98</f>
        <v>7.6020991200000001</v>
      </c>
      <c r="L124" s="520"/>
      <c r="M124" s="520">
        <f>G124+I124+K124</f>
        <v>23.194943119999998</v>
      </c>
      <c r="N124" s="521"/>
    </row>
    <row r="125" spans="1:14" ht="47.25" hidden="1" outlineLevel="1" x14ac:dyDescent="0.25">
      <c r="A125" s="522" t="s">
        <v>70</v>
      </c>
      <c r="B125" s="528" t="s">
        <v>835</v>
      </c>
      <c r="C125" s="518" t="s">
        <v>834</v>
      </c>
      <c r="D125" s="520">
        <f>D124</f>
        <v>4.6459999999999999</v>
      </c>
      <c r="E125" s="520">
        <f>E124</f>
        <v>1.4760003500000001</v>
      </c>
      <c r="F125" s="520">
        <f>F124</f>
        <v>3.8669996500000003</v>
      </c>
      <c r="G125" s="520">
        <f>G124</f>
        <v>7.8356000000000003</v>
      </c>
      <c r="H125" s="520"/>
      <c r="I125" s="520">
        <f>I124</f>
        <v>7.757244</v>
      </c>
      <c r="J125" s="520"/>
      <c r="K125" s="520">
        <f>K124</f>
        <v>7.6020991200000001</v>
      </c>
      <c r="L125" s="520"/>
      <c r="M125" s="520">
        <f>G125+I125+K125</f>
        <v>23.194943119999998</v>
      </c>
      <c r="N125" s="521"/>
    </row>
    <row r="126" spans="1:14" ht="61.5" hidden="1" customHeight="1" outlineLevel="1" x14ac:dyDescent="0.25">
      <c r="A126" s="522" t="s">
        <v>320</v>
      </c>
      <c r="B126" s="529" t="s">
        <v>836</v>
      </c>
      <c r="C126" s="518" t="s">
        <v>834</v>
      </c>
      <c r="D126" s="520"/>
      <c r="E126" s="520"/>
      <c r="F126" s="520"/>
      <c r="G126" s="520"/>
      <c r="H126" s="520"/>
      <c r="I126" s="520"/>
      <c r="J126" s="520"/>
      <c r="K126" s="520"/>
      <c r="L126" s="520"/>
      <c r="M126" s="520"/>
      <c r="N126" s="521"/>
    </row>
    <row r="127" spans="1:14" ht="61.5" hidden="1" customHeight="1" outlineLevel="1" x14ac:dyDescent="0.25">
      <c r="A127" s="522" t="s">
        <v>321</v>
      </c>
      <c r="B127" s="529" t="s">
        <v>837</v>
      </c>
      <c r="C127" s="518" t="s">
        <v>834</v>
      </c>
      <c r="D127" s="520"/>
      <c r="E127" s="520"/>
      <c r="F127" s="520"/>
      <c r="G127" s="520"/>
      <c r="H127" s="520"/>
      <c r="I127" s="520"/>
      <c r="J127" s="520"/>
      <c r="K127" s="520"/>
      <c r="L127" s="520"/>
      <c r="M127" s="520"/>
      <c r="N127" s="521"/>
    </row>
    <row r="128" spans="1:14" ht="78.75" hidden="1" outlineLevel="1" x14ac:dyDescent="0.25">
      <c r="A128" s="522" t="s">
        <v>322</v>
      </c>
      <c r="B128" s="529" t="s">
        <v>838</v>
      </c>
      <c r="C128" s="518" t="s">
        <v>834</v>
      </c>
      <c r="D128" s="520">
        <f>D125</f>
        <v>4.6459999999999999</v>
      </c>
      <c r="E128" s="520">
        <f>E125</f>
        <v>1.4760003500000001</v>
      </c>
      <c r="F128" s="520">
        <f>F125</f>
        <v>3.8669996500000003</v>
      </c>
      <c r="G128" s="520">
        <f>G125</f>
        <v>7.8356000000000003</v>
      </c>
      <c r="H128" s="520"/>
      <c r="I128" s="520">
        <f>I125</f>
        <v>7.757244</v>
      </c>
      <c r="J128" s="520"/>
      <c r="K128" s="520">
        <f>K125</f>
        <v>7.6020991200000001</v>
      </c>
      <c r="L128" s="520"/>
      <c r="M128" s="520">
        <f>G128+I128+K128</f>
        <v>23.194943119999998</v>
      </c>
      <c r="N128" s="521"/>
    </row>
    <row r="129" spans="1:18" ht="31.5" hidden="1" outlineLevel="1" x14ac:dyDescent="0.25">
      <c r="A129" s="522" t="s">
        <v>71</v>
      </c>
      <c r="B129" s="528" t="s">
        <v>958</v>
      </c>
      <c r="C129" s="518" t="s">
        <v>834</v>
      </c>
      <c r="D129" s="520"/>
      <c r="E129" s="520"/>
      <c r="F129" s="520"/>
      <c r="G129" s="520"/>
      <c r="H129" s="520"/>
      <c r="I129" s="520"/>
      <c r="J129" s="520"/>
      <c r="K129" s="520"/>
      <c r="L129" s="520"/>
      <c r="M129" s="520"/>
      <c r="N129" s="521"/>
    </row>
    <row r="130" spans="1:18" ht="31.5" hidden="1" outlineLevel="1" x14ac:dyDescent="0.25">
      <c r="A130" s="522" t="s">
        <v>72</v>
      </c>
      <c r="B130" s="528" t="s">
        <v>959</v>
      </c>
      <c r="C130" s="518" t="s">
        <v>834</v>
      </c>
      <c r="D130" s="520"/>
      <c r="E130" s="520"/>
      <c r="F130" s="520"/>
      <c r="G130" s="520"/>
      <c r="H130" s="520"/>
      <c r="I130" s="520"/>
      <c r="J130" s="520"/>
      <c r="K130" s="520"/>
      <c r="L130" s="520"/>
      <c r="M130" s="520"/>
      <c r="N130" s="521"/>
    </row>
    <row r="131" spans="1:18" ht="47.25" hidden="1" outlineLevel="1" x14ac:dyDescent="0.25">
      <c r="A131" s="522" t="s">
        <v>73</v>
      </c>
      <c r="B131" s="528" t="s">
        <v>960</v>
      </c>
      <c r="C131" s="518" t="s">
        <v>834</v>
      </c>
      <c r="D131" s="520"/>
      <c r="E131" s="520"/>
      <c r="F131" s="520"/>
      <c r="G131" s="520"/>
      <c r="H131" s="520"/>
      <c r="I131" s="520"/>
      <c r="J131" s="520"/>
      <c r="K131" s="520"/>
      <c r="L131" s="520"/>
      <c r="M131" s="520"/>
      <c r="N131" s="521"/>
    </row>
    <row r="132" spans="1:18" ht="47.25" hidden="1" outlineLevel="1" x14ac:dyDescent="0.25">
      <c r="A132" s="522" t="s">
        <v>74</v>
      </c>
      <c r="B132" s="528" t="s">
        <v>961</v>
      </c>
      <c r="C132" s="518" t="s">
        <v>834</v>
      </c>
      <c r="D132" s="520"/>
      <c r="E132" s="520"/>
      <c r="F132" s="520"/>
      <c r="G132" s="520"/>
      <c r="H132" s="520"/>
      <c r="I132" s="520"/>
      <c r="J132" s="520"/>
      <c r="K132" s="520"/>
      <c r="L132" s="520"/>
      <c r="M132" s="520"/>
      <c r="N132" s="521"/>
    </row>
    <row r="133" spans="1:18" ht="31.5" hidden="1" outlineLevel="1" x14ac:dyDescent="0.25">
      <c r="A133" s="522" t="s">
        <v>75</v>
      </c>
      <c r="B133" s="528" t="s">
        <v>962</v>
      </c>
      <c r="C133" s="518" t="s">
        <v>834</v>
      </c>
      <c r="D133" s="520"/>
      <c r="E133" s="520"/>
      <c r="F133" s="520"/>
      <c r="G133" s="520"/>
      <c r="H133" s="520"/>
      <c r="I133" s="520"/>
      <c r="J133" s="520"/>
      <c r="K133" s="520"/>
      <c r="L133" s="520"/>
      <c r="M133" s="520"/>
      <c r="N133" s="521"/>
    </row>
    <row r="134" spans="1:18" ht="31.5" hidden="1" outlineLevel="1" x14ac:dyDescent="0.25">
      <c r="A134" s="522" t="s">
        <v>963</v>
      </c>
      <c r="B134" s="528" t="s">
        <v>964</v>
      </c>
      <c r="C134" s="518" t="s">
        <v>834</v>
      </c>
      <c r="D134" s="520"/>
      <c r="E134" s="520"/>
      <c r="F134" s="520"/>
      <c r="G134" s="520"/>
      <c r="H134" s="520"/>
      <c r="I134" s="520"/>
      <c r="J134" s="520"/>
      <c r="K134" s="520"/>
      <c r="L134" s="520"/>
      <c r="M134" s="520"/>
      <c r="N134" s="521"/>
    </row>
    <row r="135" spans="1:18" ht="63" hidden="1" outlineLevel="1" x14ac:dyDescent="0.25">
      <c r="A135" s="522" t="s">
        <v>965</v>
      </c>
      <c r="B135" s="528" t="s">
        <v>846</v>
      </c>
      <c r="C135" s="518" t="s">
        <v>834</v>
      </c>
      <c r="D135" s="520"/>
      <c r="E135" s="520"/>
      <c r="F135" s="520"/>
      <c r="G135" s="520"/>
      <c r="H135" s="520"/>
      <c r="I135" s="520"/>
      <c r="J135" s="520"/>
      <c r="K135" s="520"/>
      <c r="L135" s="520"/>
      <c r="M135" s="520"/>
      <c r="N135" s="521"/>
    </row>
    <row r="136" spans="1:18" ht="31.5" hidden="1" outlineLevel="1" x14ac:dyDescent="0.25">
      <c r="A136" s="522" t="s">
        <v>966</v>
      </c>
      <c r="B136" s="529" t="s">
        <v>848</v>
      </c>
      <c r="C136" s="518" t="s">
        <v>834</v>
      </c>
      <c r="D136" s="520"/>
      <c r="E136" s="520"/>
      <c r="F136" s="520"/>
      <c r="G136" s="520"/>
      <c r="H136" s="520"/>
      <c r="I136" s="520"/>
      <c r="J136" s="520"/>
      <c r="K136" s="520"/>
      <c r="L136" s="520"/>
      <c r="M136" s="520"/>
      <c r="N136" s="521"/>
    </row>
    <row r="137" spans="1:18" ht="31.5" hidden="1" outlineLevel="1" x14ac:dyDescent="0.25">
      <c r="A137" s="522" t="s">
        <v>967</v>
      </c>
      <c r="B137" s="529" t="s">
        <v>850</v>
      </c>
      <c r="C137" s="518" t="s">
        <v>834</v>
      </c>
      <c r="D137" s="520"/>
      <c r="E137" s="520"/>
      <c r="F137" s="520"/>
      <c r="G137" s="520"/>
      <c r="H137" s="520"/>
      <c r="I137" s="520"/>
      <c r="J137" s="520"/>
      <c r="K137" s="520"/>
      <c r="L137" s="520"/>
      <c r="M137" s="520"/>
      <c r="N137" s="521"/>
    </row>
    <row r="138" spans="1:18" hidden="1" outlineLevel="1" x14ac:dyDescent="0.25">
      <c r="A138" s="522" t="s">
        <v>968</v>
      </c>
      <c r="B138" s="528" t="s">
        <v>969</v>
      </c>
      <c r="C138" s="518" t="s">
        <v>834</v>
      </c>
      <c r="D138" s="520"/>
      <c r="E138" s="520"/>
      <c r="F138" s="520"/>
      <c r="G138" s="520"/>
      <c r="H138" s="520"/>
      <c r="I138" s="520"/>
      <c r="J138" s="520"/>
      <c r="K138" s="520"/>
      <c r="L138" s="520"/>
      <c r="M138" s="520"/>
      <c r="N138" s="521"/>
    </row>
    <row r="139" spans="1:18" ht="31.5" collapsed="1" x14ac:dyDescent="0.25">
      <c r="A139" s="530" t="s">
        <v>970</v>
      </c>
      <c r="B139" s="526" t="s">
        <v>971</v>
      </c>
      <c r="C139" s="518" t="s">
        <v>834</v>
      </c>
      <c r="D139" s="520">
        <f>D109-D124</f>
        <v>0.56639644297425296</v>
      </c>
      <c r="E139" s="520">
        <f>E109-E124</f>
        <v>4.1404973389731037E-2</v>
      </c>
      <c r="F139" s="520">
        <f>F109-F124</f>
        <v>-32.793565269387713</v>
      </c>
      <c r="G139" s="520">
        <f>G109-G124</f>
        <v>3.666000003276408</v>
      </c>
      <c r="H139" s="520"/>
      <c r="I139" s="520">
        <f>I109-I124</f>
        <v>3.8130000000000024</v>
      </c>
      <c r="J139" s="520"/>
      <c r="K139" s="520">
        <f>K109-K124</f>
        <v>3.9079999999997792</v>
      </c>
      <c r="L139" s="520"/>
      <c r="M139" s="520">
        <f>G139+I139+K139</f>
        <v>11.387000003276189</v>
      </c>
      <c r="N139" s="521"/>
      <c r="O139" s="533"/>
      <c r="P139" s="533"/>
      <c r="Q139" s="533"/>
    </row>
    <row r="140" spans="1:18" ht="47.25" hidden="1" outlineLevel="1" x14ac:dyDescent="0.25">
      <c r="A140" s="522" t="s">
        <v>76</v>
      </c>
      <c r="B140" s="528" t="s">
        <v>835</v>
      </c>
      <c r="C140" s="518" t="s">
        <v>834</v>
      </c>
      <c r="D140" s="520">
        <f>D143</f>
        <v>0.56639644297425296</v>
      </c>
      <c r="E140" s="520">
        <f>E143</f>
        <v>4.1404973389731037E-2</v>
      </c>
      <c r="F140" s="520">
        <f>F143</f>
        <v>-32.793565269387713</v>
      </c>
      <c r="G140" s="520">
        <f>G143</f>
        <v>3.666000003276408</v>
      </c>
      <c r="H140" s="520"/>
      <c r="I140" s="520">
        <f>I143</f>
        <v>3.8130000000000024</v>
      </c>
      <c r="J140" s="520"/>
      <c r="K140" s="520">
        <f>K143</f>
        <v>3.9079999999997792</v>
      </c>
      <c r="L140" s="520"/>
      <c r="M140" s="520">
        <f>G140+I140+K140</f>
        <v>11.387000003276189</v>
      </c>
      <c r="N140" s="521"/>
      <c r="P140" s="527"/>
      <c r="R140" s="534">
        <f>Q140+1</f>
        <v>1</v>
      </c>
    </row>
    <row r="141" spans="1:18" ht="63.75" hidden="1" customHeight="1" outlineLevel="1" x14ac:dyDescent="0.25">
      <c r="A141" s="522" t="s">
        <v>334</v>
      </c>
      <c r="B141" s="529" t="s">
        <v>836</v>
      </c>
      <c r="C141" s="518" t="s">
        <v>834</v>
      </c>
      <c r="D141" s="520"/>
      <c r="E141" s="520"/>
      <c r="F141" s="520"/>
      <c r="G141" s="520"/>
      <c r="H141" s="520"/>
      <c r="I141" s="520"/>
      <c r="J141" s="520"/>
      <c r="K141" s="520"/>
      <c r="L141" s="520"/>
      <c r="M141" s="520"/>
      <c r="N141" s="521"/>
    </row>
    <row r="142" spans="1:18" ht="63.75" hidden="1" customHeight="1" outlineLevel="1" x14ac:dyDescent="0.25">
      <c r="A142" s="522" t="s">
        <v>335</v>
      </c>
      <c r="B142" s="529" t="s">
        <v>837</v>
      </c>
      <c r="C142" s="518" t="s">
        <v>834</v>
      </c>
      <c r="D142" s="520"/>
      <c r="E142" s="520"/>
      <c r="F142" s="520"/>
      <c r="G142" s="520"/>
      <c r="H142" s="520"/>
      <c r="I142" s="520"/>
      <c r="J142" s="520"/>
      <c r="K142" s="520"/>
      <c r="L142" s="520"/>
      <c r="M142" s="520"/>
      <c r="N142" s="521"/>
    </row>
    <row r="143" spans="1:18" ht="78.75" hidden="1" outlineLevel="1" x14ac:dyDescent="0.25">
      <c r="A143" s="522" t="s">
        <v>336</v>
      </c>
      <c r="B143" s="529" t="s">
        <v>838</v>
      </c>
      <c r="C143" s="518" t="s">
        <v>834</v>
      </c>
      <c r="D143" s="520">
        <f>D139</f>
        <v>0.56639644297425296</v>
      </c>
      <c r="E143" s="520">
        <f>E139</f>
        <v>4.1404973389731037E-2</v>
      </c>
      <c r="F143" s="520">
        <f>F139</f>
        <v>-32.793565269387713</v>
      </c>
      <c r="G143" s="520">
        <f>G139</f>
        <v>3.666000003276408</v>
      </c>
      <c r="H143" s="520"/>
      <c r="I143" s="520">
        <f>I139</f>
        <v>3.8130000000000024</v>
      </c>
      <c r="J143" s="520"/>
      <c r="K143" s="520">
        <f>K139</f>
        <v>3.9079999999997792</v>
      </c>
      <c r="L143" s="520"/>
      <c r="M143" s="520">
        <f>G143+I143+K143</f>
        <v>11.387000003276189</v>
      </c>
      <c r="N143" s="521"/>
    </row>
    <row r="144" spans="1:18" ht="31.5" hidden="1" outlineLevel="1" x14ac:dyDescent="0.25">
      <c r="A144" s="522" t="s">
        <v>77</v>
      </c>
      <c r="B144" s="528" t="s">
        <v>839</v>
      </c>
      <c r="C144" s="518" t="s">
        <v>834</v>
      </c>
      <c r="D144" s="520"/>
      <c r="E144" s="520"/>
      <c r="F144" s="520"/>
      <c r="G144" s="520"/>
      <c r="H144" s="520"/>
      <c r="I144" s="520"/>
      <c r="J144" s="520"/>
      <c r="K144" s="520"/>
      <c r="L144" s="520"/>
      <c r="M144" s="520"/>
      <c r="N144" s="521"/>
    </row>
    <row r="145" spans="1:14" ht="31.5" hidden="1" outlineLevel="1" x14ac:dyDescent="0.25">
      <c r="A145" s="522" t="s">
        <v>78</v>
      </c>
      <c r="B145" s="528" t="s">
        <v>840</v>
      </c>
      <c r="C145" s="518" t="s">
        <v>834</v>
      </c>
      <c r="D145" s="520"/>
      <c r="E145" s="520"/>
      <c r="F145" s="520"/>
      <c r="G145" s="520"/>
      <c r="H145" s="520"/>
      <c r="I145" s="520"/>
      <c r="J145" s="520"/>
      <c r="K145" s="520"/>
      <c r="L145" s="520"/>
      <c r="M145" s="520"/>
      <c r="N145" s="521"/>
    </row>
    <row r="146" spans="1:14" ht="47.25" hidden="1" outlineLevel="1" x14ac:dyDescent="0.25">
      <c r="A146" s="522" t="s">
        <v>79</v>
      </c>
      <c r="B146" s="528" t="s">
        <v>841</v>
      </c>
      <c r="C146" s="518" t="s">
        <v>834</v>
      </c>
      <c r="D146" s="520"/>
      <c r="E146" s="520"/>
      <c r="F146" s="520"/>
      <c r="G146" s="520"/>
      <c r="H146" s="520"/>
      <c r="I146" s="520"/>
      <c r="J146" s="520"/>
      <c r="K146" s="520"/>
      <c r="L146" s="520"/>
      <c r="M146" s="520"/>
      <c r="N146" s="521"/>
    </row>
    <row r="147" spans="1:14" ht="47.25" hidden="1" outlineLevel="1" x14ac:dyDescent="0.25">
      <c r="A147" s="522" t="s">
        <v>972</v>
      </c>
      <c r="B147" s="528" t="s">
        <v>842</v>
      </c>
      <c r="C147" s="518" t="s">
        <v>834</v>
      </c>
      <c r="D147" s="520"/>
      <c r="E147" s="520"/>
      <c r="F147" s="520"/>
      <c r="G147" s="520"/>
      <c r="H147" s="520"/>
      <c r="I147" s="520"/>
      <c r="J147" s="520"/>
      <c r="K147" s="520"/>
      <c r="L147" s="520"/>
      <c r="M147" s="520"/>
      <c r="N147" s="521"/>
    </row>
    <row r="148" spans="1:14" ht="31.5" hidden="1" outlineLevel="1" x14ac:dyDescent="0.25">
      <c r="A148" s="522" t="s">
        <v>973</v>
      </c>
      <c r="B148" s="528" t="s">
        <v>843</v>
      </c>
      <c r="C148" s="518" t="s">
        <v>834</v>
      </c>
      <c r="D148" s="520"/>
      <c r="E148" s="520"/>
      <c r="F148" s="520"/>
      <c r="G148" s="520"/>
      <c r="H148" s="520"/>
      <c r="I148" s="520"/>
      <c r="J148" s="520"/>
      <c r="K148" s="520"/>
      <c r="L148" s="520"/>
      <c r="M148" s="520"/>
      <c r="N148" s="521"/>
    </row>
    <row r="149" spans="1:14" ht="31.5" hidden="1" outlineLevel="1" x14ac:dyDescent="0.25">
      <c r="A149" s="522" t="s">
        <v>974</v>
      </c>
      <c r="B149" s="528" t="s">
        <v>844</v>
      </c>
      <c r="C149" s="518" t="s">
        <v>834</v>
      </c>
      <c r="D149" s="520"/>
      <c r="E149" s="520"/>
      <c r="F149" s="520"/>
      <c r="G149" s="520"/>
      <c r="H149" s="520"/>
      <c r="I149" s="520"/>
      <c r="J149" s="520"/>
      <c r="K149" s="520"/>
      <c r="L149" s="520"/>
      <c r="M149" s="520"/>
      <c r="N149" s="521"/>
    </row>
    <row r="150" spans="1:14" ht="63" hidden="1" outlineLevel="1" x14ac:dyDescent="0.25">
      <c r="A150" s="522" t="s">
        <v>975</v>
      </c>
      <c r="B150" s="528" t="s">
        <v>846</v>
      </c>
      <c r="C150" s="518" t="s">
        <v>834</v>
      </c>
      <c r="D150" s="520"/>
      <c r="E150" s="520"/>
      <c r="F150" s="520"/>
      <c r="G150" s="520"/>
      <c r="H150" s="520"/>
      <c r="I150" s="520"/>
      <c r="J150" s="520"/>
      <c r="K150" s="520"/>
      <c r="L150" s="520"/>
      <c r="M150" s="520"/>
      <c r="N150" s="521"/>
    </row>
    <row r="151" spans="1:14" ht="31.5" hidden="1" outlineLevel="1" x14ac:dyDescent="0.25">
      <c r="A151" s="522" t="s">
        <v>976</v>
      </c>
      <c r="B151" s="529" t="s">
        <v>848</v>
      </c>
      <c r="C151" s="518" t="s">
        <v>834</v>
      </c>
      <c r="D151" s="520"/>
      <c r="E151" s="520"/>
      <c r="F151" s="520"/>
      <c r="G151" s="520"/>
      <c r="H151" s="520"/>
      <c r="I151" s="520"/>
      <c r="J151" s="520"/>
      <c r="K151" s="520"/>
      <c r="L151" s="520"/>
      <c r="M151" s="520"/>
      <c r="N151" s="521"/>
    </row>
    <row r="152" spans="1:14" ht="31.5" hidden="1" outlineLevel="1" x14ac:dyDescent="0.25">
      <c r="A152" s="522" t="s">
        <v>977</v>
      </c>
      <c r="B152" s="529" t="s">
        <v>850</v>
      </c>
      <c r="C152" s="518" t="s">
        <v>834</v>
      </c>
      <c r="D152" s="520"/>
      <c r="E152" s="520"/>
      <c r="F152" s="520"/>
      <c r="G152" s="520"/>
      <c r="H152" s="520"/>
      <c r="I152" s="520"/>
      <c r="J152" s="520"/>
      <c r="K152" s="520"/>
      <c r="L152" s="520"/>
      <c r="M152" s="520"/>
      <c r="N152" s="521"/>
    </row>
    <row r="153" spans="1:14" hidden="1" outlineLevel="1" x14ac:dyDescent="0.25">
      <c r="A153" s="522" t="s">
        <v>978</v>
      </c>
      <c r="B153" s="528" t="s">
        <v>852</v>
      </c>
      <c r="C153" s="518" t="s">
        <v>834</v>
      </c>
      <c r="D153" s="520"/>
      <c r="E153" s="520"/>
      <c r="F153" s="520"/>
      <c r="G153" s="520"/>
      <c r="H153" s="520"/>
      <c r="I153" s="520"/>
      <c r="J153" s="520"/>
      <c r="K153" s="520"/>
      <c r="L153" s="520"/>
      <c r="M153" s="520"/>
      <c r="N153" s="521"/>
    </row>
    <row r="154" spans="1:14" ht="31.5" collapsed="1" x14ac:dyDescent="0.25">
      <c r="A154" s="530" t="s">
        <v>979</v>
      </c>
      <c r="B154" s="526" t="s">
        <v>980</v>
      </c>
      <c r="C154" s="518" t="s">
        <v>834</v>
      </c>
      <c r="D154" s="520"/>
      <c r="E154" s="520">
        <f>E157+E158</f>
        <v>4.1404973389731037E-2</v>
      </c>
      <c r="F154" s="520"/>
      <c r="G154" s="520">
        <f>G157+G158</f>
        <v>3.666000003276408</v>
      </c>
      <c r="H154" s="520"/>
      <c r="I154" s="520">
        <f>I157+I158</f>
        <v>3.8130000000000024</v>
      </c>
      <c r="J154" s="520"/>
      <c r="K154" s="520">
        <f>K157+K158</f>
        <v>3.9079999999997792</v>
      </c>
      <c r="L154" s="520"/>
      <c r="M154" s="520">
        <f>G154+I154+K154</f>
        <v>11.387000003276189</v>
      </c>
      <c r="N154" s="521"/>
    </row>
    <row r="155" spans="1:14" hidden="1" outlineLevel="1" x14ac:dyDescent="0.25">
      <c r="A155" s="522" t="s">
        <v>80</v>
      </c>
      <c r="B155" s="528" t="s">
        <v>981</v>
      </c>
      <c r="C155" s="518" t="s">
        <v>834</v>
      </c>
      <c r="D155" s="520"/>
      <c r="E155" s="520"/>
      <c r="F155" s="520"/>
      <c r="G155" s="520"/>
      <c r="H155" s="520"/>
      <c r="I155" s="520"/>
      <c r="J155" s="520"/>
      <c r="K155" s="520"/>
      <c r="L155" s="520"/>
      <c r="M155" s="520"/>
      <c r="N155" s="521"/>
    </row>
    <row r="156" spans="1:14" hidden="1" outlineLevel="1" x14ac:dyDescent="0.25">
      <c r="A156" s="522" t="s">
        <v>81</v>
      </c>
      <c r="B156" s="528" t="s">
        <v>982</v>
      </c>
      <c r="C156" s="518" t="s">
        <v>834</v>
      </c>
      <c r="D156" s="520"/>
      <c r="E156" s="520"/>
      <c r="F156" s="520"/>
      <c r="G156" s="520"/>
      <c r="H156" s="520"/>
      <c r="I156" s="520"/>
      <c r="J156" s="520"/>
      <c r="K156" s="520"/>
      <c r="L156" s="520"/>
      <c r="M156" s="520"/>
      <c r="N156" s="521"/>
    </row>
    <row r="157" spans="1:14" hidden="1" outlineLevel="1" x14ac:dyDescent="0.25">
      <c r="A157" s="522" t="s">
        <v>82</v>
      </c>
      <c r="B157" s="528" t="s">
        <v>983</v>
      </c>
      <c r="C157" s="518" t="s">
        <v>834</v>
      </c>
      <c r="D157" s="520"/>
      <c r="E157" s="520">
        <f>E143*0.25</f>
        <v>1.0351243347432759E-2</v>
      </c>
      <c r="F157" s="520"/>
      <c r="G157" s="520">
        <f>G143*0.25</f>
        <v>0.91650000081910199</v>
      </c>
      <c r="H157" s="520"/>
      <c r="I157" s="520">
        <f>I143*0.25</f>
        <v>0.9532500000000006</v>
      </c>
      <c r="J157" s="520"/>
      <c r="K157" s="520">
        <f>K143*0.25</f>
        <v>0.9769999999999448</v>
      </c>
      <c r="L157" s="520"/>
      <c r="M157" s="520">
        <f>G157+I157+K157</f>
        <v>2.8467500008190472</v>
      </c>
      <c r="N157" s="521"/>
    </row>
    <row r="158" spans="1:14" hidden="1" outlineLevel="1" x14ac:dyDescent="0.25">
      <c r="A158" s="522" t="s">
        <v>83</v>
      </c>
      <c r="B158" s="528" t="s">
        <v>984</v>
      </c>
      <c r="C158" s="518" t="s">
        <v>834</v>
      </c>
      <c r="D158" s="520"/>
      <c r="E158" s="520">
        <f>E143-E157</f>
        <v>3.1053730042298278E-2</v>
      </c>
      <c r="F158" s="520"/>
      <c r="G158" s="520">
        <f>G143-G157</f>
        <v>2.7495000024573057</v>
      </c>
      <c r="H158" s="520"/>
      <c r="I158" s="520">
        <f>I143-I157</f>
        <v>2.8597500000000018</v>
      </c>
      <c r="J158" s="520"/>
      <c r="K158" s="520">
        <f>K143-K157</f>
        <v>2.9309999999998344</v>
      </c>
      <c r="L158" s="520"/>
      <c r="M158" s="520">
        <f>G158+I158+K158</f>
        <v>8.5402500024571424</v>
      </c>
      <c r="N158" s="521"/>
    </row>
    <row r="159" spans="1:14" collapsed="1" x14ac:dyDescent="0.25">
      <c r="A159" s="530" t="s">
        <v>985</v>
      </c>
      <c r="B159" s="526" t="s">
        <v>915</v>
      </c>
      <c r="C159" s="518" t="s">
        <v>608</v>
      </c>
      <c r="D159" s="520"/>
      <c r="E159" s="520"/>
      <c r="F159" s="520"/>
      <c r="G159" s="520"/>
      <c r="H159" s="520"/>
      <c r="I159" s="520"/>
      <c r="J159" s="520"/>
      <c r="K159" s="520"/>
      <c r="L159" s="520"/>
      <c r="M159" s="520"/>
      <c r="N159" s="521"/>
    </row>
    <row r="160" spans="1:14" ht="63" hidden="1" outlineLevel="1" x14ac:dyDescent="0.25">
      <c r="A160" s="522" t="s">
        <v>86</v>
      </c>
      <c r="B160" s="528" t="s">
        <v>986</v>
      </c>
      <c r="C160" s="518" t="s">
        <v>834</v>
      </c>
      <c r="D160" s="520">
        <f>D109+D69</f>
        <v>89.748987772205354</v>
      </c>
      <c r="E160" s="520">
        <f>E109+E69</f>
        <v>85.260360093242952</v>
      </c>
      <c r="F160" s="520">
        <f>F109+F69</f>
        <v>55.265616953033835</v>
      </c>
      <c r="G160" s="520">
        <f>G109+G69</f>
        <v>92.268110453889207</v>
      </c>
      <c r="H160" s="520"/>
      <c r="I160" s="520">
        <f>I109+I69</f>
        <v>92.336754450612801</v>
      </c>
      <c r="J160" s="520"/>
      <c r="K160" s="520">
        <f>K109+K69</f>
        <v>92.276609570612578</v>
      </c>
      <c r="L160" s="520"/>
      <c r="M160" s="520">
        <f>G160+I160+K160</f>
        <v>276.8814744751146</v>
      </c>
      <c r="N160" s="521"/>
    </row>
    <row r="161" spans="1:14" ht="47.25" hidden="1" outlineLevel="1" x14ac:dyDescent="0.25">
      <c r="A161" s="522" t="s">
        <v>87</v>
      </c>
      <c r="B161" s="528" t="s">
        <v>987</v>
      </c>
      <c r="C161" s="518" t="s">
        <v>834</v>
      </c>
      <c r="D161" s="520"/>
      <c r="E161" s="520"/>
      <c r="F161" s="520"/>
      <c r="G161" s="520"/>
      <c r="H161" s="520"/>
      <c r="I161" s="520"/>
      <c r="J161" s="520"/>
      <c r="K161" s="520"/>
      <c r="L161" s="520"/>
      <c r="M161" s="520"/>
      <c r="N161" s="521"/>
    </row>
    <row r="162" spans="1:14" ht="31.5" hidden="1" outlineLevel="1" x14ac:dyDescent="0.25">
      <c r="A162" s="522" t="s">
        <v>988</v>
      </c>
      <c r="B162" s="529" t="s">
        <v>989</v>
      </c>
      <c r="C162" s="518" t="s">
        <v>834</v>
      </c>
      <c r="D162" s="520"/>
      <c r="E162" s="520"/>
      <c r="F162" s="520"/>
      <c r="G162" s="520"/>
      <c r="H162" s="520"/>
      <c r="I162" s="520"/>
      <c r="J162" s="520"/>
      <c r="K162" s="520"/>
      <c r="L162" s="520"/>
      <c r="M162" s="520"/>
      <c r="N162" s="521"/>
    </row>
    <row r="163" spans="1:14" ht="31.5" hidden="1" outlineLevel="1" x14ac:dyDescent="0.25">
      <c r="A163" s="522" t="s">
        <v>88</v>
      </c>
      <c r="B163" s="528" t="s">
        <v>990</v>
      </c>
      <c r="C163" s="518" t="s">
        <v>834</v>
      </c>
      <c r="D163" s="520"/>
      <c r="E163" s="520"/>
      <c r="F163" s="520"/>
      <c r="G163" s="520"/>
      <c r="H163" s="520"/>
      <c r="I163" s="520"/>
      <c r="J163" s="520"/>
      <c r="K163" s="520"/>
      <c r="L163" s="520"/>
      <c r="M163" s="520"/>
      <c r="N163" s="521"/>
    </row>
    <row r="164" spans="1:14" ht="31.5" hidden="1" outlineLevel="1" x14ac:dyDescent="0.25">
      <c r="A164" s="522" t="s">
        <v>991</v>
      </c>
      <c r="B164" s="529" t="s">
        <v>992</v>
      </c>
      <c r="C164" s="518" t="s">
        <v>834</v>
      </c>
      <c r="D164" s="520"/>
      <c r="E164" s="520"/>
      <c r="F164" s="520"/>
      <c r="G164" s="520"/>
      <c r="H164" s="520"/>
      <c r="I164" s="520"/>
      <c r="J164" s="520"/>
      <c r="K164" s="520"/>
      <c r="L164" s="520"/>
      <c r="M164" s="520"/>
      <c r="N164" s="521"/>
    </row>
    <row r="165" spans="1:14" ht="94.5" hidden="1" outlineLevel="1" x14ac:dyDescent="0.25">
      <c r="A165" s="522" t="s">
        <v>89</v>
      </c>
      <c r="B165" s="528" t="s">
        <v>993</v>
      </c>
      <c r="C165" s="518" t="s">
        <v>608</v>
      </c>
      <c r="D165" s="520"/>
      <c r="E165" s="520"/>
      <c r="F165" s="520"/>
      <c r="G165" s="520"/>
      <c r="H165" s="520"/>
      <c r="I165" s="520"/>
      <c r="J165" s="520"/>
      <c r="K165" s="520"/>
      <c r="L165" s="520"/>
      <c r="M165" s="520"/>
      <c r="N165" s="521"/>
    </row>
    <row r="166" spans="1:14" x14ac:dyDescent="0.25">
      <c r="A166" s="1156" t="s">
        <v>994</v>
      </c>
      <c r="B166" s="1156"/>
      <c r="C166" s="1156"/>
      <c r="D166" s="1156"/>
      <c r="E166" s="1156"/>
      <c r="F166" s="1156"/>
      <c r="G166" s="1156"/>
      <c r="H166" s="1156"/>
      <c r="I166" s="1156"/>
      <c r="J166" s="1156"/>
      <c r="K166" s="1156"/>
      <c r="L166" s="1156"/>
      <c r="M166" s="1156"/>
      <c r="N166" s="1156"/>
    </row>
    <row r="167" spans="1:14" ht="31.5" collapsed="1" x14ac:dyDescent="0.25">
      <c r="A167" s="530" t="s">
        <v>995</v>
      </c>
      <c r="B167" s="526" t="s">
        <v>996</v>
      </c>
      <c r="C167" s="518" t="s">
        <v>834</v>
      </c>
      <c r="D167" s="535">
        <f>D168+D172+D175+D181+D184</f>
        <v>542.73789044999762</v>
      </c>
      <c r="E167" s="535">
        <f>E168+E172+E175+E181+E184</f>
        <v>556.51163528999814</v>
      </c>
      <c r="F167" s="535">
        <f t="shared" ref="F167:M167" si="6">F168+F172+F175+F181+F184</f>
        <v>553.45066762742397</v>
      </c>
      <c r="G167" s="535">
        <f t="shared" si="6"/>
        <v>642.48257893620598</v>
      </c>
      <c r="H167" s="535"/>
      <c r="I167" s="535">
        <f t="shared" si="6"/>
        <v>655.60495059506127</v>
      </c>
      <c r="J167" s="535"/>
      <c r="K167" s="535">
        <f t="shared" si="6"/>
        <v>676.26184177281812</v>
      </c>
      <c r="L167" s="535"/>
      <c r="M167" s="535">
        <f t="shared" si="6"/>
        <v>1974.3493713040853</v>
      </c>
      <c r="N167" s="535"/>
    </row>
    <row r="168" spans="1:14" ht="47.25" hidden="1" outlineLevel="1" x14ac:dyDescent="0.25">
      <c r="A168" s="522" t="s">
        <v>90</v>
      </c>
      <c r="B168" s="528" t="s">
        <v>835</v>
      </c>
      <c r="C168" s="518" t="s">
        <v>834</v>
      </c>
      <c r="D168" s="535">
        <f>D171</f>
        <v>489.99696318999759</v>
      </c>
      <c r="E168" s="535">
        <f>E171</f>
        <v>518.65271635000113</v>
      </c>
      <c r="F168" s="535">
        <f t="shared" ref="F168:M168" si="7">F171</f>
        <v>515.55163966807606</v>
      </c>
      <c r="G168" s="535">
        <f t="shared" si="7"/>
        <v>597.11224497362605</v>
      </c>
      <c r="H168" s="535"/>
      <c r="I168" s="535">
        <f t="shared" si="7"/>
        <v>607.76080018187315</v>
      </c>
      <c r="J168" s="535"/>
      <c r="K168" s="535">
        <f t="shared" si="7"/>
        <v>629.4828162856212</v>
      </c>
      <c r="L168" s="535"/>
      <c r="M168" s="535">
        <f t="shared" si="7"/>
        <v>1834.3558614411204</v>
      </c>
      <c r="N168" s="535"/>
    </row>
    <row r="169" spans="1:14" ht="61.5" hidden="1" customHeight="1" outlineLevel="1" x14ac:dyDescent="0.25">
      <c r="A169" s="522" t="s">
        <v>997</v>
      </c>
      <c r="B169" s="529" t="s">
        <v>836</v>
      </c>
      <c r="C169" s="518" t="s">
        <v>834</v>
      </c>
      <c r="D169" s="521"/>
      <c r="E169" s="521"/>
      <c r="F169" s="521"/>
      <c r="G169" s="521"/>
      <c r="H169" s="521"/>
      <c r="I169" s="521"/>
      <c r="J169" s="521"/>
      <c r="K169" s="521"/>
      <c r="L169" s="521"/>
      <c r="M169" s="521"/>
      <c r="N169" s="521"/>
    </row>
    <row r="170" spans="1:14" ht="61.5" hidden="1" customHeight="1" outlineLevel="1" x14ac:dyDescent="0.25">
      <c r="A170" s="522" t="s">
        <v>998</v>
      </c>
      <c r="B170" s="529" t="s">
        <v>837</v>
      </c>
      <c r="C170" s="518" t="s">
        <v>834</v>
      </c>
      <c r="D170" s="521"/>
      <c r="E170" s="521"/>
      <c r="F170" s="521"/>
      <c r="G170" s="521"/>
      <c r="H170" s="521"/>
      <c r="I170" s="521"/>
      <c r="J170" s="521"/>
      <c r="K170" s="521"/>
      <c r="L170" s="521"/>
      <c r="M170" s="521"/>
      <c r="N170" s="521"/>
    </row>
    <row r="171" spans="1:14" ht="78.75" hidden="1" outlineLevel="1" x14ac:dyDescent="0.25">
      <c r="A171" s="522" t="s">
        <v>999</v>
      </c>
      <c r="B171" s="529" t="s">
        <v>838</v>
      </c>
      <c r="C171" s="518" t="s">
        <v>834</v>
      </c>
      <c r="D171" s="535">
        <v>489.99696318999759</v>
      </c>
      <c r="E171" s="535">
        <v>518.65271635000113</v>
      </c>
      <c r="F171" s="535">
        <f>$E$171/$E$24*F24</f>
        <v>515.55163966807606</v>
      </c>
      <c r="G171" s="535">
        <f>$E$171/$E$24*G24</f>
        <v>597.11224497362605</v>
      </c>
      <c r="H171" s="521"/>
      <c r="I171" s="535">
        <f>$E$171/$E$24*I24</f>
        <v>607.76080018187315</v>
      </c>
      <c r="J171" s="521"/>
      <c r="K171" s="535">
        <f>$E$171/$E$24*K24</f>
        <v>629.4828162856212</v>
      </c>
      <c r="L171" s="521"/>
      <c r="M171" s="520">
        <f>G171+I171+K171</f>
        <v>1834.3558614411204</v>
      </c>
      <c r="N171" s="521"/>
    </row>
    <row r="172" spans="1:14" ht="31.5" hidden="1" outlineLevel="1" x14ac:dyDescent="0.25">
      <c r="A172" s="522" t="s">
        <v>91</v>
      </c>
      <c r="B172" s="528" t="s">
        <v>839</v>
      </c>
      <c r="C172" s="518" t="s">
        <v>834</v>
      </c>
      <c r="D172" s="535">
        <v>0.33753633999999988</v>
      </c>
      <c r="E172" s="535">
        <v>0.34873163999999995</v>
      </c>
      <c r="F172" s="520">
        <f>F28</f>
        <v>0.32511557124000001</v>
      </c>
      <c r="G172" s="520">
        <f>G28</f>
        <v>0.34499999999999997</v>
      </c>
      <c r="H172" s="521"/>
      <c r="I172" s="520">
        <f>I28</f>
        <v>0.35362499999999997</v>
      </c>
      <c r="J172" s="521"/>
      <c r="K172" s="520">
        <f>K28</f>
        <v>0.36246562499999996</v>
      </c>
      <c r="L172" s="521"/>
      <c r="M172" s="520">
        <f>G172+I172+K172</f>
        <v>1.0610906249999998</v>
      </c>
      <c r="N172" s="521"/>
    </row>
    <row r="173" spans="1:14" ht="31.5" hidden="1" outlineLevel="1" x14ac:dyDescent="0.25">
      <c r="A173" s="522" t="s">
        <v>1000</v>
      </c>
      <c r="B173" s="528" t="s">
        <v>840</v>
      </c>
      <c r="C173" s="518" t="s">
        <v>834</v>
      </c>
      <c r="D173" s="521"/>
      <c r="E173" s="521"/>
      <c r="F173" s="521"/>
      <c r="G173" s="521"/>
      <c r="H173" s="521"/>
      <c r="I173" s="521"/>
      <c r="J173" s="521"/>
      <c r="K173" s="521"/>
      <c r="L173" s="521"/>
      <c r="M173" s="521"/>
      <c r="N173" s="521"/>
    </row>
    <row r="174" spans="1:14" ht="47.25" hidden="1" outlineLevel="1" x14ac:dyDescent="0.25">
      <c r="A174" s="522" t="s">
        <v>1001</v>
      </c>
      <c r="B174" s="528" t="s">
        <v>841</v>
      </c>
      <c r="C174" s="518" t="s">
        <v>834</v>
      </c>
      <c r="D174" s="521"/>
      <c r="E174" s="521"/>
      <c r="F174" s="521"/>
      <c r="G174" s="521"/>
      <c r="H174" s="521"/>
      <c r="I174" s="521"/>
      <c r="J174" s="521"/>
      <c r="K174" s="521"/>
      <c r="L174" s="521"/>
      <c r="M174" s="521"/>
      <c r="N174" s="521"/>
    </row>
    <row r="175" spans="1:14" ht="47.25" hidden="1" outlineLevel="1" x14ac:dyDescent="0.25">
      <c r="A175" s="522" t="s">
        <v>1002</v>
      </c>
      <c r="B175" s="528" t="s">
        <v>842</v>
      </c>
      <c r="C175" s="518" t="s">
        <v>834</v>
      </c>
      <c r="D175" s="535">
        <v>3.1863417799999985</v>
      </c>
      <c r="E175" s="535">
        <v>0.70140950999999918</v>
      </c>
      <c r="F175" s="520">
        <f>F31</f>
        <v>0.48076140288135588</v>
      </c>
      <c r="G175" s="520">
        <f>G31</f>
        <v>0.47114617482372878</v>
      </c>
      <c r="H175" s="521"/>
      <c r="I175" s="520">
        <f>I31</f>
        <v>0.47114617482372878</v>
      </c>
      <c r="J175" s="521"/>
      <c r="K175" s="520">
        <f>K31</f>
        <v>0.47114617482372878</v>
      </c>
      <c r="L175" s="521"/>
      <c r="M175" s="520">
        <f>G175+I175+K175</f>
        <v>1.4134385244711862</v>
      </c>
      <c r="N175" s="521"/>
    </row>
    <row r="176" spans="1:14" ht="31.5" hidden="1" outlineLevel="1" x14ac:dyDescent="0.25">
      <c r="A176" s="522" t="s">
        <v>1003</v>
      </c>
      <c r="B176" s="528" t="s">
        <v>843</v>
      </c>
      <c r="C176" s="518" t="s">
        <v>834</v>
      </c>
      <c r="D176" s="521"/>
      <c r="E176" s="521"/>
      <c r="F176" s="521"/>
      <c r="G176" s="521"/>
      <c r="H176" s="521"/>
      <c r="I176" s="521"/>
      <c r="J176" s="521"/>
      <c r="K176" s="521"/>
      <c r="L176" s="521"/>
      <c r="M176" s="521"/>
      <c r="N176" s="521"/>
    </row>
    <row r="177" spans="1:14" ht="31.5" hidden="1" outlineLevel="1" x14ac:dyDescent="0.25">
      <c r="A177" s="522" t="s">
        <v>1004</v>
      </c>
      <c r="B177" s="528" t="s">
        <v>844</v>
      </c>
      <c r="C177" s="518" t="s">
        <v>834</v>
      </c>
      <c r="D177" s="521"/>
      <c r="E177" s="521"/>
      <c r="F177" s="521"/>
      <c r="G177" s="521"/>
      <c r="H177" s="521"/>
      <c r="I177" s="521"/>
      <c r="J177" s="521"/>
      <c r="K177" s="521"/>
      <c r="L177" s="521"/>
      <c r="M177" s="521"/>
      <c r="N177" s="521"/>
    </row>
    <row r="178" spans="1:14" ht="63" hidden="1" outlineLevel="1" x14ac:dyDescent="0.25">
      <c r="A178" s="522" t="s">
        <v>1005</v>
      </c>
      <c r="B178" s="528" t="s">
        <v>846</v>
      </c>
      <c r="C178" s="518" t="s">
        <v>834</v>
      </c>
      <c r="D178" s="521"/>
      <c r="E178" s="521"/>
      <c r="F178" s="521"/>
      <c r="G178" s="521"/>
      <c r="H178" s="521"/>
      <c r="I178" s="521"/>
      <c r="J178" s="521"/>
      <c r="K178" s="521"/>
      <c r="L178" s="521"/>
      <c r="M178" s="521"/>
      <c r="N178" s="521"/>
    </row>
    <row r="179" spans="1:14" ht="31.5" hidden="1" outlineLevel="1" x14ac:dyDescent="0.25">
      <c r="A179" s="522" t="s">
        <v>1006</v>
      </c>
      <c r="B179" s="529" t="s">
        <v>848</v>
      </c>
      <c r="C179" s="518" t="s">
        <v>834</v>
      </c>
      <c r="D179" s="521"/>
      <c r="E179" s="521"/>
      <c r="F179" s="521"/>
      <c r="G179" s="521"/>
      <c r="H179" s="521"/>
      <c r="I179" s="521"/>
      <c r="J179" s="521"/>
      <c r="K179" s="521"/>
      <c r="L179" s="521"/>
      <c r="M179" s="521"/>
      <c r="N179" s="521"/>
    </row>
    <row r="180" spans="1:14" ht="31.5" hidden="1" outlineLevel="1" x14ac:dyDescent="0.25">
      <c r="A180" s="522" t="s">
        <v>1007</v>
      </c>
      <c r="B180" s="529" t="s">
        <v>850</v>
      </c>
      <c r="C180" s="518" t="s">
        <v>834</v>
      </c>
      <c r="D180" s="521"/>
      <c r="E180" s="521"/>
      <c r="F180" s="521"/>
      <c r="G180" s="521"/>
      <c r="H180" s="521"/>
      <c r="I180" s="521"/>
      <c r="J180" s="521"/>
      <c r="K180" s="521"/>
      <c r="L180" s="521"/>
      <c r="M180" s="521"/>
      <c r="N180" s="521"/>
    </row>
    <row r="181" spans="1:14" ht="78.75" hidden="1" outlineLevel="1" x14ac:dyDescent="0.25">
      <c r="A181" s="522" t="s">
        <v>1008</v>
      </c>
      <c r="B181" s="528" t="s">
        <v>1009</v>
      </c>
      <c r="C181" s="518" t="s">
        <v>834</v>
      </c>
      <c r="D181" s="535">
        <f>D183</f>
        <v>38.230521449999998</v>
      </c>
      <c r="E181" s="535">
        <f t="shared" ref="E181:K181" si="8">E183</f>
        <v>31.733314889999999</v>
      </c>
      <c r="F181" s="535">
        <f t="shared" si="8"/>
        <v>31.916178827229604</v>
      </c>
      <c r="G181" s="535">
        <f t="shared" si="8"/>
        <v>39.377215629759213</v>
      </c>
      <c r="H181" s="521"/>
      <c r="I181" s="535">
        <f t="shared" si="8"/>
        <v>41.84240708036743</v>
      </c>
      <c r="J181" s="521"/>
      <c r="K181" s="535">
        <f t="shared" si="8"/>
        <v>40.768441529376211</v>
      </c>
      <c r="L181" s="521"/>
      <c r="M181" s="520">
        <f>G181+I181+K181</f>
        <v>121.98806423950285</v>
      </c>
      <c r="N181" s="521"/>
    </row>
    <row r="182" spans="1:14" ht="31.5" hidden="1" outlineLevel="1" x14ac:dyDescent="0.25">
      <c r="A182" s="522" t="s">
        <v>1010</v>
      </c>
      <c r="B182" s="529" t="s">
        <v>1011</v>
      </c>
      <c r="C182" s="518" t="s">
        <v>834</v>
      </c>
      <c r="D182" s="535"/>
      <c r="E182" s="521"/>
      <c r="F182" s="521"/>
      <c r="G182" s="521"/>
      <c r="H182" s="521"/>
      <c r="I182" s="521"/>
      <c r="J182" s="521"/>
      <c r="K182" s="521"/>
      <c r="L182" s="521"/>
      <c r="M182" s="521"/>
      <c r="N182" s="521"/>
    </row>
    <row r="183" spans="1:14" ht="63" hidden="1" outlineLevel="1" x14ac:dyDescent="0.25">
      <c r="A183" s="522" t="s">
        <v>1012</v>
      </c>
      <c r="B183" s="529" t="s">
        <v>1013</v>
      </c>
      <c r="C183" s="518" t="s">
        <v>834</v>
      </c>
      <c r="D183" s="535">
        <v>38.230521449999998</v>
      </c>
      <c r="E183" s="535">
        <v>31.733314889999999</v>
      </c>
      <c r="F183" s="535">
        <f>$E$183/$E$102*F102</f>
        <v>31.916178827229604</v>
      </c>
      <c r="G183" s="535">
        <f>$E$183/$E$102*G102</f>
        <v>39.377215629759213</v>
      </c>
      <c r="H183" s="521"/>
      <c r="I183" s="535">
        <f>$E$183/$E$102*I102</f>
        <v>41.84240708036743</v>
      </c>
      <c r="J183" s="521"/>
      <c r="K183" s="535">
        <f>$E$183/$E$102*K102</f>
        <v>40.768441529376211</v>
      </c>
      <c r="L183" s="521"/>
      <c r="M183" s="520">
        <f>G183+I183+K183</f>
        <v>121.98806423950285</v>
      </c>
      <c r="N183" s="521"/>
    </row>
    <row r="184" spans="1:14" hidden="1" outlineLevel="1" x14ac:dyDescent="0.25">
      <c r="A184" s="522" t="s">
        <v>1014</v>
      </c>
      <c r="B184" s="528" t="s">
        <v>852</v>
      </c>
      <c r="C184" s="518" t="s">
        <v>834</v>
      </c>
      <c r="D184" s="535">
        <v>10.986527690000049</v>
      </c>
      <c r="E184" s="520">
        <v>5.0754628999970492</v>
      </c>
      <c r="F184" s="535">
        <f>E184*1.02</f>
        <v>5.1769721579969907</v>
      </c>
      <c r="G184" s="535">
        <f>F184</f>
        <v>5.1769721579969907</v>
      </c>
      <c r="H184" s="521"/>
      <c r="I184" s="535">
        <f>G184</f>
        <v>5.1769721579969907</v>
      </c>
      <c r="J184" s="521"/>
      <c r="K184" s="535">
        <f>I184</f>
        <v>5.1769721579969907</v>
      </c>
      <c r="L184" s="521"/>
      <c r="M184" s="520">
        <f>G184+I184+K184</f>
        <v>15.530916473990972</v>
      </c>
      <c r="N184" s="521"/>
    </row>
    <row r="185" spans="1:14" ht="31.5" collapsed="1" x14ac:dyDescent="0.25">
      <c r="A185" s="530" t="s">
        <v>1015</v>
      </c>
      <c r="B185" s="526" t="s">
        <v>1016</v>
      </c>
      <c r="C185" s="518" t="s">
        <v>834</v>
      </c>
      <c r="D185" s="535">
        <f>D186+D187+D191+D192+D193+D194+D195+D196+D198+D199+D200+D201+D202</f>
        <v>490.27908457000382</v>
      </c>
      <c r="E185" s="535">
        <f>E186+E192+E194+E195+E196+E198+E199+E200+E202</f>
        <v>473.79251706424157</v>
      </c>
      <c r="F185" s="535">
        <f>F186+F192+F194+F195+F196+F198+F199+F200+F202</f>
        <v>503.28891240490219</v>
      </c>
      <c r="G185" s="535">
        <f>G186+G192+G194+G195+G196+G198+G199+G200+G202</f>
        <v>536.91717090045472</v>
      </c>
      <c r="H185" s="521"/>
      <c r="I185" s="535">
        <f>I186+I192+I194+I195+I196+I198+I199+I200+I202</f>
        <v>563.67117719121381</v>
      </c>
      <c r="J185" s="521"/>
      <c r="K185" s="535">
        <f>K186+K192+K194+K195+K196+K198+K199+K200+K202</f>
        <v>586.28857613222101</v>
      </c>
      <c r="L185" s="521"/>
      <c r="M185" s="535">
        <f>M186+M192+M194+M195+M196+M198+M199+M200+M202</f>
        <v>1688.1883339016995</v>
      </c>
      <c r="N185" s="521"/>
    </row>
    <row r="186" spans="1:14" hidden="1" outlineLevel="1" x14ac:dyDescent="0.25">
      <c r="A186" s="522" t="s">
        <v>1017</v>
      </c>
      <c r="B186" s="528" t="s">
        <v>1018</v>
      </c>
      <c r="C186" s="518" t="s">
        <v>834</v>
      </c>
      <c r="D186" s="535">
        <v>186.20311201999999</v>
      </c>
      <c r="E186" s="535">
        <v>161.64953625999996</v>
      </c>
      <c r="F186" s="535">
        <f>F54</f>
        <v>156.83059566465113</v>
      </c>
      <c r="G186" s="535">
        <f>G54</f>
        <v>160.20479668452691</v>
      </c>
      <c r="H186" s="521"/>
      <c r="I186" s="535">
        <f>I54</f>
        <v>166.61298855190799</v>
      </c>
      <c r="J186" s="521"/>
      <c r="K186" s="535">
        <f>K54</f>
        <v>173.27750809398432</v>
      </c>
      <c r="L186" s="521"/>
      <c r="M186" s="520">
        <f>G186+I186+K186</f>
        <v>500.09529333041928</v>
      </c>
      <c r="N186" s="521"/>
    </row>
    <row r="187" spans="1:14" ht="31.5" hidden="1" outlineLevel="1" x14ac:dyDescent="0.25">
      <c r="A187" s="522" t="s">
        <v>1019</v>
      </c>
      <c r="B187" s="528" t="s">
        <v>1020</v>
      </c>
      <c r="C187" s="518" t="s">
        <v>834</v>
      </c>
      <c r="D187" s="521"/>
      <c r="E187" s="521"/>
      <c r="F187" s="521"/>
      <c r="G187" s="521"/>
      <c r="H187" s="521"/>
      <c r="I187" s="521"/>
      <c r="J187" s="521"/>
      <c r="K187" s="521"/>
      <c r="L187" s="521"/>
      <c r="M187" s="521"/>
      <c r="N187" s="521"/>
    </row>
    <row r="188" spans="1:14" ht="47.25" hidden="1" outlineLevel="1" x14ac:dyDescent="0.25">
      <c r="A188" s="522" t="s">
        <v>1021</v>
      </c>
      <c r="B188" s="529" t="s">
        <v>1022</v>
      </c>
      <c r="C188" s="518" t="s">
        <v>834</v>
      </c>
      <c r="D188" s="521"/>
      <c r="E188" s="521"/>
      <c r="F188" s="521"/>
      <c r="G188" s="521"/>
      <c r="H188" s="521"/>
      <c r="I188" s="521"/>
      <c r="J188" s="521"/>
      <c r="K188" s="521"/>
      <c r="L188" s="521"/>
      <c r="M188" s="521"/>
      <c r="N188" s="521"/>
    </row>
    <row r="189" spans="1:14" ht="31.5" hidden="1" outlineLevel="1" x14ac:dyDescent="0.25">
      <c r="A189" s="522" t="s">
        <v>1023</v>
      </c>
      <c r="B189" s="529" t="s">
        <v>1024</v>
      </c>
      <c r="C189" s="518" t="s">
        <v>834</v>
      </c>
      <c r="D189" s="521"/>
      <c r="E189" s="521"/>
      <c r="F189" s="521"/>
      <c r="G189" s="521"/>
      <c r="H189" s="521"/>
      <c r="I189" s="521"/>
      <c r="J189" s="521"/>
      <c r="K189" s="521"/>
      <c r="L189" s="521"/>
      <c r="M189" s="521"/>
      <c r="N189" s="521"/>
    </row>
    <row r="190" spans="1:14" hidden="1" outlineLevel="1" x14ac:dyDescent="0.25">
      <c r="A190" s="522" t="s">
        <v>1025</v>
      </c>
      <c r="B190" s="529" t="s">
        <v>1026</v>
      </c>
      <c r="C190" s="518" t="s">
        <v>834</v>
      </c>
      <c r="D190" s="521"/>
      <c r="E190" s="521"/>
      <c r="F190" s="521"/>
      <c r="G190" s="521"/>
      <c r="H190" s="521"/>
      <c r="I190" s="521"/>
      <c r="J190" s="521"/>
      <c r="K190" s="521"/>
      <c r="L190" s="521"/>
      <c r="M190" s="521"/>
      <c r="N190" s="521"/>
    </row>
    <row r="191" spans="1:14" ht="78.75" hidden="1" outlineLevel="1" x14ac:dyDescent="0.25">
      <c r="A191" s="522" t="s">
        <v>1027</v>
      </c>
      <c r="B191" s="528" t="s">
        <v>1028</v>
      </c>
      <c r="C191" s="518" t="s">
        <v>834</v>
      </c>
      <c r="D191" s="521"/>
      <c r="E191" s="521"/>
      <c r="F191" s="521"/>
      <c r="G191" s="521"/>
      <c r="H191" s="521"/>
      <c r="I191" s="521"/>
      <c r="J191" s="521"/>
      <c r="K191" s="521"/>
      <c r="L191" s="521"/>
      <c r="M191" s="521"/>
      <c r="N191" s="521"/>
    </row>
    <row r="192" spans="1:14" ht="63" hidden="1" outlineLevel="1" x14ac:dyDescent="0.25">
      <c r="A192" s="522" t="s">
        <v>1029</v>
      </c>
      <c r="B192" s="528" t="s">
        <v>1030</v>
      </c>
      <c r="C192" s="518" t="s">
        <v>834</v>
      </c>
      <c r="D192" s="535">
        <v>2.36378354</v>
      </c>
      <c r="E192" s="535">
        <v>1.45741455</v>
      </c>
      <c r="F192" s="535">
        <f>F64</f>
        <v>1.8317446505615218</v>
      </c>
      <c r="G192" s="535">
        <f>G64</f>
        <v>2.110938</v>
      </c>
      <c r="H192" s="521"/>
      <c r="I192" s="535">
        <f>I64</f>
        <v>2.1848208299999996</v>
      </c>
      <c r="J192" s="521"/>
      <c r="K192" s="535">
        <f>K64</f>
        <v>2.2612895590499993</v>
      </c>
      <c r="L192" s="521"/>
      <c r="M192" s="535">
        <f>M64*1.2</f>
        <v>7.8684580668599988</v>
      </c>
      <c r="N192" s="521"/>
    </row>
    <row r="193" spans="1:14" ht="47.25" hidden="1" outlineLevel="1" x14ac:dyDescent="0.25">
      <c r="A193" s="522" t="s">
        <v>1031</v>
      </c>
      <c r="B193" s="528" t="s">
        <v>1032</v>
      </c>
      <c r="C193" s="518" t="s">
        <v>834</v>
      </c>
      <c r="D193" s="521"/>
      <c r="E193" s="521"/>
      <c r="F193" s="521"/>
      <c r="G193" s="521"/>
      <c r="H193" s="521"/>
      <c r="I193" s="521"/>
      <c r="J193" s="521"/>
      <c r="K193" s="521"/>
      <c r="L193" s="521"/>
      <c r="M193" s="521"/>
      <c r="N193" s="521"/>
    </row>
    <row r="194" spans="1:14" hidden="1" outlineLevel="1" x14ac:dyDescent="0.25">
      <c r="A194" s="522" t="s">
        <v>1033</v>
      </c>
      <c r="B194" s="528" t="s">
        <v>1034</v>
      </c>
      <c r="C194" s="518" t="s">
        <v>834</v>
      </c>
      <c r="D194" s="535">
        <v>136.76335043000003</v>
      </c>
      <c r="E194" s="535">
        <v>149.6579640299999</v>
      </c>
      <c r="F194" s="535">
        <f>$E$194/$E$68*F68</f>
        <v>159.45760811502126</v>
      </c>
      <c r="G194" s="535">
        <f>$E$194/$E$68*G68</f>
        <v>175.50807666385296</v>
      </c>
      <c r="H194" s="521"/>
      <c r="I194" s="535">
        <f>$E$194/$E$68*I68</f>
        <v>182.52839973040707</v>
      </c>
      <c r="J194" s="521"/>
      <c r="K194" s="535">
        <f>$E$194/$E$68*K68</f>
        <v>189.82953571962338</v>
      </c>
      <c r="L194" s="521"/>
      <c r="M194" s="535">
        <f t="shared" ref="M194:M200" si="9">G194+I194+K194</f>
        <v>547.86601211388347</v>
      </c>
      <c r="N194" s="521"/>
    </row>
    <row r="195" spans="1:14" hidden="1" outlineLevel="1" x14ac:dyDescent="0.25">
      <c r="A195" s="522" t="s">
        <v>1035</v>
      </c>
      <c r="B195" s="528" t="s">
        <v>1036</v>
      </c>
      <c r="C195" s="518" t="s">
        <v>834</v>
      </c>
      <c r="D195" s="535">
        <v>38.798259639999991</v>
      </c>
      <c r="E195" s="535">
        <v>38.200019689999998</v>
      </c>
      <c r="F195" s="535">
        <f>$E$195/$E$194*F194</f>
        <v>40.701367342489561</v>
      </c>
      <c r="G195" s="535">
        <f>$E$195/$E$194*G194</f>
        <v>44.798230603813835</v>
      </c>
      <c r="H195" s="521"/>
      <c r="I195" s="535">
        <f>$E$195/$E$194*I194</f>
        <v>46.590159827966389</v>
      </c>
      <c r="J195" s="521"/>
      <c r="K195" s="535">
        <f>$E$195/$E$194*K194</f>
        <v>48.453766221085054</v>
      </c>
      <c r="L195" s="521"/>
      <c r="M195" s="535">
        <f t="shared" si="9"/>
        <v>139.84215665286527</v>
      </c>
      <c r="N195" s="521"/>
    </row>
    <row r="196" spans="1:14" ht="33.75" hidden="1" customHeight="1" outlineLevel="1" x14ac:dyDescent="0.25">
      <c r="A196" s="522" t="s">
        <v>1037</v>
      </c>
      <c r="B196" s="528" t="s">
        <v>1038</v>
      </c>
      <c r="C196" s="518" t="s">
        <v>834</v>
      </c>
      <c r="D196" s="535">
        <v>61.304838169999989</v>
      </c>
      <c r="E196" s="535">
        <v>59.623620180000017</v>
      </c>
      <c r="F196" s="535">
        <v>69.05945758</v>
      </c>
      <c r="G196" s="535">
        <v>76.132599999999996</v>
      </c>
      <c r="H196" s="521"/>
      <c r="I196" s="535">
        <v>80.724941450000003</v>
      </c>
      <c r="J196" s="521"/>
      <c r="K196" s="535">
        <v>84.457416330000001</v>
      </c>
      <c r="L196" s="521"/>
      <c r="M196" s="535">
        <f t="shared" si="9"/>
        <v>241.31495777999999</v>
      </c>
      <c r="N196" s="521"/>
    </row>
    <row r="197" spans="1:14" hidden="1" outlineLevel="1" x14ac:dyDescent="0.25">
      <c r="A197" s="522" t="s">
        <v>1039</v>
      </c>
      <c r="B197" s="529" t="s">
        <v>1040</v>
      </c>
      <c r="C197" s="518" t="s">
        <v>834</v>
      </c>
      <c r="D197" s="535">
        <v>0.42785699999999999</v>
      </c>
      <c r="E197" s="536">
        <v>1.2712919999999999</v>
      </c>
      <c r="F197" s="520">
        <f>F124</f>
        <v>3.8669996500000003</v>
      </c>
      <c r="G197" s="520">
        <f>G124</f>
        <v>7.8356000000000003</v>
      </c>
      <c r="H197" s="521"/>
      <c r="I197" s="520">
        <f>I124</f>
        <v>7.757244</v>
      </c>
      <c r="J197" s="521"/>
      <c r="K197" s="520">
        <f>K124</f>
        <v>7.6020991200000001</v>
      </c>
      <c r="L197" s="521"/>
      <c r="M197" s="535">
        <f t="shared" si="9"/>
        <v>23.194943119999998</v>
      </c>
      <c r="N197" s="521"/>
    </row>
    <row r="198" spans="1:14" ht="31.5" hidden="1" outlineLevel="1" x14ac:dyDescent="0.25">
      <c r="A198" s="522" t="s">
        <v>1041</v>
      </c>
      <c r="B198" s="528" t="s">
        <v>1042</v>
      </c>
      <c r="C198" s="518" t="s">
        <v>834</v>
      </c>
      <c r="D198" s="535">
        <v>10.674379269999998</v>
      </c>
      <c r="E198" s="535">
        <f>D198/(D60+D61)*(E60+E61)</f>
        <v>12.762053854242174</v>
      </c>
      <c r="F198" s="535">
        <f>E198/(E60+E61)*(F60+F61)</f>
        <v>10.826716416468901</v>
      </c>
      <c r="G198" s="535">
        <f>F198/(F60+F61)*(G60+G61)</f>
        <v>18.657501134125404</v>
      </c>
      <c r="H198" s="535"/>
      <c r="I198" s="535">
        <f>G198/(G60+G61)*(I60+I61)</f>
        <v>19.403801179490422</v>
      </c>
      <c r="J198" s="535"/>
      <c r="K198" s="535">
        <f>I198/(I60+I61)*(K60+K61)</f>
        <v>20.179953226670037</v>
      </c>
      <c r="L198" s="521"/>
      <c r="M198" s="535">
        <f t="shared" si="9"/>
        <v>58.241255540285863</v>
      </c>
      <c r="N198" s="521"/>
    </row>
    <row r="199" spans="1:14" ht="31.5" hidden="1" outlineLevel="1" x14ac:dyDescent="0.25">
      <c r="A199" s="522" t="s">
        <v>1043</v>
      </c>
      <c r="B199" s="528" t="s">
        <v>1044</v>
      </c>
      <c r="C199" s="518" t="s">
        <v>834</v>
      </c>
      <c r="D199" s="535">
        <v>19.400191079999988</v>
      </c>
      <c r="E199" s="535">
        <v>22.35797718999995</v>
      </c>
      <c r="F199" s="535">
        <f>E199/E62*F62</f>
        <v>33.166516859599803</v>
      </c>
      <c r="G199" s="535">
        <f>F199/F62*G62</f>
        <v>27.384608160705763</v>
      </c>
      <c r="H199" s="521"/>
      <c r="I199" s="535">
        <f>G199/G62*I62</f>
        <v>32.815448264269016</v>
      </c>
      <c r="J199" s="521"/>
      <c r="K199" s="535">
        <f>I199/I62*K62</f>
        <v>33.502210964530434</v>
      </c>
      <c r="L199" s="521"/>
      <c r="M199" s="535">
        <f t="shared" si="9"/>
        <v>93.702267389505209</v>
      </c>
      <c r="N199" s="521"/>
    </row>
    <row r="200" spans="1:14" ht="31.5" hidden="1" outlineLevel="1" x14ac:dyDescent="0.25">
      <c r="A200" s="522" t="s">
        <v>1045</v>
      </c>
      <c r="B200" s="528" t="s">
        <v>1046</v>
      </c>
      <c r="C200" s="518" t="s">
        <v>834</v>
      </c>
      <c r="D200" s="535">
        <v>2.2795566300000019</v>
      </c>
      <c r="E200" s="535">
        <v>2.2795566300000019</v>
      </c>
      <c r="F200" s="535">
        <f>F75</f>
        <v>2.2669115411082363</v>
      </c>
      <c r="G200" s="535">
        <f>G75</f>
        <v>2.389465533728</v>
      </c>
      <c r="H200" s="521"/>
      <c r="I200" s="535">
        <f>I75</f>
        <v>2.4850441550771198</v>
      </c>
      <c r="J200" s="521"/>
      <c r="K200" s="535">
        <f>K75</f>
        <v>2.4850441550771198</v>
      </c>
      <c r="L200" s="521"/>
      <c r="M200" s="535">
        <f t="shared" si="9"/>
        <v>7.3595538438822388</v>
      </c>
      <c r="N200" s="521"/>
    </row>
    <row r="201" spans="1:14" ht="94.5" hidden="1" outlineLevel="1" x14ac:dyDescent="0.25">
      <c r="A201" s="522" t="s">
        <v>1047</v>
      </c>
      <c r="B201" s="528" t="s">
        <v>1048</v>
      </c>
      <c r="C201" s="518" t="s">
        <v>834</v>
      </c>
      <c r="D201" s="521"/>
      <c r="E201" s="521"/>
      <c r="F201" s="521"/>
      <c r="G201" s="521"/>
      <c r="H201" s="521"/>
      <c r="I201" s="521"/>
      <c r="J201" s="521"/>
      <c r="K201" s="521"/>
      <c r="L201" s="521"/>
      <c r="M201" s="521"/>
      <c r="N201" s="521"/>
    </row>
    <row r="202" spans="1:14" ht="31.5" hidden="1" outlineLevel="1" x14ac:dyDescent="0.25">
      <c r="A202" s="522" t="s">
        <v>1049</v>
      </c>
      <c r="B202" s="528" t="s">
        <v>1050</v>
      </c>
      <c r="C202" s="518" t="s">
        <v>834</v>
      </c>
      <c r="D202" s="535">
        <v>32.491613790003882</v>
      </c>
      <c r="E202" s="520">
        <v>25.80437467999964</v>
      </c>
      <c r="F202" s="535">
        <f>(D202+E202)/2</f>
        <v>29.147994235001761</v>
      </c>
      <c r="G202" s="535">
        <f>F202*1.02</f>
        <v>29.730954119701796</v>
      </c>
      <c r="H202" s="521"/>
      <c r="I202" s="535">
        <f>G202*1.02</f>
        <v>30.325573202095832</v>
      </c>
      <c r="J202" s="521"/>
      <c r="K202" s="535">
        <f>I202*1.05</f>
        <v>31.841851862200624</v>
      </c>
      <c r="L202" s="521"/>
      <c r="M202" s="535">
        <f>G202+I202+K202</f>
        <v>91.898379183998259</v>
      </c>
      <c r="N202" s="521"/>
    </row>
    <row r="203" spans="1:14" ht="31.5" collapsed="1" x14ac:dyDescent="0.25">
      <c r="A203" s="530" t="s">
        <v>1051</v>
      </c>
      <c r="B203" s="526" t="s">
        <v>1052</v>
      </c>
      <c r="C203" s="518" t="s">
        <v>834</v>
      </c>
      <c r="D203" s="521"/>
      <c r="E203" s="521"/>
      <c r="F203" s="521"/>
      <c r="G203" s="521"/>
      <c r="H203" s="521"/>
      <c r="I203" s="521"/>
      <c r="J203" s="521"/>
      <c r="K203" s="521"/>
      <c r="L203" s="521"/>
      <c r="M203" s="521"/>
      <c r="N203" s="521"/>
    </row>
    <row r="204" spans="1:14" ht="47.25" hidden="1" outlineLevel="1" x14ac:dyDescent="0.25">
      <c r="A204" s="522" t="s">
        <v>1053</v>
      </c>
      <c r="B204" s="528" t="s">
        <v>1054</v>
      </c>
      <c r="C204" s="518" t="s">
        <v>834</v>
      </c>
      <c r="D204" s="521"/>
      <c r="E204" s="521"/>
      <c r="F204" s="521"/>
      <c r="G204" s="521"/>
      <c r="H204" s="521"/>
      <c r="I204" s="521"/>
      <c r="J204" s="521"/>
      <c r="K204" s="521"/>
      <c r="L204" s="521"/>
      <c r="M204" s="521"/>
      <c r="N204" s="521"/>
    </row>
    <row r="205" spans="1:14" ht="47.25" hidden="1" outlineLevel="1" x14ac:dyDescent="0.25">
      <c r="A205" s="522" t="s">
        <v>1055</v>
      </c>
      <c r="B205" s="528" t="s">
        <v>1056</v>
      </c>
      <c r="C205" s="518" t="s">
        <v>834</v>
      </c>
      <c r="D205" s="521"/>
      <c r="E205" s="521"/>
      <c r="F205" s="521"/>
      <c r="G205" s="521"/>
      <c r="H205" s="521"/>
      <c r="I205" s="521"/>
      <c r="J205" s="521"/>
      <c r="K205" s="521"/>
      <c r="L205" s="521"/>
      <c r="M205" s="521"/>
      <c r="N205" s="521"/>
    </row>
    <row r="206" spans="1:14" ht="62.25" hidden="1" customHeight="1" outlineLevel="1" x14ac:dyDescent="0.25">
      <c r="A206" s="522" t="s">
        <v>1057</v>
      </c>
      <c r="B206" s="529" t="s">
        <v>1058</v>
      </c>
      <c r="C206" s="518" t="s">
        <v>834</v>
      </c>
      <c r="D206" s="521"/>
      <c r="E206" s="521"/>
      <c r="F206" s="521"/>
      <c r="G206" s="521"/>
      <c r="H206" s="521"/>
      <c r="I206" s="521"/>
      <c r="J206" s="521"/>
      <c r="K206" s="521"/>
      <c r="L206" s="521"/>
      <c r="M206" s="521"/>
      <c r="N206" s="521"/>
    </row>
    <row r="207" spans="1:14" ht="31.5" hidden="1" outlineLevel="1" x14ac:dyDescent="0.25">
      <c r="A207" s="530" t="s">
        <v>1059</v>
      </c>
      <c r="B207" s="531" t="s">
        <v>1060</v>
      </c>
      <c r="C207" s="518" t="s">
        <v>834</v>
      </c>
      <c r="D207" s="521"/>
      <c r="E207" s="521"/>
      <c r="F207" s="521"/>
      <c r="G207" s="521"/>
      <c r="H207" s="521"/>
      <c r="I207" s="521"/>
      <c r="J207" s="521"/>
      <c r="K207" s="521"/>
      <c r="L207" s="521"/>
      <c r="M207" s="521"/>
      <c r="N207" s="521"/>
    </row>
    <row r="208" spans="1:14" ht="63" hidden="1" outlineLevel="1" x14ac:dyDescent="0.25">
      <c r="A208" s="530" t="s">
        <v>1061</v>
      </c>
      <c r="B208" s="531" t="s">
        <v>1062</v>
      </c>
      <c r="C208" s="518" t="s">
        <v>834</v>
      </c>
      <c r="D208" s="521"/>
      <c r="E208" s="521"/>
      <c r="F208" s="521"/>
      <c r="G208" s="521"/>
      <c r="H208" s="521"/>
      <c r="I208" s="521"/>
      <c r="J208" s="521"/>
      <c r="K208" s="521"/>
      <c r="L208" s="521"/>
      <c r="M208" s="521"/>
      <c r="N208" s="521"/>
    </row>
    <row r="209" spans="1:16" ht="31.5" hidden="1" outlineLevel="1" x14ac:dyDescent="0.25">
      <c r="A209" s="537" t="s">
        <v>1063</v>
      </c>
      <c r="B209" s="528" t="s">
        <v>1064</v>
      </c>
      <c r="C209" s="518" t="s">
        <v>834</v>
      </c>
      <c r="D209" s="521"/>
      <c r="E209" s="521"/>
      <c r="F209" s="521"/>
      <c r="G209" s="521"/>
      <c r="H209" s="521"/>
      <c r="I209" s="521"/>
      <c r="J209" s="521"/>
      <c r="K209" s="521"/>
      <c r="L209" s="521"/>
      <c r="M209" s="521"/>
      <c r="N209" s="521"/>
    </row>
    <row r="210" spans="1:16" ht="31.5" x14ac:dyDescent="0.25">
      <c r="A210" s="530" t="s">
        <v>1065</v>
      </c>
      <c r="B210" s="526" t="s">
        <v>1066</v>
      </c>
      <c r="C210" s="518" t="s">
        <v>834</v>
      </c>
      <c r="D210" s="535">
        <f>D211</f>
        <v>26.647181880000002</v>
      </c>
      <c r="E210" s="535">
        <f>E211</f>
        <v>50.462192250000001</v>
      </c>
      <c r="F210" s="535">
        <f>F211</f>
        <v>78.450783549999997</v>
      </c>
      <c r="G210" s="535">
        <f>G211</f>
        <v>89.38600000000001</v>
      </c>
      <c r="H210" s="535"/>
      <c r="I210" s="535">
        <f>I211</f>
        <v>95.313999999999993</v>
      </c>
      <c r="J210" s="535"/>
      <c r="K210" s="535">
        <f>K211</f>
        <v>91.432000000000002</v>
      </c>
      <c r="L210" s="535"/>
      <c r="M210" s="535">
        <f t="shared" ref="M210:M215" si="10">G210+I210+K210</f>
        <v>276.13200000000001</v>
      </c>
      <c r="N210" s="521"/>
      <c r="P210" s="538"/>
    </row>
    <row r="211" spans="1:16" ht="31.5" outlineLevel="1" x14ac:dyDescent="0.25">
      <c r="A211" s="537" t="s">
        <v>1067</v>
      </c>
      <c r="B211" s="528" t="s">
        <v>1068</v>
      </c>
      <c r="C211" s="518" t="s">
        <v>834</v>
      </c>
      <c r="D211" s="535">
        <f>SUM(D212:D215)</f>
        <v>26.647181880000002</v>
      </c>
      <c r="E211" s="535">
        <f>SUM(E212:E215)</f>
        <v>50.462192250000001</v>
      </c>
      <c r="F211" s="535">
        <f>SUM(F212:F215)</f>
        <v>78.450783549999997</v>
      </c>
      <c r="G211" s="535">
        <f>SUM(G212:G215)</f>
        <v>89.38600000000001</v>
      </c>
      <c r="H211" s="535"/>
      <c r="I211" s="535">
        <f>SUM(I212:I215)</f>
        <v>95.313999999999993</v>
      </c>
      <c r="J211" s="535"/>
      <c r="K211" s="535">
        <f>SUM(K212:K215)</f>
        <v>91.432000000000002</v>
      </c>
      <c r="L211" s="535"/>
      <c r="M211" s="535">
        <f t="shared" si="10"/>
        <v>276.13200000000001</v>
      </c>
      <c r="N211" s="521"/>
      <c r="P211" s="538"/>
    </row>
    <row r="212" spans="1:16" ht="31.5" outlineLevel="1" x14ac:dyDescent="0.25">
      <c r="A212" s="537" t="s">
        <v>1069</v>
      </c>
      <c r="B212" s="529" t="s">
        <v>1070</v>
      </c>
      <c r="C212" s="518" t="s">
        <v>834</v>
      </c>
      <c r="D212" s="535">
        <v>3.2804000000000002</v>
      </c>
      <c r="E212" s="535">
        <v>0.48</v>
      </c>
      <c r="F212" s="535">
        <v>7.4453987200000009</v>
      </c>
      <c r="G212" s="535">
        <v>28.742000000000001</v>
      </c>
      <c r="H212" s="535"/>
      <c r="I212" s="535">
        <v>58.755000000000003</v>
      </c>
      <c r="J212" s="521"/>
      <c r="K212" s="535">
        <v>64.408000000000001</v>
      </c>
      <c r="L212" s="521"/>
      <c r="M212" s="535">
        <f t="shared" si="10"/>
        <v>151.905</v>
      </c>
      <c r="N212" s="521"/>
      <c r="P212" s="538"/>
    </row>
    <row r="213" spans="1:16" ht="31.5" outlineLevel="1" x14ac:dyDescent="0.25">
      <c r="A213" s="537" t="s">
        <v>1071</v>
      </c>
      <c r="B213" s="529" t="s">
        <v>1072</v>
      </c>
      <c r="C213" s="518" t="s">
        <v>834</v>
      </c>
      <c r="D213" s="535">
        <v>22.251614920000002</v>
      </c>
      <c r="E213" s="535">
        <v>39.268426600000005</v>
      </c>
      <c r="F213" s="535">
        <v>49.962878019999998</v>
      </c>
      <c r="G213" s="535">
        <v>36.054000000000002</v>
      </c>
      <c r="H213" s="521"/>
      <c r="I213" s="535">
        <v>17.959</v>
      </c>
      <c r="J213" s="521"/>
      <c r="K213" s="535">
        <v>21.864000000000001</v>
      </c>
      <c r="L213" s="521"/>
      <c r="M213" s="535">
        <f t="shared" si="10"/>
        <v>75.87700000000001</v>
      </c>
      <c r="N213" s="521"/>
    </row>
    <row r="214" spans="1:16" ht="47.25" outlineLevel="1" x14ac:dyDescent="0.25">
      <c r="A214" s="537" t="s">
        <v>1073</v>
      </c>
      <c r="B214" s="529" t="s">
        <v>1074</v>
      </c>
      <c r="C214" s="518" t="s">
        <v>834</v>
      </c>
      <c r="D214" s="535">
        <v>1.0742780599999999</v>
      </c>
      <c r="E214" s="536">
        <v>0</v>
      </c>
      <c r="F214" s="535">
        <v>16.52704014</v>
      </c>
      <c r="G214" s="535">
        <v>23.19</v>
      </c>
      <c r="H214" s="535"/>
      <c r="I214" s="535">
        <v>10</v>
      </c>
      <c r="J214" s="535"/>
      <c r="K214" s="535">
        <v>4.5599999999999996</v>
      </c>
      <c r="L214" s="521"/>
      <c r="M214" s="536">
        <f t="shared" si="10"/>
        <v>37.75</v>
      </c>
      <c r="N214" s="521"/>
    </row>
    <row r="215" spans="1:16" ht="47.25" outlineLevel="1" x14ac:dyDescent="0.25">
      <c r="A215" s="537" t="s">
        <v>1075</v>
      </c>
      <c r="B215" s="529" t="s">
        <v>1076</v>
      </c>
      <c r="C215" s="518" t="s">
        <v>834</v>
      </c>
      <c r="D215" s="536">
        <v>4.0888899999999999E-2</v>
      </c>
      <c r="E215" s="536">
        <v>10.713765649999999</v>
      </c>
      <c r="F215" s="535">
        <v>4.5154666700000003</v>
      </c>
      <c r="G215" s="535">
        <v>1.4000000000000001</v>
      </c>
      <c r="H215" s="521"/>
      <c r="I215" s="535">
        <v>8.6000000000000014</v>
      </c>
      <c r="J215" s="521"/>
      <c r="K215" s="535">
        <v>0.6</v>
      </c>
      <c r="L215" s="521"/>
      <c r="M215" s="520">
        <f t="shared" si="10"/>
        <v>10.600000000000001</v>
      </c>
      <c r="N215" s="521"/>
    </row>
    <row r="216" spans="1:16" ht="47.25" hidden="1" x14ac:dyDescent="0.25">
      <c r="A216" s="537" t="s">
        <v>1077</v>
      </c>
      <c r="B216" s="529" t="s">
        <v>1078</v>
      </c>
      <c r="C216" s="518" t="s">
        <v>834</v>
      </c>
      <c r="D216" s="521"/>
      <c r="E216" s="521"/>
      <c r="F216" s="521"/>
      <c r="G216" s="521"/>
      <c r="H216" s="521"/>
      <c r="I216" s="521"/>
      <c r="J216" s="521"/>
      <c r="K216" s="521"/>
      <c r="L216" s="521"/>
      <c r="M216" s="521"/>
      <c r="N216" s="521"/>
    </row>
    <row r="217" spans="1:16" ht="47.25" hidden="1" x14ac:dyDescent="0.25">
      <c r="A217" s="537" t="s">
        <v>1079</v>
      </c>
      <c r="B217" s="529" t="s">
        <v>1080</v>
      </c>
      <c r="C217" s="518" t="s">
        <v>834</v>
      </c>
      <c r="D217" s="521"/>
      <c r="E217" s="521"/>
      <c r="F217" s="521"/>
      <c r="G217" s="521"/>
      <c r="H217" s="521"/>
      <c r="I217" s="521"/>
      <c r="J217" s="521"/>
      <c r="K217" s="521"/>
      <c r="L217" s="521"/>
      <c r="M217" s="521"/>
      <c r="N217" s="521"/>
    </row>
    <row r="218" spans="1:16" ht="31.5" hidden="1" x14ac:dyDescent="0.25">
      <c r="A218" s="537" t="s">
        <v>1081</v>
      </c>
      <c r="B218" s="528" t="s">
        <v>1082</v>
      </c>
      <c r="C218" s="518" t="s">
        <v>834</v>
      </c>
      <c r="D218" s="521"/>
      <c r="E218" s="521"/>
      <c r="F218" s="521"/>
      <c r="G218" s="521"/>
      <c r="H218" s="521"/>
      <c r="I218" s="521"/>
      <c r="J218" s="521"/>
      <c r="K218" s="521"/>
      <c r="L218" s="521"/>
      <c r="M218" s="521"/>
      <c r="N218" s="521"/>
    </row>
    <row r="219" spans="1:16" ht="47.25" hidden="1" x14ac:dyDescent="0.25">
      <c r="A219" s="537" t="s">
        <v>1083</v>
      </c>
      <c r="B219" s="528" t="s">
        <v>1084</v>
      </c>
      <c r="C219" s="518" t="s">
        <v>834</v>
      </c>
      <c r="D219" s="521"/>
      <c r="E219" s="521"/>
      <c r="F219" s="521"/>
      <c r="G219" s="521"/>
      <c r="H219" s="521"/>
      <c r="I219" s="521"/>
      <c r="J219" s="521"/>
      <c r="K219" s="521"/>
      <c r="L219" s="521"/>
      <c r="M219" s="521"/>
      <c r="N219" s="521"/>
    </row>
    <row r="220" spans="1:16" hidden="1" x14ac:dyDescent="0.25">
      <c r="A220" s="537" t="s">
        <v>1085</v>
      </c>
      <c r="B220" s="528" t="s">
        <v>915</v>
      </c>
      <c r="C220" s="518" t="s">
        <v>608</v>
      </c>
      <c r="D220" s="521"/>
      <c r="E220" s="521"/>
      <c r="F220" s="521"/>
      <c r="G220" s="521"/>
      <c r="H220" s="521"/>
      <c r="I220" s="521"/>
      <c r="J220" s="521"/>
      <c r="K220" s="521"/>
      <c r="L220" s="521"/>
      <c r="M220" s="521"/>
      <c r="N220" s="521"/>
    </row>
    <row r="221" spans="1:16" ht="63" hidden="1" x14ac:dyDescent="0.25">
      <c r="A221" s="537" t="s">
        <v>1086</v>
      </c>
      <c r="B221" s="529" t="s">
        <v>1087</v>
      </c>
      <c r="C221" s="518" t="s">
        <v>834</v>
      </c>
      <c r="D221" s="521"/>
      <c r="E221" s="521"/>
      <c r="F221" s="521"/>
      <c r="G221" s="521"/>
      <c r="H221" s="521"/>
      <c r="I221" s="521"/>
      <c r="J221" s="521"/>
      <c r="K221" s="521"/>
      <c r="L221" s="521"/>
      <c r="M221" s="521"/>
      <c r="N221" s="521"/>
    </row>
    <row r="222" spans="1:16" ht="31.5" x14ac:dyDescent="0.25">
      <c r="A222" s="530" t="s">
        <v>1088</v>
      </c>
      <c r="B222" s="526" t="s">
        <v>1089</v>
      </c>
      <c r="C222" s="518" t="s">
        <v>834</v>
      </c>
      <c r="D222" s="535">
        <f>D223</f>
        <v>13.905409099999993</v>
      </c>
      <c r="E222" s="535">
        <f>E223</f>
        <v>16.675705430000001</v>
      </c>
      <c r="F222" s="535">
        <f>F223</f>
        <v>17.829143194398057</v>
      </c>
      <c r="G222" s="535">
        <f>G223</f>
        <v>14.818</v>
      </c>
      <c r="H222" s="521"/>
      <c r="I222" s="535">
        <f>I223</f>
        <v>14.818</v>
      </c>
      <c r="J222" s="521"/>
      <c r="K222" s="535">
        <f>K223</f>
        <v>17.574932903367369</v>
      </c>
      <c r="L222" s="521"/>
      <c r="M222" s="535">
        <f>M223</f>
        <v>47.210932903367365</v>
      </c>
      <c r="N222" s="521"/>
    </row>
    <row r="223" spans="1:16" outlineLevel="1" x14ac:dyDescent="0.25">
      <c r="A223" s="537" t="s">
        <v>1090</v>
      </c>
      <c r="B223" s="528" t="s">
        <v>1091</v>
      </c>
      <c r="C223" s="518" t="s">
        <v>834</v>
      </c>
      <c r="D223" s="535">
        <v>13.905409099999993</v>
      </c>
      <c r="E223" s="535">
        <v>16.675705430000001</v>
      </c>
      <c r="F223" s="520">
        <f>F99</f>
        <v>17.829143194398057</v>
      </c>
      <c r="G223" s="520">
        <f>G99</f>
        <v>14.818</v>
      </c>
      <c r="H223" s="521"/>
      <c r="I223" s="520">
        <f>I99</f>
        <v>14.818</v>
      </c>
      <c r="J223" s="521"/>
      <c r="K223" s="520">
        <f>K99</f>
        <v>17.574932903367369</v>
      </c>
      <c r="L223" s="521"/>
      <c r="M223" s="520">
        <f>G223+I223+K223</f>
        <v>47.210932903367365</v>
      </c>
      <c r="N223" s="521"/>
    </row>
    <row r="224" spans="1:16" ht="31.5" outlineLevel="1" x14ac:dyDescent="0.25">
      <c r="A224" s="537" t="s">
        <v>1092</v>
      </c>
      <c r="B224" s="528" t="s">
        <v>1093</v>
      </c>
      <c r="C224" s="518" t="s">
        <v>834</v>
      </c>
      <c r="D224" s="521"/>
      <c r="E224" s="521"/>
      <c r="F224" s="521"/>
      <c r="G224" s="521"/>
      <c r="H224" s="521"/>
      <c r="I224" s="521"/>
      <c r="J224" s="521"/>
      <c r="K224" s="521"/>
      <c r="L224" s="521"/>
      <c r="M224" s="521"/>
      <c r="N224" s="521"/>
    </row>
    <row r="225" spans="1:14" outlineLevel="1" x14ac:dyDescent="0.25">
      <c r="A225" s="537" t="s">
        <v>1094</v>
      </c>
      <c r="B225" s="529" t="s">
        <v>1095</v>
      </c>
      <c r="C225" s="518" t="s">
        <v>834</v>
      </c>
      <c r="D225" s="521"/>
      <c r="E225" s="521"/>
      <c r="F225" s="521"/>
      <c r="G225" s="521"/>
      <c r="H225" s="521"/>
      <c r="I225" s="521"/>
      <c r="J225" s="521"/>
      <c r="K225" s="521"/>
      <c r="L225" s="521"/>
      <c r="M225" s="521"/>
      <c r="N225" s="521"/>
    </row>
    <row r="226" spans="1:14" ht="31.5" outlineLevel="1" x14ac:dyDescent="0.25">
      <c r="A226" s="537" t="s">
        <v>1096</v>
      </c>
      <c r="B226" s="529" t="s">
        <v>1097</v>
      </c>
      <c r="C226" s="518" t="s">
        <v>834</v>
      </c>
      <c r="D226" s="521"/>
      <c r="E226" s="521"/>
      <c r="F226" s="521"/>
      <c r="G226" s="521"/>
      <c r="H226" s="521"/>
      <c r="I226" s="521"/>
      <c r="J226" s="521"/>
      <c r="K226" s="521"/>
      <c r="L226" s="521"/>
      <c r="M226" s="521"/>
      <c r="N226" s="521"/>
    </row>
    <row r="227" spans="1:14" ht="31.5" outlineLevel="1" x14ac:dyDescent="0.25">
      <c r="A227" s="537" t="s">
        <v>1098</v>
      </c>
      <c r="B227" s="529" t="s">
        <v>1099</v>
      </c>
      <c r="C227" s="518" t="s">
        <v>834</v>
      </c>
      <c r="D227" s="521"/>
      <c r="E227" s="521"/>
      <c r="F227" s="521"/>
      <c r="G227" s="521"/>
      <c r="H227" s="521"/>
      <c r="I227" s="521"/>
      <c r="J227" s="521"/>
      <c r="K227" s="521"/>
      <c r="L227" s="521"/>
      <c r="M227" s="521"/>
      <c r="N227" s="521"/>
    </row>
    <row r="228" spans="1:14" ht="31.5" outlineLevel="1" x14ac:dyDescent="0.25">
      <c r="A228" s="537" t="s">
        <v>1100</v>
      </c>
      <c r="B228" s="528" t="s">
        <v>1101</v>
      </c>
      <c r="C228" s="518" t="s">
        <v>834</v>
      </c>
      <c r="D228" s="521"/>
      <c r="E228" s="521"/>
      <c r="F228" s="521"/>
      <c r="G228" s="521"/>
      <c r="H228" s="521"/>
      <c r="I228" s="521"/>
      <c r="J228" s="521"/>
      <c r="K228" s="521"/>
      <c r="L228" s="521"/>
      <c r="M228" s="521"/>
      <c r="N228" s="521"/>
    </row>
    <row r="229" spans="1:14" ht="47.25" outlineLevel="1" x14ac:dyDescent="0.25">
      <c r="A229" s="537" t="s">
        <v>1102</v>
      </c>
      <c r="B229" s="528" t="s">
        <v>1103</v>
      </c>
      <c r="C229" s="518" t="s">
        <v>834</v>
      </c>
      <c r="D229" s="521"/>
      <c r="E229" s="521"/>
      <c r="F229" s="521"/>
      <c r="G229" s="521"/>
      <c r="H229" s="521"/>
      <c r="I229" s="521"/>
      <c r="J229" s="521"/>
      <c r="K229" s="521"/>
      <c r="L229" s="521"/>
      <c r="M229" s="521"/>
      <c r="N229" s="521"/>
    </row>
    <row r="230" spans="1:14" outlineLevel="1" x14ac:dyDescent="0.25">
      <c r="A230" s="537" t="s">
        <v>1104</v>
      </c>
      <c r="B230" s="529" t="s">
        <v>1105</v>
      </c>
      <c r="C230" s="518" t="s">
        <v>834</v>
      </c>
      <c r="D230" s="521"/>
      <c r="E230" s="521"/>
      <c r="F230" s="521"/>
      <c r="G230" s="521"/>
      <c r="H230" s="521"/>
      <c r="I230" s="521"/>
      <c r="J230" s="521"/>
      <c r="K230" s="521"/>
      <c r="L230" s="521"/>
      <c r="M230" s="521"/>
      <c r="N230" s="521"/>
    </row>
    <row r="231" spans="1:14" outlineLevel="1" x14ac:dyDescent="0.25">
      <c r="A231" s="537" t="s">
        <v>1106</v>
      </c>
      <c r="B231" s="529" t="s">
        <v>1107</v>
      </c>
      <c r="C231" s="518" t="s">
        <v>834</v>
      </c>
      <c r="D231" s="521"/>
      <c r="E231" s="521"/>
      <c r="F231" s="521"/>
      <c r="G231" s="521"/>
      <c r="H231" s="521"/>
      <c r="I231" s="521"/>
      <c r="J231" s="521"/>
      <c r="K231" s="521"/>
      <c r="L231" s="521"/>
      <c r="M231" s="521"/>
      <c r="N231" s="521"/>
    </row>
    <row r="232" spans="1:14" ht="31.5" outlineLevel="1" x14ac:dyDescent="0.25">
      <c r="A232" s="537" t="s">
        <v>1108</v>
      </c>
      <c r="B232" s="528" t="s">
        <v>1109</v>
      </c>
      <c r="C232" s="518" t="s">
        <v>834</v>
      </c>
      <c r="D232" s="521"/>
      <c r="E232" s="521"/>
      <c r="F232" s="521"/>
      <c r="G232" s="521"/>
      <c r="H232" s="521"/>
      <c r="I232" s="521"/>
      <c r="J232" s="521"/>
      <c r="K232" s="521"/>
      <c r="L232" s="521"/>
      <c r="M232" s="521"/>
      <c r="N232" s="521"/>
    </row>
    <row r="233" spans="1:14" ht="31.5" outlineLevel="1" x14ac:dyDescent="0.25">
      <c r="A233" s="537" t="s">
        <v>1110</v>
      </c>
      <c r="B233" s="528" t="s">
        <v>1111</v>
      </c>
      <c r="C233" s="518" t="s">
        <v>834</v>
      </c>
      <c r="D233" s="521"/>
      <c r="E233" s="521"/>
      <c r="F233" s="521"/>
      <c r="G233" s="521"/>
      <c r="H233" s="521"/>
      <c r="I233" s="521"/>
      <c r="J233" s="521"/>
      <c r="K233" s="521"/>
      <c r="L233" s="521"/>
      <c r="M233" s="521"/>
      <c r="N233" s="521"/>
    </row>
    <row r="234" spans="1:14" ht="31.5" outlineLevel="1" x14ac:dyDescent="0.25">
      <c r="A234" s="537" t="s">
        <v>1112</v>
      </c>
      <c r="B234" s="528" t="s">
        <v>1113</v>
      </c>
      <c r="C234" s="518" t="s">
        <v>834</v>
      </c>
      <c r="D234" s="521"/>
      <c r="E234" s="521"/>
      <c r="F234" s="521"/>
      <c r="G234" s="521"/>
      <c r="H234" s="521"/>
      <c r="I234" s="521"/>
      <c r="J234" s="521"/>
      <c r="K234" s="521"/>
      <c r="L234" s="521"/>
      <c r="M234" s="521"/>
      <c r="N234" s="521"/>
    </row>
    <row r="235" spans="1:14" ht="31.5" x14ac:dyDescent="0.25">
      <c r="A235" s="530" t="s">
        <v>1114</v>
      </c>
      <c r="B235" s="526" t="s">
        <v>1115</v>
      </c>
      <c r="C235" s="518" t="s">
        <v>834</v>
      </c>
      <c r="D235" s="521"/>
      <c r="E235" s="521"/>
      <c r="F235" s="521"/>
      <c r="G235" s="521"/>
      <c r="H235" s="521"/>
      <c r="I235" s="521"/>
      <c r="J235" s="521"/>
      <c r="K235" s="521"/>
      <c r="L235" s="521"/>
      <c r="M235" s="521"/>
      <c r="N235" s="521"/>
    </row>
    <row r="236" spans="1:14" ht="31.5" outlineLevel="1" x14ac:dyDescent="0.25">
      <c r="A236" s="537" t="s">
        <v>1116</v>
      </c>
      <c r="B236" s="528" t="s">
        <v>1117</v>
      </c>
      <c r="C236" s="518" t="s">
        <v>834</v>
      </c>
      <c r="D236" s="521"/>
      <c r="E236" s="521"/>
      <c r="F236" s="521"/>
      <c r="G236" s="521"/>
      <c r="H236" s="521"/>
      <c r="I236" s="521"/>
      <c r="J236" s="521"/>
      <c r="K236" s="521"/>
      <c r="L236" s="521"/>
      <c r="M236" s="521"/>
      <c r="N236" s="521"/>
    </row>
    <row r="237" spans="1:14" outlineLevel="1" x14ac:dyDescent="0.25">
      <c r="A237" s="537" t="s">
        <v>1118</v>
      </c>
      <c r="B237" s="529" t="s">
        <v>1095</v>
      </c>
      <c r="C237" s="518" t="s">
        <v>834</v>
      </c>
      <c r="D237" s="521"/>
      <c r="E237" s="521"/>
      <c r="F237" s="521"/>
      <c r="G237" s="521"/>
      <c r="H237" s="521"/>
      <c r="I237" s="521"/>
      <c r="J237" s="521"/>
      <c r="K237" s="521"/>
      <c r="L237" s="521"/>
      <c r="M237" s="521"/>
      <c r="N237" s="521"/>
    </row>
    <row r="238" spans="1:14" ht="19.5" customHeight="1" outlineLevel="1" x14ac:dyDescent="0.25">
      <c r="A238" s="537" t="s">
        <v>1119</v>
      </c>
      <c r="B238" s="529" t="s">
        <v>1097</v>
      </c>
      <c r="C238" s="518" t="s">
        <v>834</v>
      </c>
      <c r="D238" s="521"/>
      <c r="E238" s="521"/>
      <c r="F238" s="521"/>
      <c r="G238" s="521"/>
      <c r="H238" s="521"/>
      <c r="I238" s="521"/>
      <c r="J238" s="521"/>
      <c r="K238" s="521"/>
      <c r="L238" s="521"/>
      <c r="M238" s="521"/>
      <c r="N238" s="521"/>
    </row>
    <row r="239" spans="1:14" ht="31.5" outlineLevel="1" x14ac:dyDescent="0.25">
      <c r="A239" s="537" t="s">
        <v>1120</v>
      </c>
      <c r="B239" s="529" t="s">
        <v>1099</v>
      </c>
      <c r="C239" s="518" t="s">
        <v>834</v>
      </c>
      <c r="D239" s="521"/>
      <c r="E239" s="521"/>
      <c r="F239" s="521"/>
      <c r="G239" s="521"/>
      <c r="H239" s="521"/>
      <c r="I239" s="521"/>
      <c r="J239" s="521"/>
      <c r="K239" s="521"/>
      <c r="L239" s="521"/>
      <c r="M239" s="521"/>
      <c r="N239" s="521"/>
    </row>
    <row r="240" spans="1:14" outlineLevel="1" x14ac:dyDescent="0.25">
      <c r="A240" s="537" t="s">
        <v>1121</v>
      </c>
      <c r="B240" s="528" t="s">
        <v>983</v>
      </c>
      <c r="C240" s="518" t="s">
        <v>834</v>
      </c>
      <c r="D240" s="521"/>
      <c r="E240" s="521"/>
      <c r="F240" s="521"/>
      <c r="G240" s="521"/>
      <c r="H240" s="521"/>
      <c r="I240" s="521"/>
      <c r="J240" s="521"/>
      <c r="K240" s="521"/>
      <c r="L240" s="521"/>
      <c r="M240" s="521"/>
      <c r="N240" s="521"/>
    </row>
    <row r="241" spans="1:14" ht="31.5" outlineLevel="1" x14ac:dyDescent="0.25">
      <c r="A241" s="537" t="s">
        <v>1122</v>
      </c>
      <c r="B241" s="528" t="s">
        <v>1123</v>
      </c>
      <c r="C241" s="518" t="s">
        <v>834</v>
      </c>
      <c r="D241" s="521"/>
      <c r="E241" s="521"/>
      <c r="F241" s="521"/>
      <c r="G241" s="521"/>
      <c r="H241" s="521"/>
      <c r="I241" s="521"/>
      <c r="J241" s="521"/>
      <c r="K241" s="521"/>
      <c r="L241" s="521"/>
      <c r="M241" s="521"/>
      <c r="N241" s="521"/>
    </row>
    <row r="242" spans="1:14" ht="63" x14ac:dyDescent="0.25">
      <c r="A242" s="530" t="s">
        <v>1124</v>
      </c>
      <c r="B242" s="526" t="s">
        <v>1125</v>
      </c>
      <c r="C242" s="518" t="s">
        <v>834</v>
      </c>
      <c r="D242" s="535">
        <f>D167-D185</f>
        <v>52.458805879993804</v>
      </c>
      <c r="E242" s="535">
        <f>E167-E185</f>
        <v>82.719118225756574</v>
      </c>
      <c r="F242" s="535">
        <f t="shared" ref="F242:M242" si="11">F167-F185</f>
        <v>50.161755222521776</v>
      </c>
      <c r="G242" s="535">
        <f t="shared" si="11"/>
        <v>105.56540803575126</v>
      </c>
      <c r="H242" s="535"/>
      <c r="I242" s="535">
        <f t="shared" si="11"/>
        <v>91.933773403847454</v>
      </c>
      <c r="J242" s="535"/>
      <c r="K242" s="535">
        <f t="shared" si="11"/>
        <v>89.973265640597106</v>
      </c>
      <c r="L242" s="535"/>
      <c r="M242" s="535">
        <f t="shared" si="11"/>
        <v>286.16103740238577</v>
      </c>
      <c r="N242" s="535"/>
    </row>
    <row r="243" spans="1:14" ht="63" x14ac:dyDescent="0.25">
      <c r="A243" s="530" t="s">
        <v>1126</v>
      </c>
      <c r="B243" s="526" t="s">
        <v>1127</v>
      </c>
      <c r="C243" s="518" t="s">
        <v>834</v>
      </c>
      <c r="D243" s="535">
        <f>D203-D210</f>
        <v>-26.647181880000002</v>
      </c>
      <c r="E243" s="535">
        <f>E203-E210</f>
        <v>-50.462192250000001</v>
      </c>
      <c r="F243" s="535">
        <f>F203-F210</f>
        <v>-78.450783549999997</v>
      </c>
      <c r="G243" s="535">
        <f>G203-G210</f>
        <v>-89.38600000000001</v>
      </c>
      <c r="H243" s="521"/>
      <c r="I243" s="535">
        <f>I203-I210</f>
        <v>-95.313999999999993</v>
      </c>
      <c r="J243" s="521"/>
      <c r="K243" s="535">
        <f>K203-K210</f>
        <v>-91.432000000000002</v>
      </c>
      <c r="L243" s="521"/>
      <c r="M243" s="535">
        <f>M203-M210</f>
        <v>-276.13200000000001</v>
      </c>
      <c r="N243" s="521"/>
    </row>
    <row r="244" spans="1:14" ht="31.5" outlineLevel="1" x14ac:dyDescent="0.25">
      <c r="A244" s="537" t="s">
        <v>1128</v>
      </c>
      <c r="B244" s="528" t="s">
        <v>1129</v>
      </c>
      <c r="C244" s="518" t="s">
        <v>834</v>
      </c>
      <c r="D244" s="521"/>
      <c r="E244" s="521"/>
      <c r="F244" s="521"/>
      <c r="G244" s="521"/>
      <c r="H244" s="521"/>
      <c r="I244" s="521"/>
      <c r="J244" s="521"/>
      <c r="K244" s="521"/>
      <c r="L244" s="521"/>
      <c r="M244" s="521"/>
      <c r="N244" s="521"/>
    </row>
    <row r="245" spans="1:14" ht="31.5" outlineLevel="1" x14ac:dyDescent="0.25">
      <c r="A245" s="537" t="s">
        <v>1130</v>
      </c>
      <c r="B245" s="528" t="s">
        <v>1131</v>
      </c>
      <c r="C245" s="518" t="s">
        <v>834</v>
      </c>
      <c r="D245" s="521"/>
      <c r="E245" s="521"/>
      <c r="F245" s="521"/>
      <c r="G245" s="521"/>
      <c r="H245" s="521"/>
      <c r="I245" s="521"/>
      <c r="J245" s="521"/>
      <c r="K245" s="521"/>
      <c r="L245" s="521"/>
      <c r="M245" s="521"/>
      <c r="N245" s="521"/>
    </row>
    <row r="246" spans="1:14" ht="63" x14ac:dyDescent="0.25">
      <c r="A246" s="530" t="s">
        <v>1132</v>
      </c>
      <c r="B246" s="526" t="s">
        <v>1133</v>
      </c>
      <c r="C246" s="518" t="s">
        <v>834</v>
      </c>
      <c r="D246" s="535">
        <f>D222-D235</f>
        <v>13.905409099999993</v>
      </c>
      <c r="E246" s="535">
        <f>E222-E235</f>
        <v>16.675705430000001</v>
      </c>
      <c r="F246" s="535">
        <f>F222-F235</f>
        <v>17.829143194398057</v>
      </c>
      <c r="G246" s="535">
        <f>G222-G235</f>
        <v>14.818</v>
      </c>
      <c r="H246" s="521"/>
      <c r="I246" s="535">
        <f>I222-I235</f>
        <v>14.818</v>
      </c>
      <c r="J246" s="521"/>
      <c r="K246" s="535">
        <f>K222-K235</f>
        <v>17.574932903367369</v>
      </c>
      <c r="L246" s="521"/>
      <c r="M246" s="535">
        <f>M222-M235</f>
        <v>47.210932903367365</v>
      </c>
      <c r="N246" s="521"/>
    </row>
    <row r="247" spans="1:14" ht="47.25" outlineLevel="1" x14ac:dyDescent="0.25">
      <c r="A247" s="537" t="s">
        <v>1134</v>
      </c>
      <c r="B247" s="528" t="s">
        <v>1135</v>
      </c>
      <c r="C247" s="518" t="s">
        <v>834</v>
      </c>
      <c r="D247" s="521"/>
      <c r="E247" s="521"/>
      <c r="F247" s="521"/>
      <c r="G247" s="521"/>
      <c r="H247" s="521"/>
      <c r="I247" s="521"/>
      <c r="J247" s="521"/>
      <c r="K247" s="521"/>
      <c r="L247" s="521"/>
      <c r="M247" s="521"/>
      <c r="N247" s="521"/>
    </row>
    <row r="248" spans="1:14" ht="47.25" outlineLevel="1" x14ac:dyDescent="0.25">
      <c r="A248" s="537" t="s">
        <v>1136</v>
      </c>
      <c r="B248" s="528" t="s">
        <v>1137</v>
      </c>
      <c r="C248" s="518" t="s">
        <v>834</v>
      </c>
      <c r="D248" s="521"/>
      <c r="E248" s="521"/>
      <c r="F248" s="521"/>
      <c r="G248" s="521"/>
      <c r="H248" s="521"/>
      <c r="I248" s="521"/>
      <c r="J248" s="521"/>
      <c r="K248" s="521"/>
      <c r="L248" s="521"/>
      <c r="M248" s="521"/>
      <c r="N248" s="521"/>
    </row>
    <row r="249" spans="1:14" ht="31.5" x14ac:dyDescent="0.25">
      <c r="A249" s="530" t="s">
        <v>1138</v>
      </c>
      <c r="B249" s="526" t="s">
        <v>1139</v>
      </c>
      <c r="C249" s="518" t="s">
        <v>834</v>
      </c>
      <c r="D249" s="521"/>
      <c r="E249" s="521"/>
      <c r="F249" s="521"/>
      <c r="G249" s="521"/>
      <c r="H249" s="521"/>
      <c r="I249" s="521"/>
      <c r="J249" s="521"/>
      <c r="K249" s="521"/>
      <c r="L249" s="521"/>
      <c r="M249" s="521"/>
      <c r="N249" s="521"/>
    </row>
    <row r="250" spans="1:14" ht="47.25" x14ac:dyDescent="0.25">
      <c r="A250" s="530" t="s">
        <v>1140</v>
      </c>
      <c r="B250" s="526" t="s">
        <v>1141</v>
      </c>
      <c r="C250" s="518" t="s">
        <v>834</v>
      </c>
      <c r="D250" s="535">
        <f>D242+D243+D246+D249</f>
        <v>39.717033099993799</v>
      </c>
      <c r="E250" s="535">
        <f>E242+E243+E246+E249</f>
        <v>48.932631405756574</v>
      </c>
      <c r="F250" s="535">
        <f t="shared" ref="F250:M250" si="12">F242+F243+F246+F249</f>
        <v>-10.459885133080164</v>
      </c>
      <c r="G250" s="535">
        <f t="shared" si="12"/>
        <v>30.997408035751249</v>
      </c>
      <c r="H250" s="535"/>
      <c r="I250" s="535">
        <f t="shared" si="12"/>
        <v>11.43777340384746</v>
      </c>
      <c r="J250" s="535"/>
      <c r="K250" s="535">
        <f t="shared" si="12"/>
        <v>16.116198543964472</v>
      </c>
      <c r="L250" s="535"/>
      <c r="M250" s="535">
        <f t="shared" si="12"/>
        <v>57.239970305753133</v>
      </c>
      <c r="N250" s="535"/>
    </row>
    <row r="251" spans="1:14" ht="31.5" x14ac:dyDescent="0.25">
      <c r="A251" s="530" t="s">
        <v>1142</v>
      </c>
      <c r="B251" s="526" t="s">
        <v>1143</v>
      </c>
      <c r="C251" s="518" t="s">
        <v>834</v>
      </c>
      <c r="D251" s="521"/>
      <c r="E251" s="521"/>
      <c r="F251" s="521"/>
      <c r="G251" s="521"/>
      <c r="H251" s="521"/>
      <c r="I251" s="521"/>
      <c r="J251" s="521"/>
      <c r="K251" s="521"/>
      <c r="L251" s="521"/>
      <c r="M251" s="521"/>
      <c r="N251" s="521"/>
    </row>
    <row r="252" spans="1:14" ht="31.5" x14ac:dyDescent="0.25">
      <c r="A252" s="530" t="s">
        <v>1144</v>
      </c>
      <c r="B252" s="526" t="s">
        <v>1145</v>
      </c>
      <c r="C252" s="518" t="s">
        <v>834</v>
      </c>
      <c r="D252" s="521"/>
      <c r="E252" s="521"/>
      <c r="F252" s="521"/>
      <c r="G252" s="521"/>
      <c r="H252" s="521"/>
      <c r="I252" s="521"/>
      <c r="J252" s="521"/>
      <c r="K252" s="521"/>
      <c r="L252" s="521"/>
      <c r="M252" s="521"/>
      <c r="N252" s="521"/>
    </row>
    <row r="253" spans="1:14" x14ac:dyDescent="0.25">
      <c r="A253" s="530" t="s">
        <v>1146</v>
      </c>
      <c r="B253" s="526" t="s">
        <v>915</v>
      </c>
      <c r="C253" s="518" t="s">
        <v>608</v>
      </c>
      <c r="D253" s="521"/>
      <c r="E253" s="521"/>
      <c r="F253" s="521"/>
      <c r="G253" s="521"/>
      <c r="H253" s="521"/>
      <c r="I253" s="521"/>
      <c r="J253" s="521"/>
      <c r="K253" s="521"/>
      <c r="L253" s="521"/>
      <c r="M253" s="521"/>
      <c r="N253" s="521"/>
    </row>
    <row r="254" spans="1:14" ht="47.25" outlineLevel="1" x14ac:dyDescent="0.25">
      <c r="A254" s="537" t="s">
        <v>1147</v>
      </c>
      <c r="B254" s="528" t="s">
        <v>1148</v>
      </c>
      <c r="C254" s="518" t="s">
        <v>834</v>
      </c>
      <c r="D254" s="535">
        <f>D255+D263+D269+D281</f>
        <v>186.42514300000002</v>
      </c>
      <c r="E254" s="535">
        <f>E255+E263+E269+E281</f>
        <v>187.00187099999999</v>
      </c>
      <c r="F254" s="535">
        <f t="shared" ref="F254:K254" si="13">F255+F263+F269+F281</f>
        <v>163.72</v>
      </c>
      <c r="G254" s="535">
        <f t="shared" si="13"/>
        <v>182.77500000000003</v>
      </c>
      <c r="H254" s="535"/>
      <c r="I254" s="535">
        <f t="shared" si="13"/>
        <v>173.64150000000001</v>
      </c>
      <c r="J254" s="535"/>
      <c r="K254" s="535">
        <f t="shared" si="13"/>
        <v>168.18230175668251</v>
      </c>
      <c r="L254" s="535"/>
      <c r="M254" s="535">
        <f>K254</f>
        <v>168.18230175668251</v>
      </c>
      <c r="N254" s="521"/>
    </row>
    <row r="255" spans="1:14" ht="47.25" outlineLevel="1" x14ac:dyDescent="0.25">
      <c r="A255" s="537" t="s">
        <v>1149</v>
      </c>
      <c r="B255" s="529" t="s">
        <v>1150</v>
      </c>
      <c r="C255" s="518" t="s">
        <v>834</v>
      </c>
      <c r="D255" s="535">
        <f>D261</f>
        <v>170.339</v>
      </c>
      <c r="E255" s="535">
        <f>E261</f>
        <v>170.339</v>
      </c>
      <c r="F255" s="535">
        <f t="shared" ref="F255:K255" si="14">F261</f>
        <v>149.53165964999999</v>
      </c>
      <c r="G255" s="535">
        <f t="shared" si="14"/>
        <v>169.34877666750003</v>
      </c>
      <c r="H255" s="535"/>
      <c r="I255" s="535">
        <f t="shared" si="14"/>
        <v>160.88133783412502</v>
      </c>
      <c r="J255" s="535"/>
      <c r="K255" s="535">
        <f t="shared" si="14"/>
        <v>156.05489769910128</v>
      </c>
      <c r="L255" s="535"/>
      <c r="M255" s="535">
        <f>K255</f>
        <v>156.05489769910128</v>
      </c>
      <c r="N255" s="521"/>
    </row>
    <row r="256" spans="1:14" outlineLevel="1" x14ac:dyDescent="0.25">
      <c r="A256" s="530" t="s">
        <v>1151</v>
      </c>
      <c r="B256" s="531" t="s">
        <v>1152</v>
      </c>
      <c r="C256" s="518" t="s">
        <v>834</v>
      </c>
      <c r="D256" s="535">
        <f>D262</f>
        <v>121.426</v>
      </c>
      <c r="E256" s="535">
        <f>E262+E264+E270+E282</f>
        <v>122.06200000000001</v>
      </c>
      <c r="F256" s="535">
        <f>E256/E255*F255</f>
        <v>107.15181749451565</v>
      </c>
      <c r="G256" s="535">
        <f>F256/F255*G255</f>
        <v>121.35242297764101</v>
      </c>
      <c r="H256" s="521"/>
      <c r="I256" s="535">
        <f>G256/G255*I255</f>
        <v>115.28480182875896</v>
      </c>
      <c r="J256" s="521"/>
      <c r="K256" s="535">
        <f>I256/I255*K255</f>
        <v>111.82625777389619</v>
      </c>
      <c r="L256" s="521"/>
      <c r="M256" s="535">
        <f>K256</f>
        <v>111.82625777389619</v>
      </c>
      <c r="N256" s="521"/>
    </row>
    <row r="257" spans="1:14" ht="78.75" outlineLevel="1" x14ac:dyDescent="0.25">
      <c r="A257" s="530" t="s">
        <v>1153</v>
      </c>
      <c r="B257" s="531" t="s">
        <v>836</v>
      </c>
      <c r="C257" s="518" t="s">
        <v>834</v>
      </c>
      <c r="D257" s="521"/>
      <c r="E257" s="521"/>
      <c r="F257" s="521"/>
      <c r="G257" s="521"/>
      <c r="H257" s="521"/>
      <c r="I257" s="535"/>
      <c r="J257" s="521"/>
      <c r="K257" s="535"/>
      <c r="L257" s="521"/>
      <c r="M257" s="521"/>
      <c r="N257" s="521"/>
    </row>
    <row r="258" spans="1:14" outlineLevel="1" x14ac:dyDescent="0.25">
      <c r="A258" s="530" t="s">
        <v>1154</v>
      </c>
      <c r="B258" s="532" t="s">
        <v>1152</v>
      </c>
      <c r="C258" s="518" t="s">
        <v>834</v>
      </c>
      <c r="D258" s="521"/>
      <c r="E258" s="521"/>
      <c r="F258" s="521"/>
      <c r="G258" s="521"/>
      <c r="H258" s="521"/>
      <c r="I258" s="535"/>
      <c r="J258" s="521"/>
      <c r="K258" s="535"/>
      <c r="L258" s="521"/>
      <c r="M258" s="521"/>
      <c r="N258" s="521"/>
    </row>
    <row r="259" spans="1:14" ht="78.75" outlineLevel="1" x14ac:dyDescent="0.25">
      <c r="A259" s="530" t="s">
        <v>1155</v>
      </c>
      <c r="B259" s="531" t="s">
        <v>837</v>
      </c>
      <c r="C259" s="518" t="s">
        <v>834</v>
      </c>
      <c r="D259" s="521"/>
      <c r="E259" s="521"/>
      <c r="F259" s="521"/>
      <c r="G259" s="521"/>
      <c r="H259" s="521"/>
      <c r="I259" s="535"/>
      <c r="J259" s="521"/>
      <c r="K259" s="535"/>
      <c r="L259" s="521"/>
      <c r="M259" s="521"/>
      <c r="N259" s="521"/>
    </row>
    <row r="260" spans="1:14" outlineLevel="1" x14ac:dyDescent="0.25">
      <c r="A260" s="530" t="s">
        <v>1156</v>
      </c>
      <c r="B260" s="532" t="s">
        <v>1152</v>
      </c>
      <c r="C260" s="518" t="s">
        <v>834</v>
      </c>
      <c r="D260" s="521"/>
      <c r="E260" s="521"/>
      <c r="F260" s="521"/>
      <c r="G260" s="521"/>
      <c r="H260" s="521"/>
      <c r="I260" s="535"/>
      <c r="J260" s="521"/>
      <c r="K260" s="535"/>
      <c r="L260" s="521"/>
      <c r="M260" s="521"/>
      <c r="N260" s="521"/>
    </row>
    <row r="261" spans="1:14" ht="78.75" outlineLevel="1" x14ac:dyDescent="0.25">
      <c r="A261" s="530" t="s">
        <v>1157</v>
      </c>
      <c r="B261" s="531" t="s">
        <v>838</v>
      </c>
      <c r="C261" s="518" t="s">
        <v>834</v>
      </c>
      <c r="D261" s="535">
        <v>170.339</v>
      </c>
      <c r="E261" s="535">
        <v>170.339</v>
      </c>
      <c r="F261" s="535">
        <v>149.53165964999999</v>
      </c>
      <c r="G261" s="535">
        <v>169.34877666750003</v>
      </c>
      <c r="H261" s="521"/>
      <c r="I261" s="535">
        <f>G261*0.95</f>
        <v>160.88133783412502</v>
      </c>
      <c r="J261" s="521"/>
      <c r="K261" s="535">
        <f>I261*0.97</f>
        <v>156.05489769910128</v>
      </c>
      <c r="L261" s="521"/>
      <c r="M261" s="535">
        <f>K261</f>
        <v>156.05489769910128</v>
      </c>
      <c r="N261" s="521"/>
    </row>
    <row r="262" spans="1:14" outlineLevel="1" x14ac:dyDescent="0.25">
      <c r="A262" s="530" t="s">
        <v>1158</v>
      </c>
      <c r="B262" s="532" t="s">
        <v>1152</v>
      </c>
      <c r="C262" s="518" t="s">
        <v>834</v>
      </c>
      <c r="D262" s="535">
        <v>121.426</v>
      </c>
      <c r="E262" s="535">
        <v>121.426</v>
      </c>
      <c r="F262" s="535">
        <f>F256</f>
        <v>107.15181749451565</v>
      </c>
      <c r="G262" s="535">
        <f>G256</f>
        <v>121.35242297764101</v>
      </c>
      <c r="H262" s="521"/>
      <c r="I262" s="535">
        <f>I256</f>
        <v>115.28480182875896</v>
      </c>
      <c r="J262" s="521"/>
      <c r="K262" s="535">
        <f>K256</f>
        <v>111.82625777389619</v>
      </c>
      <c r="L262" s="521"/>
      <c r="M262" s="535">
        <f>M256</f>
        <v>111.82625777389619</v>
      </c>
      <c r="N262" s="521"/>
    </row>
    <row r="263" spans="1:14" ht="47.25" outlineLevel="1" x14ac:dyDescent="0.25">
      <c r="A263" s="537" t="s">
        <v>1159</v>
      </c>
      <c r="B263" s="529" t="s">
        <v>1160</v>
      </c>
      <c r="C263" s="518" t="s">
        <v>834</v>
      </c>
      <c r="D263" s="535">
        <v>6.0999999999999999E-2</v>
      </c>
      <c r="E263" s="535">
        <v>6.0999999999999999E-2</v>
      </c>
      <c r="F263" s="535">
        <f>E263</f>
        <v>6.0999999999999999E-2</v>
      </c>
      <c r="G263" s="521">
        <v>0</v>
      </c>
      <c r="H263" s="521"/>
      <c r="I263" s="521">
        <v>0</v>
      </c>
      <c r="J263" s="521"/>
      <c r="K263" s="521">
        <v>0</v>
      </c>
      <c r="L263" s="521"/>
      <c r="M263" s="521"/>
      <c r="N263" s="521"/>
    </row>
    <row r="264" spans="1:14" outlineLevel="1" x14ac:dyDescent="0.25">
      <c r="A264" s="530" t="s">
        <v>1161</v>
      </c>
      <c r="B264" s="531" t="s">
        <v>1152</v>
      </c>
      <c r="C264" s="518" t="s">
        <v>834</v>
      </c>
      <c r="D264" s="536">
        <v>2.4E-2</v>
      </c>
      <c r="E264" s="535">
        <v>2.4E-2</v>
      </c>
      <c r="F264" s="521"/>
      <c r="G264" s="521"/>
      <c r="H264" s="521"/>
      <c r="I264" s="521"/>
      <c r="J264" s="521"/>
      <c r="K264" s="521"/>
      <c r="L264" s="521"/>
      <c r="M264" s="521"/>
      <c r="N264" s="521"/>
    </row>
    <row r="265" spans="1:14" ht="31.5" outlineLevel="1" x14ac:dyDescent="0.25">
      <c r="A265" s="537" t="s">
        <v>1162</v>
      </c>
      <c r="B265" s="529" t="s">
        <v>1163</v>
      </c>
      <c r="C265" s="518" t="s">
        <v>834</v>
      </c>
      <c r="D265" s="535"/>
      <c r="E265" s="535"/>
      <c r="F265" s="521"/>
      <c r="G265" s="521"/>
      <c r="H265" s="521"/>
      <c r="I265" s="521"/>
      <c r="J265" s="521"/>
      <c r="K265" s="521"/>
      <c r="L265" s="521"/>
      <c r="M265" s="521"/>
      <c r="N265" s="521"/>
    </row>
    <row r="266" spans="1:14" outlineLevel="1" x14ac:dyDescent="0.25">
      <c r="A266" s="530" t="s">
        <v>1164</v>
      </c>
      <c r="B266" s="531" t="s">
        <v>1152</v>
      </c>
      <c r="C266" s="518" t="s">
        <v>834</v>
      </c>
      <c r="D266" s="535"/>
      <c r="E266" s="535"/>
      <c r="F266" s="521"/>
      <c r="G266" s="521"/>
      <c r="H266" s="521"/>
      <c r="I266" s="521"/>
      <c r="J266" s="521"/>
      <c r="K266" s="521"/>
      <c r="L266" s="521"/>
      <c r="M266" s="521"/>
      <c r="N266" s="521"/>
    </row>
    <row r="267" spans="1:14" ht="47.25" outlineLevel="1" x14ac:dyDescent="0.25">
      <c r="A267" s="537" t="s">
        <v>1165</v>
      </c>
      <c r="B267" s="529" t="s">
        <v>1166</v>
      </c>
      <c r="C267" s="518" t="s">
        <v>834</v>
      </c>
      <c r="D267" s="535"/>
      <c r="E267" s="535"/>
      <c r="F267" s="521"/>
      <c r="G267" s="521"/>
      <c r="H267" s="521"/>
      <c r="I267" s="521"/>
      <c r="J267" s="521"/>
      <c r="K267" s="521"/>
      <c r="L267" s="521"/>
      <c r="M267" s="521"/>
      <c r="N267" s="521"/>
    </row>
    <row r="268" spans="1:14" outlineLevel="1" x14ac:dyDescent="0.25">
      <c r="A268" s="530" t="s">
        <v>1167</v>
      </c>
      <c r="B268" s="531" t="s">
        <v>1152</v>
      </c>
      <c r="C268" s="518" t="s">
        <v>834</v>
      </c>
      <c r="D268" s="535"/>
      <c r="E268" s="535"/>
      <c r="F268" s="521"/>
      <c r="G268" s="521"/>
      <c r="H268" s="521"/>
      <c r="I268" s="521"/>
      <c r="J268" s="521"/>
      <c r="K268" s="521"/>
      <c r="L268" s="521"/>
      <c r="M268" s="521"/>
      <c r="N268" s="521"/>
    </row>
    <row r="269" spans="1:14" ht="47.25" outlineLevel="1" x14ac:dyDescent="0.25">
      <c r="A269" s="537" t="s">
        <v>1168</v>
      </c>
      <c r="B269" s="529" t="s">
        <v>1169</v>
      </c>
      <c r="C269" s="518" t="s">
        <v>834</v>
      </c>
      <c r="D269" s="535">
        <f>D270</f>
        <v>0.10199999999999999</v>
      </c>
      <c r="E269" s="535">
        <v>0.105</v>
      </c>
      <c r="F269" s="535">
        <f>E269</f>
        <v>0.105</v>
      </c>
      <c r="G269" s="535">
        <f>F269</f>
        <v>0.105</v>
      </c>
      <c r="H269" s="521"/>
      <c r="I269" s="535">
        <f>G269</f>
        <v>0.105</v>
      </c>
      <c r="J269" s="521"/>
      <c r="K269" s="535">
        <f>I269</f>
        <v>0.105</v>
      </c>
      <c r="L269" s="521"/>
      <c r="M269" s="535">
        <f>K269</f>
        <v>0.105</v>
      </c>
      <c r="N269" s="521"/>
    </row>
    <row r="270" spans="1:14" outlineLevel="1" x14ac:dyDescent="0.25">
      <c r="A270" s="530" t="s">
        <v>1170</v>
      </c>
      <c r="B270" s="531" t="s">
        <v>1152</v>
      </c>
      <c r="C270" s="518" t="s">
        <v>834</v>
      </c>
      <c r="D270" s="535">
        <v>0.10199999999999999</v>
      </c>
      <c r="E270" s="535">
        <v>0.10199999999999999</v>
      </c>
      <c r="F270" s="535">
        <f>E270</f>
        <v>0.10199999999999999</v>
      </c>
      <c r="G270" s="535">
        <f>F270</f>
        <v>0.10199999999999999</v>
      </c>
      <c r="H270" s="521"/>
      <c r="I270" s="535">
        <f>G270</f>
        <v>0.10199999999999999</v>
      </c>
      <c r="J270" s="521"/>
      <c r="K270" s="535">
        <f>I270</f>
        <v>0.10199999999999999</v>
      </c>
      <c r="L270" s="521"/>
      <c r="M270" s="535">
        <f>K270</f>
        <v>0.10199999999999999</v>
      </c>
      <c r="N270" s="521"/>
    </row>
    <row r="271" spans="1:14" ht="31.5" outlineLevel="1" x14ac:dyDescent="0.25">
      <c r="A271" s="537" t="s">
        <v>1171</v>
      </c>
      <c r="B271" s="529" t="s">
        <v>1172</v>
      </c>
      <c r="C271" s="518" t="s">
        <v>834</v>
      </c>
      <c r="D271" s="521"/>
      <c r="E271" s="521"/>
      <c r="F271" s="521"/>
      <c r="G271" s="521"/>
      <c r="H271" s="521"/>
      <c r="I271" s="521"/>
      <c r="J271" s="521"/>
      <c r="K271" s="521"/>
      <c r="L271" s="521"/>
      <c r="M271" s="521"/>
      <c r="N271" s="521"/>
    </row>
    <row r="272" spans="1:14" outlineLevel="1" x14ac:dyDescent="0.25">
      <c r="A272" s="530" t="s">
        <v>1173</v>
      </c>
      <c r="B272" s="531" t="s">
        <v>1152</v>
      </c>
      <c r="C272" s="518" t="s">
        <v>834</v>
      </c>
      <c r="D272" s="521"/>
      <c r="E272" s="521"/>
      <c r="F272" s="521"/>
      <c r="G272" s="521"/>
      <c r="H272" s="521"/>
      <c r="I272" s="521"/>
      <c r="J272" s="521"/>
      <c r="K272" s="521"/>
      <c r="L272" s="521"/>
      <c r="M272" s="521"/>
      <c r="N272" s="521"/>
    </row>
    <row r="273" spans="1:20" ht="31.5" outlineLevel="1" x14ac:dyDescent="0.25">
      <c r="A273" s="537" t="s">
        <v>1174</v>
      </c>
      <c r="B273" s="529" t="s">
        <v>1175</v>
      </c>
      <c r="C273" s="518" t="s">
        <v>834</v>
      </c>
      <c r="D273" s="521"/>
      <c r="E273" s="521"/>
      <c r="F273" s="521"/>
      <c r="G273" s="521"/>
      <c r="H273" s="521"/>
      <c r="I273" s="521"/>
      <c r="J273" s="521"/>
      <c r="K273" s="521"/>
      <c r="L273" s="521"/>
      <c r="M273" s="521"/>
      <c r="N273" s="521"/>
    </row>
    <row r="274" spans="1:20" outlineLevel="1" x14ac:dyDescent="0.25">
      <c r="A274" s="530" t="s">
        <v>1176</v>
      </c>
      <c r="B274" s="531" t="s">
        <v>1152</v>
      </c>
      <c r="C274" s="518" t="s">
        <v>834</v>
      </c>
      <c r="D274" s="521"/>
      <c r="E274" s="521"/>
      <c r="F274" s="521"/>
      <c r="G274" s="521"/>
      <c r="H274" s="521"/>
      <c r="I274" s="521"/>
      <c r="J274" s="521"/>
      <c r="K274" s="521"/>
      <c r="L274" s="521"/>
      <c r="M274" s="521"/>
      <c r="N274" s="521"/>
    </row>
    <row r="275" spans="1:20" ht="63" customHeight="1" outlineLevel="1" x14ac:dyDescent="0.25">
      <c r="A275" s="537" t="s">
        <v>1177</v>
      </c>
      <c r="B275" s="529" t="s">
        <v>1178</v>
      </c>
      <c r="C275" s="518" t="s">
        <v>834</v>
      </c>
      <c r="D275" s="521"/>
      <c r="E275" s="521"/>
      <c r="F275" s="521"/>
      <c r="G275" s="521"/>
      <c r="H275" s="521"/>
      <c r="I275" s="521"/>
      <c r="J275" s="521"/>
      <c r="K275" s="521"/>
      <c r="L275" s="521"/>
      <c r="M275" s="521"/>
      <c r="N275" s="521"/>
    </row>
    <row r="276" spans="1:20" outlineLevel="1" x14ac:dyDescent="0.25">
      <c r="A276" s="530" t="s">
        <v>1179</v>
      </c>
      <c r="B276" s="531" t="s">
        <v>1152</v>
      </c>
      <c r="C276" s="518" t="s">
        <v>834</v>
      </c>
      <c r="D276" s="521"/>
      <c r="E276" s="521"/>
      <c r="F276" s="521"/>
      <c r="G276" s="521"/>
      <c r="H276" s="521"/>
      <c r="I276" s="521"/>
      <c r="J276" s="521"/>
      <c r="K276" s="521"/>
      <c r="L276" s="521"/>
      <c r="M276" s="521"/>
      <c r="N276" s="521"/>
    </row>
    <row r="277" spans="1:20" ht="47.25" outlineLevel="1" x14ac:dyDescent="0.25">
      <c r="A277" s="530" t="s">
        <v>1180</v>
      </c>
      <c r="B277" s="531" t="s">
        <v>848</v>
      </c>
      <c r="C277" s="518" t="s">
        <v>834</v>
      </c>
      <c r="D277" s="521"/>
      <c r="E277" s="521"/>
      <c r="F277" s="521"/>
      <c r="G277" s="521"/>
      <c r="H277" s="521"/>
      <c r="I277" s="521"/>
      <c r="J277" s="521"/>
      <c r="K277" s="521"/>
      <c r="L277" s="521"/>
      <c r="M277" s="521"/>
      <c r="N277" s="521"/>
    </row>
    <row r="278" spans="1:20" outlineLevel="1" x14ac:dyDescent="0.25">
      <c r="A278" s="530" t="s">
        <v>1181</v>
      </c>
      <c r="B278" s="532" t="s">
        <v>1152</v>
      </c>
      <c r="C278" s="518" t="s">
        <v>834</v>
      </c>
      <c r="D278" s="521"/>
      <c r="E278" s="521"/>
      <c r="F278" s="521"/>
      <c r="G278" s="521"/>
      <c r="H278" s="521"/>
      <c r="I278" s="521"/>
      <c r="J278" s="521"/>
      <c r="K278" s="521"/>
      <c r="L278" s="521"/>
      <c r="M278" s="521"/>
      <c r="N278" s="521"/>
    </row>
    <row r="279" spans="1:20" ht="31.5" outlineLevel="1" x14ac:dyDescent="0.25">
      <c r="A279" s="530" t="s">
        <v>1182</v>
      </c>
      <c r="B279" s="531" t="s">
        <v>850</v>
      </c>
      <c r="C279" s="518" t="s">
        <v>834</v>
      </c>
      <c r="D279" s="521"/>
      <c r="E279" s="521"/>
      <c r="F279" s="521"/>
      <c r="G279" s="521"/>
      <c r="H279" s="521"/>
      <c r="I279" s="521"/>
      <c r="J279" s="521"/>
      <c r="K279" s="521"/>
      <c r="L279" s="521"/>
      <c r="M279" s="521"/>
      <c r="N279" s="521"/>
    </row>
    <row r="280" spans="1:20" outlineLevel="1" x14ac:dyDescent="0.25">
      <c r="A280" s="530" t="s">
        <v>1183</v>
      </c>
      <c r="B280" s="532" t="s">
        <v>1152</v>
      </c>
      <c r="C280" s="518" t="s">
        <v>834</v>
      </c>
      <c r="D280" s="521"/>
      <c r="E280" s="521"/>
      <c r="F280" s="521"/>
      <c r="G280" s="521"/>
      <c r="H280" s="521"/>
      <c r="I280" s="521"/>
      <c r="J280" s="521"/>
      <c r="K280" s="521"/>
      <c r="L280" s="521"/>
      <c r="M280" s="521"/>
      <c r="N280" s="521"/>
    </row>
    <row r="281" spans="1:20" outlineLevel="1" x14ac:dyDescent="0.25">
      <c r="A281" s="537" t="s">
        <v>1184</v>
      </c>
      <c r="B281" s="529" t="s">
        <v>1185</v>
      </c>
      <c r="C281" s="518" t="s">
        <v>834</v>
      </c>
      <c r="D281" s="535">
        <v>15.923143</v>
      </c>
      <c r="E281" s="535">
        <v>16.496870999999999</v>
      </c>
      <c r="F281" s="535">
        <f>E281*0.85</f>
        <v>14.022340349999999</v>
      </c>
      <c r="G281" s="535">
        <f>F281*0.95</f>
        <v>13.321223332499997</v>
      </c>
      <c r="H281" s="535"/>
      <c r="I281" s="535">
        <f>G281*0.95</f>
        <v>12.655162165874996</v>
      </c>
      <c r="J281" s="535"/>
      <c r="K281" s="535">
        <f>I281*0.95</f>
        <v>12.022404057581246</v>
      </c>
      <c r="L281" s="535"/>
      <c r="M281" s="535">
        <f>K281</f>
        <v>12.022404057581246</v>
      </c>
      <c r="N281" s="521"/>
    </row>
    <row r="282" spans="1:20" outlineLevel="1" x14ac:dyDescent="0.25">
      <c r="A282" s="530" t="s">
        <v>1186</v>
      </c>
      <c r="B282" s="531" t="s">
        <v>1152</v>
      </c>
      <c r="C282" s="518" t="s">
        <v>834</v>
      </c>
      <c r="D282" s="535">
        <v>0.51</v>
      </c>
      <c r="E282" s="535">
        <v>0.51</v>
      </c>
      <c r="F282" s="535">
        <f>E282</f>
        <v>0.51</v>
      </c>
      <c r="G282" s="535">
        <f>F282</f>
        <v>0.51</v>
      </c>
      <c r="H282" s="521"/>
      <c r="I282" s="535">
        <f>G282</f>
        <v>0.51</v>
      </c>
      <c r="J282" s="521"/>
      <c r="K282" s="535">
        <f>I282</f>
        <v>0.51</v>
      </c>
      <c r="L282" s="521"/>
      <c r="M282" s="535">
        <f>K282</f>
        <v>0.51</v>
      </c>
      <c r="N282" s="521"/>
    </row>
    <row r="283" spans="1:20" ht="47.25" outlineLevel="1" x14ac:dyDescent="0.25">
      <c r="A283" s="537" t="s">
        <v>1187</v>
      </c>
      <c r="B283" s="528" t="s">
        <v>1188</v>
      </c>
      <c r="C283" s="518" t="s">
        <v>834</v>
      </c>
      <c r="D283" s="535">
        <v>51.95</v>
      </c>
      <c r="E283" s="535">
        <v>45.09</v>
      </c>
      <c r="F283" s="535">
        <v>49.19</v>
      </c>
      <c r="G283" s="535">
        <v>44.430999999999997</v>
      </c>
      <c r="H283" s="535"/>
      <c r="I283" s="535">
        <f>G283*1.05</f>
        <v>46.652549999999998</v>
      </c>
      <c r="J283" s="535"/>
      <c r="K283" s="535">
        <f>I283*1.05</f>
        <v>48.985177499999999</v>
      </c>
      <c r="L283" s="521"/>
      <c r="M283" s="535">
        <f>K283</f>
        <v>48.985177499999999</v>
      </c>
      <c r="N283" s="521"/>
      <c r="R283">
        <v>56.686999999999998</v>
      </c>
      <c r="S283">
        <v>59.055500000000002</v>
      </c>
      <c r="T283">
        <v>61.423999999999999</v>
      </c>
    </row>
    <row r="284" spans="1:20" ht="31.5" outlineLevel="1" x14ac:dyDescent="0.25">
      <c r="A284" s="537" t="s">
        <v>1189</v>
      </c>
      <c r="B284" s="529" t="s">
        <v>1190</v>
      </c>
      <c r="C284" s="518" t="s">
        <v>834</v>
      </c>
      <c r="D284" s="535">
        <v>11.298825859999999</v>
      </c>
      <c r="E284" s="535">
        <v>12.341445820000001</v>
      </c>
      <c r="F284" s="535">
        <f>$E284/$E$283*F$283</f>
        <v>13.463644264488799</v>
      </c>
      <c r="G284" s="535">
        <f>$E284/$E$283*G$283</f>
        <v>12.161072948068751</v>
      </c>
      <c r="H284" s="521"/>
      <c r="I284" s="535">
        <f>$E284/$E$283*I$283</f>
        <v>12.769126595472189</v>
      </c>
      <c r="J284" s="521"/>
      <c r="K284" s="535">
        <f>$E284/$E$283*K$283</f>
        <v>13.407582925245798</v>
      </c>
      <c r="L284" s="521"/>
      <c r="M284" s="535">
        <f>K284</f>
        <v>13.407582925245798</v>
      </c>
      <c r="N284" s="521"/>
    </row>
    <row r="285" spans="1:20" outlineLevel="1" x14ac:dyDescent="0.25">
      <c r="A285" s="530" t="s">
        <v>1191</v>
      </c>
      <c r="B285" s="531" t="s">
        <v>1152</v>
      </c>
      <c r="C285" s="518" t="s">
        <v>834</v>
      </c>
      <c r="D285" s="521"/>
      <c r="E285" s="521"/>
      <c r="F285" s="521"/>
      <c r="G285" s="521"/>
      <c r="H285" s="521"/>
      <c r="I285" s="521"/>
      <c r="J285" s="521"/>
      <c r="K285" s="521"/>
      <c r="L285" s="521"/>
      <c r="M285" s="521"/>
      <c r="N285" s="521"/>
    </row>
    <row r="286" spans="1:20" ht="31.5" outlineLevel="1" x14ac:dyDescent="0.25">
      <c r="A286" s="537" t="s">
        <v>1192</v>
      </c>
      <c r="B286" s="529" t="s">
        <v>1193</v>
      </c>
      <c r="C286" s="518" t="s">
        <v>834</v>
      </c>
      <c r="D286" s="521"/>
      <c r="E286" s="521"/>
      <c r="F286" s="521"/>
      <c r="G286" s="521"/>
      <c r="H286" s="521"/>
      <c r="I286" s="521"/>
      <c r="J286" s="521"/>
      <c r="K286" s="521"/>
      <c r="L286" s="521"/>
      <c r="M286" s="521"/>
      <c r="N286" s="521"/>
    </row>
    <row r="287" spans="1:20" ht="47.25" outlineLevel="1" x14ac:dyDescent="0.25">
      <c r="A287" s="530" t="s">
        <v>1194</v>
      </c>
      <c r="B287" s="531" t="s">
        <v>1022</v>
      </c>
      <c r="C287" s="518" t="s">
        <v>834</v>
      </c>
      <c r="D287" s="521"/>
      <c r="E287" s="521"/>
      <c r="F287" s="521"/>
      <c r="G287" s="521"/>
      <c r="H287" s="521"/>
      <c r="I287" s="521"/>
      <c r="J287" s="521"/>
      <c r="K287" s="521"/>
      <c r="L287" s="521"/>
      <c r="M287" s="521"/>
      <c r="N287" s="521"/>
    </row>
    <row r="288" spans="1:20" outlineLevel="1" x14ac:dyDescent="0.25">
      <c r="A288" s="530" t="s">
        <v>1195</v>
      </c>
      <c r="B288" s="532" t="s">
        <v>1152</v>
      </c>
      <c r="C288" s="518" t="s">
        <v>834</v>
      </c>
      <c r="D288" s="521"/>
      <c r="E288" s="521"/>
      <c r="F288" s="521"/>
      <c r="G288" s="521"/>
      <c r="H288" s="521"/>
      <c r="I288" s="521"/>
      <c r="J288" s="521"/>
      <c r="K288" s="521"/>
      <c r="L288" s="521"/>
      <c r="M288" s="521"/>
      <c r="N288" s="521"/>
    </row>
    <row r="289" spans="1:14" outlineLevel="1" x14ac:dyDescent="0.25">
      <c r="A289" s="530" t="s">
        <v>1196</v>
      </c>
      <c r="B289" s="531" t="s">
        <v>1197</v>
      </c>
      <c r="C289" s="518" t="s">
        <v>834</v>
      </c>
      <c r="D289" s="521"/>
      <c r="E289" s="521"/>
      <c r="F289" s="521"/>
      <c r="G289" s="521"/>
      <c r="H289" s="521"/>
      <c r="I289" s="521"/>
      <c r="J289" s="521"/>
      <c r="K289" s="521"/>
      <c r="L289" s="521"/>
      <c r="M289" s="521"/>
      <c r="N289" s="521"/>
    </row>
    <row r="290" spans="1:14" outlineLevel="1" x14ac:dyDescent="0.25">
      <c r="A290" s="530" t="s">
        <v>1198</v>
      </c>
      <c r="B290" s="532" t="s">
        <v>1152</v>
      </c>
      <c r="C290" s="518" t="s">
        <v>834</v>
      </c>
      <c r="D290" s="521"/>
      <c r="E290" s="521"/>
      <c r="F290" s="521"/>
      <c r="G290" s="521"/>
      <c r="H290" s="521"/>
      <c r="I290" s="521"/>
      <c r="J290" s="521"/>
      <c r="K290" s="521"/>
      <c r="L290" s="521"/>
      <c r="M290" s="521"/>
      <c r="N290" s="521"/>
    </row>
    <row r="291" spans="1:14" ht="61.5" customHeight="1" outlineLevel="1" x14ac:dyDescent="0.25">
      <c r="A291" s="537" t="s">
        <v>1199</v>
      </c>
      <c r="B291" s="529" t="s">
        <v>1200</v>
      </c>
      <c r="C291" s="518" t="s">
        <v>834</v>
      </c>
      <c r="D291" s="521"/>
      <c r="E291" s="521"/>
      <c r="F291" s="521"/>
      <c r="G291" s="521"/>
      <c r="H291" s="521"/>
      <c r="I291" s="521"/>
      <c r="J291" s="521"/>
      <c r="K291" s="521"/>
      <c r="L291" s="521"/>
      <c r="M291" s="521"/>
      <c r="N291" s="521"/>
    </row>
    <row r="292" spans="1:14" outlineLevel="1" x14ac:dyDescent="0.25">
      <c r="A292" s="530" t="s">
        <v>1201</v>
      </c>
      <c r="B292" s="531" t="s">
        <v>1152</v>
      </c>
      <c r="C292" s="518" t="s">
        <v>834</v>
      </c>
      <c r="D292" s="521"/>
      <c r="E292" s="521"/>
      <c r="F292" s="521"/>
      <c r="G292" s="521"/>
      <c r="H292" s="521"/>
      <c r="I292" s="521"/>
      <c r="J292" s="521"/>
      <c r="K292" s="521"/>
      <c r="L292" s="521"/>
      <c r="M292" s="521"/>
      <c r="N292" s="521"/>
    </row>
    <row r="293" spans="1:14" ht="47.25" outlineLevel="1" x14ac:dyDescent="0.25">
      <c r="A293" s="537" t="s">
        <v>1202</v>
      </c>
      <c r="B293" s="529" t="s">
        <v>1203</v>
      </c>
      <c r="C293" s="518" t="s">
        <v>834</v>
      </c>
      <c r="D293" s="521"/>
      <c r="E293" s="535"/>
      <c r="F293" s="521"/>
      <c r="G293" s="521"/>
      <c r="H293" s="521"/>
      <c r="I293" s="521"/>
      <c r="J293" s="521"/>
      <c r="K293" s="521"/>
      <c r="L293" s="521"/>
      <c r="M293" s="521"/>
      <c r="N293" s="521"/>
    </row>
    <row r="294" spans="1:14" outlineLevel="1" x14ac:dyDescent="0.25">
      <c r="A294" s="530" t="s">
        <v>1204</v>
      </c>
      <c r="B294" s="531" t="s">
        <v>1152</v>
      </c>
      <c r="C294" s="518" t="s">
        <v>834</v>
      </c>
      <c r="D294" s="521"/>
      <c r="E294" s="521"/>
      <c r="F294" s="521"/>
      <c r="G294" s="521"/>
      <c r="H294" s="521"/>
      <c r="I294" s="521"/>
      <c r="J294" s="521"/>
      <c r="K294" s="521"/>
      <c r="L294" s="521"/>
      <c r="M294" s="521"/>
      <c r="N294" s="521"/>
    </row>
    <row r="295" spans="1:14" ht="31.5" outlineLevel="1" x14ac:dyDescent="0.25">
      <c r="A295" s="537" t="s">
        <v>1205</v>
      </c>
      <c r="B295" s="529" t="s">
        <v>1206</v>
      </c>
      <c r="C295" s="518" t="s">
        <v>834</v>
      </c>
      <c r="D295" s="535">
        <v>4.766794</v>
      </c>
      <c r="E295" s="535">
        <v>4.0890000000000004</v>
      </c>
      <c r="F295" s="535">
        <f>$E295/$E$283*F$283</f>
        <v>4.4608097139055216</v>
      </c>
      <c r="G295" s="535">
        <f>$E295/$E$283*G$283</f>
        <v>4.0292383898868929</v>
      </c>
      <c r="H295" s="521"/>
      <c r="I295" s="535">
        <f>$E295/$E$283*I$283</f>
        <v>4.2307003093812368</v>
      </c>
      <c r="J295" s="521"/>
      <c r="K295" s="535">
        <f>$E295/$E$283*K$283</f>
        <v>4.4422353248502988</v>
      </c>
      <c r="L295" s="521"/>
      <c r="M295" s="535">
        <f>K295</f>
        <v>4.4422353248502988</v>
      </c>
      <c r="N295" s="521"/>
    </row>
    <row r="296" spans="1:14" outlineLevel="1" x14ac:dyDescent="0.25">
      <c r="A296" s="530" t="s">
        <v>1207</v>
      </c>
      <c r="B296" s="531" t="s">
        <v>1152</v>
      </c>
      <c r="C296" s="518" t="s">
        <v>834</v>
      </c>
      <c r="D296" s="521"/>
      <c r="E296" s="521"/>
      <c r="F296" s="521"/>
      <c r="G296" s="521"/>
      <c r="H296" s="521"/>
      <c r="I296" s="521"/>
      <c r="J296" s="521"/>
      <c r="K296" s="521"/>
      <c r="L296" s="521"/>
      <c r="M296" s="521"/>
      <c r="N296" s="521"/>
    </row>
    <row r="297" spans="1:14" ht="31.5" outlineLevel="1" x14ac:dyDescent="0.25">
      <c r="A297" s="537" t="s">
        <v>1208</v>
      </c>
      <c r="B297" s="529" t="s">
        <v>1209</v>
      </c>
      <c r="C297" s="518" t="s">
        <v>834</v>
      </c>
      <c r="D297" s="535">
        <v>14.82901</v>
      </c>
      <c r="E297" s="535">
        <v>21.946999999999999</v>
      </c>
      <c r="F297" s="535">
        <f>$E297/$E$283*F$283</f>
        <v>23.942624306941667</v>
      </c>
      <c r="G297" s="535">
        <f>$E297/$E$283*G$283</f>
        <v>21.626239897981812</v>
      </c>
      <c r="H297" s="521"/>
      <c r="I297" s="535">
        <f>$E297/$E$283*I$283</f>
        <v>22.7075518928809</v>
      </c>
      <c r="J297" s="521"/>
      <c r="K297" s="535">
        <f>$E297/$E$283*K$283</f>
        <v>23.842929487524948</v>
      </c>
      <c r="L297" s="521"/>
      <c r="M297" s="535">
        <f>K297</f>
        <v>23.842929487524948</v>
      </c>
      <c r="N297" s="521"/>
    </row>
    <row r="298" spans="1:14" outlineLevel="1" x14ac:dyDescent="0.25">
      <c r="A298" s="530" t="s">
        <v>1210</v>
      </c>
      <c r="B298" s="531" t="s">
        <v>1152</v>
      </c>
      <c r="C298" s="518" t="s">
        <v>834</v>
      </c>
      <c r="D298" s="521"/>
      <c r="E298" s="521"/>
      <c r="F298" s="521"/>
      <c r="G298" s="521"/>
      <c r="H298" s="521"/>
      <c r="I298" s="521"/>
      <c r="J298" s="521"/>
      <c r="K298" s="521"/>
      <c r="L298" s="521"/>
      <c r="M298" s="521"/>
      <c r="N298" s="521"/>
    </row>
    <row r="299" spans="1:14" ht="47.25" outlineLevel="1" x14ac:dyDescent="0.25">
      <c r="A299" s="537" t="s">
        <v>1211</v>
      </c>
      <c r="B299" s="529" t="s">
        <v>1212</v>
      </c>
      <c r="C299" s="518" t="s">
        <v>834</v>
      </c>
      <c r="D299" s="521"/>
      <c r="E299" s="521"/>
      <c r="F299" s="521"/>
      <c r="G299" s="521"/>
      <c r="H299" s="521"/>
      <c r="I299" s="521"/>
      <c r="J299" s="521"/>
      <c r="K299" s="521"/>
      <c r="L299" s="521"/>
      <c r="M299" s="521"/>
      <c r="N299" s="521"/>
    </row>
    <row r="300" spans="1:14" outlineLevel="1" x14ac:dyDescent="0.25">
      <c r="A300" s="530" t="s">
        <v>1213</v>
      </c>
      <c r="B300" s="531" t="s">
        <v>1152</v>
      </c>
      <c r="C300" s="518" t="s">
        <v>834</v>
      </c>
      <c r="D300" s="521"/>
      <c r="E300" s="521"/>
      <c r="F300" s="521"/>
      <c r="G300" s="521"/>
      <c r="H300" s="521"/>
      <c r="I300" s="521"/>
      <c r="J300" s="521"/>
      <c r="K300" s="521"/>
      <c r="L300" s="521"/>
      <c r="M300" s="521"/>
      <c r="N300" s="521"/>
    </row>
    <row r="301" spans="1:14" ht="78.75" outlineLevel="1" x14ac:dyDescent="0.25">
      <c r="A301" s="537" t="s">
        <v>1214</v>
      </c>
      <c r="B301" s="529" t="s">
        <v>1215</v>
      </c>
      <c r="C301" s="518" t="s">
        <v>834</v>
      </c>
      <c r="D301" s="521"/>
      <c r="E301" s="521"/>
      <c r="F301" s="521"/>
      <c r="G301" s="521"/>
      <c r="H301" s="521"/>
      <c r="I301" s="521"/>
      <c r="J301" s="521"/>
      <c r="K301" s="521"/>
      <c r="L301" s="521"/>
      <c r="M301" s="521"/>
      <c r="N301" s="521"/>
    </row>
    <row r="302" spans="1:14" outlineLevel="1" x14ac:dyDescent="0.25">
      <c r="A302" s="530" t="s">
        <v>1216</v>
      </c>
      <c r="B302" s="531" t="s">
        <v>1152</v>
      </c>
      <c r="C302" s="518" t="s">
        <v>834</v>
      </c>
      <c r="D302" s="521"/>
      <c r="E302" s="521"/>
      <c r="F302" s="521"/>
      <c r="G302" s="521"/>
      <c r="H302" s="521"/>
      <c r="I302" s="521"/>
      <c r="J302" s="521"/>
      <c r="K302" s="521"/>
      <c r="L302" s="521"/>
      <c r="M302" s="521"/>
      <c r="N302" s="521"/>
    </row>
    <row r="303" spans="1:14" ht="31.5" outlineLevel="1" x14ac:dyDescent="0.25">
      <c r="A303" s="537" t="s">
        <v>1217</v>
      </c>
      <c r="B303" s="529" t="s">
        <v>1218</v>
      </c>
      <c r="C303" s="518" t="s">
        <v>834</v>
      </c>
      <c r="D303" s="535">
        <f>D283-D284-D295-D297</f>
        <v>21.055370140000004</v>
      </c>
      <c r="E303" s="535">
        <f>E283-E284-E295-E297</f>
        <v>6.7125541800000015</v>
      </c>
      <c r="F303" s="535">
        <f>F283-F284-F295-F297</f>
        <v>7.3229217146640089</v>
      </c>
      <c r="G303" s="535">
        <f>G283-G284-G295-G297</f>
        <v>6.6144487640625442</v>
      </c>
      <c r="H303" s="521"/>
      <c r="I303" s="535">
        <f>I283-I284-I295-I297</f>
        <v>6.9451712022656729</v>
      </c>
      <c r="J303" s="521"/>
      <c r="K303" s="535">
        <f>K283-K284-K295-K297</f>
        <v>7.2924297623789549</v>
      </c>
      <c r="L303" s="521"/>
      <c r="M303" s="535">
        <f>M283-M284-M295-M297</f>
        <v>7.2924297623789549</v>
      </c>
      <c r="N303" s="521"/>
    </row>
    <row r="304" spans="1:14" outlineLevel="1" x14ac:dyDescent="0.25">
      <c r="A304" s="530" t="s">
        <v>1219</v>
      </c>
      <c r="B304" s="531" t="s">
        <v>1152</v>
      </c>
      <c r="C304" s="518" t="s">
        <v>834</v>
      </c>
      <c r="D304" s="521"/>
      <c r="E304" s="521"/>
      <c r="F304" s="521"/>
      <c r="G304" s="521"/>
      <c r="H304" s="521"/>
      <c r="I304" s="521"/>
      <c r="J304" s="521"/>
      <c r="K304" s="521"/>
      <c r="L304" s="521"/>
      <c r="M304" s="521"/>
      <c r="N304" s="521"/>
    </row>
    <row r="305" spans="1:14" ht="78.75" outlineLevel="1" x14ac:dyDescent="0.25">
      <c r="A305" s="537" t="s">
        <v>1220</v>
      </c>
      <c r="B305" s="528" t="s">
        <v>1221</v>
      </c>
      <c r="C305" s="518" t="s">
        <v>514</v>
      </c>
      <c r="D305" s="535">
        <v>107.00685523189347</v>
      </c>
      <c r="E305" s="535">
        <f>(E222+E167)/(E23*1.18)*100</f>
        <v>109.36065103207437</v>
      </c>
      <c r="F305" s="535">
        <f>(F222+F167)/(F23*1.2)*100</f>
        <v>107.94276411773613</v>
      </c>
      <c r="G305" s="535">
        <f>(G222+G167)/(G23*1.2)*100</f>
        <v>107.16633547864909</v>
      </c>
      <c r="H305" s="521"/>
      <c r="I305" s="535">
        <f>(I222+I167)/(I23*1.2)*100</f>
        <v>107.38030974491981</v>
      </c>
      <c r="J305" s="521"/>
      <c r="K305" s="535">
        <f>(K222+K167)/(K23*1.2)*100</f>
        <v>107.30020517678544</v>
      </c>
      <c r="L305" s="521"/>
      <c r="M305" s="535">
        <f>(M222+M167)/(M23*1.2)*100</f>
        <v>107.28317219331859</v>
      </c>
      <c r="N305" s="521"/>
    </row>
    <row r="306" spans="1:14" ht="47.25" outlineLevel="1" x14ac:dyDescent="0.25">
      <c r="A306" s="537" t="s">
        <v>1222</v>
      </c>
      <c r="B306" s="529" t="s">
        <v>1223</v>
      </c>
      <c r="C306" s="518" t="s">
        <v>514</v>
      </c>
      <c r="D306" s="521"/>
      <c r="E306" s="535"/>
      <c r="F306" s="521"/>
      <c r="G306" s="521"/>
      <c r="H306" s="521"/>
      <c r="I306" s="521"/>
      <c r="J306" s="521"/>
      <c r="K306" s="521"/>
      <c r="L306" s="521"/>
      <c r="M306" s="521"/>
      <c r="N306" s="521"/>
    </row>
    <row r="307" spans="1:14" ht="78.75" outlineLevel="1" x14ac:dyDescent="0.25">
      <c r="A307" s="530" t="s">
        <v>1224</v>
      </c>
      <c r="B307" s="529" t="s">
        <v>1225</v>
      </c>
      <c r="C307" s="518" t="s">
        <v>514</v>
      </c>
      <c r="D307" s="521"/>
      <c r="E307" s="521"/>
      <c r="F307" s="521"/>
      <c r="G307" s="521"/>
      <c r="H307" s="521"/>
      <c r="I307" s="521"/>
      <c r="J307" s="521"/>
      <c r="K307" s="521"/>
      <c r="L307" s="521"/>
      <c r="M307" s="521"/>
      <c r="N307" s="521"/>
    </row>
    <row r="308" spans="1:14" ht="78.75" outlineLevel="1" x14ac:dyDescent="0.25">
      <c r="A308" s="530" t="s">
        <v>1226</v>
      </c>
      <c r="B308" s="529" t="s">
        <v>1227</v>
      </c>
      <c r="C308" s="518" t="s">
        <v>514</v>
      </c>
      <c r="D308" s="521"/>
      <c r="E308" s="521"/>
      <c r="F308" s="521"/>
      <c r="G308" s="521"/>
      <c r="H308" s="521"/>
      <c r="I308" s="521"/>
      <c r="J308" s="521"/>
      <c r="K308" s="521"/>
      <c r="L308" s="521"/>
      <c r="M308" s="521"/>
      <c r="N308" s="521"/>
    </row>
    <row r="309" spans="1:14" ht="78.75" outlineLevel="1" x14ac:dyDescent="0.25">
      <c r="A309" s="530" t="s">
        <v>1228</v>
      </c>
      <c r="B309" s="529" t="s">
        <v>1229</v>
      </c>
      <c r="C309" s="518" t="s">
        <v>514</v>
      </c>
      <c r="D309" s="535">
        <v>102.60807259095739</v>
      </c>
      <c r="E309" s="535">
        <f>(E171)/(E27*1.18)*100</f>
        <v>99.800714126098882</v>
      </c>
      <c r="F309" s="535">
        <f>(F171)/(F27*1.2)*100</f>
        <v>98.137368890663922</v>
      </c>
      <c r="G309" s="535">
        <f>$E$309/$E$305*G305</f>
        <v>97.798218190100656</v>
      </c>
      <c r="H309" s="521"/>
      <c r="I309" s="535">
        <f>$E$309/$E$305*I305</f>
        <v>97.993487552315429</v>
      </c>
      <c r="J309" s="521"/>
      <c r="K309" s="535">
        <f>$E$309/$E$305*K305</f>
        <v>97.920385453625215</v>
      </c>
      <c r="L309" s="521"/>
      <c r="M309" s="535">
        <f>$E$309/$E$305*M305</f>
        <v>97.904841435757305</v>
      </c>
      <c r="N309" s="521"/>
    </row>
    <row r="310" spans="1:14" ht="47.25" outlineLevel="1" x14ac:dyDescent="0.25">
      <c r="A310" s="537" t="s">
        <v>1230</v>
      </c>
      <c r="B310" s="529" t="s">
        <v>1231</v>
      </c>
      <c r="C310" s="518" t="s">
        <v>514</v>
      </c>
      <c r="D310" s="536">
        <v>92.255063280569729</v>
      </c>
      <c r="E310" s="536">
        <f>(E172)/(E28*1.18)*100</f>
        <v>95.298512242903158</v>
      </c>
      <c r="F310" s="536">
        <f>(F172)/(F28*1.2)*100</f>
        <v>83.333333333333343</v>
      </c>
      <c r="G310" s="536">
        <f>(G172)/(G28*1.2)*100</f>
        <v>83.333333333333329</v>
      </c>
      <c r="H310" s="521"/>
      <c r="I310" s="536">
        <f>(I172)/(I28*1.2)*100</f>
        <v>83.333333333333343</v>
      </c>
      <c r="J310" s="521"/>
      <c r="K310" s="536">
        <f>(K172)/(K28*1.2)*100</f>
        <v>83.333333333333343</v>
      </c>
      <c r="L310" s="521"/>
      <c r="M310" s="536">
        <f>(M172)/(M28*1.2)*100</f>
        <v>83.333333333333343</v>
      </c>
      <c r="N310" s="521"/>
    </row>
    <row r="311" spans="1:14" ht="47.25" outlineLevel="1" x14ac:dyDescent="0.25">
      <c r="A311" s="537" t="s">
        <v>1232</v>
      </c>
      <c r="B311" s="529" t="s">
        <v>1233</v>
      </c>
      <c r="C311" s="518" t="s">
        <v>514</v>
      </c>
      <c r="D311" s="521"/>
      <c r="E311" s="521"/>
      <c r="F311" s="521"/>
      <c r="G311" s="521"/>
      <c r="H311" s="521"/>
      <c r="I311" s="521"/>
      <c r="J311" s="521"/>
      <c r="K311" s="521"/>
      <c r="L311" s="521"/>
      <c r="M311" s="521"/>
      <c r="N311" s="521"/>
    </row>
    <row r="312" spans="1:14" ht="47.25" outlineLevel="1" x14ac:dyDescent="0.25">
      <c r="A312" s="537" t="s">
        <v>1234</v>
      </c>
      <c r="B312" s="529" t="s">
        <v>1235</v>
      </c>
      <c r="C312" s="518" t="s">
        <v>514</v>
      </c>
      <c r="D312" s="521"/>
      <c r="E312" s="521"/>
      <c r="F312" s="521"/>
      <c r="G312" s="521"/>
      <c r="H312" s="521"/>
      <c r="I312" s="521"/>
      <c r="J312" s="521"/>
      <c r="K312" s="521"/>
      <c r="L312" s="521"/>
      <c r="M312" s="521"/>
      <c r="N312" s="521"/>
    </row>
    <row r="313" spans="1:14" ht="31.5" outlineLevel="1" x14ac:dyDescent="0.25">
      <c r="A313" s="537" t="s">
        <v>1236</v>
      </c>
      <c r="B313" s="529" t="s">
        <v>1237</v>
      </c>
      <c r="C313" s="518" t="s">
        <v>514</v>
      </c>
      <c r="D313" s="521"/>
      <c r="E313" s="535"/>
      <c r="F313" s="521"/>
      <c r="G313" s="521"/>
      <c r="H313" s="521"/>
      <c r="I313" s="521"/>
      <c r="J313" s="521"/>
      <c r="K313" s="521"/>
      <c r="L313" s="521"/>
      <c r="M313" s="521"/>
      <c r="N313" s="521"/>
    </row>
    <row r="314" spans="1:14" ht="31.5" outlineLevel="1" x14ac:dyDescent="0.25">
      <c r="A314" s="537" t="s">
        <v>1238</v>
      </c>
      <c r="B314" s="529" t="s">
        <v>1239</v>
      </c>
      <c r="C314" s="518" t="s">
        <v>514</v>
      </c>
      <c r="D314" s="521"/>
      <c r="E314" s="535"/>
      <c r="F314" s="521"/>
      <c r="G314" s="521"/>
      <c r="H314" s="521"/>
      <c r="I314" s="521"/>
      <c r="J314" s="521"/>
      <c r="K314" s="521"/>
      <c r="L314" s="521"/>
      <c r="M314" s="521"/>
      <c r="N314" s="521"/>
    </row>
    <row r="315" spans="1:14" ht="78.75" outlineLevel="1" x14ac:dyDescent="0.25">
      <c r="A315" s="537" t="s">
        <v>1240</v>
      </c>
      <c r="B315" s="529" t="s">
        <v>1241</v>
      </c>
      <c r="C315" s="518" t="s">
        <v>514</v>
      </c>
      <c r="D315" s="521"/>
      <c r="E315" s="521"/>
      <c r="F315" s="521"/>
      <c r="G315" s="521"/>
      <c r="H315" s="521"/>
      <c r="I315" s="521"/>
      <c r="J315" s="521"/>
      <c r="K315" s="521"/>
      <c r="L315" s="521"/>
      <c r="M315" s="521"/>
      <c r="N315" s="521"/>
    </row>
    <row r="316" spans="1:14" ht="47.25" outlineLevel="1" x14ac:dyDescent="0.25">
      <c r="A316" s="530" t="s">
        <v>1242</v>
      </c>
      <c r="B316" s="531" t="s">
        <v>848</v>
      </c>
      <c r="C316" s="518" t="s">
        <v>514</v>
      </c>
      <c r="D316" s="521"/>
      <c r="E316" s="521"/>
      <c r="F316" s="521"/>
      <c r="G316" s="521"/>
      <c r="H316" s="521"/>
      <c r="I316" s="521"/>
      <c r="J316" s="521"/>
      <c r="K316" s="521"/>
      <c r="L316" s="521"/>
      <c r="M316" s="521"/>
      <c r="N316" s="521"/>
    </row>
    <row r="317" spans="1:14" ht="31.5" outlineLevel="1" x14ac:dyDescent="0.25">
      <c r="A317" s="530" t="s">
        <v>1243</v>
      </c>
      <c r="B317" s="531" t="s">
        <v>850</v>
      </c>
      <c r="C317" s="518" t="s">
        <v>514</v>
      </c>
      <c r="D317" s="521"/>
      <c r="E317" s="521"/>
      <c r="F317" s="521"/>
      <c r="G317" s="521"/>
      <c r="H317" s="521"/>
      <c r="I317" s="521"/>
      <c r="J317" s="521"/>
      <c r="K317" s="521"/>
      <c r="L317" s="521"/>
      <c r="M317" s="521"/>
      <c r="N317" s="521"/>
    </row>
    <row r="318" spans="1:14" x14ac:dyDescent="0.25">
      <c r="A318" s="1156" t="s">
        <v>1244</v>
      </c>
      <c r="B318" s="1156"/>
      <c r="C318" s="1156"/>
      <c r="D318" s="1156"/>
      <c r="E318" s="1156"/>
      <c r="F318" s="1156"/>
      <c r="G318" s="1156"/>
      <c r="H318" s="1156"/>
      <c r="I318" s="1156"/>
      <c r="J318" s="1156"/>
      <c r="K318" s="1156"/>
      <c r="L318" s="1156"/>
      <c r="M318" s="1156"/>
      <c r="N318" s="1156"/>
    </row>
    <row r="319" spans="1:14" ht="47.25" x14ac:dyDescent="0.25">
      <c r="A319" s="530" t="s">
        <v>1245</v>
      </c>
      <c r="B319" s="526" t="s">
        <v>1246</v>
      </c>
      <c r="C319" s="518" t="s">
        <v>608</v>
      </c>
      <c r="D319" s="518" t="s">
        <v>1247</v>
      </c>
      <c r="E319" s="518" t="s">
        <v>1247</v>
      </c>
      <c r="F319" s="518" t="s">
        <v>1247</v>
      </c>
      <c r="G319" s="518" t="s">
        <v>1247</v>
      </c>
      <c r="H319" s="518" t="s">
        <v>1247</v>
      </c>
      <c r="I319" s="518" t="s">
        <v>1247</v>
      </c>
      <c r="J319" s="518" t="s">
        <v>1247</v>
      </c>
      <c r="K319" s="518" t="s">
        <v>1247</v>
      </c>
      <c r="L319" s="518" t="s">
        <v>1247</v>
      </c>
      <c r="M319" s="518" t="s">
        <v>1247</v>
      </c>
      <c r="N319" s="518" t="s">
        <v>1247</v>
      </c>
    </row>
    <row r="320" spans="1:14" ht="31.5" outlineLevel="1" x14ac:dyDescent="0.25">
      <c r="A320" s="537" t="s">
        <v>1248</v>
      </c>
      <c r="B320" s="528" t="s">
        <v>1249</v>
      </c>
      <c r="C320" s="518" t="s">
        <v>317</v>
      </c>
      <c r="D320" s="526">
        <v>38.049999999999997</v>
      </c>
      <c r="E320" s="526">
        <v>38.049999999999997</v>
      </c>
      <c r="F320" s="526">
        <v>38.049999999999997</v>
      </c>
      <c r="G320" s="526">
        <v>38.049999999999997</v>
      </c>
      <c r="H320" s="526"/>
      <c r="I320" s="526">
        <v>38.049999999999997</v>
      </c>
      <c r="J320" s="526"/>
      <c r="K320" s="526">
        <v>38.049999999999997</v>
      </c>
      <c r="L320" s="526"/>
      <c r="M320" s="526">
        <v>38.049999999999997</v>
      </c>
      <c r="N320" s="526"/>
    </row>
    <row r="321" spans="1:14" ht="31.5" outlineLevel="1" x14ac:dyDescent="0.25">
      <c r="A321" s="537" t="s">
        <v>1250</v>
      </c>
      <c r="B321" s="528" t="s">
        <v>1251</v>
      </c>
      <c r="C321" s="518" t="s">
        <v>1252</v>
      </c>
      <c r="D321" s="539">
        <v>1.1200000000000001</v>
      </c>
      <c r="E321" s="539">
        <f>D321</f>
        <v>1.1200000000000001</v>
      </c>
      <c r="F321" s="539">
        <f>E321</f>
        <v>1.1200000000000001</v>
      </c>
      <c r="G321" s="539">
        <f>F321</f>
        <v>1.1200000000000001</v>
      </c>
      <c r="H321" s="539"/>
      <c r="I321" s="539">
        <f>G321</f>
        <v>1.1200000000000001</v>
      </c>
      <c r="J321" s="539"/>
      <c r="K321" s="539">
        <f>I321</f>
        <v>1.1200000000000001</v>
      </c>
      <c r="L321" s="539"/>
      <c r="M321" s="539">
        <f>K321</f>
        <v>1.1200000000000001</v>
      </c>
      <c r="N321" s="539"/>
    </row>
    <row r="322" spans="1:14" ht="31.5" outlineLevel="1" x14ac:dyDescent="0.25">
      <c r="A322" s="537" t="s">
        <v>1253</v>
      </c>
      <c r="B322" s="528" t="s">
        <v>1254</v>
      </c>
      <c r="C322" s="518" t="s">
        <v>317</v>
      </c>
      <c r="D322" s="526">
        <f>D320</f>
        <v>38.049999999999997</v>
      </c>
      <c r="E322" s="526">
        <f t="shared" ref="E322:M322" si="15">E320</f>
        <v>38.049999999999997</v>
      </c>
      <c r="F322" s="526">
        <f t="shared" si="15"/>
        <v>38.049999999999997</v>
      </c>
      <c r="G322" s="526">
        <f t="shared" si="15"/>
        <v>38.049999999999997</v>
      </c>
      <c r="H322" s="526"/>
      <c r="I322" s="526">
        <f t="shared" si="15"/>
        <v>38.049999999999997</v>
      </c>
      <c r="J322" s="526"/>
      <c r="K322" s="526">
        <f t="shared" si="15"/>
        <v>38.049999999999997</v>
      </c>
      <c r="L322" s="526"/>
      <c r="M322" s="526">
        <f t="shared" si="15"/>
        <v>38.049999999999997</v>
      </c>
      <c r="N322" s="526"/>
    </row>
    <row r="323" spans="1:14" ht="31.5" outlineLevel="1" x14ac:dyDescent="0.25">
      <c r="A323" s="537" t="s">
        <v>1255</v>
      </c>
      <c r="B323" s="528" t="s">
        <v>1256</v>
      </c>
      <c r="C323" s="518" t="s">
        <v>1252</v>
      </c>
      <c r="D323" s="539">
        <v>1.0900000000000001</v>
      </c>
      <c r="E323" s="539">
        <f>D323</f>
        <v>1.0900000000000001</v>
      </c>
      <c r="F323" s="539">
        <f>E323</f>
        <v>1.0900000000000001</v>
      </c>
      <c r="G323" s="539">
        <f>F323</f>
        <v>1.0900000000000001</v>
      </c>
      <c r="H323" s="539"/>
      <c r="I323" s="539">
        <f>G323</f>
        <v>1.0900000000000001</v>
      </c>
      <c r="J323" s="539"/>
      <c r="K323" s="539">
        <f>I323</f>
        <v>1.0900000000000001</v>
      </c>
      <c r="L323" s="539"/>
      <c r="M323" s="539">
        <f>K323</f>
        <v>1.0900000000000001</v>
      </c>
      <c r="N323" s="539"/>
    </row>
    <row r="324" spans="1:14" ht="31.5" outlineLevel="1" x14ac:dyDescent="0.25">
      <c r="A324" s="537" t="s">
        <v>1257</v>
      </c>
      <c r="B324" s="528" t="s">
        <v>1258</v>
      </c>
      <c r="C324" s="518" t="s">
        <v>1259</v>
      </c>
      <c r="D324" s="540">
        <v>103.87332259999999</v>
      </c>
      <c r="E324" s="540">
        <v>105.53787799999999</v>
      </c>
      <c r="F324" s="540">
        <v>103.38094747508053</v>
      </c>
      <c r="G324" s="540">
        <v>104.75727316666665</v>
      </c>
      <c r="H324" s="526"/>
      <c r="I324" s="540">
        <v>106.328</v>
      </c>
      <c r="J324" s="526"/>
      <c r="K324" s="540">
        <v>105.28100000000001</v>
      </c>
      <c r="L324" s="526"/>
      <c r="M324" s="539">
        <f>G324+I324+K324</f>
        <v>316.36627316666664</v>
      </c>
      <c r="N324" s="526"/>
    </row>
    <row r="325" spans="1:14" ht="31.5" outlineLevel="1" x14ac:dyDescent="0.25">
      <c r="A325" s="537" t="s">
        <v>1260</v>
      </c>
      <c r="B325" s="528" t="s">
        <v>1261</v>
      </c>
      <c r="C325" s="518" t="s">
        <v>608</v>
      </c>
      <c r="D325" s="518" t="s">
        <v>1247</v>
      </c>
      <c r="E325" s="518" t="s">
        <v>1247</v>
      </c>
      <c r="F325" s="518" t="s">
        <v>1247</v>
      </c>
      <c r="G325" s="518" t="s">
        <v>1247</v>
      </c>
      <c r="H325" s="518" t="s">
        <v>1247</v>
      </c>
      <c r="I325" s="518" t="s">
        <v>1247</v>
      </c>
      <c r="J325" s="518" t="s">
        <v>1247</v>
      </c>
      <c r="K325" s="518" t="s">
        <v>1247</v>
      </c>
      <c r="L325" s="518" t="s">
        <v>1247</v>
      </c>
      <c r="M325" s="518" t="s">
        <v>1247</v>
      </c>
      <c r="N325" s="518" t="s">
        <v>1247</v>
      </c>
    </row>
    <row r="326" spans="1:14" outlineLevel="1" x14ac:dyDescent="0.25">
      <c r="A326" s="537" t="s">
        <v>1262</v>
      </c>
      <c r="B326" s="529" t="s">
        <v>1263</v>
      </c>
      <c r="C326" s="518" t="s">
        <v>1259</v>
      </c>
      <c r="D326" s="540">
        <v>102.61285260000001</v>
      </c>
      <c r="E326" s="540">
        <v>103.69653901199999</v>
      </c>
      <c r="F326" s="540">
        <v>101.85590555520417</v>
      </c>
      <c r="G326" s="540">
        <v>102.95456878566667</v>
      </c>
      <c r="H326" s="526"/>
      <c r="I326" s="540">
        <f>I324/G324*G326</f>
        <v>104.49826593353561</v>
      </c>
      <c r="J326" s="526"/>
      <c r="K326" s="540">
        <f>K324/I324*I326</f>
        <v>103.4692831215537</v>
      </c>
      <c r="L326" s="526"/>
      <c r="M326" s="540">
        <f>G326+I326+K326</f>
        <v>310.92211784075596</v>
      </c>
      <c r="N326" s="526"/>
    </row>
    <row r="327" spans="1:14" outlineLevel="1" x14ac:dyDescent="0.25">
      <c r="A327" s="537" t="s">
        <v>1264</v>
      </c>
      <c r="B327" s="529" t="s">
        <v>1265</v>
      </c>
      <c r="C327" s="518" t="s">
        <v>1266</v>
      </c>
      <c r="D327" s="540">
        <v>1.7718519048205543</v>
      </c>
      <c r="E327" s="540">
        <v>1.9431613283713891</v>
      </c>
      <c r="F327" s="540">
        <v>1.9847627465472277</v>
      </c>
      <c r="G327" s="540">
        <v>1.9708771865896342</v>
      </c>
      <c r="H327" s="526"/>
      <c r="I327" s="540">
        <f>G327</f>
        <v>1.9708771865896342</v>
      </c>
      <c r="J327" s="526"/>
      <c r="K327" s="540">
        <f>I327</f>
        <v>1.9708771865896342</v>
      </c>
      <c r="L327" s="526"/>
      <c r="M327" s="540">
        <f>G327+I327+K327</f>
        <v>5.9126315597689025</v>
      </c>
      <c r="N327" s="526"/>
    </row>
    <row r="328" spans="1:14" ht="31.5" outlineLevel="1" x14ac:dyDescent="0.25">
      <c r="A328" s="537" t="s">
        <v>1267</v>
      </c>
      <c r="B328" s="528" t="s">
        <v>1268</v>
      </c>
      <c r="C328" s="518" t="s">
        <v>608</v>
      </c>
      <c r="D328" s="518" t="s">
        <v>1247</v>
      </c>
      <c r="E328" s="518" t="s">
        <v>1247</v>
      </c>
      <c r="F328" s="518" t="s">
        <v>1247</v>
      </c>
      <c r="G328" s="518" t="s">
        <v>1247</v>
      </c>
      <c r="H328" s="518" t="s">
        <v>1247</v>
      </c>
      <c r="I328" s="518" t="s">
        <v>1247</v>
      </c>
      <c r="J328" s="518" t="s">
        <v>1247</v>
      </c>
      <c r="K328" s="518" t="s">
        <v>1247</v>
      </c>
      <c r="L328" s="518" t="s">
        <v>1247</v>
      </c>
      <c r="M328" s="518" t="s">
        <v>1247</v>
      </c>
      <c r="N328" s="518" t="s">
        <v>1247</v>
      </c>
    </row>
    <row r="329" spans="1:14" outlineLevel="1" x14ac:dyDescent="0.25">
      <c r="A329" s="537" t="s">
        <v>1269</v>
      </c>
      <c r="B329" s="529" t="s">
        <v>1263</v>
      </c>
      <c r="C329" s="518" t="s">
        <v>1259</v>
      </c>
      <c r="D329" s="526"/>
      <c r="E329" s="526"/>
      <c r="F329" s="526"/>
      <c r="G329" s="526"/>
      <c r="H329" s="526"/>
      <c r="I329" s="526"/>
      <c r="J329" s="526"/>
      <c r="K329" s="526"/>
      <c r="L329" s="526"/>
      <c r="M329" s="526"/>
      <c r="N329" s="526"/>
    </row>
    <row r="330" spans="1:14" outlineLevel="1" x14ac:dyDescent="0.25">
      <c r="A330" s="537" t="s">
        <v>1270</v>
      </c>
      <c r="B330" s="529" t="s">
        <v>1271</v>
      </c>
      <c r="C330" s="518" t="s">
        <v>317</v>
      </c>
      <c r="D330" s="526"/>
      <c r="E330" s="526"/>
      <c r="F330" s="526"/>
      <c r="G330" s="526"/>
      <c r="H330" s="526"/>
      <c r="I330" s="526"/>
      <c r="J330" s="526"/>
      <c r="K330" s="526"/>
      <c r="L330" s="526"/>
      <c r="M330" s="526"/>
      <c r="N330" s="526"/>
    </row>
    <row r="331" spans="1:14" outlineLevel="1" x14ac:dyDescent="0.25">
      <c r="A331" s="537" t="s">
        <v>1272</v>
      </c>
      <c r="B331" s="529" t="s">
        <v>1265</v>
      </c>
      <c r="C331" s="518" t="s">
        <v>1266</v>
      </c>
      <c r="D331" s="526"/>
      <c r="E331" s="526"/>
      <c r="F331" s="526"/>
      <c r="G331" s="526"/>
      <c r="H331" s="526"/>
      <c r="I331" s="526"/>
      <c r="J331" s="526"/>
      <c r="K331" s="526"/>
      <c r="L331" s="526"/>
      <c r="M331" s="526"/>
      <c r="N331" s="526"/>
    </row>
    <row r="332" spans="1:14" ht="31.5" outlineLevel="1" x14ac:dyDescent="0.25">
      <c r="A332" s="537" t="s">
        <v>1273</v>
      </c>
      <c r="B332" s="528" t="s">
        <v>1274</v>
      </c>
      <c r="C332" s="518" t="s">
        <v>608</v>
      </c>
      <c r="D332" s="518" t="s">
        <v>1247</v>
      </c>
      <c r="E332" s="518" t="s">
        <v>1247</v>
      </c>
      <c r="F332" s="518" t="s">
        <v>1247</v>
      </c>
      <c r="G332" s="518" t="s">
        <v>1247</v>
      </c>
      <c r="H332" s="518" t="s">
        <v>1247</v>
      </c>
      <c r="I332" s="518" t="s">
        <v>1247</v>
      </c>
      <c r="J332" s="518" t="s">
        <v>1247</v>
      </c>
      <c r="K332" s="518" t="s">
        <v>1247</v>
      </c>
      <c r="L332" s="518" t="s">
        <v>1247</v>
      </c>
      <c r="M332" s="518" t="s">
        <v>1247</v>
      </c>
      <c r="N332" s="518" t="s">
        <v>1247</v>
      </c>
    </row>
    <row r="333" spans="1:14" outlineLevel="1" x14ac:dyDescent="0.25">
      <c r="A333" s="537" t="s">
        <v>1275</v>
      </c>
      <c r="B333" s="529" t="s">
        <v>1263</v>
      </c>
      <c r="C333" s="518" t="s">
        <v>1259</v>
      </c>
      <c r="D333" s="526"/>
      <c r="E333" s="526"/>
      <c r="F333" s="526"/>
      <c r="G333" s="526"/>
      <c r="H333" s="526"/>
      <c r="I333" s="526"/>
      <c r="J333" s="526"/>
      <c r="K333" s="526"/>
      <c r="L333" s="526"/>
      <c r="M333" s="526"/>
      <c r="N333" s="526"/>
    </row>
    <row r="334" spans="1:14" outlineLevel="1" x14ac:dyDescent="0.25">
      <c r="A334" s="537" t="s">
        <v>1276</v>
      </c>
      <c r="B334" s="529" t="s">
        <v>1265</v>
      </c>
      <c r="C334" s="518" t="s">
        <v>1266</v>
      </c>
      <c r="D334" s="526"/>
      <c r="E334" s="526"/>
      <c r="F334" s="526"/>
      <c r="G334" s="526"/>
      <c r="H334" s="526"/>
      <c r="I334" s="526"/>
      <c r="J334" s="526"/>
      <c r="K334" s="526"/>
      <c r="L334" s="526"/>
      <c r="M334" s="526"/>
      <c r="N334" s="526"/>
    </row>
    <row r="335" spans="1:14" ht="31.5" outlineLevel="1" x14ac:dyDescent="0.25">
      <c r="A335" s="537" t="s">
        <v>1277</v>
      </c>
      <c r="B335" s="528" t="s">
        <v>1278</v>
      </c>
      <c r="C335" s="518" t="s">
        <v>608</v>
      </c>
      <c r="D335" s="518" t="s">
        <v>1247</v>
      </c>
      <c r="E335" s="518" t="s">
        <v>1247</v>
      </c>
      <c r="F335" s="518" t="s">
        <v>1247</v>
      </c>
      <c r="G335" s="518" t="s">
        <v>1247</v>
      </c>
      <c r="H335" s="518" t="s">
        <v>1247</v>
      </c>
      <c r="I335" s="518" t="s">
        <v>1247</v>
      </c>
      <c r="J335" s="518" t="s">
        <v>1247</v>
      </c>
      <c r="K335" s="518" t="s">
        <v>1247</v>
      </c>
      <c r="L335" s="518" t="s">
        <v>1247</v>
      </c>
      <c r="M335" s="518" t="s">
        <v>1247</v>
      </c>
      <c r="N335" s="518" t="s">
        <v>1247</v>
      </c>
    </row>
    <row r="336" spans="1:14" outlineLevel="1" x14ac:dyDescent="0.25">
      <c r="A336" s="537" t="s">
        <v>1279</v>
      </c>
      <c r="B336" s="529" t="s">
        <v>1263</v>
      </c>
      <c r="C336" s="518" t="s">
        <v>1259</v>
      </c>
      <c r="D336" s="540">
        <v>93.968065999999993</v>
      </c>
      <c r="E336" s="540">
        <v>92.79207199999999</v>
      </c>
      <c r="F336" s="540">
        <v>90.139938944823797</v>
      </c>
      <c r="G336" s="540">
        <v>92.124312631306154</v>
      </c>
      <c r="H336" s="526"/>
      <c r="I336" s="540">
        <v>93.506</v>
      </c>
      <c r="J336" s="526"/>
      <c r="K336" s="540">
        <v>92.584999999999994</v>
      </c>
      <c r="L336" s="526"/>
      <c r="M336" s="540">
        <f>G336+I336+K336</f>
        <v>278.21531263130612</v>
      </c>
      <c r="N336" s="526"/>
    </row>
    <row r="337" spans="1:14" outlineLevel="1" x14ac:dyDescent="0.25">
      <c r="A337" s="537" t="s">
        <v>1280</v>
      </c>
      <c r="B337" s="529" t="s">
        <v>1271</v>
      </c>
      <c r="C337" s="518" t="s">
        <v>317</v>
      </c>
      <c r="D337" s="526"/>
      <c r="E337" s="526"/>
      <c r="F337" s="526"/>
      <c r="G337" s="526"/>
      <c r="H337" s="526"/>
      <c r="I337" s="526"/>
      <c r="J337" s="526"/>
      <c r="K337" s="526"/>
      <c r="L337" s="526"/>
      <c r="M337" s="526"/>
      <c r="N337" s="526"/>
    </row>
    <row r="338" spans="1:14" outlineLevel="1" x14ac:dyDescent="0.25">
      <c r="A338" s="537" t="s">
        <v>1281</v>
      </c>
      <c r="B338" s="529" t="s">
        <v>1265</v>
      </c>
      <c r="C338" s="518" t="s">
        <v>1266</v>
      </c>
      <c r="D338" s="540">
        <v>0.2606772618</v>
      </c>
      <c r="E338" s="540">
        <v>0.25158900000000001</v>
      </c>
      <c r="F338" s="540">
        <v>0.25970700000000002</v>
      </c>
      <c r="G338" s="540">
        <f>F338</f>
        <v>0.25970700000000002</v>
      </c>
      <c r="H338" s="541"/>
      <c r="I338" s="540">
        <f>G338</f>
        <v>0.25970700000000002</v>
      </c>
      <c r="J338" s="541"/>
      <c r="K338" s="540">
        <f>I338</f>
        <v>0.25970700000000002</v>
      </c>
      <c r="L338" s="526"/>
      <c r="M338" s="540">
        <f>G338+I338+K338</f>
        <v>0.77912100000000006</v>
      </c>
      <c r="N338" s="526"/>
    </row>
    <row r="339" spans="1:14" ht="31.5" x14ac:dyDescent="0.25">
      <c r="A339" s="530" t="s">
        <v>1282</v>
      </c>
      <c r="B339" s="526" t="s">
        <v>1283</v>
      </c>
      <c r="C339" s="518" t="s">
        <v>608</v>
      </c>
      <c r="D339" s="518" t="s">
        <v>1247</v>
      </c>
      <c r="E339" s="518" t="s">
        <v>1247</v>
      </c>
      <c r="F339" s="518" t="s">
        <v>1247</v>
      </c>
      <c r="G339" s="518" t="s">
        <v>1247</v>
      </c>
      <c r="H339" s="518" t="s">
        <v>1247</v>
      </c>
      <c r="I339" s="518" t="s">
        <v>1247</v>
      </c>
      <c r="J339" s="518" t="s">
        <v>1247</v>
      </c>
      <c r="K339" s="518" t="s">
        <v>1247</v>
      </c>
      <c r="L339" s="518" t="s">
        <v>1247</v>
      </c>
      <c r="M339" s="518" t="s">
        <v>1247</v>
      </c>
      <c r="N339" s="518" t="s">
        <v>1247</v>
      </c>
    </row>
    <row r="340" spans="1:14" ht="47.25" outlineLevel="1" x14ac:dyDescent="0.25">
      <c r="A340" s="537" t="s">
        <v>1284</v>
      </c>
      <c r="B340" s="528" t="s">
        <v>1285</v>
      </c>
      <c r="C340" s="518" t="s">
        <v>1259</v>
      </c>
      <c r="D340" s="526"/>
      <c r="E340" s="526"/>
      <c r="F340" s="526"/>
      <c r="G340" s="526"/>
      <c r="H340" s="526"/>
      <c r="I340" s="526"/>
      <c r="J340" s="526"/>
      <c r="K340" s="526"/>
      <c r="L340" s="526"/>
      <c r="M340" s="526"/>
      <c r="N340" s="526"/>
    </row>
    <row r="341" spans="1:14" ht="94.5" outlineLevel="1" x14ac:dyDescent="0.25">
      <c r="A341" s="537" t="s">
        <v>1286</v>
      </c>
      <c r="B341" s="529" t="s">
        <v>1287</v>
      </c>
      <c r="C341" s="518" t="s">
        <v>1259</v>
      </c>
      <c r="D341" s="526"/>
      <c r="E341" s="526"/>
      <c r="F341" s="526"/>
      <c r="G341" s="526"/>
      <c r="H341" s="526"/>
      <c r="I341" s="526"/>
      <c r="J341" s="526"/>
      <c r="K341" s="526"/>
      <c r="L341" s="526"/>
      <c r="M341" s="526"/>
      <c r="N341" s="526"/>
    </row>
    <row r="342" spans="1:14" ht="31.5" outlineLevel="1" x14ac:dyDescent="0.25">
      <c r="A342" s="530" t="s">
        <v>1288</v>
      </c>
      <c r="B342" s="531" t="s">
        <v>1289</v>
      </c>
      <c r="C342" s="518" t="s">
        <v>1259</v>
      </c>
      <c r="D342" s="526"/>
      <c r="E342" s="526"/>
      <c r="F342" s="526"/>
      <c r="G342" s="526"/>
      <c r="H342" s="526"/>
      <c r="I342" s="526"/>
      <c r="J342" s="526"/>
      <c r="K342" s="526"/>
      <c r="L342" s="526"/>
      <c r="M342" s="526"/>
      <c r="N342" s="526"/>
    </row>
    <row r="343" spans="1:14" ht="63" outlineLevel="1" x14ac:dyDescent="0.25">
      <c r="A343" s="530" t="s">
        <v>1290</v>
      </c>
      <c r="B343" s="531" t="s">
        <v>1291</v>
      </c>
      <c r="C343" s="518" t="s">
        <v>1259</v>
      </c>
      <c r="D343" s="526"/>
      <c r="E343" s="526"/>
      <c r="F343" s="526"/>
      <c r="G343" s="526"/>
      <c r="H343" s="526"/>
      <c r="I343" s="526"/>
      <c r="J343" s="526"/>
      <c r="K343" s="526"/>
      <c r="L343" s="526"/>
      <c r="M343" s="526"/>
      <c r="N343" s="526"/>
    </row>
    <row r="344" spans="1:14" ht="47.25" outlineLevel="1" x14ac:dyDescent="0.25">
      <c r="A344" s="537" t="s">
        <v>1292</v>
      </c>
      <c r="B344" s="528" t="s">
        <v>1293</v>
      </c>
      <c r="C344" s="518" t="s">
        <v>1259</v>
      </c>
      <c r="D344" s="526"/>
      <c r="E344" s="526"/>
      <c r="F344" s="526"/>
      <c r="G344" s="526"/>
      <c r="H344" s="526"/>
      <c r="I344" s="526"/>
      <c r="J344" s="526"/>
      <c r="K344" s="526"/>
      <c r="L344" s="526"/>
      <c r="M344" s="526"/>
      <c r="N344" s="526"/>
    </row>
    <row r="345" spans="1:14" ht="47.25" outlineLevel="1" x14ac:dyDescent="0.25">
      <c r="A345" s="537" t="s">
        <v>1294</v>
      </c>
      <c r="B345" s="528" t="s">
        <v>1295</v>
      </c>
      <c r="C345" s="518" t="s">
        <v>317</v>
      </c>
      <c r="D345" s="526"/>
      <c r="E345" s="526"/>
      <c r="F345" s="526"/>
      <c r="G345" s="526"/>
      <c r="H345" s="526"/>
      <c r="I345" s="526"/>
      <c r="J345" s="526"/>
      <c r="K345" s="526"/>
      <c r="L345" s="526"/>
      <c r="M345" s="526"/>
      <c r="N345" s="526"/>
    </row>
    <row r="346" spans="1:14" ht="94.5" outlineLevel="1" x14ac:dyDescent="0.25">
      <c r="A346" s="537" t="s">
        <v>1296</v>
      </c>
      <c r="B346" s="529" t="s">
        <v>1297</v>
      </c>
      <c r="C346" s="518" t="s">
        <v>317</v>
      </c>
      <c r="D346" s="526"/>
      <c r="E346" s="526"/>
      <c r="F346" s="526"/>
      <c r="G346" s="526"/>
      <c r="H346" s="526"/>
      <c r="I346" s="526"/>
      <c r="J346" s="526"/>
      <c r="K346" s="526"/>
      <c r="L346" s="526"/>
      <c r="M346" s="526"/>
      <c r="N346" s="526"/>
    </row>
    <row r="347" spans="1:14" ht="31.5" outlineLevel="1" x14ac:dyDescent="0.25">
      <c r="A347" s="530" t="s">
        <v>1298</v>
      </c>
      <c r="B347" s="531" t="s">
        <v>1289</v>
      </c>
      <c r="C347" s="518" t="s">
        <v>317</v>
      </c>
      <c r="D347" s="526"/>
      <c r="E347" s="526"/>
      <c r="F347" s="526"/>
      <c r="G347" s="526"/>
      <c r="H347" s="526"/>
      <c r="I347" s="526"/>
      <c r="J347" s="526"/>
      <c r="K347" s="526"/>
      <c r="L347" s="526"/>
      <c r="M347" s="526"/>
      <c r="N347" s="526"/>
    </row>
    <row r="348" spans="1:14" ht="63" outlineLevel="1" x14ac:dyDescent="0.25">
      <c r="A348" s="530" t="s">
        <v>1299</v>
      </c>
      <c r="B348" s="531" t="s">
        <v>1291</v>
      </c>
      <c r="C348" s="518" t="s">
        <v>317</v>
      </c>
      <c r="D348" s="526"/>
      <c r="E348" s="526"/>
      <c r="F348" s="526"/>
      <c r="G348" s="526"/>
      <c r="H348" s="526"/>
      <c r="I348" s="526"/>
      <c r="J348" s="526"/>
      <c r="K348" s="526"/>
      <c r="L348" s="526"/>
      <c r="M348" s="526"/>
      <c r="N348" s="526"/>
    </row>
    <row r="349" spans="1:14" ht="47.25" outlineLevel="1" x14ac:dyDescent="0.25">
      <c r="A349" s="537" t="s">
        <v>1300</v>
      </c>
      <c r="B349" s="528" t="s">
        <v>1301</v>
      </c>
      <c r="C349" s="518" t="s">
        <v>1302</v>
      </c>
      <c r="D349" s="526"/>
      <c r="E349" s="526"/>
      <c r="F349" s="526"/>
      <c r="G349" s="526"/>
      <c r="H349" s="526"/>
      <c r="I349" s="526"/>
      <c r="J349" s="526"/>
      <c r="K349" s="526"/>
      <c r="L349" s="526"/>
      <c r="M349" s="526"/>
      <c r="N349" s="526"/>
    </row>
    <row r="350" spans="1:14" ht="78.75" outlineLevel="1" x14ac:dyDescent="0.25">
      <c r="A350" s="537" t="s">
        <v>1303</v>
      </c>
      <c r="B350" s="528" t="s">
        <v>1304</v>
      </c>
      <c r="C350" s="518" t="s">
        <v>834</v>
      </c>
      <c r="D350" s="526"/>
      <c r="E350" s="526"/>
      <c r="F350" s="526"/>
      <c r="G350" s="526"/>
      <c r="H350" s="526"/>
      <c r="I350" s="526"/>
      <c r="J350" s="526"/>
      <c r="K350" s="526"/>
      <c r="L350" s="526"/>
      <c r="M350" s="526"/>
      <c r="N350" s="526"/>
    </row>
    <row r="351" spans="1:14" ht="31.5" x14ac:dyDescent="0.25">
      <c r="A351" s="530" t="s">
        <v>1305</v>
      </c>
      <c r="B351" s="526" t="s">
        <v>1306</v>
      </c>
      <c r="C351" s="518" t="s">
        <v>608</v>
      </c>
      <c r="D351" s="518" t="s">
        <v>1247</v>
      </c>
      <c r="E351" s="518" t="s">
        <v>1247</v>
      </c>
      <c r="F351" s="518" t="s">
        <v>1247</v>
      </c>
      <c r="G351" s="518" t="s">
        <v>1247</v>
      </c>
      <c r="H351" s="518" t="s">
        <v>1247</v>
      </c>
      <c r="I351" s="518" t="s">
        <v>1247</v>
      </c>
      <c r="J351" s="518" t="s">
        <v>1247</v>
      </c>
      <c r="K351" s="518" t="s">
        <v>1247</v>
      </c>
      <c r="L351" s="518" t="s">
        <v>1247</v>
      </c>
      <c r="M351" s="518" t="s">
        <v>1247</v>
      </c>
      <c r="N351" s="518" t="s">
        <v>1247</v>
      </c>
    </row>
    <row r="352" spans="1:14" ht="47.25" outlineLevel="1" x14ac:dyDescent="0.25">
      <c r="A352" s="537" t="s">
        <v>1307</v>
      </c>
      <c r="B352" s="528" t="s">
        <v>1308</v>
      </c>
      <c r="C352" s="518" t="s">
        <v>1259</v>
      </c>
      <c r="D352" s="526"/>
      <c r="E352" s="526"/>
      <c r="F352" s="526"/>
      <c r="G352" s="526"/>
      <c r="H352" s="526"/>
      <c r="I352" s="526"/>
      <c r="J352" s="526"/>
      <c r="K352" s="526"/>
      <c r="L352" s="526"/>
      <c r="M352" s="526"/>
      <c r="N352" s="526"/>
    </row>
    <row r="353" spans="1:14" ht="31.5" outlineLevel="1" x14ac:dyDescent="0.25">
      <c r="A353" s="537" t="s">
        <v>1309</v>
      </c>
      <c r="B353" s="528" t="s">
        <v>1310</v>
      </c>
      <c r="C353" s="518" t="s">
        <v>1252</v>
      </c>
      <c r="D353" s="526"/>
      <c r="E353" s="526"/>
      <c r="F353" s="526"/>
      <c r="G353" s="526"/>
      <c r="H353" s="526"/>
      <c r="I353" s="526"/>
      <c r="J353" s="526"/>
      <c r="K353" s="526"/>
      <c r="L353" s="526"/>
      <c r="M353" s="526"/>
      <c r="N353" s="526"/>
    </row>
    <row r="354" spans="1:14" ht="110.25" outlineLevel="1" x14ac:dyDescent="0.25">
      <c r="A354" s="537" t="s">
        <v>1311</v>
      </c>
      <c r="B354" s="528" t="s">
        <v>1312</v>
      </c>
      <c r="C354" s="518" t="s">
        <v>834</v>
      </c>
      <c r="D354" s="526"/>
      <c r="E354" s="526"/>
      <c r="F354" s="526"/>
      <c r="G354" s="526"/>
      <c r="H354" s="526"/>
      <c r="I354" s="526"/>
      <c r="J354" s="526"/>
      <c r="K354" s="526"/>
      <c r="L354" s="526"/>
      <c r="M354" s="526"/>
      <c r="N354" s="526"/>
    </row>
    <row r="355" spans="1:14" ht="78.75" outlineLevel="1" x14ac:dyDescent="0.25">
      <c r="A355" s="537" t="s">
        <v>1313</v>
      </c>
      <c r="B355" s="528" t="s">
        <v>1314</v>
      </c>
      <c r="C355" s="518" t="s">
        <v>834</v>
      </c>
      <c r="D355" s="526"/>
      <c r="E355" s="526"/>
      <c r="F355" s="526"/>
      <c r="G355" s="526"/>
      <c r="H355" s="526"/>
      <c r="I355" s="526"/>
      <c r="J355" s="526"/>
      <c r="K355" s="526"/>
      <c r="L355" s="526"/>
      <c r="M355" s="526"/>
      <c r="N355" s="526"/>
    </row>
    <row r="356" spans="1:14" ht="47.25" x14ac:dyDescent="0.25">
      <c r="A356" s="530" t="s">
        <v>1315</v>
      </c>
      <c r="B356" s="526" t="s">
        <v>1316</v>
      </c>
      <c r="C356" s="518" t="s">
        <v>608</v>
      </c>
      <c r="D356" s="518" t="s">
        <v>1247</v>
      </c>
      <c r="E356" s="518" t="s">
        <v>1247</v>
      </c>
      <c r="F356" s="518" t="s">
        <v>1247</v>
      </c>
      <c r="G356" s="518" t="s">
        <v>1247</v>
      </c>
      <c r="H356" s="518" t="s">
        <v>1247</v>
      </c>
      <c r="I356" s="518" t="s">
        <v>1247</v>
      </c>
      <c r="J356" s="518" t="s">
        <v>1247</v>
      </c>
      <c r="K356" s="518" t="s">
        <v>1247</v>
      </c>
      <c r="L356" s="518" t="s">
        <v>1247</v>
      </c>
      <c r="M356" s="518" t="s">
        <v>1247</v>
      </c>
      <c r="N356" s="518" t="s">
        <v>1247</v>
      </c>
    </row>
    <row r="357" spans="1:14" ht="47.25" outlineLevel="1" x14ac:dyDescent="0.25">
      <c r="A357" s="537" t="s">
        <v>1317</v>
      </c>
      <c r="B357" s="528" t="s">
        <v>1318</v>
      </c>
      <c r="C357" s="518" t="s">
        <v>317</v>
      </c>
      <c r="D357" s="526"/>
      <c r="E357" s="526"/>
      <c r="F357" s="526"/>
      <c r="G357" s="526"/>
      <c r="H357" s="526"/>
      <c r="I357" s="526"/>
      <c r="J357" s="526"/>
      <c r="K357" s="526"/>
      <c r="L357" s="526"/>
      <c r="M357" s="526"/>
      <c r="N357" s="526"/>
    </row>
    <row r="358" spans="1:14" ht="141.75" outlineLevel="1" x14ac:dyDescent="0.25">
      <c r="A358" s="537" t="s">
        <v>1319</v>
      </c>
      <c r="B358" s="529" t="s">
        <v>1320</v>
      </c>
      <c r="C358" s="518" t="s">
        <v>317</v>
      </c>
      <c r="D358" s="526"/>
      <c r="E358" s="526"/>
      <c r="F358" s="526"/>
      <c r="G358" s="526"/>
      <c r="H358" s="526"/>
      <c r="I358" s="526"/>
      <c r="J358" s="526"/>
      <c r="K358" s="526"/>
      <c r="L358" s="526"/>
      <c r="M358" s="526"/>
      <c r="N358" s="526"/>
    </row>
    <row r="359" spans="1:14" ht="141.75" outlineLevel="1" x14ac:dyDescent="0.25">
      <c r="A359" s="537" t="s">
        <v>1321</v>
      </c>
      <c r="B359" s="529" t="s">
        <v>1322</v>
      </c>
      <c r="C359" s="518" t="s">
        <v>317</v>
      </c>
      <c r="D359" s="526"/>
      <c r="E359" s="526"/>
      <c r="F359" s="526"/>
      <c r="G359" s="526"/>
      <c r="H359" s="526"/>
      <c r="I359" s="526"/>
      <c r="J359" s="526"/>
      <c r="K359" s="526"/>
      <c r="L359" s="526"/>
      <c r="M359" s="526"/>
      <c r="N359" s="526"/>
    </row>
    <row r="360" spans="1:14" ht="63" outlineLevel="1" x14ac:dyDescent="0.25">
      <c r="A360" s="537" t="s">
        <v>1323</v>
      </c>
      <c r="B360" s="529" t="s">
        <v>1324</v>
      </c>
      <c r="C360" s="518" t="s">
        <v>317</v>
      </c>
      <c r="D360" s="526"/>
      <c r="E360" s="526"/>
      <c r="F360" s="526"/>
      <c r="G360" s="526"/>
      <c r="H360" s="526"/>
      <c r="I360" s="526"/>
      <c r="J360" s="526"/>
      <c r="K360" s="526"/>
      <c r="L360" s="526"/>
      <c r="M360" s="526"/>
      <c r="N360" s="526"/>
    </row>
    <row r="361" spans="1:14" ht="47.25" outlineLevel="1" x14ac:dyDescent="0.25">
      <c r="A361" s="537" t="s">
        <v>1325</v>
      </c>
      <c r="B361" s="528" t="s">
        <v>1326</v>
      </c>
      <c r="C361" s="518" t="s">
        <v>1259</v>
      </c>
      <c r="D361" s="526"/>
      <c r="E361" s="526"/>
      <c r="F361" s="526"/>
      <c r="G361" s="526"/>
      <c r="H361" s="526"/>
      <c r="I361" s="526"/>
      <c r="J361" s="526"/>
      <c r="K361" s="526"/>
      <c r="L361" s="526"/>
      <c r="M361" s="526"/>
      <c r="N361" s="526"/>
    </row>
    <row r="362" spans="1:14" ht="110.25" outlineLevel="1" x14ac:dyDescent="0.25">
      <c r="A362" s="537" t="s">
        <v>1327</v>
      </c>
      <c r="B362" s="529" t="s">
        <v>1328</v>
      </c>
      <c r="C362" s="518" t="s">
        <v>1259</v>
      </c>
      <c r="D362" s="526"/>
      <c r="E362" s="526"/>
      <c r="F362" s="526"/>
      <c r="G362" s="526"/>
      <c r="H362" s="526"/>
      <c r="I362" s="526"/>
      <c r="J362" s="526"/>
      <c r="K362" s="526"/>
      <c r="L362" s="526"/>
      <c r="M362" s="526"/>
      <c r="N362" s="526"/>
    </row>
    <row r="363" spans="1:14" ht="47.25" outlineLevel="1" x14ac:dyDescent="0.25">
      <c r="A363" s="537" t="s">
        <v>1329</v>
      </c>
      <c r="B363" s="529" t="s">
        <v>1330</v>
      </c>
      <c r="C363" s="518" t="s">
        <v>1259</v>
      </c>
      <c r="D363" s="526"/>
      <c r="E363" s="526"/>
      <c r="F363" s="526"/>
      <c r="G363" s="526"/>
      <c r="H363" s="526"/>
      <c r="I363" s="526"/>
      <c r="J363" s="526"/>
      <c r="K363" s="526"/>
      <c r="L363" s="526"/>
      <c r="M363" s="526"/>
      <c r="N363" s="526"/>
    </row>
    <row r="364" spans="1:14" ht="63" outlineLevel="1" x14ac:dyDescent="0.25">
      <c r="A364" s="537" t="s">
        <v>1331</v>
      </c>
      <c r="B364" s="528" t="s">
        <v>1332</v>
      </c>
      <c r="C364" s="518" t="s">
        <v>834</v>
      </c>
      <c r="D364" s="526"/>
      <c r="E364" s="526"/>
      <c r="F364" s="526"/>
      <c r="G364" s="526"/>
      <c r="H364" s="526"/>
      <c r="I364" s="526"/>
      <c r="J364" s="526"/>
      <c r="K364" s="526"/>
      <c r="L364" s="526"/>
      <c r="M364" s="526"/>
      <c r="N364" s="526"/>
    </row>
    <row r="365" spans="1:14" ht="31.5" outlineLevel="1" x14ac:dyDescent="0.25">
      <c r="A365" s="537" t="s">
        <v>1333</v>
      </c>
      <c r="B365" s="529" t="s">
        <v>848</v>
      </c>
      <c r="C365" s="518" t="s">
        <v>834</v>
      </c>
      <c r="D365" s="526"/>
      <c r="E365" s="526"/>
      <c r="F365" s="526"/>
      <c r="G365" s="526"/>
      <c r="H365" s="526"/>
      <c r="I365" s="526"/>
      <c r="J365" s="526"/>
      <c r="K365" s="526"/>
      <c r="L365" s="526"/>
      <c r="M365" s="526"/>
      <c r="N365" s="526"/>
    </row>
    <row r="366" spans="1:14" ht="31.5" outlineLevel="1" x14ac:dyDescent="0.25">
      <c r="A366" s="537" t="s">
        <v>1334</v>
      </c>
      <c r="B366" s="529" t="s">
        <v>850</v>
      </c>
      <c r="C366" s="518" t="s">
        <v>834</v>
      </c>
      <c r="D366" s="526"/>
      <c r="E366" s="526"/>
      <c r="F366" s="526"/>
      <c r="G366" s="526"/>
      <c r="H366" s="526"/>
      <c r="I366" s="526"/>
      <c r="J366" s="526"/>
      <c r="K366" s="526"/>
      <c r="L366" s="526"/>
      <c r="M366" s="526"/>
      <c r="N366" s="526"/>
    </row>
    <row r="367" spans="1:14" ht="31.5" x14ac:dyDescent="0.25">
      <c r="A367" s="530" t="s">
        <v>1335</v>
      </c>
      <c r="B367" s="526" t="s">
        <v>1336</v>
      </c>
      <c r="C367" s="518" t="s">
        <v>1337</v>
      </c>
      <c r="D367" s="542"/>
      <c r="E367" s="542"/>
      <c r="F367" s="526"/>
      <c r="G367" s="542"/>
      <c r="H367" s="526"/>
      <c r="I367" s="526"/>
      <c r="J367" s="526"/>
      <c r="K367" s="526"/>
      <c r="L367" s="526"/>
      <c r="M367" s="542"/>
      <c r="N367" s="526"/>
    </row>
    <row r="369" ht="51" customHeight="1" x14ac:dyDescent="0.25"/>
    <row r="372" ht="76.5" customHeight="1" x14ac:dyDescent="0.25"/>
  </sheetData>
  <mergeCells count="23">
    <mergeCell ref="A8:N8"/>
    <mergeCell ref="A6:N6"/>
    <mergeCell ref="L1:N1"/>
    <mergeCell ref="L2:N2"/>
    <mergeCell ref="L3:N3"/>
    <mergeCell ref="A5:N5"/>
    <mergeCell ref="A9:N9"/>
    <mergeCell ref="A11:N11"/>
    <mergeCell ref="A13:N13"/>
    <mergeCell ref="A14:N14"/>
    <mergeCell ref="A15:N15"/>
    <mergeCell ref="A22:N22"/>
    <mergeCell ref="A166:N166"/>
    <mergeCell ref="A318:N318"/>
    <mergeCell ref="A16:N16"/>
    <mergeCell ref="A18:N18"/>
    <mergeCell ref="A19:A20"/>
    <mergeCell ref="B19:B20"/>
    <mergeCell ref="C19:C20"/>
    <mergeCell ref="G19:H19"/>
    <mergeCell ref="I19:J19"/>
    <mergeCell ref="K19:L19"/>
    <mergeCell ref="M19:N19"/>
  </mergeCells>
  <conditionalFormatting sqref="A11 A10:AX10 A12:AX12 A5 A8:A9 O5:AX5 O8:AX8 A13:A14 O13:AX13">
    <cfRule type="containsText" dxfId="4" priority="3" operator="containsText" text="Наименование инвестиционного проекта">
      <formula>NOT(ISERROR(SEARCH("Наименование инвестиционного проекта",A5)))</formula>
    </cfRule>
  </conditionalFormatting>
  <conditionalFormatting sqref="A9 A11 A10:AX10 A12:AX12 A13:A14 O13:AX13">
    <cfRule type="cellIs" dxfId="3" priority="2" operator="equal">
      <formula>0</formula>
    </cfRule>
  </conditionalFormatting>
  <conditionalFormatting sqref="A6:A7">
    <cfRule type="containsText" dxfId="2" priority="1" operator="containsText" text="Наименование инвестиционного проекта">
      <formula>NOT(ISERROR(SEARCH("Наименование инвестиционного проекта",A6)))</formula>
    </cfRule>
  </conditionalFormatting>
  <pageMargins left="0.55000000000000004" right="0.19" top="0.26" bottom="0.25" header="0.17" footer="0.16"/>
  <pageSetup paperSize="9" scale="47"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A1:P83"/>
  <sheetViews>
    <sheetView workbookViewId="0">
      <pane xSplit="3" ySplit="4" topLeftCell="D5" activePane="bottomRight" state="frozen"/>
      <selection activeCell="B5" sqref="B5:H5"/>
      <selection pane="topRight" activeCell="B5" sqref="B5:H5"/>
      <selection pane="bottomLeft" activeCell="B5" sqref="B5:H5"/>
      <selection pane="bottomRight" activeCell="B5" sqref="B5:H5"/>
    </sheetView>
  </sheetViews>
  <sheetFormatPr defaultRowHeight="15.75" x14ac:dyDescent="0.25"/>
  <cols>
    <col min="1" max="1" width="13.85546875" style="515" customWidth="1"/>
    <col min="2" max="2" width="38" style="515" customWidth="1"/>
    <col min="3" max="3" width="13.140625" style="515" customWidth="1"/>
    <col min="4" max="4" width="13.5703125" style="515" bestFit="1" customWidth="1"/>
    <col min="5" max="6" width="13.140625" style="515" bestFit="1" customWidth="1"/>
    <col min="7" max="7" width="14.85546875" style="515" customWidth="1"/>
    <col min="8" max="8" width="18.5703125" style="515" customWidth="1"/>
    <col min="9" max="9" width="17.42578125" style="515" customWidth="1"/>
    <col min="10" max="10" width="16.7109375" style="515" customWidth="1"/>
    <col min="11" max="11" width="14.28515625" style="515" customWidth="1"/>
    <col min="12" max="12" width="16.140625" style="515" customWidth="1"/>
    <col min="13" max="13" width="15.140625" style="515" customWidth="1"/>
    <col min="14" max="14" width="17.7109375" style="515" customWidth="1"/>
    <col min="15" max="15" width="9.140625" style="515"/>
    <col min="16" max="16" width="9.140625" style="543"/>
  </cols>
  <sheetData>
    <row r="1" spans="1:14" x14ac:dyDescent="0.25">
      <c r="A1" s="1156" t="s">
        <v>1412</v>
      </c>
      <c r="B1" s="1156"/>
      <c r="C1" s="1156"/>
      <c r="D1" s="1156"/>
      <c r="E1" s="1156"/>
      <c r="F1" s="1156"/>
      <c r="G1" s="1156"/>
      <c r="H1" s="1156"/>
      <c r="I1" s="1156"/>
      <c r="J1" s="1156"/>
      <c r="K1" s="1156"/>
      <c r="L1" s="1156"/>
      <c r="M1" s="1156"/>
      <c r="N1" s="1156"/>
    </row>
    <row r="2" spans="1:14" ht="31.5" customHeight="1" x14ac:dyDescent="0.25">
      <c r="A2" s="1157" t="s">
        <v>1411</v>
      </c>
      <c r="B2" s="1156" t="s">
        <v>823</v>
      </c>
      <c r="C2" s="1156" t="s">
        <v>824</v>
      </c>
      <c r="D2" s="516" t="s">
        <v>825</v>
      </c>
      <c r="E2" s="516" t="s">
        <v>826</v>
      </c>
      <c r="F2" s="516" t="s">
        <v>827</v>
      </c>
      <c r="G2" s="1156" t="s">
        <v>276</v>
      </c>
      <c r="H2" s="1156"/>
      <c r="I2" s="1156" t="s">
        <v>277</v>
      </c>
      <c r="J2" s="1156"/>
      <c r="K2" s="1156" t="s">
        <v>278</v>
      </c>
      <c r="L2" s="1156"/>
      <c r="M2" s="1156" t="s">
        <v>309</v>
      </c>
      <c r="N2" s="1156"/>
    </row>
    <row r="3" spans="1:14" ht="78.75" x14ac:dyDescent="0.25">
      <c r="A3" s="1157"/>
      <c r="B3" s="1156"/>
      <c r="C3" s="1156"/>
      <c r="D3" s="516" t="s">
        <v>197</v>
      </c>
      <c r="E3" s="516" t="s">
        <v>197</v>
      </c>
      <c r="F3" s="516" t="s">
        <v>828</v>
      </c>
      <c r="G3" s="516" t="s">
        <v>829</v>
      </c>
      <c r="H3" s="516" t="s">
        <v>830</v>
      </c>
      <c r="I3" s="516" t="s">
        <v>829</v>
      </c>
      <c r="J3" s="516" t="s">
        <v>43</v>
      </c>
      <c r="K3" s="516" t="s">
        <v>829</v>
      </c>
      <c r="L3" s="516" t="s">
        <v>43</v>
      </c>
      <c r="M3" s="516" t="s">
        <v>829</v>
      </c>
      <c r="N3" s="516" t="s">
        <v>43</v>
      </c>
    </row>
    <row r="4" spans="1:14" x14ac:dyDescent="0.25">
      <c r="A4" s="517">
        <v>1</v>
      </c>
      <c r="B4" s="516">
        <v>2</v>
      </c>
      <c r="C4" s="516">
        <v>3</v>
      </c>
      <c r="D4" s="516">
        <v>4</v>
      </c>
      <c r="E4" s="516">
        <v>5</v>
      </c>
      <c r="F4" s="516">
        <v>6</v>
      </c>
      <c r="G4" s="516">
        <v>7</v>
      </c>
      <c r="H4" s="516">
        <v>8</v>
      </c>
      <c r="I4" s="516">
        <v>9</v>
      </c>
      <c r="J4" s="516">
        <v>10</v>
      </c>
      <c r="K4" s="516">
        <v>11</v>
      </c>
      <c r="L4" s="516">
        <v>12</v>
      </c>
      <c r="M4" s="516">
        <v>13</v>
      </c>
      <c r="N4" s="516">
        <v>14</v>
      </c>
    </row>
    <row r="5" spans="1:14" ht="31.5" customHeight="1" x14ac:dyDescent="0.25">
      <c r="A5" s="1159" t="s">
        <v>1410</v>
      </c>
      <c r="B5" s="1159"/>
      <c r="C5" s="518" t="s">
        <v>834</v>
      </c>
      <c r="D5" s="535">
        <f>D6</f>
        <v>26.647181880000002</v>
      </c>
      <c r="E5" s="535">
        <f>E6</f>
        <v>50.462192250000001</v>
      </c>
      <c r="F5" s="535">
        <f>F6</f>
        <v>78.450783549999997</v>
      </c>
      <c r="G5" s="535">
        <f>G6</f>
        <v>89.38600000000001</v>
      </c>
      <c r="H5" s="535"/>
      <c r="I5" s="535">
        <f>I6</f>
        <v>95.313999999999993</v>
      </c>
      <c r="J5" s="535"/>
      <c r="K5" s="535">
        <f>K6</f>
        <v>91.432000000000002</v>
      </c>
      <c r="L5" s="535"/>
      <c r="M5" s="535">
        <f>M6</f>
        <v>276.13200000000001</v>
      </c>
      <c r="N5" s="521"/>
    </row>
    <row r="6" spans="1:14" ht="31.5" x14ac:dyDescent="0.25">
      <c r="A6" s="530" t="s">
        <v>832</v>
      </c>
      <c r="B6" s="526" t="s">
        <v>1409</v>
      </c>
      <c r="C6" s="518" t="s">
        <v>834</v>
      </c>
      <c r="D6" s="535">
        <f>D7+D31</f>
        <v>26.647181880000002</v>
      </c>
      <c r="E6" s="535">
        <f>E7+E31</f>
        <v>50.462192250000001</v>
      </c>
      <c r="F6" s="535">
        <f>F7+F31</f>
        <v>78.450783549999997</v>
      </c>
      <c r="G6" s="535">
        <f>G7+G31</f>
        <v>89.38600000000001</v>
      </c>
      <c r="H6" s="535"/>
      <c r="I6" s="535">
        <f>I7+I31</f>
        <v>95.313999999999993</v>
      </c>
      <c r="J6" s="535"/>
      <c r="K6" s="535">
        <f>K7+K31</f>
        <v>91.432000000000002</v>
      </c>
      <c r="L6" s="535"/>
      <c r="M6" s="535">
        <f>M7+M31</f>
        <v>276.13200000000001</v>
      </c>
      <c r="N6" s="521"/>
    </row>
    <row r="7" spans="1:14" ht="31.5" x14ac:dyDescent="0.25">
      <c r="A7" s="537" t="s">
        <v>108</v>
      </c>
      <c r="B7" s="528" t="s">
        <v>1408</v>
      </c>
      <c r="C7" s="518" t="s">
        <v>834</v>
      </c>
      <c r="D7" s="521"/>
      <c r="E7" s="521"/>
      <c r="F7" s="521"/>
      <c r="G7" s="521"/>
      <c r="H7" s="521"/>
      <c r="I7" s="521"/>
      <c r="J7" s="521"/>
      <c r="K7" s="521"/>
      <c r="L7" s="521"/>
      <c r="M7" s="521"/>
      <c r="N7" s="521"/>
    </row>
    <row r="8" spans="1:14" ht="46.5" customHeight="1" x14ac:dyDescent="0.25">
      <c r="A8" s="537" t="s">
        <v>110</v>
      </c>
      <c r="B8" s="529" t="s">
        <v>1407</v>
      </c>
      <c r="C8" s="518" t="s">
        <v>834</v>
      </c>
      <c r="D8" s="521"/>
      <c r="E8" s="521"/>
      <c r="F8" s="521"/>
      <c r="G8" s="521"/>
      <c r="H8" s="521"/>
      <c r="I8" s="521"/>
      <c r="J8" s="521"/>
      <c r="K8" s="521"/>
      <c r="L8" s="521"/>
      <c r="M8" s="521"/>
      <c r="N8" s="521"/>
    </row>
    <row r="9" spans="1:14" ht="47.25" x14ac:dyDescent="0.25">
      <c r="A9" s="530" t="s">
        <v>112</v>
      </c>
      <c r="B9" s="531" t="s">
        <v>1406</v>
      </c>
      <c r="C9" s="518" t="s">
        <v>834</v>
      </c>
      <c r="D9" s="521"/>
      <c r="E9" s="521"/>
      <c r="F9" s="521"/>
      <c r="G9" s="521"/>
      <c r="H9" s="521"/>
      <c r="I9" s="521"/>
      <c r="J9" s="521"/>
      <c r="K9" s="521"/>
      <c r="L9" s="521"/>
      <c r="M9" s="521"/>
      <c r="N9" s="521"/>
    </row>
    <row r="10" spans="1:14" ht="78.75" x14ac:dyDescent="0.25">
      <c r="A10" s="530" t="s">
        <v>1405</v>
      </c>
      <c r="B10" s="532" t="s">
        <v>836</v>
      </c>
      <c r="C10" s="518" t="s">
        <v>834</v>
      </c>
      <c r="D10" s="521"/>
      <c r="E10" s="521"/>
      <c r="F10" s="521"/>
      <c r="G10" s="521"/>
      <c r="H10" s="521"/>
      <c r="I10" s="521"/>
      <c r="J10" s="521"/>
      <c r="K10" s="521"/>
      <c r="L10" s="521"/>
      <c r="M10" s="521"/>
      <c r="N10" s="521"/>
    </row>
    <row r="11" spans="1:14" ht="78.75" x14ac:dyDescent="0.25">
      <c r="A11" s="530" t="s">
        <v>1404</v>
      </c>
      <c r="B11" s="532" t="s">
        <v>837</v>
      </c>
      <c r="C11" s="518" t="s">
        <v>834</v>
      </c>
      <c r="D11" s="521"/>
      <c r="E11" s="521"/>
      <c r="F11" s="521"/>
      <c r="G11" s="521"/>
      <c r="H11" s="521"/>
      <c r="I11" s="521"/>
      <c r="J11" s="521"/>
      <c r="K11" s="521"/>
      <c r="L11" s="521"/>
      <c r="M11" s="521"/>
      <c r="N11" s="521"/>
    </row>
    <row r="12" spans="1:14" ht="78.75" x14ac:dyDescent="0.25">
      <c r="A12" s="530" t="s">
        <v>1403</v>
      </c>
      <c r="B12" s="532" t="s">
        <v>838</v>
      </c>
      <c r="C12" s="518" t="s">
        <v>834</v>
      </c>
      <c r="D12" s="521"/>
      <c r="E12" s="521"/>
      <c r="F12" s="521"/>
      <c r="G12" s="521"/>
      <c r="H12" s="521"/>
      <c r="I12" s="521"/>
      <c r="J12" s="521"/>
      <c r="K12" s="521"/>
      <c r="L12" s="521"/>
      <c r="M12" s="521"/>
      <c r="N12" s="521"/>
    </row>
    <row r="13" spans="1:14" ht="47.25" x14ac:dyDescent="0.25">
      <c r="A13" s="530" t="s">
        <v>114</v>
      </c>
      <c r="B13" s="531" t="s">
        <v>1402</v>
      </c>
      <c r="C13" s="518" t="s">
        <v>834</v>
      </c>
      <c r="D13" s="521"/>
      <c r="E13" s="521"/>
      <c r="F13" s="521"/>
      <c r="G13" s="521"/>
      <c r="H13" s="521"/>
      <c r="I13" s="521"/>
      <c r="J13" s="521"/>
      <c r="K13" s="521"/>
      <c r="L13" s="521"/>
      <c r="M13" s="521"/>
      <c r="N13" s="521"/>
    </row>
    <row r="14" spans="1:14" ht="31.5" x14ac:dyDescent="0.25">
      <c r="A14" s="530" t="s">
        <v>116</v>
      </c>
      <c r="B14" s="531" t="s">
        <v>1401</v>
      </c>
      <c r="C14" s="518" t="s">
        <v>834</v>
      </c>
      <c r="D14" s="521"/>
      <c r="E14" s="521"/>
      <c r="F14" s="521"/>
      <c r="G14" s="521"/>
      <c r="H14" s="521"/>
      <c r="I14" s="521"/>
      <c r="J14" s="521"/>
      <c r="K14" s="521"/>
      <c r="L14" s="521"/>
      <c r="M14" s="521"/>
      <c r="N14" s="521"/>
    </row>
    <row r="15" spans="1:14" ht="47.25" x14ac:dyDescent="0.25">
      <c r="A15" s="530" t="s">
        <v>706</v>
      </c>
      <c r="B15" s="531" t="s">
        <v>1400</v>
      </c>
      <c r="C15" s="518" t="s">
        <v>834</v>
      </c>
      <c r="D15" s="521"/>
      <c r="E15" s="521"/>
      <c r="F15" s="521"/>
      <c r="G15" s="521"/>
      <c r="H15" s="521"/>
      <c r="I15" s="521"/>
      <c r="J15" s="521"/>
      <c r="K15" s="521"/>
      <c r="L15" s="521"/>
      <c r="M15" s="521"/>
      <c r="N15" s="521"/>
    </row>
    <row r="16" spans="1:14" ht="31.5" x14ac:dyDescent="0.25">
      <c r="A16" s="530" t="s">
        <v>1399</v>
      </c>
      <c r="B16" s="531" t="s">
        <v>1398</v>
      </c>
      <c r="C16" s="518" t="s">
        <v>834</v>
      </c>
      <c r="D16" s="521"/>
      <c r="E16" s="521"/>
      <c r="F16" s="521"/>
      <c r="G16" s="521"/>
      <c r="H16" s="521"/>
      <c r="I16" s="521"/>
      <c r="J16" s="521"/>
      <c r="K16" s="521"/>
      <c r="L16" s="521"/>
      <c r="M16" s="521"/>
      <c r="N16" s="521"/>
    </row>
    <row r="17" spans="1:14" ht="78.75" x14ac:dyDescent="0.25">
      <c r="A17" s="530" t="s">
        <v>1397</v>
      </c>
      <c r="B17" s="532" t="s">
        <v>1396</v>
      </c>
      <c r="C17" s="518" t="s">
        <v>834</v>
      </c>
      <c r="D17" s="521"/>
      <c r="E17" s="521"/>
      <c r="F17" s="521"/>
      <c r="G17" s="521"/>
      <c r="H17" s="521"/>
      <c r="I17" s="521"/>
      <c r="J17" s="521"/>
      <c r="K17" s="521"/>
      <c r="L17" s="521"/>
      <c r="M17" s="521"/>
      <c r="N17" s="521"/>
    </row>
    <row r="18" spans="1:14" ht="47.25" x14ac:dyDescent="0.25">
      <c r="A18" s="530" t="s">
        <v>1395</v>
      </c>
      <c r="B18" s="544" t="s">
        <v>1391</v>
      </c>
      <c r="C18" s="518" t="s">
        <v>834</v>
      </c>
      <c r="D18" s="521"/>
      <c r="E18" s="521"/>
      <c r="F18" s="521"/>
      <c r="G18" s="521"/>
      <c r="H18" s="521"/>
      <c r="I18" s="521"/>
      <c r="J18" s="521"/>
      <c r="K18" s="521"/>
      <c r="L18" s="521"/>
      <c r="M18" s="521"/>
      <c r="N18" s="521"/>
    </row>
    <row r="19" spans="1:14" ht="47.25" x14ac:dyDescent="0.25">
      <c r="A19" s="530" t="s">
        <v>1394</v>
      </c>
      <c r="B19" s="532" t="s">
        <v>1393</v>
      </c>
      <c r="C19" s="518" t="s">
        <v>834</v>
      </c>
      <c r="D19" s="521"/>
      <c r="E19" s="521"/>
      <c r="F19" s="521"/>
      <c r="G19" s="521"/>
      <c r="H19" s="521"/>
      <c r="I19" s="521"/>
      <c r="J19" s="521"/>
      <c r="K19" s="521"/>
      <c r="L19" s="521"/>
      <c r="M19" s="521"/>
      <c r="N19" s="521"/>
    </row>
    <row r="20" spans="1:14" ht="47.25" x14ac:dyDescent="0.25">
      <c r="A20" s="530" t="s">
        <v>1392</v>
      </c>
      <c r="B20" s="544" t="s">
        <v>1391</v>
      </c>
      <c r="C20" s="518" t="s">
        <v>834</v>
      </c>
      <c r="D20" s="521"/>
      <c r="E20" s="521"/>
      <c r="F20" s="521"/>
      <c r="G20" s="521"/>
      <c r="H20" s="521"/>
      <c r="I20" s="521"/>
      <c r="J20" s="521"/>
      <c r="K20" s="521"/>
      <c r="L20" s="521"/>
      <c r="M20" s="521"/>
      <c r="N20" s="521"/>
    </row>
    <row r="21" spans="1:14" ht="31.5" x14ac:dyDescent="0.25">
      <c r="A21" s="530" t="s">
        <v>1390</v>
      </c>
      <c r="B21" s="531" t="s">
        <v>1389</v>
      </c>
      <c r="C21" s="518" t="s">
        <v>834</v>
      </c>
      <c r="D21" s="521"/>
      <c r="E21" s="521"/>
      <c r="F21" s="521"/>
      <c r="G21" s="521"/>
      <c r="H21" s="521"/>
      <c r="I21" s="521"/>
      <c r="J21" s="521"/>
      <c r="K21" s="521"/>
      <c r="L21" s="521"/>
      <c r="M21" s="521"/>
      <c r="N21" s="521"/>
    </row>
    <row r="22" spans="1:14" ht="31.5" x14ac:dyDescent="0.25">
      <c r="A22" s="530" t="s">
        <v>1388</v>
      </c>
      <c r="B22" s="531" t="s">
        <v>1175</v>
      </c>
      <c r="C22" s="518" t="s">
        <v>834</v>
      </c>
      <c r="D22" s="521"/>
      <c r="E22" s="521"/>
      <c r="F22" s="521"/>
      <c r="G22" s="521"/>
      <c r="H22" s="521"/>
      <c r="I22" s="521"/>
      <c r="J22" s="521"/>
      <c r="K22" s="521"/>
      <c r="L22" s="521"/>
      <c r="M22" s="521"/>
      <c r="N22" s="521"/>
    </row>
    <row r="23" spans="1:14" ht="78.75" x14ac:dyDescent="0.25">
      <c r="A23" s="530" t="s">
        <v>1387</v>
      </c>
      <c r="B23" s="531" t="s">
        <v>1386</v>
      </c>
      <c r="C23" s="518" t="s">
        <v>834</v>
      </c>
      <c r="D23" s="521"/>
      <c r="E23" s="521"/>
      <c r="F23" s="521"/>
      <c r="G23" s="521"/>
      <c r="H23" s="521"/>
      <c r="I23" s="521"/>
      <c r="J23" s="521"/>
      <c r="K23" s="521"/>
      <c r="L23" s="521"/>
      <c r="M23" s="521"/>
      <c r="N23" s="521"/>
    </row>
    <row r="24" spans="1:14" ht="47.25" x14ac:dyDescent="0.25">
      <c r="A24" s="530" t="s">
        <v>1385</v>
      </c>
      <c r="B24" s="532" t="s">
        <v>848</v>
      </c>
      <c r="C24" s="518" t="s">
        <v>834</v>
      </c>
      <c r="D24" s="521"/>
      <c r="E24" s="521"/>
      <c r="F24" s="521"/>
      <c r="G24" s="521"/>
      <c r="H24" s="521"/>
      <c r="I24" s="521"/>
      <c r="J24" s="521"/>
      <c r="K24" s="521"/>
      <c r="L24" s="521"/>
      <c r="M24" s="521"/>
      <c r="N24" s="521"/>
    </row>
    <row r="25" spans="1:14" ht="15" customHeight="1" x14ac:dyDescent="0.25">
      <c r="A25" s="530" t="s">
        <v>1384</v>
      </c>
      <c r="B25" s="532" t="s">
        <v>850</v>
      </c>
      <c r="C25" s="518" t="s">
        <v>834</v>
      </c>
      <c r="D25" s="521"/>
      <c r="E25" s="521"/>
      <c r="F25" s="521"/>
      <c r="G25" s="521"/>
      <c r="H25" s="521"/>
      <c r="I25" s="521"/>
      <c r="J25" s="521"/>
      <c r="K25" s="521"/>
      <c r="L25" s="521"/>
      <c r="M25" s="521"/>
      <c r="N25" s="521"/>
    </row>
    <row r="26" spans="1:14" ht="63" x14ac:dyDescent="0.25">
      <c r="A26" s="537" t="s">
        <v>118</v>
      </c>
      <c r="B26" s="529" t="s">
        <v>1383</v>
      </c>
      <c r="C26" s="518" t="s">
        <v>834</v>
      </c>
      <c r="D26" s="521"/>
      <c r="E26" s="521"/>
      <c r="F26" s="521"/>
      <c r="G26" s="521"/>
      <c r="H26" s="521"/>
      <c r="I26" s="521"/>
      <c r="J26" s="521"/>
      <c r="K26" s="521"/>
      <c r="L26" s="521"/>
      <c r="M26" s="521"/>
      <c r="N26" s="521"/>
    </row>
    <row r="27" spans="1:14" ht="78.75" x14ac:dyDescent="0.25">
      <c r="A27" s="530" t="s">
        <v>120</v>
      </c>
      <c r="B27" s="531" t="s">
        <v>836</v>
      </c>
      <c r="C27" s="518" t="s">
        <v>834</v>
      </c>
      <c r="D27" s="521"/>
      <c r="E27" s="521"/>
      <c r="F27" s="521"/>
      <c r="G27" s="521"/>
      <c r="H27" s="521"/>
      <c r="I27" s="521"/>
      <c r="J27" s="521"/>
      <c r="K27" s="521"/>
      <c r="L27" s="521"/>
      <c r="M27" s="521"/>
      <c r="N27" s="521"/>
    </row>
    <row r="28" spans="1:14" ht="78.75" x14ac:dyDescent="0.25">
      <c r="A28" s="530" t="s">
        <v>122</v>
      </c>
      <c r="B28" s="531" t="s">
        <v>837</v>
      </c>
      <c r="C28" s="518" t="s">
        <v>834</v>
      </c>
      <c r="D28" s="521"/>
      <c r="E28" s="521"/>
      <c r="F28" s="521"/>
      <c r="G28" s="521"/>
      <c r="H28" s="521"/>
      <c r="I28" s="521"/>
      <c r="J28" s="521"/>
      <c r="K28" s="521"/>
      <c r="L28" s="521"/>
      <c r="M28" s="521"/>
      <c r="N28" s="521"/>
    </row>
    <row r="29" spans="1:14" ht="78.75" x14ac:dyDescent="0.25">
      <c r="A29" s="530" t="s">
        <v>709</v>
      </c>
      <c r="B29" s="531" t="s">
        <v>838</v>
      </c>
      <c r="C29" s="518" t="s">
        <v>834</v>
      </c>
      <c r="D29" s="521"/>
      <c r="E29" s="521"/>
      <c r="F29" s="521"/>
      <c r="G29" s="521"/>
      <c r="H29" s="521"/>
      <c r="I29" s="521"/>
      <c r="J29" s="521"/>
      <c r="K29" s="521"/>
      <c r="L29" s="521"/>
      <c r="M29" s="521"/>
      <c r="N29" s="521"/>
    </row>
    <row r="30" spans="1:14" x14ac:dyDescent="0.25">
      <c r="A30" s="537" t="s">
        <v>124</v>
      </c>
      <c r="B30" s="529" t="s">
        <v>1382</v>
      </c>
      <c r="C30" s="518" t="s">
        <v>834</v>
      </c>
      <c r="D30" s="521"/>
      <c r="E30" s="521"/>
      <c r="F30" s="521"/>
      <c r="G30" s="521"/>
      <c r="H30" s="521"/>
      <c r="I30" s="521"/>
      <c r="J30" s="521"/>
      <c r="K30" s="521"/>
      <c r="L30" s="521"/>
      <c r="M30" s="521"/>
      <c r="N30" s="521"/>
    </row>
    <row r="31" spans="1:14" ht="31.5" x14ac:dyDescent="0.25">
      <c r="A31" s="537" t="s">
        <v>130</v>
      </c>
      <c r="B31" s="528" t="s">
        <v>1381</v>
      </c>
      <c r="C31" s="518" t="s">
        <v>834</v>
      </c>
      <c r="D31" s="535">
        <f t="shared" ref="D31:N31" si="0">D32</f>
        <v>26.647181880000002</v>
      </c>
      <c r="E31" s="535">
        <f t="shared" si="0"/>
        <v>50.462192250000001</v>
      </c>
      <c r="F31" s="535">
        <f t="shared" si="0"/>
        <v>78.450783549999997</v>
      </c>
      <c r="G31" s="535">
        <f t="shared" si="0"/>
        <v>89.38600000000001</v>
      </c>
      <c r="H31" s="535">
        <f t="shared" si="0"/>
        <v>0</v>
      </c>
      <c r="I31" s="535">
        <f t="shared" si="0"/>
        <v>95.313999999999993</v>
      </c>
      <c r="J31" s="535">
        <f t="shared" si="0"/>
        <v>0</v>
      </c>
      <c r="K31" s="535">
        <f t="shared" si="0"/>
        <v>91.432000000000002</v>
      </c>
      <c r="L31" s="535">
        <f t="shared" si="0"/>
        <v>0</v>
      </c>
      <c r="M31" s="535">
        <f t="shared" si="0"/>
        <v>276.13200000000001</v>
      </c>
      <c r="N31" s="535">
        <f t="shared" si="0"/>
        <v>0</v>
      </c>
    </row>
    <row r="32" spans="1:14" ht="47.25" x14ac:dyDescent="0.25">
      <c r="A32" s="537" t="s">
        <v>132</v>
      </c>
      <c r="B32" s="529" t="s">
        <v>1380</v>
      </c>
      <c r="C32" s="518" t="s">
        <v>834</v>
      </c>
      <c r="D32" s="535">
        <f t="shared" ref="D32:N32" si="1">D36+D38</f>
        <v>26.647181880000002</v>
      </c>
      <c r="E32" s="535">
        <f t="shared" si="1"/>
        <v>50.462192250000001</v>
      </c>
      <c r="F32" s="535">
        <f t="shared" si="1"/>
        <v>78.450783549999997</v>
      </c>
      <c r="G32" s="535">
        <f t="shared" si="1"/>
        <v>89.38600000000001</v>
      </c>
      <c r="H32" s="535">
        <f t="shared" si="1"/>
        <v>0</v>
      </c>
      <c r="I32" s="535">
        <f t="shared" si="1"/>
        <v>95.313999999999993</v>
      </c>
      <c r="J32" s="535">
        <f t="shared" si="1"/>
        <v>0</v>
      </c>
      <c r="K32" s="535">
        <f t="shared" si="1"/>
        <v>91.432000000000002</v>
      </c>
      <c r="L32" s="535">
        <f t="shared" si="1"/>
        <v>0</v>
      </c>
      <c r="M32" s="535">
        <f t="shared" si="1"/>
        <v>276.13200000000001</v>
      </c>
      <c r="N32" s="535">
        <f t="shared" si="1"/>
        <v>0</v>
      </c>
    </row>
    <row r="33" spans="1:14" ht="30.75" customHeight="1" x14ac:dyDescent="0.25">
      <c r="A33" s="530" t="s">
        <v>134</v>
      </c>
      <c r="B33" s="531" t="s">
        <v>1371</v>
      </c>
      <c r="C33" s="518" t="s">
        <v>834</v>
      </c>
      <c r="D33" s="521"/>
      <c r="E33" s="521"/>
      <c r="F33" s="521"/>
      <c r="G33" s="521"/>
      <c r="H33" s="521"/>
      <c r="I33" s="521"/>
      <c r="J33" s="521"/>
      <c r="K33" s="521"/>
      <c r="L33" s="521"/>
      <c r="M33" s="521"/>
      <c r="N33" s="521"/>
    </row>
    <row r="34" spans="1:14" ht="78.75" x14ac:dyDescent="0.25">
      <c r="A34" s="530" t="s">
        <v>136</v>
      </c>
      <c r="B34" s="531" t="s">
        <v>836</v>
      </c>
      <c r="C34" s="518" t="s">
        <v>834</v>
      </c>
      <c r="D34" s="521"/>
      <c r="E34" s="521"/>
      <c r="F34" s="521"/>
      <c r="G34" s="521"/>
      <c r="H34" s="521"/>
      <c r="I34" s="521"/>
      <c r="J34" s="521"/>
      <c r="K34" s="521"/>
      <c r="L34" s="521"/>
      <c r="M34" s="521"/>
      <c r="N34" s="521"/>
    </row>
    <row r="35" spans="1:14" ht="78.75" x14ac:dyDescent="0.25">
      <c r="A35" s="530" t="s">
        <v>181</v>
      </c>
      <c r="B35" s="531" t="s">
        <v>837</v>
      </c>
      <c r="C35" s="518" t="s">
        <v>834</v>
      </c>
      <c r="D35" s="521"/>
      <c r="E35" s="521"/>
      <c r="F35" s="521"/>
      <c r="G35" s="521"/>
      <c r="H35" s="521"/>
      <c r="I35" s="521"/>
      <c r="J35" s="521"/>
      <c r="K35" s="521"/>
      <c r="L35" s="521"/>
      <c r="M35" s="521"/>
      <c r="N35" s="521"/>
    </row>
    <row r="36" spans="1:14" ht="78.75" x14ac:dyDescent="0.25">
      <c r="A36" s="530" t="s">
        <v>1379</v>
      </c>
      <c r="B36" s="531" t="s">
        <v>838</v>
      </c>
      <c r="C36" s="518" t="s">
        <v>834</v>
      </c>
      <c r="D36" s="535">
        <f>'[20]Форма 1'!D211</f>
        <v>26.647181880000002</v>
      </c>
      <c r="E36" s="535">
        <f>'[20]Форма 1'!E211</f>
        <v>50.462192250000001</v>
      </c>
      <c r="F36" s="535">
        <f>'[20]Форма 1'!F211</f>
        <v>78.450783549999997</v>
      </c>
      <c r="G36" s="535">
        <v>30.342000000000002</v>
      </c>
      <c r="H36" s="535"/>
      <c r="I36" s="535">
        <v>57.113999999999997</v>
      </c>
      <c r="J36" s="535"/>
      <c r="K36" s="535">
        <v>56.914000000000001</v>
      </c>
      <c r="L36" s="521"/>
      <c r="M36" s="535">
        <f>G36+I36+K36</f>
        <v>144.37</v>
      </c>
      <c r="N36" s="521"/>
    </row>
    <row r="37" spans="1:14" ht="47.25" x14ac:dyDescent="0.25">
      <c r="A37" s="530" t="s">
        <v>137</v>
      </c>
      <c r="B37" s="531" t="s">
        <v>1160</v>
      </c>
      <c r="C37" s="518" t="s">
        <v>834</v>
      </c>
      <c r="D37" s="521"/>
      <c r="E37" s="521"/>
      <c r="F37" s="521"/>
      <c r="G37" s="521"/>
      <c r="H37" s="521"/>
      <c r="I37" s="521"/>
      <c r="J37" s="521"/>
      <c r="K37" s="521"/>
      <c r="L37" s="521"/>
      <c r="M37" s="521"/>
      <c r="N37" s="521"/>
    </row>
    <row r="38" spans="1:14" ht="31.5" x14ac:dyDescent="0.25">
      <c r="A38" s="530" t="s">
        <v>738</v>
      </c>
      <c r="B38" s="531" t="s">
        <v>1163</v>
      </c>
      <c r="C38" s="518" t="s">
        <v>834</v>
      </c>
      <c r="D38" s="521"/>
      <c r="E38" s="521"/>
      <c r="F38" s="521"/>
      <c r="G38" s="521">
        <v>59.044000000000004</v>
      </c>
      <c r="H38" s="521"/>
      <c r="I38" s="521">
        <v>38.200000000000003</v>
      </c>
      <c r="J38" s="521"/>
      <c r="K38" s="521">
        <v>34.518000000000001</v>
      </c>
      <c r="L38" s="521"/>
      <c r="M38" s="521">
        <f>G38+I38+K38</f>
        <v>131.762</v>
      </c>
      <c r="N38" s="521"/>
    </row>
    <row r="39" spans="1:14" ht="47.25" x14ac:dyDescent="0.25">
      <c r="A39" s="530" t="s">
        <v>739</v>
      </c>
      <c r="B39" s="531" t="s">
        <v>1166</v>
      </c>
      <c r="C39" s="518" t="s">
        <v>834</v>
      </c>
      <c r="D39" s="521"/>
      <c r="E39" s="521"/>
      <c r="F39" s="521"/>
      <c r="G39" s="521"/>
      <c r="H39" s="521"/>
      <c r="I39" s="521"/>
      <c r="J39" s="521"/>
      <c r="K39" s="521"/>
      <c r="L39" s="521"/>
      <c r="M39" s="521"/>
      <c r="N39" s="521"/>
    </row>
    <row r="40" spans="1:14" ht="31.5" x14ac:dyDescent="0.25">
      <c r="A40" s="530" t="s">
        <v>1378</v>
      </c>
      <c r="B40" s="531" t="s">
        <v>1172</v>
      </c>
      <c r="C40" s="518" t="s">
        <v>834</v>
      </c>
      <c r="D40" s="521"/>
      <c r="E40" s="521"/>
      <c r="F40" s="521"/>
      <c r="G40" s="521"/>
      <c r="H40" s="521"/>
      <c r="I40" s="521"/>
      <c r="J40" s="521"/>
      <c r="K40" s="521"/>
      <c r="L40" s="521"/>
      <c r="M40" s="521"/>
      <c r="N40" s="521"/>
    </row>
    <row r="41" spans="1:14" ht="31.5" x14ac:dyDescent="0.25">
      <c r="A41" s="530" t="s">
        <v>1377</v>
      </c>
      <c r="B41" s="531" t="s">
        <v>1175</v>
      </c>
      <c r="C41" s="518" t="s">
        <v>834</v>
      </c>
      <c r="D41" s="521"/>
      <c r="E41" s="521"/>
      <c r="F41" s="521"/>
      <c r="G41" s="521"/>
      <c r="H41" s="521"/>
      <c r="I41" s="521"/>
      <c r="J41" s="521"/>
      <c r="K41" s="521"/>
      <c r="L41" s="521"/>
      <c r="M41" s="521"/>
      <c r="N41" s="521"/>
    </row>
    <row r="42" spans="1:14" ht="78.75" x14ac:dyDescent="0.25">
      <c r="A42" s="530" t="s">
        <v>1376</v>
      </c>
      <c r="B42" s="531" t="s">
        <v>1178</v>
      </c>
      <c r="C42" s="518" t="s">
        <v>834</v>
      </c>
      <c r="D42" s="521"/>
      <c r="E42" s="521"/>
      <c r="F42" s="521"/>
      <c r="G42" s="521"/>
      <c r="H42" s="521"/>
      <c r="I42" s="521"/>
      <c r="J42" s="521"/>
      <c r="K42" s="521"/>
      <c r="L42" s="521"/>
      <c r="M42" s="521"/>
      <c r="N42" s="521"/>
    </row>
    <row r="43" spans="1:14" ht="47.25" x14ac:dyDescent="0.25">
      <c r="A43" s="530" t="s">
        <v>1375</v>
      </c>
      <c r="B43" s="532" t="s">
        <v>848</v>
      </c>
      <c r="C43" s="518" t="s">
        <v>834</v>
      </c>
      <c r="D43" s="521"/>
      <c r="E43" s="521"/>
      <c r="F43" s="521"/>
      <c r="G43" s="521"/>
      <c r="H43" s="521"/>
      <c r="I43" s="521"/>
      <c r="J43" s="521"/>
      <c r="K43" s="521"/>
      <c r="L43" s="521"/>
      <c r="M43" s="521"/>
      <c r="N43" s="521"/>
    </row>
    <row r="44" spans="1:14" ht="15.75" customHeight="1" x14ac:dyDescent="0.25">
      <c r="A44" s="530" t="s">
        <v>1374</v>
      </c>
      <c r="B44" s="532" t="s">
        <v>850</v>
      </c>
      <c r="C44" s="518" t="s">
        <v>834</v>
      </c>
      <c r="D44" s="521"/>
      <c r="E44" s="521"/>
      <c r="F44" s="521"/>
      <c r="G44" s="521"/>
      <c r="H44" s="521"/>
      <c r="I44" s="521"/>
      <c r="J44" s="521"/>
      <c r="K44" s="521"/>
      <c r="L44" s="521"/>
      <c r="M44" s="521"/>
      <c r="N44" s="521"/>
    </row>
    <row r="45" spans="1:14" x14ac:dyDescent="0.25">
      <c r="A45" s="537" t="s">
        <v>139</v>
      </c>
      <c r="B45" s="529" t="s">
        <v>1373</v>
      </c>
      <c r="C45" s="518" t="s">
        <v>834</v>
      </c>
      <c r="D45" s="521"/>
      <c r="E45" s="521"/>
      <c r="F45" s="521"/>
      <c r="G45" s="521"/>
      <c r="H45" s="521"/>
      <c r="I45" s="521"/>
      <c r="J45" s="521"/>
      <c r="K45" s="521"/>
      <c r="L45" s="521"/>
      <c r="M45" s="521"/>
      <c r="N45" s="521"/>
    </row>
    <row r="46" spans="1:14" ht="47.25" x14ac:dyDescent="0.25">
      <c r="A46" s="537" t="s">
        <v>145</v>
      </c>
      <c r="B46" s="529" t="s">
        <v>1372</v>
      </c>
      <c r="C46" s="518" t="s">
        <v>834</v>
      </c>
      <c r="D46" s="521"/>
      <c r="E46" s="521"/>
      <c r="F46" s="521"/>
      <c r="G46" s="521"/>
      <c r="H46" s="521"/>
      <c r="I46" s="521"/>
      <c r="J46" s="521"/>
      <c r="K46" s="521"/>
      <c r="L46" s="521"/>
      <c r="M46" s="521"/>
      <c r="N46" s="521"/>
    </row>
    <row r="47" spans="1:14" ht="27.75" customHeight="1" x14ac:dyDescent="0.25">
      <c r="A47" s="530" t="s">
        <v>147</v>
      </c>
      <c r="B47" s="531" t="s">
        <v>1371</v>
      </c>
      <c r="C47" s="518" t="s">
        <v>834</v>
      </c>
      <c r="D47" s="521"/>
      <c r="E47" s="521"/>
      <c r="F47" s="521"/>
      <c r="G47" s="521"/>
      <c r="H47" s="521"/>
      <c r="I47" s="521"/>
      <c r="J47" s="521"/>
      <c r="K47" s="521"/>
      <c r="L47" s="521"/>
      <c r="M47" s="521"/>
      <c r="N47" s="521"/>
    </row>
    <row r="48" spans="1:14" ht="78.75" x14ac:dyDescent="0.25">
      <c r="A48" s="530" t="s">
        <v>1370</v>
      </c>
      <c r="B48" s="531" t="s">
        <v>836</v>
      </c>
      <c r="C48" s="518" t="s">
        <v>834</v>
      </c>
      <c r="D48" s="521"/>
      <c r="E48" s="521"/>
      <c r="F48" s="521"/>
      <c r="G48" s="521"/>
      <c r="H48" s="521"/>
      <c r="I48" s="521"/>
      <c r="J48" s="521"/>
      <c r="K48" s="521"/>
      <c r="L48" s="521"/>
      <c r="M48" s="521"/>
      <c r="N48" s="521"/>
    </row>
    <row r="49" spans="1:14" ht="78.75" x14ac:dyDescent="0.25">
      <c r="A49" s="530" t="s">
        <v>1369</v>
      </c>
      <c r="B49" s="531" t="s">
        <v>837</v>
      </c>
      <c r="C49" s="518" t="s">
        <v>834</v>
      </c>
      <c r="D49" s="521"/>
      <c r="E49" s="521"/>
      <c r="F49" s="521"/>
      <c r="G49" s="521"/>
      <c r="H49" s="521"/>
      <c r="I49" s="521"/>
      <c r="J49" s="521"/>
      <c r="K49" s="521"/>
      <c r="L49" s="521"/>
      <c r="M49" s="521"/>
      <c r="N49" s="521"/>
    </row>
    <row r="50" spans="1:14" ht="78.75" x14ac:dyDescent="0.25">
      <c r="A50" s="530" t="s">
        <v>1368</v>
      </c>
      <c r="B50" s="531" t="s">
        <v>838</v>
      </c>
      <c r="C50" s="518" t="s">
        <v>834</v>
      </c>
      <c r="D50" s="521"/>
      <c r="E50" s="521"/>
      <c r="F50" s="521"/>
      <c r="G50" s="521"/>
      <c r="H50" s="521"/>
      <c r="I50" s="521"/>
      <c r="J50" s="521"/>
      <c r="K50" s="521"/>
      <c r="L50" s="521"/>
      <c r="M50" s="521"/>
      <c r="N50" s="521"/>
    </row>
    <row r="51" spans="1:14" ht="47.25" x14ac:dyDescent="0.25">
      <c r="A51" s="530" t="s">
        <v>149</v>
      </c>
      <c r="B51" s="531" t="s">
        <v>1160</v>
      </c>
      <c r="C51" s="518" t="s">
        <v>834</v>
      </c>
      <c r="D51" s="521"/>
      <c r="E51" s="521"/>
      <c r="F51" s="521"/>
      <c r="G51" s="521"/>
      <c r="H51" s="521"/>
      <c r="I51" s="521"/>
      <c r="J51" s="521"/>
      <c r="K51" s="521"/>
      <c r="L51" s="521"/>
      <c r="M51" s="521"/>
      <c r="N51" s="521"/>
    </row>
    <row r="52" spans="1:14" ht="31.5" x14ac:dyDescent="0.25">
      <c r="A52" s="530" t="s">
        <v>151</v>
      </c>
      <c r="B52" s="531" t="s">
        <v>1163</v>
      </c>
      <c r="C52" s="518" t="s">
        <v>834</v>
      </c>
      <c r="D52" s="521"/>
      <c r="E52" s="521"/>
      <c r="F52" s="521"/>
      <c r="G52" s="521"/>
      <c r="H52" s="521"/>
      <c r="I52" s="521"/>
      <c r="J52" s="521"/>
      <c r="K52" s="521"/>
      <c r="L52" s="521"/>
      <c r="M52" s="521"/>
      <c r="N52" s="521"/>
    </row>
    <row r="53" spans="1:14" ht="47.25" x14ac:dyDescent="0.25">
      <c r="A53" s="530" t="s">
        <v>153</v>
      </c>
      <c r="B53" s="531" t="s">
        <v>1166</v>
      </c>
      <c r="C53" s="518" t="s">
        <v>834</v>
      </c>
      <c r="D53" s="521"/>
      <c r="E53" s="521"/>
      <c r="F53" s="521"/>
      <c r="G53" s="521"/>
      <c r="H53" s="521"/>
      <c r="I53" s="521"/>
      <c r="J53" s="521"/>
      <c r="K53" s="521"/>
      <c r="L53" s="521"/>
      <c r="M53" s="521"/>
      <c r="N53" s="521"/>
    </row>
    <row r="54" spans="1:14" ht="31.5" x14ac:dyDescent="0.25">
      <c r="A54" s="530" t="s">
        <v>155</v>
      </c>
      <c r="B54" s="531" t="s">
        <v>1172</v>
      </c>
      <c r="C54" s="518" t="s">
        <v>834</v>
      </c>
      <c r="D54" s="521"/>
      <c r="E54" s="521"/>
      <c r="F54" s="521"/>
      <c r="G54" s="521"/>
      <c r="H54" s="521"/>
      <c r="I54" s="521"/>
      <c r="J54" s="521"/>
      <c r="K54" s="521"/>
      <c r="L54" s="521"/>
      <c r="M54" s="521"/>
      <c r="N54" s="521"/>
    </row>
    <row r="55" spans="1:14" ht="31.5" x14ac:dyDescent="0.25">
      <c r="A55" s="530" t="s">
        <v>157</v>
      </c>
      <c r="B55" s="531" t="s">
        <v>1175</v>
      </c>
      <c r="C55" s="518" t="s">
        <v>834</v>
      </c>
      <c r="D55" s="521"/>
      <c r="E55" s="521"/>
      <c r="F55" s="521"/>
      <c r="G55" s="521"/>
      <c r="H55" s="521"/>
      <c r="I55" s="521"/>
      <c r="J55" s="521"/>
      <c r="K55" s="521"/>
      <c r="L55" s="521"/>
      <c r="M55" s="521"/>
      <c r="N55" s="521"/>
    </row>
    <row r="56" spans="1:14" ht="78.75" x14ac:dyDescent="0.25">
      <c r="A56" s="530" t="s">
        <v>159</v>
      </c>
      <c r="B56" s="531" t="s">
        <v>1178</v>
      </c>
      <c r="C56" s="518" t="s">
        <v>834</v>
      </c>
      <c r="D56" s="521"/>
      <c r="E56" s="521"/>
      <c r="F56" s="521"/>
      <c r="G56" s="521"/>
      <c r="H56" s="521"/>
      <c r="I56" s="521"/>
      <c r="J56" s="521"/>
      <c r="K56" s="521"/>
      <c r="L56" s="521"/>
      <c r="M56" s="521"/>
      <c r="N56" s="521"/>
    </row>
    <row r="57" spans="1:14" ht="47.25" x14ac:dyDescent="0.25">
      <c r="A57" s="530" t="s">
        <v>1367</v>
      </c>
      <c r="B57" s="532" t="s">
        <v>848</v>
      </c>
      <c r="C57" s="518" t="s">
        <v>834</v>
      </c>
      <c r="D57" s="521"/>
      <c r="E57" s="521"/>
      <c r="F57" s="521"/>
      <c r="G57" s="521"/>
      <c r="H57" s="521"/>
      <c r="I57" s="521"/>
      <c r="J57" s="521"/>
      <c r="K57" s="521"/>
      <c r="L57" s="521"/>
      <c r="M57" s="521"/>
      <c r="N57" s="521"/>
    </row>
    <row r="58" spans="1:14" ht="31.5" x14ac:dyDescent="0.25">
      <c r="A58" s="530" t="s">
        <v>1366</v>
      </c>
      <c r="B58" s="532" t="s">
        <v>850</v>
      </c>
      <c r="C58" s="518" t="s">
        <v>834</v>
      </c>
      <c r="D58" s="521"/>
      <c r="E58" s="521"/>
      <c r="F58" s="521"/>
      <c r="G58" s="521"/>
      <c r="H58" s="521"/>
      <c r="I58" s="521"/>
      <c r="J58" s="521"/>
      <c r="K58" s="521"/>
      <c r="L58" s="521"/>
      <c r="M58" s="521"/>
      <c r="N58" s="521"/>
    </row>
    <row r="59" spans="1:14" ht="31.5" x14ac:dyDescent="0.25">
      <c r="A59" s="537" t="s">
        <v>169</v>
      </c>
      <c r="B59" s="528" t="s">
        <v>1365</v>
      </c>
      <c r="C59" s="518" t="s">
        <v>834</v>
      </c>
      <c r="D59" s="521"/>
      <c r="E59" s="521"/>
      <c r="F59" s="521"/>
      <c r="G59" s="521"/>
      <c r="H59" s="521"/>
      <c r="I59" s="521"/>
      <c r="J59" s="521"/>
      <c r="K59" s="521"/>
      <c r="L59" s="521"/>
      <c r="M59" s="521"/>
      <c r="N59" s="521"/>
    </row>
    <row r="60" spans="1:14" ht="31.5" x14ac:dyDescent="0.25">
      <c r="A60" s="537" t="s">
        <v>174</v>
      </c>
      <c r="B60" s="528" t="s">
        <v>1364</v>
      </c>
      <c r="C60" s="518" t="s">
        <v>834</v>
      </c>
      <c r="D60" s="521"/>
      <c r="E60" s="521"/>
      <c r="F60" s="521"/>
      <c r="G60" s="521"/>
      <c r="H60" s="521"/>
      <c r="I60" s="521"/>
      <c r="J60" s="521"/>
      <c r="K60" s="521"/>
      <c r="L60" s="521"/>
      <c r="M60" s="521"/>
      <c r="N60" s="521"/>
    </row>
    <row r="61" spans="1:14" x14ac:dyDescent="0.25">
      <c r="A61" s="537" t="s">
        <v>807</v>
      </c>
      <c r="B61" s="529" t="s">
        <v>1363</v>
      </c>
      <c r="C61" s="518" t="s">
        <v>834</v>
      </c>
      <c r="D61" s="521"/>
      <c r="E61" s="521"/>
      <c r="F61" s="521"/>
      <c r="G61" s="521"/>
      <c r="H61" s="521"/>
      <c r="I61" s="521"/>
      <c r="J61" s="521"/>
      <c r="K61" s="521"/>
      <c r="L61" s="521"/>
      <c r="M61" s="521"/>
      <c r="N61" s="521"/>
    </row>
    <row r="62" spans="1:14" ht="31.5" x14ac:dyDescent="0.25">
      <c r="A62" s="537" t="s">
        <v>811</v>
      </c>
      <c r="B62" s="529" t="s">
        <v>1362</v>
      </c>
      <c r="C62" s="518" t="s">
        <v>834</v>
      </c>
      <c r="D62" s="521"/>
      <c r="E62" s="521"/>
      <c r="F62" s="521"/>
      <c r="G62" s="521"/>
      <c r="H62" s="521"/>
      <c r="I62" s="521"/>
      <c r="J62" s="521"/>
      <c r="K62" s="521"/>
      <c r="L62" s="521"/>
      <c r="M62" s="521"/>
      <c r="N62" s="521"/>
    </row>
    <row r="63" spans="1:14" ht="31.5" x14ac:dyDescent="0.25">
      <c r="A63" s="530" t="s">
        <v>853</v>
      </c>
      <c r="B63" s="526" t="s">
        <v>1361</v>
      </c>
      <c r="C63" s="518" t="s">
        <v>834</v>
      </c>
      <c r="D63" s="521"/>
      <c r="E63" s="521"/>
      <c r="F63" s="521"/>
      <c r="G63" s="521"/>
      <c r="H63" s="521"/>
      <c r="I63" s="521"/>
      <c r="J63" s="521"/>
      <c r="K63" s="521"/>
      <c r="L63" s="521"/>
      <c r="M63" s="521"/>
      <c r="N63" s="521"/>
    </row>
    <row r="64" spans="1:14" x14ac:dyDescent="0.25">
      <c r="A64" s="537" t="s">
        <v>855</v>
      </c>
      <c r="B64" s="528" t="s">
        <v>1360</v>
      </c>
      <c r="C64" s="518" t="s">
        <v>834</v>
      </c>
      <c r="D64" s="521"/>
      <c r="E64" s="521"/>
      <c r="F64" s="521"/>
      <c r="G64" s="521"/>
      <c r="H64" s="521"/>
      <c r="I64" s="521"/>
      <c r="J64" s="521"/>
      <c r="K64" s="521"/>
      <c r="L64" s="521"/>
      <c r="M64" s="521"/>
      <c r="N64" s="521"/>
    </row>
    <row r="65" spans="1:14" x14ac:dyDescent="0.25">
      <c r="A65" s="537" t="s">
        <v>859</v>
      </c>
      <c r="B65" s="528" t="s">
        <v>1359</v>
      </c>
      <c r="C65" s="518" t="s">
        <v>834</v>
      </c>
      <c r="D65" s="521"/>
      <c r="E65" s="521"/>
      <c r="F65" s="521"/>
      <c r="G65" s="521"/>
      <c r="H65" s="521"/>
      <c r="I65" s="521"/>
      <c r="J65" s="521"/>
      <c r="K65" s="521"/>
      <c r="L65" s="521"/>
      <c r="M65" s="521"/>
      <c r="N65" s="521"/>
    </row>
    <row r="66" spans="1:14" x14ac:dyDescent="0.25">
      <c r="A66" s="537" t="s">
        <v>860</v>
      </c>
      <c r="B66" s="528" t="s">
        <v>1358</v>
      </c>
      <c r="C66" s="518" t="s">
        <v>834</v>
      </c>
      <c r="D66" s="521"/>
      <c r="E66" s="521"/>
      <c r="F66" s="521"/>
      <c r="G66" s="521"/>
      <c r="H66" s="521"/>
      <c r="I66" s="521"/>
      <c r="J66" s="521"/>
      <c r="K66" s="521"/>
      <c r="L66" s="521"/>
      <c r="M66" s="521"/>
      <c r="N66" s="521"/>
    </row>
    <row r="67" spans="1:14" x14ac:dyDescent="0.25">
      <c r="A67" s="537" t="s">
        <v>861</v>
      </c>
      <c r="B67" s="528" t="s">
        <v>1357</v>
      </c>
      <c r="C67" s="518" t="s">
        <v>834</v>
      </c>
      <c r="D67" s="521"/>
      <c r="E67" s="521"/>
      <c r="F67" s="521"/>
      <c r="G67" s="521"/>
      <c r="H67" s="521"/>
      <c r="I67" s="521"/>
      <c r="J67" s="521"/>
      <c r="K67" s="521"/>
      <c r="L67" s="521"/>
      <c r="M67" s="521"/>
      <c r="N67" s="521"/>
    </row>
    <row r="68" spans="1:14" x14ac:dyDescent="0.25">
      <c r="A68" s="537" t="s">
        <v>862</v>
      </c>
      <c r="B68" s="528" t="s">
        <v>1356</v>
      </c>
      <c r="C68" s="518" t="s">
        <v>834</v>
      </c>
      <c r="D68" s="521"/>
      <c r="E68" s="521"/>
      <c r="F68" s="521"/>
      <c r="G68" s="521"/>
      <c r="H68" s="521"/>
      <c r="I68" s="521"/>
      <c r="J68" s="521"/>
      <c r="K68" s="521"/>
      <c r="L68" s="521"/>
      <c r="M68" s="521"/>
      <c r="N68" s="521"/>
    </row>
    <row r="69" spans="1:14" ht="31.5" x14ac:dyDescent="0.25">
      <c r="A69" s="537" t="s">
        <v>902</v>
      </c>
      <c r="B69" s="529" t="s">
        <v>1060</v>
      </c>
      <c r="C69" s="518" t="s">
        <v>834</v>
      </c>
      <c r="D69" s="521"/>
      <c r="E69" s="521"/>
      <c r="F69" s="521"/>
      <c r="G69" s="521"/>
      <c r="H69" s="521"/>
      <c r="I69" s="521"/>
      <c r="J69" s="521"/>
      <c r="K69" s="521"/>
      <c r="L69" s="521"/>
      <c r="M69" s="521"/>
      <c r="N69" s="521"/>
    </row>
    <row r="70" spans="1:14" ht="63" x14ac:dyDescent="0.25">
      <c r="A70" s="530" t="s">
        <v>1355</v>
      </c>
      <c r="B70" s="531" t="s">
        <v>1354</v>
      </c>
      <c r="C70" s="518" t="s">
        <v>834</v>
      </c>
      <c r="D70" s="521"/>
      <c r="E70" s="521"/>
      <c r="F70" s="521"/>
      <c r="G70" s="521"/>
      <c r="H70" s="521"/>
      <c r="I70" s="521"/>
      <c r="J70" s="521"/>
      <c r="K70" s="521"/>
      <c r="L70" s="521"/>
      <c r="M70" s="521"/>
      <c r="N70" s="521"/>
    </row>
    <row r="71" spans="1:14" ht="47.25" x14ac:dyDescent="0.25">
      <c r="A71" s="537" t="s">
        <v>904</v>
      </c>
      <c r="B71" s="529" t="s">
        <v>1062</v>
      </c>
      <c r="C71" s="518" t="s">
        <v>834</v>
      </c>
      <c r="D71" s="521"/>
      <c r="E71" s="521"/>
      <c r="F71" s="521"/>
      <c r="G71" s="521"/>
      <c r="H71" s="521"/>
      <c r="I71" s="521"/>
      <c r="J71" s="521"/>
      <c r="K71" s="521"/>
      <c r="L71" s="521"/>
      <c r="M71" s="521"/>
      <c r="N71" s="521"/>
    </row>
    <row r="72" spans="1:14" ht="94.5" x14ac:dyDescent="0.25">
      <c r="A72" s="530" t="s">
        <v>1353</v>
      </c>
      <c r="B72" s="531" t="s">
        <v>1352</v>
      </c>
      <c r="C72" s="518" t="s">
        <v>834</v>
      </c>
      <c r="D72" s="521"/>
      <c r="E72" s="521"/>
      <c r="F72" s="521"/>
      <c r="G72" s="521"/>
      <c r="H72" s="521"/>
      <c r="I72" s="521"/>
      <c r="J72" s="521"/>
      <c r="K72" s="521"/>
      <c r="L72" s="521"/>
      <c r="M72" s="521"/>
      <c r="N72" s="521"/>
    </row>
    <row r="73" spans="1:14" x14ac:dyDescent="0.25">
      <c r="A73" s="537" t="s">
        <v>863</v>
      </c>
      <c r="B73" s="528" t="s">
        <v>1351</v>
      </c>
      <c r="C73" s="518" t="s">
        <v>834</v>
      </c>
      <c r="D73" s="521"/>
      <c r="E73" s="521"/>
      <c r="F73" s="521"/>
      <c r="G73" s="521"/>
      <c r="H73" s="521"/>
      <c r="I73" s="521"/>
      <c r="J73" s="521"/>
      <c r="K73" s="521"/>
      <c r="L73" s="521"/>
      <c r="M73" s="521"/>
      <c r="N73" s="521"/>
    </row>
    <row r="74" spans="1:14" x14ac:dyDescent="0.25">
      <c r="A74" s="537" t="s">
        <v>864</v>
      </c>
      <c r="B74" s="528" t="s">
        <v>1350</v>
      </c>
      <c r="C74" s="518" t="s">
        <v>834</v>
      </c>
      <c r="D74" s="521"/>
      <c r="E74" s="521"/>
      <c r="F74" s="521"/>
      <c r="G74" s="521"/>
      <c r="H74" s="521"/>
      <c r="I74" s="521"/>
      <c r="J74" s="521"/>
      <c r="K74" s="521"/>
      <c r="L74" s="521"/>
      <c r="M74" s="521"/>
      <c r="N74" s="521"/>
    </row>
    <row r="75" spans="1:14" x14ac:dyDescent="0.25">
      <c r="A75" s="530" t="s">
        <v>922</v>
      </c>
      <c r="B75" s="526" t="s">
        <v>915</v>
      </c>
      <c r="C75" s="518" t="s">
        <v>608</v>
      </c>
      <c r="D75" s="521"/>
      <c r="E75" s="521"/>
      <c r="F75" s="521"/>
      <c r="G75" s="521"/>
      <c r="H75" s="521"/>
      <c r="I75" s="521"/>
      <c r="J75" s="521"/>
      <c r="K75" s="521"/>
      <c r="L75" s="521"/>
      <c r="M75" s="521"/>
      <c r="N75" s="521"/>
    </row>
    <row r="76" spans="1:14" ht="126" x14ac:dyDescent="0.25">
      <c r="A76" s="530" t="s">
        <v>1349</v>
      </c>
      <c r="B76" s="528" t="s">
        <v>1348</v>
      </c>
      <c r="C76" s="518" t="s">
        <v>834</v>
      </c>
      <c r="D76" s="521"/>
      <c r="E76" s="521"/>
      <c r="F76" s="521"/>
      <c r="G76" s="521"/>
      <c r="H76" s="521"/>
      <c r="I76" s="521"/>
      <c r="J76" s="521"/>
      <c r="K76" s="521"/>
      <c r="L76" s="521"/>
      <c r="M76" s="521"/>
      <c r="N76" s="521"/>
    </row>
    <row r="77" spans="1:14" ht="47.25" x14ac:dyDescent="0.25">
      <c r="A77" s="537" t="s">
        <v>925</v>
      </c>
      <c r="B77" s="529" t="s">
        <v>1347</v>
      </c>
      <c r="C77" s="518" t="s">
        <v>834</v>
      </c>
      <c r="D77" s="521"/>
      <c r="E77" s="521"/>
      <c r="F77" s="521"/>
      <c r="G77" s="521"/>
      <c r="H77" s="521"/>
      <c r="I77" s="521"/>
      <c r="J77" s="521"/>
      <c r="K77" s="521"/>
      <c r="L77" s="521"/>
      <c r="M77" s="521"/>
      <c r="N77" s="521"/>
    </row>
    <row r="78" spans="1:14" ht="47.25" x14ac:dyDescent="0.25">
      <c r="A78" s="537" t="s">
        <v>926</v>
      </c>
      <c r="B78" s="529" t="s">
        <v>1346</v>
      </c>
      <c r="C78" s="518" t="s">
        <v>834</v>
      </c>
      <c r="D78" s="521"/>
      <c r="E78" s="521"/>
      <c r="F78" s="521"/>
      <c r="G78" s="521"/>
      <c r="H78" s="521"/>
      <c r="I78" s="521"/>
      <c r="J78" s="521"/>
      <c r="K78" s="521"/>
      <c r="L78" s="521"/>
      <c r="M78" s="521"/>
      <c r="N78" s="521"/>
    </row>
    <row r="79" spans="1:14" x14ac:dyDescent="0.25">
      <c r="A79" s="537" t="s">
        <v>927</v>
      </c>
      <c r="B79" s="529" t="s">
        <v>1345</v>
      </c>
      <c r="C79" s="518" t="s">
        <v>834</v>
      </c>
      <c r="D79" s="521"/>
      <c r="E79" s="521"/>
      <c r="F79" s="521"/>
      <c r="G79" s="521"/>
      <c r="H79" s="521"/>
      <c r="I79" s="521"/>
      <c r="J79" s="521"/>
      <c r="K79" s="521"/>
      <c r="L79" s="521"/>
      <c r="M79" s="521"/>
      <c r="N79" s="521"/>
    </row>
    <row r="80" spans="1:14" ht="94.5" x14ac:dyDescent="0.25">
      <c r="A80" s="537" t="s">
        <v>928</v>
      </c>
      <c r="B80" s="528" t="s">
        <v>1344</v>
      </c>
      <c r="C80" s="518" t="s">
        <v>608</v>
      </c>
      <c r="D80" s="521"/>
      <c r="E80" s="521"/>
      <c r="F80" s="521"/>
      <c r="G80" s="521"/>
      <c r="H80" s="521"/>
      <c r="I80" s="521"/>
      <c r="J80" s="521"/>
      <c r="K80" s="521"/>
      <c r="L80" s="521"/>
      <c r="M80" s="521"/>
      <c r="N80" s="521"/>
    </row>
    <row r="81" spans="1:14" ht="47.25" x14ac:dyDescent="0.25">
      <c r="A81" s="537" t="s">
        <v>1343</v>
      </c>
      <c r="B81" s="529" t="s">
        <v>1342</v>
      </c>
      <c r="C81" s="518" t="s">
        <v>834</v>
      </c>
      <c r="D81" s="521"/>
      <c r="E81" s="521"/>
      <c r="F81" s="521"/>
      <c r="G81" s="521"/>
      <c r="H81" s="521"/>
      <c r="I81" s="521"/>
      <c r="J81" s="521"/>
      <c r="K81" s="521"/>
      <c r="L81" s="521"/>
      <c r="M81" s="521"/>
      <c r="N81" s="521"/>
    </row>
    <row r="82" spans="1:14" ht="47.25" x14ac:dyDescent="0.25">
      <c r="A82" s="537" t="s">
        <v>1341</v>
      </c>
      <c r="B82" s="529" t="s">
        <v>1340</v>
      </c>
      <c r="C82" s="518" t="s">
        <v>834</v>
      </c>
      <c r="D82" s="521"/>
      <c r="E82" s="521"/>
      <c r="F82" s="521"/>
      <c r="G82" s="521"/>
      <c r="H82" s="521"/>
      <c r="I82" s="521"/>
      <c r="J82" s="521"/>
      <c r="K82" s="521"/>
      <c r="L82" s="521"/>
      <c r="M82" s="521"/>
      <c r="N82" s="521"/>
    </row>
    <row r="83" spans="1:14" ht="31.5" x14ac:dyDescent="0.25">
      <c r="A83" s="537" t="s">
        <v>1339</v>
      </c>
      <c r="B83" s="529" t="s">
        <v>1338</v>
      </c>
      <c r="C83" s="518" t="s">
        <v>834</v>
      </c>
      <c r="D83" s="521"/>
      <c r="E83" s="521"/>
      <c r="F83" s="521"/>
      <c r="G83" s="521"/>
      <c r="H83" s="521"/>
      <c r="I83" s="521"/>
      <c r="J83" s="521"/>
      <c r="K83" s="521"/>
      <c r="L83" s="521"/>
      <c r="M83" s="521"/>
      <c r="N83" s="521"/>
    </row>
  </sheetData>
  <mergeCells count="9">
    <mergeCell ref="A5:B5"/>
    <mergeCell ref="A1:N1"/>
    <mergeCell ref="A2:A3"/>
    <mergeCell ref="B2:B3"/>
    <mergeCell ref="C2:C3"/>
    <mergeCell ref="G2:H2"/>
    <mergeCell ref="I2:J2"/>
    <mergeCell ref="K2:L2"/>
    <mergeCell ref="M2:N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5:P81"/>
  <sheetViews>
    <sheetView view="pageBreakPreview" topLeftCell="B1" zoomScale="130" zoomScaleNormal="85" zoomScaleSheetLayoutView="130" workbookViewId="0">
      <selection activeCell="B11" sqref="B11"/>
    </sheetView>
  </sheetViews>
  <sheetFormatPr defaultRowHeight="15" x14ac:dyDescent="0.25"/>
  <cols>
    <col min="1" max="1" width="4.28515625" style="252" customWidth="1"/>
    <col min="2" max="2" width="12" style="292" customWidth="1"/>
    <col min="3" max="3" width="42.7109375" style="252" customWidth="1"/>
    <col min="4" max="4" width="24.5703125" style="252" customWidth="1"/>
    <col min="5" max="5" width="21.5703125" style="252" customWidth="1"/>
    <col min="6" max="6" width="12.28515625" style="252" customWidth="1"/>
    <col min="7" max="7" width="13" style="252" customWidth="1"/>
    <col min="8" max="8" width="12.28515625" style="252" customWidth="1"/>
    <col min="9" max="9" width="11.42578125" style="252" customWidth="1"/>
    <col min="10" max="10" width="11" style="252" customWidth="1"/>
    <col min="11" max="16384" width="9.140625" style="252"/>
  </cols>
  <sheetData>
    <row r="5" spans="2:16" ht="42.75" customHeight="1" x14ac:dyDescent="0.25">
      <c r="B5" s="1146" t="s">
        <v>646</v>
      </c>
      <c r="C5" s="1146"/>
      <c r="D5" s="1146"/>
      <c r="E5" s="1146"/>
      <c r="F5" s="1146"/>
      <c r="G5" s="1146"/>
      <c r="H5" s="1146"/>
    </row>
    <row r="6" spans="2:16" ht="15.75" x14ac:dyDescent="0.25">
      <c r="B6" s="283"/>
      <c r="C6" s="284"/>
      <c r="D6" s="284"/>
      <c r="E6" s="284"/>
      <c r="F6" s="284"/>
      <c r="G6" s="284"/>
      <c r="H6" s="284"/>
    </row>
    <row r="7" spans="2:16" ht="15.75" x14ac:dyDescent="0.25">
      <c r="B7" s="836" t="str">
        <f>'1-2023'!B7:AY7</f>
        <v>Инвестиционная программа  ГУП НАО "Нарьян-Марская электростанция"</v>
      </c>
      <c r="C7" s="836"/>
      <c r="D7" s="836"/>
      <c r="E7" s="836"/>
      <c r="F7" s="836"/>
      <c r="G7" s="836"/>
      <c r="H7" s="836"/>
      <c r="I7" s="255"/>
      <c r="J7" s="255"/>
      <c r="K7" s="255"/>
      <c r="L7" s="255"/>
      <c r="M7" s="255"/>
      <c r="N7" s="255"/>
      <c r="O7" s="254"/>
      <c r="P7" s="253"/>
    </row>
    <row r="8" spans="2:16" ht="15.75" x14ac:dyDescent="0.25">
      <c r="B8" s="836" t="s">
        <v>4</v>
      </c>
      <c r="C8" s="836"/>
      <c r="D8" s="836"/>
      <c r="E8" s="836"/>
      <c r="F8" s="836"/>
      <c r="G8" s="836"/>
      <c r="H8" s="836"/>
      <c r="I8" s="122"/>
      <c r="J8" s="122"/>
      <c r="K8" s="122"/>
      <c r="L8" s="122"/>
      <c r="M8" s="122"/>
      <c r="N8" s="122"/>
      <c r="O8" s="254"/>
      <c r="P8" s="253"/>
    </row>
    <row r="9" spans="2:16" ht="15.75" x14ac:dyDescent="0.25">
      <c r="B9" s="964" t="str">
        <f>'16'!B8:T8</f>
        <v>Утвержденные плановые значения показателей приведены в соответствии с:  "решение об утверждении инвестиционной программы отсутствует"</v>
      </c>
      <c r="C9" s="964"/>
      <c r="D9" s="964"/>
      <c r="E9" s="964"/>
      <c r="F9" s="964"/>
      <c r="G9" s="964"/>
      <c r="H9" s="964"/>
      <c r="I9" s="123"/>
      <c r="J9" s="123"/>
      <c r="K9" s="123"/>
      <c r="L9" s="123"/>
      <c r="M9" s="123"/>
      <c r="N9" s="123"/>
      <c r="O9" s="254"/>
      <c r="P9" s="253"/>
    </row>
    <row r="10" spans="2:16" ht="15.75" x14ac:dyDescent="0.25">
      <c r="B10" s="965" t="s">
        <v>1682</v>
      </c>
      <c r="C10" s="950"/>
      <c r="D10" s="950"/>
      <c r="E10" s="950"/>
      <c r="F10" s="950"/>
      <c r="G10" s="950"/>
      <c r="H10" s="950"/>
    </row>
    <row r="11" spans="2:16" s="186" customFormat="1" ht="15.75" thickBot="1" x14ac:dyDescent="0.3">
      <c r="C11" s="252"/>
      <c r="D11" s="252"/>
      <c r="E11" s="252"/>
      <c r="F11" s="252"/>
      <c r="G11" s="252"/>
      <c r="H11" s="252"/>
    </row>
    <row r="12" spans="2:16" s="285" customFormat="1" ht="34.5" customHeight="1" thickBot="1" x14ac:dyDescent="0.3">
      <c r="B12" s="1160" t="s">
        <v>647</v>
      </c>
      <c r="C12" s="1162" t="s">
        <v>648</v>
      </c>
      <c r="D12" s="1162" t="s">
        <v>649</v>
      </c>
      <c r="E12" s="1164" t="s">
        <v>650</v>
      </c>
      <c r="F12" s="1166" t="s">
        <v>651</v>
      </c>
      <c r="G12" s="1167"/>
      <c r="H12" s="1167"/>
      <c r="I12" s="1167"/>
      <c r="J12" s="1168"/>
    </row>
    <row r="13" spans="2:16" s="186" customFormat="1" ht="34.5" customHeight="1" thickBot="1" x14ac:dyDescent="0.3">
      <c r="B13" s="1161"/>
      <c r="C13" s="1163"/>
      <c r="D13" s="1163"/>
      <c r="E13" s="1165"/>
      <c r="F13" s="286">
        <v>2023</v>
      </c>
      <c r="G13" s="286">
        <v>2024</v>
      </c>
      <c r="H13" s="286">
        <v>2025</v>
      </c>
      <c r="I13" s="286">
        <v>2026</v>
      </c>
      <c r="J13" s="286">
        <v>2027</v>
      </c>
    </row>
    <row r="14" spans="2:16" s="186" customFormat="1" ht="15.75" customHeight="1" thickBot="1" x14ac:dyDescent="0.3">
      <c r="B14" s="287">
        <v>1</v>
      </c>
      <c r="C14" s="286">
        <v>2</v>
      </c>
      <c r="D14" s="287">
        <v>3</v>
      </c>
      <c r="E14" s="577">
        <v>4</v>
      </c>
      <c r="F14" s="288" t="s">
        <v>60</v>
      </c>
      <c r="G14" s="288" t="s">
        <v>61</v>
      </c>
      <c r="H14" s="288" t="s">
        <v>62</v>
      </c>
      <c r="I14" s="579">
        <v>5.4</v>
      </c>
      <c r="J14" s="286">
        <v>5.5</v>
      </c>
    </row>
    <row r="15" spans="2:16" s="253" customFormat="1" ht="120.75" thickBot="1" x14ac:dyDescent="0.3">
      <c r="B15" s="282">
        <v>1</v>
      </c>
      <c r="C15" s="289" t="s">
        <v>652</v>
      </c>
      <c r="D15" s="290" t="s">
        <v>653</v>
      </c>
      <c r="E15" s="578" t="s">
        <v>654</v>
      </c>
      <c r="F15" s="787">
        <v>1.075</v>
      </c>
      <c r="G15" s="788">
        <v>1.0549999999999999</v>
      </c>
      <c r="H15" s="788">
        <v>1.05</v>
      </c>
      <c r="I15" s="788">
        <v>1.05</v>
      </c>
      <c r="J15" s="788">
        <v>1.05</v>
      </c>
    </row>
    <row r="16" spans="2:16" s="253" customFormat="1" ht="24.75" customHeight="1" x14ac:dyDescent="0.25">
      <c r="B16" s="176"/>
      <c r="C16" s="291"/>
      <c r="D16" s="291"/>
      <c r="E16" s="291"/>
      <c r="F16" s="291"/>
      <c r="G16" s="291"/>
      <c r="H16" s="291"/>
    </row>
    <row r="17" spans="2:8" s="253" customFormat="1" x14ac:dyDescent="0.25">
      <c r="B17" s="176"/>
    </row>
    <row r="18" spans="2:8" s="253" customFormat="1" x14ac:dyDescent="0.25">
      <c r="B18" s="176"/>
    </row>
    <row r="19" spans="2:8" s="253" customFormat="1" ht="51.75" customHeight="1" x14ac:dyDescent="0.25">
      <c r="B19" s="176"/>
    </row>
    <row r="20" spans="2:8" s="253" customFormat="1" ht="31.5" customHeight="1" x14ac:dyDescent="0.25">
      <c r="B20" s="176"/>
    </row>
    <row r="21" spans="2:8" s="253" customFormat="1" ht="49.5" customHeight="1" x14ac:dyDescent="0.25">
      <c r="B21" s="176"/>
    </row>
    <row r="22" spans="2:8" s="253" customFormat="1" ht="49.5" customHeight="1" x14ac:dyDescent="0.25">
      <c r="B22" s="176"/>
      <c r="C22" s="36"/>
      <c r="D22" s="36"/>
      <c r="E22" s="36"/>
      <c r="F22" s="36"/>
      <c r="G22" s="36"/>
      <c r="H22" s="36"/>
    </row>
    <row r="23" spans="2:8" s="253" customFormat="1" ht="29.25" customHeight="1" x14ac:dyDescent="0.25">
      <c r="B23" s="176"/>
      <c r="C23" s="176"/>
      <c r="D23" s="176"/>
      <c r="E23" s="176"/>
      <c r="F23" s="176"/>
      <c r="G23" s="176"/>
      <c r="H23" s="176"/>
    </row>
    <row r="25" spans="2:8" ht="15.75" customHeight="1" x14ac:dyDescent="0.25"/>
    <row r="26" spans="2:8" ht="43.5" customHeight="1" x14ac:dyDescent="0.25"/>
    <row r="27" spans="2:8" ht="15.75" customHeight="1" x14ac:dyDescent="0.25"/>
    <row r="28" spans="2:8" ht="45" customHeight="1" x14ac:dyDescent="0.25"/>
    <row r="29" spans="2:8" ht="46.5" customHeight="1" x14ac:dyDescent="0.25"/>
    <row r="30" spans="2:8" ht="52.5" customHeight="1" x14ac:dyDescent="0.25"/>
    <row r="31" spans="2:8" ht="30" customHeight="1" x14ac:dyDescent="0.25"/>
    <row r="32" spans="2:8" ht="15.75" customHeight="1" x14ac:dyDescent="0.25"/>
    <row r="33" spans="2:2" ht="15.75" customHeight="1" x14ac:dyDescent="0.25"/>
    <row r="34" spans="2:2" ht="15.75" customHeight="1" x14ac:dyDescent="0.25"/>
    <row r="35" spans="2:2" ht="15.75" customHeight="1" x14ac:dyDescent="0.25"/>
    <row r="36" spans="2:2" ht="42.75" customHeight="1" x14ac:dyDescent="0.25"/>
    <row r="37" spans="2:2" ht="43.5" customHeight="1" x14ac:dyDescent="0.25"/>
    <row r="38" spans="2:2" ht="54" customHeight="1" x14ac:dyDescent="0.25"/>
    <row r="39" spans="2:2" ht="15.75" customHeight="1" x14ac:dyDescent="0.25"/>
    <row r="40" spans="2:2" ht="50.25" customHeight="1" x14ac:dyDescent="0.25"/>
    <row r="41" spans="2:2" ht="34.5" customHeight="1" x14ac:dyDescent="0.25"/>
    <row r="42" spans="2:2" ht="15.75" customHeight="1" x14ac:dyDescent="0.25"/>
    <row r="43" spans="2:2" ht="15.75" customHeight="1" x14ac:dyDescent="0.25"/>
    <row r="44" spans="2:2" ht="35.25" customHeight="1" x14ac:dyDescent="0.25"/>
    <row r="45" spans="2:2" ht="45" customHeight="1" x14ac:dyDescent="0.25"/>
    <row r="46" spans="2:2" ht="78.75" customHeight="1" x14ac:dyDescent="0.25"/>
    <row r="47" spans="2:2" ht="45.75" customHeight="1" x14ac:dyDescent="0.25"/>
    <row r="48" spans="2:2" s="253" customFormat="1" ht="102" customHeight="1" x14ac:dyDescent="0.25">
      <c r="B48" s="176"/>
    </row>
    <row r="49" spans="2:2" s="253" customFormat="1" ht="54.75" customHeight="1" x14ac:dyDescent="0.25">
      <c r="B49" s="176"/>
    </row>
    <row r="50" spans="2:2" s="253" customFormat="1" x14ac:dyDescent="0.25">
      <c r="B50" s="176"/>
    </row>
    <row r="51" spans="2:2" s="253" customFormat="1" x14ac:dyDescent="0.25">
      <c r="B51" s="176"/>
    </row>
    <row r="52" spans="2:2" ht="38.25" customHeight="1" x14ac:dyDescent="0.25"/>
    <row r="53" spans="2:2" ht="15.75" customHeight="1" x14ac:dyDescent="0.25"/>
    <row r="54" spans="2:2" ht="15.75" customHeight="1" x14ac:dyDescent="0.25"/>
    <row r="55" spans="2:2" ht="15.75" customHeight="1" x14ac:dyDescent="0.25"/>
    <row r="56" spans="2:2" ht="102" customHeight="1" x14ac:dyDescent="0.25"/>
    <row r="57" spans="2:2" ht="57.75" customHeight="1" x14ac:dyDescent="0.25"/>
    <row r="58" spans="2:2" ht="48" customHeight="1" x14ac:dyDescent="0.25"/>
    <row r="59" spans="2:2" ht="15.75" customHeight="1" x14ac:dyDescent="0.25"/>
    <row r="60" spans="2:2" ht="30.75" customHeight="1" x14ac:dyDescent="0.25"/>
    <row r="61" spans="2:2" ht="15.75" customHeight="1" x14ac:dyDescent="0.25"/>
    <row r="62" spans="2:2" ht="15.75" customHeight="1" x14ac:dyDescent="0.25"/>
    <row r="63" spans="2:2" ht="15.75" customHeight="1" x14ac:dyDescent="0.25"/>
    <row r="64" spans="2:2" ht="15.75" customHeight="1" x14ac:dyDescent="0.25"/>
    <row r="65" spans="2:8" ht="15.75" customHeight="1" x14ac:dyDescent="0.25"/>
    <row r="66" spans="2:8" ht="15.75" customHeight="1" x14ac:dyDescent="0.25"/>
    <row r="67" spans="2:8" ht="15.75" customHeight="1" x14ac:dyDescent="0.25"/>
    <row r="68" spans="2:8" ht="15.75" customHeight="1" x14ac:dyDescent="0.25"/>
    <row r="69" spans="2:8" ht="15.75" customHeight="1" x14ac:dyDescent="0.25"/>
    <row r="70" spans="2:8" ht="15.75" customHeight="1" x14ac:dyDescent="0.25"/>
    <row r="71" spans="2:8" ht="15.75" customHeight="1" x14ac:dyDescent="0.25"/>
    <row r="72" spans="2:8" s="253" customFormat="1" ht="15.75" customHeight="1" x14ac:dyDescent="0.25">
      <c r="B72" s="176"/>
    </row>
    <row r="74" spans="2:8" ht="45" customHeight="1" x14ac:dyDescent="0.25"/>
    <row r="76" spans="2:8" s="292" customFormat="1" ht="19.5" customHeight="1" x14ac:dyDescent="0.25">
      <c r="C76" s="252"/>
      <c r="D76" s="252"/>
      <c r="E76" s="252"/>
      <c r="F76" s="252"/>
      <c r="G76" s="252"/>
      <c r="H76" s="252"/>
    </row>
    <row r="81" s="292" customFormat="1" x14ac:dyDescent="0.25"/>
  </sheetData>
  <sheetProtection formatCells="0" formatColumns="0" formatRows="0" insertColumns="0" insertRows="0" insertHyperlinks="0" deleteColumns="0" deleteRows="0" sort="0" autoFilter="0" pivotTables="0"/>
  <mergeCells count="10">
    <mergeCell ref="B12:B13"/>
    <mergeCell ref="C12:C13"/>
    <mergeCell ref="D12:D13"/>
    <mergeCell ref="E12:E13"/>
    <mergeCell ref="F12:J12"/>
    <mergeCell ref="B5:H5"/>
    <mergeCell ref="B7:H7"/>
    <mergeCell ref="B8:H8"/>
    <mergeCell ref="B9:H9"/>
    <mergeCell ref="B10:H10"/>
  </mergeCells>
  <pageMargins left="0.70866141732283472" right="0.70866141732283472" top="0.74803149606299213" bottom="0.74803149606299213" header="0.31496062992125984" footer="0.31496062992125984"/>
  <pageSetup paperSize="9" scale="5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B1:AZ23"/>
  <sheetViews>
    <sheetView view="pageBreakPreview" zoomScale="110" zoomScaleNormal="100" zoomScaleSheetLayoutView="110" workbookViewId="0">
      <selection activeCell="B11" sqref="B11"/>
    </sheetView>
  </sheetViews>
  <sheetFormatPr defaultRowHeight="15.75" x14ac:dyDescent="0.25"/>
  <cols>
    <col min="1" max="1" width="5.28515625" style="293" customWidth="1"/>
    <col min="2" max="2" width="8.28515625" style="293" customWidth="1"/>
    <col min="3" max="3" width="56.7109375" style="293" customWidth="1"/>
    <col min="4" max="4" width="17.7109375" style="293" customWidth="1"/>
    <col min="5" max="6" width="19.28515625" style="293" customWidth="1"/>
    <col min="7" max="7" width="17.28515625" style="293" customWidth="1"/>
    <col min="8" max="8" width="16.5703125" style="293" customWidth="1"/>
    <col min="9" max="9" width="5.7109375" style="293" customWidth="1"/>
    <col min="10" max="10" width="5.42578125" style="293" customWidth="1"/>
    <col min="11" max="11" width="5" style="293" customWidth="1"/>
    <col min="12" max="12" width="4.85546875" style="293" customWidth="1"/>
    <col min="13" max="13" width="6.5703125" style="293" customWidth="1"/>
    <col min="14" max="14" width="7.140625" style="293" customWidth="1"/>
    <col min="15" max="15" width="5.28515625" style="293" customWidth="1"/>
    <col min="16" max="16" width="5" style="293" customWidth="1"/>
    <col min="17" max="18" width="3.85546875" style="293" customWidth="1"/>
    <col min="19" max="19" width="4.7109375" style="293" customWidth="1"/>
    <col min="20" max="22" width="6.5703125" style="293" customWidth="1"/>
    <col min="23" max="23" width="4.42578125" style="293" customWidth="1"/>
    <col min="24" max="24" width="5.140625" style="293" customWidth="1"/>
    <col min="25" max="25" width="4.42578125" style="293" customWidth="1"/>
    <col min="26" max="26" width="5" style="293" customWidth="1"/>
    <col min="27" max="29" width="6.5703125" style="293" customWidth="1"/>
    <col min="30" max="30" width="7" style="293" customWidth="1"/>
    <col min="31" max="31" width="6.5703125" style="293" customWidth="1"/>
    <col min="32" max="32" width="7.42578125" style="293" customWidth="1"/>
    <col min="33" max="33" width="4" style="293" customWidth="1"/>
    <col min="34" max="34" width="6.5703125" style="293" customWidth="1"/>
    <col min="35" max="35" width="18.42578125" style="293" customWidth="1"/>
    <col min="36" max="36" width="24.28515625" style="293" customWidth="1"/>
    <col min="37" max="37" width="14.42578125" style="293" customWidth="1"/>
    <col min="38" max="38" width="25.5703125" style="293" customWidth="1"/>
    <col min="39" max="39" width="12.42578125" style="293" customWidth="1"/>
    <col min="40" max="40" width="19.85546875" style="293" customWidth="1"/>
    <col min="41" max="42" width="4.7109375" style="293" customWidth="1"/>
    <col min="43" max="43" width="4.28515625" style="293" customWidth="1"/>
    <col min="44" max="44" width="4.42578125" style="293" customWidth="1"/>
    <col min="45" max="45" width="5.140625" style="293" customWidth="1"/>
    <col min="46" max="46" width="5.7109375" style="293" customWidth="1"/>
    <col min="47" max="47" width="6.28515625" style="293" customWidth="1"/>
    <col min="48" max="48" width="6.5703125" style="293" customWidth="1"/>
    <col min="49" max="49" width="6.28515625" style="293" customWidth="1"/>
    <col min="50" max="51" width="5.7109375" style="293" customWidth="1"/>
    <col min="52" max="52" width="14.7109375" style="293" customWidth="1"/>
    <col min="53" max="62" width="5.7109375" style="293" customWidth="1"/>
    <col min="63" max="16384" width="9.140625" style="293"/>
  </cols>
  <sheetData>
    <row r="1" spans="2:52" x14ac:dyDescent="0.25">
      <c r="K1" s="294"/>
    </row>
    <row r="2" spans="2:52" x14ac:dyDescent="0.25">
      <c r="K2" s="294"/>
    </row>
    <row r="3" spans="2:52" x14ac:dyDescent="0.25">
      <c r="K3" s="294"/>
    </row>
    <row r="4" spans="2:52" ht="18.75" x14ac:dyDescent="0.3">
      <c r="G4" s="117"/>
      <c r="K4" s="294"/>
    </row>
    <row r="5" spans="2:52" ht="15.75" customHeight="1" x14ac:dyDescent="0.25">
      <c r="B5" s="981" t="s">
        <v>655</v>
      </c>
      <c r="C5" s="981"/>
      <c r="D5" s="981"/>
      <c r="E5" s="981"/>
      <c r="F5" s="981"/>
      <c r="G5" s="981"/>
      <c r="K5" s="294"/>
    </row>
    <row r="6" spans="2:52" x14ac:dyDescent="0.25">
      <c r="K6" s="294"/>
      <c r="L6" s="294"/>
      <c r="M6" s="294"/>
      <c r="N6" s="294"/>
      <c r="O6" s="294"/>
      <c r="P6" s="294"/>
      <c r="Q6" s="294"/>
      <c r="R6" s="294"/>
      <c r="S6" s="294"/>
      <c r="T6" s="294"/>
      <c r="U6" s="294"/>
      <c r="V6" s="294"/>
      <c r="W6" s="294"/>
      <c r="X6" s="294"/>
      <c r="Z6" s="294"/>
    </row>
    <row r="7" spans="2:52" x14ac:dyDescent="0.25">
      <c r="B7" s="836" t="str">
        <f>'1-2023'!B7:AY7</f>
        <v>Инвестиционная программа  ГУП НАО "Нарьян-Марская электростанция"</v>
      </c>
      <c r="C7" s="836"/>
      <c r="D7" s="836"/>
      <c r="E7" s="836"/>
      <c r="F7" s="836"/>
      <c r="G7" s="836"/>
      <c r="H7" s="255"/>
      <c r="I7" s="255"/>
      <c r="J7" s="255"/>
      <c r="K7" s="294"/>
      <c r="L7" s="294"/>
      <c r="M7" s="294"/>
      <c r="N7" s="294"/>
      <c r="O7" s="294"/>
      <c r="P7" s="294"/>
      <c r="Q7" s="294"/>
      <c r="R7" s="294"/>
      <c r="S7" s="294"/>
      <c r="T7" s="294"/>
      <c r="U7" s="294"/>
      <c r="V7" s="294"/>
      <c r="W7" s="294"/>
      <c r="X7" s="294"/>
      <c r="Z7" s="294"/>
    </row>
    <row r="8" spans="2:52" x14ac:dyDescent="0.25">
      <c r="B8" s="836"/>
      <c r="C8" s="836"/>
      <c r="D8" s="836"/>
      <c r="E8" s="836"/>
      <c r="F8" s="836"/>
      <c r="G8" s="836"/>
      <c r="H8" s="295"/>
      <c r="I8" s="295"/>
      <c r="J8" s="295"/>
      <c r="K8" s="294"/>
      <c r="L8" s="294"/>
      <c r="M8" s="294"/>
      <c r="N8" s="294"/>
      <c r="O8" s="294"/>
      <c r="P8" s="294"/>
      <c r="Q8" s="294"/>
      <c r="R8" s="294"/>
      <c r="S8" s="294"/>
      <c r="T8" s="294"/>
      <c r="U8" s="294"/>
      <c r="V8" s="294"/>
      <c r="W8" s="294"/>
      <c r="X8" s="294"/>
      <c r="Z8" s="294"/>
    </row>
    <row r="9" spans="2:52" x14ac:dyDescent="0.25">
      <c r="K9" s="294"/>
      <c r="L9" s="294"/>
      <c r="M9" s="294"/>
      <c r="N9" s="294"/>
      <c r="O9" s="294"/>
      <c r="P9" s="294"/>
      <c r="Q9" s="294"/>
      <c r="R9" s="294"/>
      <c r="S9" s="294"/>
      <c r="T9" s="294"/>
      <c r="U9" s="294"/>
      <c r="V9" s="294"/>
      <c r="W9" s="294"/>
      <c r="X9" s="294"/>
      <c r="Z9" s="294"/>
    </row>
    <row r="10" spans="2:52" ht="26.25" customHeight="1" x14ac:dyDescent="0.25">
      <c r="B10" s="1173" t="s">
        <v>1682</v>
      </c>
      <c r="C10" s="1174"/>
      <c r="D10" s="1174"/>
      <c r="E10" s="1174"/>
      <c r="F10" s="1174"/>
      <c r="G10" s="1174"/>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row>
    <row r="11" spans="2:52" ht="15" customHeight="1" x14ac:dyDescent="0.25">
      <c r="B11" s="296"/>
      <c r="C11" s="296"/>
      <c r="D11" s="296"/>
      <c r="E11" s="296"/>
      <c r="F11" s="296"/>
      <c r="G11" s="296"/>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row>
    <row r="12" spans="2:52" ht="18" customHeight="1" x14ac:dyDescent="0.25">
      <c r="B12" s="1174" t="s">
        <v>656</v>
      </c>
      <c r="C12" s="1174"/>
      <c r="D12" s="1174"/>
      <c r="E12" s="1174"/>
      <c r="F12" s="1174"/>
      <c r="G12" s="1174"/>
      <c r="H12" s="297"/>
      <c r="I12" s="297"/>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row>
    <row r="13" spans="2:52" ht="13.5" customHeight="1" thickBot="1" x14ac:dyDescent="0.3">
      <c r="B13" s="297" t="s">
        <v>657</v>
      </c>
      <c r="C13" s="297"/>
      <c r="D13" s="297"/>
      <c r="E13" s="297"/>
      <c r="F13" s="297"/>
      <c r="G13" s="297"/>
      <c r="H13" s="297"/>
      <c r="I13" s="297"/>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row>
    <row r="14" spans="2:52" ht="42" customHeight="1" thickBot="1" x14ac:dyDescent="0.3">
      <c r="B14" s="1169" t="s">
        <v>647</v>
      </c>
      <c r="C14" s="1171" t="s">
        <v>658</v>
      </c>
      <c r="D14" s="1175" t="s">
        <v>659</v>
      </c>
      <c r="E14" s="1176"/>
      <c r="F14" s="1176"/>
      <c r="G14" s="1176"/>
      <c r="H14" s="1177"/>
    </row>
    <row r="15" spans="2:52" ht="24" customHeight="1" thickBot="1" x14ac:dyDescent="0.3">
      <c r="B15" s="1170"/>
      <c r="C15" s="1172"/>
      <c r="D15" s="580">
        <v>2023</v>
      </c>
      <c r="E15" s="580">
        <v>2024</v>
      </c>
      <c r="F15" s="580">
        <v>2025</v>
      </c>
      <c r="G15" s="581">
        <v>2026</v>
      </c>
      <c r="H15" s="581">
        <v>2027</v>
      </c>
    </row>
    <row r="16" spans="2:52" x14ac:dyDescent="0.25">
      <c r="B16" s="298">
        <v>1</v>
      </c>
      <c r="C16" s="299">
        <v>2</v>
      </c>
      <c r="D16" s="298">
        <v>3</v>
      </c>
      <c r="E16" s="299">
        <v>4</v>
      </c>
      <c r="F16" s="300">
        <v>5</v>
      </c>
      <c r="G16" s="582">
        <v>6</v>
      </c>
      <c r="H16" s="582">
        <v>7</v>
      </c>
    </row>
    <row r="17" spans="2:9" ht="50.25" customHeight="1" x14ac:dyDescent="0.25">
      <c r="B17" s="587">
        <v>1</v>
      </c>
      <c r="C17" s="588" t="s">
        <v>660</v>
      </c>
      <c r="D17" s="583">
        <v>2.3309799999999998</v>
      </c>
      <c r="E17" s="583">
        <v>2.2960153000000001</v>
      </c>
      <c r="F17" s="584">
        <v>2.2615750000000001</v>
      </c>
      <c r="G17" s="590">
        <v>2.2276509999999998</v>
      </c>
      <c r="H17" s="590">
        <v>2.1942370000000002</v>
      </c>
    </row>
    <row r="18" spans="2:9" ht="47.25" x14ac:dyDescent="0.25">
      <c r="B18" s="589">
        <v>2</v>
      </c>
      <c r="C18" s="588" t="s">
        <v>661</v>
      </c>
      <c r="D18" s="585">
        <v>0.56438999999999995</v>
      </c>
      <c r="E18" s="585">
        <v>0.55592414999999995</v>
      </c>
      <c r="F18" s="585">
        <v>0.54758499999999999</v>
      </c>
      <c r="G18" s="590">
        <v>0.53937199999999996</v>
      </c>
      <c r="H18" s="590">
        <v>0.531281</v>
      </c>
    </row>
    <row r="19" spans="2:9" ht="45.75" customHeight="1" x14ac:dyDescent="0.25">
      <c r="B19" s="589">
        <v>3</v>
      </c>
      <c r="C19" s="588" t="s">
        <v>662</v>
      </c>
      <c r="D19" s="586">
        <v>1</v>
      </c>
      <c r="E19" s="586">
        <v>1</v>
      </c>
      <c r="F19" s="586">
        <v>1</v>
      </c>
      <c r="G19" s="591">
        <v>1</v>
      </c>
      <c r="H19" s="589">
        <v>1</v>
      </c>
    </row>
    <row r="21" spans="2:9" x14ac:dyDescent="0.25">
      <c r="E21" s="308"/>
      <c r="F21" s="308"/>
    </row>
    <row r="23" spans="2:9" x14ac:dyDescent="0.25">
      <c r="I23" s="301"/>
    </row>
  </sheetData>
  <sheetProtection formatCells="0" formatColumns="0" formatRows="0" insertColumns="0" insertRows="0" insertHyperlinks="0" deleteColumns="0" deleteRows="0" sort="0" autoFilter="0" pivotTables="0"/>
  <mergeCells count="8">
    <mergeCell ref="B14:B15"/>
    <mergeCell ref="C14:C15"/>
    <mergeCell ref="B5:G5"/>
    <mergeCell ref="B7:G7"/>
    <mergeCell ref="B8:G8"/>
    <mergeCell ref="B10:G10"/>
    <mergeCell ref="B12:G12"/>
    <mergeCell ref="D14:H14"/>
  </mergeCells>
  <pageMargins left="0.70866141732283472" right="0.70866141732283472" top="0.74803149606299213" bottom="0.74803149606299213" header="0.31496062992125984" footer="0.31496062992125984"/>
  <pageSetup paperSize="9" scale="5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B1:K11"/>
  <sheetViews>
    <sheetView view="pageBreakPreview" zoomScale="115" zoomScaleNormal="100" zoomScaleSheetLayoutView="115" workbookViewId="0">
      <selection activeCell="B8" sqref="B8"/>
    </sheetView>
  </sheetViews>
  <sheetFormatPr defaultRowHeight="15.75" x14ac:dyDescent="0.25"/>
  <cols>
    <col min="1" max="1" width="5.85546875" style="32" customWidth="1"/>
    <col min="2" max="2" width="9.140625" style="32"/>
    <col min="3" max="3" width="88" style="32" customWidth="1"/>
    <col min="4" max="4" width="5.28515625" style="32" customWidth="1"/>
    <col min="5" max="16384" width="9.140625" style="32"/>
  </cols>
  <sheetData>
    <row r="1" spans="2:11" ht="18.75" x14ac:dyDescent="0.25">
      <c r="B1" s="292"/>
      <c r="C1" s="89" t="s">
        <v>663</v>
      </c>
      <c r="D1" s="252"/>
      <c r="E1" s="252"/>
      <c r="F1" s="252"/>
      <c r="G1" s="252"/>
      <c r="H1" s="252"/>
      <c r="I1" s="252"/>
      <c r="J1" s="252"/>
    </row>
    <row r="2" spans="2:11" ht="18.75" x14ac:dyDescent="0.3">
      <c r="B2" s="292"/>
      <c r="C2" s="117" t="s">
        <v>1</v>
      </c>
      <c r="D2" s="252"/>
      <c r="E2" s="252"/>
      <c r="F2" s="252"/>
      <c r="G2" s="252"/>
      <c r="H2" s="252"/>
      <c r="I2" s="252"/>
      <c r="J2" s="252"/>
    </row>
    <row r="3" spans="2:11" ht="18.75" x14ac:dyDescent="0.3">
      <c r="B3" s="292"/>
      <c r="C3" s="117" t="s">
        <v>2</v>
      </c>
      <c r="D3" s="252"/>
      <c r="E3" s="252"/>
      <c r="F3" s="252"/>
      <c r="G3" s="252"/>
      <c r="H3" s="252"/>
      <c r="I3" s="252"/>
      <c r="J3" s="252"/>
    </row>
    <row r="4" spans="2:11" ht="18.75" x14ac:dyDescent="0.3">
      <c r="B4" s="292"/>
      <c r="C4" s="117"/>
      <c r="D4" s="252"/>
      <c r="E4" s="252"/>
      <c r="F4" s="252"/>
      <c r="G4" s="252"/>
      <c r="H4" s="252"/>
      <c r="I4" s="252"/>
      <c r="J4" s="252"/>
    </row>
    <row r="5" spans="2:11" ht="171" customHeight="1" x14ac:dyDescent="0.3">
      <c r="B5" s="1178" t="s">
        <v>664</v>
      </c>
      <c r="C5" s="1178"/>
      <c r="D5" s="302"/>
      <c r="E5" s="302"/>
      <c r="F5" s="302"/>
      <c r="G5" s="302"/>
      <c r="H5" s="302"/>
      <c r="I5" s="302"/>
      <c r="J5" s="302"/>
      <c r="K5" s="302"/>
    </row>
    <row r="6" spans="2:11" ht="20.25" customHeight="1" x14ac:dyDescent="0.3">
      <c r="B6" s="303"/>
      <c r="C6" s="303"/>
      <c r="D6" s="302"/>
      <c r="E6" s="302"/>
      <c r="F6" s="302"/>
      <c r="G6" s="302"/>
      <c r="H6" s="302"/>
      <c r="I6" s="302"/>
      <c r="J6" s="302"/>
      <c r="K6" s="302"/>
    </row>
    <row r="7" spans="2:11" ht="18.75" x14ac:dyDescent="0.3">
      <c r="B7" s="1179" t="s">
        <v>1682</v>
      </c>
      <c r="C7" s="1179"/>
      <c r="D7" s="303"/>
      <c r="E7" s="303"/>
      <c r="F7" s="303"/>
      <c r="G7" s="252"/>
      <c r="H7" s="252"/>
      <c r="I7" s="252"/>
      <c r="J7" s="252"/>
      <c r="K7" s="252"/>
    </row>
    <row r="8" spans="2:11" ht="16.5" thickBot="1" x14ac:dyDescent="0.3"/>
    <row r="9" spans="2:11" ht="69" customHeight="1" thickBot="1" x14ac:dyDescent="0.3">
      <c r="B9" s="304" t="s">
        <v>647</v>
      </c>
      <c r="C9" s="305" t="s">
        <v>665</v>
      </c>
    </row>
    <row r="10" spans="2:11" ht="16.5" thickBot="1" x14ac:dyDescent="0.3">
      <c r="B10" s="306">
        <v>1</v>
      </c>
      <c r="C10" s="306">
        <v>2</v>
      </c>
    </row>
    <row r="11" spans="2:11" ht="16.5" thickBot="1" x14ac:dyDescent="0.3">
      <c r="B11" s="307">
        <v>1</v>
      </c>
      <c r="C11" s="304" t="s">
        <v>107</v>
      </c>
    </row>
  </sheetData>
  <sheetProtection formatCells="0" formatColumns="0" formatRows="0" insertColumns="0" insertRows="0" insertHyperlinks="0" deleteColumns="0" deleteRows="0" sort="0" autoFilter="0" pivotTables="0"/>
  <mergeCells count="2">
    <mergeCell ref="B5:C5"/>
    <mergeCell ref="B7:C7"/>
  </mergeCells>
  <pageMargins left="0.70866141732283472" right="0.70866141732283472" top="0.74803149606299213" bottom="0.7480314960629921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DB47F-BEBD-45E4-8E71-743EB91B9B3B}">
  <sheetPr>
    <tabColor rgb="FF92D050"/>
  </sheetPr>
  <dimension ref="A1:CL157"/>
  <sheetViews>
    <sheetView zoomScale="70" zoomScaleNormal="70" zoomScaleSheetLayoutView="70" workbookViewId="0">
      <pane xSplit="4" ySplit="20" topLeftCell="AM150" activePane="bottomRight" state="frozen"/>
      <selection activeCell="A15" sqref="A15"/>
      <selection pane="topRight" activeCell="E15" sqref="E15"/>
      <selection pane="bottomLeft" activeCell="A21" sqref="A21"/>
      <selection pane="bottomRight" activeCell="AX156" sqref="AX156"/>
    </sheetView>
  </sheetViews>
  <sheetFormatPr defaultRowHeight="15.75" outlineLevelRow="1" x14ac:dyDescent="0.25"/>
  <cols>
    <col min="1" max="1" width="7.140625" style="1" customWidth="1"/>
    <col min="2" max="2" width="13.28515625" style="1" customWidth="1"/>
    <col min="3" max="3" width="123.140625" style="1" customWidth="1"/>
    <col min="4" max="4" width="25.42578125" style="1" customWidth="1"/>
    <col min="5" max="5" width="9.5703125" style="1" customWidth="1"/>
    <col min="6" max="6" width="20.140625" style="1" customWidth="1"/>
    <col min="7" max="7" width="13.7109375" style="1" customWidth="1"/>
    <col min="8" max="8" width="19.42578125" style="1" customWidth="1"/>
    <col min="9" max="9" width="9.5703125" style="1" customWidth="1"/>
    <col min="10" max="10" width="20" style="1" customWidth="1"/>
    <col min="11" max="11" width="9.5703125" style="1" customWidth="1"/>
    <col min="12" max="12" width="20.140625" style="1" customWidth="1"/>
    <col min="13" max="13" width="9.5703125" style="1" customWidth="1"/>
    <col min="14" max="14" width="18" style="1" customWidth="1"/>
    <col min="15" max="15" width="10.7109375" style="1" customWidth="1"/>
    <col min="16" max="16" width="19.5703125" style="1" customWidth="1"/>
    <col min="17" max="17" width="10.7109375" style="1" customWidth="1"/>
    <col min="18" max="18" width="22" style="1" customWidth="1"/>
    <col min="19" max="19" width="9.5703125" style="1" customWidth="1"/>
    <col min="20" max="20" width="19.28515625" style="1" customWidth="1"/>
    <col min="21" max="21" width="9.5703125" style="1" customWidth="1"/>
    <col min="22" max="22" width="19.5703125" style="1" customWidth="1"/>
    <col min="23" max="23" width="11.140625" style="1" customWidth="1"/>
    <col min="24" max="24" width="18.5703125" style="1" customWidth="1"/>
    <col min="25" max="25" width="9.5703125" style="1" customWidth="1"/>
    <col min="26" max="26" width="18.5703125" style="1" customWidth="1"/>
    <col min="27" max="27" width="9.5703125" style="1" customWidth="1"/>
    <col min="28" max="28" width="19" style="1" customWidth="1"/>
    <col min="29" max="29" width="9.5703125" style="1" customWidth="1"/>
    <col min="30" max="30" width="21.28515625" style="1" customWidth="1"/>
    <col min="31" max="31" width="9.5703125" style="1" customWidth="1"/>
    <col min="32" max="32" width="23.140625" style="1" customWidth="1"/>
    <col min="33" max="33" width="9.5703125" style="1" customWidth="1"/>
    <col min="34" max="34" width="21.140625" style="1" customWidth="1"/>
    <col min="35" max="35" width="9.5703125" style="1" customWidth="1"/>
    <col min="36" max="36" width="19.140625" style="1" customWidth="1"/>
    <col min="37" max="37" width="9.5703125" style="1" customWidth="1"/>
    <col min="38" max="38" width="26.7109375" style="1" customWidth="1"/>
    <col min="39" max="39" width="9.5703125" style="1" customWidth="1"/>
    <col min="40" max="40" width="24.85546875" style="1" customWidth="1"/>
    <col min="41" max="41" width="13.7109375" style="1" customWidth="1"/>
    <col min="42" max="42" width="22.42578125" style="1" customWidth="1"/>
    <col min="43" max="43" width="9.5703125" style="1" customWidth="1"/>
    <col min="44" max="44" width="23.28515625" style="1" customWidth="1"/>
    <col min="45" max="45" width="9.5703125" style="1" customWidth="1"/>
    <col min="46" max="46" width="21.7109375" style="1" customWidth="1"/>
    <col min="47" max="47" width="9.5703125" style="1" customWidth="1"/>
    <col min="48" max="48" width="21" style="1" customWidth="1"/>
    <col min="49" max="49" width="12.7109375" style="1" customWidth="1"/>
    <col min="50" max="50" width="23.28515625" style="1" customWidth="1"/>
    <col min="51" max="51" width="16.42578125" style="1" customWidth="1"/>
    <col min="52" max="52" width="18.42578125" style="1" customWidth="1"/>
    <col min="53" max="53" width="8" style="4" customWidth="1"/>
    <col min="54" max="60" width="9.140625" style="4"/>
    <col min="61" max="16384" width="9.140625" style="1"/>
  </cols>
  <sheetData>
    <row r="1" spans="1:53" x14ac:dyDescent="0.25">
      <c r="AW1" s="2"/>
      <c r="AX1" s="2"/>
      <c r="AZ1" s="3" t="s">
        <v>0</v>
      </c>
    </row>
    <row r="2" spans="1:53" x14ac:dyDescent="0.25">
      <c r="AC2" s="5"/>
      <c r="AD2" s="5"/>
      <c r="AW2" s="2"/>
      <c r="AX2" s="2"/>
      <c r="AZ2" s="2" t="s">
        <v>1</v>
      </c>
    </row>
    <row r="3" spans="1:53" x14ac:dyDescent="0.25">
      <c r="AW3" s="2"/>
      <c r="AX3" s="2"/>
      <c r="AZ3" s="2" t="s">
        <v>2</v>
      </c>
    </row>
    <row r="4" spans="1:53" x14ac:dyDescent="0.25">
      <c r="B4" s="835" t="s">
        <v>3</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835"/>
      <c r="AS4" s="835"/>
      <c r="AT4" s="835"/>
      <c r="AU4" s="835"/>
      <c r="AV4" s="835"/>
      <c r="AW4" s="835"/>
      <c r="AX4" s="835"/>
      <c r="AY4" s="835"/>
    </row>
    <row r="5" spans="1:53" x14ac:dyDescent="0.25">
      <c r="B5" s="835" t="s">
        <v>1656</v>
      </c>
      <c r="C5" s="844"/>
      <c r="D5" s="844"/>
      <c r="E5" s="844"/>
      <c r="F5" s="844"/>
      <c r="G5" s="844"/>
      <c r="H5" s="844"/>
      <c r="I5" s="844"/>
      <c r="J5" s="844"/>
      <c r="K5" s="844"/>
      <c r="L5" s="844"/>
      <c r="M5" s="844"/>
      <c r="N5" s="844"/>
      <c r="O5" s="844"/>
      <c r="P5" s="844"/>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4"/>
    </row>
    <row r="6" spans="1:53" x14ac:dyDescent="0.25">
      <c r="B6" s="835"/>
      <c r="C6" s="835"/>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c r="AJ6" s="835"/>
      <c r="AK6" s="835"/>
      <c r="AL6" s="835"/>
      <c r="AM6" s="835"/>
      <c r="AN6" s="835"/>
      <c r="AO6" s="835"/>
      <c r="AP6" s="835"/>
      <c r="AQ6" s="835"/>
      <c r="AR6" s="835"/>
      <c r="AS6" s="835"/>
      <c r="AT6" s="835"/>
      <c r="AU6" s="835"/>
      <c r="AV6" s="835"/>
      <c r="AW6" s="835"/>
      <c r="AX6" s="835"/>
      <c r="AY6" s="835"/>
    </row>
    <row r="7" spans="1:53" x14ac:dyDescent="0.25">
      <c r="B7" s="835" t="s">
        <v>666</v>
      </c>
      <c r="C7" s="835"/>
      <c r="D7" s="835"/>
      <c r="E7" s="835"/>
      <c r="F7" s="835"/>
      <c r="G7" s="835"/>
      <c r="H7" s="835"/>
      <c r="I7" s="835"/>
      <c r="J7" s="835"/>
      <c r="K7" s="835"/>
      <c r="L7" s="835"/>
      <c r="M7" s="835"/>
      <c r="N7" s="835"/>
      <c r="O7" s="835"/>
      <c r="P7" s="835"/>
      <c r="Q7" s="835"/>
      <c r="R7" s="835"/>
      <c r="S7" s="835"/>
      <c r="T7" s="835"/>
      <c r="U7" s="835"/>
      <c r="V7" s="835"/>
      <c r="W7" s="835"/>
      <c r="X7" s="835"/>
      <c r="Y7" s="835"/>
      <c r="Z7" s="835"/>
      <c r="AA7" s="835"/>
      <c r="AB7" s="835"/>
      <c r="AC7" s="835"/>
      <c r="AD7" s="835"/>
      <c r="AE7" s="835"/>
      <c r="AF7" s="835"/>
      <c r="AG7" s="835"/>
      <c r="AH7" s="835"/>
      <c r="AI7" s="835"/>
      <c r="AJ7" s="835"/>
      <c r="AK7" s="835"/>
      <c r="AL7" s="835"/>
      <c r="AM7" s="835"/>
      <c r="AN7" s="835"/>
      <c r="AO7" s="835"/>
      <c r="AP7" s="835"/>
      <c r="AQ7" s="835"/>
      <c r="AR7" s="835"/>
      <c r="AS7" s="835"/>
      <c r="AT7" s="835"/>
      <c r="AU7" s="835"/>
      <c r="AV7" s="835"/>
      <c r="AW7" s="835"/>
      <c r="AX7" s="835"/>
      <c r="AY7" s="835"/>
    </row>
    <row r="8" spans="1:53" x14ac:dyDescent="0.25">
      <c r="B8" s="837" t="s">
        <v>4</v>
      </c>
      <c r="C8" s="837"/>
      <c r="D8" s="837"/>
      <c r="E8" s="837"/>
      <c r="F8" s="837"/>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row>
    <row r="9" spans="1:53" x14ac:dyDescent="0.25">
      <c r="B9" s="836"/>
      <c r="C9" s="836"/>
      <c r="D9" s="836"/>
      <c r="E9" s="836"/>
      <c r="F9" s="836"/>
      <c r="G9" s="836"/>
      <c r="H9" s="836"/>
      <c r="I9" s="836"/>
      <c r="J9" s="836"/>
      <c r="K9" s="836"/>
      <c r="L9" s="836"/>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row>
    <row r="10" spans="1:53" x14ac:dyDescent="0.25">
      <c r="B10" s="835" t="s">
        <v>1682</v>
      </c>
      <c r="C10" s="835"/>
      <c r="D10" s="835"/>
      <c r="E10" s="835"/>
      <c r="F10" s="835"/>
      <c r="G10" s="835"/>
      <c r="H10" s="835"/>
      <c r="I10" s="835"/>
      <c r="J10" s="835"/>
      <c r="K10" s="835"/>
      <c r="L10" s="835"/>
      <c r="M10" s="835"/>
      <c r="N10" s="835"/>
      <c r="O10" s="835"/>
      <c r="P10" s="835"/>
      <c r="Q10" s="835"/>
      <c r="R10" s="835"/>
      <c r="S10" s="835"/>
      <c r="T10" s="835"/>
      <c r="U10" s="835"/>
      <c r="V10" s="835"/>
      <c r="W10" s="835"/>
      <c r="X10" s="835"/>
      <c r="Y10" s="835"/>
      <c r="Z10" s="835"/>
      <c r="AA10" s="835"/>
      <c r="AB10" s="835"/>
      <c r="AC10" s="835"/>
      <c r="AD10" s="835"/>
      <c r="AE10" s="835"/>
      <c r="AF10" s="835"/>
      <c r="AG10" s="835"/>
      <c r="AH10" s="835"/>
      <c r="AI10" s="835"/>
      <c r="AJ10" s="835"/>
      <c r="AK10" s="835"/>
      <c r="AL10" s="835"/>
      <c r="AM10" s="835"/>
      <c r="AN10" s="835"/>
      <c r="AO10" s="835"/>
      <c r="AP10" s="835"/>
      <c r="AQ10" s="835"/>
      <c r="AR10" s="835"/>
      <c r="AS10" s="835"/>
      <c r="AT10" s="835"/>
      <c r="AU10" s="835"/>
      <c r="AV10" s="835"/>
      <c r="AW10" s="835"/>
      <c r="AX10" s="835"/>
      <c r="AY10" s="835"/>
    </row>
    <row r="12" spans="1:53" x14ac:dyDescent="0.25">
      <c r="B12" s="836" t="s">
        <v>685</v>
      </c>
      <c r="C12" s="836"/>
      <c r="D12" s="836"/>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row>
    <row r="13" spans="1:53" x14ac:dyDescent="0.25">
      <c r="B13" s="837" t="s">
        <v>6</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837"/>
      <c r="AN13" s="837"/>
      <c r="AO13" s="837"/>
      <c r="AP13" s="837"/>
      <c r="AQ13" s="837"/>
      <c r="AR13" s="837"/>
      <c r="AS13" s="837"/>
      <c r="AT13" s="837"/>
      <c r="AU13" s="837"/>
      <c r="AV13" s="837"/>
      <c r="AW13" s="837"/>
      <c r="AX13" s="837"/>
      <c r="AY13" s="837"/>
    </row>
    <row r="14" spans="1:53" ht="16.5" thickBot="1" x14ac:dyDescent="0.3"/>
    <row r="15" spans="1:53" ht="33.75" customHeight="1" thickBot="1" x14ac:dyDescent="0.3">
      <c r="A15" s="6"/>
      <c r="B15" s="838" t="s">
        <v>7</v>
      </c>
      <c r="C15" s="838" t="s">
        <v>8</v>
      </c>
      <c r="D15" s="838" t="s">
        <v>9</v>
      </c>
      <c r="E15" s="827" t="s">
        <v>10</v>
      </c>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30"/>
      <c r="AE15" s="830"/>
      <c r="AF15" s="830"/>
      <c r="AG15" s="830"/>
      <c r="AH15" s="830"/>
      <c r="AI15" s="830"/>
      <c r="AJ15" s="830"/>
      <c r="AK15" s="830"/>
      <c r="AL15" s="830"/>
      <c r="AM15" s="830"/>
      <c r="AN15" s="830"/>
      <c r="AO15" s="830"/>
      <c r="AP15" s="830"/>
      <c r="AQ15" s="830"/>
      <c r="AR15" s="830"/>
      <c r="AS15" s="830"/>
      <c r="AT15" s="830"/>
      <c r="AU15" s="830"/>
      <c r="AV15" s="830"/>
      <c r="AW15" s="830"/>
      <c r="AX15" s="830"/>
      <c r="AY15" s="830"/>
      <c r="AZ15" s="828"/>
      <c r="BA15" s="7"/>
    </row>
    <row r="16" spans="1:53" ht="47.25" customHeight="1" thickBot="1" x14ac:dyDescent="0.3">
      <c r="A16" s="6"/>
      <c r="B16" s="839"/>
      <c r="C16" s="839"/>
      <c r="D16" s="841"/>
      <c r="E16" s="842" t="s">
        <v>11</v>
      </c>
      <c r="F16" s="843"/>
      <c r="G16" s="843"/>
      <c r="H16" s="843"/>
      <c r="I16" s="843"/>
      <c r="J16" s="843"/>
      <c r="K16" s="843"/>
      <c r="L16" s="843"/>
      <c r="M16" s="830"/>
      <c r="N16" s="830"/>
      <c r="O16" s="830"/>
      <c r="P16" s="830"/>
      <c r="Q16" s="830"/>
      <c r="R16" s="830"/>
      <c r="S16" s="830"/>
      <c r="T16" s="828"/>
      <c r="U16" s="827" t="s">
        <v>12</v>
      </c>
      <c r="V16" s="830"/>
      <c r="W16" s="830"/>
      <c r="X16" s="830"/>
      <c r="Y16" s="830"/>
      <c r="Z16" s="830"/>
      <c r="AA16" s="830"/>
      <c r="AB16" s="830"/>
      <c r="AC16" s="830"/>
      <c r="AD16" s="828"/>
      <c r="AE16" s="827" t="s">
        <v>13</v>
      </c>
      <c r="AF16" s="830"/>
      <c r="AG16" s="830"/>
      <c r="AH16" s="830"/>
      <c r="AI16" s="830"/>
      <c r="AJ16" s="828"/>
      <c r="AK16" s="827" t="s">
        <v>14</v>
      </c>
      <c r="AL16" s="830"/>
      <c r="AM16" s="830"/>
      <c r="AN16" s="828"/>
      <c r="AO16" s="827" t="s">
        <v>15</v>
      </c>
      <c r="AP16" s="830"/>
      <c r="AQ16" s="830"/>
      <c r="AR16" s="830"/>
      <c r="AS16" s="830"/>
      <c r="AT16" s="828"/>
      <c r="AU16" s="830" t="s">
        <v>16</v>
      </c>
      <c r="AV16" s="830"/>
      <c r="AW16" s="830"/>
      <c r="AX16" s="828"/>
      <c r="AY16" s="830" t="s">
        <v>17</v>
      </c>
      <c r="AZ16" s="828"/>
      <c r="BA16" s="7"/>
    </row>
    <row r="17" spans="1:90" s="9" customFormat="1" ht="127.5" customHeight="1" thickBot="1" x14ac:dyDescent="0.3">
      <c r="A17" s="8"/>
      <c r="B17" s="839"/>
      <c r="C17" s="839"/>
      <c r="D17" s="841"/>
      <c r="E17" s="827" t="s">
        <v>18</v>
      </c>
      <c r="F17" s="828"/>
      <c r="G17" s="827" t="s">
        <v>19</v>
      </c>
      <c r="H17" s="828"/>
      <c r="I17" s="827" t="s">
        <v>20</v>
      </c>
      <c r="J17" s="828"/>
      <c r="K17" s="827" t="s">
        <v>21</v>
      </c>
      <c r="L17" s="828"/>
      <c r="M17" s="830" t="s">
        <v>22</v>
      </c>
      <c r="N17" s="828"/>
      <c r="O17" s="827" t="s">
        <v>23</v>
      </c>
      <c r="P17" s="828"/>
      <c r="Q17" s="827" t="s">
        <v>24</v>
      </c>
      <c r="R17" s="828"/>
      <c r="S17" s="827" t="s">
        <v>25</v>
      </c>
      <c r="T17" s="828"/>
      <c r="U17" s="827" t="s">
        <v>26</v>
      </c>
      <c r="V17" s="828"/>
      <c r="W17" s="827" t="s">
        <v>27</v>
      </c>
      <c r="X17" s="828"/>
      <c r="Y17" s="829" t="s">
        <v>28</v>
      </c>
      <c r="Z17" s="826"/>
      <c r="AA17" s="825" t="s">
        <v>29</v>
      </c>
      <c r="AB17" s="826"/>
      <c r="AC17" s="825" t="s">
        <v>30</v>
      </c>
      <c r="AD17" s="826"/>
      <c r="AE17" s="827" t="s">
        <v>31</v>
      </c>
      <c r="AF17" s="828"/>
      <c r="AG17" s="827" t="s">
        <v>32</v>
      </c>
      <c r="AH17" s="828"/>
      <c r="AI17" s="827" t="s">
        <v>33</v>
      </c>
      <c r="AJ17" s="828"/>
      <c r="AK17" s="827" t="s">
        <v>34</v>
      </c>
      <c r="AL17" s="828"/>
      <c r="AM17" s="827" t="s">
        <v>35</v>
      </c>
      <c r="AN17" s="828"/>
      <c r="AO17" s="833" t="s">
        <v>36</v>
      </c>
      <c r="AP17" s="834"/>
      <c r="AQ17" s="827" t="s">
        <v>37</v>
      </c>
      <c r="AR17" s="828"/>
      <c r="AS17" s="827" t="s">
        <v>38</v>
      </c>
      <c r="AT17" s="828"/>
      <c r="AU17" s="830" t="s">
        <v>39</v>
      </c>
      <c r="AV17" s="828"/>
      <c r="AW17" s="833" t="s">
        <v>40</v>
      </c>
      <c r="AX17" s="834"/>
      <c r="AY17" s="831" t="s">
        <v>41</v>
      </c>
      <c r="AZ17" s="832"/>
      <c r="BA17" s="7"/>
      <c r="BB17" s="4"/>
      <c r="BC17" s="4"/>
      <c r="BD17" s="4"/>
      <c r="BE17" s="4"/>
      <c r="BF17" s="4"/>
      <c r="BG17" s="4"/>
      <c r="BH17" s="4"/>
    </row>
    <row r="18" spans="1:90" s="9" customFormat="1" ht="75.75" customHeight="1" thickBot="1" x14ac:dyDescent="0.3">
      <c r="A18" s="8"/>
      <c r="B18" s="840"/>
      <c r="C18" s="840"/>
      <c r="D18" s="825"/>
      <c r="E18" s="10" t="s">
        <v>42</v>
      </c>
      <c r="F18" s="11" t="s">
        <v>43</v>
      </c>
      <c r="G18" s="10" t="s">
        <v>669</v>
      </c>
      <c r="H18" s="11" t="s">
        <v>43</v>
      </c>
      <c r="I18" s="10" t="s">
        <v>667</v>
      </c>
      <c r="J18" s="11" t="s">
        <v>43</v>
      </c>
      <c r="K18" s="10" t="s">
        <v>667</v>
      </c>
      <c r="L18" s="11" t="s">
        <v>668</v>
      </c>
      <c r="M18" s="12" t="s">
        <v>670</v>
      </c>
      <c r="N18" s="11" t="s">
        <v>43</v>
      </c>
      <c r="O18" s="10" t="s">
        <v>42</v>
      </c>
      <c r="P18" s="11" t="s">
        <v>43</v>
      </c>
      <c r="Q18" s="10" t="s">
        <v>42</v>
      </c>
      <c r="R18" s="11" t="s">
        <v>43</v>
      </c>
      <c r="S18" s="10" t="s">
        <v>42</v>
      </c>
      <c r="T18" s="11" t="s">
        <v>43</v>
      </c>
      <c r="U18" s="10" t="s">
        <v>42</v>
      </c>
      <c r="V18" s="11" t="s">
        <v>43</v>
      </c>
      <c r="W18" s="10" t="s">
        <v>42</v>
      </c>
      <c r="X18" s="11" t="s">
        <v>43</v>
      </c>
      <c r="Y18" s="12" t="s">
        <v>42</v>
      </c>
      <c r="Z18" s="11" t="s">
        <v>43</v>
      </c>
      <c r="AA18" s="10" t="s">
        <v>42</v>
      </c>
      <c r="AB18" s="11" t="s">
        <v>43</v>
      </c>
      <c r="AC18" s="10" t="s">
        <v>42</v>
      </c>
      <c r="AD18" s="11" t="s">
        <v>43</v>
      </c>
      <c r="AE18" s="10" t="s">
        <v>42</v>
      </c>
      <c r="AF18" s="11" t="s">
        <v>43</v>
      </c>
      <c r="AG18" s="10" t="s">
        <v>42</v>
      </c>
      <c r="AH18" s="11" t="s">
        <v>43</v>
      </c>
      <c r="AI18" s="10" t="s">
        <v>42</v>
      </c>
      <c r="AJ18" s="11" t="s">
        <v>43</v>
      </c>
      <c r="AK18" s="10" t="s">
        <v>42</v>
      </c>
      <c r="AL18" s="11" t="s">
        <v>43</v>
      </c>
      <c r="AM18" s="10" t="s">
        <v>42</v>
      </c>
      <c r="AN18" s="11" t="s">
        <v>43</v>
      </c>
      <c r="AO18" s="13" t="s">
        <v>671</v>
      </c>
      <c r="AP18" s="14" t="s">
        <v>672</v>
      </c>
      <c r="AQ18" s="13" t="s">
        <v>42</v>
      </c>
      <c r="AR18" s="14" t="s">
        <v>43</v>
      </c>
      <c r="AS18" s="13" t="s">
        <v>42</v>
      </c>
      <c r="AT18" s="14" t="s">
        <v>43</v>
      </c>
      <c r="AU18" s="15" t="s">
        <v>42</v>
      </c>
      <c r="AV18" s="14" t="s">
        <v>43</v>
      </c>
      <c r="AW18" s="13" t="s">
        <v>42</v>
      </c>
      <c r="AX18" s="16" t="s">
        <v>43</v>
      </c>
      <c r="AY18" s="13" t="s">
        <v>42</v>
      </c>
      <c r="AZ18" s="14" t="s">
        <v>43</v>
      </c>
      <c r="BA18" s="7"/>
      <c r="BB18" s="4"/>
      <c r="BC18" s="4"/>
      <c r="BD18" s="4"/>
      <c r="BE18" s="4"/>
      <c r="BF18" s="4"/>
      <c r="BG18" s="4"/>
      <c r="BH18" s="4"/>
    </row>
    <row r="19" spans="1:90" x14ac:dyDescent="0.25">
      <c r="A19" s="6"/>
      <c r="B19" s="401">
        <v>1</v>
      </c>
      <c r="C19" s="401">
        <v>2</v>
      </c>
      <c r="D19" s="401">
        <v>3</v>
      </c>
      <c r="E19" s="17" t="s">
        <v>44</v>
      </c>
      <c r="F19" s="17" t="s">
        <v>45</v>
      </c>
      <c r="G19" s="17" t="s">
        <v>46</v>
      </c>
      <c r="H19" s="17" t="s">
        <v>47</v>
      </c>
      <c r="I19" s="17" t="s">
        <v>48</v>
      </c>
      <c r="J19" s="17" t="s">
        <v>49</v>
      </c>
      <c r="K19" s="17" t="s">
        <v>50</v>
      </c>
      <c r="L19" s="17" t="s">
        <v>51</v>
      </c>
      <c r="M19" s="17" t="s">
        <v>52</v>
      </c>
      <c r="N19" s="17" t="s">
        <v>53</v>
      </c>
      <c r="O19" s="17" t="s">
        <v>54</v>
      </c>
      <c r="P19" s="17" t="s">
        <v>55</v>
      </c>
      <c r="Q19" s="17" t="s">
        <v>56</v>
      </c>
      <c r="R19" s="17" t="s">
        <v>57</v>
      </c>
      <c r="S19" s="17" t="s">
        <v>58</v>
      </c>
      <c r="T19" s="17" t="s">
        <v>59</v>
      </c>
      <c r="U19" s="18" t="s">
        <v>60</v>
      </c>
      <c r="V19" s="18" t="s">
        <v>61</v>
      </c>
      <c r="W19" s="18" t="s">
        <v>62</v>
      </c>
      <c r="X19" s="18" t="s">
        <v>63</v>
      </c>
      <c r="Y19" s="18" t="s">
        <v>64</v>
      </c>
      <c r="Z19" s="18" t="s">
        <v>65</v>
      </c>
      <c r="AA19" s="18" t="s">
        <v>66</v>
      </c>
      <c r="AB19" s="18" t="s">
        <v>67</v>
      </c>
      <c r="AC19" s="18" t="s">
        <v>68</v>
      </c>
      <c r="AD19" s="18" t="s">
        <v>69</v>
      </c>
      <c r="AE19" s="18" t="s">
        <v>70</v>
      </c>
      <c r="AF19" s="18" t="s">
        <v>71</v>
      </c>
      <c r="AG19" s="18" t="s">
        <v>72</v>
      </c>
      <c r="AH19" s="18" t="s">
        <v>73</v>
      </c>
      <c r="AI19" s="18" t="s">
        <v>74</v>
      </c>
      <c r="AJ19" s="18" t="s">
        <v>75</v>
      </c>
      <c r="AK19" s="18" t="s">
        <v>76</v>
      </c>
      <c r="AL19" s="18" t="s">
        <v>77</v>
      </c>
      <c r="AM19" s="18" t="s">
        <v>78</v>
      </c>
      <c r="AN19" s="18" t="s">
        <v>79</v>
      </c>
      <c r="AO19" s="18" t="s">
        <v>80</v>
      </c>
      <c r="AP19" s="18" t="s">
        <v>81</v>
      </c>
      <c r="AQ19" s="18" t="s">
        <v>82</v>
      </c>
      <c r="AR19" s="18" t="s">
        <v>83</v>
      </c>
      <c r="AS19" s="18" t="s">
        <v>84</v>
      </c>
      <c r="AT19" s="18" t="s">
        <v>85</v>
      </c>
      <c r="AU19" s="18" t="s">
        <v>86</v>
      </c>
      <c r="AV19" s="18" t="s">
        <v>87</v>
      </c>
      <c r="AW19" s="18" t="s">
        <v>88</v>
      </c>
      <c r="AX19" s="18" t="s">
        <v>89</v>
      </c>
      <c r="AY19" s="19" t="s">
        <v>90</v>
      </c>
      <c r="AZ19" s="19" t="s">
        <v>91</v>
      </c>
      <c r="BA19" s="7"/>
    </row>
    <row r="20" spans="1:90" s="23" customFormat="1" ht="48" customHeight="1" x14ac:dyDescent="0.25">
      <c r="A20" s="20"/>
      <c r="B20" s="402">
        <v>0</v>
      </c>
      <c r="C20" s="402" t="s">
        <v>92</v>
      </c>
      <c r="D20" s="403" t="s">
        <v>93</v>
      </c>
      <c r="E20" s="405">
        <f t="shared" ref="E20:N20" si="0">E21+E28+E36+E42</f>
        <v>0</v>
      </c>
      <c r="F20" s="405">
        <f t="shared" si="0"/>
        <v>0</v>
      </c>
      <c r="G20" s="405">
        <f t="shared" si="0"/>
        <v>0</v>
      </c>
      <c r="H20" s="405">
        <f t="shared" si="0"/>
        <v>0</v>
      </c>
      <c r="I20" s="405">
        <f t="shared" si="0"/>
        <v>0.35</v>
      </c>
      <c r="J20" s="405">
        <f t="shared" si="0"/>
        <v>0</v>
      </c>
      <c r="K20" s="405">
        <f t="shared" si="0"/>
        <v>0</v>
      </c>
      <c r="L20" s="405">
        <f t="shared" si="0"/>
        <v>0</v>
      </c>
      <c r="M20" s="616">
        <f t="shared" si="0"/>
        <v>0</v>
      </c>
      <c r="N20" s="405">
        <f t="shared" si="0"/>
        <v>0</v>
      </c>
      <c r="O20" s="405">
        <f t="shared" ref="O20:AV20" si="1">O21+O28+O36+O42</f>
        <v>0</v>
      </c>
      <c r="P20" s="405">
        <f t="shared" si="1"/>
        <v>0</v>
      </c>
      <c r="Q20" s="405">
        <f t="shared" si="1"/>
        <v>0</v>
      </c>
      <c r="R20" s="405">
        <f t="shared" si="1"/>
        <v>0</v>
      </c>
      <c r="S20" s="405">
        <f t="shared" si="1"/>
        <v>0</v>
      </c>
      <c r="T20" s="405">
        <f t="shared" si="1"/>
        <v>0</v>
      </c>
      <c r="U20" s="405">
        <f t="shared" si="1"/>
        <v>0</v>
      </c>
      <c r="V20" s="405">
        <f t="shared" si="1"/>
        <v>0</v>
      </c>
      <c r="W20" s="405">
        <f t="shared" si="1"/>
        <v>0</v>
      </c>
      <c r="X20" s="405">
        <f t="shared" si="1"/>
        <v>0</v>
      </c>
      <c r="Y20" s="405">
        <f t="shared" si="1"/>
        <v>0</v>
      </c>
      <c r="Z20" s="405">
        <f t="shared" si="1"/>
        <v>0</v>
      </c>
      <c r="AA20" s="405">
        <f t="shared" si="1"/>
        <v>0</v>
      </c>
      <c r="AB20" s="405">
        <f t="shared" si="1"/>
        <v>0</v>
      </c>
      <c r="AC20" s="405">
        <f t="shared" si="1"/>
        <v>0</v>
      </c>
      <c r="AD20" s="405">
        <f t="shared" si="1"/>
        <v>0</v>
      </c>
      <c r="AE20" s="405">
        <f t="shared" si="1"/>
        <v>0</v>
      </c>
      <c r="AF20" s="405">
        <f t="shared" si="1"/>
        <v>0</v>
      </c>
      <c r="AG20" s="405">
        <f t="shared" si="1"/>
        <v>0</v>
      </c>
      <c r="AH20" s="405">
        <f t="shared" si="1"/>
        <v>0</v>
      </c>
      <c r="AI20" s="405">
        <f t="shared" si="1"/>
        <v>0</v>
      </c>
      <c r="AJ20" s="405">
        <f t="shared" si="1"/>
        <v>0</v>
      </c>
      <c r="AK20" s="405">
        <f t="shared" si="1"/>
        <v>0</v>
      </c>
      <c r="AL20" s="405">
        <f t="shared" si="1"/>
        <v>0</v>
      </c>
      <c r="AM20" s="405">
        <f t="shared" si="1"/>
        <v>0</v>
      </c>
      <c r="AN20" s="405">
        <f t="shared" si="1"/>
        <v>0</v>
      </c>
      <c r="AO20" s="405">
        <f t="shared" si="1"/>
        <v>0</v>
      </c>
      <c r="AP20" s="405">
        <f t="shared" si="1"/>
        <v>0</v>
      </c>
      <c r="AQ20" s="405">
        <f t="shared" si="1"/>
        <v>0</v>
      </c>
      <c r="AR20" s="405">
        <f t="shared" si="1"/>
        <v>0</v>
      </c>
      <c r="AS20" s="405">
        <f t="shared" si="1"/>
        <v>0</v>
      </c>
      <c r="AT20" s="405">
        <f t="shared" si="1"/>
        <v>0</v>
      </c>
      <c r="AU20" s="405">
        <f t="shared" si="1"/>
        <v>0</v>
      </c>
      <c r="AV20" s="405">
        <f t="shared" si="1"/>
        <v>0</v>
      </c>
      <c r="AW20" s="405">
        <f>AW21+AW28+AW36+AW42</f>
        <v>83.25</v>
      </c>
      <c r="AX20" s="405">
        <f>AX21+AX28+AX36+AX42</f>
        <v>82.861000099999998</v>
      </c>
      <c r="AY20" s="405">
        <f>AY21+AY28+AY36+AY42</f>
        <v>0</v>
      </c>
      <c r="AZ20" s="405">
        <f>AZ21+AZ28+AZ36+AZ42</f>
        <v>0</v>
      </c>
      <c r="BA20" s="21"/>
      <c r="BB20" s="22"/>
      <c r="BC20" s="21"/>
      <c r="BD20" s="21"/>
      <c r="BE20" s="21"/>
      <c r="BF20" s="21"/>
      <c r="BG20" s="21"/>
      <c r="BH20" s="21"/>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row>
    <row r="21" spans="1:90" s="23" customFormat="1" ht="42" customHeight="1" x14ac:dyDescent="0.25">
      <c r="A21" s="20"/>
      <c r="B21" s="406" t="s">
        <v>94</v>
      </c>
      <c r="C21" s="413" t="s">
        <v>1506</v>
      </c>
      <c r="D21" s="399" t="s">
        <v>93</v>
      </c>
      <c r="E21" s="408">
        <f t="shared" ref="E21:N21" si="2">E22+E23+E24+E25+E26+E27</f>
        <v>0</v>
      </c>
      <c r="F21" s="408">
        <f t="shared" si="2"/>
        <v>0</v>
      </c>
      <c r="G21" s="408">
        <f t="shared" si="2"/>
        <v>0</v>
      </c>
      <c r="H21" s="408">
        <f t="shared" si="2"/>
        <v>0</v>
      </c>
      <c r="I21" s="408">
        <f t="shared" si="2"/>
        <v>0.35</v>
      </c>
      <c r="J21" s="408">
        <f t="shared" si="2"/>
        <v>0</v>
      </c>
      <c r="K21" s="408">
        <f t="shared" si="2"/>
        <v>0</v>
      </c>
      <c r="L21" s="408">
        <f t="shared" si="2"/>
        <v>0</v>
      </c>
      <c r="M21" s="408">
        <f t="shared" si="2"/>
        <v>0</v>
      </c>
      <c r="N21" s="408">
        <f t="shared" si="2"/>
        <v>0</v>
      </c>
      <c r="O21" s="408">
        <f t="shared" ref="O21:AV21" si="3">SUBTOTAL(9,O22:O27)</f>
        <v>0</v>
      </c>
      <c r="P21" s="408">
        <f t="shared" si="3"/>
        <v>0</v>
      </c>
      <c r="Q21" s="408">
        <f t="shared" si="3"/>
        <v>0</v>
      </c>
      <c r="R21" s="408">
        <f t="shared" si="3"/>
        <v>0</v>
      </c>
      <c r="S21" s="408">
        <f t="shared" si="3"/>
        <v>0</v>
      </c>
      <c r="T21" s="408">
        <f t="shared" si="3"/>
        <v>0</v>
      </c>
      <c r="U21" s="408">
        <f t="shared" si="3"/>
        <v>0</v>
      </c>
      <c r="V21" s="408">
        <f t="shared" si="3"/>
        <v>0</v>
      </c>
      <c r="W21" s="408">
        <f t="shared" si="3"/>
        <v>0</v>
      </c>
      <c r="X21" s="408">
        <f t="shared" si="3"/>
        <v>0</v>
      </c>
      <c r="Y21" s="408">
        <f t="shared" si="3"/>
        <v>0</v>
      </c>
      <c r="Z21" s="408">
        <f t="shared" si="3"/>
        <v>0</v>
      </c>
      <c r="AA21" s="408">
        <f t="shared" si="3"/>
        <v>0</v>
      </c>
      <c r="AB21" s="408">
        <f t="shared" si="3"/>
        <v>0</v>
      </c>
      <c r="AC21" s="408">
        <f t="shared" si="3"/>
        <v>0</v>
      </c>
      <c r="AD21" s="408">
        <f t="shared" si="3"/>
        <v>0</v>
      </c>
      <c r="AE21" s="408">
        <f t="shared" si="3"/>
        <v>0</v>
      </c>
      <c r="AF21" s="408">
        <f t="shared" si="3"/>
        <v>0</v>
      </c>
      <c r="AG21" s="408">
        <f t="shared" si="3"/>
        <v>0</v>
      </c>
      <c r="AH21" s="408">
        <f t="shared" si="3"/>
        <v>0</v>
      </c>
      <c r="AI21" s="408">
        <f t="shared" si="3"/>
        <v>0</v>
      </c>
      <c r="AJ21" s="408">
        <f t="shared" si="3"/>
        <v>0</v>
      </c>
      <c r="AK21" s="408">
        <f t="shared" si="3"/>
        <v>0</v>
      </c>
      <c r="AL21" s="408">
        <f t="shared" si="3"/>
        <v>0</v>
      </c>
      <c r="AM21" s="408">
        <f t="shared" si="3"/>
        <v>0</v>
      </c>
      <c r="AN21" s="408">
        <f t="shared" si="3"/>
        <v>0</v>
      </c>
      <c r="AO21" s="408">
        <f t="shared" si="3"/>
        <v>0</v>
      </c>
      <c r="AP21" s="408">
        <f t="shared" si="3"/>
        <v>0</v>
      </c>
      <c r="AQ21" s="408">
        <f t="shared" si="3"/>
        <v>0</v>
      </c>
      <c r="AR21" s="408">
        <f t="shared" si="3"/>
        <v>0</v>
      </c>
      <c r="AS21" s="408">
        <f t="shared" si="3"/>
        <v>0</v>
      </c>
      <c r="AT21" s="408">
        <f t="shared" si="3"/>
        <v>0</v>
      </c>
      <c r="AU21" s="408">
        <f t="shared" si="3"/>
        <v>0</v>
      </c>
      <c r="AV21" s="408">
        <f t="shared" si="3"/>
        <v>0</v>
      </c>
      <c r="AW21" s="408">
        <f>AW22+AW23+AW24+AW25+AW26+AW27</f>
        <v>15.791999999999998</v>
      </c>
      <c r="AX21" s="408">
        <f>AX22+AX23+AX24+AX25+AX26+AX27</f>
        <v>15.791999999999998</v>
      </c>
      <c r="AY21" s="408">
        <f>SUBTOTAL(9,AY22:AY27)</f>
        <v>0</v>
      </c>
      <c r="AZ21" s="408">
        <f>SUBTOTAL(9,AZ22:AZ27)</f>
        <v>0</v>
      </c>
      <c r="BA21" s="24">
        <f>AX21+AP21</f>
        <v>15.791999999999998</v>
      </c>
      <c r="BB21" s="21"/>
      <c r="BC21" s="21"/>
      <c r="BD21" s="21"/>
      <c r="BE21" s="21"/>
      <c r="BF21" s="21"/>
      <c r="BG21" s="21"/>
      <c r="BH21" s="21"/>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row>
    <row r="22" spans="1:90" s="23" customFormat="1" ht="42" customHeight="1" x14ac:dyDescent="0.25">
      <c r="A22" s="20"/>
      <c r="B22" s="406" t="s">
        <v>1507</v>
      </c>
      <c r="C22" s="413" t="s">
        <v>95</v>
      </c>
      <c r="D22" s="399" t="s">
        <v>93</v>
      </c>
      <c r="E22" s="408">
        <f t="shared" ref="E22:N22" si="4">E45</f>
        <v>0</v>
      </c>
      <c r="F22" s="408">
        <f t="shared" si="4"/>
        <v>0</v>
      </c>
      <c r="G22" s="408">
        <f t="shared" si="4"/>
        <v>0</v>
      </c>
      <c r="H22" s="408">
        <f t="shared" si="4"/>
        <v>0</v>
      </c>
      <c r="I22" s="408">
        <f t="shared" si="4"/>
        <v>0</v>
      </c>
      <c r="J22" s="408">
        <f t="shared" si="4"/>
        <v>0</v>
      </c>
      <c r="K22" s="408">
        <f t="shared" si="4"/>
        <v>0</v>
      </c>
      <c r="L22" s="408">
        <f t="shared" si="4"/>
        <v>0</v>
      </c>
      <c r="M22" s="617">
        <f t="shared" si="4"/>
        <v>0</v>
      </c>
      <c r="N22" s="408">
        <f t="shared" si="4"/>
        <v>0</v>
      </c>
      <c r="O22" s="408">
        <f t="shared" ref="O22:AV22" si="5">O45</f>
        <v>0</v>
      </c>
      <c r="P22" s="408">
        <f t="shared" si="5"/>
        <v>0</v>
      </c>
      <c r="Q22" s="408">
        <f t="shared" si="5"/>
        <v>0</v>
      </c>
      <c r="R22" s="408">
        <f t="shared" si="5"/>
        <v>0</v>
      </c>
      <c r="S22" s="408">
        <f t="shared" si="5"/>
        <v>0</v>
      </c>
      <c r="T22" s="408">
        <f t="shared" si="5"/>
        <v>0</v>
      </c>
      <c r="U22" s="408">
        <f t="shared" si="5"/>
        <v>0</v>
      </c>
      <c r="V22" s="408">
        <f t="shared" si="5"/>
        <v>0</v>
      </c>
      <c r="W22" s="408">
        <f t="shared" si="5"/>
        <v>0</v>
      </c>
      <c r="X22" s="408">
        <f t="shared" si="5"/>
        <v>0</v>
      </c>
      <c r="Y22" s="408">
        <f t="shared" si="5"/>
        <v>0</v>
      </c>
      <c r="Z22" s="408">
        <f t="shared" si="5"/>
        <v>0</v>
      </c>
      <c r="AA22" s="408">
        <f t="shared" si="5"/>
        <v>0</v>
      </c>
      <c r="AB22" s="408">
        <f t="shared" si="5"/>
        <v>0</v>
      </c>
      <c r="AC22" s="408">
        <f t="shared" si="5"/>
        <v>0</v>
      </c>
      <c r="AD22" s="408">
        <f t="shared" si="5"/>
        <v>0</v>
      </c>
      <c r="AE22" s="408">
        <f t="shared" si="5"/>
        <v>0</v>
      </c>
      <c r="AF22" s="408">
        <f t="shared" si="5"/>
        <v>0</v>
      </c>
      <c r="AG22" s="408">
        <f t="shared" si="5"/>
        <v>0</v>
      </c>
      <c r="AH22" s="408">
        <f t="shared" si="5"/>
        <v>0</v>
      </c>
      <c r="AI22" s="408">
        <f t="shared" si="5"/>
        <v>0</v>
      </c>
      <c r="AJ22" s="408">
        <f t="shared" si="5"/>
        <v>0</v>
      </c>
      <c r="AK22" s="408">
        <f t="shared" si="5"/>
        <v>0</v>
      </c>
      <c r="AL22" s="408">
        <f t="shared" si="5"/>
        <v>0</v>
      </c>
      <c r="AM22" s="408">
        <f t="shared" si="5"/>
        <v>0</v>
      </c>
      <c r="AN22" s="408">
        <f t="shared" si="5"/>
        <v>0</v>
      </c>
      <c r="AO22" s="408">
        <f t="shared" si="5"/>
        <v>0</v>
      </c>
      <c r="AP22" s="408">
        <f t="shared" si="5"/>
        <v>0</v>
      </c>
      <c r="AQ22" s="408">
        <f t="shared" si="5"/>
        <v>0</v>
      </c>
      <c r="AR22" s="408">
        <f t="shared" si="5"/>
        <v>0</v>
      </c>
      <c r="AS22" s="408">
        <f t="shared" si="5"/>
        <v>0</v>
      </c>
      <c r="AT22" s="408">
        <f t="shared" si="5"/>
        <v>0</v>
      </c>
      <c r="AU22" s="408">
        <f t="shared" si="5"/>
        <v>0</v>
      </c>
      <c r="AV22" s="408">
        <f t="shared" si="5"/>
        <v>0</v>
      </c>
      <c r="AW22" s="408">
        <f>AW45</f>
        <v>0</v>
      </c>
      <c r="AX22" s="408">
        <f>AX45</f>
        <v>0</v>
      </c>
      <c r="AY22" s="408">
        <f>AY45</f>
        <v>0</v>
      </c>
      <c r="AZ22" s="408">
        <f>AZ45</f>
        <v>0</v>
      </c>
      <c r="BA22" s="24"/>
      <c r="BB22" s="21"/>
      <c r="BC22" s="21"/>
      <c r="BD22" s="21"/>
      <c r="BE22" s="21"/>
      <c r="BF22" s="21"/>
      <c r="BG22" s="21"/>
      <c r="BH22" s="21"/>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row>
    <row r="23" spans="1:90" s="23" customFormat="1" ht="42" customHeight="1" x14ac:dyDescent="0.25">
      <c r="A23" s="20"/>
      <c r="B23" s="406" t="s">
        <v>1508</v>
      </c>
      <c r="C23" s="413" t="s">
        <v>97</v>
      </c>
      <c r="D23" s="399" t="s">
        <v>93</v>
      </c>
      <c r="E23" s="408">
        <f t="shared" ref="E23:N23" si="6">E65</f>
        <v>0</v>
      </c>
      <c r="F23" s="408">
        <f t="shared" si="6"/>
        <v>0</v>
      </c>
      <c r="G23" s="408">
        <f t="shared" si="6"/>
        <v>0</v>
      </c>
      <c r="H23" s="408">
        <f t="shared" si="6"/>
        <v>0</v>
      </c>
      <c r="I23" s="408">
        <f t="shared" si="6"/>
        <v>0</v>
      </c>
      <c r="J23" s="408">
        <f t="shared" si="6"/>
        <v>0</v>
      </c>
      <c r="K23" s="408">
        <f t="shared" si="6"/>
        <v>0</v>
      </c>
      <c r="L23" s="408">
        <f t="shared" si="6"/>
        <v>0</v>
      </c>
      <c r="M23" s="617">
        <f t="shared" si="6"/>
        <v>0</v>
      </c>
      <c r="N23" s="408">
        <f t="shared" si="6"/>
        <v>0</v>
      </c>
      <c r="O23" s="408">
        <f t="shared" ref="O23:AV23" si="7">O89</f>
        <v>0</v>
      </c>
      <c r="P23" s="408">
        <f t="shared" si="7"/>
        <v>0</v>
      </c>
      <c r="Q23" s="408">
        <f t="shared" si="7"/>
        <v>0</v>
      </c>
      <c r="R23" s="408">
        <f t="shared" si="7"/>
        <v>0</v>
      </c>
      <c r="S23" s="408">
        <f t="shared" si="7"/>
        <v>0</v>
      </c>
      <c r="T23" s="408">
        <f t="shared" si="7"/>
        <v>0</v>
      </c>
      <c r="U23" s="408">
        <f t="shared" si="7"/>
        <v>0</v>
      </c>
      <c r="V23" s="408">
        <f t="shared" si="7"/>
        <v>0</v>
      </c>
      <c r="W23" s="408">
        <f t="shared" si="7"/>
        <v>0</v>
      </c>
      <c r="X23" s="408">
        <f t="shared" si="7"/>
        <v>0</v>
      </c>
      <c r="Y23" s="408">
        <f t="shared" si="7"/>
        <v>0</v>
      </c>
      <c r="Z23" s="408">
        <f t="shared" si="7"/>
        <v>0</v>
      </c>
      <c r="AA23" s="408">
        <f t="shared" si="7"/>
        <v>0</v>
      </c>
      <c r="AB23" s="408">
        <f t="shared" si="7"/>
        <v>0</v>
      </c>
      <c r="AC23" s="408">
        <f t="shared" si="7"/>
        <v>0</v>
      </c>
      <c r="AD23" s="408">
        <f t="shared" si="7"/>
        <v>0</v>
      </c>
      <c r="AE23" s="408">
        <f t="shared" si="7"/>
        <v>0</v>
      </c>
      <c r="AF23" s="408">
        <f t="shared" si="7"/>
        <v>0</v>
      </c>
      <c r="AG23" s="408">
        <f t="shared" si="7"/>
        <v>0</v>
      </c>
      <c r="AH23" s="408">
        <f t="shared" si="7"/>
        <v>0</v>
      </c>
      <c r="AI23" s="408">
        <f t="shared" si="7"/>
        <v>0</v>
      </c>
      <c r="AJ23" s="408">
        <f t="shared" si="7"/>
        <v>0</v>
      </c>
      <c r="AK23" s="408">
        <f t="shared" si="7"/>
        <v>0</v>
      </c>
      <c r="AL23" s="408">
        <f t="shared" si="7"/>
        <v>0</v>
      </c>
      <c r="AM23" s="408">
        <f t="shared" si="7"/>
        <v>0</v>
      </c>
      <c r="AN23" s="408">
        <f t="shared" si="7"/>
        <v>0</v>
      </c>
      <c r="AO23" s="408">
        <f t="shared" si="7"/>
        <v>0</v>
      </c>
      <c r="AP23" s="408">
        <f t="shared" si="7"/>
        <v>0</v>
      </c>
      <c r="AQ23" s="408">
        <f t="shared" si="7"/>
        <v>0</v>
      </c>
      <c r="AR23" s="408">
        <f t="shared" si="7"/>
        <v>0</v>
      </c>
      <c r="AS23" s="408">
        <f t="shared" si="7"/>
        <v>0</v>
      </c>
      <c r="AT23" s="408">
        <f t="shared" si="7"/>
        <v>0</v>
      </c>
      <c r="AU23" s="408">
        <f t="shared" si="7"/>
        <v>0</v>
      </c>
      <c r="AV23" s="408">
        <f t="shared" si="7"/>
        <v>0</v>
      </c>
      <c r="AW23" s="408">
        <f>AW65</f>
        <v>14.291999999999998</v>
      </c>
      <c r="AX23" s="408">
        <f>AX65</f>
        <v>14.291999999999998</v>
      </c>
      <c r="AY23" s="408">
        <f>AY89</f>
        <v>0</v>
      </c>
      <c r="AZ23" s="408">
        <f>AZ89</f>
        <v>0</v>
      </c>
      <c r="BA23" s="24"/>
      <c r="BB23" s="21"/>
      <c r="BC23" s="21"/>
      <c r="BD23" s="21"/>
      <c r="BE23" s="21"/>
      <c r="BF23" s="21"/>
      <c r="BG23" s="21"/>
      <c r="BH23" s="21"/>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row>
    <row r="24" spans="1:90" s="23" customFormat="1" ht="42" customHeight="1" x14ac:dyDescent="0.25">
      <c r="A24" s="20"/>
      <c r="B24" s="406" t="s">
        <v>1509</v>
      </c>
      <c r="C24" s="413" t="s">
        <v>99</v>
      </c>
      <c r="D24" s="399" t="s">
        <v>93</v>
      </c>
      <c r="E24" s="400">
        <f t="shared" ref="E24:N24" si="8">E82</f>
        <v>0</v>
      </c>
      <c r="F24" s="400">
        <f t="shared" si="8"/>
        <v>0</v>
      </c>
      <c r="G24" s="407">
        <f t="shared" si="8"/>
        <v>0</v>
      </c>
      <c r="H24" s="400">
        <f t="shared" si="8"/>
        <v>0</v>
      </c>
      <c r="I24" s="400">
        <f t="shared" si="8"/>
        <v>0</v>
      </c>
      <c r="J24" s="400">
        <f t="shared" si="8"/>
        <v>0</v>
      </c>
      <c r="K24" s="400">
        <f t="shared" si="8"/>
        <v>0</v>
      </c>
      <c r="L24" s="400">
        <f t="shared" si="8"/>
        <v>0</v>
      </c>
      <c r="M24" s="614">
        <f t="shared" si="8"/>
        <v>0</v>
      </c>
      <c r="N24" s="400">
        <f t="shared" si="8"/>
        <v>0</v>
      </c>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8"/>
      <c r="AP24" s="408"/>
      <c r="AQ24" s="408"/>
      <c r="AR24" s="408"/>
      <c r="AS24" s="408"/>
      <c r="AT24" s="408"/>
      <c r="AU24" s="408"/>
      <c r="AV24" s="408"/>
      <c r="AW24" s="408">
        <f>AW82</f>
        <v>0</v>
      </c>
      <c r="AX24" s="408">
        <f>AX82</f>
        <v>0</v>
      </c>
      <c r="AY24" s="400"/>
      <c r="AZ24" s="400"/>
      <c r="BA24" s="24"/>
      <c r="BB24" s="21"/>
      <c r="BC24" s="21"/>
      <c r="BD24" s="21"/>
      <c r="BE24" s="21"/>
      <c r="BF24" s="21"/>
      <c r="BG24" s="21"/>
      <c r="BH24" s="21"/>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row>
    <row r="25" spans="1:90" s="23" customFormat="1" ht="42" customHeight="1" x14ac:dyDescent="0.25">
      <c r="A25" s="20"/>
      <c r="B25" s="406" t="s">
        <v>1510</v>
      </c>
      <c r="C25" s="413" t="s">
        <v>101</v>
      </c>
      <c r="D25" s="399" t="s">
        <v>93</v>
      </c>
      <c r="E25" s="400">
        <f t="shared" ref="E25:N25" si="9">E85</f>
        <v>0</v>
      </c>
      <c r="F25" s="400">
        <f t="shared" si="9"/>
        <v>0</v>
      </c>
      <c r="G25" s="407">
        <f t="shared" si="9"/>
        <v>0</v>
      </c>
      <c r="H25" s="400">
        <f t="shared" si="9"/>
        <v>0</v>
      </c>
      <c r="I25" s="408">
        <f t="shared" si="9"/>
        <v>0.35</v>
      </c>
      <c r="J25" s="400">
        <f t="shared" si="9"/>
        <v>0</v>
      </c>
      <c r="K25" s="400">
        <f t="shared" si="9"/>
        <v>0</v>
      </c>
      <c r="L25" s="400">
        <f t="shared" si="9"/>
        <v>0</v>
      </c>
      <c r="M25" s="614">
        <f t="shared" si="9"/>
        <v>0</v>
      </c>
      <c r="N25" s="400">
        <f t="shared" si="9"/>
        <v>0</v>
      </c>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8"/>
      <c r="AP25" s="408"/>
      <c r="AQ25" s="408"/>
      <c r="AR25" s="408"/>
      <c r="AS25" s="408"/>
      <c r="AT25" s="408"/>
      <c r="AU25" s="408"/>
      <c r="AV25" s="408"/>
      <c r="AW25" s="408">
        <f>AW85</f>
        <v>1.5</v>
      </c>
      <c r="AX25" s="408">
        <f>AX85</f>
        <v>1.5</v>
      </c>
      <c r="AY25" s="400"/>
      <c r="AZ25" s="400"/>
      <c r="BA25" s="24"/>
      <c r="BB25" s="21"/>
      <c r="BC25" s="21"/>
      <c r="BD25" s="21"/>
      <c r="BE25" s="21"/>
      <c r="BF25" s="21"/>
      <c r="BG25" s="21"/>
      <c r="BH25" s="21"/>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row>
    <row r="26" spans="1:90" s="23" customFormat="1" ht="42" customHeight="1" x14ac:dyDescent="0.25">
      <c r="A26" s="20"/>
      <c r="B26" s="406" t="s">
        <v>1511</v>
      </c>
      <c r="C26" s="413" t="s">
        <v>103</v>
      </c>
      <c r="D26" s="399" t="s">
        <v>93</v>
      </c>
      <c r="E26" s="400">
        <f t="shared" ref="E26:N26" si="10">E87</f>
        <v>0</v>
      </c>
      <c r="F26" s="400">
        <f t="shared" si="10"/>
        <v>0</v>
      </c>
      <c r="G26" s="407">
        <f t="shared" si="10"/>
        <v>0</v>
      </c>
      <c r="H26" s="400">
        <f t="shared" si="10"/>
        <v>0</v>
      </c>
      <c r="I26" s="400">
        <f t="shared" si="10"/>
        <v>0</v>
      </c>
      <c r="J26" s="400">
        <f t="shared" si="10"/>
        <v>0</v>
      </c>
      <c r="K26" s="400">
        <f t="shared" si="10"/>
        <v>0</v>
      </c>
      <c r="L26" s="400">
        <f t="shared" si="10"/>
        <v>0</v>
      </c>
      <c r="M26" s="614">
        <f t="shared" si="10"/>
        <v>0</v>
      </c>
      <c r="N26" s="400">
        <f t="shared" si="10"/>
        <v>0</v>
      </c>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8"/>
      <c r="AP26" s="408"/>
      <c r="AQ26" s="408"/>
      <c r="AR26" s="408"/>
      <c r="AS26" s="408"/>
      <c r="AT26" s="408"/>
      <c r="AU26" s="408"/>
      <c r="AV26" s="408"/>
      <c r="AW26" s="408">
        <f>AW87</f>
        <v>0</v>
      </c>
      <c r="AX26" s="408"/>
      <c r="AY26" s="400"/>
      <c r="AZ26" s="400"/>
      <c r="BA26" s="24"/>
      <c r="BB26" s="21"/>
      <c r="BC26" s="21"/>
      <c r="BD26" s="21"/>
      <c r="BE26" s="21"/>
      <c r="BF26" s="21"/>
      <c r="BG26" s="21"/>
      <c r="BH26" s="21"/>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row>
    <row r="27" spans="1:90" s="23" customFormat="1" ht="42" customHeight="1" x14ac:dyDescent="0.25">
      <c r="A27" s="20"/>
      <c r="B27" s="406" t="s">
        <v>1512</v>
      </c>
      <c r="C27" s="413" t="s">
        <v>105</v>
      </c>
      <c r="D27" s="399" t="s">
        <v>93</v>
      </c>
      <c r="E27" s="400">
        <f t="shared" ref="E27:N27" si="11">E88</f>
        <v>0</v>
      </c>
      <c r="F27" s="400">
        <f t="shared" si="11"/>
        <v>0</v>
      </c>
      <c r="G27" s="407">
        <f t="shared" si="11"/>
        <v>0</v>
      </c>
      <c r="H27" s="400">
        <f t="shared" si="11"/>
        <v>0</v>
      </c>
      <c r="I27" s="400">
        <f t="shared" si="11"/>
        <v>0</v>
      </c>
      <c r="J27" s="400">
        <f t="shared" si="11"/>
        <v>0</v>
      </c>
      <c r="K27" s="400">
        <f t="shared" si="11"/>
        <v>0</v>
      </c>
      <c r="L27" s="400">
        <f t="shared" si="11"/>
        <v>0</v>
      </c>
      <c r="M27" s="614">
        <f t="shared" si="11"/>
        <v>0</v>
      </c>
      <c r="N27" s="400">
        <f t="shared" si="11"/>
        <v>0</v>
      </c>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8"/>
      <c r="AP27" s="408"/>
      <c r="AQ27" s="408"/>
      <c r="AR27" s="408"/>
      <c r="AS27" s="408"/>
      <c r="AT27" s="408"/>
      <c r="AU27" s="408"/>
      <c r="AV27" s="408"/>
      <c r="AW27" s="408">
        <f>AW88</f>
        <v>0</v>
      </c>
      <c r="AX27" s="408"/>
      <c r="AY27" s="400"/>
      <c r="AZ27" s="400"/>
      <c r="BA27" s="24"/>
      <c r="BB27" s="21"/>
      <c r="BC27" s="21"/>
      <c r="BD27" s="21"/>
      <c r="BE27" s="21"/>
      <c r="BF27" s="21"/>
      <c r="BG27" s="21"/>
      <c r="BH27" s="21"/>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row>
    <row r="28" spans="1:90" s="23" customFormat="1" ht="42" customHeight="1" x14ac:dyDescent="0.25">
      <c r="A28" s="20"/>
      <c r="B28" s="406" t="s">
        <v>96</v>
      </c>
      <c r="C28" s="413" t="s">
        <v>1513</v>
      </c>
      <c r="D28" s="399" t="s">
        <v>93</v>
      </c>
      <c r="E28" s="408">
        <f>E89</f>
        <v>0</v>
      </c>
      <c r="F28" s="408">
        <f>F89</f>
        <v>0</v>
      </c>
      <c r="G28" s="408">
        <f t="shared" ref="G28:N28" si="12">G29+G30+G31+G32+G33+G34+G35</f>
        <v>0</v>
      </c>
      <c r="H28" s="408">
        <f t="shared" si="12"/>
        <v>0</v>
      </c>
      <c r="I28" s="408">
        <f t="shared" si="12"/>
        <v>0</v>
      </c>
      <c r="J28" s="408">
        <f t="shared" si="12"/>
        <v>0</v>
      </c>
      <c r="K28" s="408">
        <f t="shared" si="12"/>
        <v>0</v>
      </c>
      <c r="L28" s="408">
        <f t="shared" si="12"/>
        <v>0</v>
      </c>
      <c r="M28" s="408">
        <f t="shared" si="12"/>
        <v>0</v>
      </c>
      <c r="N28" s="408">
        <f t="shared" si="12"/>
        <v>0</v>
      </c>
      <c r="O28" s="408">
        <f t="shared" ref="O28:AV28" si="13">SUBTOTAL(9,O29:O35)</f>
        <v>0</v>
      </c>
      <c r="P28" s="408">
        <f t="shared" si="13"/>
        <v>0</v>
      </c>
      <c r="Q28" s="408">
        <f t="shared" si="13"/>
        <v>0</v>
      </c>
      <c r="R28" s="408">
        <f t="shared" si="13"/>
        <v>0</v>
      </c>
      <c r="S28" s="408">
        <f t="shared" si="13"/>
        <v>0</v>
      </c>
      <c r="T28" s="408">
        <f t="shared" si="13"/>
        <v>0</v>
      </c>
      <c r="U28" s="408">
        <f t="shared" si="13"/>
        <v>0</v>
      </c>
      <c r="V28" s="408">
        <f t="shared" si="13"/>
        <v>0</v>
      </c>
      <c r="W28" s="408">
        <f t="shared" si="13"/>
        <v>0</v>
      </c>
      <c r="X28" s="408">
        <f t="shared" si="13"/>
        <v>0</v>
      </c>
      <c r="Y28" s="408">
        <f t="shared" si="13"/>
        <v>0</v>
      </c>
      <c r="Z28" s="408">
        <f t="shared" si="13"/>
        <v>0</v>
      </c>
      <c r="AA28" s="408">
        <f t="shared" si="13"/>
        <v>0</v>
      </c>
      <c r="AB28" s="408">
        <f t="shared" si="13"/>
        <v>0</v>
      </c>
      <c r="AC28" s="408">
        <f t="shared" si="13"/>
        <v>0</v>
      </c>
      <c r="AD28" s="408">
        <f t="shared" si="13"/>
        <v>0</v>
      </c>
      <c r="AE28" s="408">
        <f t="shared" si="13"/>
        <v>0</v>
      </c>
      <c r="AF28" s="408">
        <f t="shared" si="13"/>
        <v>0</v>
      </c>
      <c r="AG28" s="408">
        <f t="shared" si="13"/>
        <v>0</v>
      </c>
      <c r="AH28" s="408">
        <f t="shared" si="13"/>
        <v>0</v>
      </c>
      <c r="AI28" s="408">
        <f t="shared" si="13"/>
        <v>0</v>
      </c>
      <c r="AJ28" s="408">
        <f t="shared" si="13"/>
        <v>0</v>
      </c>
      <c r="AK28" s="408">
        <f t="shared" si="13"/>
        <v>0</v>
      </c>
      <c r="AL28" s="408">
        <f t="shared" si="13"/>
        <v>0</v>
      </c>
      <c r="AM28" s="408">
        <f t="shared" si="13"/>
        <v>0</v>
      </c>
      <c r="AN28" s="408">
        <f t="shared" si="13"/>
        <v>0</v>
      </c>
      <c r="AO28" s="408">
        <f t="shared" si="13"/>
        <v>0</v>
      </c>
      <c r="AP28" s="408">
        <f t="shared" si="13"/>
        <v>0</v>
      </c>
      <c r="AQ28" s="408">
        <f t="shared" si="13"/>
        <v>0</v>
      </c>
      <c r="AR28" s="408">
        <f t="shared" si="13"/>
        <v>0</v>
      </c>
      <c r="AS28" s="408">
        <f t="shared" si="13"/>
        <v>0</v>
      </c>
      <c r="AT28" s="408">
        <f t="shared" si="13"/>
        <v>0</v>
      </c>
      <c r="AU28" s="408">
        <f t="shared" si="13"/>
        <v>0</v>
      </c>
      <c r="AV28" s="408">
        <f t="shared" si="13"/>
        <v>0</v>
      </c>
      <c r="AW28" s="408">
        <f>AW29+AW30+AW31+AW32+AW33+AW34+AW35</f>
        <v>53.444000000000003</v>
      </c>
      <c r="AX28" s="408">
        <f>AX29+AX30+AX31+AX32+AX33+AX34+AX35</f>
        <v>67.069000000000003</v>
      </c>
      <c r="AY28" s="408">
        <f>SUBTOTAL(9,AY29:AY35)</f>
        <v>0</v>
      </c>
      <c r="AZ28" s="408">
        <f>SUBTOTAL(9,AZ29:AZ35)</f>
        <v>0</v>
      </c>
      <c r="BA28" s="24">
        <f>AX28+AP28</f>
        <v>67.069000000000003</v>
      </c>
      <c r="BB28" s="21"/>
      <c r="BC28" s="21"/>
      <c r="BD28" s="21"/>
      <c r="BE28" s="21"/>
      <c r="BF28" s="21"/>
      <c r="BG28" s="21"/>
      <c r="BH28" s="21"/>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row>
    <row r="29" spans="1:90" s="23" customFormat="1" ht="42" customHeight="1" x14ac:dyDescent="0.25">
      <c r="A29" s="20"/>
      <c r="B29" s="406" t="s">
        <v>1514</v>
      </c>
      <c r="C29" s="413" t="s">
        <v>788</v>
      </c>
      <c r="D29" s="399" t="s">
        <v>93</v>
      </c>
      <c r="E29" s="400"/>
      <c r="F29" s="400"/>
      <c r="G29" s="400"/>
      <c r="H29" s="400"/>
      <c r="I29" s="400"/>
      <c r="J29" s="400"/>
      <c r="K29" s="400"/>
      <c r="L29" s="400"/>
      <c r="M29" s="614"/>
      <c r="N29" s="400"/>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8"/>
      <c r="AP29" s="408"/>
      <c r="AQ29" s="408"/>
      <c r="AR29" s="408"/>
      <c r="AS29" s="408"/>
      <c r="AT29" s="408"/>
      <c r="AU29" s="408"/>
      <c r="AV29" s="408"/>
      <c r="AW29" s="408"/>
      <c r="AX29" s="408"/>
      <c r="AY29" s="400"/>
      <c r="AZ29" s="400"/>
      <c r="BA29" s="24"/>
      <c r="BB29" s="21"/>
      <c r="BC29" s="21"/>
      <c r="BD29" s="21"/>
      <c r="BE29" s="21"/>
      <c r="BF29" s="21"/>
      <c r="BG29" s="21"/>
      <c r="BH29" s="21"/>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row>
    <row r="30" spans="1:90" s="23" customFormat="1" ht="42" customHeight="1" x14ac:dyDescent="0.25">
      <c r="A30" s="20"/>
      <c r="B30" s="406" t="s">
        <v>1515</v>
      </c>
      <c r="C30" s="413" t="s">
        <v>789</v>
      </c>
      <c r="D30" s="399" t="s">
        <v>93</v>
      </c>
      <c r="E30" s="400"/>
      <c r="F30" s="400"/>
      <c r="G30" s="400">
        <f t="shared" ref="G30:N30" si="14">G104</f>
        <v>0</v>
      </c>
      <c r="H30" s="400">
        <f t="shared" si="14"/>
        <v>0</v>
      </c>
      <c r="I30" s="400">
        <f t="shared" si="14"/>
        <v>0</v>
      </c>
      <c r="J30" s="400">
        <f t="shared" si="14"/>
        <v>0</v>
      </c>
      <c r="K30" s="400">
        <f t="shared" si="14"/>
        <v>0</v>
      </c>
      <c r="L30" s="400">
        <f t="shared" si="14"/>
        <v>0</v>
      </c>
      <c r="M30" s="614">
        <f t="shared" si="14"/>
        <v>0</v>
      </c>
      <c r="N30" s="400">
        <f t="shared" si="14"/>
        <v>0</v>
      </c>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8"/>
      <c r="AP30" s="408"/>
      <c r="AQ30" s="408"/>
      <c r="AR30" s="408"/>
      <c r="AS30" s="408"/>
      <c r="AT30" s="408"/>
      <c r="AU30" s="408"/>
      <c r="AV30" s="408"/>
      <c r="AW30" s="408">
        <f>AW104</f>
        <v>42.841999999999999</v>
      </c>
      <c r="AX30" s="408">
        <f>AX104</f>
        <v>42.841999999999999</v>
      </c>
      <c r="AY30" s="400"/>
      <c r="AZ30" s="400"/>
      <c r="BA30" s="24"/>
      <c r="BB30" s="21"/>
      <c r="BC30" s="21"/>
      <c r="BD30" s="21"/>
      <c r="BE30" s="21"/>
      <c r="BF30" s="21"/>
      <c r="BG30" s="21"/>
      <c r="BH30" s="21"/>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row>
    <row r="31" spans="1:90" s="23" customFormat="1" ht="42" customHeight="1" x14ac:dyDescent="0.25">
      <c r="A31" s="20"/>
      <c r="B31" s="406" t="s">
        <v>1516</v>
      </c>
      <c r="C31" s="413" t="s">
        <v>790</v>
      </c>
      <c r="D31" s="399" t="s">
        <v>93</v>
      </c>
      <c r="E31" s="400"/>
      <c r="F31" s="400"/>
      <c r="G31" s="400">
        <f t="shared" ref="G31:N31" si="15">G110</f>
        <v>0</v>
      </c>
      <c r="H31" s="400">
        <f t="shared" si="15"/>
        <v>0</v>
      </c>
      <c r="I31" s="400">
        <f t="shared" si="15"/>
        <v>0</v>
      </c>
      <c r="J31" s="400">
        <f t="shared" si="15"/>
        <v>0</v>
      </c>
      <c r="K31" s="400">
        <f t="shared" si="15"/>
        <v>0</v>
      </c>
      <c r="L31" s="400">
        <f t="shared" si="15"/>
        <v>0</v>
      </c>
      <c r="M31" s="614">
        <f t="shared" si="15"/>
        <v>0</v>
      </c>
      <c r="N31" s="400">
        <f t="shared" si="15"/>
        <v>0</v>
      </c>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8"/>
      <c r="AP31" s="408"/>
      <c r="AQ31" s="408"/>
      <c r="AR31" s="408"/>
      <c r="AS31" s="408"/>
      <c r="AT31" s="408"/>
      <c r="AU31" s="408"/>
      <c r="AV31" s="408"/>
      <c r="AW31" s="408">
        <f>AW110</f>
        <v>10.602</v>
      </c>
      <c r="AX31" s="408">
        <f>AX110</f>
        <v>10.602</v>
      </c>
      <c r="AY31" s="400"/>
      <c r="AZ31" s="400"/>
      <c r="BA31" s="24"/>
      <c r="BB31" s="21"/>
      <c r="BC31" s="21"/>
      <c r="BD31" s="21"/>
      <c r="BE31" s="21"/>
      <c r="BF31" s="21"/>
      <c r="BG31" s="21"/>
      <c r="BH31" s="21"/>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row>
    <row r="32" spans="1:90" s="23" customFormat="1" ht="42" customHeight="1" x14ac:dyDescent="0.25">
      <c r="A32" s="20"/>
      <c r="B32" s="406" t="s">
        <v>1517</v>
      </c>
      <c r="C32" s="413" t="s">
        <v>791</v>
      </c>
      <c r="D32" s="399" t="s">
        <v>93</v>
      </c>
      <c r="E32" s="400"/>
      <c r="F32" s="400"/>
      <c r="G32" s="400"/>
      <c r="H32" s="400"/>
      <c r="I32" s="400"/>
      <c r="J32" s="400"/>
      <c r="K32" s="400"/>
      <c r="L32" s="400"/>
      <c r="M32" s="614"/>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8"/>
      <c r="AP32" s="408"/>
      <c r="AQ32" s="408"/>
      <c r="AR32" s="408"/>
      <c r="AS32" s="408"/>
      <c r="AT32" s="408"/>
      <c r="AU32" s="408"/>
      <c r="AV32" s="408"/>
      <c r="AW32" s="408"/>
      <c r="AX32" s="408"/>
      <c r="AY32" s="400"/>
      <c r="AZ32" s="400"/>
      <c r="BA32" s="24"/>
      <c r="BB32" s="21"/>
      <c r="BC32" s="21"/>
      <c r="BD32" s="21"/>
      <c r="BE32" s="21"/>
      <c r="BF32" s="21"/>
      <c r="BG32" s="21"/>
      <c r="BH32" s="21"/>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row>
    <row r="33" spans="1:90" s="23" customFormat="1" ht="42" customHeight="1" x14ac:dyDescent="0.25">
      <c r="A33" s="20"/>
      <c r="B33" s="406" t="s">
        <v>1518</v>
      </c>
      <c r="C33" s="413" t="s">
        <v>792</v>
      </c>
      <c r="D33" s="399" t="s">
        <v>93</v>
      </c>
      <c r="E33" s="400"/>
      <c r="F33" s="400"/>
      <c r="G33" s="400"/>
      <c r="H33" s="400"/>
      <c r="I33" s="400"/>
      <c r="J33" s="400"/>
      <c r="K33" s="400"/>
      <c r="L33" s="400"/>
      <c r="M33" s="614"/>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8"/>
      <c r="AP33" s="408"/>
      <c r="AQ33" s="408"/>
      <c r="AR33" s="408"/>
      <c r="AS33" s="408"/>
      <c r="AT33" s="408"/>
      <c r="AU33" s="408"/>
      <c r="AV33" s="408"/>
      <c r="AW33" s="408">
        <f>AW123</f>
        <v>0</v>
      </c>
      <c r="AX33" s="408">
        <f>AX123</f>
        <v>13.625</v>
      </c>
      <c r="AY33" s="400"/>
      <c r="AZ33" s="400"/>
      <c r="BA33" s="24"/>
      <c r="BB33" s="21"/>
      <c r="BC33" s="21"/>
      <c r="BD33" s="21"/>
      <c r="BE33" s="21"/>
      <c r="BF33" s="21"/>
      <c r="BG33" s="21"/>
      <c r="BH33" s="21"/>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row>
    <row r="34" spans="1:90" s="23" customFormat="1" ht="42" customHeight="1" x14ac:dyDescent="0.25">
      <c r="A34" s="20"/>
      <c r="B34" s="406" t="s">
        <v>1519</v>
      </c>
      <c r="C34" s="413" t="s">
        <v>103</v>
      </c>
      <c r="D34" s="399" t="s">
        <v>93</v>
      </c>
      <c r="E34" s="400"/>
      <c r="F34" s="400"/>
      <c r="G34" s="400"/>
      <c r="H34" s="400"/>
      <c r="I34" s="400"/>
      <c r="J34" s="400"/>
      <c r="K34" s="400"/>
      <c r="L34" s="400"/>
      <c r="M34" s="614"/>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8"/>
      <c r="AP34" s="408"/>
      <c r="AQ34" s="408"/>
      <c r="AR34" s="408"/>
      <c r="AS34" s="408"/>
      <c r="AT34" s="408"/>
      <c r="AU34" s="408"/>
      <c r="AV34" s="408"/>
      <c r="AW34" s="408"/>
      <c r="AX34" s="408"/>
      <c r="AY34" s="400"/>
      <c r="AZ34" s="400"/>
      <c r="BA34" s="24"/>
      <c r="BB34" s="21"/>
      <c r="BC34" s="21"/>
      <c r="BD34" s="21"/>
      <c r="BE34" s="21"/>
      <c r="BF34" s="21"/>
      <c r="BG34" s="21"/>
      <c r="BH34" s="21"/>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row>
    <row r="35" spans="1:90" s="23" customFormat="1" ht="42" customHeight="1" x14ac:dyDescent="0.25">
      <c r="A35" s="20"/>
      <c r="B35" s="406" t="s">
        <v>1520</v>
      </c>
      <c r="C35" s="413" t="s">
        <v>105</v>
      </c>
      <c r="D35" s="399" t="s">
        <v>93</v>
      </c>
      <c r="E35" s="400"/>
      <c r="F35" s="400"/>
      <c r="G35" s="400"/>
      <c r="H35" s="400"/>
      <c r="I35" s="400"/>
      <c r="J35" s="400"/>
      <c r="K35" s="400"/>
      <c r="L35" s="400"/>
      <c r="M35" s="614"/>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8"/>
      <c r="AP35" s="408"/>
      <c r="AQ35" s="408"/>
      <c r="AR35" s="408"/>
      <c r="AS35" s="408"/>
      <c r="AT35" s="408"/>
      <c r="AU35" s="408"/>
      <c r="AV35" s="408"/>
      <c r="AW35" s="408"/>
      <c r="AX35" s="408"/>
      <c r="AY35" s="400"/>
      <c r="AZ35" s="400"/>
      <c r="BA35" s="24"/>
      <c r="BB35" s="21"/>
      <c r="BC35" s="21"/>
      <c r="BD35" s="21"/>
      <c r="BE35" s="21"/>
      <c r="BF35" s="21"/>
      <c r="BG35" s="21"/>
      <c r="BH35" s="21"/>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row>
    <row r="36" spans="1:90" s="23" customFormat="1" ht="42" customHeight="1" x14ac:dyDescent="0.25">
      <c r="A36" s="20"/>
      <c r="B36" s="406" t="s">
        <v>98</v>
      </c>
      <c r="C36" s="395" t="s">
        <v>1521</v>
      </c>
      <c r="D36" s="399" t="s">
        <v>93</v>
      </c>
      <c r="E36" s="408">
        <f>E131</f>
        <v>0</v>
      </c>
      <c r="F36" s="408">
        <f>F131</f>
        <v>0</v>
      </c>
      <c r="G36" s="408">
        <f t="shared" ref="G36:N36" si="16">G37+G38+G39+G40+G41</f>
        <v>0</v>
      </c>
      <c r="H36" s="408">
        <f t="shared" si="16"/>
        <v>0</v>
      </c>
      <c r="I36" s="408">
        <f t="shared" si="16"/>
        <v>0</v>
      </c>
      <c r="J36" s="408">
        <f t="shared" si="16"/>
        <v>0</v>
      </c>
      <c r="K36" s="408">
        <f t="shared" si="16"/>
        <v>0</v>
      </c>
      <c r="L36" s="408">
        <f t="shared" si="16"/>
        <v>0</v>
      </c>
      <c r="M36" s="408">
        <f t="shared" si="16"/>
        <v>0</v>
      </c>
      <c r="N36" s="408">
        <f t="shared" si="16"/>
        <v>0</v>
      </c>
      <c r="O36" s="408">
        <f t="shared" ref="O36:AV36" si="17">SUBTOTAL(9,O37:O41)</f>
        <v>0</v>
      </c>
      <c r="P36" s="408">
        <f t="shared" si="17"/>
        <v>0</v>
      </c>
      <c r="Q36" s="408">
        <f t="shared" si="17"/>
        <v>0</v>
      </c>
      <c r="R36" s="408">
        <f t="shared" si="17"/>
        <v>0</v>
      </c>
      <c r="S36" s="408">
        <f t="shared" si="17"/>
        <v>0</v>
      </c>
      <c r="T36" s="408">
        <f t="shared" si="17"/>
        <v>0</v>
      </c>
      <c r="U36" s="408">
        <f t="shared" si="17"/>
        <v>0</v>
      </c>
      <c r="V36" s="408">
        <f t="shared" si="17"/>
        <v>0</v>
      </c>
      <c r="W36" s="408">
        <f t="shared" si="17"/>
        <v>0</v>
      </c>
      <c r="X36" s="408">
        <f t="shared" si="17"/>
        <v>0</v>
      </c>
      <c r="Y36" s="408">
        <f t="shared" si="17"/>
        <v>0</v>
      </c>
      <c r="Z36" s="408">
        <f t="shared" si="17"/>
        <v>0</v>
      </c>
      <c r="AA36" s="408">
        <f t="shared" si="17"/>
        <v>0</v>
      </c>
      <c r="AB36" s="408">
        <f t="shared" si="17"/>
        <v>0</v>
      </c>
      <c r="AC36" s="408">
        <f t="shared" si="17"/>
        <v>0</v>
      </c>
      <c r="AD36" s="408">
        <f t="shared" si="17"/>
        <v>0</v>
      </c>
      <c r="AE36" s="408">
        <f t="shared" si="17"/>
        <v>0</v>
      </c>
      <c r="AF36" s="408">
        <f t="shared" si="17"/>
        <v>0</v>
      </c>
      <c r="AG36" s="408">
        <f t="shared" si="17"/>
        <v>0</v>
      </c>
      <c r="AH36" s="408">
        <f t="shared" si="17"/>
        <v>0</v>
      </c>
      <c r="AI36" s="408">
        <f t="shared" si="17"/>
        <v>0</v>
      </c>
      <c r="AJ36" s="408">
        <f t="shared" si="17"/>
        <v>0</v>
      </c>
      <c r="AK36" s="408">
        <f t="shared" si="17"/>
        <v>0</v>
      </c>
      <c r="AL36" s="408">
        <f t="shared" si="17"/>
        <v>0</v>
      </c>
      <c r="AM36" s="408">
        <f t="shared" si="17"/>
        <v>0</v>
      </c>
      <c r="AN36" s="408">
        <f t="shared" si="17"/>
        <v>0</v>
      </c>
      <c r="AO36" s="408">
        <f t="shared" si="17"/>
        <v>0</v>
      </c>
      <c r="AP36" s="408">
        <f t="shared" si="17"/>
        <v>0</v>
      </c>
      <c r="AQ36" s="408">
        <f t="shared" si="17"/>
        <v>0</v>
      </c>
      <c r="AR36" s="408">
        <f t="shared" si="17"/>
        <v>0</v>
      </c>
      <c r="AS36" s="408">
        <f t="shared" si="17"/>
        <v>0</v>
      </c>
      <c r="AT36" s="408">
        <f t="shared" si="17"/>
        <v>0</v>
      </c>
      <c r="AU36" s="408">
        <f t="shared" si="17"/>
        <v>0</v>
      </c>
      <c r="AV36" s="408">
        <f t="shared" si="17"/>
        <v>0</v>
      </c>
      <c r="AW36" s="408">
        <f>AW37+AW38+AW39+AW40+AW41</f>
        <v>0</v>
      </c>
      <c r="AX36" s="408">
        <f>AX37+AX38+AX39+AX40+AX41</f>
        <v>0</v>
      </c>
      <c r="AY36" s="408">
        <f>SUBTOTAL(9,AY37:AY41)</f>
        <v>0</v>
      </c>
      <c r="AZ36" s="408">
        <f>SUBTOTAL(9,AZ37:AZ41)</f>
        <v>0</v>
      </c>
      <c r="BA36" s="24">
        <f>AX36+AP36</f>
        <v>0</v>
      </c>
      <c r="BB36" s="21"/>
      <c r="BC36" s="21"/>
      <c r="BD36" s="21"/>
      <c r="BE36" s="21"/>
      <c r="BF36" s="21"/>
      <c r="BG36" s="21"/>
      <c r="BH36" s="21"/>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row>
    <row r="37" spans="1:90" s="23" customFormat="1" ht="42" customHeight="1" x14ac:dyDescent="0.25">
      <c r="A37" s="20"/>
      <c r="B37" s="406" t="s">
        <v>1522</v>
      </c>
      <c r="C37" s="395" t="s">
        <v>789</v>
      </c>
      <c r="D37" s="399" t="s">
        <v>93</v>
      </c>
      <c r="E37" s="400"/>
      <c r="F37" s="400"/>
      <c r="G37" s="400"/>
      <c r="H37" s="400"/>
      <c r="I37" s="400"/>
      <c r="J37" s="400"/>
      <c r="K37" s="400"/>
      <c r="L37" s="400"/>
      <c r="M37" s="614"/>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8"/>
      <c r="AP37" s="408"/>
      <c r="AQ37" s="408"/>
      <c r="AR37" s="408"/>
      <c r="AS37" s="408"/>
      <c r="AT37" s="408"/>
      <c r="AU37" s="408"/>
      <c r="AV37" s="408"/>
      <c r="AW37" s="408">
        <f>AW132</f>
        <v>0</v>
      </c>
      <c r="AX37" s="408">
        <f>AX132</f>
        <v>0</v>
      </c>
      <c r="AY37" s="400"/>
      <c r="AZ37" s="400"/>
      <c r="BA37" s="24"/>
      <c r="BB37" s="21"/>
      <c r="BC37" s="21"/>
      <c r="BD37" s="21"/>
      <c r="BE37" s="21"/>
      <c r="BF37" s="21"/>
      <c r="BG37" s="21"/>
      <c r="BH37" s="21"/>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row>
    <row r="38" spans="1:90" s="23" customFormat="1" ht="42" customHeight="1" x14ac:dyDescent="0.25">
      <c r="A38" s="20"/>
      <c r="B38" s="406" t="s">
        <v>1523</v>
      </c>
      <c r="C38" s="395" t="s">
        <v>1524</v>
      </c>
      <c r="D38" s="399" t="s">
        <v>93</v>
      </c>
      <c r="E38" s="400"/>
      <c r="F38" s="400"/>
      <c r="G38" s="400"/>
      <c r="H38" s="400"/>
      <c r="I38" s="400"/>
      <c r="J38" s="400"/>
      <c r="K38" s="400"/>
      <c r="L38" s="400"/>
      <c r="M38" s="614"/>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8"/>
      <c r="AP38" s="408"/>
      <c r="AQ38" s="408"/>
      <c r="AR38" s="408"/>
      <c r="AS38" s="408"/>
      <c r="AT38" s="408"/>
      <c r="AU38" s="408"/>
      <c r="AV38" s="408"/>
      <c r="AW38" s="408">
        <f>AW138</f>
        <v>0</v>
      </c>
      <c r="AX38" s="408">
        <f>AX138</f>
        <v>0</v>
      </c>
      <c r="AY38" s="400"/>
      <c r="AZ38" s="400"/>
      <c r="BA38" s="24"/>
      <c r="BB38" s="21"/>
      <c r="BC38" s="21"/>
      <c r="BD38" s="21"/>
      <c r="BE38" s="21"/>
      <c r="BF38" s="21"/>
      <c r="BG38" s="21"/>
      <c r="BH38" s="21"/>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row>
    <row r="39" spans="1:90" s="23" customFormat="1" ht="42" customHeight="1" x14ac:dyDescent="0.25">
      <c r="A39" s="20"/>
      <c r="B39" s="406" t="s">
        <v>1525</v>
      </c>
      <c r="C39" s="395" t="s">
        <v>1526</v>
      </c>
      <c r="D39" s="399" t="s">
        <v>93</v>
      </c>
      <c r="E39" s="400"/>
      <c r="F39" s="400"/>
      <c r="G39" s="400"/>
      <c r="H39" s="400"/>
      <c r="I39" s="400"/>
      <c r="J39" s="400"/>
      <c r="K39" s="400"/>
      <c r="L39" s="400"/>
      <c r="M39" s="614"/>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8"/>
      <c r="AP39" s="408"/>
      <c r="AQ39" s="408"/>
      <c r="AR39" s="408"/>
      <c r="AS39" s="408"/>
      <c r="AT39" s="408"/>
      <c r="AU39" s="408"/>
      <c r="AV39" s="408"/>
      <c r="AW39" s="408">
        <f>AW145</f>
        <v>0</v>
      </c>
      <c r="AX39" s="408">
        <f>AX145</f>
        <v>0</v>
      </c>
      <c r="AY39" s="400"/>
      <c r="AZ39" s="400"/>
      <c r="BA39" s="24"/>
      <c r="BB39" s="21"/>
      <c r="BC39" s="21"/>
      <c r="BD39" s="21"/>
      <c r="BE39" s="21"/>
      <c r="BF39" s="21"/>
      <c r="BG39" s="21"/>
      <c r="BH39" s="21"/>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row>
    <row r="40" spans="1:90" s="23" customFormat="1" ht="42" customHeight="1" x14ac:dyDescent="0.25">
      <c r="A40" s="20"/>
      <c r="B40" s="406" t="s">
        <v>1527</v>
      </c>
      <c r="C40" s="395" t="s">
        <v>103</v>
      </c>
      <c r="D40" s="399" t="s">
        <v>93</v>
      </c>
      <c r="E40" s="400">
        <f t="shared" ref="E40:N40" si="18">E92</f>
        <v>0</v>
      </c>
      <c r="F40" s="400">
        <f t="shared" si="18"/>
        <v>0</v>
      </c>
      <c r="G40" s="400">
        <f t="shared" si="18"/>
        <v>0</v>
      </c>
      <c r="H40" s="400">
        <f t="shared" si="18"/>
        <v>0</v>
      </c>
      <c r="I40" s="400">
        <f t="shared" si="18"/>
        <v>0</v>
      </c>
      <c r="J40" s="400">
        <f t="shared" si="18"/>
        <v>0</v>
      </c>
      <c r="K40" s="400">
        <f t="shared" si="18"/>
        <v>0</v>
      </c>
      <c r="L40" s="400">
        <f t="shared" si="18"/>
        <v>0</v>
      </c>
      <c r="M40" s="614">
        <f t="shared" si="18"/>
        <v>0</v>
      </c>
      <c r="N40" s="400">
        <f t="shared" si="18"/>
        <v>0</v>
      </c>
      <c r="O40" s="400">
        <f t="shared" ref="O40:AZ40" si="19">O94</f>
        <v>0</v>
      </c>
      <c r="P40" s="400">
        <f t="shared" si="19"/>
        <v>0</v>
      </c>
      <c r="Q40" s="400">
        <f t="shared" si="19"/>
        <v>0</v>
      </c>
      <c r="R40" s="400">
        <f t="shared" si="19"/>
        <v>0</v>
      </c>
      <c r="S40" s="400">
        <f t="shared" si="19"/>
        <v>0</v>
      </c>
      <c r="T40" s="400">
        <f t="shared" si="19"/>
        <v>0</v>
      </c>
      <c r="U40" s="400">
        <f t="shared" si="19"/>
        <v>0</v>
      </c>
      <c r="V40" s="400">
        <f t="shared" si="19"/>
        <v>0</v>
      </c>
      <c r="W40" s="400">
        <f t="shared" si="19"/>
        <v>0</v>
      </c>
      <c r="X40" s="400">
        <f t="shared" si="19"/>
        <v>0</v>
      </c>
      <c r="Y40" s="400">
        <f t="shared" si="19"/>
        <v>0</v>
      </c>
      <c r="Z40" s="400">
        <f t="shared" si="19"/>
        <v>0</v>
      </c>
      <c r="AA40" s="400">
        <f t="shared" si="19"/>
        <v>0</v>
      </c>
      <c r="AB40" s="400">
        <f t="shared" si="19"/>
        <v>0</v>
      </c>
      <c r="AC40" s="400">
        <f t="shared" si="19"/>
        <v>0</v>
      </c>
      <c r="AD40" s="400">
        <f t="shared" si="19"/>
        <v>0</v>
      </c>
      <c r="AE40" s="400">
        <f t="shared" si="19"/>
        <v>0</v>
      </c>
      <c r="AF40" s="400">
        <f t="shared" si="19"/>
        <v>0</v>
      </c>
      <c r="AG40" s="400">
        <f t="shared" si="19"/>
        <v>0</v>
      </c>
      <c r="AH40" s="400">
        <f t="shared" si="19"/>
        <v>0</v>
      </c>
      <c r="AI40" s="400">
        <f t="shared" si="19"/>
        <v>0</v>
      </c>
      <c r="AJ40" s="400">
        <f t="shared" si="19"/>
        <v>0</v>
      </c>
      <c r="AK40" s="400">
        <f t="shared" si="19"/>
        <v>0</v>
      </c>
      <c r="AL40" s="400">
        <f t="shared" si="19"/>
        <v>0</v>
      </c>
      <c r="AM40" s="400">
        <f t="shared" si="19"/>
        <v>0</v>
      </c>
      <c r="AN40" s="400">
        <f t="shared" si="19"/>
        <v>0</v>
      </c>
      <c r="AO40" s="408">
        <f t="shared" si="19"/>
        <v>0</v>
      </c>
      <c r="AP40" s="408">
        <f t="shared" si="19"/>
        <v>0</v>
      </c>
      <c r="AQ40" s="408">
        <f t="shared" si="19"/>
        <v>0</v>
      </c>
      <c r="AR40" s="408">
        <f t="shared" si="19"/>
        <v>0</v>
      </c>
      <c r="AS40" s="408">
        <f t="shared" si="19"/>
        <v>0</v>
      </c>
      <c r="AT40" s="408">
        <f t="shared" si="19"/>
        <v>0</v>
      </c>
      <c r="AU40" s="408">
        <f t="shared" si="19"/>
        <v>0</v>
      </c>
      <c r="AV40" s="408">
        <f t="shared" si="19"/>
        <v>0</v>
      </c>
      <c r="AW40" s="408">
        <f t="shared" ref="AW40:AX42" si="20">AW152</f>
        <v>0</v>
      </c>
      <c r="AX40" s="408">
        <f t="shared" si="20"/>
        <v>0</v>
      </c>
      <c r="AY40" s="400">
        <f t="shared" si="19"/>
        <v>0</v>
      </c>
      <c r="AZ40" s="400">
        <f t="shared" si="19"/>
        <v>0</v>
      </c>
      <c r="BA40" s="24">
        <f t="shared" ref="BA40:BA45" si="21">AX40+AP40</f>
        <v>0</v>
      </c>
      <c r="BB40" s="21"/>
      <c r="BC40" s="21"/>
      <c r="BD40" s="21"/>
      <c r="BE40" s="21"/>
      <c r="BF40" s="21"/>
      <c r="BG40" s="21"/>
      <c r="BH40" s="21"/>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row>
    <row r="41" spans="1:90" s="23" customFormat="1" ht="42" customHeight="1" x14ac:dyDescent="0.25">
      <c r="A41" s="20"/>
      <c r="B41" s="406" t="s">
        <v>1528</v>
      </c>
      <c r="C41" s="395" t="s">
        <v>105</v>
      </c>
      <c r="D41" s="399" t="s">
        <v>93</v>
      </c>
      <c r="E41" s="400">
        <f t="shared" ref="E41:N41" si="22">E94</f>
        <v>0</v>
      </c>
      <c r="F41" s="400">
        <f t="shared" si="22"/>
        <v>0</v>
      </c>
      <c r="G41" s="400">
        <f t="shared" si="22"/>
        <v>0</v>
      </c>
      <c r="H41" s="400">
        <f t="shared" si="22"/>
        <v>0</v>
      </c>
      <c r="I41" s="400">
        <f t="shared" si="22"/>
        <v>0</v>
      </c>
      <c r="J41" s="400">
        <f t="shared" si="22"/>
        <v>0</v>
      </c>
      <c r="K41" s="400">
        <f t="shared" si="22"/>
        <v>0</v>
      </c>
      <c r="L41" s="400">
        <f t="shared" si="22"/>
        <v>0</v>
      </c>
      <c r="M41" s="614">
        <f t="shared" si="22"/>
        <v>0</v>
      </c>
      <c r="N41" s="400">
        <f t="shared" si="22"/>
        <v>0</v>
      </c>
      <c r="O41" s="400">
        <f t="shared" ref="O41:AZ41" si="23">O96</f>
        <v>0</v>
      </c>
      <c r="P41" s="400">
        <f t="shared" si="23"/>
        <v>0</v>
      </c>
      <c r="Q41" s="400">
        <f t="shared" si="23"/>
        <v>0</v>
      </c>
      <c r="R41" s="400">
        <f t="shared" si="23"/>
        <v>0</v>
      </c>
      <c r="S41" s="400">
        <f t="shared" si="23"/>
        <v>0</v>
      </c>
      <c r="T41" s="400">
        <f t="shared" si="23"/>
        <v>0</v>
      </c>
      <c r="U41" s="400">
        <f t="shared" si="23"/>
        <v>0</v>
      </c>
      <c r="V41" s="400">
        <f t="shared" si="23"/>
        <v>0</v>
      </c>
      <c r="W41" s="400">
        <f t="shared" si="23"/>
        <v>0</v>
      </c>
      <c r="X41" s="400">
        <f t="shared" si="23"/>
        <v>0</v>
      </c>
      <c r="Y41" s="400">
        <f t="shared" si="23"/>
        <v>0</v>
      </c>
      <c r="Z41" s="400">
        <f t="shared" si="23"/>
        <v>0</v>
      </c>
      <c r="AA41" s="400">
        <f t="shared" si="23"/>
        <v>0</v>
      </c>
      <c r="AB41" s="400">
        <f t="shared" si="23"/>
        <v>0</v>
      </c>
      <c r="AC41" s="400">
        <f t="shared" si="23"/>
        <v>0</v>
      </c>
      <c r="AD41" s="400">
        <f t="shared" si="23"/>
        <v>0</v>
      </c>
      <c r="AE41" s="400">
        <f t="shared" si="23"/>
        <v>0</v>
      </c>
      <c r="AF41" s="400">
        <f t="shared" si="23"/>
        <v>0</v>
      </c>
      <c r="AG41" s="400">
        <f t="shared" si="23"/>
        <v>0</v>
      </c>
      <c r="AH41" s="400">
        <f t="shared" si="23"/>
        <v>0</v>
      </c>
      <c r="AI41" s="400">
        <f t="shared" si="23"/>
        <v>0</v>
      </c>
      <c r="AJ41" s="400">
        <f t="shared" si="23"/>
        <v>0</v>
      </c>
      <c r="AK41" s="400">
        <f t="shared" si="23"/>
        <v>0</v>
      </c>
      <c r="AL41" s="400">
        <f t="shared" si="23"/>
        <v>0</v>
      </c>
      <c r="AM41" s="400">
        <f t="shared" si="23"/>
        <v>0</v>
      </c>
      <c r="AN41" s="400">
        <f t="shared" si="23"/>
        <v>0</v>
      </c>
      <c r="AO41" s="408">
        <f t="shared" si="23"/>
        <v>0</v>
      </c>
      <c r="AP41" s="408">
        <f t="shared" si="23"/>
        <v>0</v>
      </c>
      <c r="AQ41" s="408">
        <f t="shared" si="23"/>
        <v>0</v>
      </c>
      <c r="AR41" s="408">
        <f t="shared" si="23"/>
        <v>0</v>
      </c>
      <c r="AS41" s="408">
        <f t="shared" si="23"/>
        <v>0</v>
      </c>
      <c r="AT41" s="408">
        <f t="shared" si="23"/>
        <v>0</v>
      </c>
      <c r="AU41" s="408">
        <f t="shared" si="23"/>
        <v>0</v>
      </c>
      <c r="AV41" s="408">
        <f t="shared" si="23"/>
        <v>0</v>
      </c>
      <c r="AW41" s="408">
        <f t="shared" si="20"/>
        <v>0</v>
      </c>
      <c r="AX41" s="408">
        <f t="shared" si="20"/>
        <v>0</v>
      </c>
      <c r="AY41" s="400">
        <f t="shared" si="23"/>
        <v>0</v>
      </c>
      <c r="AZ41" s="400">
        <f t="shared" si="23"/>
        <v>0</v>
      </c>
      <c r="BA41" s="24">
        <f t="shared" si="21"/>
        <v>0</v>
      </c>
      <c r="BB41" s="21"/>
      <c r="BC41" s="21"/>
      <c r="BD41" s="21"/>
      <c r="BE41" s="21"/>
      <c r="BF41" s="21"/>
      <c r="BG41" s="21"/>
      <c r="BH41" s="21"/>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row>
    <row r="42" spans="1:90" s="23" customFormat="1" ht="42" customHeight="1" x14ac:dyDescent="0.25">
      <c r="A42" s="20"/>
      <c r="B42" s="406" t="s">
        <v>100</v>
      </c>
      <c r="C42" s="395" t="s">
        <v>1529</v>
      </c>
      <c r="D42" s="399" t="s">
        <v>93</v>
      </c>
      <c r="E42" s="400">
        <f t="shared" ref="E42:N42" si="24">E154</f>
        <v>0</v>
      </c>
      <c r="F42" s="400">
        <f t="shared" si="24"/>
        <v>0</v>
      </c>
      <c r="G42" s="400">
        <f t="shared" si="24"/>
        <v>0</v>
      </c>
      <c r="H42" s="400">
        <f t="shared" si="24"/>
        <v>0</v>
      </c>
      <c r="I42" s="400">
        <f t="shared" si="24"/>
        <v>0</v>
      </c>
      <c r="J42" s="400">
        <f t="shared" si="24"/>
        <v>0</v>
      </c>
      <c r="K42" s="400">
        <f t="shared" si="24"/>
        <v>0</v>
      </c>
      <c r="L42" s="400">
        <f t="shared" si="24"/>
        <v>0</v>
      </c>
      <c r="M42" s="614">
        <f t="shared" si="24"/>
        <v>0</v>
      </c>
      <c r="N42" s="400">
        <f t="shared" si="24"/>
        <v>0</v>
      </c>
      <c r="O42" s="400">
        <f t="shared" ref="O42:AV42" si="25">O155</f>
        <v>0</v>
      </c>
      <c r="P42" s="400">
        <f t="shared" si="25"/>
        <v>0</v>
      </c>
      <c r="Q42" s="400">
        <f t="shared" si="25"/>
        <v>0</v>
      </c>
      <c r="R42" s="400">
        <f t="shared" si="25"/>
        <v>0</v>
      </c>
      <c r="S42" s="400">
        <f t="shared" si="25"/>
        <v>0</v>
      </c>
      <c r="T42" s="400">
        <f t="shared" si="25"/>
        <v>0</v>
      </c>
      <c r="U42" s="400">
        <f t="shared" si="25"/>
        <v>0</v>
      </c>
      <c r="V42" s="400">
        <f t="shared" si="25"/>
        <v>0</v>
      </c>
      <c r="W42" s="400">
        <f t="shared" si="25"/>
        <v>0</v>
      </c>
      <c r="X42" s="400">
        <f t="shared" si="25"/>
        <v>0</v>
      </c>
      <c r="Y42" s="400">
        <f t="shared" si="25"/>
        <v>0</v>
      </c>
      <c r="Z42" s="400">
        <f t="shared" si="25"/>
        <v>0</v>
      </c>
      <c r="AA42" s="400">
        <f t="shared" si="25"/>
        <v>0</v>
      </c>
      <c r="AB42" s="400">
        <f t="shared" si="25"/>
        <v>0</v>
      </c>
      <c r="AC42" s="400">
        <f t="shared" si="25"/>
        <v>0</v>
      </c>
      <c r="AD42" s="400">
        <f t="shared" si="25"/>
        <v>0</v>
      </c>
      <c r="AE42" s="400">
        <f t="shared" si="25"/>
        <v>0</v>
      </c>
      <c r="AF42" s="400">
        <f t="shared" si="25"/>
        <v>0</v>
      </c>
      <c r="AG42" s="400">
        <f t="shared" si="25"/>
        <v>0</v>
      </c>
      <c r="AH42" s="400">
        <f t="shared" si="25"/>
        <v>0</v>
      </c>
      <c r="AI42" s="400">
        <f t="shared" si="25"/>
        <v>0</v>
      </c>
      <c r="AJ42" s="400">
        <f t="shared" si="25"/>
        <v>0</v>
      </c>
      <c r="AK42" s="400">
        <f t="shared" si="25"/>
        <v>0</v>
      </c>
      <c r="AL42" s="400">
        <f t="shared" si="25"/>
        <v>0</v>
      </c>
      <c r="AM42" s="400">
        <f t="shared" si="25"/>
        <v>0</v>
      </c>
      <c r="AN42" s="400">
        <f t="shared" si="25"/>
        <v>0</v>
      </c>
      <c r="AO42" s="408">
        <f t="shared" si="25"/>
        <v>0</v>
      </c>
      <c r="AP42" s="408">
        <f t="shared" si="25"/>
        <v>0</v>
      </c>
      <c r="AQ42" s="408">
        <f t="shared" si="25"/>
        <v>0</v>
      </c>
      <c r="AR42" s="408">
        <f t="shared" si="25"/>
        <v>0</v>
      </c>
      <c r="AS42" s="408">
        <f t="shared" si="25"/>
        <v>0</v>
      </c>
      <c r="AT42" s="408">
        <f t="shared" si="25"/>
        <v>0</v>
      </c>
      <c r="AU42" s="408">
        <f t="shared" si="25"/>
        <v>0</v>
      </c>
      <c r="AV42" s="408">
        <f t="shared" si="25"/>
        <v>0</v>
      </c>
      <c r="AW42" s="408">
        <f t="shared" si="20"/>
        <v>14.013999999999999</v>
      </c>
      <c r="AX42" s="408">
        <f t="shared" si="20"/>
        <v>9.9999999999999995E-8</v>
      </c>
      <c r="AY42" s="400">
        <f>AY155</f>
        <v>0</v>
      </c>
      <c r="AZ42" s="400">
        <f>AZ155</f>
        <v>0</v>
      </c>
      <c r="BA42" s="24">
        <f t="shared" si="21"/>
        <v>9.9999999999999995E-8</v>
      </c>
      <c r="BB42" s="21"/>
      <c r="BC42" s="21"/>
      <c r="BD42" s="21"/>
      <c r="BE42" s="21"/>
      <c r="BF42" s="21"/>
      <c r="BG42" s="21"/>
      <c r="BH42" s="21"/>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row>
    <row r="43" spans="1:90" ht="48" customHeight="1" x14ac:dyDescent="0.25">
      <c r="A43" s="6"/>
      <c r="B43" s="402" t="s">
        <v>106</v>
      </c>
      <c r="C43" s="409" t="s">
        <v>107</v>
      </c>
      <c r="D43" s="403" t="s">
        <v>93</v>
      </c>
      <c r="E43" s="405">
        <f t="shared" ref="E43:AV43" si="26">SUBTOTAL(9,E44:E155)</f>
        <v>0</v>
      </c>
      <c r="F43" s="405">
        <f t="shared" si="26"/>
        <v>0</v>
      </c>
      <c r="G43" s="405">
        <f t="shared" si="26"/>
        <v>0</v>
      </c>
      <c r="H43" s="405">
        <f t="shared" si="26"/>
        <v>0</v>
      </c>
      <c r="I43" s="405">
        <f t="shared" si="26"/>
        <v>0.35</v>
      </c>
      <c r="J43" s="405">
        <f t="shared" si="26"/>
        <v>0</v>
      </c>
      <c r="K43" s="405">
        <f t="shared" si="26"/>
        <v>0</v>
      </c>
      <c r="L43" s="405">
        <f t="shared" si="26"/>
        <v>0</v>
      </c>
      <c r="M43" s="405">
        <f t="shared" si="26"/>
        <v>0</v>
      </c>
      <c r="N43" s="405">
        <f t="shared" si="26"/>
        <v>0</v>
      </c>
      <c r="O43" s="405">
        <f t="shared" si="26"/>
        <v>0</v>
      </c>
      <c r="P43" s="405">
        <f t="shared" si="26"/>
        <v>0</v>
      </c>
      <c r="Q43" s="405">
        <f t="shared" si="26"/>
        <v>0</v>
      </c>
      <c r="R43" s="405">
        <f t="shared" si="26"/>
        <v>0</v>
      </c>
      <c r="S43" s="405">
        <f t="shared" si="26"/>
        <v>0</v>
      </c>
      <c r="T43" s="405">
        <f t="shared" si="26"/>
        <v>0</v>
      </c>
      <c r="U43" s="405">
        <f t="shared" si="26"/>
        <v>0</v>
      </c>
      <c r="V43" s="405">
        <f t="shared" si="26"/>
        <v>0</v>
      </c>
      <c r="W43" s="405">
        <f t="shared" si="26"/>
        <v>0</v>
      </c>
      <c r="X43" s="405">
        <f t="shared" si="26"/>
        <v>0</v>
      </c>
      <c r="Y43" s="405">
        <f t="shared" si="26"/>
        <v>0</v>
      </c>
      <c r="Z43" s="405">
        <f t="shared" si="26"/>
        <v>0</v>
      </c>
      <c r="AA43" s="405">
        <f t="shared" si="26"/>
        <v>0</v>
      </c>
      <c r="AB43" s="405">
        <f t="shared" si="26"/>
        <v>0</v>
      </c>
      <c r="AC43" s="405">
        <f t="shared" si="26"/>
        <v>0</v>
      </c>
      <c r="AD43" s="405">
        <f t="shared" si="26"/>
        <v>0</v>
      </c>
      <c r="AE43" s="405">
        <f t="shared" si="26"/>
        <v>0</v>
      </c>
      <c r="AF43" s="405">
        <f t="shared" si="26"/>
        <v>0</v>
      </c>
      <c r="AG43" s="405">
        <f t="shared" si="26"/>
        <v>0</v>
      </c>
      <c r="AH43" s="405">
        <f t="shared" si="26"/>
        <v>0</v>
      </c>
      <c r="AI43" s="405">
        <f t="shared" si="26"/>
        <v>0</v>
      </c>
      <c r="AJ43" s="405">
        <f t="shared" si="26"/>
        <v>0</v>
      </c>
      <c r="AK43" s="405">
        <f t="shared" si="26"/>
        <v>0</v>
      </c>
      <c r="AL43" s="405">
        <f t="shared" si="26"/>
        <v>0</v>
      </c>
      <c r="AM43" s="405">
        <f t="shared" si="26"/>
        <v>0</v>
      </c>
      <c r="AN43" s="405">
        <f t="shared" si="26"/>
        <v>0</v>
      </c>
      <c r="AO43" s="405">
        <f t="shared" si="26"/>
        <v>0</v>
      </c>
      <c r="AP43" s="405">
        <f t="shared" si="26"/>
        <v>0</v>
      </c>
      <c r="AQ43" s="405">
        <f t="shared" si="26"/>
        <v>0</v>
      </c>
      <c r="AR43" s="405">
        <f t="shared" si="26"/>
        <v>0</v>
      </c>
      <c r="AS43" s="405">
        <f t="shared" si="26"/>
        <v>0</v>
      </c>
      <c r="AT43" s="405">
        <f t="shared" si="26"/>
        <v>0</v>
      </c>
      <c r="AU43" s="405">
        <f t="shared" si="26"/>
        <v>0</v>
      </c>
      <c r="AV43" s="405">
        <f t="shared" si="26"/>
        <v>0</v>
      </c>
      <c r="AW43" s="405">
        <f>SUBTOTAL(9,AW44:AW155)</f>
        <v>83.25</v>
      </c>
      <c r="AX43" s="405">
        <f>SUBTOTAL(9,AX44:AX155)</f>
        <v>82.861000099999998</v>
      </c>
      <c r="AY43" s="405">
        <f>AY44+AY65+AY91+AY94+AY96+AY155</f>
        <v>0</v>
      </c>
      <c r="AZ43" s="405">
        <f>AZ44+AZ65+AZ91+AZ94+AZ96+AZ155</f>
        <v>0</v>
      </c>
      <c r="BA43" s="24">
        <f t="shared" si="21"/>
        <v>82.861000099999998</v>
      </c>
      <c r="BB43" s="7"/>
      <c r="BC43" s="7"/>
      <c r="BD43" s="7"/>
      <c r="BE43" s="7"/>
      <c r="BF43" s="7"/>
      <c r="BG43" s="7"/>
      <c r="BH43" s="7"/>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row>
    <row r="44" spans="1:90" s="23" customFormat="1" ht="48" customHeight="1" x14ac:dyDescent="0.25">
      <c r="A44" s="20"/>
      <c r="B44" s="402" t="s">
        <v>108</v>
      </c>
      <c r="C44" s="409" t="s">
        <v>1530</v>
      </c>
      <c r="D44" s="403" t="s">
        <v>93</v>
      </c>
      <c r="E44" s="405">
        <f t="shared" ref="E44:AV44" si="27">SUBTOTAL(9,E45:E103)</f>
        <v>0</v>
      </c>
      <c r="F44" s="405">
        <f t="shared" si="27"/>
        <v>0</v>
      </c>
      <c r="G44" s="405">
        <f t="shared" si="27"/>
        <v>0</v>
      </c>
      <c r="H44" s="405">
        <f t="shared" si="27"/>
        <v>0</v>
      </c>
      <c r="I44" s="405">
        <f t="shared" si="27"/>
        <v>0.35</v>
      </c>
      <c r="J44" s="405">
        <f t="shared" si="27"/>
        <v>0</v>
      </c>
      <c r="K44" s="405">
        <f t="shared" si="27"/>
        <v>0</v>
      </c>
      <c r="L44" s="405">
        <f t="shared" si="27"/>
        <v>0</v>
      </c>
      <c r="M44" s="405">
        <f t="shared" si="27"/>
        <v>0</v>
      </c>
      <c r="N44" s="405">
        <f t="shared" si="27"/>
        <v>0</v>
      </c>
      <c r="O44" s="405">
        <f t="shared" si="27"/>
        <v>0</v>
      </c>
      <c r="P44" s="405">
        <f t="shared" si="27"/>
        <v>0</v>
      </c>
      <c r="Q44" s="405">
        <f t="shared" si="27"/>
        <v>0</v>
      </c>
      <c r="R44" s="405">
        <f t="shared" si="27"/>
        <v>0</v>
      </c>
      <c r="S44" s="405">
        <f t="shared" si="27"/>
        <v>0</v>
      </c>
      <c r="T44" s="405">
        <f t="shared" si="27"/>
        <v>0</v>
      </c>
      <c r="U44" s="405">
        <f t="shared" si="27"/>
        <v>0</v>
      </c>
      <c r="V44" s="405">
        <f t="shared" si="27"/>
        <v>0</v>
      </c>
      <c r="W44" s="405">
        <f t="shared" si="27"/>
        <v>0</v>
      </c>
      <c r="X44" s="405">
        <f t="shared" si="27"/>
        <v>0</v>
      </c>
      <c r="Y44" s="405">
        <f t="shared" si="27"/>
        <v>0</v>
      </c>
      <c r="Z44" s="405">
        <f t="shared" si="27"/>
        <v>0</v>
      </c>
      <c r="AA44" s="405">
        <f t="shared" si="27"/>
        <v>0</v>
      </c>
      <c r="AB44" s="405">
        <f t="shared" si="27"/>
        <v>0</v>
      </c>
      <c r="AC44" s="405">
        <f t="shared" si="27"/>
        <v>0</v>
      </c>
      <c r="AD44" s="405">
        <f t="shared" si="27"/>
        <v>0</v>
      </c>
      <c r="AE44" s="405">
        <f t="shared" si="27"/>
        <v>0</v>
      </c>
      <c r="AF44" s="405">
        <f t="shared" si="27"/>
        <v>0</v>
      </c>
      <c r="AG44" s="405">
        <f t="shared" si="27"/>
        <v>0</v>
      </c>
      <c r="AH44" s="405">
        <f t="shared" si="27"/>
        <v>0</v>
      </c>
      <c r="AI44" s="405">
        <f t="shared" si="27"/>
        <v>0</v>
      </c>
      <c r="AJ44" s="405">
        <f t="shared" si="27"/>
        <v>0</v>
      </c>
      <c r="AK44" s="405">
        <f t="shared" si="27"/>
        <v>0</v>
      </c>
      <c r="AL44" s="405">
        <f t="shared" si="27"/>
        <v>0</v>
      </c>
      <c r="AM44" s="405">
        <f t="shared" si="27"/>
        <v>0</v>
      </c>
      <c r="AN44" s="405">
        <f t="shared" si="27"/>
        <v>0</v>
      </c>
      <c r="AO44" s="405">
        <f t="shared" si="27"/>
        <v>0</v>
      </c>
      <c r="AP44" s="405">
        <f t="shared" si="27"/>
        <v>0</v>
      </c>
      <c r="AQ44" s="405">
        <f t="shared" si="27"/>
        <v>0</v>
      </c>
      <c r="AR44" s="405">
        <f t="shared" si="27"/>
        <v>0</v>
      </c>
      <c r="AS44" s="405">
        <f t="shared" si="27"/>
        <v>0</v>
      </c>
      <c r="AT44" s="405">
        <f t="shared" si="27"/>
        <v>0</v>
      </c>
      <c r="AU44" s="405">
        <f t="shared" si="27"/>
        <v>0</v>
      </c>
      <c r="AV44" s="405">
        <f t="shared" si="27"/>
        <v>0</v>
      </c>
      <c r="AW44" s="405">
        <f>SUBTOTAL(9,AW45:AW88)</f>
        <v>15.791999999999998</v>
      </c>
      <c r="AX44" s="405">
        <f>SUBTOTAL(9,AX45:AX88)</f>
        <v>15.791999999999998</v>
      </c>
      <c r="AY44" s="405">
        <f>AY45</f>
        <v>0</v>
      </c>
      <c r="AZ44" s="405">
        <f>AZ45</f>
        <v>0</v>
      </c>
      <c r="BA44" s="24">
        <f t="shared" si="21"/>
        <v>15.791999999999998</v>
      </c>
      <c r="BB44" s="21"/>
      <c r="BC44" s="21"/>
      <c r="BD44" s="21"/>
      <c r="BE44" s="21"/>
      <c r="BF44" s="21"/>
      <c r="BG44" s="21"/>
      <c r="BH44" s="21"/>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row>
    <row r="45" spans="1:90" ht="48" customHeight="1" outlineLevel="1" x14ac:dyDescent="0.25">
      <c r="A45" s="6"/>
      <c r="B45" s="409" t="s">
        <v>110</v>
      </c>
      <c r="C45" s="409" t="s">
        <v>109</v>
      </c>
      <c r="D45" s="403" t="s">
        <v>93</v>
      </c>
      <c r="E45" s="405">
        <f t="shared" ref="E45:AV45" si="28">SUBTOTAL(9,E46:E73)</f>
        <v>0</v>
      </c>
      <c r="F45" s="405">
        <f t="shared" si="28"/>
        <v>0</v>
      </c>
      <c r="G45" s="405">
        <f t="shared" si="28"/>
        <v>0</v>
      </c>
      <c r="H45" s="405">
        <f t="shared" si="28"/>
        <v>0</v>
      </c>
      <c r="I45" s="405">
        <f t="shared" si="28"/>
        <v>0</v>
      </c>
      <c r="J45" s="405">
        <f t="shared" si="28"/>
        <v>0</v>
      </c>
      <c r="K45" s="405">
        <f t="shared" si="28"/>
        <v>0</v>
      </c>
      <c r="L45" s="405">
        <f t="shared" si="28"/>
        <v>0</v>
      </c>
      <c r="M45" s="405">
        <f t="shared" si="28"/>
        <v>0</v>
      </c>
      <c r="N45" s="405">
        <f t="shared" si="28"/>
        <v>0</v>
      </c>
      <c r="O45" s="405">
        <f t="shared" si="28"/>
        <v>0</v>
      </c>
      <c r="P45" s="405">
        <f t="shared" si="28"/>
        <v>0</v>
      </c>
      <c r="Q45" s="405">
        <f t="shared" si="28"/>
        <v>0</v>
      </c>
      <c r="R45" s="405">
        <f t="shared" si="28"/>
        <v>0</v>
      </c>
      <c r="S45" s="405">
        <f t="shared" si="28"/>
        <v>0</v>
      </c>
      <c r="T45" s="405">
        <f t="shared" si="28"/>
        <v>0</v>
      </c>
      <c r="U45" s="405">
        <f t="shared" si="28"/>
        <v>0</v>
      </c>
      <c r="V45" s="405">
        <f t="shared" si="28"/>
        <v>0</v>
      </c>
      <c r="W45" s="405">
        <f t="shared" si="28"/>
        <v>0</v>
      </c>
      <c r="X45" s="405">
        <f t="shared" si="28"/>
        <v>0</v>
      </c>
      <c r="Y45" s="405">
        <f t="shared" si="28"/>
        <v>0</v>
      </c>
      <c r="Z45" s="405">
        <f t="shared" si="28"/>
        <v>0</v>
      </c>
      <c r="AA45" s="405">
        <f t="shared" si="28"/>
        <v>0</v>
      </c>
      <c r="AB45" s="405">
        <f t="shared" si="28"/>
        <v>0</v>
      </c>
      <c r="AC45" s="405">
        <f t="shared" si="28"/>
        <v>0</v>
      </c>
      <c r="AD45" s="405">
        <f t="shared" si="28"/>
        <v>0</v>
      </c>
      <c r="AE45" s="405">
        <f t="shared" si="28"/>
        <v>0</v>
      </c>
      <c r="AF45" s="405">
        <f t="shared" si="28"/>
        <v>0</v>
      </c>
      <c r="AG45" s="405">
        <f t="shared" si="28"/>
        <v>0</v>
      </c>
      <c r="AH45" s="405">
        <f t="shared" si="28"/>
        <v>0</v>
      </c>
      <c r="AI45" s="405">
        <f t="shared" si="28"/>
        <v>0</v>
      </c>
      <c r="AJ45" s="405">
        <f t="shared" si="28"/>
        <v>0</v>
      </c>
      <c r="AK45" s="405">
        <f t="shared" si="28"/>
        <v>0</v>
      </c>
      <c r="AL45" s="405">
        <f t="shared" si="28"/>
        <v>0</v>
      </c>
      <c r="AM45" s="405">
        <f t="shared" si="28"/>
        <v>0</v>
      </c>
      <c r="AN45" s="405">
        <f t="shared" si="28"/>
        <v>0</v>
      </c>
      <c r="AO45" s="405">
        <f t="shared" si="28"/>
        <v>0</v>
      </c>
      <c r="AP45" s="405">
        <f t="shared" si="28"/>
        <v>0</v>
      </c>
      <c r="AQ45" s="405">
        <f t="shared" si="28"/>
        <v>0</v>
      </c>
      <c r="AR45" s="405">
        <f t="shared" si="28"/>
        <v>0</v>
      </c>
      <c r="AS45" s="405">
        <f t="shared" si="28"/>
        <v>0</v>
      </c>
      <c r="AT45" s="405">
        <f t="shared" si="28"/>
        <v>0</v>
      </c>
      <c r="AU45" s="405">
        <f t="shared" si="28"/>
        <v>0</v>
      </c>
      <c r="AV45" s="405">
        <f t="shared" si="28"/>
        <v>0</v>
      </c>
      <c r="AW45" s="405">
        <f>SUBTOTAL(9,AW46:AW64)</f>
        <v>0</v>
      </c>
      <c r="AX45" s="405">
        <f>SUBTOTAL(9,AX46:AX64)</f>
        <v>0</v>
      </c>
      <c r="AY45" s="404">
        <f>AY46+AY62</f>
        <v>0</v>
      </c>
      <c r="AZ45" s="404">
        <f>AZ46+AZ62</f>
        <v>0</v>
      </c>
      <c r="BA45" s="24">
        <f t="shared" si="21"/>
        <v>0</v>
      </c>
    </row>
    <row r="46" spans="1:90" ht="48" customHeight="1" outlineLevel="1" x14ac:dyDescent="0.25">
      <c r="A46" s="6"/>
      <c r="B46" s="409" t="s">
        <v>112</v>
      </c>
      <c r="C46" s="409" t="s">
        <v>111</v>
      </c>
      <c r="D46" s="403" t="s">
        <v>93</v>
      </c>
      <c r="E46" s="404">
        <f t="shared" ref="E46:AV46" si="29">SUBTOTAL(9,E47:E52)</f>
        <v>0</v>
      </c>
      <c r="F46" s="404">
        <f t="shared" si="29"/>
        <v>0</v>
      </c>
      <c r="G46" s="404">
        <f t="shared" si="29"/>
        <v>0</v>
      </c>
      <c r="H46" s="404">
        <f t="shared" si="29"/>
        <v>0</v>
      </c>
      <c r="I46" s="404">
        <f t="shared" si="29"/>
        <v>0</v>
      </c>
      <c r="J46" s="404">
        <f t="shared" si="29"/>
        <v>0</v>
      </c>
      <c r="K46" s="404">
        <f t="shared" si="29"/>
        <v>0</v>
      </c>
      <c r="L46" s="404">
        <f t="shared" si="29"/>
        <v>0</v>
      </c>
      <c r="M46" s="404">
        <f t="shared" si="29"/>
        <v>0</v>
      </c>
      <c r="N46" s="404">
        <f t="shared" si="29"/>
        <v>0</v>
      </c>
      <c r="O46" s="404">
        <f t="shared" si="29"/>
        <v>0</v>
      </c>
      <c r="P46" s="404">
        <f t="shared" si="29"/>
        <v>0</v>
      </c>
      <c r="Q46" s="404">
        <f t="shared" si="29"/>
        <v>0</v>
      </c>
      <c r="R46" s="404">
        <f t="shared" si="29"/>
        <v>0</v>
      </c>
      <c r="S46" s="404">
        <f t="shared" si="29"/>
        <v>0</v>
      </c>
      <c r="T46" s="404">
        <f t="shared" si="29"/>
        <v>0</v>
      </c>
      <c r="U46" s="404">
        <f t="shared" si="29"/>
        <v>0</v>
      </c>
      <c r="V46" s="404">
        <f t="shared" si="29"/>
        <v>0</v>
      </c>
      <c r="W46" s="404">
        <f t="shared" si="29"/>
        <v>0</v>
      </c>
      <c r="X46" s="404">
        <f t="shared" si="29"/>
        <v>0</v>
      </c>
      <c r="Y46" s="404">
        <f t="shared" si="29"/>
        <v>0</v>
      </c>
      <c r="Z46" s="404">
        <f t="shared" si="29"/>
        <v>0</v>
      </c>
      <c r="AA46" s="404">
        <f t="shared" si="29"/>
        <v>0</v>
      </c>
      <c r="AB46" s="404">
        <f t="shared" si="29"/>
        <v>0</v>
      </c>
      <c r="AC46" s="404">
        <f t="shared" si="29"/>
        <v>0</v>
      </c>
      <c r="AD46" s="404">
        <f t="shared" si="29"/>
        <v>0</v>
      </c>
      <c r="AE46" s="404">
        <f t="shared" si="29"/>
        <v>0</v>
      </c>
      <c r="AF46" s="404">
        <f t="shared" si="29"/>
        <v>0</v>
      </c>
      <c r="AG46" s="404">
        <f t="shared" si="29"/>
        <v>0</v>
      </c>
      <c r="AH46" s="404">
        <f t="shared" si="29"/>
        <v>0</v>
      </c>
      <c r="AI46" s="404">
        <f t="shared" si="29"/>
        <v>0</v>
      </c>
      <c r="AJ46" s="404">
        <f t="shared" si="29"/>
        <v>0</v>
      </c>
      <c r="AK46" s="404">
        <f t="shared" si="29"/>
        <v>0</v>
      </c>
      <c r="AL46" s="404">
        <f t="shared" si="29"/>
        <v>0</v>
      </c>
      <c r="AM46" s="404">
        <f t="shared" si="29"/>
        <v>0</v>
      </c>
      <c r="AN46" s="404">
        <f t="shared" si="29"/>
        <v>0</v>
      </c>
      <c r="AO46" s="404">
        <f t="shared" si="29"/>
        <v>0</v>
      </c>
      <c r="AP46" s="404">
        <f t="shared" si="29"/>
        <v>0</v>
      </c>
      <c r="AQ46" s="404">
        <f t="shared" si="29"/>
        <v>0</v>
      </c>
      <c r="AR46" s="404">
        <f t="shared" si="29"/>
        <v>0</v>
      </c>
      <c r="AS46" s="404">
        <f t="shared" si="29"/>
        <v>0</v>
      </c>
      <c r="AT46" s="404">
        <f t="shared" si="29"/>
        <v>0</v>
      </c>
      <c r="AU46" s="404">
        <f t="shared" si="29"/>
        <v>0</v>
      </c>
      <c r="AV46" s="404">
        <f t="shared" si="29"/>
        <v>0</v>
      </c>
      <c r="AW46" s="404">
        <f>SUBTOTAL(9,AW47:AW52)</f>
        <v>0</v>
      </c>
      <c r="AX46" s="404">
        <f>AX47+AX48+AX49</f>
        <v>0</v>
      </c>
      <c r="AY46" s="404">
        <f>AY47+AY48+AY49</f>
        <v>0</v>
      </c>
      <c r="AZ46" s="404">
        <f>AZ47+AZ48+AZ49</f>
        <v>0</v>
      </c>
      <c r="BA46" s="24"/>
    </row>
    <row r="47" spans="1:90" ht="42" customHeight="1" outlineLevel="1" x14ac:dyDescent="0.25">
      <c r="A47" s="6"/>
      <c r="B47" s="410" t="s">
        <v>1405</v>
      </c>
      <c r="C47" s="411" t="s">
        <v>113</v>
      </c>
      <c r="D47" s="395" t="s">
        <v>93</v>
      </c>
      <c r="E47" s="400">
        <v>0</v>
      </c>
      <c r="F47" s="400">
        <v>0</v>
      </c>
      <c r="G47" s="400">
        <v>0</v>
      </c>
      <c r="H47" s="400">
        <v>0</v>
      </c>
      <c r="I47" s="400">
        <v>0</v>
      </c>
      <c r="J47" s="400">
        <v>0</v>
      </c>
      <c r="K47" s="400">
        <v>0</v>
      </c>
      <c r="L47" s="400">
        <v>0</v>
      </c>
      <c r="M47" s="400">
        <v>0</v>
      </c>
      <c r="N47" s="400">
        <v>0</v>
      </c>
      <c r="O47" s="400">
        <v>0</v>
      </c>
      <c r="P47" s="400">
        <v>0</v>
      </c>
      <c r="Q47" s="400">
        <v>0</v>
      </c>
      <c r="R47" s="400">
        <v>0</v>
      </c>
      <c r="S47" s="400">
        <v>0</v>
      </c>
      <c r="T47" s="400">
        <v>0</v>
      </c>
      <c r="U47" s="400">
        <v>0</v>
      </c>
      <c r="V47" s="400">
        <v>0</v>
      </c>
      <c r="W47" s="400">
        <v>0</v>
      </c>
      <c r="X47" s="400">
        <v>0</v>
      </c>
      <c r="Y47" s="400">
        <v>0</v>
      </c>
      <c r="Z47" s="400">
        <v>0</v>
      </c>
      <c r="AA47" s="400">
        <v>0</v>
      </c>
      <c r="AB47" s="400">
        <v>0</v>
      </c>
      <c r="AC47" s="400">
        <v>0</v>
      </c>
      <c r="AD47" s="400">
        <v>0</v>
      </c>
      <c r="AE47" s="400">
        <v>0</v>
      </c>
      <c r="AF47" s="400">
        <v>0</v>
      </c>
      <c r="AG47" s="400">
        <v>0</v>
      </c>
      <c r="AH47" s="400">
        <v>0</v>
      </c>
      <c r="AI47" s="400">
        <v>0</v>
      </c>
      <c r="AJ47" s="400">
        <v>0</v>
      </c>
      <c r="AK47" s="400">
        <v>0</v>
      </c>
      <c r="AL47" s="400">
        <v>0</v>
      </c>
      <c r="AM47" s="400">
        <v>0</v>
      </c>
      <c r="AN47" s="400">
        <v>0</v>
      </c>
      <c r="AO47" s="400">
        <v>0</v>
      </c>
      <c r="AP47" s="400">
        <v>0</v>
      </c>
      <c r="AQ47" s="400">
        <v>0</v>
      </c>
      <c r="AR47" s="400">
        <v>0</v>
      </c>
      <c r="AS47" s="400">
        <v>0</v>
      </c>
      <c r="AT47" s="400">
        <v>0</v>
      </c>
      <c r="AU47" s="400">
        <v>0</v>
      </c>
      <c r="AV47" s="400">
        <v>0</v>
      </c>
      <c r="AW47" s="400">
        <v>0</v>
      </c>
      <c r="AX47" s="400">
        <v>0</v>
      </c>
      <c r="AY47" s="400">
        <v>0</v>
      </c>
      <c r="AZ47" s="400">
        <v>0</v>
      </c>
      <c r="BA47" s="24">
        <f t="shared" ref="BA47:BA53" si="30">AX47+AP47</f>
        <v>0</v>
      </c>
    </row>
    <row r="48" spans="1:90" ht="42" customHeight="1" outlineLevel="1" x14ac:dyDescent="0.25">
      <c r="A48" s="6"/>
      <c r="B48" s="410" t="s">
        <v>1404</v>
      </c>
      <c r="C48" s="411" t="s">
        <v>1531</v>
      </c>
      <c r="D48" s="395" t="s">
        <v>93</v>
      </c>
      <c r="E48" s="400">
        <v>0</v>
      </c>
      <c r="F48" s="400">
        <v>0</v>
      </c>
      <c r="G48" s="400">
        <v>0</v>
      </c>
      <c r="H48" s="400">
        <v>0</v>
      </c>
      <c r="I48" s="400">
        <v>0</v>
      </c>
      <c r="J48" s="400">
        <v>0</v>
      </c>
      <c r="K48" s="400">
        <v>0</v>
      </c>
      <c r="L48" s="400">
        <v>0</v>
      </c>
      <c r="M48" s="400">
        <v>0</v>
      </c>
      <c r="N48" s="400">
        <v>0</v>
      </c>
      <c r="O48" s="400">
        <v>0</v>
      </c>
      <c r="P48" s="400">
        <v>0</v>
      </c>
      <c r="Q48" s="400">
        <v>0</v>
      </c>
      <c r="R48" s="400">
        <v>0</v>
      </c>
      <c r="S48" s="400">
        <v>0</v>
      </c>
      <c r="T48" s="400">
        <v>0</v>
      </c>
      <c r="U48" s="400">
        <v>0</v>
      </c>
      <c r="V48" s="400">
        <v>0</v>
      </c>
      <c r="W48" s="400">
        <v>0</v>
      </c>
      <c r="X48" s="400">
        <v>0</v>
      </c>
      <c r="Y48" s="400">
        <v>0</v>
      </c>
      <c r="Z48" s="400">
        <v>0</v>
      </c>
      <c r="AA48" s="400">
        <v>0</v>
      </c>
      <c r="AB48" s="400">
        <v>0</v>
      </c>
      <c r="AC48" s="400">
        <v>0</v>
      </c>
      <c r="AD48" s="400">
        <v>0</v>
      </c>
      <c r="AE48" s="400">
        <v>0</v>
      </c>
      <c r="AF48" s="400">
        <v>0</v>
      </c>
      <c r="AG48" s="400">
        <v>0</v>
      </c>
      <c r="AH48" s="400">
        <v>0</v>
      </c>
      <c r="AI48" s="400">
        <v>0</v>
      </c>
      <c r="AJ48" s="400">
        <v>0</v>
      </c>
      <c r="AK48" s="400">
        <v>0</v>
      </c>
      <c r="AL48" s="400">
        <v>0</v>
      </c>
      <c r="AM48" s="400">
        <v>0</v>
      </c>
      <c r="AN48" s="400">
        <v>0</v>
      </c>
      <c r="AO48" s="400">
        <v>0</v>
      </c>
      <c r="AP48" s="400">
        <v>0</v>
      </c>
      <c r="AQ48" s="400">
        <v>0</v>
      </c>
      <c r="AR48" s="400">
        <v>0</v>
      </c>
      <c r="AS48" s="400">
        <v>0</v>
      </c>
      <c r="AT48" s="400">
        <v>0</v>
      </c>
      <c r="AU48" s="400">
        <v>0</v>
      </c>
      <c r="AV48" s="400">
        <v>0</v>
      </c>
      <c r="AW48" s="400">
        <v>0</v>
      </c>
      <c r="AX48" s="400">
        <v>0</v>
      </c>
      <c r="AY48" s="400">
        <v>0</v>
      </c>
      <c r="AZ48" s="400">
        <v>0</v>
      </c>
      <c r="BA48" s="24">
        <f t="shared" si="30"/>
        <v>0</v>
      </c>
    </row>
    <row r="49" spans="1:72" ht="42" customHeight="1" outlineLevel="1" x14ac:dyDescent="0.25">
      <c r="A49" s="6"/>
      <c r="B49" s="410" t="s">
        <v>1403</v>
      </c>
      <c r="C49" s="411" t="s">
        <v>117</v>
      </c>
      <c r="D49" s="395" t="s">
        <v>93</v>
      </c>
      <c r="E49" s="400">
        <v>0</v>
      </c>
      <c r="F49" s="400">
        <v>0</v>
      </c>
      <c r="G49" s="400">
        <v>0</v>
      </c>
      <c r="H49" s="400">
        <v>0</v>
      </c>
      <c r="I49" s="400">
        <v>0</v>
      </c>
      <c r="J49" s="400">
        <v>0</v>
      </c>
      <c r="K49" s="400">
        <v>0</v>
      </c>
      <c r="L49" s="400">
        <v>0</v>
      </c>
      <c r="M49" s="614">
        <v>0</v>
      </c>
      <c r="N49" s="400">
        <v>0</v>
      </c>
      <c r="O49" s="400">
        <v>0</v>
      </c>
      <c r="P49" s="400">
        <v>0</v>
      </c>
      <c r="Q49" s="400">
        <v>0</v>
      </c>
      <c r="R49" s="400">
        <v>0</v>
      </c>
      <c r="S49" s="400">
        <v>0</v>
      </c>
      <c r="T49" s="400">
        <v>0</v>
      </c>
      <c r="U49" s="400">
        <v>0</v>
      </c>
      <c r="V49" s="400">
        <v>0</v>
      </c>
      <c r="W49" s="400">
        <v>0</v>
      </c>
      <c r="X49" s="400">
        <v>0</v>
      </c>
      <c r="Y49" s="400">
        <v>0</v>
      </c>
      <c r="Z49" s="400">
        <v>0</v>
      </c>
      <c r="AA49" s="400">
        <v>0</v>
      </c>
      <c r="AB49" s="400">
        <v>0</v>
      </c>
      <c r="AC49" s="400">
        <v>0</v>
      </c>
      <c r="AD49" s="400">
        <v>0</v>
      </c>
      <c r="AE49" s="400">
        <v>0</v>
      </c>
      <c r="AF49" s="400">
        <v>0</v>
      </c>
      <c r="AG49" s="400">
        <v>0</v>
      </c>
      <c r="AH49" s="400">
        <v>0</v>
      </c>
      <c r="AI49" s="400">
        <v>0</v>
      </c>
      <c r="AJ49" s="400">
        <v>0</v>
      </c>
      <c r="AK49" s="400">
        <v>0</v>
      </c>
      <c r="AL49" s="400">
        <v>0</v>
      </c>
      <c r="AM49" s="400">
        <v>0</v>
      </c>
      <c r="AN49" s="400">
        <v>0</v>
      </c>
      <c r="AO49" s="400">
        <v>0</v>
      </c>
      <c r="AP49" s="400">
        <v>0</v>
      </c>
      <c r="AQ49" s="400">
        <v>0</v>
      </c>
      <c r="AR49" s="400">
        <v>0</v>
      </c>
      <c r="AS49" s="400">
        <v>0</v>
      </c>
      <c r="AT49" s="400">
        <v>0</v>
      </c>
      <c r="AU49" s="400">
        <v>0</v>
      </c>
      <c r="AV49" s="400">
        <v>0</v>
      </c>
      <c r="AW49" s="400">
        <v>0</v>
      </c>
      <c r="AX49" s="400">
        <v>0</v>
      </c>
      <c r="AY49" s="400">
        <v>0</v>
      </c>
      <c r="AZ49" s="400">
        <v>0</v>
      </c>
      <c r="BA49" s="24">
        <f t="shared" si="30"/>
        <v>0</v>
      </c>
    </row>
    <row r="50" spans="1:72" ht="48" customHeight="1" outlineLevel="1" x14ac:dyDescent="0.25">
      <c r="A50" s="6"/>
      <c r="B50" s="402" t="s">
        <v>114</v>
      </c>
      <c r="C50" s="409" t="s">
        <v>119</v>
      </c>
      <c r="D50" s="402" t="s">
        <v>93</v>
      </c>
      <c r="E50" s="404">
        <v>0</v>
      </c>
      <c r="F50" s="404"/>
      <c r="G50" s="404">
        <v>0</v>
      </c>
      <c r="H50" s="404"/>
      <c r="I50" s="404">
        <v>0</v>
      </c>
      <c r="J50" s="404"/>
      <c r="K50" s="404">
        <v>0</v>
      </c>
      <c r="L50" s="404"/>
      <c r="M50" s="615">
        <v>0</v>
      </c>
      <c r="N50" s="404"/>
      <c r="O50" s="404">
        <v>0</v>
      </c>
      <c r="P50" s="404"/>
      <c r="Q50" s="404">
        <v>0</v>
      </c>
      <c r="R50" s="404"/>
      <c r="S50" s="404">
        <v>0</v>
      </c>
      <c r="T50" s="404"/>
      <c r="U50" s="404">
        <v>0</v>
      </c>
      <c r="V50" s="404"/>
      <c r="W50" s="404">
        <v>0</v>
      </c>
      <c r="X50" s="404"/>
      <c r="Y50" s="404">
        <v>0</v>
      </c>
      <c r="Z50" s="404"/>
      <c r="AA50" s="404">
        <v>0</v>
      </c>
      <c r="AB50" s="404"/>
      <c r="AC50" s="404">
        <v>0</v>
      </c>
      <c r="AD50" s="404"/>
      <c r="AE50" s="404">
        <v>0</v>
      </c>
      <c r="AF50" s="404"/>
      <c r="AG50" s="404">
        <v>0</v>
      </c>
      <c r="AH50" s="404"/>
      <c r="AI50" s="404">
        <v>0</v>
      </c>
      <c r="AJ50" s="404"/>
      <c r="AK50" s="404">
        <v>0</v>
      </c>
      <c r="AL50" s="404"/>
      <c r="AM50" s="404">
        <v>0</v>
      </c>
      <c r="AN50" s="404"/>
      <c r="AO50" s="404">
        <v>0</v>
      </c>
      <c r="AP50" s="404"/>
      <c r="AQ50" s="404">
        <v>0</v>
      </c>
      <c r="AR50" s="404"/>
      <c r="AS50" s="404">
        <v>0</v>
      </c>
      <c r="AT50" s="404"/>
      <c r="AU50" s="404">
        <v>0</v>
      </c>
      <c r="AV50" s="404"/>
      <c r="AW50" s="404">
        <v>0</v>
      </c>
      <c r="AX50" s="404"/>
      <c r="AY50" s="404">
        <v>0</v>
      </c>
      <c r="AZ50" s="412"/>
      <c r="BA50" s="24">
        <f t="shared" si="30"/>
        <v>0</v>
      </c>
    </row>
    <row r="51" spans="1:72" ht="42" customHeight="1" outlineLevel="1" x14ac:dyDescent="0.25">
      <c r="A51" s="6"/>
      <c r="B51" s="411" t="s">
        <v>1532</v>
      </c>
      <c r="C51" s="411" t="s">
        <v>1533</v>
      </c>
      <c r="D51" s="413" t="s">
        <v>93</v>
      </c>
      <c r="E51" s="400">
        <v>0</v>
      </c>
      <c r="F51" s="400">
        <v>0</v>
      </c>
      <c r="G51" s="400">
        <v>0</v>
      </c>
      <c r="H51" s="400">
        <v>0</v>
      </c>
      <c r="I51" s="400">
        <v>0</v>
      </c>
      <c r="J51" s="400">
        <v>0</v>
      </c>
      <c r="K51" s="400">
        <v>0</v>
      </c>
      <c r="L51" s="400">
        <v>0</v>
      </c>
      <c r="M51" s="614">
        <v>0</v>
      </c>
      <c r="N51" s="400">
        <v>0</v>
      </c>
      <c r="O51" s="400">
        <v>0</v>
      </c>
      <c r="P51" s="400">
        <v>0</v>
      </c>
      <c r="Q51" s="400">
        <v>0</v>
      </c>
      <c r="R51" s="400">
        <v>0</v>
      </c>
      <c r="S51" s="400">
        <v>0</v>
      </c>
      <c r="T51" s="400">
        <v>0</v>
      </c>
      <c r="U51" s="400">
        <v>0</v>
      </c>
      <c r="V51" s="400">
        <v>0</v>
      </c>
      <c r="W51" s="400">
        <v>0</v>
      </c>
      <c r="X51" s="400">
        <v>0</v>
      </c>
      <c r="Y51" s="400">
        <v>0</v>
      </c>
      <c r="Z51" s="400">
        <v>0</v>
      </c>
      <c r="AA51" s="400">
        <v>0</v>
      </c>
      <c r="AB51" s="400">
        <v>0</v>
      </c>
      <c r="AC51" s="400">
        <v>0</v>
      </c>
      <c r="AD51" s="400">
        <v>0</v>
      </c>
      <c r="AE51" s="400">
        <v>0</v>
      </c>
      <c r="AF51" s="400">
        <v>0</v>
      </c>
      <c r="AG51" s="400">
        <v>0</v>
      </c>
      <c r="AH51" s="400">
        <v>0</v>
      </c>
      <c r="AI51" s="400">
        <v>0</v>
      </c>
      <c r="AJ51" s="400">
        <v>0</v>
      </c>
      <c r="AK51" s="400">
        <v>0</v>
      </c>
      <c r="AL51" s="400">
        <v>0</v>
      </c>
      <c r="AM51" s="400">
        <v>0</v>
      </c>
      <c r="AN51" s="400">
        <v>0</v>
      </c>
      <c r="AO51" s="400">
        <v>0</v>
      </c>
      <c r="AP51" s="400">
        <v>0</v>
      </c>
      <c r="AQ51" s="400">
        <v>0</v>
      </c>
      <c r="AR51" s="400">
        <v>0</v>
      </c>
      <c r="AS51" s="400">
        <v>0</v>
      </c>
      <c r="AT51" s="400">
        <v>0</v>
      </c>
      <c r="AU51" s="400">
        <v>0</v>
      </c>
      <c r="AV51" s="400">
        <v>0</v>
      </c>
      <c r="AW51" s="400">
        <v>0</v>
      </c>
      <c r="AX51" s="400">
        <v>0</v>
      </c>
      <c r="AY51" s="400">
        <v>0</v>
      </c>
      <c r="AZ51" s="400">
        <v>0</v>
      </c>
      <c r="BA51" s="24">
        <f t="shared" si="30"/>
        <v>0</v>
      </c>
    </row>
    <row r="52" spans="1:72" ht="42" customHeight="1" outlineLevel="1" x14ac:dyDescent="0.25">
      <c r="A52" s="6"/>
      <c r="B52" s="410" t="s">
        <v>1534</v>
      </c>
      <c r="C52" s="411" t="s">
        <v>123</v>
      </c>
      <c r="D52" s="413" t="s">
        <v>93</v>
      </c>
      <c r="E52" s="400">
        <v>0</v>
      </c>
      <c r="F52" s="400">
        <v>0</v>
      </c>
      <c r="G52" s="400">
        <v>0</v>
      </c>
      <c r="H52" s="400">
        <v>0</v>
      </c>
      <c r="I52" s="400">
        <v>0</v>
      </c>
      <c r="J52" s="400">
        <v>0</v>
      </c>
      <c r="K52" s="400">
        <v>0</v>
      </c>
      <c r="L52" s="400">
        <v>0</v>
      </c>
      <c r="M52" s="614">
        <v>0</v>
      </c>
      <c r="N52" s="400">
        <v>0</v>
      </c>
      <c r="O52" s="400">
        <v>0</v>
      </c>
      <c r="P52" s="400">
        <v>0</v>
      </c>
      <c r="Q52" s="400">
        <v>0</v>
      </c>
      <c r="R52" s="400">
        <v>0</v>
      </c>
      <c r="S52" s="400">
        <v>0</v>
      </c>
      <c r="T52" s="400">
        <v>0</v>
      </c>
      <c r="U52" s="400">
        <v>0</v>
      </c>
      <c r="V52" s="400">
        <v>0</v>
      </c>
      <c r="W52" s="400">
        <v>0</v>
      </c>
      <c r="X52" s="400">
        <v>0</v>
      </c>
      <c r="Y52" s="400">
        <v>0</v>
      </c>
      <c r="Z52" s="400">
        <v>0</v>
      </c>
      <c r="AA52" s="400">
        <v>0</v>
      </c>
      <c r="AB52" s="400">
        <v>0</v>
      </c>
      <c r="AC52" s="400">
        <v>0</v>
      </c>
      <c r="AD52" s="400">
        <v>0</v>
      </c>
      <c r="AE52" s="400">
        <v>0</v>
      </c>
      <c r="AF52" s="400">
        <v>0</v>
      </c>
      <c r="AG52" s="400">
        <v>0</v>
      </c>
      <c r="AH52" s="400">
        <v>0</v>
      </c>
      <c r="AI52" s="400">
        <v>0</v>
      </c>
      <c r="AJ52" s="400">
        <v>0</v>
      </c>
      <c r="AK52" s="400">
        <v>0</v>
      </c>
      <c r="AL52" s="400">
        <v>0</v>
      </c>
      <c r="AM52" s="400">
        <v>0</v>
      </c>
      <c r="AN52" s="400">
        <v>0</v>
      </c>
      <c r="AO52" s="400">
        <v>0</v>
      </c>
      <c r="AP52" s="400">
        <v>0</v>
      </c>
      <c r="AQ52" s="400">
        <v>0</v>
      </c>
      <c r="AR52" s="400">
        <v>0</v>
      </c>
      <c r="AS52" s="400">
        <v>0</v>
      </c>
      <c r="AT52" s="400">
        <v>0</v>
      </c>
      <c r="AU52" s="400">
        <v>0</v>
      </c>
      <c r="AV52" s="400">
        <v>0</v>
      </c>
      <c r="AW52" s="400">
        <v>0</v>
      </c>
      <c r="AX52" s="400">
        <v>0</v>
      </c>
      <c r="AY52" s="400">
        <v>0</v>
      </c>
      <c r="AZ52" s="400">
        <v>0</v>
      </c>
      <c r="BA52" s="24">
        <f t="shared" si="30"/>
        <v>0</v>
      </c>
    </row>
    <row r="53" spans="1:72" ht="48" customHeight="1" outlineLevel="1" x14ac:dyDescent="0.25">
      <c r="A53" s="6"/>
      <c r="B53" s="402" t="s">
        <v>116</v>
      </c>
      <c r="C53" s="402" t="s">
        <v>1535</v>
      </c>
      <c r="D53" s="402" t="s">
        <v>93</v>
      </c>
      <c r="E53" s="414">
        <v>0</v>
      </c>
      <c r="F53" s="414">
        <v>0</v>
      </c>
      <c r="G53" s="414">
        <v>0</v>
      </c>
      <c r="H53" s="414">
        <v>0</v>
      </c>
      <c r="I53" s="414">
        <v>0</v>
      </c>
      <c r="J53" s="414">
        <v>0</v>
      </c>
      <c r="K53" s="414">
        <v>0</v>
      </c>
      <c r="L53" s="414">
        <v>0</v>
      </c>
      <c r="M53" s="616">
        <v>0</v>
      </c>
      <c r="N53" s="414">
        <v>0</v>
      </c>
      <c r="O53" s="414">
        <v>0</v>
      </c>
      <c r="P53" s="414">
        <v>0</v>
      </c>
      <c r="Q53" s="414">
        <v>0</v>
      </c>
      <c r="R53" s="414">
        <v>0</v>
      </c>
      <c r="S53" s="414">
        <v>0</v>
      </c>
      <c r="T53" s="414">
        <v>0</v>
      </c>
      <c r="U53" s="414">
        <v>0</v>
      </c>
      <c r="V53" s="414">
        <v>0</v>
      </c>
      <c r="W53" s="414">
        <v>0</v>
      </c>
      <c r="X53" s="414">
        <v>0</v>
      </c>
      <c r="Y53" s="414">
        <v>0</v>
      </c>
      <c r="Z53" s="414">
        <v>0</v>
      </c>
      <c r="AA53" s="414">
        <v>0</v>
      </c>
      <c r="AB53" s="414">
        <v>0</v>
      </c>
      <c r="AC53" s="414">
        <v>0</v>
      </c>
      <c r="AD53" s="414">
        <v>0</v>
      </c>
      <c r="AE53" s="414">
        <v>0</v>
      </c>
      <c r="AF53" s="414">
        <v>0</v>
      </c>
      <c r="AG53" s="414">
        <v>0</v>
      </c>
      <c r="AH53" s="414">
        <v>0</v>
      </c>
      <c r="AI53" s="414">
        <v>0</v>
      </c>
      <c r="AJ53" s="414">
        <v>0</v>
      </c>
      <c r="AK53" s="414">
        <v>0</v>
      </c>
      <c r="AL53" s="414">
        <v>0</v>
      </c>
      <c r="AM53" s="414">
        <v>0</v>
      </c>
      <c r="AN53" s="414">
        <v>0</v>
      </c>
      <c r="AO53" s="414">
        <v>0</v>
      </c>
      <c r="AP53" s="414">
        <v>0</v>
      </c>
      <c r="AQ53" s="414">
        <v>0</v>
      </c>
      <c r="AR53" s="414">
        <v>0</v>
      </c>
      <c r="AS53" s="414">
        <v>0</v>
      </c>
      <c r="AT53" s="414">
        <v>0</v>
      </c>
      <c r="AU53" s="414">
        <v>0</v>
      </c>
      <c r="AV53" s="414">
        <v>0</v>
      </c>
      <c r="AW53" s="414">
        <v>0</v>
      </c>
      <c r="AX53" s="414">
        <v>0</v>
      </c>
      <c r="AY53" s="414">
        <v>0</v>
      </c>
      <c r="AZ53" s="414">
        <v>0</v>
      </c>
      <c r="BA53" s="24">
        <f t="shared" si="30"/>
        <v>0</v>
      </c>
    </row>
    <row r="54" spans="1:72" ht="48" customHeight="1" outlineLevel="1" x14ac:dyDescent="0.25">
      <c r="A54" s="6"/>
      <c r="B54" s="402" t="s">
        <v>1536</v>
      </c>
      <c r="C54" s="402" t="s">
        <v>795</v>
      </c>
      <c r="D54" s="402" t="s">
        <v>93</v>
      </c>
      <c r="E54" s="414"/>
      <c r="F54" s="414"/>
      <c r="G54" s="414"/>
      <c r="H54" s="414"/>
      <c r="I54" s="414"/>
      <c r="J54" s="414"/>
      <c r="K54" s="414"/>
      <c r="L54" s="414"/>
      <c r="M54" s="616"/>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4"/>
      <c r="AX54" s="414"/>
      <c r="AY54" s="414"/>
      <c r="AZ54" s="414"/>
      <c r="BA54" s="24"/>
    </row>
    <row r="55" spans="1:72" ht="42" customHeight="1" outlineLevel="1" x14ac:dyDescent="0.25">
      <c r="A55" s="6"/>
      <c r="B55" s="413" t="s">
        <v>1536</v>
      </c>
      <c r="C55" s="413" t="s">
        <v>1537</v>
      </c>
      <c r="D55" s="413" t="s">
        <v>93</v>
      </c>
      <c r="E55" s="396"/>
      <c r="F55" s="396"/>
      <c r="G55" s="396"/>
      <c r="H55" s="396"/>
      <c r="I55" s="396"/>
      <c r="J55" s="396"/>
      <c r="K55" s="396"/>
      <c r="L55" s="396"/>
      <c r="M55" s="617"/>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24"/>
    </row>
    <row r="56" spans="1:72" ht="42" customHeight="1" outlineLevel="1" x14ac:dyDescent="0.25">
      <c r="A56" s="6"/>
      <c r="B56" s="413" t="s">
        <v>1536</v>
      </c>
      <c r="C56" s="413" t="s">
        <v>1539</v>
      </c>
      <c r="D56" s="413" t="s">
        <v>93</v>
      </c>
      <c r="E56" s="396"/>
      <c r="F56" s="396"/>
      <c r="G56" s="396"/>
      <c r="H56" s="396"/>
      <c r="I56" s="396"/>
      <c r="J56" s="396"/>
      <c r="K56" s="396"/>
      <c r="L56" s="396"/>
      <c r="M56" s="617"/>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24"/>
    </row>
    <row r="57" spans="1:72" ht="42" customHeight="1" outlineLevel="1" x14ac:dyDescent="0.25">
      <c r="A57" s="6"/>
      <c r="B57" s="413" t="s">
        <v>1536</v>
      </c>
      <c r="C57" s="413" t="s">
        <v>1540</v>
      </c>
      <c r="D57" s="413" t="s">
        <v>93</v>
      </c>
      <c r="E57" s="396"/>
      <c r="F57" s="396"/>
      <c r="G57" s="396"/>
      <c r="H57" s="396"/>
      <c r="I57" s="396"/>
      <c r="J57" s="396"/>
      <c r="K57" s="396"/>
      <c r="L57" s="396"/>
      <c r="M57" s="617"/>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24"/>
    </row>
    <row r="58" spans="1:72" ht="48" customHeight="1" outlineLevel="1" x14ac:dyDescent="0.25">
      <c r="A58" s="6"/>
      <c r="B58" s="599" t="s">
        <v>1538</v>
      </c>
      <c r="C58" s="402" t="s">
        <v>795</v>
      </c>
      <c r="D58" s="402" t="s">
        <v>93</v>
      </c>
      <c r="E58" s="414"/>
      <c r="F58" s="414"/>
      <c r="G58" s="414"/>
      <c r="H58" s="414"/>
      <c r="I58" s="414"/>
      <c r="J58" s="414"/>
      <c r="K58" s="414"/>
      <c r="L58" s="414"/>
      <c r="M58" s="616"/>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24"/>
    </row>
    <row r="59" spans="1:72" ht="42" customHeight="1" outlineLevel="1" x14ac:dyDescent="0.25">
      <c r="A59" s="6"/>
      <c r="B59" s="413" t="s">
        <v>1538</v>
      </c>
      <c r="C59" s="413" t="s">
        <v>1537</v>
      </c>
      <c r="D59" s="413" t="s">
        <v>93</v>
      </c>
      <c r="E59" s="396"/>
      <c r="F59" s="396"/>
      <c r="G59" s="396"/>
      <c r="H59" s="396"/>
      <c r="I59" s="396"/>
      <c r="J59" s="396"/>
      <c r="K59" s="396"/>
      <c r="L59" s="396"/>
      <c r="M59" s="617"/>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24"/>
    </row>
    <row r="60" spans="1:72" ht="42" customHeight="1" outlineLevel="1" x14ac:dyDescent="0.25">
      <c r="A60" s="6"/>
      <c r="B60" s="413" t="s">
        <v>1538</v>
      </c>
      <c r="C60" s="413" t="s">
        <v>1539</v>
      </c>
      <c r="D60" s="413" t="s">
        <v>93</v>
      </c>
      <c r="E60" s="396"/>
      <c r="F60" s="396"/>
      <c r="G60" s="396"/>
      <c r="H60" s="396"/>
      <c r="I60" s="396"/>
      <c r="J60" s="396"/>
      <c r="K60" s="396"/>
      <c r="L60" s="396"/>
      <c r="M60" s="617"/>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24"/>
    </row>
    <row r="61" spans="1:72" ht="42" customHeight="1" outlineLevel="1" x14ac:dyDescent="0.25">
      <c r="A61" s="6"/>
      <c r="B61" s="413" t="s">
        <v>1538</v>
      </c>
      <c r="C61" s="413" t="s">
        <v>1540</v>
      </c>
      <c r="D61" s="413" t="s">
        <v>93</v>
      </c>
      <c r="E61" s="396"/>
      <c r="F61" s="396"/>
      <c r="G61" s="396"/>
      <c r="H61" s="396"/>
      <c r="I61" s="396"/>
      <c r="J61" s="396"/>
      <c r="K61" s="396"/>
      <c r="L61" s="396"/>
      <c r="M61" s="617"/>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24"/>
    </row>
    <row r="62" spans="1:72" ht="48" customHeight="1" outlineLevel="1" x14ac:dyDescent="0.25">
      <c r="A62" s="6"/>
      <c r="B62" s="415" t="s">
        <v>706</v>
      </c>
      <c r="C62" s="402" t="s">
        <v>1541</v>
      </c>
      <c r="D62" s="402" t="s">
        <v>93</v>
      </c>
      <c r="E62" s="414">
        <f t="shared" ref="E62:AZ62" si="31">SUBTOTAL(9,E63:E64)</f>
        <v>0</v>
      </c>
      <c r="F62" s="414">
        <f t="shared" si="31"/>
        <v>0</v>
      </c>
      <c r="G62" s="414">
        <f t="shared" si="31"/>
        <v>0</v>
      </c>
      <c r="H62" s="414">
        <f t="shared" si="31"/>
        <v>0</v>
      </c>
      <c r="I62" s="414">
        <f t="shared" si="31"/>
        <v>0</v>
      </c>
      <c r="J62" s="414">
        <f t="shared" si="31"/>
        <v>0</v>
      </c>
      <c r="K62" s="414">
        <f t="shared" si="31"/>
        <v>0</v>
      </c>
      <c r="L62" s="414">
        <f t="shared" si="31"/>
        <v>0</v>
      </c>
      <c r="M62" s="414">
        <f t="shared" si="31"/>
        <v>0</v>
      </c>
      <c r="N62" s="414">
        <f t="shared" si="31"/>
        <v>0</v>
      </c>
      <c r="O62" s="414">
        <f t="shared" si="31"/>
        <v>0</v>
      </c>
      <c r="P62" s="414">
        <f t="shared" si="31"/>
        <v>0</v>
      </c>
      <c r="Q62" s="414">
        <f t="shared" si="31"/>
        <v>0</v>
      </c>
      <c r="R62" s="414">
        <f t="shared" si="31"/>
        <v>0</v>
      </c>
      <c r="S62" s="414">
        <f t="shared" si="31"/>
        <v>0</v>
      </c>
      <c r="T62" s="414">
        <f t="shared" si="31"/>
        <v>0</v>
      </c>
      <c r="U62" s="414">
        <f t="shared" si="31"/>
        <v>0</v>
      </c>
      <c r="V62" s="414">
        <f t="shared" si="31"/>
        <v>0</v>
      </c>
      <c r="W62" s="414">
        <f t="shared" si="31"/>
        <v>0</v>
      </c>
      <c r="X62" s="414">
        <f t="shared" si="31"/>
        <v>0</v>
      </c>
      <c r="Y62" s="414">
        <f t="shared" si="31"/>
        <v>0</v>
      </c>
      <c r="Z62" s="414">
        <f t="shared" si="31"/>
        <v>0</v>
      </c>
      <c r="AA62" s="414">
        <f t="shared" si="31"/>
        <v>0</v>
      </c>
      <c r="AB62" s="414">
        <f t="shared" si="31"/>
        <v>0</v>
      </c>
      <c r="AC62" s="414">
        <f t="shared" si="31"/>
        <v>0</v>
      </c>
      <c r="AD62" s="414">
        <f t="shared" si="31"/>
        <v>0</v>
      </c>
      <c r="AE62" s="414">
        <f t="shared" si="31"/>
        <v>0</v>
      </c>
      <c r="AF62" s="414">
        <f t="shared" si="31"/>
        <v>0</v>
      </c>
      <c r="AG62" s="414">
        <f t="shared" si="31"/>
        <v>0</v>
      </c>
      <c r="AH62" s="414">
        <f t="shared" si="31"/>
        <v>0</v>
      </c>
      <c r="AI62" s="414">
        <f t="shared" si="31"/>
        <v>0</v>
      </c>
      <c r="AJ62" s="414">
        <f t="shared" si="31"/>
        <v>0</v>
      </c>
      <c r="AK62" s="414">
        <f t="shared" si="31"/>
        <v>0</v>
      </c>
      <c r="AL62" s="414">
        <f t="shared" si="31"/>
        <v>0</v>
      </c>
      <c r="AM62" s="414">
        <f t="shared" si="31"/>
        <v>0</v>
      </c>
      <c r="AN62" s="414">
        <f t="shared" si="31"/>
        <v>0</v>
      </c>
      <c r="AO62" s="414">
        <f t="shared" si="31"/>
        <v>0</v>
      </c>
      <c r="AP62" s="414">
        <f t="shared" si="31"/>
        <v>0</v>
      </c>
      <c r="AQ62" s="414">
        <f t="shared" si="31"/>
        <v>0</v>
      </c>
      <c r="AR62" s="414">
        <f t="shared" si="31"/>
        <v>0</v>
      </c>
      <c r="AS62" s="414">
        <f t="shared" si="31"/>
        <v>0</v>
      </c>
      <c r="AT62" s="414">
        <f t="shared" si="31"/>
        <v>0</v>
      </c>
      <c r="AU62" s="414">
        <f t="shared" si="31"/>
        <v>0</v>
      </c>
      <c r="AV62" s="414">
        <f t="shared" si="31"/>
        <v>0</v>
      </c>
      <c r="AW62" s="414">
        <f>SUBTOTAL(9,AW63:AW64)</f>
        <v>0</v>
      </c>
      <c r="AX62" s="414">
        <f t="shared" si="31"/>
        <v>0</v>
      </c>
      <c r="AY62" s="414">
        <f t="shared" si="31"/>
        <v>0</v>
      </c>
      <c r="AZ62" s="414">
        <f t="shared" si="31"/>
        <v>0</v>
      </c>
      <c r="BA62" s="24">
        <f>AX62+AP62</f>
        <v>0</v>
      </c>
    </row>
    <row r="63" spans="1:72" ht="42" customHeight="1" outlineLevel="1" x14ac:dyDescent="0.25">
      <c r="A63" s="6"/>
      <c r="B63" s="600" t="s">
        <v>1542</v>
      </c>
      <c r="C63" s="395" t="s">
        <v>266</v>
      </c>
      <c r="D63" s="413" t="s">
        <v>93</v>
      </c>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f>SUBTOTAL(9,AW64)</f>
        <v>0</v>
      </c>
      <c r="AX63" s="396"/>
      <c r="AY63" s="396"/>
      <c r="AZ63" s="396"/>
      <c r="BA63" s="24"/>
    </row>
    <row r="64" spans="1:72" s="25" customFormat="1" ht="42" customHeight="1" outlineLevel="1" x14ac:dyDescent="0.25">
      <c r="A64" s="6"/>
      <c r="B64" s="397" t="s">
        <v>1543</v>
      </c>
      <c r="C64" s="398" t="s">
        <v>129</v>
      </c>
      <c r="D64" s="399" t="s">
        <v>93</v>
      </c>
      <c r="E64" s="400">
        <v>0</v>
      </c>
      <c r="F64" s="400">
        <v>0</v>
      </c>
      <c r="G64" s="400">
        <v>0</v>
      </c>
      <c r="H64" s="400">
        <v>0</v>
      </c>
      <c r="I64" s="400">
        <v>0</v>
      </c>
      <c r="J64" s="400">
        <v>0</v>
      </c>
      <c r="K64" s="400">
        <v>0</v>
      </c>
      <c r="L64" s="400">
        <v>0</v>
      </c>
      <c r="M64" s="614">
        <v>0</v>
      </c>
      <c r="N64" s="400">
        <v>0</v>
      </c>
      <c r="O64" s="400">
        <v>0</v>
      </c>
      <c r="P64" s="400">
        <v>0</v>
      </c>
      <c r="Q64" s="400">
        <v>0</v>
      </c>
      <c r="R64" s="400">
        <v>0</v>
      </c>
      <c r="S64" s="400">
        <v>0</v>
      </c>
      <c r="T64" s="400">
        <v>0</v>
      </c>
      <c r="U64" s="400">
        <v>0</v>
      </c>
      <c r="V64" s="400">
        <v>0</v>
      </c>
      <c r="W64" s="400">
        <v>0</v>
      </c>
      <c r="X64" s="400">
        <v>0</v>
      </c>
      <c r="Y64" s="400">
        <v>0</v>
      </c>
      <c r="Z64" s="400">
        <v>0</v>
      </c>
      <c r="AA64" s="400">
        <v>0</v>
      </c>
      <c r="AB64" s="400">
        <v>0</v>
      </c>
      <c r="AC64" s="400">
        <v>0</v>
      </c>
      <c r="AD64" s="400">
        <v>0</v>
      </c>
      <c r="AE64" s="400">
        <v>0</v>
      </c>
      <c r="AF64" s="400">
        <v>0</v>
      </c>
      <c r="AG64" s="400">
        <v>0</v>
      </c>
      <c r="AH64" s="400">
        <v>0</v>
      </c>
      <c r="AI64" s="400">
        <v>0</v>
      </c>
      <c r="AJ64" s="400">
        <v>0</v>
      </c>
      <c r="AK64" s="400">
        <v>0</v>
      </c>
      <c r="AL64" s="400">
        <v>0</v>
      </c>
      <c r="AM64" s="400">
        <v>0</v>
      </c>
      <c r="AN64" s="400">
        <v>0</v>
      </c>
      <c r="AO64" s="400">
        <v>0</v>
      </c>
      <c r="AP64" s="400">
        <v>0</v>
      </c>
      <c r="AQ64" s="400">
        <v>0</v>
      </c>
      <c r="AR64" s="400">
        <v>0</v>
      </c>
      <c r="AS64" s="400">
        <v>0</v>
      </c>
      <c r="AT64" s="400">
        <v>0</v>
      </c>
      <c r="AU64" s="400">
        <v>0</v>
      </c>
      <c r="AV64" s="400">
        <v>0</v>
      </c>
      <c r="AW64" s="400">
        <v>0</v>
      </c>
      <c r="AX64" s="400">
        <v>0</v>
      </c>
      <c r="AY64" s="400">
        <v>0</v>
      </c>
      <c r="AZ64" s="400">
        <v>0</v>
      </c>
      <c r="BA64" s="24">
        <f>AX64+AP64</f>
        <v>0</v>
      </c>
      <c r="BB64" s="7"/>
      <c r="BC64" s="7"/>
      <c r="BD64" s="7"/>
      <c r="BE64" s="7"/>
      <c r="BF64" s="7"/>
      <c r="BG64" s="7"/>
      <c r="BH64" s="7"/>
      <c r="BI64" s="6"/>
      <c r="BJ64" s="6"/>
      <c r="BK64" s="6"/>
      <c r="BL64" s="6"/>
      <c r="BM64" s="6"/>
      <c r="BN64" s="6"/>
      <c r="BO64" s="6"/>
      <c r="BP64" s="6"/>
      <c r="BQ64" s="6"/>
      <c r="BR64" s="6"/>
      <c r="BS64" s="6"/>
      <c r="BT64" s="6"/>
    </row>
    <row r="65" spans="1:72" s="25" customFormat="1" ht="48" customHeight="1" outlineLevel="1" x14ac:dyDescent="0.25">
      <c r="A65" s="6"/>
      <c r="B65" s="416" t="s">
        <v>118</v>
      </c>
      <c r="C65" s="417" t="s">
        <v>131</v>
      </c>
      <c r="D65" s="403" t="s">
        <v>93</v>
      </c>
      <c r="E65" s="405">
        <f t="shared" ref="E65:AV65" si="32">SUBTOTAL(9,E66:E81)</f>
        <v>0</v>
      </c>
      <c r="F65" s="405">
        <f t="shared" si="32"/>
        <v>0</v>
      </c>
      <c r="G65" s="405">
        <f t="shared" si="32"/>
        <v>0</v>
      </c>
      <c r="H65" s="405">
        <f t="shared" si="32"/>
        <v>0</v>
      </c>
      <c r="I65" s="405">
        <f t="shared" si="32"/>
        <v>0</v>
      </c>
      <c r="J65" s="405">
        <f t="shared" si="32"/>
        <v>0</v>
      </c>
      <c r="K65" s="405">
        <f t="shared" si="32"/>
        <v>0</v>
      </c>
      <c r="L65" s="405">
        <f t="shared" si="32"/>
        <v>0</v>
      </c>
      <c r="M65" s="405">
        <f t="shared" si="32"/>
        <v>0</v>
      </c>
      <c r="N65" s="405">
        <f t="shared" si="32"/>
        <v>0</v>
      </c>
      <c r="O65" s="405">
        <f t="shared" si="32"/>
        <v>0</v>
      </c>
      <c r="P65" s="405">
        <f t="shared" si="32"/>
        <v>0</v>
      </c>
      <c r="Q65" s="405">
        <f t="shared" si="32"/>
        <v>0</v>
      </c>
      <c r="R65" s="405">
        <f t="shared" si="32"/>
        <v>0</v>
      </c>
      <c r="S65" s="405">
        <f t="shared" si="32"/>
        <v>0</v>
      </c>
      <c r="T65" s="405">
        <f t="shared" si="32"/>
        <v>0</v>
      </c>
      <c r="U65" s="405">
        <f t="shared" si="32"/>
        <v>0</v>
      </c>
      <c r="V65" s="405">
        <f t="shared" si="32"/>
        <v>0</v>
      </c>
      <c r="W65" s="405">
        <f t="shared" si="32"/>
        <v>0</v>
      </c>
      <c r="X65" s="405">
        <f t="shared" si="32"/>
        <v>0</v>
      </c>
      <c r="Y65" s="405">
        <f t="shared" si="32"/>
        <v>0</v>
      </c>
      <c r="Z65" s="405">
        <f t="shared" si="32"/>
        <v>0</v>
      </c>
      <c r="AA65" s="405">
        <f t="shared" si="32"/>
        <v>0</v>
      </c>
      <c r="AB65" s="405">
        <f t="shared" si="32"/>
        <v>0</v>
      </c>
      <c r="AC65" s="405">
        <f t="shared" si="32"/>
        <v>0</v>
      </c>
      <c r="AD65" s="405">
        <f t="shared" si="32"/>
        <v>0</v>
      </c>
      <c r="AE65" s="405">
        <f t="shared" si="32"/>
        <v>0</v>
      </c>
      <c r="AF65" s="405">
        <f t="shared" si="32"/>
        <v>0</v>
      </c>
      <c r="AG65" s="405">
        <f t="shared" si="32"/>
        <v>0</v>
      </c>
      <c r="AH65" s="405">
        <f t="shared" si="32"/>
        <v>0</v>
      </c>
      <c r="AI65" s="405">
        <f t="shared" si="32"/>
        <v>0</v>
      </c>
      <c r="AJ65" s="405">
        <f t="shared" si="32"/>
        <v>0</v>
      </c>
      <c r="AK65" s="405">
        <f t="shared" si="32"/>
        <v>0</v>
      </c>
      <c r="AL65" s="405">
        <f t="shared" si="32"/>
        <v>0</v>
      </c>
      <c r="AM65" s="405">
        <f t="shared" si="32"/>
        <v>0</v>
      </c>
      <c r="AN65" s="405">
        <f t="shared" si="32"/>
        <v>0</v>
      </c>
      <c r="AO65" s="405">
        <f t="shared" si="32"/>
        <v>0</v>
      </c>
      <c r="AP65" s="405">
        <f t="shared" si="32"/>
        <v>0</v>
      </c>
      <c r="AQ65" s="405">
        <f t="shared" si="32"/>
        <v>0</v>
      </c>
      <c r="AR65" s="405">
        <f t="shared" si="32"/>
        <v>0</v>
      </c>
      <c r="AS65" s="405">
        <f t="shared" si="32"/>
        <v>0</v>
      </c>
      <c r="AT65" s="405">
        <f t="shared" si="32"/>
        <v>0</v>
      </c>
      <c r="AU65" s="405">
        <f t="shared" si="32"/>
        <v>0</v>
      </c>
      <c r="AV65" s="405">
        <f t="shared" si="32"/>
        <v>0</v>
      </c>
      <c r="AW65" s="405">
        <f>SUBTOTAL(9,AW66:AW81)</f>
        <v>14.291999999999998</v>
      </c>
      <c r="AX65" s="405">
        <f>SUBTOTAL(9,AX66:AX81)</f>
        <v>14.291999999999998</v>
      </c>
      <c r="AY65" s="404">
        <f>AY66+AY74+AY77</f>
        <v>0</v>
      </c>
      <c r="AZ65" s="404">
        <f>AZ66+AZ74+AZ77</f>
        <v>0</v>
      </c>
      <c r="BA65" s="24">
        <f>AX65+AP65</f>
        <v>14.291999999999998</v>
      </c>
      <c r="BB65" s="7"/>
      <c r="BC65" s="7"/>
      <c r="BD65" s="7"/>
      <c r="BE65" s="7"/>
      <c r="BF65" s="7"/>
      <c r="BG65" s="7"/>
      <c r="BH65" s="7"/>
      <c r="BI65" s="6"/>
      <c r="BJ65" s="6"/>
      <c r="BK65" s="6"/>
      <c r="BL65" s="6"/>
      <c r="BM65" s="6"/>
      <c r="BN65" s="6"/>
      <c r="BO65" s="6"/>
      <c r="BP65" s="6"/>
      <c r="BQ65" s="6"/>
      <c r="BR65" s="6"/>
      <c r="BS65" s="6"/>
      <c r="BT65" s="6"/>
    </row>
    <row r="66" spans="1:72" s="25" customFormat="1" ht="48" customHeight="1" outlineLevel="1" x14ac:dyDescent="0.25">
      <c r="A66" s="6"/>
      <c r="B66" s="416" t="s">
        <v>120</v>
      </c>
      <c r="C66" s="417" t="s">
        <v>133</v>
      </c>
      <c r="D66" s="416" t="s">
        <v>93</v>
      </c>
      <c r="E66" s="405">
        <f t="shared" ref="E66:AV66" si="33">SUBTOTAL(9,E67:E73)</f>
        <v>0</v>
      </c>
      <c r="F66" s="405">
        <f t="shared" si="33"/>
        <v>0</v>
      </c>
      <c r="G66" s="405">
        <f t="shared" si="33"/>
        <v>0</v>
      </c>
      <c r="H66" s="405">
        <f t="shared" si="33"/>
        <v>0</v>
      </c>
      <c r="I66" s="405">
        <f t="shared" si="33"/>
        <v>0</v>
      </c>
      <c r="J66" s="405">
        <f t="shared" si="33"/>
        <v>0</v>
      </c>
      <c r="K66" s="405">
        <f t="shared" si="33"/>
        <v>0</v>
      </c>
      <c r="L66" s="405">
        <f t="shared" si="33"/>
        <v>0</v>
      </c>
      <c r="M66" s="405">
        <f t="shared" si="33"/>
        <v>0</v>
      </c>
      <c r="N66" s="405">
        <f t="shared" si="33"/>
        <v>0</v>
      </c>
      <c r="O66" s="405">
        <f t="shared" si="33"/>
        <v>0</v>
      </c>
      <c r="P66" s="405">
        <f t="shared" si="33"/>
        <v>0</v>
      </c>
      <c r="Q66" s="405">
        <f t="shared" si="33"/>
        <v>0</v>
      </c>
      <c r="R66" s="405">
        <f t="shared" si="33"/>
        <v>0</v>
      </c>
      <c r="S66" s="405">
        <f t="shared" si="33"/>
        <v>0</v>
      </c>
      <c r="T66" s="405">
        <f t="shared" si="33"/>
        <v>0</v>
      </c>
      <c r="U66" s="405">
        <f t="shared" si="33"/>
        <v>0</v>
      </c>
      <c r="V66" s="405">
        <f t="shared" si="33"/>
        <v>0</v>
      </c>
      <c r="W66" s="405">
        <f t="shared" si="33"/>
        <v>0</v>
      </c>
      <c r="X66" s="405">
        <f t="shared" si="33"/>
        <v>0</v>
      </c>
      <c r="Y66" s="405">
        <f t="shared" si="33"/>
        <v>0</v>
      </c>
      <c r="Z66" s="405">
        <f t="shared" si="33"/>
        <v>0</v>
      </c>
      <c r="AA66" s="405">
        <f t="shared" si="33"/>
        <v>0</v>
      </c>
      <c r="AB66" s="405">
        <f t="shared" si="33"/>
        <v>0</v>
      </c>
      <c r="AC66" s="405">
        <f t="shared" si="33"/>
        <v>0</v>
      </c>
      <c r="AD66" s="405">
        <f t="shared" si="33"/>
        <v>0</v>
      </c>
      <c r="AE66" s="405">
        <f t="shared" si="33"/>
        <v>0</v>
      </c>
      <c r="AF66" s="405">
        <f t="shared" si="33"/>
        <v>0</v>
      </c>
      <c r="AG66" s="405">
        <f t="shared" si="33"/>
        <v>0</v>
      </c>
      <c r="AH66" s="405">
        <f t="shared" si="33"/>
        <v>0</v>
      </c>
      <c r="AI66" s="405">
        <f t="shared" si="33"/>
        <v>0</v>
      </c>
      <c r="AJ66" s="405">
        <f t="shared" si="33"/>
        <v>0</v>
      </c>
      <c r="AK66" s="405">
        <f t="shared" si="33"/>
        <v>0</v>
      </c>
      <c r="AL66" s="405">
        <f t="shared" si="33"/>
        <v>0</v>
      </c>
      <c r="AM66" s="405">
        <f t="shared" si="33"/>
        <v>0</v>
      </c>
      <c r="AN66" s="405">
        <f t="shared" si="33"/>
        <v>0</v>
      </c>
      <c r="AO66" s="405">
        <f t="shared" si="33"/>
        <v>0</v>
      </c>
      <c r="AP66" s="405">
        <f t="shared" si="33"/>
        <v>0</v>
      </c>
      <c r="AQ66" s="405">
        <f t="shared" si="33"/>
        <v>0</v>
      </c>
      <c r="AR66" s="405">
        <f t="shared" si="33"/>
        <v>0</v>
      </c>
      <c r="AS66" s="405">
        <f t="shared" si="33"/>
        <v>0</v>
      </c>
      <c r="AT66" s="405">
        <f t="shared" si="33"/>
        <v>0</v>
      </c>
      <c r="AU66" s="405">
        <f t="shared" si="33"/>
        <v>0</v>
      </c>
      <c r="AV66" s="405">
        <f t="shared" si="33"/>
        <v>0</v>
      </c>
      <c r="AW66" s="405">
        <f>SUBTOTAL(9,AW67:AW73)</f>
        <v>14.291999999999998</v>
      </c>
      <c r="AX66" s="405">
        <f>SUBTOTAL(9,AX67:AX73)</f>
        <v>14.291999999999998</v>
      </c>
      <c r="AY66" s="404">
        <f>AY67+AY68</f>
        <v>0</v>
      </c>
      <c r="AZ66" s="404">
        <f>AZ67+AZ68</f>
        <v>0</v>
      </c>
      <c r="BA66" s="24">
        <f>AX66+AP66</f>
        <v>14.291999999999998</v>
      </c>
      <c r="BB66" s="7"/>
      <c r="BC66" s="7"/>
      <c r="BD66" s="7"/>
      <c r="BE66" s="7"/>
      <c r="BF66" s="7"/>
      <c r="BG66" s="7"/>
      <c r="BH66" s="7"/>
      <c r="BI66" s="6"/>
      <c r="BJ66" s="6"/>
      <c r="BK66" s="6"/>
      <c r="BL66" s="6"/>
      <c r="BM66" s="6"/>
      <c r="BN66" s="6"/>
      <c r="BO66" s="6"/>
      <c r="BP66" s="6"/>
      <c r="BQ66" s="6"/>
      <c r="BR66" s="6"/>
      <c r="BS66" s="6"/>
      <c r="BT66" s="6"/>
    </row>
    <row r="67" spans="1:72" ht="42" customHeight="1" outlineLevel="1" x14ac:dyDescent="0.25">
      <c r="A67" s="6"/>
      <c r="B67" s="397" t="s">
        <v>1544</v>
      </c>
      <c r="C67" s="398" t="s">
        <v>135</v>
      </c>
      <c r="D67" s="418" t="s">
        <v>93</v>
      </c>
      <c r="E67" s="408">
        <v>0</v>
      </c>
      <c r="F67" s="408">
        <v>0</v>
      </c>
      <c r="G67" s="408">
        <v>0</v>
      </c>
      <c r="H67" s="408">
        <v>0</v>
      </c>
      <c r="I67" s="408">
        <v>0</v>
      </c>
      <c r="J67" s="408">
        <v>0</v>
      </c>
      <c r="K67" s="408">
        <v>0</v>
      </c>
      <c r="L67" s="408">
        <v>0</v>
      </c>
      <c r="M67" s="617">
        <v>0</v>
      </c>
      <c r="N67" s="408">
        <v>0</v>
      </c>
      <c r="O67" s="408">
        <v>0</v>
      </c>
      <c r="P67" s="408">
        <v>0</v>
      </c>
      <c r="Q67" s="408">
        <v>0</v>
      </c>
      <c r="R67" s="408">
        <v>0</v>
      </c>
      <c r="S67" s="408">
        <v>0</v>
      </c>
      <c r="T67" s="408">
        <v>0</v>
      </c>
      <c r="U67" s="408">
        <v>0</v>
      </c>
      <c r="V67" s="408">
        <v>0</v>
      </c>
      <c r="W67" s="408">
        <v>0</v>
      </c>
      <c r="X67" s="408">
        <v>0</v>
      </c>
      <c r="Y67" s="408">
        <v>0</v>
      </c>
      <c r="Z67" s="408">
        <v>0</v>
      </c>
      <c r="AA67" s="408">
        <v>0</v>
      </c>
      <c r="AB67" s="408">
        <v>0</v>
      </c>
      <c r="AC67" s="408">
        <v>0</v>
      </c>
      <c r="AD67" s="408">
        <v>0</v>
      </c>
      <c r="AE67" s="408">
        <v>0</v>
      </c>
      <c r="AF67" s="408">
        <v>0</v>
      </c>
      <c r="AG67" s="408">
        <v>0</v>
      </c>
      <c r="AH67" s="408">
        <v>0</v>
      </c>
      <c r="AI67" s="408">
        <v>0</v>
      </c>
      <c r="AJ67" s="408">
        <v>0</v>
      </c>
      <c r="AK67" s="408">
        <v>0</v>
      </c>
      <c r="AL67" s="408">
        <v>0</v>
      </c>
      <c r="AM67" s="408">
        <v>0</v>
      </c>
      <c r="AN67" s="408">
        <v>0</v>
      </c>
      <c r="AO67" s="408">
        <v>0</v>
      </c>
      <c r="AP67" s="408">
        <v>0</v>
      </c>
      <c r="AQ67" s="408">
        <v>0</v>
      </c>
      <c r="AR67" s="408">
        <v>0</v>
      </c>
      <c r="AS67" s="408">
        <v>0</v>
      </c>
      <c r="AT67" s="408">
        <v>0</v>
      </c>
      <c r="AU67" s="408">
        <v>0</v>
      </c>
      <c r="AV67" s="408">
        <v>0</v>
      </c>
      <c r="AW67" s="408">
        <v>0</v>
      </c>
      <c r="AX67" s="408">
        <v>0</v>
      </c>
      <c r="AY67" s="408">
        <v>0</v>
      </c>
      <c r="AZ67" s="408">
        <v>0</v>
      </c>
      <c r="BA67" s="24">
        <f>AX67+AP67</f>
        <v>0</v>
      </c>
      <c r="BB67" s="7"/>
      <c r="BC67" s="7"/>
      <c r="BD67" s="7"/>
      <c r="BE67" s="7"/>
      <c r="BF67" s="7"/>
      <c r="BG67" s="7"/>
      <c r="BH67" s="7"/>
      <c r="BI67" s="6"/>
      <c r="BJ67" s="6"/>
      <c r="BK67" s="6"/>
      <c r="BL67" s="6"/>
      <c r="BM67" s="6"/>
      <c r="BN67" s="6"/>
      <c r="BO67" s="6"/>
      <c r="BP67" s="6"/>
      <c r="BQ67" s="6"/>
      <c r="BR67" s="6"/>
      <c r="BS67" s="6"/>
      <c r="BT67" s="6"/>
    </row>
    <row r="68" spans="1:72" ht="42" customHeight="1" x14ac:dyDescent="0.25">
      <c r="A68" s="6"/>
      <c r="B68" s="397" t="s">
        <v>1545</v>
      </c>
      <c r="C68" s="398" t="s">
        <v>138</v>
      </c>
      <c r="D68" s="418" t="s">
        <v>93</v>
      </c>
      <c r="E68" s="408">
        <f t="shared" ref="E68:AV68" si="34">SUBTOTAL(9,E69:E73)</f>
        <v>0</v>
      </c>
      <c r="F68" s="408">
        <f t="shared" si="34"/>
        <v>0</v>
      </c>
      <c r="G68" s="408">
        <f t="shared" si="34"/>
        <v>0</v>
      </c>
      <c r="H68" s="408">
        <f t="shared" si="34"/>
        <v>0</v>
      </c>
      <c r="I68" s="408">
        <f t="shared" si="34"/>
        <v>0</v>
      </c>
      <c r="J68" s="408">
        <f t="shared" si="34"/>
        <v>0</v>
      </c>
      <c r="K68" s="408">
        <f t="shared" si="34"/>
        <v>0</v>
      </c>
      <c r="L68" s="408">
        <f t="shared" si="34"/>
        <v>0</v>
      </c>
      <c r="M68" s="408">
        <f t="shared" si="34"/>
        <v>0</v>
      </c>
      <c r="N68" s="408">
        <f t="shared" si="34"/>
        <v>0</v>
      </c>
      <c r="O68" s="408">
        <f t="shared" si="34"/>
        <v>0</v>
      </c>
      <c r="P68" s="408">
        <f t="shared" si="34"/>
        <v>0</v>
      </c>
      <c r="Q68" s="408">
        <f t="shared" si="34"/>
        <v>0</v>
      </c>
      <c r="R68" s="408">
        <f t="shared" si="34"/>
        <v>0</v>
      </c>
      <c r="S68" s="408">
        <f t="shared" si="34"/>
        <v>0</v>
      </c>
      <c r="T68" s="408">
        <f t="shared" si="34"/>
        <v>0</v>
      </c>
      <c r="U68" s="408">
        <f t="shared" si="34"/>
        <v>0</v>
      </c>
      <c r="V68" s="408">
        <f t="shared" si="34"/>
        <v>0</v>
      </c>
      <c r="W68" s="408">
        <f t="shared" si="34"/>
        <v>0</v>
      </c>
      <c r="X68" s="408">
        <f t="shared" si="34"/>
        <v>0</v>
      </c>
      <c r="Y68" s="408">
        <f t="shared" si="34"/>
        <v>0</v>
      </c>
      <c r="Z68" s="408">
        <f t="shared" si="34"/>
        <v>0</v>
      </c>
      <c r="AA68" s="408">
        <f t="shared" si="34"/>
        <v>0</v>
      </c>
      <c r="AB68" s="408">
        <f t="shared" si="34"/>
        <v>0</v>
      </c>
      <c r="AC68" s="408">
        <f t="shared" si="34"/>
        <v>0</v>
      </c>
      <c r="AD68" s="408">
        <f t="shared" si="34"/>
        <v>0</v>
      </c>
      <c r="AE68" s="408">
        <f t="shared" si="34"/>
        <v>0</v>
      </c>
      <c r="AF68" s="408">
        <f t="shared" si="34"/>
        <v>0</v>
      </c>
      <c r="AG68" s="408">
        <f t="shared" si="34"/>
        <v>0</v>
      </c>
      <c r="AH68" s="408">
        <f t="shared" si="34"/>
        <v>0</v>
      </c>
      <c r="AI68" s="408">
        <f t="shared" si="34"/>
        <v>0</v>
      </c>
      <c r="AJ68" s="408">
        <f t="shared" si="34"/>
        <v>0</v>
      </c>
      <c r="AK68" s="408">
        <f t="shared" si="34"/>
        <v>0</v>
      </c>
      <c r="AL68" s="408">
        <f t="shared" si="34"/>
        <v>0</v>
      </c>
      <c r="AM68" s="408">
        <f t="shared" si="34"/>
        <v>0</v>
      </c>
      <c r="AN68" s="408">
        <f t="shared" si="34"/>
        <v>0</v>
      </c>
      <c r="AO68" s="408">
        <f t="shared" si="34"/>
        <v>0</v>
      </c>
      <c r="AP68" s="408">
        <f t="shared" si="34"/>
        <v>0</v>
      </c>
      <c r="AQ68" s="408">
        <f t="shared" si="34"/>
        <v>0</v>
      </c>
      <c r="AR68" s="408">
        <f t="shared" si="34"/>
        <v>0</v>
      </c>
      <c r="AS68" s="408">
        <f t="shared" si="34"/>
        <v>0</v>
      </c>
      <c r="AT68" s="408">
        <f t="shared" si="34"/>
        <v>0</v>
      </c>
      <c r="AU68" s="408">
        <f t="shared" si="34"/>
        <v>0</v>
      </c>
      <c r="AV68" s="408">
        <f t="shared" si="34"/>
        <v>0</v>
      </c>
      <c r="AW68" s="408">
        <f>SUBTOTAL(9,AW69:AW73)</f>
        <v>14.291999999999998</v>
      </c>
      <c r="AX68" s="408">
        <f>SUBTOTAL(9,AX69:AX73)</f>
        <v>14.291999999999998</v>
      </c>
      <c r="AY68" s="408">
        <f>SUBTOTAL(9,AY69:AY73)</f>
        <v>0</v>
      </c>
      <c r="AZ68" s="408">
        <f>SUBTOTAL(9,AZ69:AZ73)</f>
        <v>0</v>
      </c>
      <c r="BA68" s="24">
        <f>AX68+AP68</f>
        <v>14.291999999999998</v>
      </c>
    </row>
    <row r="69" spans="1:72" ht="33" customHeight="1" x14ac:dyDescent="0.25">
      <c r="B69" s="67" t="s">
        <v>1545</v>
      </c>
      <c r="C69" s="313" t="s">
        <v>1425</v>
      </c>
      <c r="D69" s="67" t="s">
        <v>1629</v>
      </c>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6">
        <v>10.891999999999999</v>
      </c>
      <c r="AX69" s="316">
        <v>10.891999999999999</v>
      </c>
      <c r="AY69" s="315"/>
      <c r="AZ69" s="315"/>
      <c r="BA69" s="26"/>
    </row>
    <row r="70" spans="1:72" ht="33" customHeight="1" x14ac:dyDescent="0.25">
      <c r="B70" s="67" t="s">
        <v>1545</v>
      </c>
      <c r="C70" s="313" t="s">
        <v>1646</v>
      </c>
      <c r="D70" s="67" t="s">
        <v>1630</v>
      </c>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6">
        <v>0.85</v>
      </c>
      <c r="AX70" s="316">
        <v>0.85</v>
      </c>
      <c r="AY70" s="315"/>
      <c r="AZ70" s="315"/>
      <c r="BA70" s="26"/>
    </row>
    <row r="71" spans="1:72" ht="33" customHeight="1" x14ac:dyDescent="0.25">
      <c r="B71" s="67" t="s">
        <v>1545</v>
      </c>
      <c r="C71" s="313" t="s">
        <v>1647</v>
      </c>
      <c r="D71" s="67" t="s">
        <v>1631</v>
      </c>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6">
        <v>0.85</v>
      </c>
      <c r="AX71" s="316">
        <v>0.85</v>
      </c>
      <c r="AY71" s="315"/>
      <c r="AZ71" s="315"/>
      <c r="BA71" s="26"/>
    </row>
    <row r="72" spans="1:72" ht="33" customHeight="1" x14ac:dyDescent="0.25">
      <c r="B72" s="67" t="s">
        <v>1545</v>
      </c>
      <c r="C72" s="313" t="s">
        <v>1648</v>
      </c>
      <c r="D72" s="67" t="s">
        <v>1632</v>
      </c>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6">
        <v>0.85</v>
      </c>
      <c r="AX72" s="316">
        <v>0.85</v>
      </c>
      <c r="AY72" s="315"/>
      <c r="AZ72" s="315"/>
      <c r="BA72" s="26"/>
    </row>
    <row r="73" spans="1:72" ht="33" customHeight="1" x14ac:dyDescent="0.25">
      <c r="B73" s="67" t="s">
        <v>1545</v>
      </c>
      <c r="C73" s="313" t="s">
        <v>1649</v>
      </c>
      <c r="D73" s="67" t="s">
        <v>1633</v>
      </c>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6">
        <v>0.85</v>
      </c>
      <c r="AX73" s="316">
        <v>0.85</v>
      </c>
      <c r="AY73" s="315"/>
      <c r="AZ73" s="315"/>
      <c r="BA73" s="26"/>
    </row>
    <row r="74" spans="1:72" ht="48" customHeight="1" x14ac:dyDescent="0.25">
      <c r="A74" s="6"/>
      <c r="B74" s="416" t="s">
        <v>122</v>
      </c>
      <c r="C74" s="417" t="s">
        <v>140</v>
      </c>
      <c r="D74" s="416" t="s">
        <v>93</v>
      </c>
      <c r="E74" s="404">
        <f t="shared" ref="E74:AZ74" si="35">E75+E76</f>
        <v>0</v>
      </c>
      <c r="F74" s="404">
        <f t="shared" si="35"/>
        <v>0</v>
      </c>
      <c r="G74" s="404">
        <f t="shared" si="35"/>
        <v>0</v>
      </c>
      <c r="H74" s="404">
        <f t="shared" si="35"/>
        <v>0</v>
      </c>
      <c r="I74" s="404">
        <f t="shared" si="35"/>
        <v>0</v>
      </c>
      <c r="J74" s="404">
        <f t="shared" si="35"/>
        <v>0</v>
      </c>
      <c r="K74" s="404">
        <f t="shared" si="35"/>
        <v>0</v>
      </c>
      <c r="L74" s="404">
        <f t="shared" si="35"/>
        <v>0</v>
      </c>
      <c r="M74" s="615">
        <f t="shared" si="35"/>
        <v>0</v>
      </c>
      <c r="N74" s="404">
        <f t="shared" si="35"/>
        <v>0</v>
      </c>
      <c r="O74" s="404">
        <f t="shared" si="35"/>
        <v>0</v>
      </c>
      <c r="P74" s="404">
        <f t="shared" si="35"/>
        <v>0</v>
      </c>
      <c r="Q74" s="404">
        <f t="shared" si="35"/>
        <v>0</v>
      </c>
      <c r="R74" s="404">
        <f t="shared" si="35"/>
        <v>0</v>
      </c>
      <c r="S74" s="404">
        <f t="shared" si="35"/>
        <v>0</v>
      </c>
      <c r="T74" s="404">
        <f t="shared" si="35"/>
        <v>0</v>
      </c>
      <c r="U74" s="404">
        <f t="shared" si="35"/>
        <v>0</v>
      </c>
      <c r="V74" s="404">
        <f t="shared" si="35"/>
        <v>0</v>
      </c>
      <c r="W74" s="405">
        <f t="shared" si="35"/>
        <v>0</v>
      </c>
      <c r="X74" s="405">
        <f t="shared" si="35"/>
        <v>0</v>
      </c>
      <c r="Y74" s="404">
        <f t="shared" si="35"/>
        <v>0</v>
      </c>
      <c r="Z74" s="404">
        <f t="shared" si="35"/>
        <v>0</v>
      </c>
      <c r="AA74" s="404">
        <f t="shared" si="35"/>
        <v>0</v>
      </c>
      <c r="AB74" s="404">
        <f t="shared" si="35"/>
        <v>0</v>
      </c>
      <c r="AC74" s="404">
        <f t="shared" si="35"/>
        <v>0</v>
      </c>
      <c r="AD74" s="404">
        <f t="shared" si="35"/>
        <v>0</v>
      </c>
      <c r="AE74" s="404">
        <f t="shared" si="35"/>
        <v>0</v>
      </c>
      <c r="AF74" s="404">
        <f t="shared" si="35"/>
        <v>0</v>
      </c>
      <c r="AG74" s="404">
        <f t="shared" si="35"/>
        <v>0</v>
      </c>
      <c r="AH74" s="404">
        <f t="shared" si="35"/>
        <v>0</v>
      </c>
      <c r="AI74" s="404">
        <f t="shared" si="35"/>
        <v>0</v>
      </c>
      <c r="AJ74" s="404">
        <f t="shared" si="35"/>
        <v>0</v>
      </c>
      <c r="AK74" s="404">
        <f t="shared" si="35"/>
        <v>0</v>
      </c>
      <c r="AL74" s="404">
        <f t="shared" si="35"/>
        <v>0</v>
      </c>
      <c r="AM74" s="404">
        <f t="shared" si="35"/>
        <v>0</v>
      </c>
      <c r="AN74" s="404">
        <f t="shared" si="35"/>
        <v>0</v>
      </c>
      <c r="AO74" s="405">
        <f t="shared" si="35"/>
        <v>0</v>
      </c>
      <c r="AP74" s="405">
        <f t="shared" si="35"/>
        <v>0</v>
      </c>
      <c r="AQ74" s="405">
        <f t="shared" si="35"/>
        <v>0</v>
      </c>
      <c r="AR74" s="405">
        <f t="shared" si="35"/>
        <v>0</v>
      </c>
      <c r="AS74" s="405">
        <f t="shared" si="35"/>
        <v>0</v>
      </c>
      <c r="AT74" s="405">
        <f t="shared" si="35"/>
        <v>0</v>
      </c>
      <c r="AU74" s="405">
        <f t="shared" si="35"/>
        <v>0</v>
      </c>
      <c r="AV74" s="405">
        <f t="shared" si="35"/>
        <v>0</v>
      </c>
      <c r="AW74" s="405"/>
      <c r="AX74" s="405">
        <f t="shared" si="35"/>
        <v>0</v>
      </c>
      <c r="AY74" s="405">
        <f t="shared" si="35"/>
        <v>0</v>
      </c>
      <c r="AZ74" s="405">
        <f t="shared" si="35"/>
        <v>0</v>
      </c>
      <c r="BA74" s="24">
        <f t="shared" ref="BA74:BA79" si="36">AX74+AP74</f>
        <v>0</v>
      </c>
    </row>
    <row r="75" spans="1:72" ht="42" customHeight="1" x14ac:dyDescent="0.25">
      <c r="A75" s="6"/>
      <c r="B75" s="397" t="s">
        <v>1546</v>
      </c>
      <c r="C75" s="398" t="s">
        <v>142</v>
      </c>
      <c r="D75" s="397" t="s">
        <v>93</v>
      </c>
      <c r="E75" s="408">
        <v>0</v>
      </c>
      <c r="F75" s="408">
        <v>0</v>
      </c>
      <c r="G75" s="408">
        <v>0</v>
      </c>
      <c r="H75" s="408">
        <v>0</v>
      </c>
      <c r="I75" s="408">
        <v>0</v>
      </c>
      <c r="J75" s="408">
        <v>0</v>
      </c>
      <c r="K75" s="408">
        <v>0</v>
      </c>
      <c r="L75" s="408">
        <v>0</v>
      </c>
      <c r="M75" s="617">
        <v>0</v>
      </c>
      <c r="N75" s="408">
        <v>0</v>
      </c>
      <c r="O75" s="408">
        <v>0</v>
      </c>
      <c r="P75" s="408">
        <v>0</v>
      </c>
      <c r="Q75" s="408">
        <v>0</v>
      </c>
      <c r="R75" s="408">
        <v>0</v>
      </c>
      <c r="S75" s="408">
        <v>0</v>
      </c>
      <c r="T75" s="408">
        <v>0</v>
      </c>
      <c r="U75" s="408">
        <v>0</v>
      </c>
      <c r="V75" s="408">
        <v>0</v>
      </c>
      <c r="W75" s="408">
        <v>0</v>
      </c>
      <c r="X75" s="408">
        <v>0</v>
      </c>
      <c r="Y75" s="408">
        <v>0</v>
      </c>
      <c r="Z75" s="408">
        <v>0</v>
      </c>
      <c r="AA75" s="408">
        <v>0</v>
      </c>
      <c r="AB75" s="408">
        <v>0</v>
      </c>
      <c r="AC75" s="408">
        <v>0</v>
      </c>
      <c r="AD75" s="408">
        <v>0</v>
      </c>
      <c r="AE75" s="408">
        <v>0</v>
      </c>
      <c r="AF75" s="408">
        <v>0</v>
      </c>
      <c r="AG75" s="408">
        <v>0</v>
      </c>
      <c r="AH75" s="408">
        <v>0</v>
      </c>
      <c r="AI75" s="408">
        <v>0</v>
      </c>
      <c r="AJ75" s="408">
        <v>0</v>
      </c>
      <c r="AK75" s="408">
        <v>0</v>
      </c>
      <c r="AL75" s="408">
        <v>0</v>
      </c>
      <c r="AM75" s="408">
        <v>0</v>
      </c>
      <c r="AN75" s="408">
        <v>0</v>
      </c>
      <c r="AO75" s="408">
        <v>0</v>
      </c>
      <c r="AP75" s="408">
        <v>0</v>
      </c>
      <c r="AQ75" s="408">
        <v>0</v>
      </c>
      <c r="AR75" s="408">
        <v>0</v>
      </c>
      <c r="AS75" s="408">
        <v>0</v>
      </c>
      <c r="AT75" s="408">
        <v>0</v>
      </c>
      <c r="AU75" s="408">
        <v>0</v>
      </c>
      <c r="AV75" s="408">
        <v>0</v>
      </c>
      <c r="AW75" s="408">
        <v>0</v>
      </c>
      <c r="AX75" s="408">
        <v>0</v>
      </c>
      <c r="AY75" s="408">
        <v>0</v>
      </c>
      <c r="AZ75" s="408">
        <v>0</v>
      </c>
      <c r="BA75" s="24">
        <f t="shared" si="36"/>
        <v>0</v>
      </c>
    </row>
    <row r="76" spans="1:72" ht="42" customHeight="1" x14ac:dyDescent="0.25">
      <c r="A76" s="6"/>
      <c r="B76" s="397" t="s">
        <v>1547</v>
      </c>
      <c r="C76" s="398" t="s">
        <v>144</v>
      </c>
      <c r="D76" s="397" t="s">
        <v>93</v>
      </c>
      <c r="E76" s="408">
        <v>0</v>
      </c>
      <c r="F76" s="408">
        <v>0</v>
      </c>
      <c r="G76" s="408">
        <v>0</v>
      </c>
      <c r="H76" s="408">
        <v>0</v>
      </c>
      <c r="I76" s="408">
        <v>0</v>
      </c>
      <c r="J76" s="408">
        <v>0</v>
      </c>
      <c r="K76" s="408">
        <v>0</v>
      </c>
      <c r="L76" s="408">
        <v>0</v>
      </c>
      <c r="M76" s="617">
        <v>0</v>
      </c>
      <c r="N76" s="408">
        <v>0</v>
      </c>
      <c r="O76" s="408">
        <v>0</v>
      </c>
      <c r="P76" s="408">
        <v>0</v>
      </c>
      <c r="Q76" s="408">
        <v>0</v>
      </c>
      <c r="R76" s="408">
        <v>0</v>
      </c>
      <c r="S76" s="408">
        <v>0</v>
      </c>
      <c r="T76" s="408">
        <v>0</v>
      </c>
      <c r="U76" s="408">
        <v>0</v>
      </c>
      <c r="V76" s="408">
        <v>0</v>
      </c>
      <c r="W76" s="408">
        <v>0</v>
      </c>
      <c r="X76" s="408">
        <v>0</v>
      </c>
      <c r="Y76" s="408">
        <v>0</v>
      </c>
      <c r="Z76" s="408">
        <v>0</v>
      </c>
      <c r="AA76" s="408">
        <v>0</v>
      </c>
      <c r="AB76" s="408">
        <v>0</v>
      </c>
      <c r="AC76" s="408">
        <v>0</v>
      </c>
      <c r="AD76" s="408">
        <v>0</v>
      </c>
      <c r="AE76" s="408">
        <v>0</v>
      </c>
      <c r="AF76" s="408">
        <v>0</v>
      </c>
      <c r="AG76" s="408">
        <v>0</v>
      </c>
      <c r="AH76" s="408">
        <v>0</v>
      </c>
      <c r="AI76" s="408">
        <v>0</v>
      </c>
      <c r="AJ76" s="408">
        <v>0</v>
      </c>
      <c r="AK76" s="408">
        <v>0</v>
      </c>
      <c r="AL76" s="408">
        <v>0</v>
      </c>
      <c r="AM76" s="408">
        <v>0</v>
      </c>
      <c r="AN76" s="408">
        <v>0</v>
      </c>
      <c r="AO76" s="408">
        <v>0</v>
      </c>
      <c r="AP76" s="408">
        <v>0</v>
      </c>
      <c r="AQ76" s="408">
        <v>0</v>
      </c>
      <c r="AR76" s="408">
        <v>0</v>
      </c>
      <c r="AS76" s="408">
        <v>0</v>
      </c>
      <c r="AT76" s="408">
        <v>0</v>
      </c>
      <c r="AU76" s="408">
        <v>0</v>
      </c>
      <c r="AV76" s="408">
        <v>0</v>
      </c>
      <c r="AW76" s="408">
        <v>0</v>
      </c>
      <c r="AX76" s="408">
        <v>0</v>
      </c>
      <c r="AY76" s="408">
        <v>0</v>
      </c>
      <c r="AZ76" s="408">
        <v>0</v>
      </c>
      <c r="BA76" s="24">
        <f t="shared" si="36"/>
        <v>0</v>
      </c>
    </row>
    <row r="77" spans="1:72" ht="48" customHeight="1" x14ac:dyDescent="0.25">
      <c r="A77" s="6"/>
      <c r="B77" s="416" t="s">
        <v>709</v>
      </c>
      <c r="C77" s="417" t="s">
        <v>146</v>
      </c>
      <c r="D77" s="416" t="s">
        <v>93</v>
      </c>
      <c r="E77" s="404">
        <f t="shared" ref="E77:AV77" si="37">E78+E79+E81+E82+E83+E84+E85+E87</f>
        <v>0</v>
      </c>
      <c r="F77" s="404">
        <f t="shared" si="37"/>
        <v>0</v>
      </c>
      <c r="G77" s="404">
        <f t="shared" si="37"/>
        <v>0</v>
      </c>
      <c r="H77" s="404">
        <f t="shared" si="37"/>
        <v>0</v>
      </c>
      <c r="I77" s="405"/>
      <c r="J77" s="404">
        <f t="shared" si="37"/>
        <v>0</v>
      </c>
      <c r="K77" s="404">
        <f t="shared" si="37"/>
        <v>0</v>
      </c>
      <c r="L77" s="404">
        <f t="shared" si="37"/>
        <v>0</v>
      </c>
      <c r="M77" s="615">
        <f t="shared" si="37"/>
        <v>0</v>
      </c>
      <c r="N77" s="404">
        <f t="shared" si="37"/>
        <v>0</v>
      </c>
      <c r="O77" s="404">
        <f t="shared" si="37"/>
        <v>0</v>
      </c>
      <c r="P77" s="404">
        <f t="shared" si="37"/>
        <v>0</v>
      </c>
      <c r="Q77" s="404">
        <f t="shared" si="37"/>
        <v>0</v>
      </c>
      <c r="R77" s="404">
        <f t="shared" si="37"/>
        <v>0</v>
      </c>
      <c r="S77" s="404">
        <f t="shared" si="37"/>
        <v>0</v>
      </c>
      <c r="T77" s="404">
        <f t="shared" si="37"/>
        <v>0</v>
      </c>
      <c r="U77" s="404">
        <f t="shared" si="37"/>
        <v>0</v>
      </c>
      <c r="V77" s="404">
        <f t="shared" si="37"/>
        <v>0</v>
      </c>
      <c r="W77" s="404">
        <f t="shared" si="37"/>
        <v>0</v>
      </c>
      <c r="X77" s="404">
        <f t="shared" si="37"/>
        <v>0</v>
      </c>
      <c r="Y77" s="404">
        <f t="shared" si="37"/>
        <v>0</v>
      </c>
      <c r="Z77" s="404">
        <f t="shared" si="37"/>
        <v>0</v>
      </c>
      <c r="AA77" s="404">
        <f t="shared" si="37"/>
        <v>0</v>
      </c>
      <c r="AB77" s="404">
        <f t="shared" si="37"/>
        <v>0</v>
      </c>
      <c r="AC77" s="404">
        <f t="shared" si="37"/>
        <v>0</v>
      </c>
      <c r="AD77" s="404">
        <f t="shared" si="37"/>
        <v>0</v>
      </c>
      <c r="AE77" s="404">
        <f t="shared" si="37"/>
        <v>0</v>
      </c>
      <c r="AF77" s="404">
        <f t="shared" si="37"/>
        <v>0</v>
      </c>
      <c r="AG77" s="404">
        <f t="shared" si="37"/>
        <v>0</v>
      </c>
      <c r="AH77" s="404">
        <f t="shared" si="37"/>
        <v>0</v>
      </c>
      <c r="AI77" s="404">
        <f t="shared" si="37"/>
        <v>0</v>
      </c>
      <c r="AJ77" s="404">
        <f t="shared" si="37"/>
        <v>0</v>
      </c>
      <c r="AK77" s="404">
        <f t="shared" si="37"/>
        <v>0</v>
      </c>
      <c r="AL77" s="404">
        <f t="shared" si="37"/>
        <v>0</v>
      </c>
      <c r="AM77" s="404">
        <f t="shared" si="37"/>
        <v>0</v>
      </c>
      <c r="AN77" s="404">
        <f t="shared" si="37"/>
        <v>0</v>
      </c>
      <c r="AO77" s="405">
        <f t="shared" si="37"/>
        <v>0</v>
      </c>
      <c r="AP77" s="405">
        <f t="shared" si="37"/>
        <v>0</v>
      </c>
      <c r="AQ77" s="404">
        <f t="shared" si="37"/>
        <v>0</v>
      </c>
      <c r="AR77" s="404">
        <f t="shared" si="37"/>
        <v>0</v>
      </c>
      <c r="AS77" s="404">
        <f t="shared" si="37"/>
        <v>0</v>
      </c>
      <c r="AT77" s="404">
        <f t="shared" si="37"/>
        <v>0</v>
      </c>
      <c r="AU77" s="404">
        <f t="shared" si="37"/>
        <v>0</v>
      </c>
      <c r="AV77" s="404">
        <f t="shared" si="37"/>
        <v>0</v>
      </c>
      <c r="AW77" s="404"/>
      <c r="AX77" s="404"/>
      <c r="AY77" s="404">
        <f>AY78+AY79+AY81+AY82+AY83+AY84+AY85+AY87</f>
        <v>0</v>
      </c>
      <c r="AZ77" s="404">
        <f>AZ78+AZ79+AZ81+AZ82+AZ83+AZ84+AZ85+AZ87</f>
        <v>0</v>
      </c>
      <c r="BA77" s="24">
        <f t="shared" si="36"/>
        <v>0</v>
      </c>
    </row>
    <row r="78" spans="1:72" ht="42" customHeight="1" x14ac:dyDescent="0.25">
      <c r="A78" s="6"/>
      <c r="B78" s="415" t="s">
        <v>710</v>
      </c>
      <c r="C78" s="602" t="s">
        <v>164</v>
      </c>
      <c r="D78" s="601" t="s">
        <v>93</v>
      </c>
      <c r="E78" s="404">
        <v>0</v>
      </c>
      <c r="F78" s="404">
        <v>0</v>
      </c>
      <c r="G78" s="404">
        <v>0</v>
      </c>
      <c r="H78" s="404">
        <v>0</v>
      </c>
      <c r="I78" s="404">
        <v>0</v>
      </c>
      <c r="J78" s="404">
        <v>0</v>
      </c>
      <c r="K78" s="404">
        <v>0</v>
      </c>
      <c r="L78" s="404">
        <v>0</v>
      </c>
      <c r="M78" s="615">
        <v>0</v>
      </c>
      <c r="N78" s="404">
        <v>0</v>
      </c>
      <c r="O78" s="404">
        <v>0</v>
      </c>
      <c r="P78" s="404">
        <v>0</v>
      </c>
      <c r="Q78" s="404">
        <v>0</v>
      </c>
      <c r="R78" s="404">
        <v>0</v>
      </c>
      <c r="S78" s="404">
        <v>0</v>
      </c>
      <c r="T78" s="404">
        <v>0</v>
      </c>
      <c r="U78" s="404">
        <v>0</v>
      </c>
      <c r="V78" s="404">
        <v>0</v>
      </c>
      <c r="W78" s="404">
        <v>0</v>
      </c>
      <c r="X78" s="404">
        <v>0</v>
      </c>
      <c r="Y78" s="404">
        <v>0</v>
      </c>
      <c r="Z78" s="404">
        <v>0</v>
      </c>
      <c r="AA78" s="404">
        <v>0</v>
      </c>
      <c r="AB78" s="404">
        <v>0</v>
      </c>
      <c r="AC78" s="404">
        <v>0</v>
      </c>
      <c r="AD78" s="404">
        <v>0</v>
      </c>
      <c r="AE78" s="404">
        <v>0</v>
      </c>
      <c r="AF78" s="404">
        <v>0</v>
      </c>
      <c r="AG78" s="404">
        <v>0</v>
      </c>
      <c r="AH78" s="404">
        <v>0</v>
      </c>
      <c r="AI78" s="404">
        <v>0</v>
      </c>
      <c r="AJ78" s="404">
        <v>0</v>
      </c>
      <c r="AK78" s="404">
        <v>0</v>
      </c>
      <c r="AL78" s="404">
        <v>0</v>
      </c>
      <c r="AM78" s="404">
        <v>0</v>
      </c>
      <c r="AN78" s="404">
        <v>0</v>
      </c>
      <c r="AO78" s="404">
        <v>0</v>
      </c>
      <c r="AP78" s="404">
        <v>0</v>
      </c>
      <c r="AQ78" s="404">
        <v>0</v>
      </c>
      <c r="AR78" s="404">
        <v>0</v>
      </c>
      <c r="AS78" s="404">
        <v>0</v>
      </c>
      <c r="AT78" s="404">
        <v>0</v>
      </c>
      <c r="AU78" s="404">
        <v>0</v>
      </c>
      <c r="AV78" s="404">
        <v>0</v>
      </c>
      <c r="AW78" s="404"/>
      <c r="AX78" s="404">
        <v>0</v>
      </c>
      <c r="AY78" s="404">
        <v>0</v>
      </c>
      <c r="AZ78" s="404">
        <v>0</v>
      </c>
      <c r="BA78" s="24">
        <f t="shared" si="36"/>
        <v>0</v>
      </c>
    </row>
    <row r="79" spans="1:72" ht="42" customHeight="1" x14ac:dyDescent="0.25">
      <c r="A79" s="6"/>
      <c r="B79" s="600" t="s">
        <v>1548</v>
      </c>
      <c r="C79" s="420" t="s">
        <v>166</v>
      </c>
      <c r="D79" s="397" t="s">
        <v>93</v>
      </c>
      <c r="E79" s="400">
        <f t="shared" ref="E79:AZ79" si="38">SUBTOTAL(9,E80)</f>
        <v>0</v>
      </c>
      <c r="F79" s="400">
        <f t="shared" si="38"/>
        <v>0</v>
      </c>
      <c r="G79" s="400">
        <f t="shared" si="38"/>
        <v>0</v>
      </c>
      <c r="H79" s="400">
        <f t="shared" si="38"/>
        <v>0</v>
      </c>
      <c r="I79" s="400">
        <f t="shared" si="38"/>
        <v>0</v>
      </c>
      <c r="J79" s="400">
        <f t="shared" si="38"/>
        <v>0</v>
      </c>
      <c r="K79" s="400">
        <f t="shared" si="38"/>
        <v>0</v>
      </c>
      <c r="L79" s="400">
        <f t="shared" si="38"/>
        <v>0</v>
      </c>
      <c r="M79" s="614">
        <f t="shared" si="38"/>
        <v>0</v>
      </c>
      <c r="N79" s="400">
        <f t="shared" si="38"/>
        <v>0</v>
      </c>
      <c r="O79" s="400">
        <f t="shared" si="38"/>
        <v>0</v>
      </c>
      <c r="P79" s="400">
        <f t="shared" si="38"/>
        <v>0</v>
      </c>
      <c r="Q79" s="400">
        <f t="shared" si="38"/>
        <v>0</v>
      </c>
      <c r="R79" s="400">
        <f t="shared" si="38"/>
        <v>0</v>
      </c>
      <c r="S79" s="400">
        <f t="shared" si="38"/>
        <v>0</v>
      </c>
      <c r="T79" s="400">
        <f t="shared" si="38"/>
        <v>0</v>
      </c>
      <c r="U79" s="400">
        <f t="shared" si="38"/>
        <v>0</v>
      </c>
      <c r="V79" s="400">
        <f t="shared" si="38"/>
        <v>0</v>
      </c>
      <c r="W79" s="400">
        <f t="shared" si="38"/>
        <v>0</v>
      </c>
      <c r="X79" s="400">
        <f t="shared" si="38"/>
        <v>0</v>
      </c>
      <c r="Y79" s="400">
        <f t="shared" si="38"/>
        <v>0</v>
      </c>
      <c r="Z79" s="400">
        <f t="shared" si="38"/>
        <v>0</v>
      </c>
      <c r="AA79" s="400">
        <f t="shared" si="38"/>
        <v>0</v>
      </c>
      <c r="AB79" s="400">
        <f t="shared" si="38"/>
        <v>0</v>
      </c>
      <c r="AC79" s="400">
        <f t="shared" si="38"/>
        <v>0</v>
      </c>
      <c r="AD79" s="400">
        <f t="shared" si="38"/>
        <v>0</v>
      </c>
      <c r="AE79" s="400">
        <f t="shared" si="38"/>
        <v>0</v>
      </c>
      <c r="AF79" s="400">
        <f t="shared" si="38"/>
        <v>0</v>
      </c>
      <c r="AG79" s="400">
        <f t="shared" si="38"/>
        <v>0</v>
      </c>
      <c r="AH79" s="400">
        <f t="shared" si="38"/>
        <v>0</v>
      </c>
      <c r="AI79" s="400">
        <f t="shared" si="38"/>
        <v>0</v>
      </c>
      <c r="AJ79" s="400">
        <f t="shared" si="38"/>
        <v>0</v>
      </c>
      <c r="AK79" s="400">
        <f t="shared" si="38"/>
        <v>0</v>
      </c>
      <c r="AL79" s="400">
        <f t="shared" si="38"/>
        <v>0</v>
      </c>
      <c r="AM79" s="400">
        <f t="shared" si="38"/>
        <v>0</v>
      </c>
      <c r="AN79" s="400">
        <f t="shared" si="38"/>
        <v>0</v>
      </c>
      <c r="AO79" s="408">
        <v>0</v>
      </c>
      <c r="AP79" s="408">
        <v>0</v>
      </c>
      <c r="AQ79" s="400">
        <f t="shared" si="38"/>
        <v>0</v>
      </c>
      <c r="AR79" s="400">
        <f t="shared" si="38"/>
        <v>0</v>
      </c>
      <c r="AS79" s="400">
        <f t="shared" si="38"/>
        <v>0</v>
      </c>
      <c r="AT79" s="400">
        <f t="shared" si="38"/>
        <v>0</v>
      </c>
      <c r="AU79" s="400">
        <f t="shared" si="38"/>
        <v>0</v>
      </c>
      <c r="AV79" s="400">
        <f t="shared" si="38"/>
        <v>0</v>
      </c>
      <c r="AW79" s="400">
        <f t="shared" si="38"/>
        <v>0</v>
      </c>
      <c r="AX79" s="400">
        <f t="shared" si="38"/>
        <v>0</v>
      </c>
      <c r="AY79" s="400">
        <f t="shared" si="38"/>
        <v>0</v>
      </c>
      <c r="AZ79" s="400">
        <f t="shared" si="38"/>
        <v>0</v>
      </c>
      <c r="BA79" s="24">
        <f t="shared" si="36"/>
        <v>0</v>
      </c>
    </row>
    <row r="80" spans="1:72" hidden="1" x14ac:dyDescent="0.25">
      <c r="B80" s="311"/>
      <c r="C80" s="312"/>
      <c r="D80" s="67"/>
      <c r="E80" s="316"/>
      <c r="F80" s="316"/>
      <c r="G80" s="316"/>
      <c r="H80" s="316"/>
      <c r="I80" s="316"/>
      <c r="J80" s="316"/>
      <c r="K80" s="316"/>
      <c r="L80" s="316"/>
      <c r="M80" s="378"/>
      <c r="N80" s="316"/>
      <c r="O80" s="316"/>
      <c r="P80" s="316"/>
      <c r="Q80" s="316"/>
      <c r="R80" s="316"/>
      <c r="S80" s="316"/>
      <c r="T80" s="316"/>
      <c r="U80" s="316"/>
      <c r="V80" s="316"/>
      <c r="W80" s="316"/>
      <c r="X80" s="316"/>
      <c r="Y80" s="316"/>
      <c r="Z80" s="316"/>
      <c r="AA80" s="316"/>
      <c r="AB80" s="316"/>
      <c r="AC80" s="316"/>
      <c r="AD80" s="316"/>
      <c r="AE80" s="316"/>
      <c r="AF80" s="316"/>
      <c r="AG80" s="316"/>
      <c r="AH80" s="316"/>
      <c r="AI80" s="316"/>
      <c r="AJ80" s="316"/>
      <c r="AK80" s="316"/>
      <c r="AL80" s="316"/>
      <c r="AM80" s="316"/>
      <c r="AN80" s="316"/>
      <c r="AO80" s="68"/>
      <c r="AP80" s="547"/>
      <c r="AQ80" s="316"/>
      <c r="AR80" s="316"/>
      <c r="AS80" s="316"/>
      <c r="AT80" s="316"/>
      <c r="AU80" s="316"/>
      <c r="AV80" s="316"/>
      <c r="AW80" s="316"/>
      <c r="AX80" s="316"/>
      <c r="AY80" s="316"/>
      <c r="AZ80" s="316"/>
      <c r="BA80" s="26"/>
    </row>
    <row r="81" spans="1:90" ht="42" customHeight="1" x14ac:dyDescent="0.25">
      <c r="A81" s="6"/>
      <c r="B81" s="397" t="s">
        <v>1549</v>
      </c>
      <c r="C81" s="398" t="s">
        <v>168</v>
      </c>
      <c r="D81" s="397" t="s">
        <v>93</v>
      </c>
      <c r="E81" s="400">
        <v>0</v>
      </c>
      <c r="F81" s="400">
        <v>0</v>
      </c>
      <c r="G81" s="400">
        <v>0</v>
      </c>
      <c r="H81" s="400">
        <v>0</v>
      </c>
      <c r="I81" s="400">
        <v>0</v>
      </c>
      <c r="J81" s="400">
        <v>0</v>
      </c>
      <c r="K81" s="400">
        <v>0</v>
      </c>
      <c r="L81" s="400">
        <v>0</v>
      </c>
      <c r="M81" s="614">
        <v>0</v>
      </c>
      <c r="N81" s="400">
        <v>0</v>
      </c>
      <c r="O81" s="400">
        <v>0</v>
      </c>
      <c r="P81" s="400">
        <v>0</v>
      </c>
      <c r="Q81" s="400">
        <v>0</v>
      </c>
      <c r="R81" s="400">
        <v>0</v>
      </c>
      <c r="S81" s="400">
        <v>0</v>
      </c>
      <c r="T81" s="400">
        <v>0</v>
      </c>
      <c r="U81" s="400">
        <v>0</v>
      </c>
      <c r="V81" s="400">
        <v>0</v>
      </c>
      <c r="W81" s="400">
        <v>0</v>
      </c>
      <c r="X81" s="400">
        <v>0</v>
      </c>
      <c r="Y81" s="400">
        <v>0</v>
      </c>
      <c r="Z81" s="400">
        <v>0</v>
      </c>
      <c r="AA81" s="400">
        <v>0</v>
      </c>
      <c r="AB81" s="400">
        <v>0</v>
      </c>
      <c r="AC81" s="400">
        <v>0</v>
      </c>
      <c r="AD81" s="400">
        <v>0</v>
      </c>
      <c r="AE81" s="400">
        <v>0</v>
      </c>
      <c r="AF81" s="400">
        <v>0</v>
      </c>
      <c r="AG81" s="400">
        <v>0</v>
      </c>
      <c r="AH81" s="400">
        <v>0</v>
      </c>
      <c r="AI81" s="400">
        <v>0</v>
      </c>
      <c r="AJ81" s="400">
        <v>0</v>
      </c>
      <c r="AK81" s="400">
        <v>0</v>
      </c>
      <c r="AL81" s="400">
        <v>0</v>
      </c>
      <c r="AM81" s="400">
        <v>0</v>
      </c>
      <c r="AN81" s="400">
        <v>0</v>
      </c>
      <c r="AO81" s="400">
        <v>0</v>
      </c>
      <c r="AP81" s="400">
        <v>0</v>
      </c>
      <c r="AQ81" s="400">
        <v>0</v>
      </c>
      <c r="AR81" s="400">
        <v>0</v>
      </c>
      <c r="AS81" s="400">
        <v>0</v>
      </c>
      <c r="AT81" s="400">
        <v>0</v>
      </c>
      <c r="AU81" s="400">
        <v>0</v>
      </c>
      <c r="AV81" s="400">
        <v>0</v>
      </c>
      <c r="AW81" s="400">
        <v>0</v>
      </c>
      <c r="AX81" s="400">
        <v>0</v>
      </c>
      <c r="AY81" s="400">
        <v>0</v>
      </c>
      <c r="AZ81" s="400">
        <v>0</v>
      </c>
      <c r="BA81" s="24">
        <f>AX81+AP81</f>
        <v>0</v>
      </c>
    </row>
    <row r="82" spans="1:90" s="4" customFormat="1" ht="48" customHeight="1" x14ac:dyDescent="0.25">
      <c r="A82" s="6"/>
      <c r="B82" s="416" t="s">
        <v>124</v>
      </c>
      <c r="C82" s="417" t="s">
        <v>170</v>
      </c>
      <c r="D82" s="601" t="s">
        <v>93</v>
      </c>
      <c r="E82" s="404">
        <v>0</v>
      </c>
      <c r="F82" s="404">
        <v>0</v>
      </c>
      <c r="G82" s="404">
        <v>0</v>
      </c>
      <c r="H82" s="404">
        <v>0</v>
      </c>
      <c r="I82" s="404">
        <v>0</v>
      </c>
      <c r="J82" s="404">
        <v>0</v>
      </c>
      <c r="K82" s="404">
        <v>0</v>
      </c>
      <c r="L82" s="404">
        <v>0</v>
      </c>
      <c r="M82" s="615">
        <v>0</v>
      </c>
      <c r="N82" s="404">
        <v>0</v>
      </c>
      <c r="O82" s="404">
        <v>0</v>
      </c>
      <c r="P82" s="404">
        <v>0</v>
      </c>
      <c r="Q82" s="404">
        <v>0</v>
      </c>
      <c r="R82" s="404">
        <v>0</v>
      </c>
      <c r="S82" s="404">
        <v>0</v>
      </c>
      <c r="T82" s="404">
        <v>0</v>
      </c>
      <c r="U82" s="404">
        <v>0</v>
      </c>
      <c r="V82" s="404">
        <v>0</v>
      </c>
      <c r="W82" s="404">
        <v>0</v>
      </c>
      <c r="X82" s="404">
        <v>0</v>
      </c>
      <c r="Y82" s="404">
        <v>0</v>
      </c>
      <c r="Z82" s="404">
        <v>0</v>
      </c>
      <c r="AA82" s="404">
        <v>0</v>
      </c>
      <c r="AB82" s="404">
        <v>0</v>
      </c>
      <c r="AC82" s="404">
        <v>0</v>
      </c>
      <c r="AD82" s="404">
        <v>0</v>
      </c>
      <c r="AE82" s="404">
        <v>0</v>
      </c>
      <c r="AF82" s="404">
        <v>0</v>
      </c>
      <c r="AG82" s="404">
        <v>0</v>
      </c>
      <c r="AH82" s="404">
        <v>0</v>
      </c>
      <c r="AI82" s="404">
        <v>0</v>
      </c>
      <c r="AJ82" s="404">
        <v>0</v>
      </c>
      <c r="AK82" s="404">
        <v>0</v>
      </c>
      <c r="AL82" s="404">
        <v>0</v>
      </c>
      <c r="AM82" s="404">
        <v>0</v>
      </c>
      <c r="AN82" s="404">
        <v>0</v>
      </c>
      <c r="AO82" s="404">
        <v>0</v>
      </c>
      <c r="AP82" s="404">
        <v>0</v>
      </c>
      <c r="AQ82" s="404">
        <v>0</v>
      </c>
      <c r="AR82" s="404">
        <v>0</v>
      </c>
      <c r="AS82" s="404">
        <v>0</v>
      </c>
      <c r="AT82" s="404">
        <v>0</v>
      </c>
      <c r="AU82" s="404">
        <v>0</v>
      </c>
      <c r="AV82" s="404">
        <v>0</v>
      </c>
      <c r="AW82" s="404">
        <v>0</v>
      </c>
      <c r="AX82" s="404">
        <v>0</v>
      </c>
      <c r="AY82" s="404">
        <v>0</v>
      </c>
      <c r="AZ82" s="404">
        <v>0</v>
      </c>
      <c r="BA82" s="24">
        <f>AX82+AP82</f>
        <v>0</v>
      </c>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row>
    <row r="83" spans="1:90" s="4" customFormat="1" ht="42" customHeight="1" x14ac:dyDescent="0.25">
      <c r="A83" s="6"/>
      <c r="B83" s="397" t="s">
        <v>712</v>
      </c>
      <c r="C83" s="398" t="s">
        <v>172</v>
      </c>
      <c r="D83" s="397" t="s">
        <v>93</v>
      </c>
      <c r="E83" s="400">
        <v>0</v>
      </c>
      <c r="F83" s="400">
        <v>0</v>
      </c>
      <c r="G83" s="400">
        <v>0</v>
      </c>
      <c r="H83" s="400">
        <v>0</v>
      </c>
      <c r="I83" s="400">
        <v>0</v>
      </c>
      <c r="J83" s="400">
        <v>0</v>
      </c>
      <c r="K83" s="400">
        <v>0</v>
      </c>
      <c r="L83" s="400">
        <v>0</v>
      </c>
      <c r="M83" s="614">
        <v>0</v>
      </c>
      <c r="N83" s="400">
        <v>0</v>
      </c>
      <c r="O83" s="400">
        <v>0</v>
      </c>
      <c r="P83" s="400">
        <v>0</v>
      </c>
      <c r="Q83" s="400">
        <v>0</v>
      </c>
      <c r="R83" s="400">
        <v>0</v>
      </c>
      <c r="S83" s="400">
        <v>0</v>
      </c>
      <c r="T83" s="400">
        <v>0</v>
      </c>
      <c r="U83" s="400">
        <v>0</v>
      </c>
      <c r="V83" s="400">
        <v>0</v>
      </c>
      <c r="W83" s="400">
        <v>0</v>
      </c>
      <c r="X83" s="400">
        <v>0</v>
      </c>
      <c r="Y83" s="400">
        <v>0</v>
      </c>
      <c r="Z83" s="400">
        <v>0</v>
      </c>
      <c r="AA83" s="400">
        <v>0</v>
      </c>
      <c r="AB83" s="400">
        <v>0</v>
      </c>
      <c r="AC83" s="400">
        <v>0</v>
      </c>
      <c r="AD83" s="400">
        <v>0</v>
      </c>
      <c r="AE83" s="400">
        <v>0</v>
      </c>
      <c r="AF83" s="400">
        <v>0</v>
      </c>
      <c r="AG83" s="400">
        <v>0</v>
      </c>
      <c r="AH83" s="400">
        <v>0</v>
      </c>
      <c r="AI83" s="400">
        <v>0</v>
      </c>
      <c r="AJ83" s="400">
        <v>0</v>
      </c>
      <c r="AK83" s="400">
        <v>0</v>
      </c>
      <c r="AL83" s="400">
        <v>0</v>
      </c>
      <c r="AM83" s="400">
        <v>0</v>
      </c>
      <c r="AN83" s="400">
        <v>0</v>
      </c>
      <c r="AO83" s="400">
        <v>0</v>
      </c>
      <c r="AP83" s="400">
        <v>0</v>
      </c>
      <c r="AQ83" s="400">
        <v>0</v>
      </c>
      <c r="AR83" s="400">
        <v>0</v>
      </c>
      <c r="AS83" s="400">
        <v>0</v>
      </c>
      <c r="AT83" s="400">
        <v>0</v>
      </c>
      <c r="AU83" s="400">
        <v>0</v>
      </c>
      <c r="AV83" s="400">
        <v>0</v>
      </c>
      <c r="AW83" s="400">
        <v>0</v>
      </c>
      <c r="AX83" s="400">
        <v>0</v>
      </c>
      <c r="AY83" s="400">
        <v>0</v>
      </c>
      <c r="AZ83" s="400">
        <v>0</v>
      </c>
      <c r="BA83" s="24">
        <f>AX83+AP83</f>
        <v>0</v>
      </c>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row>
    <row r="84" spans="1:90" s="4" customFormat="1" ht="42" customHeight="1" x14ac:dyDescent="0.25">
      <c r="A84" s="6"/>
      <c r="B84" s="397" t="s">
        <v>713</v>
      </c>
      <c r="C84" s="398" t="s">
        <v>645</v>
      </c>
      <c r="D84" s="397" t="s">
        <v>93</v>
      </c>
      <c r="E84" s="400">
        <v>0</v>
      </c>
      <c r="F84" s="400">
        <v>0</v>
      </c>
      <c r="G84" s="400">
        <v>0</v>
      </c>
      <c r="H84" s="400">
        <v>0</v>
      </c>
      <c r="I84" s="400">
        <v>0</v>
      </c>
      <c r="J84" s="400">
        <v>0</v>
      </c>
      <c r="K84" s="400">
        <v>0</v>
      </c>
      <c r="L84" s="400">
        <v>0</v>
      </c>
      <c r="M84" s="614">
        <v>0</v>
      </c>
      <c r="N84" s="400">
        <v>0</v>
      </c>
      <c r="O84" s="400">
        <v>0</v>
      </c>
      <c r="P84" s="400">
        <v>0</v>
      </c>
      <c r="Q84" s="400">
        <v>0</v>
      </c>
      <c r="R84" s="400">
        <v>0</v>
      </c>
      <c r="S84" s="400">
        <v>0</v>
      </c>
      <c r="T84" s="400">
        <v>0</v>
      </c>
      <c r="U84" s="400">
        <v>0</v>
      </c>
      <c r="V84" s="400">
        <v>0</v>
      </c>
      <c r="W84" s="400">
        <v>0</v>
      </c>
      <c r="X84" s="400">
        <v>0</v>
      </c>
      <c r="Y84" s="400">
        <v>0</v>
      </c>
      <c r="Z84" s="400">
        <v>0</v>
      </c>
      <c r="AA84" s="400">
        <v>0</v>
      </c>
      <c r="AB84" s="400">
        <v>0</v>
      </c>
      <c r="AC84" s="400">
        <v>0</v>
      </c>
      <c r="AD84" s="400">
        <v>0</v>
      </c>
      <c r="AE84" s="400">
        <v>0</v>
      </c>
      <c r="AF84" s="400">
        <v>0</v>
      </c>
      <c r="AG84" s="400">
        <v>0</v>
      </c>
      <c r="AH84" s="400">
        <v>0</v>
      </c>
      <c r="AI84" s="400">
        <v>0</v>
      </c>
      <c r="AJ84" s="400">
        <v>0</v>
      </c>
      <c r="AK84" s="400">
        <v>0</v>
      </c>
      <c r="AL84" s="400">
        <v>0</v>
      </c>
      <c r="AM84" s="400">
        <v>0</v>
      </c>
      <c r="AN84" s="400">
        <v>0</v>
      </c>
      <c r="AO84" s="400">
        <v>0</v>
      </c>
      <c r="AP84" s="400">
        <v>0</v>
      </c>
      <c r="AQ84" s="400">
        <v>0</v>
      </c>
      <c r="AR84" s="400">
        <v>0</v>
      </c>
      <c r="AS84" s="400">
        <v>0</v>
      </c>
      <c r="AT84" s="400">
        <v>0</v>
      </c>
      <c r="AU84" s="400">
        <v>0</v>
      </c>
      <c r="AV84" s="400">
        <v>0</v>
      </c>
      <c r="AW84" s="400">
        <v>0</v>
      </c>
      <c r="AX84" s="400">
        <v>0</v>
      </c>
      <c r="AY84" s="400">
        <v>0</v>
      </c>
      <c r="AZ84" s="400">
        <v>0</v>
      </c>
      <c r="BA84" s="24">
        <f>AX84+AP84</f>
        <v>0</v>
      </c>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row>
    <row r="85" spans="1:90" s="4" customFormat="1" ht="48" customHeight="1" x14ac:dyDescent="0.25">
      <c r="A85" s="6"/>
      <c r="B85" s="416" t="s">
        <v>126</v>
      </c>
      <c r="C85" s="602" t="s">
        <v>175</v>
      </c>
      <c r="D85" s="601" t="s">
        <v>93</v>
      </c>
      <c r="E85" s="405">
        <f t="shared" ref="E85:AZ85" si="39">SUBTOTAL(9,E86:E86)</f>
        <v>0</v>
      </c>
      <c r="F85" s="405">
        <f t="shared" si="39"/>
        <v>0</v>
      </c>
      <c r="G85" s="405">
        <f t="shared" si="39"/>
        <v>0</v>
      </c>
      <c r="H85" s="405">
        <f t="shared" si="39"/>
        <v>0</v>
      </c>
      <c r="I85" s="405">
        <f t="shared" si="39"/>
        <v>0.35</v>
      </c>
      <c r="J85" s="405">
        <f t="shared" si="39"/>
        <v>0</v>
      </c>
      <c r="K85" s="405">
        <f t="shared" si="39"/>
        <v>0</v>
      </c>
      <c r="L85" s="405">
        <f t="shared" si="39"/>
        <v>0</v>
      </c>
      <c r="M85" s="405">
        <f t="shared" si="39"/>
        <v>0</v>
      </c>
      <c r="N85" s="405">
        <f t="shared" si="39"/>
        <v>0</v>
      </c>
      <c r="O85" s="405">
        <f t="shared" si="39"/>
        <v>0</v>
      </c>
      <c r="P85" s="405">
        <f t="shared" si="39"/>
        <v>0</v>
      </c>
      <c r="Q85" s="405">
        <f t="shared" si="39"/>
        <v>0</v>
      </c>
      <c r="R85" s="405">
        <f t="shared" si="39"/>
        <v>0</v>
      </c>
      <c r="S85" s="405">
        <f t="shared" si="39"/>
        <v>0</v>
      </c>
      <c r="T85" s="405">
        <f t="shared" si="39"/>
        <v>0</v>
      </c>
      <c r="U85" s="405">
        <f t="shared" si="39"/>
        <v>0</v>
      </c>
      <c r="V85" s="405">
        <f t="shared" si="39"/>
        <v>0</v>
      </c>
      <c r="W85" s="405">
        <f t="shared" si="39"/>
        <v>0</v>
      </c>
      <c r="X85" s="405">
        <f t="shared" si="39"/>
        <v>0</v>
      </c>
      <c r="Y85" s="405">
        <f t="shared" si="39"/>
        <v>0</v>
      </c>
      <c r="Z85" s="405">
        <f t="shared" si="39"/>
        <v>0</v>
      </c>
      <c r="AA85" s="405">
        <f t="shared" si="39"/>
        <v>0</v>
      </c>
      <c r="AB85" s="405">
        <f t="shared" si="39"/>
        <v>0</v>
      </c>
      <c r="AC85" s="405">
        <f t="shared" si="39"/>
        <v>0</v>
      </c>
      <c r="AD85" s="405">
        <f t="shared" si="39"/>
        <v>0</v>
      </c>
      <c r="AE85" s="405">
        <f t="shared" si="39"/>
        <v>0</v>
      </c>
      <c r="AF85" s="405">
        <f t="shared" si="39"/>
        <v>0</v>
      </c>
      <c r="AG85" s="405">
        <f t="shared" si="39"/>
        <v>0</v>
      </c>
      <c r="AH85" s="405">
        <f t="shared" si="39"/>
        <v>0</v>
      </c>
      <c r="AI85" s="405">
        <f t="shared" si="39"/>
        <v>0</v>
      </c>
      <c r="AJ85" s="405">
        <f t="shared" si="39"/>
        <v>0</v>
      </c>
      <c r="AK85" s="405">
        <f t="shared" si="39"/>
        <v>0</v>
      </c>
      <c r="AL85" s="405">
        <f t="shared" si="39"/>
        <v>0</v>
      </c>
      <c r="AM85" s="405">
        <f t="shared" si="39"/>
        <v>0</v>
      </c>
      <c r="AN85" s="405">
        <f t="shared" si="39"/>
        <v>0</v>
      </c>
      <c r="AO85" s="405">
        <f t="shared" si="39"/>
        <v>0</v>
      </c>
      <c r="AP85" s="405">
        <f t="shared" si="39"/>
        <v>0</v>
      </c>
      <c r="AQ85" s="405">
        <f t="shared" si="39"/>
        <v>0</v>
      </c>
      <c r="AR85" s="405">
        <f t="shared" si="39"/>
        <v>0</v>
      </c>
      <c r="AS85" s="405">
        <f t="shared" si="39"/>
        <v>0</v>
      </c>
      <c r="AT85" s="405">
        <f t="shared" si="39"/>
        <v>0</v>
      </c>
      <c r="AU85" s="405">
        <f t="shared" si="39"/>
        <v>0</v>
      </c>
      <c r="AV85" s="405">
        <f t="shared" si="39"/>
        <v>0</v>
      </c>
      <c r="AW85" s="405">
        <f t="shared" si="39"/>
        <v>1.5</v>
      </c>
      <c r="AX85" s="405">
        <f t="shared" si="39"/>
        <v>1.5</v>
      </c>
      <c r="AY85" s="404">
        <f t="shared" si="39"/>
        <v>0</v>
      </c>
      <c r="AZ85" s="404">
        <f t="shared" si="39"/>
        <v>0</v>
      </c>
      <c r="BA85" s="24">
        <f>AX85+AP85</f>
        <v>1.5</v>
      </c>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row>
    <row r="86" spans="1:90" s="4" customFormat="1" ht="33" customHeight="1" x14ac:dyDescent="0.25">
      <c r="A86" s="6"/>
      <c r="B86" s="67" t="s">
        <v>126</v>
      </c>
      <c r="C86" s="620" t="s">
        <v>1435</v>
      </c>
      <c r="D86" s="421" t="s">
        <v>1634</v>
      </c>
      <c r="E86" s="316"/>
      <c r="F86" s="316"/>
      <c r="G86" s="316"/>
      <c r="H86" s="316"/>
      <c r="I86" s="316">
        <v>0.35</v>
      </c>
      <c r="J86" s="316"/>
      <c r="K86" s="316"/>
      <c r="L86" s="316"/>
      <c r="M86" s="378"/>
      <c r="N86" s="316"/>
      <c r="O86" s="316"/>
      <c r="P86" s="316"/>
      <c r="Q86" s="316"/>
      <c r="R86" s="316"/>
      <c r="S86" s="316"/>
      <c r="T86" s="316"/>
      <c r="U86" s="316"/>
      <c r="V86" s="316"/>
      <c r="W86" s="316"/>
      <c r="X86" s="316"/>
      <c r="Y86" s="316"/>
      <c r="Z86" s="316"/>
      <c r="AA86" s="316"/>
      <c r="AB86" s="316"/>
      <c r="AC86" s="316"/>
      <c r="AD86" s="316"/>
      <c r="AE86" s="316"/>
      <c r="AF86" s="316"/>
      <c r="AG86" s="316"/>
      <c r="AH86" s="316"/>
      <c r="AI86" s="316"/>
      <c r="AJ86" s="316"/>
      <c r="AK86" s="316"/>
      <c r="AL86" s="316"/>
      <c r="AM86" s="316"/>
      <c r="AN86" s="316"/>
      <c r="AO86" s="316"/>
      <c r="AP86" s="316"/>
      <c r="AQ86" s="316"/>
      <c r="AR86" s="316"/>
      <c r="AS86" s="316"/>
      <c r="AT86" s="316"/>
      <c r="AU86" s="316"/>
      <c r="AV86" s="316"/>
      <c r="AW86" s="316">
        <v>1.5</v>
      </c>
      <c r="AX86" s="316">
        <v>1.5</v>
      </c>
      <c r="AY86" s="316"/>
      <c r="AZ86" s="316"/>
      <c r="BA86" s="24"/>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row>
    <row r="87" spans="1:90" s="4" customFormat="1" ht="48" customHeight="1" x14ac:dyDescent="0.25">
      <c r="A87" s="6"/>
      <c r="B87" s="416" t="s">
        <v>724</v>
      </c>
      <c r="C87" s="602" t="s">
        <v>177</v>
      </c>
      <c r="D87" s="601" t="s">
        <v>93</v>
      </c>
      <c r="E87" s="404">
        <v>0</v>
      </c>
      <c r="F87" s="404">
        <v>0</v>
      </c>
      <c r="G87" s="404">
        <v>0</v>
      </c>
      <c r="H87" s="404">
        <v>0</v>
      </c>
      <c r="I87" s="404">
        <v>0</v>
      </c>
      <c r="J87" s="404">
        <v>0</v>
      </c>
      <c r="K87" s="404">
        <v>0</v>
      </c>
      <c r="L87" s="404">
        <v>0</v>
      </c>
      <c r="M87" s="615">
        <v>0</v>
      </c>
      <c r="N87" s="404">
        <v>0</v>
      </c>
      <c r="O87" s="404">
        <v>0</v>
      </c>
      <c r="P87" s="404">
        <v>0</v>
      </c>
      <c r="Q87" s="404">
        <v>0</v>
      </c>
      <c r="R87" s="404">
        <v>0</v>
      </c>
      <c r="S87" s="404">
        <v>0</v>
      </c>
      <c r="T87" s="404">
        <v>0</v>
      </c>
      <c r="U87" s="404">
        <v>0</v>
      </c>
      <c r="V87" s="404">
        <v>0</v>
      </c>
      <c r="W87" s="404">
        <v>0</v>
      </c>
      <c r="X87" s="404">
        <v>0</v>
      </c>
      <c r="Y87" s="404">
        <v>0</v>
      </c>
      <c r="Z87" s="404">
        <v>0</v>
      </c>
      <c r="AA87" s="404">
        <v>0</v>
      </c>
      <c r="AB87" s="404">
        <v>0</v>
      </c>
      <c r="AC87" s="404">
        <v>0</v>
      </c>
      <c r="AD87" s="404">
        <v>0</v>
      </c>
      <c r="AE87" s="404">
        <v>0</v>
      </c>
      <c r="AF87" s="404">
        <v>0</v>
      </c>
      <c r="AG87" s="404">
        <v>0</v>
      </c>
      <c r="AH87" s="404">
        <v>0</v>
      </c>
      <c r="AI87" s="404">
        <v>0</v>
      </c>
      <c r="AJ87" s="404">
        <v>0</v>
      </c>
      <c r="AK87" s="404">
        <v>0</v>
      </c>
      <c r="AL87" s="404">
        <v>0</v>
      </c>
      <c r="AM87" s="404">
        <v>0</v>
      </c>
      <c r="AN87" s="404">
        <v>0</v>
      </c>
      <c r="AO87" s="404">
        <v>0</v>
      </c>
      <c r="AP87" s="404">
        <v>0</v>
      </c>
      <c r="AQ87" s="404">
        <v>0</v>
      </c>
      <c r="AR87" s="404">
        <v>0</v>
      </c>
      <c r="AS87" s="404">
        <v>0</v>
      </c>
      <c r="AT87" s="404">
        <v>0</v>
      </c>
      <c r="AU87" s="404">
        <v>0</v>
      </c>
      <c r="AV87" s="404">
        <v>0</v>
      </c>
      <c r="AW87" s="404"/>
      <c r="AX87" s="404">
        <v>0</v>
      </c>
      <c r="AY87" s="404">
        <v>0</v>
      </c>
      <c r="AZ87" s="404">
        <v>0</v>
      </c>
      <c r="BA87" s="24">
        <f t="shared" ref="BA87:BA94" si="40">AX87+AP87</f>
        <v>0</v>
      </c>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row>
    <row r="88" spans="1:90" s="4" customFormat="1" ht="48" customHeight="1" x14ac:dyDescent="0.25">
      <c r="A88" s="6"/>
      <c r="B88" s="416" t="s">
        <v>732</v>
      </c>
      <c r="C88" s="417" t="s">
        <v>179</v>
      </c>
      <c r="D88" s="416" t="s">
        <v>93</v>
      </c>
      <c r="E88" s="404">
        <f>E89+E90</f>
        <v>0</v>
      </c>
      <c r="F88" s="404">
        <f>F89+F90</f>
        <v>0</v>
      </c>
      <c r="G88" s="404">
        <f t="shared" ref="G88:AZ88" si="41">G89+G90</f>
        <v>0</v>
      </c>
      <c r="H88" s="404">
        <f t="shared" si="41"/>
        <v>0</v>
      </c>
      <c r="I88" s="404">
        <f t="shared" si="41"/>
        <v>0</v>
      </c>
      <c r="J88" s="404">
        <f t="shared" si="41"/>
        <v>0</v>
      </c>
      <c r="K88" s="404">
        <f t="shared" si="41"/>
        <v>0</v>
      </c>
      <c r="L88" s="404">
        <f t="shared" si="41"/>
        <v>0</v>
      </c>
      <c r="M88" s="615">
        <f t="shared" si="41"/>
        <v>0</v>
      </c>
      <c r="N88" s="404">
        <f t="shared" si="41"/>
        <v>0</v>
      </c>
      <c r="O88" s="404">
        <f t="shared" si="41"/>
        <v>0</v>
      </c>
      <c r="P88" s="404">
        <f t="shared" si="41"/>
        <v>0</v>
      </c>
      <c r="Q88" s="404">
        <f t="shared" si="41"/>
        <v>0</v>
      </c>
      <c r="R88" s="404">
        <f t="shared" si="41"/>
        <v>0</v>
      </c>
      <c r="S88" s="404">
        <f t="shared" si="41"/>
        <v>0</v>
      </c>
      <c r="T88" s="404">
        <f t="shared" si="41"/>
        <v>0</v>
      </c>
      <c r="U88" s="404">
        <f t="shared" si="41"/>
        <v>0</v>
      </c>
      <c r="V88" s="404">
        <f t="shared" si="41"/>
        <v>0</v>
      </c>
      <c r="W88" s="404">
        <f t="shared" si="41"/>
        <v>0</v>
      </c>
      <c r="X88" s="404">
        <f t="shared" si="41"/>
        <v>0</v>
      </c>
      <c r="Y88" s="404">
        <f t="shared" si="41"/>
        <v>0</v>
      </c>
      <c r="Z88" s="404">
        <f t="shared" si="41"/>
        <v>0</v>
      </c>
      <c r="AA88" s="404">
        <f t="shared" si="41"/>
        <v>0</v>
      </c>
      <c r="AB88" s="404">
        <f t="shared" si="41"/>
        <v>0</v>
      </c>
      <c r="AC88" s="404">
        <f t="shared" si="41"/>
        <v>0</v>
      </c>
      <c r="AD88" s="404">
        <f t="shared" si="41"/>
        <v>0</v>
      </c>
      <c r="AE88" s="404">
        <f t="shared" si="41"/>
        <v>0</v>
      </c>
      <c r="AF88" s="404">
        <f t="shared" si="41"/>
        <v>0</v>
      </c>
      <c r="AG88" s="404">
        <f t="shared" si="41"/>
        <v>0</v>
      </c>
      <c r="AH88" s="404">
        <f t="shared" si="41"/>
        <v>0</v>
      </c>
      <c r="AI88" s="404">
        <f t="shared" si="41"/>
        <v>0</v>
      </c>
      <c r="AJ88" s="404">
        <f t="shared" si="41"/>
        <v>0</v>
      </c>
      <c r="AK88" s="404">
        <f t="shared" si="41"/>
        <v>0</v>
      </c>
      <c r="AL88" s="404">
        <f t="shared" si="41"/>
        <v>0</v>
      </c>
      <c r="AM88" s="404">
        <f t="shared" si="41"/>
        <v>0</v>
      </c>
      <c r="AN88" s="404">
        <f t="shared" si="41"/>
        <v>0</v>
      </c>
      <c r="AO88" s="404">
        <f t="shared" si="41"/>
        <v>0</v>
      </c>
      <c r="AP88" s="404">
        <f t="shared" si="41"/>
        <v>0</v>
      </c>
      <c r="AQ88" s="404">
        <f t="shared" si="41"/>
        <v>0</v>
      </c>
      <c r="AR88" s="404">
        <f t="shared" si="41"/>
        <v>0</v>
      </c>
      <c r="AS88" s="404">
        <f t="shared" si="41"/>
        <v>0</v>
      </c>
      <c r="AT88" s="404">
        <f t="shared" si="41"/>
        <v>0</v>
      </c>
      <c r="AU88" s="404">
        <f t="shared" si="41"/>
        <v>0</v>
      </c>
      <c r="AV88" s="404">
        <f t="shared" si="41"/>
        <v>0</v>
      </c>
      <c r="AW88" s="404"/>
      <c r="AX88" s="404">
        <v>0</v>
      </c>
      <c r="AY88" s="404">
        <f t="shared" si="41"/>
        <v>0</v>
      </c>
      <c r="AZ88" s="404">
        <f t="shared" si="41"/>
        <v>0</v>
      </c>
      <c r="BA88" s="24">
        <f t="shared" si="40"/>
        <v>0</v>
      </c>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row>
    <row r="89" spans="1:90" s="4" customFormat="1" ht="48" customHeight="1" x14ac:dyDescent="0.25">
      <c r="A89" s="6"/>
      <c r="B89" s="416" t="s">
        <v>130</v>
      </c>
      <c r="C89" s="417" t="s">
        <v>1550</v>
      </c>
      <c r="D89" s="416" t="s">
        <v>93</v>
      </c>
      <c r="E89" s="404">
        <v>0</v>
      </c>
      <c r="F89" s="404">
        <v>0</v>
      </c>
      <c r="G89" s="404">
        <v>0</v>
      </c>
      <c r="H89" s="404">
        <v>0</v>
      </c>
      <c r="I89" s="404">
        <v>0</v>
      </c>
      <c r="J89" s="404">
        <v>0</v>
      </c>
      <c r="K89" s="404">
        <v>0</v>
      </c>
      <c r="L89" s="404">
        <v>0</v>
      </c>
      <c r="M89" s="615">
        <v>0</v>
      </c>
      <c r="N89" s="404">
        <v>0</v>
      </c>
      <c r="O89" s="404">
        <v>0</v>
      </c>
      <c r="P89" s="404">
        <v>0</v>
      </c>
      <c r="Q89" s="404">
        <v>0</v>
      </c>
      <c r="R89" s="404">
        <v>0</v>
      </c>
      <c r="S89" s="404">
        <v>0</v>
      </c>
      <c r="T89" s="404">
        <v>0</v>
      </c>
      <c r="U89" s="404">
        <v>0</v>
      </c>
      <c r="V89" s="404">
        <v>0</v>
      </c>
      <c r="W89" s="404">
        <v>0</v>
      </c>
      <c r="X89" s="404">
        <v>0</v>
      </c>
      <c r="Y89" s="404">
        <v>0</v>
      </c>
      <c r="Z89" s="404">
        <v>0</v>
      </c>
      <c r="AA89" s="404">
        <v>0</v>
      </c>
      <c r="AB89" s="404">
        <v>0</v>
      </c>
      <c r="AC89" s="404">
        <v>0</v>
      </c>
      <c r="AD89" s="404">
        <v>0</v>
      </c>
      <c r="AE89" s="404">
        <v>0</v>
      </c>
      <c r="AF89" s="404">
        <v>0</v>
      </c>
      <c r="AG89" s="404">
        <v>0</v>
      </c>
      <c r="AH89" s="404">
        <v>0</v>
      </c>
      <c r="AI89" s="404">
        <v>0</v>
      </c>
      <c r="AJ89" s="404">
        <v>0</v>
      </c>
      <c r="AK89" s="404">
        <v>0</v>
      </c>
      <c r="AL89" s="404">
        <v>0</v>
      </c>
      <c r="AM89" s="404">
        <v>0</v>
      </c>
      <c r="AN89" s="404">
        <v>0</v>
      </c>
      <c r="AO89" s="404">
        <v>0</v>
      </c>
      <c r="AP89" s="404">
        <v>0</v>
      </c>
      <c r="AQ89" s="404">
        <v>0</v>
      </c>
      <c r="AR89" s="404">
        <v>0</v>
      </c>
      <c r="AS89" s="404">
        <v>0</v>
      </c>
      <c r="AT89" s="404">
        <v>0</v>
      </c>
      <c r="AU89" s="404">
        <v>0</v>
      </c>
      <c r="AV89" s="404">
        <v>0</v>
      </c>
      <c r="AW89" s="405">
        <f>SUBTOTAL(9,AW90:AW130)</f>
        <v>53.444000000000003</v>
      </c>
      <c r="AX89" s="405">
        <f>SUBTOTAL(9,AX90:AX130)</f>
        <v>67.069000000000003</v>
      </c>
      <c r="AY89" s="404">
        <v>0</v>
      </c>
      <c r="AZ89" s="404">
        <v>0</v>
      </c>
      <c r="BA89" s="24">
        <f t="shared" si="40"/>
        <v>67.069000000000003</v>
      </c>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row>
    <row r="90" spans="1:90" s="4" customFormat="1" ht="48" customHeight="1" x14ac:dyDescent="0.25">
      <c r="A90" s="6"/>
      <c r="B90" s="416" t="s">
        <v>132</v>
      </c>
      <c r="C90" s="417" t="s">
        <v>793</v>
      </c>
      <c r="D90" s="416" t="s">
        <v>93</v>
      </c>
      <c r="E90" s="404">
        <v>0</v>
      </c>
      <c r="F90" s="404">
        <v>0</v>
      </c>
      <c r="G90" s="404">
        <v>0</v>
      </c>
      <c r="H90" s="404">
        <v>0</v>
      </c>
      <c r="I90" s="404">
        <v>0</v>
      </c>
      <c r="J90" s="404">
        <v>0</v>
      </c>
      <c r="K90" s="404">
        <v>0</v>
      </c>
      <c r="L90" s="404">
        <v>0</v>
      </c>
      <c r="M90" s="615">
        <v>0</v>
      </c>
      <c r="N90" s="404">
        <v>0</v>
      </c>
      <c r="O90" s="404">
        <v>0</v>
      </c>
      <c r="P90" s="404">
        <v>0</v>
      </c>
      <c r="Q90" s="404">
        <v>0</v>
      </c>
      <c r="R90" s="404">
        <v>0</v>
      </c>
      <c r="S90" s="404">
        <v>0</v>
      </c>
      <c r="T90" s="404">
        <v>0</v>
      </c>
      <c r="U90" s="404">
        <v>0</v>
      </c>
      <c r="V90" s="404">
        <v>0</v>
      </c>
      <c r="W90" s="404">
        <v>0</v>
      </c>
      <c r="X90" s="404">
        <v>0</v>
      </c>
      <c r="Y90" s="404">
        <v>0</v>
      </c>
      <c r="Z90" s="404">
        <v>0</v>
      </c>
      <c r="AA90" s="404">
        <v>0</v>
      </c>
      <c r="AB90" s="404">
        <v>0</v>
      </c>
      <c r="AC90" s="404">
        <v>0</v>
      </c>
      <c r="AD90" s="404">
        <v>0</v>
      </c>
      <c r="AE90" s="404">
        <v>0</v>
      </c>
      <c r="AF90" s="404">
        <v>0</v>
      </c>
      <c r="AG90" s="404">
        <v>0</v>
      </c>
      <c r="AH90" s="404">
        <v>0</v>
      </c>
      <c r="AI90" s="404">
        <v>0</v>
      </c>
      <c r="AJ90" s="404">
        <v>0</v>
      </c>
      <c r="AK90" s="404">
        <v>0</v>
      </c>
      <c r="AL90" s="404">
        <v>0</v>
      </c>
      <c r="AM90" s="404">
        <v>0</v>
      </c>
      <c r="AN90" s="404">
        <v>0</v>
      </c>
      <c r="AO90" s="404">
        <v>0</v>
      </c>
      <c r="AP90" s="404">
        <v>0</v>
      </c>
      <c r="AQ90" s="404">
        <v>0</v>
      </c>
      <c r="AR90" s="404">
        <v>0</v>
      </c>
      <c r="AS90" s="404">
        <v>0</v>
      </c>
      <c r="AT90" s="404">
        <v>0</v>
      </c>
      <c r="AU90" s="404">
        <v>0</v>
      </c>
      <c r="AV90" s="404">
        <v>0</v>
      </c>
      <c r="AW90" s="404"/>
      <c r="AX90" s="404">
        <v>0</v>
      </c>
      <c r="AY90" s="404">
        <v>0</v>
      </c>
      <c r="AZ90" s="404">
        <v>0</v>
      </c>
      <c r="BA90" s="24">
        <f t="shared" si="40"/>
        <v>0</v>
      </c>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row>
    <row r="91" spans="1:90" s="4" customFormat="1" ht="48" customHeight="1" x14ac:dyDescent="0.25">
      <c r="A91" s="6"/>
      <c r="B91" s="416" t="s">
        <v>134</v>
      </c>
      <c r="C91" s="417" t="s">
        <v>794</v>
      </c>
      <c r="D91" s="402" t="s">
        <v>93</v>
      </c>
      <c r="E91" s="404">
        <f t="shared" ref="E91:AN91" si="42">SUM(E92:E93)</f>
        <v>0</v>
      </c>
      <c r="F91" s="404">
        <f t="shared" si="42"/>
        <v>0</v>
      </c>
      <c r="G91" s="405">
        <f t="shared" si="42"/>
        <v>0</v>
      </c>
      <c r="H91" s="405">
        <f t="shared" si="42"/>
        <v>0</v>
      </c>
      <c r="I91" s="405">
        <f t="shared" si="42"/>
        <v>0</v>
      </c>
      <c r="J91" s="405">
        <f t="shared" si="42"/>
        <v>0</v>
      </c>
      <c r="K91" s="405">
        <f t="shared" si="42"/>
        <v>0</v>
      </c>
      <c r="L91" s="404">
        <f t="shared" si="42"/>
        <v>0</v>
      </c>
      <c r="M91" s="615">
        <f t="shared" si="42"/>
        <v>0</v>
      </c>
      <c r="N91" s="404">
        <f t="shared" si="42"/>
        <v>0</v>
      </c>
      <c r="O91" s="404">
        <f t="shared" si="42"/>
        <v>0</v>
      </c>
      <c r="P91" s="404">
        <f t="shared" si="42"/>
        <v>0</v>
      </c>
      <c r="Q91" s="404">
        <f t="shared" si="42"/>
        <v>0</v>
      </c>
      <c r="R91" s="404">
        <f t="shared" si="42"/>
        <v>0</v>
      </c>
      <c r="S91" s="404">
        <f t="shared" si="42"/>
        <v>0</v>
      </c>
      <c r="T91" s="404">
        <f t="shared" si="42"/>
        <v>0</v>
      </c>
      <c r="U91" s="404">
        <f t="shared" si="42"/>
        <v>0</v>
      </c>
      <c r="V91" s="404">
        <f t="shared" si="42"/>
        <v>0</v>
      </c>
      <c r="W91" s="404">
        <f t="shared" si="42"/>
        <v>0</v>
      </c>
      <c r="X91" s="404">
        <f t="shared" si="42"/>
        <v>0</v>
      </c>
      <c r="Y91" s="404">
        <f t="shared" si="42"/>
        <v>0</v>
      </c>
      <c r="Z91" s="404">
        <f t="shared" si="42"/>
        <v>0</v>
      </c>
      <c r="AA91" s="404">
        <f t="shared" si="42"/>
        <v>0</v>
      </c>
      <c r="AB91" s="404">
        <f t="shared" si="42"/>
        <v>0</v>
      </c>
      <c r="AC91" s="404">
        <f t="shared" si="42"/>
        <v>0</v>
      </c>
      <c r="AD91" s="404">
        <f t="shared" si="42"/>
        <v>0</v>
      </c>
      <c r="AE91" s="404">
        <f t="shared" si="42"/>
        <v>0</v>
      </c>
      <c r="AF91" s="404">
        <f t="shared" si="42"/>
        <v>0</v>
      </c>
      <c r="AG91" s="404">
        <f t="shared" si="42"/>
        <v>0</v>
      </c>
      <c r="AH91" s="404">
        <f t="shared" si="42"/>
        <v>0</v>
      </c>
      <c r="AI91" s="404">
        <f t="shared" si="42"/>
        <v>0</v>
      </c>
      <c r="AJ91" s="404">
        <f t="shared" si="42"/>
        <v>0</v>
      </c>
      <c r="AK91" s="404">
        <f t="shared" si="42"/>
        <v>0</v>
      </c>
      <c r="AL91" s="404">
        <f t="shared" si="42"/>
        <v>0</v>
      </c>
      <c r="AM91" s="404">
        <f t="shared" si="42"/>
        <v>0</v>
      </c>
      <c r="AN91" s="404">
        <f t="shared" si="42"/>
        <v>0</v>
      </c>
      <c r="AO91" s="404">
        <f>SUM(AO92:AO93)</f>
        <v>0</v>
      </c>
      <c r="AP91" s="404">
        <f>SUM(AP92:AP93)</f>
        <v>0</v>
      </c>
      <c r="AQ91" s="404">
        <f t="shared" ref="AQ91:AZ91" si="43">SUM(AQ92:AQ93)</f>
        <v>0</v>
      </c>
      <c r="AR91" s="404">
        <f t="shared" si="43"/>
        <v>0</v>
      </c>
      <c r="AS91" s="404">
        <f t="shared" si="43"/>
        <v>0</v>
      </c>
      <c r="AT91" s="404">
        <f t="shared" si="43"/>
        <v>0</v>
      </c>
      <c r="AU91" s="404">
        <f t="shared" si="43"/>
        <v>0</v>
      </c>
      <c r="AV91" s="404">
        <f t="shared" si="43"/>
        <v>0</v>
      </c>
      <c r="AW91" s="405"/>
      <c r="AX91" s="404">
        <f t="shared" si="43"/>
        <v>0</v>
      </c>
      <c r="AY91" s="404">
        <f t="shared" si="43"/>
        <v>0</v>
      </c>
      <c r="AZ91" s="404">
        <f t="shared" si="43"/>
        <v>0</v>
      </c>
      <c r="BA91" s="24">
        <f t="shared" si="40"/>
        <v>0</v>
      </c>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row>
    <row r="92" spans="1:90" s="4" customFormat="1" ht="42" customHeight="1" x14ac:dyDescent="0.25">
      <c r="A92" s="6"/>
      <c r="B92" s="397" t="s">
        <v>136</v>
      </c>
      <c r="C92" s="398" t="s">
        <v>795</v>
      </c>
      <c r="D92" s="397" t="s">
        <v>93</v>
      </c>
      <c r="E92" s="400">
        <v>0</v>
      </c>
      <c r="F92" s="400">
        <v>0</v>
      </c>
      <c r="G92" s="400">
        <v>0</v>
      </c>
      <c r="H92" s="400">
        <v>0</v>
      </c>
      <c r="I92" s="400">
        <v>0</v>
      </c>
      <c r="J92" s="400">
        <v>0</v>
      </c>
      <c r="K92" s="400">
        <v>0</v>
      </c>
      <c r="L92" s="400">
        <v>0</v>
      </c>
      <c r="M92" s="614">
        <v>0</v>
      </c>
      <c r="N92" s="400">
        <v>0</v>
      </c>
      <c r="O92" s="400">
        <v>0</v>
      </c>
      <c r="P92" s="400">
        <v>0</v>
      </c>
      <c r="Q92" s="400">
        <v>0</v>
      </c>
      <c r="R92" s="400">
        <v>0</v>
      </c>
      <c r="S92" s="400">
        <v>0</v>
      </c>
      <c r="T92" s="400">
        <v>0</v>
      </c>
      <c r="U92" s="400">
        <v>0</v>
      </c>
      <c r="V92" s="400">
        <v>0</v>
      </c>
      <c r="W92" s="400">
        <v>0</v>
      </c>
      <c r="X92" s="400">
        <v>0</v>
      </c>
      <c r="Y92" s="400">
        <v>0</v>
      </c>
      <c r="Z92" s="400">
        <v>0</v>
      </c>
      <c r="AA92" s="400">
        <v>0</v>
      </c>
      <c r="AB92" s="400">
        <v>0</v>
      </c>
      <c r="AC92" s="400">
        <v>0</v>
      </c>
      <c r="AD92" s="400">
        <v>0</v>
      </c>
      <c r="AE92" s="400">
        <v>0</v>
      </c>
      <c r="AF92" s="400">
        <v>0</v>
      </c>
      <c r="AG92" s="400">
        <v>0</v>
      </c>
      <c r="AH92" s="400">
        <v>0</v>
      </c>
      <c r="AI92" s="400">
        <v>0</v>
      </c>
      <c r="AJ92" s="400">
        <v>0</v>
      </c>
      <c r="AK92" s="400">
        <v>0</v>
      </c>
      <c r="AL92" s="400">
        <v>0</v>
      </c>
      <c r="AM92" s="400">
        <v>0</v>
      </c>
      <c r="AN92" s="400">
        <v>0</v>
      </c>
      <c r="AO92" s="400">
        <v>0</v>
      </c>
      <c r="AP92" s="400">
        <v>0</v>
      </c>
      <c r="AQ92" s="400">
        <v>0</v>
      </c>
      <c r="AR92" s="400">
        <v>0</v>
      </c>
      <c r="AS92" s="400">
        <v>0</v>
      </c>
      <c r="AT92" s="400">
        <v>0</v>
      </c>
      <c r="AU92" s="400">
        <v>0</v>
      </c>
      <c r="AV92" s="400">
        <v>0</v>
      </c>
      <c r="AW92" s="400">
        <v>0</v>
      </c>
      <c r="AX92" s="400">
        <v>0</v>
      </c>
      <c r="AY92" s="400">
        <v>0</v>
      </c>
      <c r="AZ92" s="400">
        <v>0</v>
      </c>
      <c r="BA92" s="24">
        <f t="shared" si="40"/>
        <v>0</v>
      </c>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row>
    <row r="93" spans="1:90" s="4" customFormat="1" ht="42" customHeight="1" x14ac:dyDescent="0.25">
      <c r="A93" s="6"/>
      <c r="B93" s="397" t="s">
        <v>181</v>
      </c>
      <c r="C93" s="398" t="s">
        <v>795</v>
      </c>
      <c r="D93" s="397" t="s">
        <v>93</v>
      </c>
      <c r="E93" s="400">
        <v>0</v>
      </c>
      <c r="F93" s="400">
        <v>0</v>
      </c>
      <c r="G93" s="400">
        <v>0</v>
      </c>
      <c r="H93" s="400">
        <v>0</v>
      </c>
      <c r="I93" s="400">
        <v>0</v>
      </c>
      <c r="J93" s="400">
        <v>0</v>
      </c>
      <c r="K93" s="400">
        <v>0</v>
      </c>
      <c r="L93" s="400">
        <v>0</v>
      </c>
      <c r="M93" s="400">
        <v>0</v>
      </c>
      <c r="N93" s="400">
        <v>0</v>
      </c>
      <c r="O93" s="400">
        <v>0</v>
      </c>
      <c r="P93" s="400">
        <v>0</v>
      </c>
      <c r="Q93" s="400">
        <v>0</v>
      </c>
      <c r="R93" s="400">
        <v>0</v>
      </c>
      <c r="S93" s="400">
        <v>0</v>
      </c>
      <c r="T93" s="400">
        <v>0</v>
      </c>
      <c r="U93" s="400">
        <v>0</v>
      </c>
      <c r="V93" s="400">
        <v>0</v>
      </c>
      <c r="W93" s="400">
        <v>0</v>
      </c>
      <c r="X93" s="400">
        <v>0</v>
      </c>
      <c r="Y93" s="400">
        <v>0</v>
      </c>
      <c r="Z93" s="400">
        <v>0</v>
      </c>
      <c r="AA93" s="400">
        <v>0</v>
      </c>
      <c r="AB93" s="400">
        <v>0</v>
      </c>
      <c r="AC93" s="400">
        <v>0</v>
      </c>
      <c r="AD93" s="400">
        <v>0</v>
      </c>
      <c r="AE93" s="400">
        <v>0</v>
      </c>
      <c r="AF93" s="400">
        <v>0</v>
      </c>
      <c r="AG93" s="400">
        <v>0</v>
      </c>
      <c r="AH93" s="400">
        <v>0</v>
      </c>
      <c r="AI93" s="400">
        <v>0</v>
      </c>
      <c r="AJ93" s="400">
        <v>0</v>
      </c>
      <c r="AK93" s="400">
        <v>0</v>
      </c>
      <c r="AL93" s="400">
        <v>0</v>
      </c>
      <c r="AM93" s="400">
        <v>0</v>
      </c>
      <c r="AN93" s="400">
        <v>0</v>
      </c>
      <c r="AO93" s="400">
        <v>0</v>
      </c>
      <c r="AP93" s="400">
        <v>0</v>
      </c>
      <c r="AQ93" s="400">
        <v>0</v>
      </c>
      <c r="AR93" s="400">
        <v>0</v>
      </c>
      <c r="AS93" s="400">
        <v>0</v>
      </c>
      <c r="AT93" s="400">
        <v>0</v>
      </c>
      <c r="AU93" s="400">
        <v>0</v>
      </c>
      <c r="AV93" s="400">
        <v>0</v>
      </c>
      <c r="AW93" s="400">
        <v>0</v>
      </c>
      <c r="AX93" s="400">
        <v>0</v>
      </c>
      <c r="AY93" s="400">
        <v>0</v>
      </c>
      <c r="AZ93" s="400">
        <v>0</v>
      </c>
      <c r="BA93" s="24">
        <f t="shared" si="40"/>
        <v>0</v>
      </c>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row>
    <row r="94" spans="1:90" s="4" customFormat="1" ht="48" customHeight="1" x14ac:dyDescent="0.25">
      <c r="A94" s="6"/>
      <c r="B94" s="416" t="s">
        <v>137</v>
      </c>
      <c r="C94" s="417" t="s">
        <v>796</v>
      </c>
      <c r="D94" s="416" t="s">
        <v>93</v>
      </c>
      <c r="E94" s="414">
        <f t="shared" ref="E94:AZ94" si="44">SUBTOTAL(9,E95:E95)</f>
        <v>0</v>
      </c>
      <c r="F94" s="414">
        <f t="shared" si="44"/>
        <v>0</v>
      </c>
      <c r="G94" s="414">
        <f t="shared" si="44"/>
        <v>0</v>
      </c>
      <c r="H94" s="414">
        <f t="shared" si="44"/>
        <v>0</v>
      </c>
      <c r="I94" s="414">
        <f t="shared" si="44"/>
        <v>0</v>
      </c>
      <c r="J94" s="414">
        <f t="shared" si="44"/>
        <v>0</v>
      </c>
      <c r="K94" s="414">
        <f t="shared" si="44"/>
        <v>0</v>
      </c>
      <c r="L94" s="414">
        <f t="shared" si="44"/>
        <v>0</v>
      </c>
      <c r="M94" s="616">
        <f t="shared" si="44"/>
        <v>0</v>
      </c>
      <c r="N94" s="414">
        <f t="shared" si="44"/>
        <v>0</v>
      </c>
      <c r="O94" s="414">
        <f t="shared" si="44"/>
        <v>0</v>
      </c>
      <c r="P94" s="414">
        <f t="shared" si="44"/>
        <v>0</v>
      </c>
      <c r="Q94" s="414">
        <f t="shared" si="44"/>
        <v>0</v>
      </c>
      <c r="R94" s="414">
        <f t="shared" si="44"/>
        <v>0</v>
      </c>
      <c r="S94" s="414">
        <f t="shared" si="44"/>
        <v>0</v>
      </c>
      <c r="T94" s="414">
        <f t="shared" si="44"/>
        <v>0</v>
      </c>
      <c r="U94" s="414">
        <f t="shared" si="44"/>
        <v>0</v>
      </c>
      <c r="V94" s="414">
        <f t="shared" si="44"/>
        <v>0</v>
      </c>
      <c r="W94" s="414">
        <f t="shared" si="44"/>
        <v>0</v>
      </c>
      <c r="X94" s="414">
        <f t="shared" si="44"/>
        <v>0</v>
      </c>
      <c r="Y94" s="414">
        <f t="shared" si="44"/>
        <v>0</v>
      </c>
      <c r="Z94" s="414">
        <f t="shared" si="44"/>
        <v>0</v>
      </c>
      <c r="AA94" s="414">
        <f t="shared" si="44"/>
        <v>0</v>
      </c>
      <c r="AB94" s="414">
        <f t="shared" si="44"/>
        <v>0</v>
      </c>
      <c r="AC94" s="414">
        <f t="shared" si="44"/>
        <v>0</v>
      </c>
      <c r="AD94" s="414">
        <f t="shared" si="44"/>
        <v>0</v>
      </c>
      <c r="AE94" s="414">
        <f t="shared" si="44"/>
        <v>0</v>
      </c>
      <c r="AF94" s="414">
        <f t="shared" si="44"/>
        <v>0</v>
      </c>
      <c r="AG94" s="414">
        <f t="shared" si="44"/>
        <v>0</v>
      </c>
      <c r="AH94" s="414">
        <f t="shared" si="44"/>
        <v>0</v>
      </c>
      <c r="AI94" s="414">
        <f t="shared" si="44"/>
        <v>0</v>
      </c>
      <c r="AJ94" s="414">
        <f t="shared" si="44"/>
        <v>0</v>
      </c>
      <c r="AK94" s="414">
        <f t="shared" si="44"/>
        <v>0</v>
      </c>
      <c r="AL94" s="414">
        <f t="shared" si="44"/>
        <v>0</v>
      </c>
      <c r="AM94" s="414">
        <f t="shared" si="44"/>
        <v>0</v>
      </c>
      <c r="AN94" s="414">
        <f t="shared" si="44"/>
        <v>0</v>
      </c>
      <c r="AO94" s="414">
        <f t="shared" si="44"/>
        <v>0</v>
      </c>
      <c r="AP94" s="414">
        <f t="shared" si="44"/>
        <v>0</v>
      </c>
      <c r="AQ94" s="414">
        <f t="shared" si="44"/>
        <v>0</v>
      </c>
      <c r="AR94" s="414">
        <f t="shared" si="44"/>
        <v>0</v>
      </c>
      <c r="AS94" s="414">
        <f t="shared" si="44"/>
        <v>0</v>
      </c>
      <c r="AT94" s="414">
        <f t="shared" si="44"/>
        <v>0</v>
      </c>
      <c r="AU94" s="414">
        <f t="shared" si="44"/>
        <v>0</v>
      </c>
      <c r="AV94" s="414">
        <f t="shared" si="44"/>
        <v>0</v>
      </c>
      <c r="AW94" s="414">
        <f t="shared" si="44"/>
        <v>0</v>
      </c>
      <c r="AX94" s="414">
        <f t="shared" si="44"/>
        <v>0</v>
      </c>
      <c r="AY94" s="414">
        <f t="shared" si="44"/>
        <v>0</v>
      </c>
      <c r="AZ94" s="414">
        <f t="shared" si="44"/>
        <v>0</v>
      </c>
      <c r="BA94" s="24">
        <f t="shared" si="40"/>
        <v>0</v>
      </c>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row>
    <row r="95" spans="1:90" s="4" customFormat="1" ht="42" customHeight="1" x14ac:dyDescent="0.25">
      <c r="A95" s="6"/>
      <c r="B95" s="397" t="s">
        <v>1554</v>
      </c>
      <c r="C95" s="398" t="s">
        <v>795</v>
      </c>
      <c r="D95" s="397" t="s">
        <v>93</v>
      </c>
      <c r="E95" s="396"/>
      <c r="F95" s="396"/>
      <c r="G95" s="396"/>
      <c r="H95" s="396"/>
      <c r="I95" s="610"/>
      <c r="J95" s="610"/>
      <c r="K95" s="396"/>
      <c r="L95" s="396"/>
      <c r="M95" s="617"/>
      <c r="N95" s="400"/>
      <c r="O95" s="400"/>
      <c r="P95" s="400"/>
      <c r="Q95" s="400"/>
      <c r="R95" s="400"/>
      <c r="S95" s="400"/>
      <c r="T95" s="400"/>
      <c r="U95" s="400"/>
      <c r="V95" s="400"/>
      <c r="W95" s="400"/>
      <c r="X95" s="400"/>
      <c r="Y95" s="400"/>
      <c r="Z95" s="400"/>
      <c r="AA95" s="400"/>
      <c r="AB95" s="400"/>
      <c r="AC95" s="400"/>
      <c r="AD95" s="400"/>
      <c r="AE95" s="400"/>
      <c r="AF95" s="400"/>
      <c r="AG95" s="400"/>
      <c r="AH95" s="400"/>
      <c r="AI95" s="400"/>
      <c r="AJ95" s="400"/>
      <c r="AK95" s="400"/>
      <c r="AL95" s="400"/>
      <c r="AM95" s="400"/>
      <c r="AN95" s="400"/>
      <c r="AO95" s="610"/>
      <c r="AP95" s="610"/>
      <c r="AQ95" s="400">
        <v>0</v>
      </c>
      <c r="AR95" s="400">
        <v>0</v>
      </c>
      <c r="AS95" s="400">
        <v>0</v>
      </c>
      <c r="AT95" s="400">
        <v>0</v>
      </c>
      <c r="AU95" s="400">
        <v>0</v>
      </c>
      <c r="AV95" s="400">
        <v>0</v>
      </c>
      <c r="AW95" s="400">
        <v>0</v>
      </c>
      <c r="AX95" s="400">
        <v>0</v>
      </c>
      <c r="AY95" s="400">
        <v>0</v>
      </c>
      <c r="AZ95" s="400">
        <v>0</v>
      </c>
      <c r="BA95" s="24"/>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row>
    <row r="96" spans="1:90" s="4" customFormat="1" ht="42" customHeight="1" x14ac:dyDescent="0.25">
      <c r="A96" s="6"/>
      <c r="B96" s="397" t="s">
        <v>1555</v>
      </c>
      <c r="C96" s="398" t="s">
        <v>795</v>
      </c>
      <c r="D96" s="397" t="s">
        <v>93</v>
      </c>
      <c r="E96" s="396">
        <v>0</v>
      </c>
      <c r="F96" s="396">
        <v>0</v>
      </c>
      <c r="G96" s="396">
        <v>0</v>
      </c>
      <c r="H96" s="396">
        <v>0</v>
      </c>
      <c r="I96" s="396">
        <v>0</v>
      </c>
      <c r="J96" s="396">
        <v>0</v>
      </c>
      <c r="K96" s="396">
        <v>0</v>
      </c>
      <c r="L96" s="396">
        <v>0</v>
      </c>
      <c r="M96" s="617">
        <v>0</v>
      </c>
      <c r="N96" s="396">
        <v>0</v>
      </c>
      <c r="O96" s="396">
        <v>0</v>
      </c>
      <c r="P96" s="396">
        <v>0</v>
      </c>
      <c r="Q96" s="396">
        <v>0</v>
      </c>
      <c r="R96" s="396">
        <v>0</v>
      </c>
      <c r="S96" s="396">
        <v>0</v>
      </c>
      <c r="T96" s="396">
        <v>0</v>
      </c>
      <c r="U96" s="396">
        <v>0</v>
      </c>
      <c r="V96" s="396">
        <v>0</v>
      </c>
      <c r="W96" s="396">
        <v>0</v>
      </c>
      <c r="X96" s="396">
        <v>0</v>
      </c>
      <c r="Y96" s="396">
        <v>0</v>
      </c>
      <c r="Z96" s="396">
        <v>0</v>
      </c>
      <c r="AA96" s="396">
        <v>0</v>
      </c>
      <c r="AB96" s="396">
        <v>0</v>
      </c>
      <c r="AC96" s="396">
        <v>0</v>
      </c>
      <c r="AD96" s="396">
        <v>0</v>
      </c>
      <c r="AE96" s="396">
        <v>0</v>
      </c>
      <c r="AF96" s="396">
        <v>0</v>
      </c>
      <c r="AG96" s="396">
        <v>0</v>
      </c>
      <c r="AH96" s="396">
        <v>0</v>
      </c>
      <c r="AI96" s="396">
        <v>0</v>
      </c>
      <c r="AJ96" s="396">
        <v>0</v>
      </c>
      <c r="AK96" s="396">
        <v>0</v>
      </c>
      <c r="AL96" s="396">
        <v>0</v>
      </c>
      <c r="AM96" s="396">
        <v>0</v>
      </c>
      <c r="AN96" s="396">
        <v>0</v>
      </c>
      <c r="AO96" s="396">
        <v>0</v>
      </c>
      <c r="AP96" s="396">
        <v>0</v>
      </c>
      <c r="AQ96" s="396">
        <v>0</v>
      </c>
      <c r="AR96" s="396">
        <v>0</v>
      </c>
      <c r="AS96" s="396">
        <v>0</v>
      </c>
      <c r="AT96" s="396">
        <v>0</v>
      </c>
      <c r="AU96" s="396">
        <v>0</v>
      </c>
      <c r="AV96" s="396">
        <v>0</v>
      </c>
      <c r="AW96" s="396">
        <v>0</v>
      </c>
      <c r="AX96" s="396">
        <v>0</v>
      </c>
      <c r="AY96" s="396">
        <v>0</v>
      </c>
      <c r="AZ96" s="396">
        <v>0</v>
      </c>
      <c r="BA96" s="24">
        <f>AX96+AP96</f>
        <v>0</v>
      </c>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row>
    <row r="97" spans="1:90" s="4" customFormat="1" ht="48" customHeight="1" x14ac:dyDescent="0.25">
      <c r="A97" s="6"/>
      <c r="B97" s="416" t="s">
        <v>738</v>
      </c>
      <c r="C97" s="417" t="s">
        <v>1556</v>
      </c>
      <c r="D97" s="416" t="s">
        <v>93</v>
      </c>
      <c r="E97" s="414"/>
      <c r="F97" s="414"/>
      <c r="G97" s="414"/>
      <c r="H97" s="414"/>
      <c r="I97" s="414"/>
      <c r="J97" s="414"/>
      <c r="K97" s="414"/>
      <c r="L97" s="414"/>
      <c r="M97" s="616"/>
      <c r="N97" s="414"/>
      <c r="O97" s="414"/>
      <c r="P97" s="414"/>
      <c r="Q97" s="414"/>
      <c r="R97" s="414"/>
      <c r="S97" s="414"/>
      <c r="T97" s="414"/>
      <c r="U97" s="414"/>
      <c r="V97" s="414"/>
      <c r="W97" s="414"/>
      <c r="X97" s="414"/>
      <c r="Y97" s="414"/>
      <c r="Z97" s="414"/>
      <c r="AA97" s="414"/>
      <c r="AB97" s="414"/>
      <c r="AC97" s="414"/>
      <c r="AD97" s="414"/>
      <c r="AE97" s="414"/>
      <c r="AF97" s="414"/>
      <c r="AG97" s="414"/>
      <c r="AH97" s="414"/>
      <c r="AI97" s="414"/>
      <c r="AJ97" s="414"/>
      <c r="AK97" s="414"/>
      <c r="AL97" s="414"/>
      <c r="AM97" s="414"/>
      <c r="AN97" s="414"/>
      <c r="AO97" s="414"/>
      <c r="AP97" s="414"/>
      <c r="AQ97" s="414"/>
      <c r="AR97" s="414"/>
      <c r="AS97" s="414"/>
      <c r="AT97" s="414"/>
      <c r="AU97" s="414"/>
      <c r="AV97" s="414"/>
      <c r="AW97" s="414"/>
      <c r="AX97" s="414"/>
      <c r="AY97" s="414"/>
      <c r="AZ97" s="414"/>
      <c r="BA97" s="24"/>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row>
    <row r="98" spans="1:90" s="4" customFormat="1" ht="42" customHeight="1" x14ac:dyDescent="0.25">
      <c r="A98" s="6"/>
      <c r="B98" s="397" t="s">
        <v>1557</v>
      </c>
      <c r="C98" s="398" t="s">
        <v>1559</v>
      </c>
      <c r="D98" s="397" t="s">
        <v>93</v>
      </c>
      <c r="E98" s="610"/>
      <c r="F98" s="610"/>
      <c r="G98" s="610"/>
      <c r="H98" s="610"/>
      <c r="I98" s="610"/>
      <c r="J98" s="610"/>
      <c r="K98" s="610"/>
      <c r="L98" s="610"/>
      <c r="M98" s="614"/>
      <c r="N98" s="610"/>
      <c r="O98" s="610"/>
      <c r="P98" s="610"/>
      <c r="Q98" s="610"/>
      <c r="R98" s="610"/>
      <c r="S98" s="610"/>
      <c r="T98" s="610"/>
      <c r="U98" s="610"/>
      <c r="V98" s="610"/>
      <c r="W98" s="610"/>
      <c r="X98" s="610"/>
      <c r="Y98" s="610"/>
      <c r="Z98" s="610"/>
      <c r="AA98" s="610"/>
      <c r="AB98" s="610"/>
      <c r="AC98" s="610"/>
      <c r="AD98" s="610"/>
      <c r="AE98" s="610"/>
      <c r="AF98" s="610"/>
      <c r="AG98" s="610"/>
      <c r="AH98" s="610"/>
      <c r="AI98" s="610"/>
      <c r="AJ98" s="610"/>
      <c r="AK98" s="610"/>
      <c r="AL98" s="610"/>
      <c r="AM98" s="610"/>
      <c r="AN98" s="610"/>
      <c r="AO98" s="610"/>
      <c r="AP98" s="610"/>
      <c r="AQ98" s="610"/>
      <c r="AR98" s="610"/>
      <c r="AS98" s="610"/>
      <c r="AT98" s="610"/>
      <c r="AU98" s="610"/>
      <c r="AV98" s="610"/>
      <c r="AW98" s="610"/>
      <c r="AX98" s="610"/>
      <c r="AY98" s="610"/>
      <c r="AZ98" s="610"/>
      <c r="BA98" s="24"/>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row>
    <row r="99" spans="1:90" ht="42" customHeight="1" x14ac:dyDescent="0.25">
      <c r="A99" s="6"/>
      <c r="B99" s="397" t="s">
        <v>1558</v>
      </c>
      <c r="C99" s="398" t="s">
        <v>797</v>
      </c>
      <c r="D99" s="397" t="s">
        <v>93</v>
      </c>
      <c r="E99" s="610"/>
      <c r="F99" s="610"/>
      <c r="G99" s="610"/>
      <c r="H99" s="610"/>
      <c r="I99" s="610"/>
      <c r="J99" s="610"/>
      <c r="K99" s="610"/>
      <c r="L99" s="610"/>
      <c r="M99" s="614"/>
      <c r="N99" s="610"/>
      <c r="O99" s="610"/>
      <c r="P99" s="610"/>
      <c r="Q99" s="610"/>
      <c r="R99" s="610"/>
      <c r="S99" s="610"/>
      <c r="T99" s="610"/>
      <c r="U99" s="610"/>
      <c r="V99" s="610"/>
      <c r="W99" s="610"/>
      <c r="X99" s="610"/>
      <c r="Y99" s="610"/>
      <c r="Z99" s="610"/>
      <c r="AA99" s="610"/>
      <c r="AB99" s="610"/>
      <c r="AC99" s="610"/>
      <c r="AD99" s="610"/>
      <c r="AE99" s="610"/>
      <c r="AF99" s="610"/>
      <c r="AG99" s="610"/>
      <c r="AH99" s="610"/>
      <c r="AI99" s="610"/>
      <c r="AJ99" s="610"/>
      <c r="AK99" s="610"/>
      <c r="AL99" s="610"/>
      <c r="AM99" s="610"/>
      <c r="AN99" s="610"/>
      <c r="AO99" s="610"/>
      <c r="AP99" s="610"/>
      <c r="AQ99" s="610"/>
      <c r="AR99" s="610"/>
      <c r="AS99" s="610"/>
      <c r="AT99" s="610"/>
      <c r="AU99" s="610"/>
      <c r="AV99" s="610"/>
      <c r="AW99" s="610"/>
      <c r="AX99" s="610"/>
      <c r="AY99" s="610"/>
      <c r="AZ99" s="610"/>
      <c r="BA99" s="24"/>
    </row>
    <row r="100" spans="1:90" ht="42" customHeight="1" x14ac:dyDescent="0.25">
      <c r="A100" s="6"/>
      <c r="B100" s="397" t="s">
        <v>1560</v>
      </c>
      <c r="C100" s="398" t="s">
        <v>1561</v>
      </c>
      <c r="D100" s="397" t="s">
        <v>93</v>
      </c>
      <c r="E100" s="396"/>
      <c r="F100" s="396"/>
      <c r="G100" s="396"/>
      <c r="H100" s="396"/>
      <c r="I100" s="396"/>
      <c r="J100" s="396"/>
      <c r="K100" s="396"/>
      <c r="L100" s="396"/>
      <c r="M100" s="617"/>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c r="AZ100" s="396"/>
      <c r="BA100" s="24"/>
    </row>
    <row r="101" spans="1:90" ht="42" customHeight="1" x14ac:dyDescent="0.25">
      <c r="A101" s="6"/>
      <c r="B101" s="397" t="s">
        <v>1562</v>
      </c>
      <c r="C101" s="398" t="s">
        <v>798</v>
      </c>
      <c r="D101" s="397" t="s">
        <v>93</v>
      </c>
      <c r="E101" s="610"/>
      <c r="F101" s="610"/>
      <c r="G101" s="610"/>
      <c r="H101" s="610"/>
      <c r="I101" s="610"/>
      <c r="J101" s="610"/>
      <c r="K101" s="610"/>
      <c r="L101" s="610"/>
      <c r="M101" s="614"/>
      <c r="N101" s="610"/>
      <c r="O101" s="610"/>
      <c r="P101" s="610"/>
      <c r="Q101" s="610"/>
      <c r="R101" s="610"/>
      <c r="S101" s="610"/>
      <c r="T101" s="610"/>
      <c r="U101" s="610"/>
      <c r="V101" s="610"/>
      <c r="W101" s="610"/>
      <c r="X101" s="610"/>
      <c r="Y101" s="610"/>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610"/>
      <c r="AU101" s="610"/>
      <c r="AV101" s="610"/>
      <c r="AW101" s="610"/>
      <c r="AX101" s="610"/>
      <c r="AY101" s="610"/>
      <c r="AZ101" s="610"/>
      <c r="BA101" s="24"/>
    </row>
    <row r="102" spans="1:90" ht="42" customHeight="1" x14ac:dyDescent="0.25">
      <c r="A102" s="6"/>
      <c r="B102" s="397" t="s">
        <v>1563</v>
      </c>
      <c r="C102" s="398" t="s">
        <v>799</v>
      </c>
      <c r="D102" s="397" t="s">
        <v>93</v>
      </c>
      <c r="E102" s="610"/>
      <c r="F102" s="610"/>
      <c r="G102" s="610"/>
      <c r="H102" s="610"/>
      <c r="I102" s="610"/>
      <c r="J102" s="610"/>
      <c r="K102" s="610"/>
      <c r="L102" s="610"/>
      <c r="M102" s="614"/>
      <c r="N102" s="610"/>
      <c r="O102" s="610"/>
      <c r="P102" s="610"/>
      <c r="Q102" s="610"/>
      <c r="R102" s="610"/>
      <c r="S102" s="610"/>
      <c r="T102" s="610"/>
      <c r="U102" s="610"/>
      <c r="V102" s="610"/>
      <c r="W102" s="610"/>
      <c r="X102" s="610"/>
      <c r="Y102" s="610"/>
      <c r="Z102" s="610"/>
      <c r="AA102" s="610"/>
      <c r="AB102" s="610"/>
      <c r="AC102" s="610"/>
      <c r="AD102" s="610"/>
      <c r="AE102" s="610"/>
      <c r="AF102" s="610"/>
      <c r="AG102" s="610"/>
      <c r="AH102" s="610"/>
      <c r="AI102" s="610"/>
      <c r="AJ102" s="610"/>
      <c r="AK102" s="610"/>
      <c r="AL102" s="610"/>
      <c r="AM102" s="610"/>
      <c r="AN102" s="610"/>
      <c r="AO102" s="610"/>
      <c r="AP102" s="610"/>
      <c r="AQ102" s="610"/>
      <c r="AR102" s="610"/>
      <c r="AS102" s="610"/>
      <c r="AT102" s="610"/>
      <c r="AU102" s="610"/>
      <c r="AV102" s="610"/>
      <c r="AW102" s="610"/>
      <c r="AX102" s="610"/>
      <c r="AY102" s="610"/>
      <c r="AZ102" s="610"/>
      <c r="BA102" s="24"/>
    </row>
    <row r="103" spans="1:90" ht="48" customHeight="1" x14ac:dyDescent="0.25">
      <c r="A103" s="6"/>
      <c r="B103" s="416" t="s">
        <v>739</v>
      </c>
      <c r="C103" s="417" t="s">
        <v>800</v>
      </c>
      <c r="D103" s="416" t="s">
        <v>93</v>
      </c>
      <c r="E103" s="414"/>
      <c r="F103" s="414"/>
      <c r="G103" s="414"/>
      <c r="H103" s="414"/>
      <c r="I103" s="414"/>
      <c r="J103" s="414"/>
      <c r="K103" s="414"/>
      <c r="L103" s="414"/>
      <c r="M103" s="616"/>
      <c r="N103" s="414"/>
      <c r="O103" s="414"/>
      <c r="P103" s="414"/>
      <c r="Q103" s="414"/>
      <c r="R103" s="414"/>
      <c r="S103" s="414"/>
      <c r="T103" s="414"/>
      <c r="U103" s="414"/>
      <c r="V103" s="414"/>
      <c r="W103" s="414"/>
      <c r="X103" s="414"/>
      <c r="Y103" s="414"/>
      <c r="Z103" s="414"/>
      <c r="AA103" s="414"/>
      <c r="AB103" s="414"/>
      <c r="AC103" s="414"/>
      <c r="AD103" s="414"/>
      <c r="AE103" s="414"/>
      <c r="AF103" s="414"/>
      <c r="AG103" s="414"/>
      <c r="AH103" s="414"/>
      <c r="AI103" s="414"/>
      <c r="AJ103" s="414"/>
      <c r="AK103" s="414"/>
      <c r="AL103" s="414"/>
      <c r="AM103" s="414"/>
      <c r="AN103" s="414"/>
      <c r="AO103" s="414"/>
      <c r="AP103" s="414"/>
      <c r="AQ103" s="414"/>
      <c r="AR103" s="414"/>
      <c r="AS103" s="414"/>
      <c r="AT103" s="414"/>
      <c r="AU103" s="414"/>
      <c r="AV103" s="414"/>
      <c r="AW103" s="414"/>
      <c r="AX103" s="414"/>
      <c r="AY103" s="414"/>
      <c r="AZ103" s="414"/>
      <c r="BA103" s="24"/>
    </row>
    <row r="104" spans="1:90" ht="48" customHeight="1" x14ac:dyDescent="0.25">
      <c r="A104" s="6"/>
      <c r="B104" s="416" t="s">
        <v>139</v>
      </c>
      <c r="C104" s="417" t="s">
        <v>801</v>
      </c>
      <c r="D104" s="416" t="s">
        <v>93</v>
      </c>
      <c r="E104" s="414"/>
      <c r="F104" s="414"/>
      <c r="G104" s="414"/>
      <c r="H104" s="414"/>
      <c r="I104" s="414"/>
      <c r="J104" s="414"/>
      <c r="K104" s="414"/>
      <c r="L104" s="414"/>
      <c r="M104" s="616"/>
      <c r="N104" s="414"/>
      <c r="O104" s="414"/>
      <c r="P104" s="414"/>
      <c r="Q104" s="414"/>
      <c r="R104" s="414"/>
      <c r="S104" s="414"/>
      <c r="T104" s="414"/>
      <c r="U104" s="414"/>
      <c r="V104" s="414"/>
      <c r="W104" s="414"/>
      <c r="X104" s="414"/>
      <c r="Y104" s="414"/>
      <c r="Z104" s="414"/>
      <c r="AA104" s="414"/>
      <c r="AB104" s="414"/>
      <c r="AC104" s="414"/>
      <c r="AD104" s="414"/>
      <c r="AE104" s="414"/>
      <c r="AF104" s="414"/>
      <c r="AG104" s="414"/>
      <c r="AH104" s="414"/>
      <c r="AI104" s="414"/>
      <c r="AJ104" s="414"/>
      <c r="AK104" s="414"/>
      <c r="AL104" s="414"/>
      <c r="AM104" s="414"/>
      <c r="AN104" s="414"/>
      <c r="AO104" s="414"/>
      <c r="AP104" s="414"/>
      <c r="AQ104" s="414"/>
      <c r="AR104" s="414"/>
      <c r="AS104" s="414"/>
      <c r="AT104" s="414"/>
      <c r="AU104" s="414"/>
      <c r="AV104" s="414"/>
      <c r="AW104" s="414">
        <f>SUBTOTAL(9,AW105:AW109)</f>
        <v>42.841999999999999</v>
      </c>
      <c r="AX104" s="414">
        <f>SUBTOTAL(9,AX105:AX109)</f>
        <v>42.841999999999999</v>
      </c>
      <c r="AY104" s="414"/>
      <c r="AZ104" s="414"/>
      <c r="BA104" s="24"/>
    </row>
    <row r="105" spans="1:90" ht="42" customHeight="1" x14ac:dyDescent="0.25">
      <c r="A105" s="6"/>
      <c r="B105" s="397" t="s">
        <v>141</v>
      </c>
      <c r="C105" s="398" t="s">
        <v>802</v>
      </c>
      <c r="D105" s="397" t="s">
        <v>93</v>
      </c>
      <c r="E105" s="610"/>
      <c r="F105" s="610"/>
      <c r="G105" s="610"/>
      <c r="H105" s="610"/>
      <c r="I105" s="610"/>
      <c r="J105" s="610"/>
      <c r="K105" s="610"/>
      <c r="L105" s="610"/>
      <c r="M105" s="614"/>
      <c r="N105" s="610"/>
      <c r="O105" s="610"/>
      <c r="P105" s="610"/>
      <c r="Q105" s="610"/>
      <c r="R105" s="610"/>
      <c r="S105" s="610"/>
      <c r="T105" s="610"/>
      <c r="U105" s="610"/>
      <c r="V105" s="610"/>
      <c r="W105" s="610"/>
      <c r="X105" s="610"/>
      <c r="Y105" s="610"/>
      <c r="Z105" s="610"/>
      <c r="AA105" s="610"/>
      <c r="AB105" s="610"/>
      <c r="AC105" s="610"/>
      <c r="AD105" s="610"/>
      <c r="AE105" s="610"/>
      <c r="AF105" s="610"/>
      <c r="AG105" s="610"/>
      <c r="AH105" s="610"/>
      <c r="AI105" s="610"/>
      <c r="AJ105" s="610"/>
      <c r="AK105" s="610"/>
      <c r="AL105" s="610"/>
      <c r="AM105" s="610"/>
      <c r="AN105" s="610"/>
      <c r="AO105" s="610"/>
      <c r="AP105" s="610"/>
      <c r="AQ105" s="610"/>
      <c r="AR105" s="610"/>
      <c r="AS105" s="610"/>
      <c r="AT105" s="610"/>
      <c r="AU105" s="610"/>
      <c r="AV105" s="610"/>
      <c r="AW105" s="610"/>
      <c r="AX105" s="610"/>
      <c r="AY105" s="610"/>
      <c r="AZ105" s="610"/>
      <c r="BA105" s="24"/>
    </row>
    <row r="106" spans="1:90" ht="42" customHeight="1" x14ac:dyDescent="0.25">
      <c r="A106" s="6"/>
      <c r="B106" s="397" t="s">
        <v>143</v>
      </c>
      <c r="C106" s="398" t="s">
        <v>1564</v>
      </c>
      <c r="D106" s="397" t="s">
        <v>93</v>
      </c>
      <c r="E106" s="610"/>
      <c r="F106" s="610"/>
      <c r="G106" s="610"/>
      <c r="H106" s="610"/>
      <c r="I106" s="610"/>
      <c r="J106" s="610"/>
      <c r="K106" s="610"/>
      <c r="L106" s="610"/>
      <c r="M106" s="614"/>
      <c r="N106" s="610"/>
      <c r="O106" s="610"/>
      <c r="P106" s="610"/>
      <c r="Q106" s="610"/>
      <c r="R106" s="610"/>
      <c r="S106" s="610"/>
      <c r="T106" s="610"/>
      <c r="U106" s="610"/>
      <c r="V106" s="610"/>
      <c r="W106" s="610"/>
      <c r="X106" s="610"/>
      <c r="Y106" s="610"/>
      <c r="Z106" s="610"/>
      <c r="AA106" s="610"/>
      <c r="AB106" s="610"/>
      <c r="AC106" s="610"/>
      <c r="AD106" s="610"/>
      <c r="AE106" s="610"/>
      <c r="AF106" s="610"/>
      <c r="AG106" s="610"/>
      <c r="AH106" s="610"/>
      <c r="AI106" s="610"/>
      <c r="AJ106" s="610"/>
      <c r="AK106" s="610"/>
      <c r="AL106" s="610"/>
      <c r="AM106" s="610"/>
      <c r="AN106" s="610"/>
      <c r="AO106" s="610"/>
      <c r="AP106" s="610"/>
      <c r="AQ106" s="610"/>
      <c r="AR106" s="610"/>
      <c r="AS106" s="610"/>
      <c r="AT106" s="610"/>
      <c r="AU106" s="610"/>
      <c r="AV106" s="610"/>
      <c r="AW106" s="396">
        <f>SUBTOTAL(9,AW107:AW107)</f>
        <v>42.841999999999999</v>
      </c>
      <c r="AX106" s="396">
        <f>SUBTOTAL(9,AX107:AX107)</f>
        <v>42.841999999999999</v>
      </c>
      <c r="AY106" s="610"/>
      <c r="AZ106" s="610"/>
      <c r="BA106" s="24"/>
    </row>
    <row r="107" spans="1:90" ht="33" customHeight="1" x14ac:dyDescent="0.25">
      <c r="B107" s="67" t="s">
        <v>143</v>
      </c>
      <c r="C107" s="313" t="s">
        <v>1418</v>
      </c>
      <c r="D107" s="67" t="s">
        <v>1635</v>
      </c>
      <c r="E107" s="68"/>
      <c r="F107" s="68"/>
      <c r="G107" s="68"/>
      <c r="H107" s="68"/>
      <c r="I107" s="68"/>
      <c r="J107" s="68"/>
      <c r="K107" s="68"/>
      <c r="L107" s="68"/>
      <c r="M107" s="37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v>42.841999999999999</v>
      </c>
      <c r="AX107" s="68">
        <v>42.841999999999999</v>
      </c>
      <c r="AY107" s="68"/>
      <c r="AZ107" s="68"/>
      <c r="BA107" s="26"/>
    </row>
    <row r="108" spans="1:90" ht="42" customHeight="1" x14ac:dyDescent="0.25">
      <c r="A108" s="6"/>
      <c r="B108" s="397" t="s">
        <v>740</v>
      </c>
      <c r="C108" s="398" t="s">
        <v>1565</v>
      </c>
      <c r="D108" s="397" t="s">
        <v>93</v>
      </c>
      <c r="E108" s="610"/>
      <c r="F108" s="610"/>
      <c r="G108" s="610"/>
      <c r="H108" s="610"/>
      <c r="I108" s="610"/>
      <c r="J108" s="610"/>
      <c r="K108" s="610"/>
      <c r="L108" s="610"/>
      <c r="M108" s="614"/>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610"/>
      <c r="AL108" s="610"/>
      <c r="AM108" s="610"/>
      <c r="AN108" s="610"/>
      <c r="AO108" s="610"/>
      <c r="AP108" s="610"/>
      <c r="AQ108" s="610"/>
      <c r="AR108" s="610"/>
      <c r="AS108" s="610"/>
      <c r="AT108" s="610"/>
      <c r="AU108" s="610"/>
      <c r="AV108" s="610"/>
      <c r="AW108" s="610"/>
      <c r="AX108" s="610"/>
      <c r="AY108" s="610"/>
      <c r="AZ108" s="610"/>
      <c r="BA108" s="24"/>
    </row>
    <row r="109" spans="1:90" ht="42" customHeight="1" x14ac:dyDescent="0.25">
      <c r="A109" s="6"/>
      <c r="B109" s="397" t="s">
        <v>741</v>
      </c>
      <c r="C109" s="398" t="s">
        <v>1566</v>
      </c>
      <c r="D109" s="397" t="s">
        <v>93</v>
      </c>
      <c r="E109" s="610"/>
      <c r="F109" s="610"/>
      <c r="G109" s="610"/>
      <c r="H109" s="610"/>
      <c r="I109" s="610"/>
      <c r="J109" s="610"/>
      <c r="K109" s="610"/>
      <c r="L109" s="610"/>
      <c r="M109" s="614"/>
      <c r="N109" s="610"/>
      <c r="O109" s="610"/>
      <c r="P109" s="610"/>
      <c r="Q109" s="610"/>
      <c r="R109" s="610"/>
      <c r="S109" s="610"/>
      <c r="T109" s="610"/>
      <c r="U109" s="610"/>
      <c r="V109" s="610"/>
      <c r="W109" s="610"/>
      <c r="X109" s="610"/>
      <c r="Y109" s="610"/>
      <c r="Z109" s="610"/>
      <c r="AA109" s="610"/>
      <c r="AB109" s="610"/>
      <c r="AC109" s="610"/>
      <c r="AD109" s="610"/>
      <c r="AE109" s="610"/>
      <c r="AF109" s="610"/>
      <c r="AG109" s="610"/>
      <c r="AH109" s="610"/>
      <c r="AI109" s="610"/>
      <c r="AJ109" s="610"/>
      <c r="AK109" s="610"/>
      <c r="AL109" s="610"/>
      <c r="AM109" s="610"/>
      <c r="AN109" s="610"/>
      <c r="AO109" s="610"/>
      <c r="AP109" s="610"/>
      <c r="AQ109" s="610"/>
      <c r="AR109" s="610"/>
      <c r="AS109" s="610"/>
      <c r="AT109" s="610"/>
      <c r="AU109" s="610"/>
      <c r="AV109" s="610"/>
      <c r="AW109" s="610"/>
      <c r="AX109" s="610"/>
      <c r="AY109" s="610"/>
      <c r="AZ109" s="610"/>
      <c r="BA109" s="24"/>
    </row>
    <row r="110" spans="1:90" ht="48" customHeight="1" x14ac:dyDescent="0.25">
      <c r="A110" s="6"/>
      <c r="B110" s="416" t="s">
        <v>145</v>
      </c>
      <c r="C110" s="417" t="s">
        <v>803</v>
      </c>
      <c r="D110" s="416" t="s">
        <v>93</v>
      </c>
      <c r="E110" s="414">
        <f t="shared" ref="E110:AV110" si="45">SUBTOTAL(9,E111:E112)</f>
        <v>0</v>
      </c>
      <c r="F110" s="414">
        <f t="shared" si="45"/>
        <v>0</v>
      </c>
      <c r="G110" s="414">
        <f t="shared" si="45"/>
        <v>0</v>
      </c>
      <c r="H110" s="414">
        <f t="shared" si="45"/>
        <v>0</v>
      </c>
      <c r="I110" s="414">
        <f t="shared" si="45"/>
        <v>0</v>
      </c>
      <c r="J110" s="414">
        <f t="shared" si="45"/>
        <v>0</v>
      </c>
      <c r="K110" s="414">
        <f t="shared" si="45"/>
        <v>0</v>
      </c>
      <c r="L110" s="414">
        <f t="shared" si="45"/>
        <v>0</v>
      </c>
      <c r="M110" s="414">
        <f t="shared" si="45"/>
        <v>0</v>
      </c>
      <c r="N110" s="414">
        <f t="shared" si="45"/>
        <v>0</v>
      </c>
      <c r="O110" s="414">
        <f t="shared" si="45"/>
        <v>0</v>
      </c>
      <c r="P110" s="414">
        <f t="shared" si="45"/>
        <v>0</v>
      </c>
      <c r="Q110" s="414">
        <f t="shared" si="45"/>
        <v>0</v>
      </c>
      <c r="R110" s="414">
        <f t="shared" si="45"/>
        <v>0</v>
      </c>
      <c r="S110" s="414">
        <f t="shared" si="45"/>
        <v>0</v>
      </c>
      <c r="T110" s="414">
        <f t="shared" si="45"/>
        <v>0</v>
      </c>
      <c r="U110" s="414">
        <f t="shared" si="45"/>
        <v>0</v>
      </c>
      <c r="V110" s="414">
        <f t="shared" si="45"/>
        <v>0</v>
      </c>
      <c r="W110" s="414">
        <f t="shared" si="45"/>
        <v>0</v>
      </c>
      <c r="X110" s="414">
        <f t="shared" si="45"/>
        <v>0</v>
      </c>
      <c r="Y110" s="414">
        <f t="shared" si="45"/>
        <v>0</v>
      </c>
      <c r="Z110" s="414">
        <f t="shared" si="45"/>
        <v>0</v>
      </c>
      <c r="AA110" s="414">
        <f t="shared" si="45"/>
        <v>0</v>
      </c>
      <c r="AB110" s="414">
        <f t="shared" si="45"/>
        <v>0</v>
      </c>
      <c r="AC110" s="414">
        <f t="shared" si="45"/>
        <v>0</v>
      </c>
      <c r="AD110" s="414">
        <f t="shared" si="45"/>
        <v>0</v>
      </c>
      <c r="AE110" s="414">
        <f t="shared" si="45"/>
        <v>0</v>
      </c>
      <c r="AF110" s="414">
        <f t="shared" si="45"/>
        <v>0</v>
      </c>
      <c r="AG110" s="414">
        <f t="shared" si="45"/>
        <v>0</v>
      </c>
      <c r="AH110" s="414">
        <f t="shared" si="45"/>
        <v>0</v>
      </c>
      <c r="AI110" s="414">
        <f t="shared" si="45"/>
        <v>0</v>
      </c>
      <c r="AJ110" s="414">
        <f t="shared" si="45"/>
        <v>0</v>
      </c>
      <c r="AK110" s="414">
        <f t="shared" si="45"/>
        <v>0</v>
      </c>
      <c r="AL110" s="414">
        <f t="shared" si="45"/>
        <v>0</v>
      </c>
      <c r="AM110" s="414">
        <f t="shared" si="45"/>
        <v>0</v>
      </c>
      <c r="AN110" s="414">
        <f t="shared" si="45"/>
        <v>0</v>
      </c>
      <c r="AO110" s="414">
        <f t="shared" si="45"/>
        <v>0</v>
      </c>
      <c r="AP110" s="414">
        <f t="shared" si="45"/>
        <v>0</v>
      </c>
      <c r="AQ110" s="414">
        <f t="shared" si="45"/>
        <v>0</v>
      </c>
      <c r="AR110" s="414">
        <f t="shared" si="45"/>
        <v>0</v>
      </c>
      <c r="AS110" s="414">
        <f t="shared" si="45"/>
        <v>0</v>
      </c>
      <c r="AT110" s="414">
        <f t="shared" si="45"/>
        <v>0</v>
      </c>
      <c r="AU110" s="414">
        <f t="shared" si="45"/>
        <v>0</v>
      </c>
      <c r="AV110" s="414">
        <f t="shared" si="45"/>
        <v>0</v>
      </c>
      <c r="AW110" s="414">
        <f>SUBTOTAL(9,AW111:AW115)</f>
        <v>10.602</v>
      </c>
      <c r="AX110" s="414">
        <f>SUBTOTAL(9,AX111:AX115)</f>
        <v>10.602</v>
      </c>
      <c r="AY110" s="414">
        <f>SUBTOTAL(9,AY111:AY112)</f>
        <v>0</v>
      </c>
      <c r="AZ110" s="414">
        <f>SUBTOTAL(9,AZ111:AZ112)</f>
        <v>0</v>
      </c>
      <c r="BA110" s="24"/>
    </row>
    <row r="111" spans="1:90" ht="42" customHeight="1" x14ac:dyDescent="0.25">
      <c r="A111" s="6"/>
      <c r="B111" s="397" t="s">
        <v>147</v>
      </c>
      <c r="C111" s="398" t="s">
        <v>1567</v>
      </c>
      <c r="D111" s="397" t="s">
        <v>93</v>
      </c>
      <c r="E111" s="610">
        <f t="shared" ref="E111:AV111" si="46">SUBTOTAL(9,E112:E112)</f>
        <v>0</v>
      </c>
      <c r="F111" s="610">
        <f t="shared" si="46"/>
        <v>0</v>
      </c>
      <c r="G111" s="610">
        <f t="shared" si="46"/>
        <v>0</v>
      </c>
      <c r="H111" s="610">
        <f t="shared" si="46"/>
        <v>0</v>
      </c>
      <c r="I111" s="610">
        <f t="shared" si="46"/>
        <v>0</v>
      </c>
      <c r="J111" s="610">
        <f t="shared" si="46"/>
        <v>0</v>
      </c>
      <c r="K111" s="610">
        <f t="shared" si="46"/>
        <v>0</v>
      </c>
      <c r="L111" s="610">
        <f t="shared" si="46"/>
        <v>0</v>
      </c>
      <c r="M111" s="610">
        <f t="shared" si="46"/>
        <v>0</v>
      </c>
      <c r="N111" s="610">
        <f t="shared" si="46"/>
        <v>0</v>
      </c>
      <c r="O111" s="610">
        <f t="shared" si="46"/>
        <v>0</v>
      </c>
      <c r="P111" s="610">
        <f t="shared" si="46"/>
        <v>0</v>
      </c>
      <c r="Q111" s="610">
        <f t="shared" si="46"/>
        <v>0</v>
      </c>
      <c r="R111" s="610">
        <f t="shared" si="46"/>
        <v>0</v>
      </c>
      <c r="S111" s="610">
        <f t="shared" si="46"/>
        <v>0</v>
      </c>
      <c r="T111" s="610">
        <f t="shared" si="46"/>
        <v>0</v>
      </c>
      <c r="U111" s="610">
        <f t="shared" si="46"/>
        <v>0</v>
      </c>
      <c r="V111" s="610">
        <f t="shared" si="46"/>
        <v>0</v>
      </c>
      <c r="W111" s="610">
        <f t="shared" si="46"/>
        <v>0</v>
      </c>
      <c r="X111" s="610">
        <f t="shared" si="46"/>
        <v>0</v>
      </c>
      <c r="Y111" s="610">
        <f t="shared" si="46"/>
        <v>0</v>
      </c>
      <c r="Z111" s="610">
        <f t="shared" si="46"/>
        <v>0</v>
      </c>
      <c r="AA111" s="610">
        <f t="shared" si="46"/>
        <v>0</v>
      </c>
      <c r="AB111" s="610">
        <f t="shared" si="46"/>
        <v>0</v>
      </c>
      <c r="AC111" s="610">
        <f t="shared" si="46"/>
        <v>0</v>
      </c>
      <c r="AD111" s="610">
        <f t="shared" si="46"/>
        <v>0</v>
      </c>
      <c r="AE111" s="610">
        <f t="shared" si="46"/>
        <v>0</v>
      </c>
      <c r="AF111" s="610">
        <f t="shared" si="46"/>
        <v>0</v>
      </c>
      <c r="AG111" s="610">
        <f t="shared" si="46"/>
        <v>0</v>
      </c>
      <c r="AH111" s="610">
        <f t="shared" si="46"/>
        <v>0</v>
      </c>
      <c r="AI111" s="610">
        <f t="shared" si="46"/>
        <v>0</v>
      </c>
      <c r="AJ111" s="610">
        <f t="shared" si="46"/>
        <v>0</v>
      </c>
      <c r="AK111" s="610">
        <f t="shared" si="46"/>
        <v>0</v>
      </c>
      <c r="AL111" s="610">
        <f t="shared" si="46"/>
        <v>0</v>
      </c>
      <c r="AM111" s="610">
        <f t="shared" si="46"/>
        <v>0</v>
      </c>
      <c r="AN111" s="610">
        <f t="shared" si="46"/>
        <v>0</v>
      </c>
      <c r="AO111" s="610">
        <f t="shared" si="46"/>
        <v>0</v>
      </c>
      <c r="AP111" s="610">
        <f t="shared" si="46"/>
        <v>0</v>
      </c>
      <c r="AQ111" s="610">
        <f t="shared" si="46"/>
        <v>0</v>
      </c>
      <c r="AR111" s="610">
        <f t="shared" si="46"/>
        <v>0</v>
      </c>
      <c r="AS111" s="610">
        <f t="shared" si="46"/>
        <v>0</v>
      </c>
      <c r="AT111" s="610">
        <f t="shared" si="46"/>
        <v>0</v>
      </c>
      <c r="AU111" s="610">
        <f t="shared" si="46"/>
        <v>0</v>
      </c>
      <c r="AV111" s="610">
        <f t="shared" si="46"/>
        <v>0</v>
      </c>
      <c r="AW111" s="396">
        <f>SUBTOTAL(9,AW112:AW112)</f>
        <v>10.602</v>
      </c>
      <c r="AX111" s="396">
        <f>SUBTOTAL(9,AX112:AX112)</f>
        <v>10.602</v>
      </c>
      <c r="AY111" s="610">
        <f>SUBTOTAL(9,AY112:AY112)</f>
        <v>0</v>
      </c>
      <c r="AZ111" s="610">
        <f>SUBTOTAL(9,AZ112:AZ112)</f>
        <v>0</v>
      </c>
      <c r="BA111" s="24"/>
    </row>
    <row r="112" spans="1:90" ht="33" customHeight="1" x14ac:dyDescent="0.25">
      <c r="B112" s="67" t="s">
        <v>147</v>
      </c>
      <c r="C112" s="313" t="s">
        <v>1503</v>
      </c>
      <c r="D112" s="67" t="s">
        <v>1620</v>
      </c>
      <c r="E112" s="68"/>
      <c r="F112" s="68"/>
      <c r="G112" s="68"/>
      <c r="H112" s="68"/>
      <c r="I112" s="68"/>
      <c r="J112" s="68"/>
      <c r="K112" s="68"/>
      <c r="L112" s="68"/>
      <c r="M112" s="37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v>10.602</v>
      </c>
      <c r="AX112" s="68">
        <v>10.602</v>
      </c>
      <c r="AY112" s="68"/>
      <c r="AZ112" s="68"/>
      <c r="BA112" s="26"/>
    </row>
    <row r="113" spans="1:90" ht="42" customHeight="1" x14ac:dyDescent="0.25">
      <c r="A113" s="6"/>
      <c r="B113" s="397" t="s">
        <v>149</v>
      </c>
      <c r="C113" s="398" t="s">
        <v>1568</v>
      </c>
      <c r="D113" s="397" t="s">
        <v>93</v>
      </c>
      <c r="E113" s="610"/>
      <c r="F113" s="610"/>
      <c r="G113" s="610"/>
      <c r="H113" s="610"/>
      <c r="I113" s="610"/>
      <c r="J113" s="610"/>
      <c r="K113" s="610"/>
      <c r="L113" s="610"/>
      <c r="M113" s="614"/>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0"/>
      <c r="AL113" s="610"/>
      <c r="AM113" s="610"/>
      <c r="AN113" s="610"/>
      <c r="AO113" s="610"/>
      <c r="AP113" s="610"/>
      <c r="AQ113" s="610"/>
      <c r="AR113" s="610"/>
      <c r="AS113" s="610"/>
      <c r="AT113" s="610"/>
      <c r="AU113" s="610"/>
      <c r="AV113" s="610"/>
      <c r="AW113" s="610"/>
      <c r="AX113" s="610"/>
      <c r="AY113" s="610"/>
      <c r="AZ113" s="610"/>
      <c r="BA113" s="24"/>
    </row>
    <row r="114" spans="1:90" ht="42" customHeight="1" x14ac:dyDescent="0.25">
      <c r="A114" s="6"/>
      <c r="B114" s="397" t="s">
        <v>151</v>
      </c>
      <c r="C114" s="398" t="s">
        <v>1569</v>
      </c>
      <c r="D114" s="397" t="s">
        <v>93</v>
      </c>
      <c r="E114" s="610"/>
      <c r="F114" s="610"/>
      <c r="G114" s="610"/>
      <c r="H114" s="610"/>
      <c r="I114" s="610"/>
      <c r="J114" s="610"/>
      <c r="K114" s="610"/>
      <c r="L114" s="610"/>
      <c r="M114" s="614"/>
      <c r="N114" s="610"/>
      <c r="O114" s="610"/>
      <c r="P114" s="610"/>
      <c r="Q114" s="610"/>
      <c r="R114" s="610"/>
      <c r="S114" s="610"/>
      <c r="T114" s="610"/>
      <c r="U114" s="610"/>
      <c r="V114" s="610"/>
      <c r="W114" s="610"/>
      <c r="X114" s="610"/>
      <c r="Y114" s="610"/>
      <c r="Z114" s="610"/>
      <c r="AA114" s="610"/>
      <c r="AB114" s="610"/>
      <c r="AC114" s="610"/>
      <c r="AD114" s="610"/>
      <c r="AE114" s="610"/>
      <c r="AF114" s="610"/>
      <c r="AG114" s="610"/>
      <c r="AH114" s="610"/>
      <c r="AI114" s="610"/>
      <c r="AJ114" s="610"/>
      <c r="AK114" s="610"/>
      <c r="AL114" s="610"/>
      <c r="AM114" s="610"/>
      <c r="AN114" s="610"/>
      <c r="AO114" s="610"/>
      <c r="AP114" s="610"/>
      <c r="AQ114" s="610"/>
      <c r="AR114" s="610"/>
      <c r="AS114" s="610"/>
      <c r="AT114" s="610"/>
      <c r="AU114" s="610"/>
      <c r="AV114" s="610"/>
      <c r="AW114" s="610"/>
      <c r="AX114" s="610"/>
      <c r="AY114" s="610"/>
      <c r="AZ114" s="610"/>
      <c r="BA114" s="24"/>
    </row>
    <row r="115" spans="1:90" ht="42" customHeight="1" x14ac:dyDescent="0.25">
      <c r="A115" s="6"/>
      <c r="B115" s="397" t="s">
        <v>153</v>
      </c>
      <c r="C115" s="398" t="s">
        <v>1570</v>
      </c>
      <c r="D115" s="397" t="s">
        <v>93</v>
      </c>
      <c r="E115" s="610"/>
      <c r="F115" s="610"/>
      <c r="G115" s="610"/>
      <c r="H115" s="610"/>
      <c r="I115" s="610"/>
      <c r="J115" s="610"/>
      <c r="K115" s="610"/>
      <c r="L115" s="610"/>
      <c r="M115" s="614"/>
      <c r="N115" s="610"/>
      <c r="O115" s="610"/>
      <c r="P115" s="610"/>
      <c r="Q115" s="610"/>
      <c r="R115" s="610"/>
      <c r="S115" s="610"/>
      <c r="T115" s="610"/>
      <c r="U115" s="610"/>
      <c r="V115" s="610"/>
      <c r="W115" s="610"/>
      <c r="X115" s="610"/>
      <c r="Y115" s="610"/>
      <c r="Z115" s="610"/>
      <c r="AA115" s="610"/>
      <c r="AB115" s="610"/>
      <c r="AC115" s="610"/>
      <c r="AD115" s="610"/>
      <c r="AE115" s="610"/>
      <c r="AF115" s="610"/>
      <c r="AG115" s="610"/>
      <c r="AH115" s="610"/>
      <c r="AI115" s="610"/>
      <c r="AJ115" s="610"/>
      <c r="AK115" s="610"/>
      <c r="AL115" s="610"/>
      <c r="AM115" s="610"/>
      <c r="AN115" s="610"/>
      <c r="AO115" s="610"/>
      <c r="AP115" s="610"/>
      <c r="AQ115" s="610"/>
      <c r="AR115" s="610"/>
      <c r="AS115" s="610"/>
      <c r="AT115" s="610"/>
      <c r="AU115" s="610"/>
      <c r="AV115" s="610"/>
      <c r="AW115" s="610"/>
      <c r="AX115" s="610"/>
      <c r="AY115" s="610"/>
      <c r="AZ115" s="610"/>
      <c r="BA115" s="24"/>
    </row>
    <row r="116" spans="1:90" s="4" customFormat="1" ht="48" customHeight="1" x14ac:dyDescent="0.25">
      <c r="A116" s="6"/>
      <c r="B116" s="416" t="s">
        <v>163</v>
      </c>
      <c r="C116" s="417" t="s">
        <v>806</v>
      </c>
      <c r="D116" s="416" t="s">
        <v>93</v>
      </c>
      <c r="E116" s="414"/>
      <c r="F116" s="414"/>
      <c r="G116" s="414"/>
      <c r="H116" s="414"/>
      <c r="I116" s="414"/>
      <c r="J116" s="414"/>
      <c r="K116" s="414"/>
      <c r="L116" s="414"/>
      <c r="M116" s="616"/>
      <c r="N116" s="414"/>
      <c r="O116" s="414"/>
      <c r="P116" s="414"/>
      <c r="Q116" s="414"/>
      <c r="R116" s="414"/>
      <c r="S116" s="414"/>
      <c r="T116" s="414"/>
      <c r="U116" s="414"/>
      <c r="V116" s="414"/>
      <c r="W116" s="414"/>
      <c r="X116" s="414"/>
      <c r="Y116" s="414"/>
      <c r="Z116" s="414"/>
      <c r="AA116" s="414"/>
      <c r="AB116" s="414"/>
      <c r="AC116" s="414"/>
      <c r="AD116" s="414"/>
      <c r="AE116" s="414"/>
      <c r="AF116" s="414"/>
      <c r="AG116" s="414"/>
      <c r="AH116" s="414"/>
      <c r="AI116" s="414"/>
      <c r="AJ116" s="414"/>
      <c r="AK116" s="414"/>
      <c r="AL116" s="414"/>
      <c r="AM116" s="414"/>
      <c r="AN116" s="414"/>
      <c r="AO116" s="414"/>
      <c r="AP116" s="414"/>
      <c r="AQ116" s="414"/>
      <c r="AR116" s="414"/>
      <c r="AS116" s="414"/>
      <c r="AT116" s="414"/>
      <c r="AU116" s="414"/>
      <c r="AV116" s="414"/>
      <c r="AW116" s="414"/>
      <c r="AX116" s="414"/>
      <c r="AY116" s="414"/>
      <c r="AZ116" s="414"/>
      <c r="BA116" s="24"/>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row>
    <row r="117" spans="1:90" s="4" customFormat="1" ht="48" customHeight="1" x14ac:dyDescent="0.25">
      <c r="A117" s="6"/>
      <c r="B117" s="416" t="s">
        <v>165</v>
      </c>
      <c r="C117" s="417" t="s">
        <v>808</v>
      </c>
      <c r="D117" s="416" t="s">
        <v>93</v>
      </c>
      <c r="E117" s="414"/>
      <c r="F117" s="414"/>
      <c r="G117" s="414"/>
      <c r="H117" s="414"/>
      <c r="I117" s="414"/>
      <c r="J117" s="414"/>
      <c r="K117" s="414"/>
      <c r="L117" s="414"/>
      <c r="M117" s="616"/>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4"/>
      <c r="AY117" s="414"/>
      <c r="AZ117" s="414"/>
      <c r="BA117" s="24"/>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row>
    <row r="118" spans="1:90" s="4" customFormat="1" ht="42" customHeight="1" x14ac:dyDescent="0.25">
      <c r="A118" s="6"/>
      <c r="B118" s="397" t="s">
        <v>1571</v>
      </c>
      <c r="C118" s="398" t="s">
        <v>809</v>
      </c>
      <c r="D118" s="397" t="s">
        <v>93</v>
      </c>
      <c r="E118" s="610"/>
      <c r="F118" s="610"/>
      <c r="G118" s="610"/>
      <c r="H118" s="610"/>
      <c r="I118" s="610"/>
      <c r="J118" s="610"/>
      <c r="K118" s="610"/>
      <c r="L118" s="610"/>
      <c r="M118" s="614"/>
      <c r="N118" s="610"/>
      <c r="O118" s="610"/>
      <c r="P118" s="610"/>
      <c r="Q118" s="610"/>
      <c r="R118" s="610"/>
      <c r="S118" s="610"/>
      <c r="T118" s="610"/>
      <c r="U118" s="610"/>
      <c r="V118" s="610"/>
      <c r="W118" s="610"/>
      <c r="X118" s="610"/>
      <c r="Y118" s="610"/>
      <c r="Z118" s="610"/>
      <c r="AA118" s="610"/>
      <c r="AB118" s="610"/>
      <c r="AC118" s="610"/>
      <c r="AD118" s="610"/>
      <c r="AE118" s="610"/>
      <c r="AF118" s="610"/>
      <c r="AG118" s="610"/>
      <c r="AH118" s="610"/>
      <c r="AI118" s="610"/>
      <c r="AJ118" s="610"/>
      <c r="AK118" s="610"/>
      <c r="AL118" s="610"/>
      <c r="AM118" s="610"/>
      <c r="AN118" s="610"/>
      <c r="AO118" s="610"/>
      <c r="AP118" s="610"/>
      <c r="AQ118" s="610"/>
      <c r="AR118" s="610"/>
      <c r="AS118" s="610"/>
      <c r="AT118" s="610"/>
      <c r="AU118" s="610"/>
      <c r="AV118" s="610"/>
      <c r="AW118" s="610"/>
      <c r="AX118" s="610"/>
      <c r="AY118" s="610"/>
      <c r="AZ118" s="610"/>
      <c r="BA118" s="24"/>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row>
    <row r="119" spans="1:90" s="4" customFormat="1" ht="42" customHeight="1" x14ac:dyDescent="0.25">
      <c r="A119" s="6"/>
      <c r="B119" s="397" t="s">
        <v>1572</v>
      </c>
      <c r="C119" s="398" t="s">
        <v>810</v>
      </c>
      <c r="D119" s="397" t="s">
        <v>93</v>
      </c>
      <c r="E119" s="610"/>
      <c r="F119" s="610"/>
      <c r="G119" s="610"/>
      <c r="H119" s="610"/>
      <c r="I119" s="610"/>
      <c r="J119" s="610"/>
      <c r="K119" s="610"/>
      <c r="L119" s="610"/>
      <c r="M119" s="614"/>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0"/>
      <c r="AL119" s="610"/>
      <c r="AM119" s="610"/>
      <c r="AN119" s="610"/>
      <c r="AO119" s="610"/>
      <c r="AP119" s="610"/>
      <c r="AQ119" s="610"/>
      <c r="AR119" s="610"/>
      <c r="AS119" s="610"/>
      <c r="AT119" s="610"/>
      <c r="AU119" s="610"/>
      <c r="AV119" s="610"/>
      <c r="AW119" s="610"/>
      <c r="AX119" s="610"/>
      <c r="AY119" s="610"/>
      <c r="AZ119" s="610"/>
      <c r="BA119" s="24"/>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row>
    <row r="120" spans="1:90" s="4" customFormat="1" ht="48" customHeight="1" x14ac:dyDescent="0.25">
      <c r="A120" s="6"/>
      <c r="B120" s="416" t="s">
        <v>167</v>
      </c>
      <c r="C120" s="417" t="s">
        <v>808</v>
      </c>
      <c r="D120" s="416" t="s">
        <v>93</v>
      </c>
      <c r="E120" s="414"/>
      <c r="F120" s="414"/>
      <c r="G120" s="414"/>
      <c r="H120" s="414"/>
      <c r="I120" s="414"/>
      <c r="J120" s="414"/>
      <c r="K120" s="414"/>
      <c r="L120" s="414"/>
      <c r="M120" s="616"/>
      <c r="N120" s="414"/>
      <c r="O120" s="414"/>
      <c r="P120" s="414"/>
      <c r="Q120" s="414"/>
      <c r="R120" s="414"/>
      <c r="S120" s="414"/>
      <c r="T120" s="414"/>
      <c r="U120" s="414"/>
      <c r="V120" s="414"/>
      <c r="W120" s="414"/>
      <c r="X120" s="414"/>
      <c r="Y120" s="414"/>
      <c r="Z120" s="414"/>
      <c r="AA120" s="414"/>
      <c r="AB120" s="414"/>
      <c r="AC120" s="414"/>
      <c r="AD120" s="414"/>
      <c r="AE120" s="414"/>
      <c r="AF120" s="414"/>
      <c r="AG120" s="414"/>
      <c r="AH120" s="414"/>
      <c r="AI120" s="414"/>
      <c r="AJ120" s="414"/>
      <c r="AK120" s="414"/>
      <c r="AL120" s="414"/>
      <c r="AM120" s="414"/>
      <c r="AN120" s="414"/>
      <c r="AO120" s="414"/>
      <c r="AP120" s="414"/>
      <c r="AQ120" s="414"/>
      <c r="AR120" s="414"/>
      <c r="AS120" s="414"/>
      <c r="AT120" s="414"/>
      <c r="AU120" s="414"/>
      <c r="AV120" s="414"/>
      <c r="AW120" s="414"/>
      <c r="AX120" s="414"/>
      <c r="AY120" s="414"/>
      <c r="AZ120" s="414"/>
      <c r="BA120" s="24"/>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row>
    <row r="121" spans="1:90" s="4" customFormat="1" ht="42" customHeight="1" x14ac:dyDescent="0.25">
      <c r="A121" s="6"/>
      <c r="B121" s="397" t="s">
        <v>1573</v>
      </c>
      <c r="C121" s="398" t="s">
        <v>809</v>
      </c>
      <c r="D121" s="397" t="s">
        <v>93</v>
      </c>
      <c r="E121" s="610"/>
      <c r="F121" s="610"/>
      <c r="G121" s="610"/>
      <c r="H121" s="610"/>
      <c r="I121" s="610"/>
      <c r="J121" s="610"/>
      <c r="K121" s="610"/>
      <c r="L121" s="610"/>
      <c r="M121" s="614"/>
      <c r="N121" s="610"/>
      <c r="O121" s="610"/>
      <c r="P121" s="610"/>
      <c r="Q121" s="610"/>
      <c r="R121" s="610"/>
      <c r="S121" s="610"/>
      <c r="T121" s="610"/>
      <c r="U121" s="610"/>
      <c r="V121" s="610"/>
      <c r="W121" s="610"/>
      <c r="X121" s="610"/>
      <c r="Y121" s="610"/>
      <c r="Z121" s="610"/>
      <c r="AA121" s="610"/>
      <c r="AB121" s="610"/>
      <c r="AC121" s="610"/>
      <c r="AD121" s="610"/>
      <c r="AE121" s="610"/>
      <c r="AF121" s="610"/>
      <c r="AG121" s="610"/>
      <c r="AH121" s="610"/>
      <c r="AI121" s="610"/>
      <c r="AJ121" s="610"/>
      <c r="AK121" s="610"/>
      <c r="AL121" s="610"/>
      <c r="AM121" s="610"/>
      <c r="AN121" s="610"/>
      <c r="AO121" s="610"/>
      <c r="AP121" s="610"/>
      <c r="AQ121" s="610"/>
      <c r="AR121" s="610"/>
      <c r="AS121" s="610"/>
      <c r="AT121" s="610"/>
      <c r="AU121" s="610"/>
      <c r="AV121" s="610"/>
      <c r="AW121" s="610"/>
      <c r="AX121" s="610"/>
      <c r="AY121" s="610"/>
      <c r="AZ121" s="396"/>
      <c r="BA121" s="24"/>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row>
    <row r="122" spans="1:90" s="4" customFormat="1" ht="42" customHeight="1" x14ac:dyDescent="0.25">
      <c r="A122" s="6"/>
      <c r="B122" s="397" t="s">
        <v>1574</v>
      </c>
      <c r="C122" s="398" t="s">
        <v>810</v>
      </c>
      <c r="D122" s="397" t="s">
        <v>93</v>
      </c>
      <c r="E122" s="610"/>
      <c r="F122" s="610"/>
      <c r="G122" s="610"/>
      <c r="H122" s="610"/>
      <c r="I122" s="610"/>
      <c r="J122" s="610"/>
      <c r="K122" s="610"/>
      <c r="L122" s="610"/>
      <c r="M122" s="614"/>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0"/>
      <c r="AL122" s="610"/>
      <c r="AM122" s="610"/>
      <c r="AN122" s="610"/>
      <c r="AO122" s="610"/>
      <c r="AP122" s="610"/>
      <c r="AQ122" s="610"/>
      <c r="AR122" s="610"/>
      <c r="AS122" s="610"/>
      <c r="AT122" s="610"/>
      <c r="AU122" s="610"/>
      <c r="AV122" s="610"/>
      <c r="AW122" s="610"/>
      <c r="AX122" s="610"/>
      <c r="AY122" s="610"/>
      <c r="AZ122" s="396"/>
      <c r="BA122" s="24"/>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row>
    <row r="123" spans="1:90" s="4" customFormat="1" ht="48" customHeight="1" x14ac:dyDescent="0.25">
      <c r="A123" s="6"/>
      <c r="B123" s="416" t="s">
        <v>744</v>
      </c>
      <c r="C123" s="417" t="s">
        <v>812</v>
      </c>
      <c r="D123" s="416" t="s">
        <v>93</v>
      </c>
      <c r="E123" s="414">
        <f t="shared" ref="E123:AV123" si="47">SUBTOTAL(9,E124:E128)</f>
        <v>0</v>
      </c>
      <c r="F123" s="414">
        <f t="shared" si="47"/>
        <v>0</v>
      </c>
      <c r="G123" s="414">
        <f t="shared" si="47"/>
        <v>0</v>
      </c>
      <c r="H123" s="414">
        <f t="shared" si="47"/>
        <v>0</v>
      </c>
      <c r="I123" s="414">
        <f t="shared" si="47"/>
        <v>0</v>
      </c>
      <c r="J123" s="414">
        <f t="shared" si="47"/>
        <v>0</v>
      </c>
      <c r="K123" s="414">
        <f t="shared" si="47"/>
        <v>0</v>
      </c>
      <c r="L123" s="414">
        <f t="shared" si="47"/>
        <v>0</v>
      </c>
      <c r="M123" s="414">
        <f t="shared" si="47"/>
        <v>0</v>
      </c>
      <c r="N123" s="414">
        <f t="shared" si="47"/>
        <v>0</v>
      </c>
      <c r="O123" s="414">
        <f t="shared" si="47"/>
        <v>0</v>
      </c>
      <c r="P123" s="414">
        <f t="shared" si="47"/>
        <v>0</v>
      </c>
      <c r="Q123" s="414">
        <f t="shared" si="47"/>
        <v>0</v>
      </c>
      <c r="R123" s="414">
        <f t="shared" si="47"/>
        <v>0</v>
      </c>
      <c r="S123" s="414">
        <f t="shared" si="47"/>
        <v>0</v>
      </c>
      <c r="T123" s="414">
        <f t="shared" si="47"/>
        <v>0</v>
      </c>
      <c r="U123" s="414">
        <f t="shared" si="47"/>
        <v>0</v>
      </c>
      <c r="V123" s="414">
        <f t="shared" si="47"/>
        <v>0</v>
      </c>
      <c r="W123" s="414">
        <f t="shared" si="47"/>
        <v>0</v>
      </c>
      <c r="X123" s="414">
        <f t="shared" si="47"/>
        <v>0</v>
      </c>
      <c r="Y123" s="414">
        <f t="shared" si="47"/>
        <v>0</v>
      </c>
      <c r="Z123" s="414">
        <f t="shared" si="47"/>
        <v>0</v>
      </c>
      <c r="AA123" s="414">
        <f t="shared" si="47"/>
        <v>0</v>
      </c>
      <c r="AB123" s="414">
        <f t="shared" si="47"/>
        <v>0</v>
      </c>
      <c r="AC123" s="414">
        <f t="shared" si="47"/>
        <v>0</v>
      </c>
      <c r="AD123" s="414">
        <f t="shared" si="47"/>
        <v>0</v>
      </c>
      <c r="AE123" s="414">
        <f t="shared" si="47"/>
        <v>0</v>
      </c>
      <c r="AF123" s="414">
        <f t="shared" si="47"/>
        <v>0</v>
      </c>
      <c r="AG123" s="414">
        <f t="shared" si="47"/>
        <v>0</v>
      </c>
      <c r="AH123" s="414">
        <f t="shared" si="47"/>
        <v>0</v>
      </c>
      <c r="AI123" s="414">
        <f t="shared" si="47"/>
        <v>0</v>
      </c>
      <c r="AJ123" s="414">
        <f t="shared" si="47"/>
        <v>0</v>
      </c>
      <c r="AK123" s="414">
        <f t="shared" si="47"/>
        <v>0</v>
      </c>
      <c r="AL123" s="414">
        <f t="shared" si="47"/>
        <v>0</v>
      </c>
      <c r="AM123" s="414">
        <f t="shared" si="47"/>
        <v>0</v>
      </c>
      <c r="AN123" s="414">
        <f t="shared" si="47"/>
        <v>0</v>
      </c>
      <c r="AO123" s="414">
        <f t="shared" si="47"/>
        <v>0</v>
      </c>
      <c r="AP123" s="414">
        <f t="shared" si="47"/>
        <v>0</v>
      </c>
      <c r="AQ123" s="414">
        <f t="shared" si="47"/>
        <v>0</v>
      </c>
      <c r="AR123" s="414">
        <f t="shared" si="47"/>
        <v>0</v>
      </c>
      <c r="AS123" s="414">
        <f t="shared" si="47"/>
        <v>0</v>
      </c>
      <c r="AT123" s="414">
        <f t="shared" si="47"/>
        <v>0</v>
      </c>
      <c r="AU123" s="414">
        <f t="shared" si="47"/>
        <v>0</v>
      </c>
      <c r="AV123" s="414">
        <f t="shared" si="47"/>
        <v>0</v>
      </c>
      <c r="AW123" s="414">
        <f>SUBTOTAL(9,AW124:AW128)</f>
        <v>0</v>
      </c>
      <c r="AX123" s="414">
        <f>SUBTOTAL(9,AX124:AX128)</f>
        <v>13.625</v>
      </c>
      <c r="AY123" s="414">
        <f>SUBTOTAL(9,AY124:AY128)</f>
        <v>0</v>
      </c>
      <c r="AZ123" s="414">
        <f>SUBTOTAL(9,AZ124:AZ128)</f>
        <v>0</v>
      </c>
      <c r="BA123" s="24"/>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row>
    <row r="124" spans="1:90" s="4" customFormat="1" ht="42" customHeight="1" x14ac:dyDescent="0.25">
      <c r="A124" s="6"/>
      <c r="B124" s="397" t="s">
        <v>745</v>
      </c>
      <c r="C124" s="398" t="s">
        <v>813</v>
      </c>
      <c r="D124" s="397" t="s">
        <v>93</v>
      </c>
      <c r="E124" s="610"/>
      <c r="F124" s="610"/>
      <c r="G124" s="610"/>
      <c r="H124" s="610"/>
      <c r="I124" s="610"/>
      <c r="J124" s="610"/>
      <c r="K124" s="610"/>
      <c r="L124" s="610"/>
      <c r="M124" s="614"/>
      <c r="N124" s="610"/>
      <c r="O124" s="610"/>
      <c r="P124" s="610"/>
      <c r="Q124" s="610"/>
      <c r="R124" s="610"/>
      <c r="S124" s="610"/>
      <c r="T124" s="610"/>
      <c r="U124" s="610"/>
      <c r="V124" s="610"/>
      <c r="W124" s="610"/>
      <c r="X124" s="610"/>
      <c r="Y124" s="610"/>
      <c r="Z124" s="610"/>
      <c r="AA124" s="610"/>
      <c r="AB124" s="610"/>
      <c r="AC124" s="610"/>
      <c r="AD124" s="610"/>
      <c r="AE124" s="610"/>
      <c r="AF124" s="610"/>
      <c r="AG124" s="610"/>
      <c r="AH124" s="610"/>
      <c r="AI124" s="610"/>
      <c r="AJ124" s="610"/>
      <c r="AK124" s="610"/>
      <c r="AL124" s="610"/>
      <c r="AM124" s="610"/>
      <c r="AN124" s="610"/>
      <c r="AO124" s="610"/>
      <c r="AP124" s="610"/>
      <c r="AQ124" s="610"/>
      <c r="AR124" s="610"/>
      <c r="AS124" s="610"/>
      <c r="AT124" s="610"/>
      <c r="AU124" s="610"/>
      <c r="AV124" s="610"/>
      <c r="AW124" s="610"/>
      <c r="AX124" s="610"/>
      <c r="AY124" s="610"/>
      <c r="AZ124" s="610"/>
      <c r="BA124" s="61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row>
    <row r="125" spans="1:90" s="4" customFormat="1" ht="42" customHeight="1" x14ac:dyDescent="0.25">
      <c r="A125" s="6"/>
      <c r="B125" s="397" t="s">
        <v>746</v>
      </c>
      <c r="C125" s="398" t="s">
        <v>814</v>
      </c>
      <c r="D125" s="397" t="s">
        <v>93</v>
      </c>
      <c r="E125" s="610"/>
      <c r="F125" s="610"/>
      <c r="G125" s="610"/>
      <c r="H125" s="610"/>
      <c r="I125" s="610"/>
      <c r="J125" s="610"/>
      <c r="K125" s="610"/>
      <c r="L125" s="610"/>
      <c r="M125" s="614"/>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0"/>
      <c r="AL125" s="610"/>
      <c r="AM125" s="610"/>
      <c r="AN125" s="610"/>
      <c r="AO125" s="610"/>
      <c r="AP125" s="610"/>
      <c r="AQ125" s="610"/>
      <c r="AR125" s="610"/>
      <c r="AS125" s="610"/>
      <c r="AT125" s="610"/>
      <c r="AU125" s="610"/>
      <c r="AV125" s="610"/>
      <c r="AW125" s="610"/>
      <c r="AX125" s="610"/>
      <c r="AY125" s="610"/>
      <c r="AZ125" s="610"/>
      <c r="BA125" s="61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row>
    <row r="126" spans="1:90" s="4" customFormat="1" ht="42" customHeight="1" x14ac:dyDescent="0.25">
      <c r="A126" s="6"/>
      <c r="B126" s="397" t="s">
        <v>747</v>
      </c>
      <c r="C126" s="398" t="s">
        <v>815</v>
      </c>
      <c r="D126" s="397" t="s">
        <v>93</v>
      </c>
      <c r="E126" s="610"/>
      <c r="F126" s="610"/>
      <c r="G126" s="610"/>
      <c r="H126" s="610"/>
      <c r="I126" s="610"/>
      <c r="J126" s="610"/>
      <c r="K126" s="610"/>
      <c r="L126" s="610"/>
      <c r="M126" s="614"/>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0"/>
      <c r="AK126" s="610"/>
      <c r="AL126" s="610"/>
      <c r="AM126" s="610"/>
      <c r="AN126" s="610"/>
      <c r="AO126" s="610"/>
      <c r="AP126" s="610"/>
      <c r="AQ126" s="610"/>
      <c r="AR126" s="610"/>
      <c r="AS126" s="610"/>
      <c r="AT126" s="610"/>
      <c r="AU126" s="610"/>
      <c r="AV126" s="610"/>
      <c r="AW126" s="610"/>
      <c r="AX126" s="610"/>
      <c r="AY126" s="610"/>
      <c r="AZ126" s="610"/>
      <c r="BA126" s="61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row>
    <row r="127" spans="1:90" s="4" customFormat="1" ht="42" customHeight="1" x14ac:dyDescent="0.25">
      <c r="A127" s="6"/>
      <c r="B127" s="397" t="s">
        <v>1575</v>
      </c>
      <c r="C127" s="398" t="s">
        <v>816</v>
      </c>
      <c r="D127" s="397" t="s">
        <v>93</v>
      </c>
      <c r="E127" s="610">
        <f t="shared" ref="E127:AV127" si="48">SUBTOTAL(9,E128:E128)</f>
        <v>0</v>
      </c>
      <c r="F127" s="610">
        <f t="shared" si="48"/>
        <v>0</v>
      </c>
      <c r="G127" s="610">
        <f t="shared" si="48"/>
        <v>0</v>
      </c>
      <c r="H127" s="610">
        <f t="shared" si="48"/>
        <v>0</v>
      </c>
      <c r="I127" s="610">
        <f t="shared" si="48"/>
        <v>0</v>
      </c>
      <c r="J127" s="610">
        <f t="shared" si="48"/>
        <v>0</v>
      </c>
      <c r="K127" s="610">
        <f t="shared" si="48"/>
        <v>0</v>
      </c>
      <c r="L127" s="610">
        <f t="shared" si="48"/>
        <v>0</v>
      </c>
      <c r="M127" s="610">
        <f t="shared" si="48"/>
        <v>0</v>
      </c>
      <c r="N127" s="610">
        <f t="shared" si="48"/>
        <v>0</v>
      </c>
      <c r="O127" s="610">
        <f t="shared" si="48"/>
        <v>0</v>
      </c>
      <c r="P127" s="610">
        <f t="shared" si="48"/>
        <v>0</v>
      </c>
      <c r="Q127" s="610">
        <f t="shared" si="48"/>
        <v>0</v>
      </c>
      <c r="R127" s="610">
        <f t="shared" si="48"/>
        <v>0</v>
      </c>
      <c r="S127" s="610">
        <f t="shared" si="48"/>
        <v>0</v>
      </c>
      <c r="T127" s="610">
        <f t="shared" si="48"/>
        <v>0</v>
      </c>
      <c r="U127" s="610">
        <f t="shared" si="48"/>
        <v>0</v>
      </c>
      <c r="V127" s="610">
        <f t="shared" si="48"/>
        <v>0</v>
      </c>
      <c r="W127" s="610">
        <f t="shared" si="48"/>
        <v>0</v>
      </c>
      <c r="X127" s="610">
        <f t="shared" si="48"/>
        <v>0</v>
      </c>
      <c r="Y127" s="610">
        <f t="shared" si="48"/>
        <v>0</v>
      </c>
      <c r="Z127" s="610">
        <f t="shared" si="48"/>
        <v>0</v>
      </c>
      <c r="AA127" s="610">
        <f t="shared" si="48"/>
        <v>0</v>
      </c>
      <c r="AB127" s="610">
        <f t="shared" si="48"/>
        <v>0</v>
      </c>
      <c r="AC127" s="610">
        <f t="shared" si="48"/>
        <v>0</v>
      </c>
      <c r="AD127" s="610">
        <f t="shared" si="48"/>
        <v>0</v>
      </c>
      <c r="AE127" s="610">
        <f t="shared" si="48"/>
        <v>0</v>
      </c>
      <c r="AF127" s="610">
        <f t="shared" si="48"/>
        <v>0</v>
      </c>
      <c r="AG127" s="610">
        <f t="shared" si="48"/>
        <v>0</v>
      </c>
      <c r="AH127" s="610">
        <f t="shared" si="48"/>
        <v>0</v>
      </c>
      <c r="AI127" s="610">
        <f t="shared" si="48"/>
        <v>0</v>
      </c>
      <c r="AJ127" s="610">
        <f t="shared" si="48"/>
        <v>0</v>
      </c>
      <c r="AK127" s="610">
        <f t="shared" si="48"/>
        <v>0</v>
      </c>
      <c r="AL127" s="610">
        <f t="shared" si="48"/>
        <v>0</v>
      </c>
      <c r="AM127" s="610">
        <f t="shared" si="48"/>
        <v>0</v>
      </c>
      <c r="AN127" s="610">
        <f t="shared" si="48"/>
        <v>0</v>
      </c>
      <c r="AO127" s="610">
        <f t="shared" si="48"/>
        <v>0</v>
      </c>
      <c r="AP127" s="610">
        <f t="shared" si="48"/>
        <v>0</v>
      </c>
      <c r="AQ127" s="610">
        <f t="shared" si="48"/>
        <v>0</v>
      </c>
      <c r="AR127" s="610">
        <f t="shared" si="48"/>
        <v>0</v>
      </c>
      <c r="AS127" s="610">
        <f t="shared" si="48"/>
        <v>0</v>
      </c>
      <c r="AT127" s="610">
        <f t="shared" si="48"/>
        <v>0</v>
      </c>
      <c r="AU127" s="610">
        <f t="shared" si="48"/>
        <v>0</v>
      </c>
      <c r="AV127" s="610">
        <f t="shared" si="48"/>
        <v>0</v>
      </c>
      <c r="AW127" s="396">
        <f>SUBTOTAL(9,AW128:AW128)</f>
        <v>0</v>
      </c>
      <c r="AX127" s="396">
        <f>SUBTOTAL(9,AX128:AX128)</f>
        <v>13.625</v>
      </c>
      <c r="AY127" s="610">
        <f>SUBTOTAL(9,AY128:AY128)</f>
        <v>0</v>
      </c>
      <c r="AZ127" s="610">
        <f>SUBTOTAL(9,AZ128:AZ128)</f>
        <v>0</v>
      </c>
      <c r="BA127" s="61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row>
    <row r="128" spans="1:90" s="4" customFormat="1" ht="33" customHeight="1" x14ac:dyDescent="0.25">
      <c r="A128" s="1"/>
      <c r="B128" s="67" t="s">
        <v>1575</v>
      </c>
      <c r="C128" s="313" t="s">
        <v>1681</v>
      </c>
      <c r="D128" s="421" t="s">
        <v>1684</v>
      </c>
      <c r="E128" s="68"/>
      <c r="F128" s="68"/>
      <c r="G128" s="68"/>
      <c r="H128" s="68"/>
      <c r="I128" s="68"/>
      <c r="J128" s="68"/>
      <c r="K128" s="68"/>
      <c r="L128" s="68"/>
      <c r="M128" s="37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v>0</v>
      </c>
      <c r="AX128" s="68">
        <v>13.625</v>
      </c>
      <c r="AY128" s="68"/>
      <c r="AZ128" s="68"/>
      <c r="BA128" s="803"/>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row>
    <row r="129" spans="1:90" s="4" customFormat="1" ht="48" customHeight="1" x14ac:dyDescent="0.25">
      <c r="A129" s="6"/>
      <c r="B129" s="416" t="s">
        <v>748</v>
      </c>
      <c r="C129" s="417" t="s">
        <v>177</v>
      </c>
      <c r="D129" s="416" t="s">
        <v>93</v>
      </c>
      <c r="E129" s="414"/>
      <c r="F129" s="414"/>
      <c r="G129" s="414"/>
      <c r="H129" s="414"/>
      <c r="I129" s="414"/>
      <c r="J129" s="414"/>
      <c r="K129" s="414"/>
      <c r="L129" s="414"/>
      <c r="M129" s="616"/>
      <c r="N129" s="414"/>
      <c r="O129" s="414"/>
      <c r="P129" s="414"/>
      <c r="Q129" s="414"/>
      <c r="R129" s="414"/>
      <c r="S129" s="414"/>
      <c r="T129" s="414"/>
      <c r="U129" s="414"/>
      <c r="V129" s="414"/>
      <c r="W129" s="414"/>
      <c r="X129" s="414"/>
      <c r="Y129" s="414"/>
      <c r="Z129" s="414"/>
      <c r="AA129" s="414"/>
      <c r="AB129" s="414"/>
      <c r="AC129" s="414"/>
      <c r="AD129" s="414"/>
      <c r="AE129" s="414"/>
      <c r="AF129" s="414"/>
      <c r="AG129" s="414"/>
      <c r="AH129" s="414"/>
      <c r="AI129" s="414"/>
      <c r="AJ129" s="414"/>
      <c r="AK129" s="414"/>
      <c r="AL129" s="414"/>
      <c r="AM129" s="414"/>
      <c r="AN129" s="414"/>
      <c r="AO129" s="414"/>
      <c r="AP129" s="414"/>
      <c r="AQ129" s="414"/>
      <c r="AR129" s="414"/>
      <c r="AS129" s="414"/>
      <c r="AT129" s="414"/>
      <c r="AU129" s="414"/>
      <c r="AV129" s="414"/>
      <c r="AW129" s="414"/>
      <c r="AX129" s="414"/>
      <c r="AY129" s="414"/>
      <c r="AZ129" s="414"/>
      <c r="BA129" s="24"/>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row>
    <row r="130" spans="1:90" s="4" customFormat="1" ht="48" customHeight="1" x14ac:dyDescent="0.25">
      <c r="A130" s="6"/>
      <c r="B130" s="416" t="s">
        <v>1576</v>
      </c>
      <c r="C130" s="417" t="s">
        <v>1577</v>
      </c>
      <c r="D130" s="416" t="s">
        <v>93</v>
      </c>
      <c r="E130" s="414"/>
      <c r="F130" s="414"/>
      <c r="G130" s="414"/>
      <c r="H130" s="414"/>
      <c r="I130" s="414"/>
      <c r="J130" s="414"/>
      <c r="K130" s="414"/>
      <c r="L130" s="414"/>
      <c r="M130" s="616"/>
      <c r="N130" s="414"/>
      <c r="O130" s="414"/>
      <c r="P130" s="414"/>
      <c r="Q130" s="414"/>
      <c r="R130" s="414"/>
      <c r="S130" s="414"/>
      <c r="T130" s="414"/>
      <c r="U130" s="414"/>
      <c r="V130" s="414"/>
      <c r="W130" s="414"/>
      <c r="X130" s="414"/>
      <c r="Y130" s="414"/>
      <c r="Z130" s="414"/>
      <c r="AA130" s="414"/>
      <c r="AB130" s="414"/>
      <c r="AC130" s="414"/>
      <c r="AD130" s="414"/>
      <c r="AE130" s="414"/>
      <c r="AF130" s="414"/>
      <c r="AG130" s="414"/>
      <c r="AH130" s="414"/>
      <c r="AI130" s="414"/>
      <c r="AJ130" s="414"/>
      <c r="AK130" s="414"/>
      <c r="AL130" s="414"/>
      <c r="AM130" s="414"/>
      <c r="AN130" s="414"/>
      <c r="AO130" s="414"/>
      <c r="AP130" s="414"/>
      <c r="AQ130" s="414"/>
      <c r="AR130" s="414"/>
      <c r="AS130" s="414"/>
      <c r="AT130" s="414"/>
      <c r="AU130" s="414"/>
      <c r="AV130" s="414"/>
      <c r="AW130" s="414"/>
      <c r="AX130" s="414"/>
      <c r="AY130" s="414"/>
      <c r="AZ130" s="414"/>
      <c r="BA130" s="24"/>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row>
    <row r="131" spans="1:90" s="4" customFormat="1" ht="48" customHeight="1" x14ac:dyDescent="0.25">
      <c r="A131" s="6"/>
      <c r="B131" s="416" t="s">
        <v>169</v>
      </c>
      <c r="C131" s="417" t="s">
        <v>1578</v>
      </c>
      <c r="D131" s="416" t="s">
        <v>93</v>
      </c>
      <c r="E131" s="414"/>
      <c r="F131" s="414"/>
      <c r="G131" s="414"/>
      <c r="H131" s="414"/>
      <c r="I131" s="414"/>
      <c r="J131" s="414"/>
      <c r="K131" s="414"/>
      <c r="L131" s="414"/>
      <c r="M131" s="616"/>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4"/>
      <c r="AY131" s="414"/>
      <c r="AZ131" s="414"/>
      <c r="BA131" s="24"/>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row>
    <row r="132" spans="1:90" s="4" customFormat="1" ht="48" customHeight="1" x14ac:dyDescent="0.25">
      <c r="A132" s="6"/>
      <c r="B132" s="416" t="s">
        <v>171</v>
      </c>
      <c r="C132" s="417" t="s">
        <v>1579</v>
      </c>
      <c r="D132" s="416" t="s">
        <v>93</v>
      </c>
      <c r="E132" s="414"/>
      <c r="F132" s="414"/>
      <c r="G132" s="414"/>
      <c r="H132" s="414"/>
      <c r="I132" s="414"/>
      <c r="J132" s="414"/>
      <c r="K132" s="414"/>
      <c r="L132" s="414"/>
      <c r="M132" s="616"/>
      <c r="N132" s="414"/>
      <c r="O132" s="414"/>
      <c r="P132" s="414"/>
      <c r="Q132" s="414"/>
      <c r="R132" s="414"/>
      <c r="S132" s="414"/>
      <c r="T132" s="414"/>
      <c r="U132" s="414"/>
      <c r="V132" s="414"/>
      <c r="W132" s="414"/>
      <c r="X132" s="414"/>
      <c r="Y132" s="414"/>
      <c r="Z132" s="414"/>
      <c r="AA132" s="414"/>
      <c r="AB132" s="414"/>
      <c r="AC132" s="414"/>
      <c r="AD132" s="414"/>
      <c r="AE132" s="414"/>
      <c r="AF132" s="414"/>
      <c r="AG132" s="414"/>
      <c r="AH132" s="414"/>
      <c r="AI132" s="414"/>
      <c r="AJ132" s="414"/>
      <c r="AK132" s="414"/>
      <c r="AL132" s="414"/>
      <c r="AM132" s="414"/>
      <c r="AN132" s="414"/>
      <c r="AO132" s="414"/>
      <c r="AP132" s="414"/>
      <c r="AQ132" s="414"/>
      <c r="AR132" s="414"/>
      <c r="AS132" s="414"/>
      <c r="AT132" s="414"/>
      <c r="AU132" s="414"/>
      <c r="AV132" s="414"/>
      <c r="AW132" s="414"/>
      <c r="AX132" s="414"/>
      <c r="AY132" s="414"/>
      <c r="AZ132" s="414"/>
      <c r="BA132" s="24"/>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row>
    <row r="133" spans="1:90" s="4" customFormat="1" ht="48" customHeight="1" x14ac:dyDescent="0.25">
      <c r="A133" s="6"/>
      <c r="B133" s="416" t="s">
        <v>1580</v>
      </c>
      <c r="C133" s="417" t="s">
        <v>1581</v>
      </c>
      <c r="D133" s="416" t="s">
        <v>93</v>
      </c>
      <c r="E133" s="414"/>
      <c r="F133" s="414"/>
      <c r="G133" s="414"/>
      <c r="H133" s="414"/>
      <c r="I133" s="414"/>
      <c r="J133" s="414"/>
      <c r="K133" s="414"/>
      <c r="L133" s="414"/>
      <c r="M133" s="616"/>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4"/>
      <c r="AY133" s="414"/>
      <c r="AZ133" s="414"/>
      <c r="BA133" s="24"/>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row>
    <row r="134" spans="1:90" s="4" customFormat="1" ht="42" customHeight="1" x14ac:dyDescent="0.25">
      <c r="A134" s="6"/>
      <c r="B134" s="397" t="s">
        <v>1582</v>
      </c>
      <c r="C134" s="398" t="s">
        <v>1583</v>
      </c>
      <c r="D134" s="397" t="s">
        <v>93</v>
      </c>
      <c r="E134" s="610"/>
      <c r="F134" s="610"/>
      <c r="G134" s="610"/>
      <c r="H134" s="610"/>
      <c r="I134" s="610"/>
      <c r="J134" s="610"/>
      <c r="K134" s="610"/>
      <c r="L134" s="610"/>
      <c r="M134" s="614"/>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0"/>
      <c r="AL134" s="610"/>
      <c r="AM134" s="610"/>
      <c r="AN134" s="610"/>
      <c r="AO134" s="610"/>
      <c r="AP134" s="610"/>
      <c r="AQ134" s="610"/>
      <c r="AR134" s="610"/>
      <c r="AS134" s="610"/>
      <c r="AT134" s="610"/>
      <c r="AU134" s="610"/>
      <c r="AV134" s="610"/>
      <c r="AW134" s="610"/>
      <c r="AX134" s="610"/>
      <c r="AY134" s="610"/>
      <c r="AZ134" s="610"/>
      <c r="BA134" s="24"/>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row>
    <row r="135" spans="1:90" s="4" customFormat="1" ht="42" customHeight="1" x14ac:dyDescent="0.25">
      <c r="A135" s="6"/>
      <c r="B135" s="397" t="s">
        <v>1584</v>
      </c>
      <c r="C135" s="398" t="s">
        <v>1566</v>
      </c>
      <c r="D135" s="397" t="s">
        <v>93</v>
      </c>
      <c r="E135" s="610"/>
      <c r="F135" s="610"/>
      <c r="G135" s="610"/>
      <c r="H135" s="610"/>
      <c r="I135" s="610"/>
      <c r="J135" s="610"/>
      <c r="K135" s="610"/>
      <c r="L135" s="610"/>
      <c r="M135" s="614"/>
      <c r="N135" s="610"/>
      <c r="O135" s="610"/>
      <c r="P135" s="610"/>
      <c r="Q135" s="610"/>
      <c r="R135" s="610"/>
      <c r="S135" s="610"/>
      <c r="T135" s="610"/>
      <c r="U135" s="610"/>
      <c r="V135" s="610"/>
      <c r="W135" s="610"/>
      <c r="X135" s="610"/>
      <c r="Y135" s="610"/>
      <c r="Z135" s="610"/>
      <c r="AA135" s="610"/>
      <c r="AB135" s="610"/>
      <c r="AC135" s="610"/>
      <c r="AD135" s="610"/>
      <c r="AE135" s="610"/>
      <c r="AF135" s="610"/>
      <c r="AG135" s="610"/>
      <c r="AH135" s="610"/>
      <c r="AI135" s="610"/>
      <c r="AJ135" s="610"/>
      <c r="AK135" s="610"/>
      <c r="AL135" s="610"/>
      <c r="AM135" s="610"/>
      <c r="AN135" s="610"/>
      <c r="AO135" s="610"/>
      <c r="AP135" s="610"/>
      <c r="AQ135" s="610"/>
      <c r="AR135" s="610"/>
      <c r="AS135" s="610"/>
      <c r="AT135" s="610"/>
      <c r="AU135" s="610"/>
      <c r="AV135" s="610"/>
      <c r="AW135" s="610"/>
      <c r="AX135" s="610"/>
      <c r="AY135" s="610"/>
      <c r="AZ135" s="396"/>
      <c r="BA135" s="24"/>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row>
    <row r="136" spans="1:90" s="4" customFormat="1" ht="42" customHeight="1" x14ac:dyDescent="0.25">
      <c r="A136" s="6"/>
      <c r="B136" s="397" t="s">
        <v>1585</v>
      </c>
      <c r="C136" s="398" t="s">
        <v>1586</v>
      </c>
      <c r="D136" s="397" t="s">
        <v>93</v>
      </c>
      <c r="E136" s="610"/>
      <c r="F136" s="610"/>
      <c r="G136" s="610"/>
      <c r="H136" s="610"/>
      <c r="I136" s="610"/>
      <c r="J136" s="610"/>
      <c r="K136" s="610"/>
      <c r="L136" s="610"/>
      <c r="M136" s="614"/>
      <c r="N136" s="610"/>
      <c r="O136" s="610"/>
      <c r="P136" s="610"/>
      <c r="Q136" s="610"/>
      <c r="R136" s="610"/>
      <c r="S136" s="610"/>
      <c r="T136" s="610"/>
      <c r="U136" s="610"/>
      <c r="V136" s="610"/>
      <c r="W136" s="610"/>
      <c r="X136" s="610"/>
      <c r="Y136" s="610"/>
      <c r="Z136" s="610"/>
      <c r="AA136" s="610"/>
      <c r="AB136" s="610"/>
      <c r="AC136" s="610"/>
      <c r="AD136" s="610"/>
      <c r="AE136" s="610"/>
      <c r="AF136" s="610"/>
      <c r="AG136" s="610"/>
      <c r="AH136" s="610"/>
      <c r="AI136" s="610"/>
      <c r="AJ136" s="610"/>
      <c r="AK136" s="610"/>
      <c r="AL136" s="610"/>
      <c r="AM136" s="610"/>
      <c r="AN136" s="610"/>
      <c r="AO136" s="610"/>
      <c r="AP136" s="610"/>
      <c r="AQ136" s="610"/>
      <c r="AR136" s="610"/>
      <c r="AS136" s="610"/>
      <c r="AT136" s="610"/>
      <c r="AU136" s="610"/>
      <c r="AV136" s="610"/>
      <c r="AW136" s="610"/>
      <c r="AX136" s="610"/>
      <c r="AY136" s="610"/>
      <c r="AZ136" s="610"/>
      <c r="BA136" s="24"/>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row>
    <row r="137" spans="1:90" s="4" customFormat="1" ht="42" customHeight="1" x14ac:dyDescent="0.25">
      <c r="A137" s="6"/>
      <c r="B137" s="397" t="s">
        <v>1587</v>
      </c>
      <c r="C137" s="398" t="s">
        <v>1588</v>
      </c>
      <c r="D137" s="397" t="s">
        <v>93</v>
      </c>
      <c r="E137" s="610"/>
      <c r="F137" s="610"/>
      <c r="G137" s="610"/>
      <c r="H137" s="610"/>
      <c r="I137" s="610"/>
      <c r="J137" s="610"/>
      <c r="K137" s="610"/>
      <c r="L137" s="610"/>
      <c r="M137" s="614"/>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0"/>
      <c r="AL137" s="610"/>
      <c r="AM137" s="610"/>
      <c r="AN137" s="610"/>
      <c r="AO137" s="610"/>
      <c r="AP137" s="610"/>
      <c r="AQ137" s="610"/>
      <c r="AR137" s="610"/>
      <c r="AS137" s="610"/>
      <c r="AT137" s="610"/>
      <c r="AU137" s="610"/>
      <c r="AV137" s="610"/>
      <c r="AW137" s="610"/>
      <c r="AX137" s="610"/>
      <c r="AY137" s="610"/>
      <c r="AZ137" s="610"/>
      <c r="BA137" s="24"/>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row>
    <row r="138" spans="1:90" s="4" customFormat="1" ht="48" customHeight="1" x14ac:dyDescent="0.25">
      <c r="A138" s="6"/>
      <c r="B138" s="416" t="s">
        <v>173</v>
      </c>
      <c r="C138" s="417" t="s">
        <v>1589</v>
      </c>
      <c r="D138" s="416" t="s">
        <v>93</v>
      </c>
      <c r="E138" s="414"/>
      <c r="F138" s="414"/>
      <c r="G138" s="414"/>
      <c r="H138" s="414"/>
      <c r="I138" s="414"/>
      <c r="J138" s="414"/>
      <c r="K138" s="414"/>
      <c r="L138" s="414"/>
      <c r="M138" s="616"/>
      <c r="N138" s="414"/>
      <c r="O138" s="414"/>
      <c r="P138" s="414"/>
      <c r="Q138" s="414"/>
      <c r="R138" s="414"/>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4"/>
      <c r="AN138" s="414"/>
      <c r="AO138" s="414"/>
      <c r="AP138" s="414"/>
      <c r="AQ138" s="414"/>
      <c r="AR138" s="414"/>
      <c r="AS138" s="414"/>
      <c r="AT138" s="414"/>
      <c r="AU138" s="414"/>
      <c r="AV138" s="414"/>
      <c r="AW138" s="414"/>
      <c r="AX138" s="414"/>
      <c r="AY138" s="414"/>
      <c r="AZ138" s="414"/>
      <c r="BA138" s="24"/>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row>
    <row r="139" spans="1:90" s="4" customFormat="1" ht="48" customHeight="1" x14ac:dyDescent="0.25">
      <c r="A139" s="6"/>
      <c r="B139" s="416" t="s">
        <v>1590</v>
      </c>
      <c r="C139" s="417" t="s">
        <v>1591</v>
      </c>
      <c r="D139" s="416" t="s">
        <v>93</v>
      </c>
      <c r="E139" s="414"/>
      <c r="F139" s="414"/>
      <c r="G139" s="414"/>
      <c r="H139" s="414"/>
      <c r="I139" s="414"/>
      <c r="J139" s="414"/>
      <c r="K139" s="414"/>
      <c r="L139" s="414"/>
      <c r="M139" s="616"/>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4"/>
      <c r="AY139" s="414"/>
      <c r="AZ139" s="414"/>
      <c r="BA139" s="24"/>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row>
    <row r="140" spans="1:90" s="4" customFormat="1" ht="42" customHeight="1" x14ac:dyDescent="0.25">
      <c r="A140" s="6"/>
      <c r="B140" s="397" t="s">
        <v>1592</v>
      </c>
      <c r="C140" s="398" t="s">
        <v>1593</v>
      </c>
      <c r="D140" s="397" t="s">
        <v>93</v>
      </c>
      <c r="E140" s="610"/>
      <c r="F140" s="610"/>
      <c r="G140" s="610"/>
      <c r="H140" s="610"/>
      <c r="I140" s="610"/>
      <c r="J140" s="610"/>
      <c r="K140" s="610"/>
      <c r="L140" s="610"/>
      <c r="M140" s="614"/>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0"/>
      <c r="AL140" s="610"/>
      <c r="AM140" s="610"/>
      <c r="AN140" s="610"/>
      <c r="AO140" s="610"/>
      <c r="AP140" s="610"/>
      <c r="AQ140" s="610"/>
      <c r="AR140" s="610"/>
      <c r="AS140" s="610"/>
      <c r="AT140" s="610"/>
      <c r="AU140" s="610"/>
      <c r="AV140" s="610"/>
      <c r="AW140" s="610"/>
      <c r="AX140" s="610"/>
      <c r="AY140" s="610"/>
      <c r="AZ140" s="610"/>
      <c r="BA140" s="61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row>
    <row r="141" spans="1:90" s="4" customFormat="1" ht="42" customHeight="1" x14ac:dyDescent="0.25">
      <c r="A141" s="6"/>
      <c r="B141" s="397" t="s">
        <v>1594</v>
      </c>
      <c r="C141" s="398" t="s">
        <v>1570</v>
      </c>
      <c r="D141" s="397" t="s">
        <v>93</v>
      </c>
      <c r="E141" s="610"/>
      <c r="F141" s="610"/>
      <c r="G141" s="610"/>
      <c r="H141" s="610"/>
      <c r="I141" s="610"/>
      <c r="J141" s="610"/>
      <c r="K141" s="610"/>
      <c r="L141" s="610"/>
      <c r="M141" s="614"/>
      <c r="N141" s="610"/>
      <c r="O141" s="610"/>
      <c r="P141" s="610"/>
      <c r="Q141" s="610"/>
      <c r="R141" s="610"/>
      <c r="S141" s="610"/>
      <c r="T141" s="610"/>
      <c r="U141" s="610"/>
      <c r="V141" s="610"/>
      <c r="W141" s="610"/>
      <c r="X141" s="610"/>
      <c r="Y141" s="610"/>
      <c r="Z141" s="610"/>
      <c r="AA141" s="610"/>
      <c r="AB141" s="610"/>
      <c r="AC141" s="610"/>
      <c r="AD141" s="610"/>
      <c r="AE141" s="610"/>
      <c r="AF141" s="610"/>
      <c r="AG141" s="610"/>
      <c r="AH141" s="610"/>
      <c r="AI141" s="610"/>
      <c r="AJ141" s="610"/>
      <c r="AK141" s="610"/>
      <c r="AL141" s="610"/>
      <c r="AM141" s="610"/>
      <c r="AN141" s="610"/>
      <c r="AO141" s="610"/>
      <c r="AP141" s="610"/>
      <c r="AQ141" s="610"/>
      <c r="AR141" s="610"/>
      <c r="AS141" s="610"/>
      <c r="AT141" s="610"/>
      <c r="AU141" s="610"/>
      <c r="AV141" s="610"/>
      <c r="AW141" s="610"/>
      <c r="AX141" s="610"/>
      <c r="AY141" s="610"/>
      <c r="AZ141" s="610"/>
      <c r="BA141" s="61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row>
    <row r="142" spans="1:90" s="4" customFormat="1" ht="42" customHeight="1" x14ac:dyDescent="0.25">
      <c r="A142" s="6"/>
      <c r="B142" s="397" t="s">
        <v>1595</v>
      </c>
      <c r="C142" s="398" t="s">
        <v>1596</v>
      </c>
      <c r="D142" s="397" t="s">
        <v>93</v>
      </c>
      <c r="E142" s="610"/>
      <c r="F142" s="610"/>
      <c r="G142" s="610"/>
      <c r="H142" s="610"/>
      <c r="I142" s="610"/>
      <c r="J142" s="610"/>
      <c r="K142" s="610"/>
      <c r="L142" s="610"/>
      <c r="M142" s="614"/>
      <c r="N142" s="610"/>
      <c r="O142" s="610"/>
      <c r="P142" s="610"/>
      <c r="Q142" s="610"/>
      <c r="R142" s="610"/>
      <c r="S142" s="610"/>
      <c r="T142" s="610"/>
      <c r="U142" s="610"/>
      <c r="V142" s="610"/>
      <c r="W142" s="610"/>
      <c r="X142" s="610"/>
      <c r="Y142" s="610"/>
      <c r="Z142" s="610"/>
      <c r="AA142" s="610"/>
      <c r="AB142" s="610"/>
      <c r="AC142" s="610"/>
      <c r="AD142" s="610"/>
      <c r="AE142" s="610"/>
      <c r="AF142" s="610"/>
      <c r="AG142" s="610"/>
      <c r="AH142" s="610"/>
      <c r="AI142" s="610"/>
      <c r="AJ142" s="610"/>
      <c r="AK142" s="610"/>
      <c r="AL142" s="610"/>
      <c r="AM142" s="610"/>
      <c r="AN142" s="610"/>
      <c r="AO142" s="610"/>
      <c r="AP142" s="610"/>
      <c r="AQ142" s="610"/>
      <c r="AR142" s="610"/>
      <c r="AS142" s="610"/>
      <c r="AT142" s="610"/>
      <c r="AU142" s="610"/>
      <c r="AV142" s="610"/>
      <c r="AW142" s="610"/>
      <c r="AX142" s="610"/>
      <c r="AY142" s="610"/>
      <c r="AZ142" s="396"/>
      <c r="BA142" s="24"/>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row>
    <row r="143" spans="1:90" s="4" customFormat="1" ht="42" customHeight="1" x14ac:dyDescent="0.25">
      <c r="A143" s="6"/>
      <c r="B143" s="397" t="s">
        <v>1597</v>
      </c>
      <c r="C143" s="398" t="s">
        <v>1598</v>
      </c>
      <c r="D143" s="397" t="s">
        <v>93</v>
      </c>
      <c r="E143" s="610"/>
      <c r="F143" s="610"/>
      <c r="G143" s="610"/>
      <c r="H143" s="610"/>
      <c r="I143" s="610"/>
      <c r="J143" s="610"/>
      <c r="K143" s="610"/>
      <c r="L143" s="610"/>
      <c r="M143" s="614"/>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0"/>
      <c r="AL143" s="610"/>
      <c r="AM143" s="610"/>
      <c r="AN143" s="610"/>
      <c r="AO143" s="610"/>
      <c r="AP143" s="610"/>
      <c r="AQ143" s="610"/>
      <c r="AR143" s="610"/>
      <c r="AS143" s="610"/>
      <c r="AT143" s="610"/>
      <c r="AU143" s="610"/>
      <c r="AV143" s="610"/>
      <c r="AW143" s="610"/>
      <c r="AX143" s="610"/>
      <c r="AY143" s="610"/>
      <c r="AZ143" s="396"/>
      <c r="BA143" s="24"/>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row>
    <row r="144" spans="1:90" s="4" customFormat="1" ht="42" customHeight="1" x14ac:dyDescent="0.25">
      <c r="A144" s="6"/>
      <c r="B144" s="397" t="s">
        <v>1599</v>
      </c>
      <c r="C144" s="398" t="s">
        <v>1600</v>
      </c>
      <c r="D144" s="397" t="s">
        <v>93</v>
      </c>
      <c r="E144" s="610"/>
      <c r="F144" s="610"/>
      <c r="G144" s="610"/>
      <c r="H144" s="610"/>
      <c r="I144" s="610"/>
      <c r="J144" s="610"/>
      <c r="K144" s="610"/>
      <c r="L144" s="610"/>
      <c r="M144" s="614"/>
      <c r="N144" s="610"/>
      <c r="O144" s="610"/>
      <c r="P144" s="610"/>
      <c r="Q144" s="610"/>
      <c r="R144" s="610"/>
      <c r="S144" s="610"/>
      <c r="T144" s="610"/>
      <c r="U144" s="610"/>
      <c r="V144" s="610"/>
      <c r="W144" s="610"/>
      <c r="X144" s="610"/>
      <c r="Y144" s="610"/>
      <c r="Z144" s="610"/>
      <c r="AA144" s="610"/>
      <c r="AB144" s="610"/>
      <c r="AC144" s="610"/>
      <c r="AD144" s="610"/>
      <c r="AE144" s="610"/>
      <c r="AF144" s="610"/>
      <c r="AG144" s="610"/>
      <c r="AH144" s="610"/>
      <c r="AI144" s="610"/>
      <c r="AJ144" s="610"/>
      <c r="AK144" s="610"/>
      <c r="AL144" s="610"/>
      <c r="AM144" s="610"/>
      <c r="AN144" s="610"/>
      <c r="AO144" s="610"/>
      <c r="AP144" s="610"/>
      <c r="AQ144" s="610"/>
      <c r="AR144" s="610"/>
      <c r="AS144" s="610"/>
      <c r="AT144" s="610"/>
      <c r="AU144" s="610"/>
      <c r="AV144" s="610"/>
      <c r="AW144" s="610"/>
      <c r="AX144" s="610"/>
      <c r="AY144" s="610"/>
      <c r="AZ144" s="396"/>
      <c r="BA144" s="24"/>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row>
    <row r="145" spans="1:90" s="4" customFormat="1" ht="48" customHeight="1" x14ac:dyDescent="0.25">
      <c r="A145" s="6"/>
      <c r="B145" s="416" t="s">
        <v>804</v>
      </c>
      <c r="C145" s="417" t="s">
        <v>1601</v>
      </c>
      <c r="D145" s="416" t="s">
        <v>93</v>
      </c>
      <c r="E145" s="414"/>
      <c r="F145" s="414"/>
      <c r="G145" s="414"/>
      <c r="H145" s="414"/>
      <c r="I145" s="414"/>
      <c r="J145" s="414"/>
      <c r="K145" s="414"/>
      <c r="L145" s="414"/>
      <c r="M145" s="616"/>
      <c r="N145" s="414"/>
      <c r="O145" s="414"/>
      <c r="P145" s="414"/>
      <c r="Q145" s="414"/>
      <c r="R145" s="414"/>
      <c r="S145" s="414"/>
      <c r="T145" s="414"/>
      <c r="U145" s="414"/>
      <c r="V145" s="414"/>
      <c r="W145" s="414"/>
      <c r="X145" s="414"/>
      <c r="Y145" s="414"/>
      <c r="Z145" s="414"/>
      <c r="AA145" s="414"/>
      <c r="AB145" s="414"/>
      <c r="AC145" s="414"/>
      <c r="AD145" s="414"/>
      <c r="AE145" s="414"/>
      <c r="AF145" s="414"/>
      <c r="AG145" s="414"/>
      <c r="AH145" s="414"/>
      <c r="AI145" s="414"/>
      <c r="AJ145" s="414"/>
      <c r="AK145" s="414"/>
      <c r="AL145" s="414"/>
      <c r="AM145" s="414"/>
      <c r="AN145" s="414"/>
      <c r="AO145" s="414"/>
      <c r="AP145" s="414"/>
      <c r="AQ145" s="414"/>
      <c r="AR145" s="414"/>
      <c r="AS145" s="414"/>
      <c r="AT145" s="414"/>
      <c r="AU145" s="414"/>
      <c r="AV145" s="414"/>
      <c r="AW145" s="414"/>
      <c r="AX145" s="414"/>
      <c r="AY145" s="414"/>
      <c r="AZ145" s="414"/>
      <c r="BA145" s="24"/>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row>
    <row r="146" spans="1:90" s="4" customFormat="1" ht="42" customHeight="1" x14ac:dyDescent="0.25">
      <c r="A146" s="6"/>
      <c r="B146" s="397" t="s">
        <v>1602</v>
      </c>
      <c r="C146" s="398" t="s">
        <v>1603</v>
      </c>
      <c r="D146" s="397" t="s">
        <v>93</v>
      </c>
      <c r="E146" s="610"/>
      <c r="F146" s="610"/>
      <c r="G146" s="610"/>
      <c r="H146" s="610"/>
      <c r="I146" s="610"/>
      <c r="J146" s="610"/>
      <c r="K146" s="610"/>
      <c r="L146" s="610"/>
      <c r="M146" s="614"/>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0"/>
      <c r="AL146" s="610"/>
      <c r="AM146" s="610"/>
      <c r="AN146" s="610"/>
      <c r="AO146" s="610"/>
      <c r="AP146" s="610"/>
      <c r="AQ146" s="610"/>
      <c r="AR146" s="610"/>
      <c r="AS146" s="610"/>
      <c r="AT146" s="610"/>
      <c r="AU146" s="610"/>
      <c r="AV146" s="610"/>
      <c r="AW146" s="610"/>
      <c r="AX146" s="610"/>
      <c r="AY146" s="610"/>
      <c r="AZ146" s="396"/>
      <c r="BA146" s="24"/>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row>
    <row r="147" spans="1:90" s="4" customFormat="1" ht="42" customHeight="1" x14ac:dyDescent="0.25">
      <c r="A147" s="6"/>
      <c r="B147" s="397" t="s">
        <v>1604</v>
      </c>
      <c r="C147" s="398" t="s">
        <v>1605</v>
      </c>
      <c r="D147" s="397" t="s">
        <v>93</v>
      </c>
      <c r="E147" s="610"/>
      <c r="F147" s="610"/>
      <c r="G147" s="610"/>
      <c r="H147" s="610"/>
      <c r="I147" s="610"/>
      <c r="J147" s="610"/>
      <c r="K147" s="610"/>
      <c r="L147" s="610"/>
      <c r="M147" s="614"/>
      <c r="N147" s="610"/>
      <c r="O147" s="610"/>
      <c r="P147" s="610"/>
      <c r="Q147" s="610"/>
      <c r="R147" s="610"/>
      <c r="S147" s="610"/>
      <c r="T147" s="610"/>
      <c r="U147" s="610"/>
      <c r="V147" s="610"/>
      <c r="W147" s="610"/>
      <c r="X147" s="610"/>
      <c r="Y147" s="610"/>
      <c r="Z147" s="610"/>
      <c r="AA147" s="610"/>
      <c r="AB147" s="610"/>
      <c r="AC147" s="610"/>
      <c r="AD147" s="610"/>
      <c r="AE147" s="610"/>
      <c r="AF147" s="610"/>
      <c r="AG147" s="610"/>
      <c r="AH147" s="610"/>
      <c r="AI147" s="610"/>
      <c r="AJ147" s="610"/>
      <c r="AK147" s="610"/>
      <c r="AL147" s="610"/>
      <c r="AM147" s="610"/>
      <c r="AN147" s="610"/>
      <c r="AO147" s="610"/>
      <c r="AP147" s="610"/>
      <c r="AQ147" s="610"/>
      <c r="AR147" s="610"/>
      <c r="AS147" s="610"/>
      <c r="AT147" s="610"/>
      <c r="AU147" s="610"/>
      <c r="AV147" s="610"/>
      <c r="AW147" s="610"/>
      <c r="AX147" s="610"/>
      <c r="AY147" s="610"/>
      <c r="AZ147" s="396"/>
      <c r="BA147" s="24"/>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row>
    <row r="148" spans="1:90" s="4" customFormat="1" ht="42" customHeight="1" x14ac:dyDescent="0.25">
      <c r="A148" s="6"/>
      <c r="B148" s="397" t="s">
        <v>1606</v>
      </c>
      <c r="C148" s="398" t="s">
        <v>1607</v>
      </c>
      <c r="D148" s="397" t="s">
        <v>93</v>
      </c>
      <c r="E148" s="610"/>
      <c r="F148" s="610"/>
      <c r="G148" s="610"/>
      <c r="H148" s="610"/>
      <c r="I148" s="610"/>
      <c r="J148" s="610"/>
      <c r="K148" s="610"/>
      <c r="L148" s="610"/>
      <c r="M148" s="614"/>
      <c r="N148" s="610"/>
      <c r="O148" s="610"/>
      <c r="P148" s="610"/>
      <c r="Q148" s="610"/>
      <c r="R148" s="610"/>
      <c r="S148" s="610"/>
      <c r="T148" s="610"/>
      <c r="U148" s="610"/>
      <c r="V148" s="610"/>
      <c r="W148" s="610"/>
      <c r="X148" s="610"/>
      <c r="Y148" s="610"/>
      <c r="Z148" s="610"/>
      <c r="AA148" s="610"/>
      <c r="AB148" s="610"/>
      <c r="AC148" s="610"/>
      <c r="AD148" s="610"/>
      <c r="AE148" s="610"/>
      <c r="AF148" s="610"/>
      <c r="AG148" s="610"/>
      <c r="AH148" s="610"/>
      <c r="AI148" s="610"/>
      <c r="AJ148" s="610"/>
      <c r="AK148" s="610"/>
      <c r="AL148" s="610"/>
      <c r="AM148" s="610"/>
      <c r="AN148" s="610"/>
      <c r="AO148" s="610"/>
      <c r="AP148" s="610"/>
      <c r="AQ148" s="610"/>
      <c r="AR148" s="610"/>
      <c r="AS148" s="610"/>
      <c r="AT148" s="610"/>
      <c r="AU148" s="610"/>
      <c r="AV148" s="610"/>
      <c r="AW148" s="610"/>
      <c r="AX148" s="610"/>
      <c r="AY148" s="610"/>
      <c r="AZ148" s="396"/>
      <c r="BA148" s="24"/>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row>
    <row r="149" spans="1:90" s="4" customFormat="1" ht="42" customHeight="1" x14ac:dyDescent="0.25">
      <c r="A149" s="6"/>
      <c r="B149" s="397" t="s">
        <v>1608</v>
      </c>
      <c r="C149" s="398" t="s">
        <v>1609</v>
      </c>
      <c r="D149" s="397" t="s">
        <v>93</v>
      </c>
      <c r="E149" s="610"/>
      <c r="F149" s="610"/>
      <c r="G149" s="610"/>
      <c r="H149" s="610"/>
      <c r="I149" s="610"/>
      <c r="J149" s="610"/>
      <c r="K149" s="610"/>
      <c r="L149" s="610"/>
      <c r="M149" s="614"/>
      <c r="N149" s="610"/>
      <c r="O149" s="610"/>
      <c r="P149" s="610"/>
      <c r="Q149" s="610"/>
      <c r="R149" s="610"/>
      <c r="S149" s="610"/>
      <c r="T149" s="610"/>
      <c r="U149" s="610"/>
      <c r="V149" s="610"/>
      <c r="W149" s="610"/>
      <c r="X149" s="610"/>
      <c r="Y149" s="610"/>
      <c r="Z149" s="610"/>
      <c r="AA149" s="610"/>
      <c r="AB149" s="610"/>
      <c r="AC149" s="610"/>
      <c r="AD149" s="610"/>
      <c r="AE149" s="610"/>
      <c r="AF149" s="610"/>
      <c r="AG149" s="610"/>
      <c r="AH149" s="610"/>
      <c r="AI149" s="610"/>
      <c r="AJ149" s="610"/>
      <c r="AK149" s="610"/>
      <c r="AL149" s="610"/>
      <c r="AM149" s="610"/>
      <c r="AN149" s="610"/>
      <c r="AO149" s="610"/>
      <c r="AP149" s="610"/>
      <c r="AQ149" s="610"/>
      <c r="AR149" s="610"/>
      <c r="AS149" s="610"/>
      <c r="AT149" s="610"/>
      <c r="AU149" s="610"/>
      <c r="AV149" s="610"/>
      <c r="AW149" s="610"/>
      <c r="AX149" s="610"/>
      <c r="AY149" s="610"/>
      <c r="AZ149" s="396"/>
      <c r="BA149" s="24"/>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row>
    <row r="150" spans="1:90" s="4" customFormat="1" ht="42" customHeight="1" x14ac:dyDescent="0.25">
      <c r="A150" s="6"/>
      <c r="B150" s="397" t="s">
        <v>1610</v>
      </c>
      <c r="C150" s="398" t="s">
        <v>1612</v>
      </c>
      <c r="D150" s="397" t="s">
        <v>93</v>
      </c>
      <c r="E150" s="610"/>
      <c r="F150" s="610"/>
      <c r="G150" s="610"/>
      <c r="H150" s="610"/>
      <c r="I150" s="610"/>
      <c r="J150" s="610"/>
      <c r="K150" s="610"/>
      <c r="L150" s="610"/>
      <c r="M150" s="614"/>
      <c r="N150" s="610"/>
      <c r="O150" s="610"/>
      <c r="P150" s="610"/>
      <c r="Q150" s="610"/>
      <c r="R150" s="610"/>
      <c r="S150" s="610"/>
      <c r="T150" s="610"/>
      <c r="U150" s="610"/>
      <c r="V150" s="610"/>
      <c r="W150" s="610"/>
      <c r="X150" s="610"/>
      <c r="Y150" s="610"/>
      <c r="Z150" s="610"/>
      <c r="AA150" s="610"/>
      <c r="AB150" s="610"/>
      <c r="AC150" s="610"/>
      <c r="AD150" s="610"/>
      <c r="AE150" s="610"/>
      <c r="AF150" s="610"/>
      <c r="AG150" s="610"/>
      <c r="AH150" s="610"/>
      <c r="AI150" s="610"/>
      <c r="AJ150" s="610"/>
      <c r="AK150" s="610"/>
      <c r="AL150" s="610"/>
      <c r="AM150" s="610"/>
      <c r="AN150" s="610"/>
      <c r="AO150" s="610"/>
      <c r="AP150" s="610"/>
      <c r="AQ150" s="610"/>
      <c r="AR150" s="610"/>
      <c r="AS150" s="610"/>
      <c r="AT150" s="610"/>
      <c r="AU150" s="610"/>
      <c r="AV150" s="610"/>
      <c r="AW150" s="610"/>
      <c r="AX150" s="610"/>
      <c r="AY150" s="610"/>
      <c r="AZ150" s="396"/>
      <c r="BA150" s="24"/>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row>
    <row r="151" spans="1:90" s="4" customFormat="1" ht="42" customHeight="1" x14ac:dyDescent="0.25">
      <c r="A151" s="6"/>
      <c r="B151" s="397" t="s">
        <v>1611</v>
      </c>
      <c r="C151" s="398" t="s">
        <v>1613</v>
      </c>
      <c r="D151" s="397" t="s">
        <v>93</v>
      </c>
      <c r="E151" s="610"/>
      <c r="F151" s="610"/>
      <c r="G151" s="610"/>
      <c r="H151" s="610"/>
      <c r="I151" s="610"/>
      <c r="J151" s="610"/>
      <c r="K151" s="610"/>
      <c r="L151" s="610"/>
      <c r="M151" s="614"/>
      <c r="N151" s="610"/>
      <c r="O151" s="610"/>
      <c r="P151" s="610"/>
      <c r="Q151" s="610"/>
      <c r="R151" s="610"/>
      <c r="S151" s="610"/>
      <c r="T151" s="610"/>
      <c r="U151" s="610"/>
      <c r="V151" s="610"/>
      <c r="W151" s="610"/>
      <c r="X151" s="610"/>
      <c r="Y151" s="610"/>
      <c r="Z151" s="610"/>
      <c r="AA151" s="610"/>
      <c r="AB151" s="610"/>
      <c r="AC151" s="610"/>
      <c r="AD151" s="610"/>
      <c r="AE151" s="610"/>
      <c r="AF151" s="610"/>
      <c r="AG151" s="610"/>
      <c r="AH151" s="610"/>
      <c r="AI151" s="610"/>
      <c r="AJ151" s="610"/>
      <c r="AK151" s="610"/>
      <c r="AL151" s="610"/>
      <c r="AM151" s="610"/>
      <c r="AN151" s="610"/>
      <c r="AO151" s="610"/>
      <c r="AP151" s="610"/>
      <c r="AQ151" s="610"/>
      <c r="AR151" s="610"/>
      <c r="AS151" s="610"/>
      <c r="AT151" s="610"/>
      <c r="AU151" s="610"/>
      <c r="AV151" s="610"/>
      <c r="AW151" s="610"/>
      <c r="AX151" s="610"/>
      <c r="AY151" s="610"/>
      <c r="AZ151" s="396"/>
      <c r="BA151" s="24"/>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row>
    <row r="152" spans="1:90" s="4" customFormat="1" ht="48" customHeight="1" x14ac:dyDescent="0.25">
      <c r="A152" s="6"/>
      <c r="B152" s="416" t="s">
        <v>805</v>
      </c>
      <c r="C152" s="417" t="s">
        <v>177</v>
      </c>
      <c r="D152" s="416" t="s">
        <v>93</v>
      </c>
      <c r="E152" s="414"/>
      <c r="F152" s="414"/>
      <c r="G152" s="414"/>
      <c r="H152" s="414"/>
      <c r="I152" s="414"/>
      <c r="J152" s="414"/>
      <c r="K152" s="414"/>
      <c r="L152" s="414"/>
      <c r="M152" s="616"/>
      <c r="N152" s="414"/>
      <c r="O152" s="414"/>
      <c r="P152" s="414"/>
      <c r="Q152" s="414"/>
      <c r="R152" s="414"/>
      <c r="S152" s="414"/>
      <c r="T152" s="414"/>
      <c r="U152" s="414"/>
      <c r="V152" s="414"/>
      <c r="W152" s="414"/>
      <c r="X152" s="414"/>
      <c r="Y152" s="414"/>
      <c r="Z152" s="414"/>
      <c r="AA152" s="414"/>
      <c r="AB152" s="414"/>
      <c r="AC152" s="414"/>
      <c r="AD152" s="414"/>
      <c r="AE152" s="414"/>
      <c r="AF152" s="414"/>
      <c r="AG152" s="414"/>
      <c r="AH152" s="414"/>
      <c r="AI152" s="414"/>
      <c r="AJ152" s="414"/>
      <c r="AK152" s="414"/>
      <c r="AL152" s="414"/>
      <c r="AM152" s="414"/>
      <c r="AN152" s="414"/>
      <c r="AO152" s="414"/>
      <c r="AP152" s="414"/>
      <c r="AQ152" s="414"/>
      <c r="AR152" s="414"/>
      <c r="AS152" s="414"/>
      <c r="AT152" s="414"/>
      <c r="AU152" s="414"/>
      <c r="AV152" s="414"/>
      <c r="AW152" s="414"/>
      <c r="AX152" s="414"/>
      <c r="AY152" s="414"/>
      <c r="AZ152" s="414"/>
      <c r="BA152" s="24"/>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row>
    <row r="153" spans="1:90" s="4" customFormat="1" ht="48" customHeight="1" x14ac:dyDescent="0.25">
      <c r="A153" s="6"/>
      <c r="B153" s="416" t="s">
        <v>1614</v>
      </c>
      <c r="C153" s="417" t="s">
        <v>179</v>
      </c>
      <c r="D153" s="416" t="s">
        <v>93</v>
      </c>
      <c r="E153" s="414"/>
      <c r="F153" s="414"/>
      <c r="G153" s="414"/>
      <c r="H153" s="414"/>
      <c r="I153" s="414"/>
      <c r="J153" s="414"/>
      <c r="K153" s="414"/>
      <c r="L153" s="414"/>
      <c r="M153" s="616"/>
      <c r="N153" s="414"/>
      <c r="O153" s="414"/>
      <c r="P153" s="414"/>
      <c r="Q153" s="414"/>
      <c r="R153" s="414"/>
      <c r="S153" s="414"/>
      <c r="T153" s="414"/>
      <c r="U153" s="414"/>
      <c r="V153" s="414"/>
      <c r="W153" s="414"/>
      <c r="X153" s="414"/>
      <c r="Y153" s="414"/>
      <c r="Z153" s="414"/>
      <c r="AA153" s="414"/>
      <c r="AB153" s="414"/>
      <c r="AC153" s="414"/>
      <c r="AD153" s="414"/>
      <c r="AE153" s="414"/>
      <c r="AF153" s="414"/>
      <c r="AG153" s="414"/>
      <c r="AH153" s="414"/>
      <c r="AI153" s="414"/>
      <c r="AJ153" s="414"/>
      <c r="AK153" s="414"/>
      <c r="AL153" s="414"/>
      <c r="AM153" s="414"/>
      <c r="AN153" s="414"/>
      <c r="AO153" s="414"/>
      <c r="AP153" s="414"/>
      <c r="AQ153" s="414"/>
      <c r="AR153" s="414"/>
      <c r="AS153" s="414"/>
      <c r="AT153" s="414"/>
      <c r="AU153" s="414"/>
      <c r="AV153" s="414"/>
      <c r="AW153" s="414"/>
      <c r="AX153" s="414"/>
      <c r="AY153" s="414"/>
      <c r="AZ153" s="414"/>
      <c r="BA153" s="24"/>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row>
    <row r="154" spans="1:90" s="4" customFormat="1" ht="48" customHeight="1" x14ac:dyDescent="0.25">
      <c r="A154" s="6"/>
      <c r="B154" s="416" t="s">
        <v>174</v>
      </c>
      <c r="C154" s="417" t="s">
        <v>1615</v>
      </c>
      <c r="D154" s="416" t="s">
        <v>93</v>
      </c>
      <c r="E154" s="414">
        <f t="shared" ref="E154:AZ154" si="49">SUBTOTAL(9,E155:E155)</f>
        <v>0</v>
      </c>
      <c r="F154" s="414">
        <f t="shared" si="49"/>
        <v>0</v>
      </c>
      <c r="G154" s="414">
        <f t="shared" si="49"/>
        <v>0</v>
      </c>
      <c r="H154" s="414">
        <f t="shared" si="49"/>
        <v>0</v>
      </c>
      <c r="I154" s="414">
        <f t="shared" si="49"/>
        <v>0</v>
      </c>
      <c r="J154" s="414">
        <f t="shared" si="49"/>
        <v>0</v>
      </c>
      <c r="K154" s="414">
        <f t="shared" si="49"/>
        <v>0</v>
      </c>
      <c r="L154" s="414">
        <f t="shared" si="49"/>
        <v>0</v>
      </c>
      <c r="M154" s="414">
        <f t="shared" si="49"/>
        <v>0</v>
      </c>
      <c r="N154" s="414">
        <f t="shared" si="49"/>
        <v>0</v>
      </c>
      <c r="O154" s="414">
        <f t="shared" si="49"/>
        <v>0</v>
      </c>
      <c r="P154" s="414">
        <f t="shared" si="49"/>
        <v>0</v>
      </c>
      <c r="Q154" s="414">
        <f t="shared" si="49"/>
        <v>0</v>
      </c>
      <c r="R154" s="414">
        <f t="shared" si="49"/>
        <v>0</v>
      </c>
      <c r="S154" s="414">
        <f t="shared" si="49"/>
        <v>0</v>
      </c>
      <c r="T154" s="414">
        <f t="shared" si="49"/>
        <v>0</v>
      </c>
      <c r="U154" s="414">
        <f t="shared" si="49"/>
        <v>0</v>
      </c>
      <c r="V154" s="414">
        <f t="shared" si="49"/>
        <v>0</v>
      </c>
      <c r="W154" s="414">
        <f t="shared" si="49"/>
        <v>0</v>
      </c>
      <c r="X154" s="414">
        <f t="shared" si="49"/>
        <v>0</v>
      </c>
      <c r="Y154" s="414">
        <f t="shared" si="49"/>
        <v>0</v>
      </c>
      <c r="Z154" s="414">
        <f t="shared" si="49"/>
        <v>0</v>
      </c>
      <c r="AA154" s="414">
        <f t="shared" si="49"/>
        <v>0</v>
      </c>
      <c r="AB154" s="414">
        <f t="shared" si="49"/>
        <v>0</v>
      </c>
      <c r="AC154" s="414">
        <f t="shared" si="49"/>
        <v>0</v>
      </c>
      <c r="AD154" s="414">
        <f t="shared" si="49"/>
        <v>0</v>
      </c>
      <c r="AE154" s="414">
        <f t="shared" si="49"/>
        <v>0</v>
      </c>
      <c r="AF154" s="414">
        <f t="shared" si="49"/>
        <v>0</v>
      </c>
      <c r="AG154" s="414">
        <f t="shared" si="49"/>
        <v>0</v>
      </c>
      <c r="AH154" s="414">
        <f t="shared" si="49"/>
        <v>0</v>
      </c>
      <c r="AI154" s="414">
        <f t="shared" si="49"/>
        <v>0</v>
      </c>
      <c r="AJ154" s="414">
        <f t="shared" si="49"/>
        <v>0</v>
      </c>
      <c r="AK154" s="414">
        <f t="shared" si="49"/>
        <v>0</v>
      </c>
      <c r="AL154" s="414">
        <f t="shared" si="49"/>
        <v>0</v>
      </c>
      <c r="AM154" s="414">
        <f t="shared" si="49"/>
        <v>0</v>
      </c>
      <c r="AN154" s="414">
        <f t="shared" si="49"/>
        <v>0</v>
      </c>
      <c r="AO154" s="414">
        <f t="shared" si="49"/>
        <v>0</v>
      </c>
      <c r="AP154" s="414">
        <f t="shared" si="49"/>
        <v>0</v>
      </c>
      <c r="AQ154" s="414">
        <f t="shared" si="49"/>
        <v>0</v>
      </c>
      <c r="AR154" s="414">
        <f t="shared" si="49"/>
        <v>0</v>
      </c>
      <c r="AS154" s="414">
        <f t="shared" si="49"/>
        <v>0</v>
      </c>
      <c r="AT154" s="414">
        <f t="shared" si="49"/>
        <v>0</v>
      </c>
      <c r="AU154" s="414">
        <f t="shared" si="49"/>
        <v>0</v>
      </c>
      <c r="AV154" s="414">
        <f t="shared" si="49"/>
        <v>0</v>
      </c>
      <c r="AW154" s="414">
        <f>SUBTOTAL(9,AW155:AW155)</f>
        <v>14.013999999999999</v>
      </c>
      <c r="AX154" s="414">
        <f t="shared" si="49"/>
        <v>9.9999999999999995E-8</v>
      </c>
      <c r="AY154" s="414">
        <f t="shared" si="49"/>
        <v>0</v>
      </c>
      <c r="AZ154" s="414">
        <f t="shared" si="49"/>
        <v>0</v>
      </c>
      <c r="BA154" s="24"/>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row>
    <row r="155" spans="1:90" s="4" customFormat="1" ht="33" customHeight="1" x14ac:dyDescent="0.25">
      <c r="A155" s="1"/>
      <c r="B155" s="67" t="s">
        <v>174</v>
      </c>
      <c r="C155" s="313" t="s">
        <v>1438</v>
      </c>
      <c r="D155" s="67" t="s">
        <v>1636</v>
      </c>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6">
        <v>14.013999999999999</v>
      </c>
      <c r="AX155" s="315">
        <v>9.9999999999999995E-8</v>
      </c>
      <c r="AY155" s="315"/>
      <c r="AZ155" s="315"/>
      <c r="BA155" s="26">
        <f>AX155+AP155</f>
        <v>9.9999999999999995E-8</v>
      </c>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row>
    <row r="156" spans="1:90" s="4" customForma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6"/>
      <c r="AX156" s="6"/>
      <c r="AY156" s="1"/>
      <c r="AZ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row>
    <row r="157" spans="1:90" s="4" customFormat="1" x14ac:dyDescent="0.25">
      <c r="A157" s="1"/>
      <c r="B157" s="1"/>
      <c r="C157" s="57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row>
  </sheetData>
  <sheetProtection formatCells="0" formatColumns="0" formatRows="0" insertColumns="0" insertRows="0" insertHyperlinks="0" deleteColumns="0" deleteRows="0" sort="0" autoFilter="0" pivotTables="0"/>
  <autoFilter ref="A19:CL156" xr:uid="{00000000-0009-0000-0000-000000000000}"/>
  <mergeCells count="44">
    <mergeCell ref="B9:AY9"/>
    <mergeCell ref="B4:AY4"/>
    <mergeCell ref="B5:AY5"/>
    <mergeCell ref="B6:AY6"/>
    <mergeCell ref="B7:AY7"/>
    <mergeCell ref="B8:AY8"/>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Q17:R17"/>
    <mergeCell ref="S17:T17"/>
    <mergeCell ref="U17:V17"/>
    <mergeCell ref="W17:X17"/>
    <mergeCell ref="Y17:Z17"/>
    <mergeCell ref="AA17:AB17"/>
    <mergeCell ref="AC17:AD17"/>
    <mergeCell ref="AE17:AF17"/>
    <mergeCell ref="AG17:AH17"/>
    <mergeCell ref="AI17:AJ17"/>
  </mergeCells>
  <phoneticPr fontId="68" type="noConversion"/>
  <conditionalFormatting sqref="B8 AZ4:AZ8 B10 AZ10 B13 AZ13 A9:AZ9 B1:AV3 A11:AZ12 A14:AZ14 A19:AZ19 B4:AY4 B7:AY7 D15:E15 E77:AZ77 D74:AZ75 E95:AP95 E94:AZ94 B76:D77 B92:D95 A156:AZ1048576 E49:AZ50 B68 B64:D67 E53:AZ63 B69:C73 D68:D73 D85:D87 B85:B87 E86:AZ88 BE1:XFD1048576 D20:AZ46 E65:AZ67 B96:AZ155">
    <cfRule type="containsText" dxfId="4150" priority="127" operator="containsText" text="Наименование инвестиционного проекта">
      <formula>NOT(ISERROR(SEARCH("Наименование инвестиционного проекта",A1)))</formula>
    </cfRule>
  </conditionalFormatting>
  <conditionalFormatting sqref="AW1:AX3 AZ1:AZ3 E50:AY50 E95:AP95 E94:AZ94 B49:AZ49 B47:D48 E53:AZ63 B51:D77 D85:D87 B85:B87 E86:AZ87 B92:D155 D20:AZ46 E65:AZ67 E96:AZ154">
    <cfRule type="cellIs" dxfId="4149" priority="126" operator="equal">
      <formula>0</formula>
    </cfRule>
  </conditionalFormatting>
  <conditionalFormatting sqref="B8 AZ4:AZ8 B10 AZ10 B13 AZ13 B1:AV3 A9:AZ9 A11:AZ12 A14:AZ14 A19:AZ19 E77:AZ77 E95:AP95 E94:AZ94 E74:AZ75 A156:AZ1048576 E49:AZ50 E53:AZ63 E86:AZ88 BE1:XFD1048576 E20:AZ46 E65:AZ67 E96:AZ155">
    <cfRule type="cellIs" dxfId="4148" priority="125" operator="equal">
      <formula>0</formula>
    </cfRule>
  </conditionalFormatting>
  <conditionalFormatting sqref="E50:AY50 E20:AZ46 E65:AZ67">
    <cfRule type="cellIs" dxfId="4147" priority="122" operator="equal">
      <formula>0</formula>
    </cfRule>
    <cfRule type="cellIs" dxfId="4146" priority="124" operator="equal">
      <formula>0</formula>
    </cfRule>
  </conditionalFormatting>
  <conditionalFormatting sqref="B5:B6">
    <cfRule type="containsText" dxfId="4145" priority="123"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4144" priority="109" operator="containsText" text="Наименование инвестиционного проекта">
      <formula>NOT(ISERROR(SEARCH("Наименование инвестиционного проекта",E18)))</formula>
    </cfRule>
  </conditionalFormatting>
  <conditionalFormatting sqref="D91">
    <cfRule type="cellIs" dxfId="4143" priority="112" operator="equal">
      <formula>0</formula>
    </cfRule>
  </conditionalFormatting>
  <conditionalFormatting sqref="G18:H18">
    <cfRule type="containsText" dxfId="4142" priority="107"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4141" priority="104" operator="containsText" text="Наименование инвестиционного проекта">
      <formula>NOT(ISERROR(SEARCH("Наименование инвестиционного проекта",K17)))</formula>
    </cfRule>
  </conditionalFormatting>
  <conditionalFormatting sqref="C85:C86">
    <cfRule type="cellIs" dxfId="4140" priority="114" operator="equal">
      <formula>0</formula>
    </cfRule>
  </conditionalFormatting>
  <conditionalFormatting sqref="M17">
    <cfRule type="containsText" dxfId="4139" priority="103" operator="containsText" text="Наименование инвестиционного проекта">
      <formula>NOT(ISERROR(SEARCH("Наименование инвестиционного проекта",M17)))</formula>
    </cfRule>
  </conditionalFormatting>
  <conditionalFormatting sqref="C87">
    <cfRule type="cellIs" dxfId="4138" priority="113" operator="equal">
      <formula>0</formula>
    </cfRule>
  </conditionalFormatting>
  <conditionalFormatting sqref="I17">
    <cfRule type="containsText" dxfId="4137" priority="105"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4136" priority="100" operator="containsText" text="Наименование инвестиционного проекта">
      <formula>NOT(ISERROR(SEARCH("Наименование инвестиционного проекта",S17)))</formula>
    </cfRule>
  </conditionalFormatting>
  <conditionalFormatting sqref="B15 AK16 AY16 E16:E17 G17 U16:U17 AE16:AE17 AO16:AO17 AQ17 AU16:AU17 AW17">
    <cfRule type="containsText" dxfId="4135" priority="121" operator="containsText" text="Наименование инвестиционного проекта">
      <formula>NOT(ISERROR(SEARCH("Наименование инвестиционного проекта",B15)))</formula>
    </cfRule>
  </conditionalFormatting>
  <conditionalFormatting sqref="C43:C44">
    <cfRule type="cellIs" dxfId="4134" priority="110" operator="equal">
      <formula>0</formula>
    </cfRule>
  </conditionalFormatting>
  <conditionalFormatting sqref="I18:T18">
    <cfRule type="containsText" dxfId="4133" priority="99"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4132" priority="96" operator="containsText" text="Наименование инвестиционного проекта">
      <formula>NOT(ISERROR(SEARCH("Наименование инвестиционного проекта",Y17)))</formula>
    </cfRule>
  </conditionalFormatting>
  <conditionalFormatting sqref="B74:C75 D78:D80 B91:C91 C68:C73 B88:D90 B81:D84">
    <cfRule type="containsText" dxfId="4131" priority="120" operator="containsText" text="Наименование инвестиционного проекта">
      <formula>NOT(ISERROR(SEARCH("Наименование инвестиционного проекта",B68)))</formula>
    </cfRule>
  </conditionalFormatting>
  <conditionalFormatting sqref="D78:D80 B91:C91 B88:D90 B81:D84">
    <cfRule type="cellIs" dxfId="4130" priority="119" operator="equal">
      <formula>0</formula>
    </cfRule>
  </conditionalFormatting>
  <conditionalFormatting sqref="B20:C20 B45:C46 B44">
    <cfRule type="cellIs" dxfId="4129" priority="118" operator="equal">
      <formula>0</formula>
    </cfRule>
  </conditionalFormatting>
  <conditionalFormatting sqref="B50 D50">
    <cfRule type="cellIs" dxfId="4128" priority="117" operator="equal">
      <formula>0</formula>
    </cfRule>
  </conditionalFormatting>
  <conditionalFormatting sqref="B78:C78">
    <cfRule type="cellIs" dxfId="4127" priority="116" operator="equal">
      <formula>0</formula>
    </cfRule>
  </conditionalFormatting>
  <conditionalFormatting sqref="B79:C80">
    <cfRule type="cellIs" dxfId="4126" priority="115" operator="equal">
      <formula>0</formula>
    </cfRule>
  </conditionalFormatting>
  <conditionalFormatting sqref="C50">
    <cfRule type="cellIs" dxfId="4125" priority="111" operator="equal">
      <formula>0</formula>
    </cfRule>
  </conditionalFormatting>
  <conditionalFormatting sqref="E18:F18">
    <cfRule type="cellIs" dxfId="4124" priority="108" operator="equal">
      <formula>0</formula>
    </cfRule>
  </conditionalFormatting>
  <conditionalFormatting sqref="Q17">
    <cfRule type="containsText" dxfId="4123" priority="101"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4122" priority="106" operator="equal">
      <formula>0</formula>
    </cfRule>
  </conditionalFormatting>
  <conditionalFormatting sqref="I18:T18">
    <cfRule type="cellIs" dxfId="4121" priority="98" operator="equal">
      <formula>0</formula>
    </cfRule>
  </conditionalFormatting>
  <conditionalFormatting sqref="O17">
    <cfRule type="containsText" dxfId="4120" priority="102"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4119" priority="97"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4118" priority="94"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4117" priority="90"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4116" priority="95"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4115" priority="86"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4114" priority="93"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4113" priority="92" operator="equal">
      <formula>0</formula>
    </cfRule>
  </conditionalFormatting>
  <conditionalFormatting sqref="AG17">
    <cfRule type="containsText" dxfId="4112" priority="91"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4111" priority="88" operator="equal">
      <formula>0</formula>
    </cfRule>
  </conditionalFormatting>
  <conditionalFormatting sqref="AK18:AN18">
    <cfRule type="cellIs" dxfId="4110" priority="84" operator="equal">
      <formula>0</formula>
    </cfRule>
  </conditionalFormatting>
  <conditionalFormatting sqref="AK17">
    <cfRule type="containsText" dxfId="4109" priority="87"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4108" priority="82"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4107" priority="78" operator="equal">
      <formula>0</formula>
    </cfRule>
  </conditionalFormatting>
  <conditionalFormatting sqref="AY18:AZ18">
    <cfRule type="cellIs" dxfId="4106" priority="76" operator="equal">
      <formula>0</formula>
    </cfRule>
  </conditionalFormatting>
  <conditionalFormatting sqref="AE18:AJ18">
    <cfRule type="containsText" dxfId="4105" priority="89"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4104" priority="85"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4103" priority="80"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4102" priority="79"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4101" priority="77"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4100" priority="83"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4099" priority="81" operator="containsText" text="Наименование инвестиционного проекта">
      <formula>NOT(ISERROR(SEARCH("Наименование инвестиционного проекта",AS18)))</formula>
    </cfRule>
  </conditionalFormatting>
  <conditionalFormatting sqref="E95:AP95 E94:AZ94 E49:AZ49 E53:AZ63 E86:AZ87 E96:AZ154">
    <cfRule type="cellIs" dxfId="4098" priority="75" operator="equal">
      <formula>0</formula>
    </cfRule>
  </conditionalFormatting>
  <conditionalFormatting sqref="AO91:AZ91">
    <cfRule type="containsText" dxfId="4097" priority="74" operator="containsText" text="Наименование инвестиционного проекта">
      <formula>NOT(ISERROR(SEARCH("Наименование инвестиционного проекта",AO91)))</formula>
    </cfRule>
  </conditionalFormatting>
  <conditionalFormatting sqref="AO91:AZ91">
    <cfRule type="cellIs" dxfId="4096" priority="73" operator="equal">
      <formula>0</formula>
    </cfRule>
  </conditionalFormatting>
  <conditionalFormatting sqref="AO92:AZ92">
    <cfRule type="containsText" dxfId="4095" priority="72" operator="containsText" text="Наименование инвестиционного проекта">
      <formula>NOT(ISERROR(SEARCH("Наименование инвестиционного проекта",AO92)))</formula>
    </cfRule>
  </conditionalFormatting>
  <conditionalFormatting sqref="AO92:AZ92">
    <cfRule type="cellIs" dxfId="4094" priority="71" operator="equal">
      <formula>0</formula>
    </cfRule>
  </conditionalFormatting>
  <conditionalFormatting sqref="AO92:AZ92">
    <cfRule type="cellIs" dxfId="4093" priority="70" operator="equal">
      <formula>0</formula>
    </cfRule>
  </conditionalFormatting>
  <conditionalFormatting sqref="AO92:AZ92">
    <cfRule type="cellIs" dxfId="4092" priority="69" operator="equal">
      <formula>0</formula>
    </cfRule>
  </conditionalFormatting>
  <conditionalFormatting sqref="E91:AN91">
    <cfRule type="containsText" dxfId="4091" priority="68" operator="containsText" text="Наименование инвестиционного проекта">
      <formula>NOT(ISERROR(SEARCH("Наименование инвестиционного проекта",E91)))</formula>
    </cfRule>
  </conditionalFormatting>
  <conditionalFormatting sqref="E91:AN91">
    <cfRule type="cellIs" dxfId="4090" priority="67" operator="equal">
      <formula>0</formula>
    </cfRule>
  </conditionalFormatting>
  <conditionalFormatting sqref="E92:AN92 E93:AZ93">
    <cfRule type="containsText" dxfId="4089" priority="66" operator="containsText" text="Наименование инвестиционного проекта">
      <formula>NOT(ISERROR(SEARCH("Наименование инвестиционного проекта",E92)))</formula>
    </cfRule>
  </conditionalFormatting>
  <conditionalFormatting sqref="E92:AN92 E93:AZ93">
    <cfRule type="cellIs" dxfId="4088" priority="65" operator="equal">
      <formula>0</formula>
    </cfRule>
  </conditionalFormatting>
  <conditionalFormatting sqref="E92:AN92 E93:AZ93">
    <cfRule type="cellIs" dxfId="4087" priority="64" operator="equal">
      <formula>0</formula>
    </cfRule>
  </conditionalFormatting>
  <conditionalFormatting sqref="E92:AN92 E93:AZ93">
    <cfRule type="cellIs" dxfId="4086" priority="63" operator="equal">
      <formula>0</formula>
    </cfRule>
  </conditionalFormatting>
  <conditionalFormatting sqref="AO90:AZ90">
    <cfRule type="cellIs" dxfId="4085" priority="61" operator="equal">
      <formula>0</formula>
    </cfRule>
  </conditionalFormatting>
  <conditionalFormatting sqref="AO90:AZ90">
    <cfRule type="containsText" dxfId="4084" priority="62" operator="containsText" text="Наименование инвестиционного проекта">
      <formula>NOT(ISERROR(SEARCH("Наименование инвестиционного проекта",AO90)))</formula>
    </cfRule>
  </conditionalFormatting>
  <conditionalFormatting sqref="AO90:AZ90">
    <cfRule type="cellIs" dxfId="4083" priority="60" operator="equal">
      <formula>0</formula>
    </cfRule>
  </conditionalFormatting>
  <conditionalFormatting sqref="AO90:AZ90">
    <cfRule type="cellIs" dxfId="4082" priority="59" operator="equal">
      <formula>0</formula>
    </cfRule>
  </conditionalFormatting>
  <conditionalFormatting sqref="E90:AN90">
    <cfRule type="containsText" dxfId="4081" priority="58" operator="containsText" text="Наименование инвестиционного проекта">
      <formula>NOT(ISERROR(SEARCH("Наименование инвестиционного проекта",E90)))</formula>
    </cfRule>
  </conditionalFormatting>
  <conditionalFormatting sqref="E90:AN90">
    <cfRule type="cellIs" dxfId="4080" priority="57" operator="equal">
      <formula>0</formula>
    </cfRule>
  </conditionalFormatting>
  <conditionalFormatting sqref="E90:AN90">
    <cfRule type="cellIs" dxfId="4079" priority="56" operator="equal">
      <formula>0</formula>
    </cfRule>
  </conditionalFormatting>
  <conditionalFormatting sqref="E90:AN90">
    <cfRule type="cellIs" dxfId="4078" priority="55" operator="equal">
      <formula>0</formula>
    </cfRule>
  </conditionalFormatting>
  <conditionalFormatting sqref="AO89:AZ89">
    <cfRule type="cellIs" dxfId="4077" priority="53" operator="equal">
      <formula>0</formula>
    </cfRule>
  </conditionalFormatting>
  <conditionalFormatting sqref="AO89:AZ89">
    <cfRule type="containsText" dxfId="4076" priority="54" operator="containsText" text="Наименование инвестиционного проекта">
      <formula>NOT(ISERROR(SEARCH("Наименование инвестиционного проекта",AO89)))</formula>
    </cfRule>
  </conditionalFormatting>
  <conditionalFormatting sqref="AO89:AZ89">
    <cfRule type="cellIs" dxfId="4075" priority="52" operator="equal">
      <formula>0</formula>
    </cfRule>
  </conditionalFormatting>
  <conditionalFormatting sqref="AO89:AZ89">
    <cfRule type="cellIs" dxfId="4074" priority="51" operator="equal">
      <formula>0</formula>
    </cfRule>
  </conditionalFormatting>
  <conditionalFormatting sqref="E89:AN89">
    <cfRule type="containsText" dxfId="4073" priority="50" operator="containsText" text="Наименование инвестиционного проекта">
      <formula>NOT(ISERROR(SEARCH("Наименование инвестиционного проекта",E89)))</formula>
    </cfRule>
  </conditionalFormatting>
  <conditionalFormatting sqref="E89:AN89">
    <cfRule type="cellIs" dxfId="4072" priority="49" operator="equal">
      <formula>0</formula>
    </cfRule>
  </conditionalFormatting>
  <conditionalFormatting sqref="E89:AN89">
    <cfRule type="cellIs" dxfId="4071" priority="48" operator="equal">
      <formula>0</formula>
    </cfRule>
  </conditionalFormatting>
  <conditionalFormatting sqref="E89:AN89">
    <cfRule type="cellIs" dxfId="4070" priority="47" operator="equal">
      <formula>0</formula>
    </cfRule>
  </conditionalFormatting>
  <conditionalFormatting sqref="AO78:AZ78 AO80:AZ84 E85:AZ85">
    <cfRule type="containsText" dxfId="4069" priority="46" operator="containsText" text="Наименование инвестиционного проекта">
      <formula>NOT(ISERROR(SEARCH("Наименование инвестиционного проекта",E78)))</formula>
    </cfRule>
  </conditionalFormatting>
  <conditionalFormatting sqref="AO78:AZ78 AO80:AZ84 E85:AZ85">
    <cfRule type="cellIs" dxfId="4068" priority="45" operator="equal">
      <formula>0</formula>
    </cfRule>
  </conditionalFormatting>
  <conditionalFormatting sqref="AO78:AZ78 AO80:AZ84 E85:AZ85">
    <cfRule type="cellIs" dxfId="4067" priority="44" operator="equal">
      <formula>0</formula>
    </cfRule>
  </conditionalFormatting>
  <conditionalFormatting sqref="AO78:AZ78 AO80:AZ84 E85:AZ85">
    <cfRule type="cellIs" dxfId="4066" priority="43" operator="equal">
      <formula>0</formula>
    </cfRule>
  </conditionalFormatting>
  <conditionalFormatting sqref="E78:AN78 E80:AN84 E79:AZ79">
    <cfRule type="containsText" dxfId="4065" priority="42" operator="containsText" text="Наименование инвестиционного проекта">
      <formula>NOT(ISERROR(SEARCH("Наименование инвестиционного проекта",E78)))</formula>
    </cfRule>
  </conditionalFormatting>
  <conditionalFormatting sqref="E78:AN78 E80:AN84 E79:AZ79">
    <cfRule type="cellIs" dxfId="4064" priority="41" operator="equal">
      <formula>0</formula>
    </cfRule>
  </conditionalFormatting>
  <conditionalFormatting sqref="E78:AN78 E80:AN84 E79:AZ79">
    <cfRule type="cellIs" dxfId="4063" priority="40" operator="equal">
      <formula>0</formula>
    </cfRule>
  </conditionalFormatting>
  <conditionalFormatting sqref="E78:AN78 E80:AN84 E79:AZ79">
    <cfRule type="cellIs" dxfId="4062" priority="39" operator="equal">
      <formula>0</formula>
    </cfRule>
  </conditionalFormatting>
  <conditionalFormatting sqref="AO76:AZ76">
    <cfRule type="containsText" dxfId="4061" priority="38" operator="containsText" text="Наименование инвестиционного проекта">
      <formula>NOT(ISERROR(SEARCH("Наименование инвестиционного проекта",AO76)))</formula>
    </cfRule>
  </conditionalFormatting>
  <conditionalFormatting sqref="AO76:AZ76">
    <cfRule type="cellIs" dxfId="4060" priority="37" operator="equal">
      <formula>0</formula>
    </cfRule>
  </conditionalFormatting>
  <conditionalFormatting sqref="AO76:AZ76">
    <cfRule type="cellIs" dxfId="4059" priority="36" operator="equal">
      <formula>0</formula>
    </cfRule>
  </conditionalFormatting>
  <conditionalFormatting sqref="AO76:AZ76">
    <cfRule type="cellIs" dxfId="4058" priority="35" operator="equal">
      <formula>0</formula>
    </cfRule>
  </conditionalFormatting>
  <conditionalFormatting sqref="E76:AN76">
    <cfRule type="containsText" dxfId="4057" priority="34" operator="containsText" text="Наименование инвестиционного проекта">
      <formula>NOT(ISERROR(SEARCH("Наименование инвестиционного проекта",E76)))</formula>
    </cfRule>
  </conditionalFormatting>
  <conditionalFormatting sqref="E76:AN76">
    <cfRule type="cellIs" dxfId="4056" priority="33" operator="equal">
      <formula>0</formula>
    </cfRule>
  </conditionalFormatting>
  <conditionalFormatting sqref="E76:AN76">
    <cfRule type="cellIs" dxfId="4055" priority="32" operator="equal">
      <formula>0</formula>
    </cfRule>
  </conditionalFormatting>
  <conditionalFormatting sqref="E76:AN76">
    <cfRule type="cellIs" dxfId="4054" priority="31" operator="equal">
      <formula>0</formula>
    </cfRule>
  </conditionalFormatting>
  <conditionalFormatting sqref="E68:AZ73">
    <cfRule type="containsText" dxfId="4053" priority="30" operator="containsText" text="Наименование инвестиционного проекта">
      <formula>NOT(ISERROR(SEARCH("Наименование инвестиционного проекта",E68)))</formula>
    </cfRule>
  </conditionalFormatting>
  <conditionalFormatting sqref="E68:AZ73">
    <cfRule type="cellIs" dxfId="4052" priority="29" operator="equal">
      <formula>0</formula>
    </cfRule>
  </conditionalFormatting>
  <conditionalFormatting sqref="E68:AZ73">
    <cfRule type="cellIs" dxfId="4051" priority="28" operator="equal">
      <formula>0</formula>
    </cfRule>
  </conditionalFormatting>
  <conditionalFormatting sqref="E68:AZ73">
    <cfRule type="cellIs" dxfId="4050" priority="27" operator="equal">
      <formula>0</formula>
    </cfRule>
  </conditionalFormatting>
  <conditionalFormatting sqref="AO64:AZ64">
    <cfRule type="containsText" dxfId="4049" priority="26" operator="containsText" text="Наименование инвестиционного проекта">
      <formula>NOT(ISERROR(SEARCH("Наименование инвестиционного проекта",AO64)))</formula>
    </cfRule>
  </conditionalFormatting>
  <conditionalFormatting sqref="AO64:AZ64">
    <cfRule type="cellIs" dxfId="4048" priority="25" operator="equal">
      <formula>0</formula>
    </cfRule>
  </conditionalFormatting>
  <conditionalFormatting sqref="AO64:AZ64">
    <cfRule type="cellIs" dxfId="4047" priority="24" operator="equal">
      <formula>0</formula>
    </cfRule>
  </conditionalFormatting>
  <conditionalFormatting sqref="AO64:AZ64">
    <cfRule type="cellIs" dxfId="4046" priority="23" operator="equal">
      <formula>0</formula>
    </cfRule>
  </conditionalFormatting>
  <conditionalFormatting sqref="E64:AN64">
    <cfRule type="containsText" dxfId="4045" priority="22" operator="containsText" text="Наименование инвестиционного проекта">
      <formula>NOT(ISERROR(SEARCH("Наименование инвестиционного проекта",E64)))</formula>
    </cfRule>
  </conditionalFormatting>
  <conditionalFormatting sqref="E64:AN64">
    <cfRule type="cellIs" dxfId="4044" priority="21" operator="equal">
      <formula>0</formula>
    </cfRule>
  </conditionalFormatting>
  <conditionalFormatting sqref="E64:AN64">
    <cfRule type="cellIs" dxfId="4043" priority="20" operator="equal">
      <formula>0</formula>
    </cfRule>
  </conditionalFormatting>
  <conditionalFormatting sqref="E64:AN64">
    <cfRule type="cellIs" dxfId="4042" priority="19" operator="equal">
      <formula>0</formula>
    </cfRule>
  </conditionalFormatting>
  <conditionalFormatting sqref="AO51:AZ52">
    <cfRule type="containsText" dxfId="4041" priority="14" operator="containsText" text="Наименование инвестиционного проекта">
      <formula>NOT(ISERROR(SEARCH("Наименование инвестиционного проекта",AO51)))</formula>
    </cfRule>
  </conditionalFormatting>
  <conditionalFormatting sqref="AO51:AZ52">
    <cfRule type="cellIs" dxfId="4040" priority="13" operator="equal">
      <formula>0</formula>
    </cfRule>
  </conditionalFormatting>
  <conditionalFormatting sqref="AO51:AZ52">
    <cfRule type="cellIs" dxfId="4039" priority="12" operator="equal">
      <formula>0</formula>
    </cfRule>
  </conditionalFormatting>
  <conditionalFormatting sqref="AO51:AZ52">
    <cfRule type="cellIs" dxfId="4038" priority="11" operator="equal">
      <formula>0</formula>
    </cfRule>
  </conditionalFormatting>
  <conditionalFormatting sqref="E51:AN52">
    <cfRule type="containsText" dxfId="4037" priority="10" operator="containsText" text="Наименование инвестиционного проекта">
      <formula>NOT(ISERROR(SEARCH("Наименование инвестиционного проекта",E51)))</formula>
    </cfRule>
  </conditionalFormatting>
  <conditionalFormatting sqref="E51:AN52">
    <cfRule type="cellIs" dxfId="4036" priority="9" operator="equal">
      <formula>0</formula>
    </cfRule>
  </conditionalFormatting>
  <conditionalFormatting sqref="E51:AN52">
    <cfRule type="cellIs" dxfId="4035" priority="8" operator="equal">
      <formula>0</formula>
    </cfRule>
  </conditionalFormatting>
  <conditionalFormatting sqref="E51:AN52">
    <cfRule type="cellIs" dxfId="4034" priority="7" operator="equal">
      <formula>0</formula>
    </cfRule>
  </conditionalFormatting>
  <conditionalFormatting sqref="E47:AZ48">
    <cfRule type="containsText" dxfId="4033" priority="6" operator="containsText" text="Наименование инвестиционного проекта">
      <formula>NOT(ISERROR(SEARCH("Наименование инвестиционного проекта",E47)))</formula>
    </cfRule>
  </conditionalFormatting>
  <conditionalFormatting sqref="E47:AZ48">
    <cfRule type="cellIs" dxfId="4032" priority="5" operator="equal">
      <formula>0</formula>
    </cfRule>
  </conditionalFormatting>
  <conditionalFormatting sqref="E47:AZ48">
    <cfRule type="cellIs" dxfId="4031" priority="4" operator="equal">
      <formula>0</formula>
    </cfRule>
  </conditionalFormatting>
  <conditionalFormatting sqref="E47:AZ48">
    <cfRule type="cellIs" dxfId="4030" priority="3" operator="equal">
      <formula>0</formula>
    </cfRule>
  </conditionalFormatting>
  <conditionalFormatting sqref="AQ95:AZ95">
    <cfRule type="cellIs" dxfId="4029" priority="1" operator="equal">
      <formula>0</formula>
    </cfRule>
  </conditionalFormatting>
  <conditionalFormatting sqref="AQ95:AZ95">
    <cfRule type="containsText" dxfId="4028" priority="2" operator="containsText" text="Наименование инвестиционного проекта">
      <formula>NOT(ISERROR(SEARCH("Наименование инвестиционного проекта",AQ95)))</formula>
    </cfRule>
  </conditionalFormatting>
  <pageMargins left="0.70866141732283472" right="0.70866141732283472" top="0.74803149606299213" bottom="0.74803149606299213" header="0.31496062992125984" footer="0.31496062992125984"/>
  <pageSetup paperSize="4130" scale="50" orientation="landscape"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FEF9A-CE84-4E51-B2EC-0A53F7B8D21F}">
  <dimension ref="A1:L41"/>
  <sheetViews>
    <sheetView tabSelected="1" zoomScaleNormal="100" workbookViewId="0">
      <pane xSplit="1" ySplit="3" topLeftCell="B28" activePane="bottomRight" state="frozen"/>
      <selection pane="topRight" activeCell="B1" sqref="B1"/>
      <selection pane="bottomLeft" activeCell="A4" sqref="A4"/>
      <selection pane="bottomRight" activeCell="E41" sqref="E41"/>
    </sheetView>
  </sheetViews>
  <sheetFormatPr defaultRowHeight="15" x14ac:dyDescent="0.25"/>
  <cols>
    <col min="1" max="1" width="6" hidden="1" customWidth="1"/>
    <col min="2" max="2" width="73.5703125" customWidth="1"/>
    <col min="3" max="3" width="14.28515625" style="814" customWidth="1"/>
    <col min="4" max="11" width="14.28515625" customWidth="1"/>
    <col min="12" max="12" width="0" hidden="1" customWidth="1"/>
  </cols>
  <sheetData>
    <row r="1" spans="1:12" x14ac:dyDescent="0.25">
      <c r="B1" t="s">
        <v>1495</v>
      </c>
    </row>
    <row r="2" spans="1:12" ht="15.75" customHeight="1" x14ac:dyDescent="0.25">
      <c r="A2" s="1183" t="s">
        <v>647</v>
      </c>
      <c r="B2" s="1183" t="s">
        <v>648</v>
      </c>
      <c r="C2" s="1185" t="s">
        <v>1698</v>
      </c>
      <c r="D2" s="1187" t="s">
        <v>1700</v>
      </c>
      <c r="E2" s="1187" t="s">
        <v>1699</v>
      </c>
      <c r="F2" s="1187" t="s">
        <v>1702</v>
      </c>
      <c r="G2" s="1187" t="s">
        <v>1701</v>
      </c>
      <c r="H2" s="1187" t="s">
        <v>1704</v>
      </c>
      <c r="I2" s="1189" t="s">
        <v>1703</v>
      </c>
      <c r="J2" s="1187" t="s">
        <v>1706</v>
      </c>
      <c r="K2" s="1189" t="s">
        <v>1705</v>
      </c>
    </row>
    <row r="3" spans="1:12" ht="31.5" customHeight="1" x14ac:dyDescent="0.25">
      <c r="A3" s="1184"/>
      <c r="B3" s="1184"/>
      <c r="C3" s="1186"/>
      <c r="D3" s="1188"/>
      <c r="E3" s="1188"/>
      <c r="F3" s="1188"/>
      <c r="G3" s="1188"/>
      <c r="H3" s="1188"/>
      <c r="I3" s="1190"/>
      <c r="J3" s="1188"/>
      <c r="K3" s="1190"/>
    </row>
    <row r="4" spans="1:12" ht="31.5" x14ac:dyDescent="0.25">
      <c r="A4" s="555">
        <v>1</v>
      </c>
      <c r="B4" s="313" t="s">
        <v>1501</v>
      </c>
      <c r="C4" s="815">
        <v>2.5</v>
      </c>
      <c r="D4" s="605">
        <v>25.628</v>
      </c>
      <c r="E4" s="810">
        <v>9.9999999999999995E-8</v>
      </c>
      <c r="F4" s="605"/>
      <c r="G4" s="605"/>
      <c r="H4" s="605"/>
      <c r="I4" s="605"/>
      <c r="J4" s="605"/>
      <c r="K4" s="605"/>
      <c r="L4" s="1181" t="s">
        <v>1504</v>
      </c>
    </row>
    <row r="5" spans="1:12" ht="33" customHeight="1" x14ac:dyDescent="0.25">
      <c r="A5" s="597">
        <v>2</v>
      </c>
      <c r="B5" s="526" t="s">
        <v>1424</v>
      </c>
      <c r="C5" s="816"/>
      <c r="D5" s="606">
        <v>0</v>
      </c>
      <c r="E5" s="606">
        <v>28.446000000000002</v>
      </c>
      <c r="F5" s="606"/>
      <c r="G5" s="606"/>
      <c r="H5" s="606">
        <v>28.446000000000002</v>
      </c>
      <c r="I5" s="606">
        <v>0</v>
      </c>
      <c r="J5" s="606"/>
      <c r="K5" s="606"/>
      <c r="L5" s="1181"/>
    </row>
    <row r="6" spans="1:12" ht="33" customHeight="1" x14ac:dyDescent="0.25">
      <c r="A6" s="555">
        <v>4</v>
      </c>
      <c r="B6" s="526" t="s">
        <v>1416</v>
      </c>
      <c r="C6" s="816"/>
      <c r="D6" s="606">
        <v>9.8539999999999992</v>
      </c>
      <c r="E6" s="606">
        <v>0</v>
      </c>
      <c r="F6" s="606"/>
      <c r="G6" s="606"/>
      <c r="H6" s="606">
        <v>0</v>
      </c>
      <c r="I6" s="606">
        <v>9.8539999999999992</v>
      </c>
      <c r="J6" s="606"/>
      <c r="K6" s="606"/>
      <c r="L6" s="1181"/>
    </row>
    <row r="7" spans="1:12" ht="33" customHeight="1" x14ac:dyDescent="0.25">
      <c r="A7" s="555">
        <v>5</v>
      </c>
      <c r="B7" s="526" t="s">
        <v>1425</v>
      </c>
      <c r="C7" s="816"/>
      <c r="D7" s="606"/>
      <c r="E7" s="606"/>
      <c r="F7" s="606">
        <v>10.891999999999999</v>
      </c>
      <c r="G7" s="606">
        <v>10.891999999999999</v>
      </c>
      <c r="H7" s="606"/>
      <c r="I7" s="606"/>
      <c r="J7" s="606"/>
      <c r="K7" s="606"/>
      <c r="L7" s="1181"/>
    </row>
    <row r="8" spans="1:12" ht="33" customHeight="1" x14ac:dyDescent="0.25">
      <c r="A8" s="555">
        <v>6</v>
      </c>
      <c r="B8" s="526" t="s">
        <v>1426</v>
      </c>
      <c r="C8" s="816"/>
      <c r="D8" s="606"/>
      <c r="E8" s="606"/>
      <c r="F8" s="606">
        <v>0.85</v>
      </c>
      <c r="G8" s="606">
        <v>0.85</v>
      </c>
      <c r="H8" s="606">
        <v>9.0039999999999996</v>
      </c>
      <c r="I8" s="606">
        <v>9.0039999999999996</v>
      </c>
      <c r="J8" s="606"/>
      <c r="K8" s="606"/>
      <c r="L8" s="1181"/>
    </row>
    <row r="9" spans="1:12" ht="33" customHeight="1" x14ac:dyDescent="0.25">
      <c r="A9" s="555">
        <v>7</v>
      </c>
      <c r="B9" s="526" t="s">
        <v>1427</v>
      </c>
      <c r="C9" s="816"/>
      <c r="D9" s="606"/>
      <c r="E9" s="606"/>
      <c r="F9" s="606">
        <v>0.85</v>
      </c>
      <c r="G9" s="606">
        <v>0.85</v>
      </c>
      <c r="H9" s="606"/>
      <c r="I9" s="606"/>
      <c r="J9" s="606">
        <v>7.7809999999999997</v>
      </c>
      <c r="K9" s="606">
        <v>7.7809999999999997</v>
      </c>
      <c r="L9" s="1181"/>
    </row>
    <row r="10" spans="1:12" ht="33" customHeight="1" x14ac:dyDescent="0.25">
      <c r="A10" s="555"/>
      <c r="B10" s="526" t="s">
        <v>1678</v>
      </c>
      <c r="C10" s="816"/>
      <c r="D10" s="606">
        <v>0</v>
      </c>
      <c r="E10" s="606">
        <v>19.798999999999999</v>
      </c>
      <c r="F10" s="606"/>
      <c r="G10" s="606"/>
      <c r="H10" s="606"/>
      <c r="I10" s="606"/>
      <c r="J10" s="606"/>
      <c r="K10" s="606"/>
      <c r="L10" s="1181"/>
    </row>
    <row r="11" spans="1:12" ht="33" customHeight="1" x14ac:dyDescent="0.25">
      <c r="A11" s="555"/>
      <c r="B11" s="526" t="s">
        <v>1553</v>
      </c>
      <c r="C11" s="816">
        <v>18.983000000000001</v>
      </c>
      <c r="D11" s="606"/>
      <c r="E11" s="606"/>
      <c r="F11" s="606"/>
      <c r="G11" s="606"/>
      <c r="H11" s="606"/>
      <c r="I11" s="606"/>
      <c r="J11" s="606"/>
      <c r="K11" s="606"/>
      <c r="L11" s="1181"/>
    </row>
    <row r="12" spans="1:12" ht="33" customHeight="1" x14ac:dyDescent="0.25">
      <c r="A12" s="555"/>
      <c r="B12" s="526" t="s">
        <v>1551</v>
      </c>
      <c r="C12" s="816">
        <v>16.678999999999998</v>
      </c>
      <c r="D12" s="606"/>
      <c r="E12" s="606"/>
      <c r="F12" s="606"/>
      <c r="G12" s="606"/>
      <c r="H12" s="606"/>
      <c r="I12" s="606"/>
      <c r="J12" s="606"/>
      <c r="K12" s="606"/>
      <c r="L12" s="1181"/>
    </row>
    <row r="13" spans="1:12" ht="33" customHeight="1" x14ac:dyDescent="0.25">
      <c r="A13" s="555"/>
      <c r="B13" s="526" t="s">
        <v>1552</v>
      </c>
      <c r="C13" s="816">
        <v>38.012999999999998</v>
      </c>
      <c r="D13" s="606"/>
      <c r="E13" s="606"/>
      <c r="F13" s="606"/>
      <c r="G13" s="606"/>
      <c r="H13" s="606"/>
      <c r="I13" s="606"/>
      <c r="J13" s="606"/>
      <c r="K13" s="606"/>
      <c r="L13" s="1181"/>
    </row>
    <row r="14" spans="1:12" ht="33" customHeight="1" x14ac:dyDescent="0.25">
      <c r="A14" s="555"/>
      <c r="B14" s="808" t="s">
        <v>1677</v>
      </c>
      <c r="C14" s="816"/>
      <c r="D14" s="606">
        <v>0</v>
      </c>
      <c r="E14" s="606">
        <v>3.1040000000000001</v>
      </c>
      <c r="F14" s="606"/>
      <c r="G14" s="606"/>
      <c r="H14" s="606"/>
      <c r="I14" s="606"/>
      <c r="J14" s="606"/>
      <c r="K14" s="606"/>
      <c r="L14" s="1181"/>
    </row>
    <row r="15" spans="1:12" ht="33" customHeight="1" x14ac:dyDescent="0.25">
      <c r="A15" s="555">
        <v>9</v>
      </c>
      <c r="B15" s="526" t="s">
        <v>1428</v>
      </c>
      <c r="C15" s="816"/>
      <c r="D15" s="606"/>
      <c r="E15" s="606"/>
      <c r="F15" s="606">
        <v>0.85</v>
      </c>
      <c r="G15" s="606">
        <v>0.85</v>
      </c>
      <c r="H15" s="606">
        <v>8.76</v>
      </c>
      <c r="I15" s="606">
        <v>8.76</v>
      </c>
      <c r="J15" s="606"/>
      <c r="K15" s="606"/>
      <c r="L15" s="1181"/>
    </row>
    <row r="16" spans="1:12" ht="33" customHeight="1" x14ac:dyDescent="0.25">
      <c r="A16" s="555">
        <v>12</v>
      </c>
      <c r="B16" s="526" t="s">
        <v>1429</v>
      </c>
      <c r="C16" s="816"/>
      <c r="D16" s="606"/>
      <c r="E16" s="606"/>
      <c r="F16" s="606">
        <v>0.85</v>
      </c>
      <c r="G16" s="606">
        <v>0.85</v>
      </c>
      <c r="H16" s="606">
        <v>14.823</v>
      </c>
      <c r="I16" s="606">
        <v>14.823</v>
      </c>
      <c r="J16" s="606"/>
      <c r="K16" s="606"/>
      <c r="L16" s="1181"/>
    </row>
    <row r="17" spans="1:12" ht="33" customHeight="1" x14ac:dyDescent="0.25">
      <c r="A17" s="597">
        <v>13</v>
      </c>
      <c r="B17" s="526" t="s">
        <v>1433</v>
      </c>
      <c r="C17" s="816"/>
      <c r="D17" s="606"/>
      <c r="E17" s="606"/>
      <c r="F17" s="606"/>
      <c r="G17" s="606"/>
      <c r="H17" s="606">
        <v>0</v>
      </c>
      <c r="I17" s="606">
        <v>20.393999999999998</v>
      </c>
      <c r="J17" s="606">
        <v>5.5</v>
      </c>
      <c r="K17" s="606">
        <v>12.157999999999999</v>
      </c>
      <c r="L17" s="1180" t="s">
        <v>679</v>
      </c>
    </row>
    <row r="18" spans="1:12" ht="33" customHeight="1" x14ac:dyDescent="0.25">
      <c r="A18" s="555">
        <v>14</v>
      </c>
      <c r="B18" s="526" t="s">
        <v>1439</v>
      </c>
      <c r="C18" s="816"/>
      <c r="D18" s="606">
        <v>0</v>
      </c>
      <c r="E18" s="606">
        <v>4.8330000000000002</v>
      </c>
      <c r="F18" s="606"/>
      <c r="G18" s="606"/>
      <c r="H18" s="606">
        <v>4</v>
      </c>
      <c r="I18" s="606">
        <v>0</v>
      </c>
      <c r="J18" s="606">
        <v>6.8330000000000002</v>
      </c>
      <c r="K18" s="606">
        <v>6</v>
      </c>
      <c r="L18" s="1180"/>
    </row>
    <row r="19" spans="1:12" ht="33" customHeight="1" x14ac:dyDescent="0.25">
      <c r="A19" s="597">
        <v>15</v>
      </c>
      <c r="B19" s="526" t="s">
        <v>1434</v>
      </c>
      <c r="C19" s="816"/>
      <c r="D19" s="606">
        <v>4.3140000000000001</v>
      </c>
      <c r="E19" s="606">
        <v>0</v>
      </c>
      <c r="F19" s="606"/>
      <c r="G19" s="606"/>
      <c r="H19" s="606">
        <v>0</v>
      </c>
      <c r="I19" s="606">
        <v>4.3140000000000001</v>
      </c>
      <c r="J19" s="606"/>
      <c r="K19" s="606"/>
      <c r="L19" s="1180"/>
    </row>
    <row r="20" spans="1:12" ht="33" customHeight="1" x14ac:dyDescent="0.25">
      <c r="A20" s="597">
        <v>17</v>
      </c>
      <c r="B20" s="808" t="s">
        <v>1430</v>
      </c>
      <c r="C20" s="816"/>
      <c r="D20" s="606"/>
      <c r="E20" s="606"/>
      <c r="F20" s="606"/>
      <c r="G20" s="606"/>
      <c r="H20" s="606"/>
      <c r="I20" s="606"/>
      <c r="J20" s="606">
        <v>12.906000000000001</v>
      </c>
      <c r="K20" s="606">
        <v>12.906000000000001</v>
      </c>
      <c r="L20" s="1180"/>
    </row>
    <row r="21" spans="1:12" ht="33" customHeight="1" x14ac:dyDescent="0.25">
      <c r="A21" s="555">
        <v>18</v>
      </c>
      <c r="B21" s="808" t="s">
        <v>1435</v>
      </c>
      <c r="C21" s="816"/>
      <c r="D21" s="606"/>
      <c r="E21" s="606"/>
      <c r="F21" s="606">
        <v>1.5</v>
      </c>
      <c r="G21" s="606">
        <v>1.5</v>
      </c>
      <c r="H21" s="606"/>
      <c r="I21" s="606"/>
      <c r="J21" s="606">
        <v>3.0830000000000002</v>
      </c>
      <c r="K21" s="606">
        <v>3.0830000000000002</v>
      </c>
      <c r="L21" s="1180"/>
    </row>
    <row r="22" spans="1:12" ht="33" customHeight="1" x14ac:dyDescent="0.25">
      <c r="A22" s="555">
        <v>19</v>
      </c>
      <c r="B22" s="808" t="s">
        <v>1436</v>
      </c>
      <c r="C22" s="816"/>
      <c r="D22" s="606"/>
      <c r="E22" s="606"/>
      <c r="F22" s="606"/>
      <c r="G22" s="606"/>
      <c r="H22" s="606"/>
      <c r="I22" s="606"/>
      <c r="J22" s="606">
        <v>4.5830000000000002</v>
      </c>
      <c r="K22" s="606">
        <v>4.5830000000000002</v>
      </c>
      <c r="L22" s="1180"/>
    </row>
    <row r="23" spans="1:12" ht="33" customHeight="1" x14ac:dyDescent="0.25">
      <c r="A23" s="555">
        <v>20</v>
      </c>
      <c r="B23" s="808" t="s">
        <v>1437</v>
      </c>
      <c r="C23" s="816"/>
      <c r="D23" s="606">
        <v>1.5</v>
      </c>
      <c r="E23" s="606">
        <v>1.5</v>
      </c>
      <c r="F23" s="606"/>
      <c r="G23" s="606"/>
      <c r="H23" s="606"/>
      <c r="I23" s="606"/>
      <c r="J23" s="606">
        <v>3.0830000000000002</v>
      </c>
      <c r="K23" s="606">
        <v>3.0830000000000002</v>
      </c>
      <c r="L23" s="1180"/>
    </row>
    <row r="24" spans="1:12" ht="33" customHeight="1" x14ac:dyDescent="0.25">
      <c r="A24" s="555">
        <v>22</v>
      </c>
      <c r="B24" s="808" t="s">
        <v>1498</v>
      </c>
      <c r="C24" s="816"/>
      <c r="D24" s="606">
        <v>9.4220000000000006</v>
      </c>
      <c r="E24" s="606">
        <v>9.4220000000000006</v>
      </c>
      <c r="F24" s="606"/>
      <c r="G24" s="606"/>
      <c r="H24" s="606"/>
      <c r="I24" s="606"/>
      <c r="J24" s="606"/>
      <c r="K24" s="606"/>
      <c r="L24" s="1182"/>
    </row>
    <row r="25" spans="1:12" ht="33" customHeight="1" x14ac:dyDescent="0.25">
      <c r="A25" s="555">
        <v>23</v>
      </c>
      <c r="B25" s="808" t="s">
        <v>1505</v>
      </c>
      <c r="C25" s="817"/>
      <c r="D25" s="604">
        <v>0</v>
      </c>
      <c r="E25" s="604">
        <v>2.1160000000000001</v>
      </c>
      <c r="F25" s="604"/>
      <c r="G25" s="604"/>
      <c r="H25" s="604">
        <v>2.1160000000000001</v>
      </c>
      <c r="I25" s="604">
        <v>0</v>
      </c>
      <c r="J25" s="604"/>
      <c r="K25" s="604"/>
      <c r="L25" s="1182"/>
    </row>
    <row r="26" spans="1:12" ht="33" customHeight="1" x14ac:dyDescent="0.25">
      <c r="A26" s="555">
        <v>24</v>
      </c>
      <c r="B26" s="808" t="s">
        <v>1438</v>
      </c>
      <c r="C26" s="816"/>
      <c r="D26" s="606"/>
      <c r="E26" s="606"/>
      <c r="F26" s="606">
        <v>14.013999999999999</v>
      </c>
      <c r="G26" s="606">
        <v>0</v>
      </c>
      <c r="H26" s="606"/>
      <c r="I26" s="606"/>
      <c r="J26" s="606"/>
      <c r="K26" s="606"/>
      <c r="L26" s="1182"/>
    </row>
    <row r="27" spans="1:12" ht="15.75" x14ac:dyDescent="0.25">
      <c r="A27" s="548"/>
      <c r="B27" s="550" t="s">
        <v>1417</v>
      </c>
      <c r="C27" s="818">
        <f t="shared" ref="C27:K27" si="0">SUM(C4:C26)</f>
        <v>76.174999999999997</v>
      </c>
      <c r="D27" s="550">
        <f t="shared" si="0"/>
        <v>50.718000000000004</v>
      </c>
      <c r="E27" s="603">
        <f t="shared" si="0"/>
        <v>69.220000099999993</v>
      </c>
      <c r="F27" s="603">
        <f t="shared" si="0"/>
        <v>29.805999999999997</v>
      </c>
      <c r="G27" s="603">
        <f t="shared" si="0"/>
        <v>15.791999999999998</v>
      </c>
      <c r="H27" s="603">
        <f t="shared" si="0"/>
        <v>67.149000000000001</v>
      </c>
      <c r="I27" s="603">
        <f t="shared" si="0"/>
        <v>67.149000000000001</v>
      </c>
      <c r="J27" s="603">
        <f t="shared" si="0"/>
        <v>43.768999999999991</v>
      </c>
      <c r="K27" s="603">
        <f t="shared" si="0"/>
        <v>49.593999999999994</v>
      </c>
    </row>
    <row r="28" spans="1:12" ht="33" customHeight="1" x14ac:dyDescent="0.25">
      <c r="A28" s="598">
        <v>1</v>
      </c>
      <c r="B28" s="809" t="s">
        <v>1418</v>
      </c>
      <c r="C28" s="819"/>
      <c r="D28" s="607"/>
      <c r="E28" s="607"/>
      <c r="F28" s="607">
        <v>42.841999999999999</v>
      </c>
      <c r="G28" s="607">
        <v>42.841999999999999</v>
      </c>
      <c r="H28" s="607"/>
      <c r="I28" s="607"/>
      <c r="J28" s="607"/>
      <c r="K28" s="607"/>
      <c r="L28" s="1181" t="s">
        <v>1504</v>
      </c>
    </row>
    <row r="29" spans="1:12" ht="45" x14ac:dyDescent="0.25">
      <c r="A29" s="598">
        <v>2</v>
      </c>
      <c r="B29" s="809" t="s">
        <v>1431</v>
      </c>
      <c r="C29" s="817"/>
      <c r="D29" s="604">
        <v>3.3039999999999998</v>
      </c>
      <c r="E29" s="604">
        <v>3.3039999999999998</v>
      </c>
      <c r="F29" s="604"/>
      <c r="G29" s="604"/>
      <c r="H29" s="604"/>
      <c r="I29" s="604"/>
      <c r="J29" s="604"/>
      <c r="K29" s="604"/>
      <c r="L29" s="1181"/>
    </row>
    <row r="30" spans="1:12" ht="33" customHeight="1" x14ac:dyDescent="0.25">
      <c r="A30" s="598">
        <v>3</v>
      </c>
      <c r="B30" s="809" t="s">
        <v>1503</v>
      </c>
      <c r="C30" s="816">
        <v>10</v>
      </c>
      <c r="D30" s="606">
        <v>23.47</v>
      </c>
      <c r="E30" s="606">
        <v>12.02</v>
      </c>
      <c r="F30" s="606">
        <v>10.602</v>
      </c>
      <c r="G30" s="606">
        <v>10.602</v>
      </c>
      <c r="H30" s="606"/>
      <c r="I30" s="606"/>
      <c r="J30" s="606"/>
      <c r="K30" s="606"/>
      <c r="L30" s="1181"/>
    </row>
    <row r="31" spans="1:12" ht="33" customHeight="1" x14ac:dyDescent="0.25">
      <c r="A31" s="570">
        <v>4</v>
      </c>
      <c r="B31" s="809" t="s">
        <v>1432</v>
      </c>
      <c r="C31" s="819"/>
      <c r="D31" s="607">
        <v>3.5030000000000001</v>
      </c>
      <c r="E31" s="607">
        <v>3.5030000000000001</v>
      </c>
      <c r="F31" s="607"/>
      <c r="G31" s="607"/>
      <c r="H31" s="607"/>
      <c r="I31" s="607"/>
      <c r="J31" s="607"/>
      <c r="K31" s="607"/>
      <c r="L31" s="1181"/>
    </row>
    <row r="32" spans="1:12" ht="52.5" customHeight="1" x14ac:dyDescent="0.25">
      <c r="A32" s="570"/>
      <c r="B32" s="809" t="s">
        <v>1681</v>
      </c>
      <c r="C32" s="819"/>
      <c r="D32" s="606">
        <v>0</v>
      </c>
      <c r="E32" s="606">
        <v>2.2999999999999998</v>
      </c>
      <c r="F32" s="606">
        <v>0</v>
      </c>
      <c r="G32" s="607">
        <v>13.625</v>
      </c>
      <c r="H32" s="607"/>
      <c r="I32" s="607"/>
      <c r="J32" s="607"/>
      <c r="K32" s="607"/>
      <c r="L32" s="1181"/>
    </row>
    <row r="33" spans="1:12" ht="33" customHeight="1" x14ac:dyDescent="0.25">
      <c r="A33" s="570"/>
      <c r="B33" s="809" t="s">
        <v>1502</v>
      </c>
      <c r="C33" s="819"/>
      <c r="D33" s="606">
        <v>0</v>
      </c>
      <c r="E33" s="606">
        <v>5.625</v>
      </c>
      <c r="F33" s="607"/>
      <c r="G33" s="607"/>
      <c r="H33" s="607"/>
      <c r="I33" s="607"/>
      <c r="J33" s="607">
        <v>5.8250000000000002</v>
      </c>
      <c r="K33" s="606">
        <v>0</v>
      </c>
      <c r="L33" s="801"/>
    </row>
    <row r="34" spans="1:12" ht="41.25" customHeight="1" x14ac:dyDescent="0.25">
      <c r="A34" s="570"/>
      <c r="B34" s="809" t="s">
        <v>1679</v>
      </c>
      <c r="C34" s="819"/>
      <c r="D34" s="606">
        <v>0</v>
      </c>
      <c r="E34" s="606">
        <v>6.3369999999999997</v>
      </c>
      <c r="F34" s="607"/>
      <c r="G34" s="607"/>
      <c r="H34" s="607"/>
      <c r="I34" s="607"/>
      <c r="J34" s="607"/>
      <c r="K34" s="607"/>
      <c r="L34" s="801"/>
    </row>
    <row r="35" spans="1:12" ht="41.25" customHeight="1" x14ac:dyDescent="0.25">
      <c r="A35" s="570"/>
      <c r="B35" s="809" t="s">
        <v>1680</v>
      </c>
      <c r="C35" s="819"/>
      <c r="D35" s="606">
        <v>0</v>
      </c>
      <c r="E35" s="606">
        <v>4.8250000000000002</v>
      </c>
      <c r="F35" s="607"/>
      <c r="G35" s="607"/>
      <c r="H35" s="607"/>
      <c r="I35" s="607"/>
      <c r="J35" s="607"/>
      <c r="K35" s="607"/>
      <c r="L35" s="801"/>
    </row>
    <row r="36" spans="1:12" ht="33" customHeight="1" x14ac:dyDescent="0.25">
      <c r="A36" s="570">
        <v>6</v>
      </c>
      <c r="B36" s="809" t="s">
        <v>1500</v>
      </c>
      <c r="C36" s="819"/>
      <c r="D36" s="607"/>
      <c r="E36" s="607"/>
      <c r="F36" s="607"/>
      <c r="G36" s="607"/>
      <c r="H36" s="607"/>
      <c r="I36" s="607"/>
      <c r="J36" s="607">
        <v>28.841999999999999</v>
      </c>
      <c r="K36" s="607">
        <v>28.841999999999999</v>
      </c>
      <c r="L36" s="594"/>
    </row>
    <row r="37" spans="1:12" ht="33" customHeight="1" x14ac:dyDescent="0.25">
      <c r="A37" s="570">
        <v>7</v>
      </c>
      <c r="B37" s="809" t="s">
        <v>1492</v>
      </c>
      <c r="C37" s="819"/>
      <c r="D37" s="607"/>
      <c r="E37" s="607"/>
      <c r="F37" s="607"/>
      <c r="G37" s="607"/>
      <c r="H37" s="607">
        <v>13.616</v>
      </c>
      <c r="I37" s="607">
        <v>13.616</v>
      </c>
      <c r="J37" s="607"/>
      <c r="K37" s="607"/>
      <c r="L37" s="595"/>
    </row>
    <row r="38" spans="1:12" ht="33" customHeight="1" x14ac:dyDescent="0.25">
      <c r="A38" s="570">
        <v>8</v>
      </c>
      <c r="B38" s="809" t="s">
        <v>1499</v>
      </c>
      <c r="C38" s="819"/>
      <c r="D38" s="607">
        <v>2.5920000000000001</v>
      </c>
      <c r="E38" s="606">
        <v>0</v>
      </c>
      <c r="F38" s="607"/>
      <c r="G38" s="607"/>
      <c r="H38" s="607"/>
      <c r="I38" s="607"/>
      <c r="J38" s="607"/>
      <c r="K38" s="607"/>
      <c r="L38" s="596"/>
    </row>
    <row r="39" spans="1:12" ht="15.75" x14ac:dyDescent="0.25">
      <c r="A39" s="551"/>
      <c r="B39" s="550" t="s">
        <v>1419</v>
      </c>
      <c r="C39" s="820">
        <f t="shared" ref="C39:K39" si="1">SUM(C28:C38)</f>
        <v>10</v>
      </c>
      <c r="D39" s="549">
        <f t="shared" si="1"/>
        <v>32.869</v>
      </c>
      <c r="E39" s="549">
        <f t="shared" ref="E39" si="2">SUM(E28:E38)</f>
        <v>37.914000000000001</v>
      </c>
      <c r="F39" s="549">
        <f t="shared" si="1"/>
        <v>53.444000000000003</v>
      </c>
      <c r="G39" s="549">
        <f t="shared" ref="G39" si="3">SUM(G28:G38)</f>
        <v>67.069000000000003</v>
      </c>
      <c r="H39" s="549">
        <f t="shared" si="1"/>
        <v>13.616</v>
      </c>
      <c r="I39" s="549">
        <f t="shared" ref="I39:J39" si="4">SUM(I28:I38)</f>
        <v>13.616</v>
      </c>
      <c r="J39" s="549">
        <f t="shared" si="4"/>
        <v>34.667000000000002</v>
      </c>
      <c r="K39" s="549">
        <f t="shared" si="1"/>
        <v>28.841999999999999</v>
      </c>
    </row>
    <row r="40" spans="1:12" ht="15.75" x14ac:dyDescent="0.25">
      <c r="A40" s="551"/>
      <c r="B40" s="550" t="s">
        <v>1497</v>
      </c>
      <c r="C40" s="820">
        <f t="shared" ref="C40:K40" si="5">C27+C39</f>
        <v>86.174999999999997</v>
      </c>
      <c r="D40" s="549">
        <f t="shared" si="5"/>
        <v>83.587000000000003</v>
      </c>
      <c r="E40" s="549">
        <f t="shared" ref="E40" si="6">E27+E39</f>
        <v>107.13400009999999</v>
      </c>
      <c r="F40" s="549">
        <f t="shared" si="5"/>
        <v>83.25</v>
      </c>
      <c r="G40" s="549">
        <f t="shared" ref="G40" si="7">G27+G39</f>
        <v>82.861000000000004</v>
      </c>
      <c r="H40" s="549">
        <f t="shared" si="5"/>
        <v>80.765000000000001</v>
      </c>
      <c r="I40" s="549">
        <f t="shared" ref="I40:J40" si="8">I27+I39</f>
        <v>80.765000000000001</v>
      </c>
      <c r="J40" s="549">
        <f t="shared" si="8"/>
        <v>78.435999999999993</v>
      </c>
      <c r="K40" s="549">
        <f t="shared" si="5"/>
        <v>78.435999999999993</v>
      </c>
    </row>
    <row r="41" spans="1:12" ht="15.75" x14ac:dyDescent="0.25">
      <c r="A41" s="551"/>
      <c r="B41" s="592" t="s">
        <v>1496</v>
      </c>
      <c r="C41" s="821">
        <f t="shared" ref="C41:K41" si="9">C40/1.2</f>
        <v>71.8125</v>
      </c>
      <c r="D41" s="593">
        <f t="shared" si="9"/>
        <v>69.655833333333334</v>
      </c>
      <c r="E41" s="593">
        <f t="shared" ref="E41" si="10">E40/1.2</f>
        <v>89.278333416666669</v>
      </c>
      <c r="F41" s="593">
        <f t="shared" si="9"/>
        <v>69.375</v>
      </c>
      <c r="G41" s="593">
        <f t="shared" ref="G41" si="11">G40/1.2</f>
        <v>69.050833333333344</v>
      </c>
      <c r="H41" s="593">
        <f t="shared" si="9"/>
        <v>67.304166666666674</v>
      </c>
      <c r="I41" s="593">
        <f t="shared" ref="I41:J41" si="12">I40/1.2</f>
        <v>67.304166666666674</v>
      </c>
      <c r="J41" s="593">
        <f t="shared" si="12"/>
        <v>65.36333333333333</v>
      </c>
      <c r="K41" s="593">
        <f t="shared" si="9"/>
        <v>65.36333333333333</v>
      </c>
    </row>
  </sheetData>
  <mergeCells count="15">
    <mergeCell ref="L17:L23"/>
    <mergeCell ref="L4:L16"/>
    <mergeCell ref="L24:L26"/>
    <mergeCell ref="L28:L32"/>
    <mergeCell ref="A2:A3"/>
    <mergeCell ref="B2:B3"/>
    <mergeCell ref="C2:C3"/>
    <mergeCell ref="D2:D3"/>
    <mergeCell ref="F2:F3"/>
    <mergeCell ref="H2:H3"/>
    <mergeCell ref="K2:K3"/>
    <mergeCell ref="E2:E3"/>
    <mergeCell ref="G2:G3"/>
    <mergeCell ref="I2:I3"/>
    <mergeCell ref="J2:J3"/>
  </mergeCells>
  <phoneticPr fontId="68" type="noConversion"/>
  <conditionalFormatting sqref="B4:K4">
    <cfRule type="cellIs" dxfId="1" priority="1" operator="equal">
      <formula>0</formula>
    </cfRule>
  </conditionalFormatting>
  <conditionalFormatting sqref="B4:K4">
    <cfRule type="containsText" dxfId="0" priority="6" operator="containsText" text="Наименование инвестиционного проекта">
      <formula>NOT(ISERROR(SEARCH("Наименование инвестиционного проекта",B4)))</formula>
    </cfRule>
  </conditionalFormatting>
  <pageMargins left="0.70866141732283472" right="0.70866141732283472" top="0.74803149606299213" bottom="0.74803149606299213" header="0.31496062992125984" footer="0.31496062992125984"/>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33FD6-4DE9-49F4-AF8A-F8AD9286F2DB}">
  <sheetPr>
    <tabColor rgb="FF92D050"/>
  </sheetPr>
  <dimension ref="A1:CL157"/>
  <sheetViews>
    <sheetView zoomScale="70" zoomScaleNormal="70" zoomScaleSheetLayoutView="70" workbookViewId="0">
      <pane xSplit="4" ySplit="20" topLeftCell="AU144" activePane="bottomRight" state="frozen"/>
      <selection activeCell="A15" sqref="A15"/>
      <selection pane="topRight" activeCell="E15" sqref="E15"/>
      <selection pane="bottomLeft" activeCell="A21" sqref="A21"/>
      <selection pane="bottomRight" activeCell="AY155" sqref="AY155"/>
    </sheetView>
  </sheetViews>
  <sheetFormatPr defaultRowHeight="15.75" outlineLevelRow="1" x14ac:dyDescent="0.25"/>
  <cols>
    <col min="1" max="1" width="7.140625" style="1" customWidth="1"/>
    <col min="2" max="2" width="13.28515625" style="1" customWidth="1"/>
    <col min="3" max="3" width="123.140625" style="1" customWidth="1"/>
    <col min="4" max="4" width="25.42578125" style="1" customWidth="1"/>
    <col min="5" max="5" width="9.5703125" style="1" customWidth="1"/>
    <col min="6" max="6" width="20.140625" style="1" customWidth="1"/>
    <col min="7" max="7" width="13.7109375" style="1" customWidth="1"/>
    <col min="8" max="8" width="19.42578125" style="1" customWidth="1"/>
    <col min="9" max="9" width="9.5703125" style="1" customWidth="1"/>
    <col min="10" max="10" width="20" style="1" customWidth="1"/>
    <col min="11" max="11" width="9.5703125" style="1" customWidth="1"/>
    <col min="12" max="12" width="20.140625" style="1" customWidth="1"/>
    <col min="13" max="13" width="9.5703125" style="1" customWidth="1"/>
    <col min="14" max="14" width="18" style="1" customWidth="1"/>
    <col min="15" max="15" width="10.7109375" style="1" customWidth="1"/>
    <col min="16" max="16" width="19.5703125" style="1" customWidth="1"/>
    <col min="17" max="17" width="10.7109375" style="1" customWidth="1"/>
    <col min="18" max="18" width="22" style="1" customWidth="1"/>
    <col min="19" max="19" width="9.5703125" style="1" customWidth="1"/>
    <col min="20" max="20" width="19.28515625" style="1" customWidth="1"/>
    <col min="21" max="21" width="9.5703125" style="1" customWidth="1"/>
    <col min="22" max="22" width="19.5703125" style="1" customWidth="1"/>
    <col min="23" max="23" width="11.140625" style="1" customWidth="1"/>
    <col min="24" max="24" width="18.5703125" style="1" customWidth="1"/>
    <col min="25" max="25" width="9.5703125" style="1" customWidth="1"/>
    <col min="26" max="26" width="18.5703125" style="1" customWidth="1"/>
    <col min="27" max="27" width="9.5703125" style="1" customWidth="1"/>
    <col min="28" max="28" width="19" style="1" customWidth="1"/>
    <col min="29" max="29" width="9.5703125" style="1" customWidth="1"/>
    <col min="30" max="30" width="21.28515625" style="1" customWidth="1"/>
    <col min="31" max="31" width="9.5703125" style="1" customWidth="1"/>
    <col min="32" max="32" width="23.140625" style="1" customWidth="1"/>
    <col min="33" max="33" width="9.5703125" style="1" customWidth="1"/>
    <col min="34" max="34" width="21.140625" style="1" customWidth="1"/>
    <col min="35" max="35" width="9.5703125" style="1" customWidth="1"/>
    <col min="36" max="36" width="19.140625" style="1" customWidth="1"/>
    <col min="37" max="37" width="9.5703125" style="1" customWidth="1"/>
    <col min="38" max="38" width="26.7109375" style="1" customWidth="1"/>
    <col min="39" max="39" width="9.5703125" style="1" customWidth="1"/>
    <col min="40" max="40" width="24.85546875" style="1" customWidth="1"/>
    <col min="41" max="41" width="13.7109375" style="1" customWidth="1"/>
    <col min="42" max="42" width="22.42578125" style="1" customWidth="1"/>
    <col min="43" max="43" width="9.5703125" style="1" customWidth="1"/>
    <col min="44" max="44" width="23.28515625" style="1" customWidth="1"/>
    <col min="45" max="45" width="9.5703125" style="1" customWidth="1"/>
    <col min="46" max="46" width="21.7109375" style="1" customWidth="1"/>
    <col min="47" max="47" width="9.5703125" style="1" customWidth="1"/>
    <col min="48" max="48" width="21" style="1" customWidth="1"/>
    <col min="49" max="49" width="12.7109375" style="1" customWidth="1"/>
    <col min="50" max="50" width="23.28515625" style="1" customWidth="1"/>
    <col min="51" max="51" width="16.42578125" style="1" customWidth="1"/>
    <col min="52" max="52" width="18.42578125" style="1" customWidth="1"/>
    <col min="53" max="53" width="8" style="4" customWidth="1"/>
    <col min="54" max="60" width="9.140625" style="4"/>
    <col min="61" max="16384" width="9.140625" style="1"/>
  </cols>
  <sheetData>
    <row r="1" spans="1:53" x14ac:dyDescent="0.25">
      <c r="AW1" s="2"/>
      <c r="AX1" s="2"/>
      <c r="AZ1" s="3" t="s">
        <v>0</v>
      </c>
    </row>
    <row r="2" spans="1:53" x14ac:dyDescent="0.25">
      <c r="AC2" s="5"/>
      <c r="AD2" s="5"/>
      <c r="AW2" s="2"/>
      <c r="AX2" s="2"/>
      <c r="AZ2" s="2" t="s">
        <v>1</v>
      </c>
    </row>
    <row r="3" spans="1:53" x14ac:dyDescent="0.25">
      <c r="AW3" s="2"/>
      <c r="AX3" s="2"/>
      <c r="AZ3" s="2" t="s">
        <v>2</v>
      </c>
    </row>
    <row r="4" spans="1:53" x14ac:dyDescent="0.25">
      <c r="B4" s="835" t="s">
        <v>3</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835"/>
      <c r="AS4" s="835"/>
      <c r="AT4" s="835"/>
      <c r="AU4" s="835"/>
      <c r="AV4" s="835"/>
      <c r="AW4" s="835"/>
      <c r="AX4" s="835"/>
      <c r="AY4" s="835"/>
    </row>
    <row r="5" spans="1:53" x14ac:dyDescent="0.25">
      <c r="B5" s="835" t="s">
        <v>1657</v>
      </c>
      <c r="C5" s="844"/>
      <c r="D5" s="844"/>
      <c r="E5" s="844"/>
      <c r="F5" s="844"/>
      <c r="G5" s="844"/>
      <c r="H5" s="844"/>
      <c r="I5" s="844"/>
      <c r="J5" s="844"/>
      <c r="K5" s="844"/>
      <c r="L5" s="844"/>
      <c r="M5" s="844"/>
      <c r="N5" s="844"/>
      <c r="O5" s="844"/>
      <c r="P5" s="844"/>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4"/>
    </row>
    <row r="6" spans="1:53" x14ac:dyDescent="0.25">
      <c r="B6" s="835"/>
      <c r="C6" s="835"/>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c r="AJ6" s="835"/>
      <c r="AK6" s="835"/>
      <c r="AL6" s="835"/>
      <c r="AM6" s="835"/>
      <c r="AN6" s="835"/>
      <c r="AO6" s="835"/>
      <c r="AP6" s="835"/>
      <c r="AQ6" s="835"/>
      <c r="AR6" s="835"/>
      <c r="AS6" s="835"/>
      <c r="AT6" s="835"/>
      <c r="AU6" s="835"/>
      <c r="AV6" s="835"/>
      <c r="AW6" s="835"/>
      <c r="AX6" s="835"/>
      <c r="AY6" s="835"/>
    </row>
    <row r="7" spans="1:53" x14ac:dyDescent="0.25">
      <c r="B7" s="835" t="s">
        <v>666</v>
      </c>
      <c r="C7" s="835"/>
      <c r="D7" s="835"/>
      <c r="E7" s="835"/>
      <c r="F7" s="835"/>
      <c r="G7" s="835"/>
      <c r="H7" s="835"/>
      <c r="I7" s="835"/>
      <c r="J7" s="835"/>
      <c r="K7" s="835"/>
      <c r="L7" s="835"/>
      <c r="M7" s="835"/>
      <c r="N7" s="835"/>
      <c r="O7" s="835"/>
      <c r="P7" s="835"/>
      <c r="Q7" s="835"/>
      <c r="R7" s="835"/>
      <c r="S7" s="835"/>
      <c r="T7" s="835"/>
      <c r="U7" s="835"/>
      <c r="V7" s="835"/>
      <c r="W7" s="835"/>
      <c r="X7" s="835"/>
      <c r="Y7" s="835"/>
      <c r="Z7" s="835"/>
      <c r="AA7" s="835"/>
      <c r="AB7" s="835"/>
      <c r="AC7" s="835"/>
      <c r="AD7" s="835"/>
      <c r="AE7" s="835"/>
      <c r="AF7" s="835"/>
      <c r="AG7" s="835"/>
      <c r="AH7" s="835"/>
      <c r="AI7" s="835"/>
      <c r="AJ7" s="835"/>
      <c r="AK7" s="835"/>
      <c r="AL7" s="835"/>
      <c r="AM7" s="835"/>
      <c r="AN7" s="835"/>
      <c r="AO7" s="835"/>
      <c r="AP7" s="835"/>
      <c r="AQ7" s="835"/>
      <c r="AR7" s="835"/>
      <c r="AS7" s="835"/>
      <c r="AT7" s="835"/>
      <c r="AU7" s="835"/>
      <c r="AV7" s="835"/>
      <c r="AW7" s="835"/>
      <c r="AX7" s="835"/>
      <c r="AY7" s="835"/>
    </row>
    <row r="8" spans="1:53" x14ac:dyDescent="0.25">
      <c r="B8" s="837" t="s">
        <v>4</v>
      </c>
      <c r="C8" s="837"/>
      <c r="D8" s="837"/>
      <c r="E8" s="837"/>
      <c r="F8" s="837"/>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row>
    <row r="9" spans="1:53" x14ac:dyDescent="0.25">
      <c r="B9" s="836"/>
      <c r="C9" s="836"/>
      <c r="D9" s="836"/>
      <c r="E9" s="836"/>
      <c r="F9" s="836"/>
      <c r="G9" s="836"/>
      <c r="H9" s="836"/>
      <c r="I9" s="836"/>
      <c r="J9" s="836"/>
      <c r="K9" s="836"/>
      <c r="L9" s="836"/>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row>
    <row r="10" spans="1:53" x14ac:dyDescent="0.25">
      <c r="B10" s="835" t="s">
        <v>1682</v>
      </c>
      <c r="C10" s="835"/>
      <c r="D10" s="835"/>
      <c r="E10" s="835"/>
      <c r="F10" s="835"/>
      <c r="G10" s="835"/>
      <c r="H10" s="835"/>
      <c r="I10" s="835"/>
      <c r="J10" s="835"/>
      <c r="K10" s="835"/>
      <c r="L10" s="835"/>
      <c r="M10" s="835"/>
      <c r="N10" s="835"/>
      <c r="O10" s="835"/>
      <c r="P10" s="835"/>
      <c r="Q10" s="835"/>
      <c r="R10" s="835"/>
      <c r="S10" s="835"/>
      <c r="T10" s="835"/>
      <c r="U10" s="835"/>
      <c r="V10" s="835"/>
      <c r="W10" s="835"/>
      <c r="X10" s="835"/>
      <c r="Y10" s="835"/>
      <c r="Z10" s="835"/>
      <c r="AA10" s="835"/>
      <c r="AB10" s="835"/>
      <c r="AC10" s="835"/>
      <c r="AD10" s="835"/>
      <c r="AE10" s="835"/>
      <c r="AF10" s="835"/>
      <c r="AG10" s="835"/>
      <c r="AH10" s="835"/>
      <c r="AI10" s="835"/>
      <c r="AJ10" s="835"/>
      <c r="AK10" s="835"/>
      <c r="AL10" s="835"/>
      <c r="AM10" s="835"/>
      <c r="AN10" s="835"/>
      <c r="AO10" s="835"/>
      <c r="AP10" s="835"/>
      <c r="AQ10" s="835"/>
      <c r="AR10" s="835"/>
      <c r="AS10" s="835"/>
      <c r="AT10" s="835"/>
      <c r="AU10" s="835"/>
      <c r="AV10" s="835"/>
      <c r="AW10" s="835"/>
      <c r="AX10" s="835"/>
      <c r="AY10" s="835"/>
    </row>
    <row r="12" spans="1:53" x14ac:dyDescent="0.25">
      <c r="B12" s="836" t="s">
        <v>685</v>
      </c>
      <c r="C12" s="836"/>
      <c r="D12" s="836"/>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row>
    <row r="13" spans="1:53" x14ac:dyDescent="0.25">
      <c r="B13" s="837" t="s">
        <v>6</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837"/>
      <c r="AN13" s="837"/>
      <c r="AO13" s="837"/>
      <c r="AP13" s="837"/>
      <c r="AQ13" s="837"/>
      <c r="AR13" s="837"/>
      <c r="AS13" s="837"/>
      <c r="AT13" s="837"/>
      <c r="AU13" s="837"/>
      <c r="AV13" s="837"/>
      <c r="AW13" s="837"/>
      <c r="AX13" s="837"/>
      <c r="AY13" s="837"/>
    </row>
    <row r="14" spans="1:53" ht="16.5" thickBot="1" x14ac:dyDescent="0.3"/>
    <row r="15" spans="1:53" ht="33.75" customHeight="1" thickBot="1" x14ac:dyDescent="0.3">
      <c r="A15" s="6"/>
      <c r="B15" s="838" t="s">
        <v>7</v>
      </c>
      <c r="C15" s="838" t="s">
        <v>8</v>
      </c>
      <c r="D15" s="838" t="s">
        <v>9</v>
      </c>
      <c r="E15" s="827" t="s">
        <v>10</v>
      </c>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30"/>
      <c r="AE15" s="830"/>
      <c r="AF15" s="830"/>
      <c r="AG15" s="830"/>
      <c r="AH15" s="830"/>
      <c r="AI15" s="830"/>
      <c r="AJ15" s="830"/>
      <c r="AK15" s="830"/>
      <c r="AL15" s="830"/>
      <c r="AM15" s="830"/>
      <c r="AN15" s="830"/>
      <c r="AO15" s="830"/>
      <c r="AP15" s="830"/>
      <c r="AQ15" s="830"/>
      <c r="AR15" s="830"/>
      <c r="AS15" s="830"/>
      <c r="AT15" s="830"/>
      <c r="AU15" s="830"/>
      <c r="AV15" s="830"/>
      <c r="AW15" s="830"/>
      <c r="AX15" s="830"/>
      <c r="AY15" s="830"/>
      <c r="AZ15" s="828"/>
      <c r="BA15" s="7"/>
    </row>
    <row r="16" spans="1:53" ht="47.25" customHeight="1" thickBot="1" x14ac:dyDescent="0.3">
      <c r="A16" s="6"/>
      <c r="B16" s="839"/>
      <c r="C16" s="839"/>
      <c r="D16" s="841"/>
      <c r="E16" s="842" t="s">
        <v>11</v>
      </c>
      <c r="F16" s="843"/>
      <c r="G16" s="843"/>
      <c r="H16" s="843"/>
      <c r="I16" s="843"/>
      <c r="J16" s="843"/>
      <c r="K16" s="843"/>
      <c r="L16" s="843"/>
      <c r="M16" s="830"/>
      <c r="N16" s="830"/>
      <c r="O16" s="830"/>
      <c r="P16" s="830"/>
      <c r="Q16" s="830"/>
      <c r="R16" s="830"/>
      <c r="S16" s="830"/>
      <c r="T16" s="828"/>
      <c r="U16" s="827" t="s">
        <v>12</v>
      </c>
      <c r="V16" s="830"/>
      <c r="W16" s="830"/>
      <c r="X16" s="830"/>
      <c r="Y16" s="830"/>
      <c r="Z16" s="830"/>
      <c r="AA16" s="830"/>
      <c r="AB16" s="830"/>
      <c r="AC16" s="830"/>
      <c r="AD16" s="828"/>
      <c r="AE16" s="827" t="s">
        <v>13</v>
      </c>
      <c r="AF16" s="830"/>
      <c r="AG16" s="830"/>
      <c r="AH16" s="830"/>
      <c r="AI16" s="830"/>
      <c r="AJ16" s="828"/>
      <c r="AK16" s="827" t="s">
        <v>14</v>
      </c>
      <c r="AL16" s="830"/>
      <c r="AM16" s="830"/>
      <c r="AN16" s="828"/>
      <c r="AO16" s="827" t="s">
        <v>15</v>
      </c>
      <c r="AP16" s="830"/>
      <c r="AQ16" s="830"/>
      <c r="AR16" s="830"/>
      <c r="AS16" s="830"/>
      <c r="AT16" s="828"/>
      <c r="AU16" s="830" t="s">
        <v>16</v>
      </c>
      <c r="AV16" s="830"/>
      <c r="AW16" s="830"/>
      <c r="AX16" s="828"/>
      <c r="AY16" s="830" t="s">
        <v>17</v>
      </c>
      <c r="AZ16" s="828"/>
      <c r="BA16" s="7"/>
    </row>
    <row r="17" spans="1:90" s="9" customFormat="1" ht="127.5" customHeight="1" thickBot="1" x14ac:dyDescent="0.3">
      <c r="A17" s="8"/>
      <c r="B17" s="839"/>
      <c r="C17" s="839"/>
      <c r="D17" s="841"/>
      <c r="E17" s="827" t="s">
        <v>18</v>
      </c>
      <c r="F17" s="828"/>
      <c r="G17" s="827" t="s">
        <v>19</v>
      </c>
      <c r="H17" s="828"/>
      <c r="I17" s="827" t="s">
        <v>20</v>
      </c>
      <c r="J17" s="828"/>
      <c r="K17" s="827" t="s">
        <v>21</v>
      </c>
      <c r="L17" s="828"/>
      <c r="M17" s="830" t="s">
        <v>22</v>
      </c>
      <c r="N17" s="828"/>
      <c r="O17" s="827" t="s">
        <v>23</v>
      </c>
      <c r="P17" s="828"/>
      <c r="Q17" s="827" t="s">
        <v>24</v>
      </c>
      <c r="R17" s="828"/>
      <c r="S17" s="827" t="s">
        <v>25</v>
      </c>
      <c r="T17" s="828"/>
      <c r="U17" s="827" t="s">
        <v>26</v>
      </c>
      <c r="V17" s="828"/>
      <c r="W17" s="827" t="s">
        <v>27</v>
      </c>
      <c r="X17" s="828"/>
      <c r="Y17" s="829" t="s">
        <v>28</v>
      </c>
      <c r="Z17" s="826"/>
      <c r="AA17" s="825" t="s">
        <v>29</v>
      </c>
      <c r="AB17" s="826"/>
      <c r="AC17" s="825" t="s">
        <v>30</v>
      </c>
      <c r="AD17" s="826"/>
      <c r="AE17" s="827" t="s">
        <v>31</v>
      </c>
      <c r="AF17" s="828"/>
      <c r="AG17" s="827" t="s">
        <v>32</v>
      </c>
      <c r="AH17" s="828"/>
      <c r="AI17" s="827" t="s">
        <v>33</v>
      </c>
      <c r="AJ17" s="828"/>
      <c r="AK17" s="827" t="s">
        <v>34</v>
      </c>
      <c r="AL17" s="828"/>
      <c r="AM17" s="827" t="s">
        <v>35</v>
      </c>
      <c r="AN17" s="828"/>
      <c r="AO17" s="833" t="s">
        <v>36</v>
      </c>
      <c r="AP17" s="834"/>
      <c r="AQ17" s="827" t="s">
        <v>37</v>
      </c>
      <c r="AR17" s="828"/>
      <c r="AS17" s="827" t="s">
        <v>38</v>
      </c>
      <c r="AT17" s="828"/>
      <c r="AU17" s="830" t="s">
        <v>39</v>
      </c>
      <c r="AV17" s="828"/>
      <c r="AW17" s="833" t="s">
        <v>40</v>
      </c>
      <c r="AX17" s="834"/>
      <c r="AY17" s="831" t="s">
        <v>41</v>
      </c>
      <c r="AZ17" s="832"/>
      <c r="BA17" s="7"/>
      <c r="BB17" s="4"/>
      <c r="BC17" s="4"/>
      <c r="BD17" s="4"/>
      <c r="BE17" s="4"/>
      <c r="BF17" s="4"/>
      <c r="BG17" s="4"/>
      <c r="BH17" s="4"/>
    </row>
    <row r="18" spans="1:90" s="9" customFormat="1" ht="75.75" customHeight="1" thickBot="1" x14ac:dyDescent="0.3">
      <c r="A18" s="8"/>
      <c r="B18" s="840"/>
      <c r="C18" s="840"/>
      <c r="D18" s="825"/>
      <c r="E18" s="10" t="s">
        <v>42</v>
      </c>
      <c r="F18" s="11" t="s">
        <v>43</v>
      </c>
      <c r="G18" s="10" t="s">
        <v>669</v>
      </c>
      <c r="H18" s="11" t="s">
        <v>43</v>
      </c>
      <c r="I18" s="10" t="s">
        <v>667</v>
      </c>
      <c r="J18" s="11" t="s">
        <v>43</v>
      </c>
      <c r="K18" s="10" t="s">
        <v>667</v>
      </c>
      <c r="L18" s="11" t="s">
        <v>668</v>
      </c>
      <c r="M18" s="12" t="s">
        <v>670</v>
      </c>
      <c r="N18" s="11" t="s">
        <v>43</v>
      </c>
      <c r="O18" s="10" t="s">
        <v>42</v>
      </c>
      <c r="P18" s="11" t="s">
        <v>43</v>
      </c>
      <c r="Q18" s="10" t="s">
        <v>42</v>
      </c>
      <c r="R18" s="11" t="s">
        <v>43</v>
      </c>
      <c r="S18" s="10" t="s">
        <v>42</v>
      </c>
      <c r="T18" s="11" t="s">
        <v>43</v>
      </c>
      <c r="U18" s="10" t="s">
        <v>42</v>
      </c>
      <c r="V18" s="11" t="s">
        <v>43</v>
      </c>
      <c r="W18" s="10" t="s">
        <v>42</v>
      </c>
      <c r="X18" s="11" t="s">
        <v>43</v>
      </c>
      <c r="Y18" s="12" t="s">
        <v>42</v>
      </c>
      <c r="Z18" s="11" t="s">
        <v>43</v>
      </c>
      <c r="AA18" s="10" t="s">
        <v>42</v>
      </c>
      <c r="AB18" s="11" t="s">
        <v>43</v>
      </c>
      <c r="AC18" s="10" t="s">
        <v>42</v>
      </c>
      <c r="AD18" s="11" t="s">
        <v>43</v>
      </c>
      <c r="AE18" s="10" t="s">
        <v>42</v>
      </c>
      <c r="AF18" s="11" t="s">
        <v>43</v>
      </c>
      <c r="AG18" s="10" t="s">
        <v>42</v>
      </c>
      <c r="AH18" s="11" t="s">
        <v>43</v>
      </c>
      <c r="AI18" s="10" t="s">
        <v>42</v>
      </c>
      <c r="AJ18" s="11" t="s">
        <v>43</v>
      </c>
      <c r="AK18" s="10" t="s">
        <v>42</v>
      </c>
      <c r="AL18" s="11" t="s">
        <v>43</v>
      </c>
      <c r="AM18" s="10" t="s">
        <v>42</v>
      </c>
      <c r="AN18" s="11" t="s">
        <v>43</v>
      </c>
      <c r="AO18" s="13" t="s">
        <v>671</v>
      </c>
      <c r="AP18" s="14" t="s">
        <v>672</v>
      </c>
      <c r="AQ18" s="13" t="s">
        <v>42</v>
      </c>
      <c r="AR18" s="14" t="s">
        <v>43</v>
      </c>
      <c r="AS18" s="13" t="s">
        <v>42</v>
      </c>
      <c r="AT18" s="14" t="s">
        <v>43</v>
      </c>
      <c r="AU18" s="15" t="s">
        <v>42</v>
      </c>
      <c r="AV18" s="14" t="s">
        <v>43</v>
      </c>
      <c r="AW18" s="13" t="s">
        <v>42</v>
      </c>
      <c r="AX18" s="16" t="s">
        <v>43</v>
      </c>
      <c r="AY18" s="13" t="s">
        <v>42</v>
      </c>
      <c r="AZ18" s="14" t="s">
        <v>43</v>
      </c>
      <c r="BA18" s="7"/>
      <c r="BB18" s="4"/>
      <c r="BC18" s="4"/>
      <c r="BD18" s="4"/>
      <c r="BE18" s="4"/>
      <c r="BF18" s="4"/>
      <c r="BG18" s="4"/>
      <c r="BH18" s="4"/>
    </row>
    <row r="19" spans="1:90" x14ac:dyDescent="0.25">
      <c r="A19" s="6"/>
      <c r="B19" s="401">
        <v>1</v>
      </c>
      <c r="C19" s="401">
        <v>2</v>
      </c>
      <c r="D19" s="401">
        <v>3</v>
      </c>
      <c r="E19" s="17" t="s">
        <v>44</v>
      </c>
      <c r="F19" s="17" t="s">
        <v>45</v>
      </c>
      <c r="G19" s="17" t="s">
        <v>46</v>
      </c>
      <c r="H19" s="17" t="s">
        <v>47</v>
      </c>
      <c r="I19" s="17" t="s">
        <v>48</v>
      </c>
      <c r="J19" s="17" t="s">
        <v>49</v>
      </c>
      <c r="K19" s="17" t="s">
        <v>50</v>
      </c>
      <c r="L19" s="17" t="s">
        <v>51</v>
      </c>
      <c r="M19" s="17" t="s">
        <v>52</v>
      </c>
      <c r="N19" s="17" t="s">
        <v>53</v>
      </c>
      <c r="O19" s="17" t="s">
        <v>54</v>
      </c>
      <c r="P19" s="17" t="s">
        <v>55</v>
      </c>
      <c r="Q19" s="17" t="s">
        <v>56</v>
      </c>
      <c r="R19" s="17" t="s">
        <v>57</v>
      </c>
      <c r="S19" s="17" t="s">
        <v>58</v>
      </c>
      <c r="T19" s="17" t="s">
        <v>59</v>
      </c>
      <c r="U19" s="18" t="s">
        <v>60</v>
      </c>
      <c r="V19" s="18" t="s">
        <v>61</v>
      </c>
      <c r="W19" s="18" t="s">
        <v>62</v>
      </c>
      <c r="X19" s="18" t="s">
        <v>63</v>
      </c>
      <c r="Y19" s="18" t="s">
        <v>64</v>
      </c>
      <c r="Z19" s="18" t="s">
        <v>65</v>
      </c>
      <c r="AA19" s="18" t="s">
        <v>66</v>
      </c>
      <c r="AB19" s="18" t="s">
        <v>67</v>
      </c>
      <c r="AC19" s="18" t="s">
        <v>68</v>
      </c>
      <c r="AD19" s="18" t="s">
        <v>69</v>
      </c>
      <c r="AE19" s="18" t="s">
        <v>70</v>
      </c>
      <c r="AF19" s="18" t="s">
        <v>71</v>
      </c>
      <c r="AG19" s="18" t="s">
        <v>72</v>
      </c>
      <c r="AH19" s="18" t="s">
        <v>73</v>
      </c>
      <c r="AI19" s="18" t="s">
        <v>74</v>
      </c>
      <c r="AJ19" s="18" t="s">
        <v>75</v>
      </c>
      <c r="AK19" s="18" t="s">
        <v>76</v>
      </c>
      <c r="AL19" s="18" t="s">
        <v>77</v>
      </c>
      <c r="AM19" s="18" t="s">
        <v>78</v>
      </c>
      <c r="AN19" s="18" t="s">
        <v>79</v>
      </c>
      <c r="AO19" s="18" t="s">
        <v>80</v>
      </c>
      <c r="AP19" s="18" t="s">
        <v>81</v>
      </c>
      <c r="AQ19" s="18" t="s">
        <v>82</v>
      </c>
      <c r="AR19" s="18" t="s">
        <v>83</v>
      </c>
      <c r="AS19" s="18" t="s">
        <v>84</v>
      </c>
      <c r="AT19" s="18" t="s">
        <v>85</v>
      </c>
      <c r="AU19" s="18" t="s">
        <v>86</v>
      </c>
      <c r="AV19" s="18" t="s">
        <v>87</v>
      </c>
      <c r="AW19" s="18" t="s">
        <v>88</v>
      </c>
      <c r="AX19" s="18" t="s">
        <v>89</v>
      </c>
      <c r="AY19" s="19" t="s">
        <v>90</v>
      </c>
      <c r="AZ19" s="19" t="s">
        <v>91</v>
      </c>
      <c r="BA19" s="7"/>
    </row>
    <row r="20" spans="1:90" s="23" customFormat="1" ht="48" customHeight="1" x14ac:dyDescent="0.25">
      <c r="A20" s="20"/>
      <c r="B20" s="402">
        <v>0</v>
      </c>
      <c r="C20" s="402" t="s">
        <v>92</v>
      </c>
      <c r="D20" s="403" t="s">
        <v>93</v>
      </c>
      <c r="E20" s="405">
        <f t="shared" ref="E20:AV20" si="0">E21+E28+E36+E42</f>
        <v>0</v>
      </c>
      <c r="F20" s="405">
        <f t="shared" si="0"/>
        <v>0</v>
      </c>
      <c r="G20" s="405">
        <f t="shared" si="0"/>
        <v>0</v>
      </c>
      <c r="H20" s="405">
        <f t="shared" si="0"/>
        <v>0</v>
      </c>
      <c r="I20" s="405">
        <f>I21+I28+I36+I42</f>
        <v>0</v>
      </c>
      <c r="J20" s="405">
        <f t="shared" si="0"/>
        <v>0</v>
      </c>
      <c r="K20" s="405">
        <f t="shared" si="0"/>
        <v>0</v>
      </c>
      <c r="L20" s="405">
        <f t="shared" si="0"/>
        <v>0</v>
      </c>
      <c r="M20" s="616">
        <f t="shared" si="0"/>
        <v>0</v>
      </c>
      <c r="N20" s="405">
        <f t="shared" si="0"/>
        <v>0</v>
      </c>
      <c r="O20" s="405">
        <f t="shared" si="0"/>
        <v>0</v>
      </c>
      <c r="P20" s="405">
        <f t="shared" si="0"/>
        <v>0</v>
      </c>
      <c r="Q20" s="405">
        <f t="shared" si="0"/>
        <v>0</v>
      </c>
      <c r="R20" s="405">
        <f t="shared" si="0"/>
        <v>0</v>
      </c>
      <c r="S20" s="405">
        <f t="shared" si="0"/>
        <v>0</v>
      </c>
      <c r="T20" s="405">
        <f t="shared" si="0"/>
        <v>0</v>
      </c>
      <c r="U20" s="405">
        <f t="shared" si="0"/>
        <v>0</v>
      </c>
      <c r="V20" s="405">
        <f t="shared" si="0"/>
        <v>0</v>
      </c>
      <c r="W20" s="405">
        <f t="shared" si="0"/>
        <v>0</v>
      </c>
      <c r="X20" s="405">
        <f t="shared" si="0"/>
        <v>0</v>
      </c>
      <c r="Y20" s="405">
        <f t="shared" si="0"/>
        <v>0</v>
      </c>
      <c r="Z20" s="405">
        <f t="shared" si="0"/>
        <v>0</v>
      </c>
      <c r="AA20" s="405">
        <f t="shared" si="0"/>
        <v>0</v>
      </c>
      <c r="AB20" s="405">
        <f t="shared" si="0"/>
        <v>0</v>
      </c>
      <c r="AC20" s="405">
        <f t="shared" si="0"/>
        <v>0</v>
      </c>
      <c r="AD20" s="405">
        <f t="shared" si="0"/>
        <v>0</v>
      </c>
      <c r="AE20" s="405">
        <f t="shared" si="0"/>
        <v>0</v>
      </c>
      <c r="AF20" s="405">
        <f t="shared" si="0"/>
        <v>0</v>
      </c>
      <c r="AG20" s="405">
        <f t="shared" si="0"/>
        <v>0</v>
      </c>
      <c r="AH20" s="405">
        <f t="shared" si="0"/>
        <v>0</v>
      </c>
      <c r="AI20" s="405">
        <f t="shared" si="0"/>
        <v>0</v>
      </c>
      <c r="AJ20" s="405">
        <f t="shared" si="0"/>
        <v>0</v>
      </c>
      <c r="AK20" s="405">
        <f t="shared" si="0"/>
        <v>0</v>
      </c>
      <c r="AL20" s="405">
        <f t="shared" si="0"/>
        <v>0</v>
      </c>
      <c r="AM20" s="405">
        <f t="shared" si="0"/>
        <v>0</v>
      </c>
      <c r="AN20" s="405">
        <f t="shared" si="0"/>
        <v>0</v>
      </c>
      <c r="AO20" s="405">
        <f t="shared" si="0"/>
        <v>0</v>
      </c>
      <c r="AP20" s="405">
        <f t="shared" si="0"/>
        <v>0</v>
      </c>
      <c r="AQ20" s="405">
        <f t="shared" si="0"/>
        <v>0</v>
      </c>
      <c r="AR20" s="405">
        <f t="shared" si="0"/>
        <v>0</v>
      </c>
      <c r="AS20" s="405">
        <f t="shared" si="0"/>
        <v>0</v>
      </c>
      <c r="AT20" s="405">
        <f t="shared" si="0"/>
        <v>0</v>
      </c>
      <c r="AU20" s="405">
        <f t="shared" si="0"/>
        <v>0</v>
      </c>
      <c r="AV20" s="405">
        <f t="shared" si="0"/>
        <v>0</v>
      </c>
      <c r="AW20" s="405">
        <f>AW21+AW28+AW36+AW42</f>
        <v>80.765000000000001</v>
      </c>
      <c r="AX20" s="405">
        <f>AX21+AX28+AX36+AX42</f>
        <v>80.765000099999995</v>
      </c>
      <c r="AY20" s="405">
        <f>AY21+AY28+AY36+AY42</f>
        <v>0</v>
      </c>
      <c r="AZ20" s="405">
        <f>AZ21+AZ28+AZ36+AZ42</f>
        <v>0</v>
      </c>
      <c r="BA20" s="21"/>
      <c r="BB20" s="22"/>
      <c r="BC20" s="21"/>
      <c r="BD20" s="21"/>
      <c r="BE20" s="21"/>
      <c r="BF20" s="21"/>
      <c r="BG20" s="21"/>
      <c r="BH20" s="21"/>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row>
    <row r="21" spans="1:90" s="23" customFormat="1" ht="42" customHeight="1" x14ac:dyDescent="0.25">
      <c r="A21" s="20"/>
      <c r="B21" s="406" t="s">
        <v>94</v>
      </c>
      <c r="C21" s="413" t="s">
        <v>1506</v>
      </c>
      <c r="D21" s="399" t="s">
        <v>93</v>
      </c>
      <c r="E21" s="408">
        <f t="shared" ref="E21:AV21" si="1">SUBTOTAL(9,E22:E27)</f>
        <v>0</v>
      </c>
      <c r="F21" s="408">
        <f t="shared" si="1"/>
        <v>0</v>
      </c>
      <c r="G21" s="408">
        <f t="shared" si="1"/>
        <v>0</v>
      </c>
      <c r="H21" s="408">
        <f t="shared" si="1"/>
        <v>0</v>
      </c>
      <c r="I21" s="408">
        <f>SUBTOTAL(9,I22:I27)</f>
        <v>0</v>
      </c>
      <c r="J21" s="408">
        <f t="shared" si="1"/>
        <v>0</v>
      </c>
      <c r="K21" s="408">
        <f t="shared" si="1"/>
        <v>0</v>
      </c>
      <c r="L21" s="408">
        <f t="shared" si="1"/>
        <v>0</v>
      </c>
      <c r="M21" s="408">
        <f t="shared" si="1"/>
        <v>0</v>
      </c>
      <c r="N21" s="408">
        <f t="shared" si="1"/>
        <v>0</v>
      </c>
      <c r="O21" s="408">
        <f t="shared" si="1"/>
        <v>0</v>
      </c>
      <c r="P21" s="408">
        <f t="shared" si="1"/>
        <v>0</v>
      </c>
      <c r="Q21" s="408">
        <f t="shared" si="1"/>
        <v>0</v>
      </c>
      <c r="R21" s="408">
        <f t="shared" si="1"/>
        <v>0</v>
      </c>
      <c r="S21" s="408">
        <f t="shared" si="1"/>
        <v>0</v>
      </c>
      <c r="T21" s="408">
        <f t="shared" si="1"/>
        <v>0</v>
      </c>
      <c r="U21" s="408">
        <f t="shared" si="1"/>
        <v>0</v>
      </c>
      <c r="V21" s="408">
        <f t="shared" si="1"/>
        <v>0</v>
      </c>
      <c r="W21" s="408">
        <f t="shared" si="1"/>
        <v>0</v>
      </c>
      <c r="X21" s="408">
        <f t="shared" si="1"/>
        <v>0</v>
      </c>
      <c r="Y21" s="408">
        <f t="shared" si="1"/>
        <v>0</v>
      </c>
      <c r="Z21" s="408">
        <f t="shared" si="1"/>
        <v>0</v>
      </c>
      <c r="AA21" s="408">
        <f t="shared" si="1"/>
        <v>0</v>
      </c>
      <c r="AB21" s="408">
        <f t="shared" si="1"/>
        <v>0</v>
      </c>
      <c r="AC21" s="408">
        <f t="shared" si="1"/>
        <v>0</v>
      </c>
      <c r="AD21" s="408">
        <f t="shared" si="1"/>
        <v>0</v>
      </c>
      <c r="AE21" s="408">
        <f t="shared" si="1"/>
        <v>0</v>
      </c>
      <c r="AF21" s="408">
        <f t="shared" si="1"/>
        <v>0</v>
      </c>
      <c r="AG21" s="408">
        <f t="shared" si="1"/>
        <v>0</v>
      </c>
      <c r="AH21" s="408">
        <f t="shared" si="1"/>
        <v>0</v>
      </c>
      <c r="AI21" s="408">
        <f t="shared" si="1"/>
        <v>0</v>
      </c>
      <c r="AJ21" s="408">
        <f t="shared" si="1"/>
        <v>0</v>
      </c>
      <c r="AK21" s="408">
        <f t="shared" si="1"/>
        <v>0</v>
      </c>
      <c r="AL21" s="408">
        <f t="shared" si="1"/>
        <v>0</v>
      </c>
      <c r="AM21" s="408">
        <f t="shared" si="1"/>
        <v>0</v>
      </c>
      <c r="AN21" s="408">
        <f t="shared" si="1"/>
        <v>0</v>
      </c>
      <c r="AO21" s="408">
        <f t="shared" si="1"/>
        <v>0</v>
      </c>
      <c r="AP21" s="408">
        <f t="shared" si="1"/>
        <v>0</v>
      </c>
      <c r="AQ21" s="408">
        <f t="shared" si="1"/>
        <v>0</v>
      </c>
      <c r="AR21" s="408">
        <f t="shared" si="1"/>
        <v>0</v>
      </c>
      <c r="AS21" s="408">
        <f t="shared" si="1"/>
        <v>0</v>
      </c>
      <c r="AT21" s="408">
        <f t="shared" si="1"/>
        <v>0</v>
      </c>
      <c r="AU21" s="408">
        <f t="shared" si="1"/>
        <v>0</v>
      </c>
      <c r="AV21" s="408">
        <f t="shared" si="1"/>
        <v>0</v>
      </c>
      <c r="AW21" s="408">
        <f>SUBTOTAL(9,AW22:AW27)</f>
        <v>65.033000000000001</v>
      </c>
      <c r="AX21" s="408">
        <f>SUBTOTAL(9,AX22:AX27)</f>
        <v>67.149000000000001</v>
      </c>
      <c r="AY21" s="408">
        <f>SUBTOTAL(9,AY22:AY27)</f>
        <v>0</v>
      </c>
      <c r="AZ21" s="408">
        <f>SUBTOTAL(9,AZ22:AZ27)</f>
        <v>0</v>
      </c>
      <c r="BA21" s="24">
        <f>AX21+AP21</f>
        <v>67.149000000000001</v>
      </c>
      <c r="BB21" s="21"/>
      <c r="BC21" s="21"/>
      <c r="BD21" s="21"/>
      <c r="BE21" s="21"/>
      <c r="BF21" s="21"/>
      <c r="BG21" s="21"/>
      <c r="BH21" s="21"/>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row>
    <row r="22" spans="1:90" s="23" customFormat="1" ht="42" customHeight="1" x14ac:dyDescent="0.25">
      <c r="A22" s="20"/>
      <c r="B22" s="406" t="s">
        <v>1507</v>
      </c>
      <c r="C22" s="413" t="s">
        <v>95</v>
      </c>
      <c r="D22" s="399" t="s">
        <v>93</v>
      </c>
      <c r="E22" s="408">
        <f t="shared" ref="E22:AV22" si="2">E45</f>
        <v>0</v>
      </c>
      <c r="F22" s="408">
        <f t="shared" si="2"/>
        <v>0</v>
      </c>
      <c r="G22" s="408">
        <f t="shared" si="2"/>
        <v>0</v>
      </c>
      <c r="H22" s="408">
        <f t="shared" si="2"/>
        <v>0</v>
      </c>
      <c r="I22" s="408">
        <f>I45</f>
        <v>0</v>
      </c>
      <c r="J22" s="408">
        <f t="shared" si="2"/>
        <v>0</v>
      </c>
      <c r="K22" s="408">
        <f t="shared" si="2"/>
        <v>0</v>
      </c>
      <c r="L22" s="408">
        <f t="shared" si="2"/>
        <v>0</v>
      </c>
      <c r="M22" s="617">
        <f t="shared" si="2"/>
        <v>0</v>
      </c>
      <c r="N22" s="408">
        <f t="shared" si="2"/>
        <v>0</v>
      </c>
      <c r="O22" s="408">
        <f t="shared" si="2"/>
        <v>0</v>
      </c>
      <c r="P22" s="408">
        <f t="shared" si="2"/>
        <v>0</v>
      </c>
      <c r="Q22" s="408">
        <f t="shared" si="2"/>
        <v>0</v>
      </c>
      <c r="R22" s="408">
        <f t="shared" si="2"/>
        <v>0</v>
      </c>
      <c r="S22" s="408">
        <f t="shared" si="2"/>
        <v>0</v>
      </c>
      <c r="T22" s="408">
        <f t="shared" si="2"/>
        <v>0</v>
      </c>
      <c r="U22" s="408">
        <f t="shared" si="2"/>
        <v>0</v>
      </c>
      <c r="V22" s="408">
        <f t="shared" si="2"/>
        <v>0</v>
      </c>
      <c r="W22" s="408">
        <f t="shared" si="2"/>
        <v>0</v>
      </c>
      <c r="X22" s="408">
        <f t="shared" si="2"/>
        <v>0</v>
      </c>
      <c r="Y22" s="408">
        <f t="shared" si="2"/>
        <v>0</v>
      </c>
      <c r="Z22" s="408">
        <f t="shared" si="2"/>
        <v>0</v>
      </c>
      <c r="AA22" s="408">
        <f t="shared" si="2"/>
        <v>0</v>
      </c>
      <c r="AB22" s="408">
        <f t="shared" si="2"/>
        <v>0</v>
      </c>
      <c r="AC22" s="408">
        <f t="shared" si="2"/>
        <v>0</v>
      </c>
      <c r="AD22" s="408">
        <f t="shared" si="2"/>
        <v>0</v>
      </c>
      <c r="AE22" s="408">
        <f t="shared" si="2"/>
        <v>0</v>
      </c>
      <c r="AF22" s="408">
        <f t="shared" si="2"/>
        <v>0</v>
      </c>
      <c r="AG22" s="408">
        <f t="shared" si="2"/>
        <v>0</v>
      </c>
      <c r="AH22" s="408">
        <f t="shared" si="2"/>
        <v>0</v>
      </c>
      <c r="AI22" s="408">
        <f t="shared" si="2"/>
        <v>0</v>
      </c>
      <c r="AJ22" s="408">
        <f t="shared" si="2"/>
        <v>0</v>
      </c>
      <c r="AK22" s="408">
        <f t="shared" si="2"/>
        <v>0</v>
      </c>
      <c r="AL22" s="408">
        <f t="shared" si="2"/>
        <v>0</v>
      </c>
      <c r="AM22" s="408">
        <f t="shared" si="2"/>
        <v>0</v>
      </c>
      <c r="AN22" s="408">
        <f t="shared" si="2"/>
        <v>0</v>
      </c>
      <c r="AO22" s="408">
        <f t="shared" si="2"/>
        <v>0</v>
      </c>
      <c r="AP22" s="408">
        <f t="shared" si="2"/>
        <v>0</v>
      </c>
      <c r="AQ22" s="408">
        <f t="shared" si="2"/>
        <v>0</v>
      </c>
      <c r="AR22" s="408">
        <f t="shared" si="2"/>
        <v>0</v>
      </c>
      <c r="AS22" s="408">
        <f t="shared" si="2"/>
        <v>0</v>
      </c>
      <c r="AT22" s="408">
        <f t="shared" si="2"/>
        <v>0</v>
      </c>
      <c r="AU22" s="408">
        <f t="shared" si="2"/>
        <v>0</v>
      </c>
      <c r="AV22" s="408">
        <f t="shared" si="2"/>
        <v>0</v>
      </c>
      <c r="AW22" s="408">
        <f>AW45</f>
        <v>0</v>
      </c>
      <c r="AX22" s="408">
        <f>AX45</f>
        <v>0</v>
      </c>
      <c r="AY22" s="408">
        <f>AY45</f>
        <v>0</v>
      </c>
      <c r="AZ22" s="408">
        <f>AZ45</f>
        <v>0</v>
      </c>
      <c r="BA22" s="24"/>
      <c r="BB22" s="21"/>
      <c r="BC22" s="21"/>
      <c r="BD22" s="21"/>
      <c r="BE22" s="21"/>
      <c r="BF22" s="21"/>
      <c r="BG22" s="21"/>
      <c r="BH22" s="21"/>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row>
    <row r="23" spans="1:90" s="23" customFormat="1" ht="42" customHeight="1" x14ac:dyDescent="0.25">
      <c r="A23" s="20"/>
      <c r="B23" s="406" t="s">
        <v>1508</v>
      </c>
      <c r="C23" s="413" t="s">
        <v>97</v>
      </c>
      <c r="D23" s="399" t="s">
        <v>93</v>
      </c>
      <c r="E23" s="408">
        <f t="shared" ref="E23:AV23" si="3">E91</f>
        <v>0</v>
      </c>
      <c r="F23" s="408">
        <f t="shared" si="3"/>
        <v>0</v>
      </c>
      <c r="G23" s="408">
        <f t="shared" si="3"/>
        <v>0</v>
      </c>
      <c r="H23" s="408">
        <f t="shared" si="3"/>
        <v>0</v>
      </c>
      <c r="I23" s="408">
        <f>I65</f>
        <v>0</v>
      </c>
      <c r="J23" s="408">
        <f t="shared" si="3"/>
        <v>0</v>
      </c>
      <c r="K23" s="408">
        <f t="shared" si="3"/>
        <v>0</v>
      </c>
      <c r="L23" s="408">
        <f t="shared" si="3"/>
        <v>0</v>
      </c>
      <c r="M23" s="617">
        <f t="shared" si="3"/>
        <v>0</v>
      </c>
      <c r="N23" s="408">
        <f t="shared" si="3"/>
        <v>0</v>
      </c>
      <c r="O23" s="408">
        <f t="shared" si="3"/>
        <v>0</v>
      </c>
      <c r="P23" s="408">
        <f t="shared" si="3"/>
        <v>0</v>
      </c>
      <c r="Q23" s="408">
        <f t="shared" si="3"/>
        <v>0</v>
      </c>
      <c r="R23" s="408">
        <f t="shared" si="3"/>
        <v>0</v>
      </c>
      <c r="S23" s="408">
        <f t="shared" si="3"/>
        <v>0</v>
      </c>
      <c r="T23" s="408">
        <f t="shared" si="3"/>
        <v>0</v>
      </c>
      <c r="U23" s="408">
        <f t="shared" si="3"/>
        <v>0</v>
      </c>
      <c r="V23" s="408">
        <f t="shared" si="3"/>
        <v>0</v>
      </c>
      <c r="W23" s="408">
        <f t="shared" si="3"/>
        <v>0</v>
      </c>
      <c r="X23" s="408">
        <f t="shared" si="3"/>
        <v>0</v>
      </c>
      <c r="Y23" s="408">
        <f t="shared" si="3"/>
        <v>0</v>
      </c>
      <c r="Z23" s="408">
        <f t="shared" si="3"/>
        <v>0</v>
      </c>
      <c r="AA23" s="408">
        <f t="shared" si="3"/>
        <v>0</v>
      </c>
      <c r="AB23" s="408">
        <f t="shared" si="3"/>
        <v>0</v>
      </c>
      <c r="AC23" s="408">
        <f t="shared" si="3"/>
        <v>0</v>
      </c>
      <c r="AD23" s="408">
        <f t="shared" si="3"/>
        <v>0</v>
      </c>
      <c r="AE23" s="408">
        <f t="shared" si="3"/>
        <v>0</v>
      </c>
      <c r="AF23" s="408">
        <f t="shared" si="3"/>
        <v>0</v>
      </c>
      <c r="AG23" s="408">
        <f t="shared" si="3"/>
        <v>0</v>
      </c>
      <c r="AH23" s="408">
        <f t="shared" si="3"/>
        <v>0</v>
      </c>
      <c r="AI23" s="408">
        <f t="shared" si="3"/>
        <v>0</v>
      </c>
      <c r="AJ23" s="408">
        <f t="shared" si="3"/>
        <v>0</v>
      </c>
      <c r="AK23" s="408">
        <f t="shared" si="3"/>
        <v>0</v>
      </c>
      <c r="AL23" s="408">
        <f t="shared" si="3"/>
        <v>0</v>
      </c>
      <c r="AM23" s="408">
        <f t="shared" si="3"/>
        <v>0</v>
      </c>
      <c r="AN23" s="408">
        <f t="shared" si="3"/>
        <v>0</v>
      </c>
      <c r="AO23" s="408">
        <f t="shared" si="3"/>
        <v>0</v>
      </c>
      <c r="AP23" s="408">
        <f t="shared" si="3"/>
        <v>0</v>
      </c>
      <c r="AQ23" s="408">
        <f t="shared" si="3"/>
        <v>0</v>
      </c>
      <c r="AR23" s="408">
        <f t="shared" si="3"/>
        <v>0</v>
      </c>
      <c r="AS23" s="408">
        <f t="shared" si="3"/>
        <v>0</v>
      </c>
      <c r="AT23" s="408">
        <f t="shared" si="3"/>
        <v>0</v>
      </c>
      <c r="AU23" s="408">
        <f t="shared" si="3"/>
        <v>0</v>
      </c>
      <c r="AV23" s="408">
        <f t="shared" si="3"/>
        <v>0</v>
      </c>
      <c r="AW23" s="408">
        <f>AW65</f>
        <v>61.033000000000001</v>
      </c>
      <c r="AX23" s="408">
        <f>AX65</f>
        <v>42.440999999999995</v>
      </c>
      <c r="AY23" s="408">
        <f>AY91</f>
        <v>0</v>
      </c>
      <c r="AZ23" s="408">
        <f>AZ91</f>
        <v>0</v>
      </c>
      <c r="BA23" s="24"/>
      <c r="BB23" s="21"/>
      <c r="BC23" s="21"/>
      <c r="BD23" s="21"/>
      <c r="BE23" s="21"/>
      <c r="BF23" s="21"/>
      <c r="BG23" s="21"/>
      <c r="BH23" s="21"/>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row>
    <row r="24" spans="1:90" s="23" customFormat="1" ht="42" customHeight="1" x14ac:dyDescent="0.25">
      <c r="A24" s="20"/>
      <c r="B24" s="406" t="s">
        <v>1509</v>
      </c>
      <c r="C24" s="413" t="s">
        <v>99</v>
      </c>
      <c r="D24" s="399" t="s">
        <v>93</v>
      </c>
      <c r="E24" s="400"/>
      <c r="F24" s="400"/>
      <c r="G24" s="407"/>
      <c r="H24" s="400"/>
      <c r="I24" s="400"/>
      <c r="J24" s="400"/>
      <c r="K24" s="400"/>
      <c r="L24" s="400"/>
      <c r="M24" s="614"/>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8"/>
      <c r="AP24" s="408"/>
      <c r="AQ24" s="408"/>
      <c r="AR24" s="408"/>
      <c r="AS24" s="408"/>
      <c r="AT24" s="408"/>
      <c r="AU24" s="408"/>
      <c r="AV24" s="408"/>
      <c r="AW24" s="408"/>
      <c r="AX24" s="408"/>
      <c r="AY24" s="400"/>
      <c r="AZ24" s="400"/>
      <c r="BA24" s="24"/>
      <c r="BB24" s="21"/>
      <c r="BC24" s="21"/>
      <c r="BD24" s="21"/>
      <c r="BE24" s="21"/>
      <c r="BF24" s="21"/>
      <c r="BG24" s="21"/>
      <c r="BH24" s="21"/>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row>
    <row r="25" spans="1:90" s="23" customFormat="1" ht="42" customHeight="1" x14ac:dyDescent="0.25">
      <c r="A25" s="20"/>
      <c r="B25" s="406" t="s">
        <v>1510</v>
      </c>
      <c r="C25" s="413" t="s">
        <v>101</v>
      </c>
      <c r="D25" s="399" t="s">
        <v>93</v>
      </c>
      <c r="E25" s="400"/>
      <c r="F25" s="400"/>
      <c r="G25" s="407"/>
      <c r="H25" s="400"/>
      <c r="I25" s="408">
        <f>I85</f>
        <v>0</v>
      </c>
      <c r="J25" s="400"/>
      <c r="K25" s="400"/>
      <c r="L25" s="400"/>
      <c r="M25" s="614"/>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8"/>
      <c r="AP25" s="408"/>
      <c r="AQ25" s="408"/>
      <c r="AR25" s="408"/>
      <c r="AS25" s="408"/>
      <c r="AT25" s="408"/>
      <c r="AU25" s="408"/>
      <c r="AV25" s="408"/>
      <c r="AW25" s="408">
        <f>AW85</f>
        <v>4</v>
      </c>
      <c r="AX25" s="408">
        <f>AX85</f>
        <v>24.707999999999998</v>
      </c>
      <c r="AY25" s="400"/>
      <c r="AZ25" s="400"/>
      <c r="BA25" s="24"/>
      <c r="BB25" s="21"/>
      <c r="BC25" s="21"/>
      <c r="BD25" s="21"/>
      <c r="BE25" s="21"/>
      <c r="BF25" s="21"/>
      <c r="BG25" s="21"/>
      <c r="BH25" s="21"/>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row>
    <row r="26" spans="1:90" s="23" customFormat="1" ht="42" customHeight="1" x14ac:dyDescent="0.25">
      <c r="A26" s="20"/>
      <c r="B26" s="406" t="s">
        <v>1511</v>
      </c>
      <c r="C26" s="413" t="s">
        <v>103</v>
      </c>
      <c r="D26" s="399" t="s">
        <v>93</v>
      </c>
      <c r="E26" s="400"/>
      <c r="F26" s="400"/>
      <c r="G26" s="407"/>
      <c r="H26" s="400"/>
      <c r="I26" s="400"/>
      <c r="J26" s="400"/>
      <c r="K26" s="400"/>
      <c r="L26" s="400"/>
      <c r="M26" s="614"/>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8"/>
      <c r="AP26" s="408"/>
      <c r="AQ26" s="408"/>
      <c r="AR26" s="408"/>
      <c r="AS26" s="408"/>
      <c r="AT26" s="408"/>
      <c r="AU26" s="408"/>
      <c r="AV26" s="408"/>
      <c r="AW26" s="408"/>
      <c r="AX26" s="408"/>
      <c r="AY26" s="400"/>
      <c r="AZ26" s="400"/>
      <c r="BA26" s="24"/>
      <c r="BB26" s="21"/>
      <c r="BC26" s="21"/>
      <c r="BD26" s="21"/>
      <c r="BE26" s="21"/>
      <c r="BF26" s="21"/>
      <c r="BG26" s="21"/>
      <c r="BH26" s="21"/>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row>
    <row r="27" spans="1:90" s="23" customFormat="1" ht="42" customHeight="1" x14ac:dyDescent="0.25">
      <c r="A27" s="20"/>
      <c r="B27" s="406" t="s">
        <v>1512</v>
      </c>
      <c r="C27" s="413" t="s">
        <v>105</v>
      </c>
      <c r="D27" s="399" t="s">
        <v>93</v>
      </c>
      <c r="E27" s="400"/>
      <c r="F27" s="400"/>
      <c r="G27" s="407"/>
      <c r="H27" s="400"/>
      <c r="I27" s="400"/>
      <c r="J27" s="400"/>
      <c r="K27" s="400"/>
      <c r="L27" s="400"/>
      <c r="M27" s="614"/>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8"/>
      <c r="AP27" s="408"/>
      <c r="AQ27" s="408"/>
      <c r="AR27" s="408"/>
      <c r="AS27" s="408"/>
      <c r="AT27" s="408"/>
      <c r="AU27" s="408"/>
      <c r="AV27" s="408"/>
      <c r="AW27" s="408"/>
      <c r="AX27" s="408"/>
      <c r="AY27" s="400"/>
      <c r="AZ27" s="400"/>
      <c r="BA27" s="24"/>
      <c r="BB27" s="21"/>
      <c r="BC27" s="21"/>
      <c r="BD27" s="21"/>
      <c r="BE27" s="21"/>
      <c r="BF27" s="21"/>
      <c r="BG27" s="21"/>
      <c r="BH27" s="21"/>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row>
    <row r="28" spans="1:90" s="23" customFormat="1" ht="42" customHeight="1" x14ac:dyDescent="0.25">
      <c r="A28" s="20"/>
      <c r="B28" s="406" t="s">
        <v>96</v>
      </c>
      <c r="C28" s="413" t="s">
        <v>1513</v>
      </c>
      <c r="D28" s="399" t="s">
        <v>93</v>
      </c>
      <c r="E28" s="408">
        <f t="shared" ref="E28:AV28" si="4">SUBTOTAL(9,E29:E35)</f>
        <v>0</v>
      </c>
      <c r="F28" s="408">
        <f t="shared" si="4"/>
        <v>0</v>
      </c>
      <c r="G28" s="408">
        <f t="shared" si="4"/>
        <v>0</v>
      </c>
      <c r="H28" s="408">
        <f t="shared" si="4"/>
        <v>0</v>
      </c>
      <c r="I28" s="408">
        <f>SUBTOTAL(9,I29:I35)</f>
        <v>0</v>
      </c>
      <c r="J28" s="408">
        <f t="shared" si="4"/>
        <v>0</v>
      </c>
      <c r="K28" s="408">
        <f t="shared" si="4"/>
        <v>0</v>
      </c>
      <c r="L28" s="408">
        <f t="shared" si="4"/>
        <v>0</v>
      </c>
      <c r="M28" s="408">
        <f t="shared" si="4"/>
        <v>0</v>
      </c>
      <c r="N28" s="408">
        <f t="shared" si="4"/>
        <v>0</v>
      </c>
      <c r="O28" s="408">
        <f t="shared" si="4"/>
        <v>0</v>
      </c>
      <c r="P28" s="408">
        <f t="shared" si="4"/>
        <v>0</v>
      </c>
      <c r="Q28" s="408">
        <f t="shared" si="4"/>
        <v>0</v>
      </c>
      <c r="R28" s="408">
        <f t="shared" si="4"/>
        <v>0</v>
      </c>
      <c r="S28" s="408">
        <f t="shared" si="4"/>
        <v>0</v>
      </c>
      <c r="T28" s="408">
        <f t="shared" si="4"/>
        <v>0</v>
      </c>
      <c r="U28" s="408">
        <f t="shared" si="4"/>
        <v>0</v>
      </c>
      <c r="V28" s="408">
        <f t="shared" si="4"/>
        <v>0</v>
      </c>
      <c r="W28" s="408">
        <f t="shared" si="4"/>
        <v>0</v>
      </c>
      <c r="X28" s="408">
        <f t="shared" si="4"/>
        <v>0</v>
      </c>
      <c r="Y28" s="408">
        <f t="shared" si="4"/>
        <v>0</v>
      </c>
      <c r="Z28" s="408">
        <f t="shared" si="4"/>
        <v>0</v>
      </c>
      <c r="AA28" s="408">
        <f t="shared" si="4"/>
        <v>0</v>
      </c>
      <c r="AB28" s="408">
        <f t="shared" si="4"/>
        <v>0</v>
      </c>
      <c r="AC28" s="408">
        <f t="shared" si="4"/>
        <v>0</v>
      </c>
      <c r="AD28" s="408">
        <f t="shared" si="4"/>
        <v>0</v>
      </c>
      <c r="AE28" s="408">
        <f t="shared" si="4"/>
        <v>0</v>
      </c>
      <c r="AF28" s="408">
        <f t="shared" si="4"/>
        <v>0</v>
      </c>
      <c r="AG28" s="408">
        <f t="shared" si="4"/>
        <v>0</v>
      </c>
      <c r="AH28" s="408">
        <f t="shared" si="4"/>
        <v>0</v>
      </c>
      <c r="AI28" s="408">
        <f t="shared" si="4"/>
        <v>0</v>
      </c>
      <c r="AJ28" s="408">
        <f t="shared" si="4"/>
        <v>0</v>
      </c>
      <c r="AK28" s="408">
        <f t="shared" si="4"/>
        <v>0</v>
      </c>
      <c r="AL28" s="408">
        <f t="shared" si="4"/>
        <v>0</v>
      </c>
      <c r="AM28" s="408">
        <f t="shared" si="4"/>
        <v>0</v>
      </c>
      <c r="AN28" s="408">
        <f t="shared" si="4"/>
        <v>0</v>
      </c>
      <c r="AO28" s="408">
        <f t="shared" si="4"/>
        <v>0</v>
      </c>
      <c r="AP28" s="408">
        <f t="shared" si="4"/>
        <v>0</v>
      </c>
      <c r="AQ28" s="408">
        <f t="shared" si="4"/>
        <v>0</v>
      </c>
      <c r="AR28" s="408">
        <f t="shared" si="4"/>
        <v>0</v>
      </c>
      <c r="AS28" s="408">
        <f t="shared" si="4"/>
        <v>0</v>
      </c>
      <c r="AT28" s="408">
        <f t="shared" si="4"/>
        <v>0</v>
      </c>
      <c r="AU28" s="408">
        <f t="shared" si="4"/>
        <v>0</v>
      </c>
      <c r="AV28" s="408">
        <f t="shared" si="4"/>
        <v>0</v>
      </c>
      <c r="AW28" s="408">
        <f>SUBTOTAL(9,AW29:AW35)</f>
        <v>13.616</v>
      </c>
      <c r="AX28" s="408">
        <f>SUBTOTAL(9,AX29:AX35)</f>
        <v>13.616</v>
      </c>
      <c r="AY28" s="408">
        <f>SUBTOTAL(9,AY29:AY35)</f>
        <v>0</v>
      </c>
      <c r="AZ28" s="408">
        <f>SUBTOTAL(9,AZ29:AZ35)</f>
        <v>0</v>
      </c>
      <c r="BA28" s="24">
        <f>AX28+AP28</f>
        <v>13.616</v>
      </c>
      <c r="BB28" s="21"/>
      <c r="BC28" s="21"/>
      <c r="BD28" s="21"/>
      <c r="BE28" s="21"/>
      <c r="BF28" s="21"/>
      <c r="BG28" s="21"/>
      <c r="BH28" s="21"/>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row>
    <row r="29" spans="1:90" s="23" customFormat="1" ht="42" customHeight="1" x14ac:dyDescent="0.25">
      <c r="A29" s="20"/>
      <c r="B29" s="406" t="s">
        <v>1514</v>
      </c>
      <c r="C29" s="413" t="s">
        <v>788</v>
      </c>
      <c r="D29" s="399" t="s">
        <v>93</v>
      </c>
      <c r="E29" s="400"/>
      <c r="F29" s="400"/>
      <c r="G29" s="400"/>
      <c r="H29" s="400"/>
      <c r="I29" s="400"/>
      <c r="J29" s="400"/>
      <c r="K29" s="400"/>
      <c r="L29" s="400"/>
      <c r="M29" s="614"/>
      <c r="N29" s="400"/>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8"/>
      <c r="AP29" s="408"/>
      <c r="AQ29" s="408"/>
      <c r="AR29" s="408"/>
      <c r="AS29" s="408"/>
      <c r="AT29" s="408"/>
      <c r="AU29" s="408"/>
      <c r="AV29" s="408"/>
      <c r="AW29" s="408"/>
      <c r="AX29" s="408"/>
      <c r="AY29" s="400"/>
      <c r="AZ29" s="400"/>
      <c r="BA29" s="24"/>
      <c r="BB29" s="21"/>
      <c r="BC29" s="21"/>
      <c r="BD29" s="21"/>
      <c r="BE29" s="21"/>
      <c r="BF29" s="21"/>
      <c r="BG29" s="21"/>
      <c r="BH29" s="21"/>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row>
    <row r="30" spans="1:90" s="23" customFormat="1" ht="42" customHeight="1" x14ac:dyDescent="0.25">
      <c r="A30" s="20"/>
      <c r="B30" s="406" t="s">
        <v>1515</v>
      </c>
      <c r="C30" s="413" t="s">
        <v>789</v>
      </c>
      <c r="D30" s="399" t="s">
        <v>93</v>
      </c>
      <c r="E30" s="400"/>
      <c r="F30" s="400"/>
      <c r="G30" s="400"/>
      <c r="H30" s="400"/>
      <c r="I30" s="400">
        <f>I106</f>
        <v>0</v>
      </c>
      <c r="J30" s="400"/>
      <c r="K30" s="400"/>
      <c r="L30" s="400"/>
      <c r="M30" s="614"/>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8"/>
      <c r="AP30" s="408"/>
      <c r="AQ30" s="408"/>
      <c r="AR30" s="408"/>
      <c r="AS30" s="408"/>
      <c r="AT30" s="408"/>
      <c r="AU30" s="408"/>
      <c r="AV30" s="408"/>
      <c r="AW30" s="408">
        <f>AW106</f>
        <v>13.616</v>
      </c>
      <c r="AX30" s="408">
        <f>AX106</f>
        <v>13.616</v>
      </c>
      <c r="AY30" s="400"/>
      <c r="AZ30" s="400"/>
      <c r="BA30" s="24"/>
      <c r="BB30" s="21"/>
      <c r="BC30" s="21"/>
      <c r="BD30" s="21"/>
      <c r="BE30" s="21"/>
      <c r="BF30" s="21"/>
      <c r="BG30" s="21"/>
      <c r="BH30" s="21"/>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row>
    <row r="31" spans="1:90" s="23" customFormat="1" ht="42" customHeight="1" x14ac:dyDescent="0.25">
      <c r="A31" s="20"/>
      <c r="B31" s="406" t="s">
        <v>1516</v>
      </c>
      <c r="C31" s="413" t="s">
        <v>790</v>
      </c>
      <c r="D31" s="399" t="s">
        <v>93</v>
      </c>
      <c r="E31" s="400"/>
      <c r="F31" s="400"/>
      <c r="G31" s="400"/>
      <c r="H31" s="400"/>
      <c r="I31" s="400">
        <f>I112</f>
        <v>0</v>
      </c>
      <c r="J31" s="400"/>
      <c r="K31" s="400"/>
      <c r="L31" s="400"/>
      <c r="M31" s="614"/>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8"/>
      <c r="AP31" s="408"/>
      <c r="AQ31" s="408"/>
      <c r="AR31" s="408"/>
      <c r="AS31" s="408"/>
      <c r="AT31" s="408"/>
      <c r="AU31" s="408"/>
      <c r="AV31" s="408"/>
      <c r="AW31" s="408">
        <f>AW112</f>
        <v>0</v>
      </c>
      <c r="AX31" s="408"/>
      <c r="AY31" s="400"/>
      <c r="AZ31" s="400"/>
      <c r="BA31" s="24"/>
      <c r="BB31" s="21"/>
      <c r="BC31" s="21"/>
      <c r="BD31" s="21"/>
      <c r="BE31" s="21"/>
      <c r="BF31" s="21"/>
      <c r="BG31" s="21"/>
      <c r="BH31" s="21"/>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row>
    <row r="32" spans="1:90" s="23" customFormat="1" ht="42" customHeight="1" x14ac:dyDescent="0.25">
      <c r="A32" s="20"/>
      <c r="B32" s="406" t="s">
        <v>1517</v>
      </c>
      <c r="C32" s="413" t="s">
        <v>791</v>
      </c>
      <c r="D32" s="399" t="s">
        <v>93</v>
      </c>
      <c r="E32" s="400"/>
      <c r="F32" s="400"/>
      <c r="G32" s="400"/>
      <c r="H32" s="400"/>
      <c r="I32" s="400"/>
      <c r="J32" s="400"/>
      <c r="K32" s="400"/>
      <c r="L32" s="400"/>
      <c r="M32" s="614"/>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8"/>
      <c r="AP32" s="408"/>
      <c r="AQ32" s="408"/>
      <c r="AR32" s="408"/>
      <c r="AS32" s="408"/>
      <c r="AT32" s="408"/>
      <c r="AU32" s="408"/>
      <c r="AV32" s="408"/>
      <c r="AW32" s="408"/>
      <c r="AX32" s="408"/>
      <c r="AY32" s="400"/>
      <c r="AZ32" s="400"/>
      <c r="BA32" s="24"/>
      <c r="BB32" s="21"/>
      <c r="BC32" s="21"/>
      <c r="BD32" s="21"/>
      <c r="BE32" s="21"/>
      <c r="BF32" s="21"/>
      <c r="BG32" s="21"/>
      <c r="BH32" s="21"/>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row>
    <row r="33" spans="1:90" s="23" customFormat="1" ht="42" customHeight="1" x14ac:dyDescent="0.25">
      <c r="A33" s="20"/>
      <c r="B33" s="406" t="s">
        <v>1518</v>
      </c>
      <c r="C33" s="413" t="s">
        <v>792</v>
      </c>
      <c r="D33" s="399" t="s">
        <v>93</v>
      </c>
      <c r="E33" s="400"/>
      <c r="F33" s="400"/>
      <c r="G33" s="400"/>
      <c r="H33" s="400"/>
      <c r="I33" s="400"/>
      <c r="J33" s="400"/>
      <c r="K33" s="400"/>
      <c r="L33" s="400"/>
      <c r="M33" s="614"/>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8"/>
      <c r="AP33" s="408"/>
      <c r="AQ33" s="408"/>
      <c r="AR33" s="408"/>
      <c r="AS33" s="408"/>
      <c r="AT33" s="408"/>
      <c r="AU33" s="408"/>
      <c r="AV33" s="408"/>
      <c r="AW33" s="408"/>
      <c r="AX33" s="408"/>
      <c r="AY33" s="400"/>
      <c r="AZ33" s="400"/>
      <c r="BA33" s="24"/>
      <c r="BB33" s="21"/>
      <c r="BC33" s="21"/>
      <c r="BD33" s="21"/>
      <c r="BE33" s="21"/>
      <c r="BF33" s="21"/>
      <c r="BG33" s="21"/>
      <c r="BH33" s="21"/>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row>
    <row r="34" spans="1:90" s="23" customFormat="1" ht="42" customHeight="1" x14ac:dyDescent="0.25">
      <c r="A34" s="20"/>
      <c r="B34" s="406" t="s">
        <v>1519</v>
      </c>
      <c r="C34" s="413" t="s">
        <v>103</v>
      </c>
      <c r="D34" s="399" t="s">
        <v>93</v>
      </c>
      <c r="E34" s="400"/>
      <c r="F34" s="400"/>
      <c r="G34" s="400"/>
      <c r="H34" s="400"/>
      <c r="I34" s="400"/>
      <c r="J34" s="400"/>
      <c r="K34" s="400"/>
      <c r="L34" s="400"/>
      <c r="M34" s="614"/>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8"/>
      <c r="AP34" s="408"/>
      <c r="AQ34" s="408"/>
      <c r="AR34" s="408"/>
      <c r="AS34" s="408"/>
      <c r="AT34" s="408"/>
      <c r="AU34" s="408"/>
      <c r="AV34" s="408"/>
      <c r="AW34" s="408"/>
      <c r="AX34" s="408"/>
      <c r="AY34" s="400"/>
      <c r="AZ34" s="400"/>
      <c r="BA34" s="24"/>
      <c r="BB34" s="21"/>
      <c r="BC34" s="21"/>
      <c r="BD34" s="21"/>
      <c r="BE34" s="21"/>
      <c r="BF34" s="21"/>
      <c r="BG34" s="21"/>
      <c r="BH34" s="21"/>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row>
    <row r="35" spans="1:90" s="23" customFormat="1" ht="42" customHeight="1" x14ac:dyDescent="0.25">
      <c r="A35" s="20"/>
      <c r="B35" s="406" t="s">
        <v>1520</v>
      </c>
      <c r="C35" s="413" t="s">
        <v>105</v>
      </c>
      <c r="D35" s="399" t="s">
        <v>93</v>
      </c>
      <c r="E35" s="400"/>
      <c r="F35" s="400"/>
      <c r="G35" s="400"/>
      <c r="H35" s="400"/>
      <c r="I35" s="400"/>
      <c r="J35" s="400"/>
      <c r="K35" s="400"/>
      <c r="L35" s="400"/>
      <c r="M35" s="614"/>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8"/>
      <c r="AP35" s="408"/>
      <c r="AQ35" s="408"/>
      <c r="AR35" s="408"/>
      <c r="AS35" s="408"/>
      <c r="AT35" s="408"/>
      <c r="AU35" s="408"/>
      <c r="AV35" s="408"/>
      <c r="AW35" s="408"/>
      <c r="AX35" s="408"/>
      <c r="AY35" s="400"/>
      <c r="AZ35" s="400"/>
      <c r="BA35" s="24"/>
      <c r="BB35" s="21"/>
      <c r="BC35" s="21"/>
      <c r="BD35" s="21"/>
      <c r="BE35" s="21"/>
      <c r="BF35" s="21"/>
      <c r="BG35" s="21"/>
      <c r="BH35" s="21"/>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row>
    <row r="36" spans="1:90" s="23" customFormat="1" ht="42" customHeight="1" x14ac:dyDescent="0.25">
      <c r="A36" s="20"/>
      <c r="B36" s="406" t="s">
        <v>98</v>
      </c>
      <c r="C36" s="395" t="s">
        <v>1521</v>
      </c>
      <c r="D36" s="399" t="s">
        <v>93</v>
      </c>
      <c r="E36" s="408">
        <f t="shared" ref="E36:AV36" si="5">SUBTOTAL(9,E37:E41)</f>
        <v>0</v>
      </c>
      <c r="F36" s="408">
        <f t="shared" si="5"/>
        <v>0</v>
      </c>
      <c r="G36" s="408">
        <f t="shared" si="5"/>
        <v>0</v>
      </c>
      <c r="H36" s="408">
        <f t="shared" si="5"/>
        <v>0</v>
      </c>
      <c r="I36" s="408">
        <f>SUBTOTAL(9,I37:I41)</f>
        <v>0</v>
      </c>
      <c r="J36" s="408">
        <f t="shared" si="5"/>
        <v>0</v>
      </c>
      <c r="K36" s="408">
        <f t="shared" si="5"/>
        <v>0</v>
      </c>
      <c r="L36" s="408">
        <f t="shared" si="5"/>
        <v>0</v>
      </c>
      <c r="M36" s="408">
        <f t="shared" si="5"/>
        <v>0</v>
      </c>
      <c r="N36" s="408">
        <f t="shared" si="5"/>
        <v>0</v>
      </c>
      <c r="O36" s="408">
        <f t="shared" si="5"/>
        <v>0</v>
      </c>
      <c r="P36" s="408">
        <f t="shared" si="5"/>
        <v>0</v>
      </c>
      <c r="Q36" s="408">
        <f t="shared" si="5"/>
        <v>0</v>
      </c>
      <c r="R36" s="408">
        <f t="shared" si="5"/>
        <v>0</v>
      </c>
      <c r="S36" s="408">
        <f t="shared" si="5"/>
        <v>0</v>
      </c>
      <c r="T36" s="408">
        <f t="shared" si="5"/>
        <v>0</v>
      </c>
      <c r="U36" s="408">
        <f t="shared" si="5"/>
        <v>0</v>
      </c>
      <c r="V36" s="408">
        <f t="shared" si="5"/>
        <v>0</v>
      </c>
      <c r="W36" s="408">
        <f t="shared" si="5"/>
        <v>0</v>
      </c>
      <c r="X36" s="408">
        <f t="shared" si="5"/>
        <v>0</v>
      </c>
      <c r="Y36" s="408">
        <f t="shared" si="5"/>
        <v>0</v>
      </c>
      <c r="Z36" s="408">
        <f t="shared" si="5"/>
        <v>0</v>
      </c>
      <c r="AA36" s="408">
        <f t="shared" si="5"/>
        <v>0</v>
      </c>
      <c r="AB36" s="408">
        <f t="shared" si="5"/>
        <v>0</v>
      </c>
      <c r="AC36" s="408">
        <f t="shared" si="5"/>
        <v>0</v>
      </c>
      <c r="AD36" s="408">
        <f t="shared" si="5"/>
        <v>0</v>
      </c>
      <c r="AE36" s="408">
        <f t="shared" si="5"/>
        <v>0</v>
      </c>
      <c r="AF36" s="408">
        <f t="shared" si="5"/>
        <v>0</v>
      </c>
      <c r="AG36" s="408">
        <f t="shared" si="5"/>
        <v>0</v>
      </c>
      <c r="AH36" s="408">
        <f t="shared" si="5"/>
        <v>0</v>
      </c>
      <c r="AI36" s="408">
        <f t="shared" si="5"/>
        <v>0</v>
      </c>
      <c r="AJ36" s="408">
        <f t="shared" si="5"/>
        <v>0</v>
      </c>
      <c r="AK36" s="408">
        <f t="shared" si="5"/>
        <v>0</v>
      </c>
      <c r="AL36" s="408">
        <f t="shared" si="5"/>
        <v>0</v>
      </c>
      <c r="AM36" s="408">
        <f t="shared" si="5"/>
        <v>0</v>
      </c>
      <c r="AN36" s="408">
        <f t="shared" si="5"/>
        <v>0</v>
      </c>
      <c r="AO36" s="408">
        <f t="shared" si="5"/>
        <v>0</v>
      </c>
      <c r="AP36" s="408">
        <f t="shared" si="5"/>
        <v>0</v>
      </c>
      <c r="AQ36" s="408">
        <f t="shared" si="5"/>
        <v>0</v>
      </c>
      <c r="AR36" s="408">
        <f t="shared" si="5"/>
        <v>0</v>
      </c>
      <c r="AS36" s="408">
        <f t="shared" si="5"/>
        <v>0</v>
      </c>
      <c r="AT36" s="408">
        <f t="shared" si="5"/>
        <v>0</v>
      </c>
      <c r="AU36" s="408">
        <f t="shared" si="5"/>
        <v>0</v>
      </c>
      <c r="AV36" s="408">
        <f t="shared" si="5"/>
        <v>0</v>
      </c>
      <c r="AW36" s="408">
        <f>SUBTOTAL(9,AW37:AW41)</f>
        <v>0</v>
      </c>
      <c r="AX36" s="408">
        <f>SUBTOTAL(9,AX37:AX41)</f>
        <v>0</v>
      </c>
      <c r="AY36" s="408">
        <f>SUBTOTAL(9,AY37:AY41)</f>
        <v>0</v>
      </c>
      <c r="AZ36" s="408">
        <f>SUBTOTAL(9,AZ37:AZ41)</f>
        <v>0</v>
      </c>
      <c r="BA36" s="24">
        <f>AX36+AP36</f>
        <v>0</v>
      </c>
      <c r="BB36" s="21"/>
      <c r="BC36" s="21"/>
      <c r="BD36" s="21"/>
      <c r="BE36" s="21"/>
      <c r="BF36" s="21"/>
      <c r="BG36" s="21"/>
      <c r="BH36" s="21"/>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row>
    <row r="37" spans="1:90" s="23" customFormat="1" ht="42" customHeight="1" x14ac:dyDescent="0.25">
      <c r="A37" s="20"/>
      <c r="B37" s="406" t="s">
        <v>1522</v>
      </c>
      <c r="C37" s="395" t="s">
        <v>789</v>
      </c>
      <c r="D37" s="399" t="s">
        <v>93</v>
      </c>
      <c r="E37" s="400"/>
      <c r="F37" s="400"/>
      <c r="G37" s="400"/>
      <c r="H37" s="400"/>
      <c r="I37" s="400"/>
      <c r="J37" s="400"/>
      <c r="K37" s="400"/>
      <c r="L37" s="400"/>
      <c r="M37" s="614"/>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8"/>
      <c r="AP37" s="408"/>
      <c r="AQ37" s="408"/>
      <c r="AR37" s="408"/>
      <c r="AS37" s="408"/>
      <c r="AT37" s="408"/>
      <c r="AU37" s="408"/>
      <c r="AV37" s="408"/>
      <c r="AW37" s="408"/>
      <c r="AX37" s="408"/>
      <c r="AY37" s="400"/>
      <c r="AZ37" s="400"/>
      <c r="BA37" s="24"/>
      <c r="BB37" s="21"/>
      <c r="BC37" s="21"/>
      <c r="BD37" s="21"/>
      <c r="BE37" s="21"/>
      <c r="BF37" s="21"/>
      <c r="BG37" s="21"/>
      <c r="BH37" s="21"/>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row>
    <row r="38" spans="1:90" s="23" customFormat="1" ht="42" customHeight="1" x14ac:dyDescent="0.25">
      <c r="A38" s="20"/>
      <c r="B38" s="406" t="s">
        <v>1523</v>
      </c>
      <c r="C38" s="395" t="s">
        <v>1524</v>
      </c>
      <c r="D38" s="399" t="s">
        <v>93</v>
      </c>
      <c r="E38" s="400"/>
      <c r="F38" s="400"/>
      <c r="G38" s="400"/>
      <c r="H38" s="400"/>
      <c r="I38" s="400"/>
      <c r="J38" s="400"/>
      <c r="K38" s="400"/>
      <c r="L38" s="400"/>
      <c r="M38" s="614"/>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8"/>
      <c r="AP38" s="408"/>
      <c r="AQ38" s="408"/>
      <c r="AR38" s="408"/>
      <c r="AS38" s="408"/>
      <c r="AT38" s="408"/>
      <c r="AU38" s="408"/>
      <c r="AV38" s="408"/>
      <c r="AW38" s="408"/>
      <c r="AX38" s="408"/>
      <c r="AY38" s="400"/>
      <c r="AZ38" s="400"/>
      <c r="BA38" s="24"/>
      <c r="BB38" s="21"/>
      <c r="BC38" s="21"/>
      <c r="BD38" s="21"/>
      <c r="BE38" s="21"/>
      <c r="BF38" s="21"/>
      <c r="BG38" s="21"/>
      <c r="BH38" s="21"/>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row>
    <row r="39" spans="1:90" s="23" customFormat="1" ht="42" customHeight="1" x14ac:dyDescent="0.25">
      <c r="A39" s="20"/>
      <c r="B39" s="406" t="s">
        <v>1525</v>
      </c>
      <c r="C39" s="395" t="s">
        <v>1526</v>
      </c>
      <c r="D39" s="399" t="s">
        <v>93</v>
      </c>
      <c r="E39" s="400"/>
      <c r="F39" s="400"/>
      <c r="G39" s="400"/>
      <c r="H39" s="400"/>
      <c r="I39" s="400"/>
      <c r="J39" s="400"/>
      <c r="K39" s="400"/>
      <c r="L39" s="400"/>
      <c r="M39" s="614"/>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8"/>
      <c r="AP39" s="408"/>
      <c r="AQ39" s="408"/>
      <c r="AR39" s="408"/>
      <c r="AS39" s="408"/>
      <c r="AT39" s="408"/>
      <c r="AU39" s="408"/>
      <c r="AV39" s="408"/>
      <c r="AW39" s="408"/>
      <c r="AX39" s="408"/>
      <c r="AY39" s="400"/>
      <c r="AZ39" s="400"/>
      <c r="BA39" s="24"/>
      <c r="BB39" s="21"/>
      <c r="BC39" s="21"/>
      <c r="BD39" s="21"/>
      <c r="BE39" s="21"/>
      <c r="BF39" s="21"/>
      <c r="BG39" s="21"/>
      <c r="BH39" s="21"/>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row>
    <row r="40" spans="1:90" s="23" customFormat="1" ht="42" customHeight="1" x14ac:dyDescent="0.25">
      <c r="A40" s="20"/>
      <c r="B40" s="406" t="s">
        <v>1527</v>
      </c>
      <c r="C40" s="395" t="s">
        <v>103</v>
      </c>
      <c r="D40" s="399" t="s">
        <v>93</v>
      </c>
      <c r="E40" s="400">
        <f t="shared" ref="E40:AZ40" si="6">E96</f>
        <v>0</v>
      </c>
      <c r="F40" s="400">
        <f t="shared" si="6"/>
        <v>0</v>
      </c>
      <c r="G40" s="400">
        <f t="shared" si="6"/>
        <v>0</v>
      </c>
      <c r="H40" s="400">
        <f t="shared" si="6"/>
        <v>0</v>
      </c>
      <c r="I40" s="400">
        <f>I96</f>
        <v>0</v>
      </c>
      <c r="J40" s="400">
        <f t="shared" si="6"/>
        <v>0</v>
      </c>
      <c r="K40" s="400">
        <f t="shared" si="6"/>
        <v>0</v>
      </c>
      <c r="L40" s="400">
        <f t="shared" si="6"/>
        <v>0</v>
      </c>
      <c r="M40" s="614">
        <f t="shared" si="6"/>
        <v>0</v>
      </c>
      <c r="N40" s="400">
        <f t="shared" si="6"/>
        <v>0</v>
      </c>
      <c r="O40" s="400">
        <f t="shared" si="6"/>
        <v>0</v>
      </c>
      <c r="P40" s="400">
        <f t="shared" si="6"/>
        <v>0</v>
      </c>
      <c r="Q40" s="400">
        <f t="shared" si="6"/>
        <v>0</v>
      </c>
      <c r="R40" s="400">
        <f t="shared" si="6"/>
        <v>0</v>
      </c>
      <c r="S40" s="400">
        <f t="shared" si="6"/>
        <v>0</v>
      </c>
      <c r="T40" s="400">
        <f t="shared" si="6"/>
        <v>0</v>
      </c>
      <c r="U40" s="400">
        <f t="shared" si="6"/>
        <v>0</v>
      </c>
      <c r="V40" s="400">
        <f t="shared" si="6"/>
        <v>0</v>
      </c>
      <c r="W40" s="400">
        <f t="shared" si="6"/>
        <v>0</v>
      </c>
      <c r="X40" s="400">
        <f t="shared" si="6"/>
        <v>0</v>
      </c>
      <c r="Y40" s="400">
        <f t="shared" si="6"/>
        <v>0</v>
      </c>
      <c r="Z40" s="400">
        <f t="shared" si="6"/>
        <v>0</v>
      </c>
      <c r="AA40" s="400">
        <f t="shared" si="6"/>
        <v>0</v>
      </c>
      <c r="AB40" s="400">
        <f t="shared" si="6"/>
        <v>0</v>
      </c>
      <c r="AC40" s="400">
        <f t="shared" si="6"/>
        <v>0</v>
      </c>
      <c r="AD40" s="400">
        <f t="shared" si="6"/>
        <v>0</v>
      </c>
      <c r="AE40" s="400">
        <f t="shared" si="6"/>
        <v>0</v>
      </c>
      <c r="AF40" s="400">
        <f t="shared" si="6"/>
        <v>0</v>
      </c>
      <c r="AG40" s="400">
        <f t="shared" si="6"/>
        <v>0</v>
      </c>
      <c r="AH40" s="400">
        <f t="shared" si="6"/>
        <v>0</v>
      </c>
      <c r="AI40" s="400">
        <f t="shared" si="6"/>
        <v>0</v>
      </c>
      <c r="AJ40" s="400">
        <f t="shared" si="6"/>
        <v>0</v>
      </c>
      <c r="AK40" s="400">
        <f t="shared" si="6"/>
        <v>0</v>
      </c>
      <c r="AL40" s="400">
        <f t="shared" si="6"/>
        <v>0</v>
      </c>
      <c r="AM40" s="400">
        <f t="shared" si="6"/>
        <v>0</v>
      </c>
      <c r="AN40" s="400">
        <f t="shared" si="6"/>
        <v>0</v>
      </c>
      <c r="AO40" s="408">
        <f t="shared" si="6"/>
        <v>0</v>
      </c>
      <c r="AP40" s="408">
        <f t="shared" si="6"/>
        <v>0</v>
      </c>
      <c r="AQ40" s="408">
        <f t="shared" si="6"/>
        <v>0</v>
      </c>
      <c r="AR40" s="408">
        <f t="shared" si="6"/>
        <v>0</v>
      </c>
      <c r="AS40" s="408">
        <f t="shared" si="6"/>
        <v>0</v>
      </c>
      <c r="AT40" s="408">
        <f t="shared" si="6"/>
        <v>0</v>
      </c>
      <c r="AU40" s="408">
        <f t="shared" si="6"/>
        <v>0</v>
      </c>
      <c r="AV40" s="408">
        <f t="shared" si="6"/>
        <v>0</v>
      </c>
      <c r="AW40" s="408">
        <f t="shared" si="6"/>
        <v>0</v>
      </c>
      <c r="AX40" s="408">
        <f t="shared" si="6"/>
        <v>0</v>
      </c>
      <c r="AY40" s="400">
        <f t="shared" si="6"/>
        <v>0</v>
      </c>
      <c r="AZ40" s="400">
        <f t="shared" si="6"/>
        <v>0</v>
      </c>
      <c r="BA40" s="24">
        <f t="shared" ref="BA40:BA45" si="7">AX40+AP40</f>
        <v>0</v>
      </c>
      <c r="BB40" s="21"/>
      <c r="BC40" s="21"/>
      <c r="BD40" s="21"/>
      <c r="BE40" s="21"/>
      <c r="BF40" s="21"/>
      <c r="BG40" s="21"/>
      <c r="BH40" s="21"/>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row>
    <row r="41" spans="1:90" s="23" customFormat="1" ht="42" customHeight="1" x14ac:dyDescent="0.25">
      <c r="A41" s="20"/>
      <c r="B41" s="406" t="s">
        <v>1528</v>
      </c>
      <c r="C41" s="395" t="s">
        <v>105</v>
      </c>
      <c r="D41" s="399" t="s">
        <v>93</v>
      </c>
      <c r="E41" s="400">
        <f t="shared" ref="E41:AZ41" si="8">E98</f>
        <v>0</v>
      </c>
      <c r="F41" s="400">
        <f t="shared" si="8"/>
        <v>0</v>
      </c>
      <c r="G41" s="400">
        <f t="shared" si="8"/>
        <v>0</v>
      </c>
      <c r="H41" s="400">
        <f t="shared" si="8"/>
        <v>0</v>
      </c>
      <c r="I41" s="400">
        <f>I98</f>
        <v>0</v>
      </c>
      <c r="J41" s="400">
        <f t="shared" si="8"/>
        <v>0</v>
      </c>
      <c r="K41" s="400">
        <f t="shared" si="8"/>
        <v>0</v>
      </c>
      <c r="L41" s="400">
        <f t="shared" si="8"/>
        <v>0</v>
      </c>
      <c r="M41" s="614">
        <f t="shared" si="8"/>
        <v>0</v>
      </c>
      <c r="N41" s="400">
        <f t="shared" si="8"/>
        <v>0</v>
      </c>
      <c r="O41" s="400">
        <f t="shared" si="8"/>
        <v>0</v>
      </c>
      <c r="P41" s="400">
        <f t="shared" si="8"/>
        <v>0</v>
      </c>
      <c r="Q41" s="400">
        <f t="shared" si="8"/>
        <v>0</v>
      </c>
      <c r="R41" s="400">
        <f t="shared" si="8"/>
        <v>0</v>
      </c>
      <c r="S41" s="400">
        <f t="shared" si="8"/>
        <v>0</v>
      </c>
      <c r="T41" s="400">
        <f t="shared" si="8"/>
        <v>0</v>
      </c>
      <c r="U41" s="400">
        <f t="shared" si="8"/>
        <v>0</v>
      </c>
      <c r="V41" s="400">
        <f t="shared" si="8"/>
        <v>0</v>
      </c>
      <c r="W41" s="400">
        <f t="shared" si="8"/>
        <v>0</v>
      </c>
      <c r="X41" s="400">
        <f t="shared" si="8"/>
        <v>0</v>
      </c>
      <c r="Y41" s="400">
        <f t="shared" si="8"/>
        <v>0</v>
      </c>
      <c r="Z41" s="400">
        <f t="shared" si="8"/>
        <v>0</v>
      </c>
      <c r="AA41" s="400">
        <f t="shared" si="8"/>
        <v>0</v>
      </c>
      <c r="AB41" s="400">
        <f t="shared" si="8"/>
        <v>0</v>
      </c>
      <c r="AC41" s="400">
        <f t="shared" si="8"/>
        <v>0</v>
      </c>
      <c r="AD41" s="400">
        <f t="shared" si="8"/>
        <v>0</v>
      </c>
      <c r="AE41" s="400">
        <f t="shared" si="8"/>
        <v>0</v>
      </c>
      <c r="AF41" s="400">
        <f t="shared" si="8"/>
        <v>0</v>
      </c>
      <c r="AG41" s="400">
        <f t="shared" si="8"/>
        <v>0</v>
      </c>
      <c r="AH41" s="400">
        <f t="shared" si="8"/>
        <v>0</v>
      </c>
      <c r="AI41" s="400">
        <f t="shared" si="8"/>
        <v>0</v>
      </c>
      <c r="AJ41" s="400">
        <f t="shared" si="8"/>
        <v>0</v>
      </c>
      <c r="AK41" s="400">
        <f t="shared" si="8"/>
        <v>0</v>
      </c>
      <c r="AL41" s="400">
        <f t="shared" si="8"/>
        <v>0</v>
      </c>
      <c r="AM41" s="400">
        <f t="shared" si="8"/>
        <v>0</v>
      </c>
      <c r="AN41" s="400">
        <f t="shared" si="8"/>
        <v>0</v>
      </c>
      <c r="AO41" s="408">
        <f t="shared" si="8"/>
        <v>0</v>
      </c>
      <c r="AP41" s="408">
        <f t="shared" si="8"/>
        <v>0</v>
      </c>
      <c r="AQ41" s="408">
        <f t="shared" si="8"/>
        <v>0</v>
      </c>
      <c r="AR41" s="408">
        <f t="shared" si="8"/>
        <v>0</v>
      </c>
      <c r="AS41" s="408">
        <f t="shared" si="8"/>
        <v>0</v>
      </c>
      <c r="AT41" s="408">
        <f t="shared" si="8"/>
        <v>0</v>
      </c>
      <c r="AU41" s="408">
        <f t="shared" si="8"/>
        <v>0</v>
      </c>
      <c r="AV41" s="408">
        <f t="shared" si="8"/>
        <v>0</v>
      </c>
      <c r="AW41" s="408">
        <f t="shared" si="8"/>
        <v>0</v>
      </c>
      <c r="AX41" s="408">
        <f t="shared" si="8"/>
        <v>0</v>
      </c>
      <c r="AY41" s="400">
        <f t="shared" si="8"/>
        <v>0</v>
      </c>
      <c r="AZ41" s="400">
        <f t="shared" si="8"/>
        <v>0</v>
      </c>
      <c r="BA41" s="24">
        <f t="shared" si="7"/>
        <v>0</v>
      </c>
      <c r="BB41" s="21"/>
      <c r="BC41" s="21"/>
      <c r="BD41" s="21"/>
      <c r="BE41" s="21"/>
      <c r="BF41" s="21"/>
      <c r="BG41" s="21"/>
      <c r="BH41" s="21"/>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row>
    <row r="42" spans="1:90" s="23" customFormat="1" ht="42" customHeight="1" x14ac:dyDescent="0.25">
      <c r="A42" s="20"/>
      <c r="B42" s="406" t="s">
        <v>100</v>
      </c>
      <c r="C42" s="395" t="s">
        <v>1529</v>
      </c>
      <c r="D42" s="399" t="s">
        <v>93</v>
      </c>
      <c r="E42" s="400">
        <f t="shared" ref="E42:AV42" si="9">E155</f>
        <v>0</v>
      </c>
      <c r="F42" s="400">
        <f t="shared" si="9"/>
        <v>0</v>
      </c>
      <c r="G42" s="400">
        <f t="shared" si="9"/>
        <v>0</v>
      </c>
      <c r="H42" s="400">
        <f t="shared" si="9"/>
        <v>0</v>
      </c>
      <c r="I42" s="400">
        <f>I154</f>
        <v>0</v>
      </c>
      <c r="J42" s="400">
        <f t="shared" si="9"/>
        <v>0</v>
      </c>
      <c r="K42" s="400">
        <f t="shared" si="9"/>
        <v>0</v>
      </c>
      <c r="L42" s="400">
        <f t="shared" si="9"/>
        <v>0</v>
      </c>
      <c r="M42" s="614">
        <f t="shared" si="9"/>
        <v>0</v>
      </c>
      <c r="N42" s="400">
        <f t="shared" si="9"/>
        <v>0</v>
      </c>
      <c r="O42" s="400">
        <f t="shared" si="9"/>
        <v>0</v>
      </c>
      <c r="P42" s="400">
        <f t="shared" si="9"/>
        <v>0</v>
      </c>
      <c r="Q42" s="400">
        <f t="shared" si="9"/>
        <v>0</v>
      </c>
      <c r="R42" s="400">
        <f t="shared" si="9"/>
        <v>0</v>
      </c>
      <c r="S42" s="400">
        <f t="shared" si="9"/>
        <v>0</v>
      </c>
      <c r="T42" s="400">
        <f t="shared" si="9"/>
        <v>0</v>
      </c>
      <c r="U42" s="400">
        <f t="shared" si="9"/>
        <v>0</v>
      </c>
      <c r="V42" s="400">
        <f t="shared" si="9"/>
        <v>0</v>
      </c>
      <c r="W42" s="400">
        <f t="shared" si="9"/>
        <v>0</v>
      </c>
      <c r="X42" s="400">
        <f t="shared" si="9"/>
        <v>0</v>
      </c>
      <c r="Y42" s="400">
        <f t="shared" si="9"/>
        <v>0</v>
      </c>
      <c r="Z42" s="400">
        <f t="shared" si="9"/>
        <v>0</v>
      </c>
      <c r="AA42" s="400">
        <f t="shared" si="9"/>
        <v>0</v>
      </c>
      <c r="AB42" s="400">
        <f t="shared" si="9"/>
        <v>0</v>
      </c>
      <c r="AC42" s="400">
        <f t="shared" si="9"/>
        <v>0</v>
      </c>
      <c r="AD42" s="400">
        <f t="shared" si="9"/>
        <v>0</v>
      </c>
      <c r="AE42" s="400">
        <f t="shared" si="9"/>
        <v>0</v>
      </c>
      <c r="AF42" s="400">
        <f t="shared" si="9"/>
        <v>0</v>
      </c>
      <c r="AG42" s="400">
        <f t="shared" si="9"/>
        <v>0</v>
      </c>
      <c r="AH42" s="400">
        <f t="shared" si="9"/>
        <v>0</v>
      </c>
      <c r="AI42" s="400">
        <f t="shared" si="9"/>
        <v>0</v>
      </c>
      <c r="AJ42" s="400">
        <f t="shared" si="9"/>
        <v>0</v>
      </c>
      <c r="AK42" s="400">
        <f t="shared" si="9"/>
        <v>0</v>
      </c>
      <c r="AL42" s="400">
        <f t="shared" si="9"/>
        <v>0</v>
      </c>
      <c r="AM42" s="400">
        <f t="shared" si="9"/>
        <v>0</v>
      </c>
      <c r="AN42" s="400">
        <f t="shared" si="9"/>
        <v>0</v>
      </c>
      <c r="AO42" s="408">
        <f t="shared" si="9"/>
        <v>0</v>
      </c>
      <c r="AP42" s="408">
        <f t="shared" si="9"/>
        <v>0</v>
      </c>
      <c r="AQ42" s="408">
        <f t="shared" si="9"/>
        <v>0</v>
      </c>
      <c r="AR42" s="408">
        <f t="shared" si="9"/>
        <v>0</v>
      </c>
      <c r="AS42" s="408">
        <f t="shared" si="9"/>
        <v>0</v>
      </c>
      <c r="AT42" s="408">
        <f t="shared" si="9"/>
        <v>0</v>
      </c>
      <c r="AU42" s="408">
        <f t="shared" si="9"/>
        <v>0</v>
      </c>
      <c r="AV42" s="408">
        <f t="shared" si="9"/>
        <v>0</v>
      </c>
      <c r="AW42" s="408">
        <f>AW154</f>
        <v>2.1160000000000001</v>
      </c>
      <c r="AX42" s="408">
        <f>AX155</f>
        <v>9.9999999999999995E-8</v>
      </c>
      <c r="AY42" s="400">
        <f>AY155</f>
        <v>0</v>
      </c>
      <c r="AZ42" s="400">
        <f>AZ155</f>
        <v>0</v>
      </c>
      <c r="BA42" s="24">
        <f t="shared" si="7"/>
        <v>9.9999999999999995E-8</v>
      </c>
      <c r="BB42" s="21"/>
      <c r="BC42" s="21"/>
      <c r="BD42" s="21"/>
      <c r="BE42" s="21"/>
      <c r="BF42" s="21"/>
      <c r="BG42" s="21"/>
      <c r="BH42" s="21"/>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row>
    <row r="43" spans="1:90" ht="48" customHeight="1" x14ac:dyDescent="0.25">
      <c r="A43" s="6"/>
      <c r="B43" s="402" t="s">
        <v>106</v>
      </c>
      <c r="C43" s="409" t="s">
        <v>107</v>
      </c>
      <c r="D43" s="403" t="s">
        <v>93</v>
      </c>
      <c r="E43" s="405">
        <f t="shared" ref="E43:AV43" si="10">SUBTOTAL(9,E44:E157)</f>
        <v>0</v>
      </c>
      <c r="F43" s="405">
        <f t="shared" si="10"/>
        <v>0</v>
      </c>
      <c r="G43" s="405">
        <f t="shared" si="10"/>
        <v>0</v>
      </c>
      <c r="H43" s="405">
        <f t="shared" si="10"/>
        <v>0</v>
      </c>
      <c r="I43" s="405">
        <f t="shared" si="10"/>
        <v>0</v>
      </c>
      <c r="J43" s="405">
        <f t="shared" si="10"/>
        <v>0</v>
      </c>
      <c r="K43" s="405">
        <f t="shared" si="10"/>
        <v>0</v>
      </c>
      <c r="L43" s="405">
        <f t="shared" si="10"/>
        <v>0</v>
      </c>
      <c r="M43" s="405">
        <f t="shared" si="10"/>
        <v>0</v>
      </c>
      <c r="N43" s="405">
        <f t="shared" si="10"/>
        <v>0</v>
      </c>
      <c r="O43" s="405">
        <f t="shared" si="10"/>
        <v>0</v>
      </c>
      <c r="P43" s="405">
        <f t="shared" si="10"/>
        <v>0</v>
      </c>
      <c r="Q43" s="405">
        <f t="shared" si="10"/>
        <v>0</v>
      </c>
      <c r="R43" s="405">
        <f t="shared" si="10"/>
        <v>0</v>
      </c>
      <c r="S43" s="405">
        <f t="shared" si="10"/>
        <v>0</v>
      </c>
      <c r="T43" s="405">
        <f t="shared" si="10"/>
        <v>0</v>
      </c>
      <c r="U43" s="405">
        <f t="shared" si="10"/>
        <v>0</v>
      </c>
      <c r="V43" s="405">
        <f t="shared" si="10"/>
        <v>0</v>
      </c>
      <c r="W43" s="405">
        <f t="shared" si="10"/>
        <v>0</v>
      </c>
      <c r="X43" s="405">
        <f t="shared" si="10"/>
        <v>0</v>
      </c>
      <c r="Y43" s="405">
        <f t="shared" si="10"/>
        <v>0</v>
      </c>
      <c r="Z43" s="405">
        <f t="shared" si="10"/>
        <v>0</v>
      </c>
      <c r="AA43" s="405">
        <f t="shared" si="10"/>
        <v>0</v>
      </c>
      <c r="AB43" s="405">
        <f t="shared" si="10"/>
        <v>0</v>
      </c>
      <c r="AC43" s="405">
        <f t="shared" si="10"/>
        <v>0</v>
      </c>
      <c r="AD43" s="405">
        <f t="shared" si="10"/>
        <v>0</v>
      </c>
      <c r="AE43" s="405">
        <f t="shared" si="10"/>
        <v>0</v>
      </c>
      <c r="AF43" s="405">
        <f t="shared" si="10"/>
        <v>0</v>
      </c>
      <c r="AG43" s="405">
        <f t="shared" si="10"/>
        <v>0</v>
      </c>
      <c r="AH43" s="405">
        <f t="shared" si="10"/>
        <v>0</v>
      </c>
      <c r="AI43" s="405">
        <f t="shared" si="10"/>
        <v>0</v>
      </c>
      <c r="AJ43" s="405">
        <f t="shared" si="10"/>
        <v>0</v>
      </c>
      <c r="AK43" s="405">
        <f t="shared" si="10"/>
        <v>0</v>
      </c>
      <c r="AL43" s="405">
        <f t="shared" si="10"/>
        <v>0</v>
      </c>
      <c r="AM43" s="405">
        <f t="shared" si="10"/>
        <v>0</v>
      </c>
      <c r="AN43" s="405">
        <f t="shared" si="10"/>
        <v>0</v>
      </c>
      <c r="AO43" s="405">
        <f t="shared" si="10"/>
        <v>2.5</v>
      </c>
      <c r="AP43" s="405">
        <f t="shared" si="10"/>
        <v>1E-4</v>
      </c>
      <c r="AQ43" s="405">
        <f t="shared" si="10"/>
        <v>0</v>
      </c>
      <c r="AR43" s="405">
        <f t="shared" si="10"/>
        <v>0</v>
      </c>
      <c r="AS43" s="405">
        <f t="shared" si="10"/>
        <v>0</v>
      </c>
      <c r="AT43" s="405">
        <f t="shared" si="10"/>
        <v>0</v>
      </c>
      <c r="AU43" s="405">
        <f t="shared" si="10"/>
        <v>0</v>
      </c>
      <c r="AV43" s="405">
        <f t="shared" si="10"/>
        <v>0</v>
      </c>
      <c r="AW43" s="405">
        <f>SUBTOTAL(9,AW44:AW155)</f>
        <v>80.765000000000001</v>
      </c>
      <c r="AX43" s="405">
        <f>SUBTOTAL(9,AX44:AX155)</f>
        <v>80.765000099999995</v>
      </c>
      <c r="AY43" s="405">
        <f>AY44+AY65+AY93+AY96+AY98+AY155</f>
        <v>0</v>
      </c>
      <c r="AZ43" s="405">
        <f>AZ44+AZ65+AZ93+AZ96+AZ98+AZ155</f>
        <v>0</v>
      </c>
      <c r="BA43" s="24">
        <f t="shared" si="7"/>
        <v>80.765100099999998</v>
      </c>
      <c r="BB43" s="7"/>
      <c r="BC43" s="7"/>
      <c r="BD43" s="7"/>
      <c r="BE43" s="7"/>
      <c r="BF43" s="7"/>
      <c r="BG43" s="7"/>
      <c r="BH43" s="7"/>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row>
    <row r="44" spans="1:90" s="23" customFormat="1" ht="48" customHeight="1" x14ac:dyDescent="0.25">
      <c r="A44" s="20"/>
      <c r="B44" s="402" t="s">
        <v>108</v>
      </c>
      <c r="C44" s="409" t="s">
        <v>1530</v>
      </c>
      <c r="D44" s="403" t="s">
        <v>93</v>
      </c>
      <c r="E44" s="405">
        <f t="shared" ref="E44:AV44" si="11">SUBTOTAL(9,E45:E106)</f>
        <v>0</v>
      </c>
      <c r="F44" s="405">
        <f t="shared" si="11"/>
        <v>0</v>
      </c>
      <c r="G44" s="405">
        <f t="shared" si="11"/>
        <v>0</v>
      </c>
      <c r="H44" s="405">
        <f t="shared" si="11"/>
        <v>0</v>
      </c>
      <c r="I44" s="405">
        <f t="shared" si="11"/>
        <v>0</v>
      </c>
      <c r="J44" s="405">
        <f t="shared" si="11"/>
        <v>0</v>
      </c>
      <c r="K44" s="405">
        <f t="shared" si="11"/>
        <v>0</v>
      </c>
      <c r="L44" s="405">
        <f t="shared" si="11"/>
        <v>0</v>
      </c>
      <c r="M44" s="405">
        <f t="shared" si="11"/>
        <v>0</v>
      </c>
      <c r="N44" s="405">
        <f t="shared" si="11"/>
        <v>0</v>
      </c>
      <c r="O44" s="405">
        <f t="shared" si="11"/>
        <v>0</v>
      </c>
      <c r="P44" s="405">
        <f t="shared" si="11"/>
        <v>0</v>
      </c>
      <c r="Q44" s="405">
        <f t="shared" si="11"/>
        <v>0</v>
      </c>
      <c r="R44" s="405">
        <f t="shared" si="11"/>
        <v>0</v>
      </c>
      <c r="S44" s="405">
        <f t="shared" si="11"/>
        <v>0</v>
      </c>
      <c r="T44" s="405">
        <f t="shared" si="11"/>
        <v>0</v>
      </c>
      <c r="U44" s="405">
        <f t="shared" si="11"/>
        <v>0</v>
      </c>
      <c r="V44" s="405">
        <f t="shared" si="11"/>
        <v>0</v>
      </c>
      <c r="W44" s="405">
        <f t="shared" si="11"/>
        <v>0</v>
      </c>
      <c r="X44" s="405">
        <f t="shared" si="11"/>
        <v>0</v>
      </c>
      <c r="Y44" s="405">
        <f t="shared" si="11"/>
        <v>0</v>
      </c>
      <c r="Z44" s="405">
        <f t="shared" si="11"/>
        <v>0</v>
      </c>
      <c r="AA44" s="405">
        <f t="shared" si="11"/>
        <v>0</v>
      </c>
      <c r="AB44" s="405">
        <f t="shared" si="11"/>
        <v>0</v>
      </c>
      <c r="AC44" s="405">
        <f t="shared" si="11"/>
        <v>0</v>
      </c>
      <c r="AD44" s="405">
        <f t="shared" si="11"/>
        <v>0</v>
      </c>
      <c r="AE44" s="405">
        <f t="shared" si="11"/>
        <v>0</v>
      </c>
      <c r="AF44" s="405">
        <f t="shared" si="11"/>
        <v>0</v>
      </c>
      <c r="AG44" s="405">
        <f t="shared" si="11"/>
        <v>0</v>
      </c>
      <c r="AH44" s="405">
        <f t="shared" si="11"/>
        <v>0</v>
      </c>
      <c r="AI44" s="405">
        <f t="shared" si="11"/>
        <v>0</v>
      </c>
      <c r="AJ44" s="405">
        <f t="shared" si="11"/>
        <v>0</v>
      </c>
      <c r="AK44" s="405">
        <f t="shared" si="11"/>
        <v>0</v>
      </c>
      <c r="AL44" s="405">
        <f t="shared" si="11"/>
        <v>0</v>
      </c>
      <c r="AM44" s="405">
        <f t="shared" si="11"/>
        <v>0</v>
      </c>
      <c r="AN44" s="405">
        <f t="shared" si="11"/>
        <v>0</v>
      </c>
      <c r="AO44" s="405">
        <f t="shared" si="11"/>
        <v>2.5</v>
      </c>
      <c r="AP44" s="405">
        <f t="shared" si="11"/>
        <v>1E-4</v>
      </c>
      <c r="AQ44" s="405">
        <f t="shared" si="11"/>
        <v>0</v>
      </c>
      <c r="AR44" s="405">
        <f t="shared" si="11"/>
        <v>0</v>
      </c>
      <c r="AS44" s="405">
        <f t="shared" si="11"/>
        <v>0</v>
      </c>
      <c r="AT44" s="405">
        <f t="shared" si="11"/>
        <v>0</v>
      </c>
      <c r="AU44" s="405">
        <f t="shared" si="11"/>
        <v>0</v>
      </c>
      <c r="AV44" s="405">
        <f t="shared" si="11"/>
        <v>0</v>
      </c>
      <c r="AW44" s="405">
        <f>SUBTOTAL(9,AW45:AW106)</f>
        <v>65.033000000000001</v>
      </c>
      <c r="AX44" s="405">
        <f>SUBTOTAL(9,AX45:AX106)</f>
        <v>67.149000000000001</v>
      </c>
      <c r="AY44" s="405">
        <f>AY45</f>
        <v>0</v>
      </c>
      <c r="AZ44" s="405">
        <f>AZ45</f>
        <v>0</v>
      </c>
      <c r="BA44" s="24">
        <f t="shared" si="7"/>
        <v>67.149100000000004</v>
      </c>
      <c r="BB44" s="21"/>
      <c r="BC44" s="21"/>
      <c r="BD44" s="21"/>
      <c r="BE44" s="21"/>
      <c r="BF44" s="21"/>
      <c r="BG44" s="21"/>
      <c r="BH44" s="21"/>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row>
    <row r="45" spans="1:90" ht="48" customHeight="1" outlineLevel="1" x14ac:dyDescent="0.25">
      <c r="A45" s="6"/>
      <c r="B45" s="409" t="s">
        <v>110</v>
      </c>
      <c r="C45" s="409" t="s">
        <v>109</v>
      </c>
      <c r="D45" s="403" t="s">
        <v>93</v>
      </c>
      <c r="E45" s="405">
        <f t="shared" ref="E45:AV45" si="12">SUBTOTAL(9,E46:E64)</f>
        <v>0</v>
      </c>
      <c r="F45" s="405">
        <f t="shared" si="12"/>
        <v>0</v>
      </c>
      <c r="G45" s="405">
        <f t="shared" si="12"/>
        <v>0</v>
      </c>
      <c r="H45" s="405">
        <f t="shared" si="12"/>
        <v>0</v>
      </c>
      <c r="I45" s="405">
        <f t="shared" si="12"/>
        <v>0</v>
      </c>
      <c r="J45" s="405">
        <f t="shared" si="12"/>
        <v>0</v>
      </c>
      <c r="K45" s="405">
        <f t="shared" si="12"/>
        <v>0</v>
      </c>
      <c r="L45" s="405">
        <f t="shared" si="12"/>
        <v>0</v>
      </c>
      <c r="M45" s="405">
        <f t="shared" si="12"/>
        <v>0</v>
      </c>
      <c r="N45" s="405">
        <f t="shared" si="12"/>
        <v>0</v>
      </c>
      <c r="O45" s="405">
        <f t="shared" si="12"/>
        <v>0</v>
      </c>
      <c r="P45" s="405">
        <f t="shared" si="12"/>
        <v>0</v>
      </c>
      <c r="Q45" s="405">
        <f t="shared" si="12"/>
        <v>0</v>
      </c>
      <c r="R45" s="405">
        <f t="shared" si="12"/>
        <v>0</v>
      </c>
      <c r="S45" s="405">
        <f t="shared" si="12"/>
        <v>0</v>
      </c>
      <c r="T45" s="405">
        <f t="shared" si="12"/>
        <v>0</v>
      </c>
      <c r="U45" s="405">
        <f t="shared" si="12"/>
        <v>0</v>
      </c>
      <c r="V45" s="405">
        <f t="shared" si="12"/>
        <v>0</v>
      </c>
      <c r="W45" s="405">
        <f t="shared" si="12"/>
        <v>0</v>
      </c>
      <c r="X45" s="405">
        <f t="shared" si="12"/>
        <v>0</v>
      </c>
      <c r="Y45" s="405">
        <f t="shared" si="12"/>
        <v>0</v>
      </c>
      <c r="Z45" s="405">
        <f t="shared" si="12"/>
        <v>0</v>
      </c>
      <c r="AA45" s="405">
        <f t="shared" si="12"/>
        <v>0</v>
      </c>
      <c r="AB45" s="405">
        <f t="shared" si="12"/>
        <v>0</v>
      </c>
      <c r="AC45" s="405">
        <f t="shared" si="12"/>
        <v>0</v>
      </c>
      <c r="AD45" s="405">
        <f t="shared" si="12"/>
        <v>0</v>
      </c>
      <c r="AE45" s="405">
        <f t="shared" si="12"/>
        <v>0</v>
      </c>
      <c r="AF45" s="405">
        <f t="shared" si="12"/>
        <v>0</v>
      </c>
      <c r="AG45" s="405">
        <f t="shared" si="12"/>
        <v>0</v>
      </c>
      <c r="AH45" s="405">
        <f t="shared" si="12"/>
        <v>0</v>
      </c>
      <c r="AI45" s="405">
        <f t="shared" si="12"/>
        <v>0</v>
      </c>
      <c r="AJ45" s="405">
        <f t="shared" si="12"/>
        <v>0</v>
      </c>
      <c r="AK45" s="405">
        <f t="shared" si="12"/>
        <v>0</v>
      </c>
      <c r="AL45" s="405">
        <f t="shared" si="12"/>
        <v>0</v>
      </c>
      <c r="AM45" s="405">
        <f t="shared" si="12"/>
        <v>0</v>
      </c>
      <c r="AN45" s="405">
        <f t="shared" si="12"/>
        <v>0</v>
      </c>
      <c r="AO45" s="405">
        <f t="shared" si="12"/>
        <v>0</v>
      </c>
      <c r="AP45" s="405">
        <f t="shared" si="12"/>
        <v>0</v>
      </c>
      <c r="AQ45" s="405">
        <f t="shared" si="12"/>
        <v>0</v>
      </c>
      <c r="AR45" s="405">
        <f t="shared" si="12"/>
        <v>0</v>
      </c>
      <c r="AS45" s="405">
        <f t="shared" si="12"/>
        <v>0</v>
      </c>
      <c r="AT45" s="405">
        <f t="shared" si="12"/>
        <v>0</v>
      </c>
      <c r="AU45" s="405">
        <f t="shared" si="12"/>
        <v>0</v>
      </c>
      <c r="AV45" s="405">
        <f t="shared" si="12"/>
        <v>0</v>
      </c>
      <c r="AW45" s="405">
        <f>SUBTOTAL(9,AW46:AW64)</f>
        <v>0</v>
      </c>
      <c r="AX45" s="404">
        <f>AX46+AX62</f>
        <v>0</v>
      </c>
      <c r="AY45" s="404">
        <f>AY46+AY62</f>
        <v>0</v>
      </c>
      <c r="AZ45" s="404">
        <f>AZ46+AZ62</f>
        <v>0</v>
      </c>
      <c r="BA45" s="24">
        <f t="shared" si="7"/>
        <v>0</v>
      </c>
    </row>
    <row r="46" spans="1:90" ht="48" customHeight="1" outlineLevel="1" x14ac:dyDescent="0.25">
      <c r="A46" s="6"/>
      <c r="B46" s="409" t="s">
        <v>112</v>
      </c>
      <c r="C46" s="409" t="s">
        <v>111</v>
      </c>
      <c r="D46" s="403" t="s">
        <v>93</v>
      </c>
      <c r="E46" s="404">
        <f t="shared" ref="E46:AV46" si="13">SUBTOTAL(9,E47:E52)</f>
        <v>0</v>
      </c>
      <c r="F46" s="404">
        <f t="shared" si="13"/>
        <v>0</v>
      </c>
      <c r="G46" s="404">
        <f t="shared" si="13"/>
        <v>0</v>
      </c>
      <c r="H46" s="404">
        <f t="shared" si="13"/>
        <v>0</v>
      </c>
      <c r="I46" s="404">
        <f t="shared" si="13"/>
        <v>0</v>
      </c>
      <c r="J46" s="404">
        <f t="shared" si="13"/>
        <v>0</v>
      </c>
      <c r="K46" s="404">
        <f t="shared" si="13"/>
        <v>0</v>
      </c>
      <c r="L46" s="404">
        <f t="shared" si="13"/>
        <v>0</v>
      </c>
      <c r="M46" s="404">
        <f t="shared" si="13"/>
        <v>0</v>
      </c>
      <c r="N46" s="404">
        <f t="shared" si="13"/>
        <v>0</v>
      </c>
      <c r="O46" s="404">
        <f t="shared" si="13"/>
        <v>0</v>
      </c>
      <c r="P46" s="404">
        <f t="shared" si="13"/>
        <v>0</v>
      </c>
      <c r="Q46" s="404">
        <f t="shared" si="13"/>
        <v>0</v>
      </c>
      <c r="R46" s="404">
        <f t="shared" si="13"/>
        <v>0</v>
      </c>
      <c r="S46" s="404">
        <f t="shared" si="13"/>
        <v>0</v>
      </c>
      <c r="T46" s="404">
        <f t="shared" si="13"/>
        <v>0</v>
      </c>
      <c r="U46" s="404">
        <f t="shared" si="13"/>
        <v>0</v>
      </c>
      <c r="V46" s="404">
        <f t="shared" si="13"/>
        <v>0</v>
      </c>
      <c r="W46" s="404">
        <f t="shared" si="13"/>
        <v>0</v>
      </c>
      <c r="X46" s="404">
        <f t="shared" si="13"/>
        <v>0</v>
      </c>
      <c r="Y46" s="404">
        <f t="shared" si="13"/>
        <v>0</v>
      </c>
      <c r="Z46" s="404">
        <f t="shared" si="13"/>
        <v>0</v>
      </c>
      <c r="AA46" s="404">
        <f t="shared" si="13"/>
        <v>0</v>
      </c>
      <c r="AB46" s="404">
        <f t="shared" si="13"/>
        <v>0</v>
      </c>
      <c r="AC46" s="404">
        <f t="shared" si="13"/>
        <v>0</v>
      </c>
      <c r="AD46" s="404">
        <f t="shared" si="13"/>
        <v>0</v>
      </c>
      <c r="AE46" s="404">
        <f t="shared" si="13"/>
        <v>0</v>
      </c>
      <c r="AF46" s="404">
        <f t="shared" si="13"/>
        <v>0</v>
      </c>
      <c r="AG46" s="404">
        <f t="shared" si="13"/>
        <v>0</v>
      </c>
      <c r="AH46" s="404">
        <f t="shared" si="13"/>
        <v>0</v>
      </c>
      <c r="AI46" s="404">
        <f t="shared" si="13"/>
        <v>0</v>
      </c>
      <c r="AJ46" s="404">
        <f t="shared" si="13"/>
        <v>0</v>
      </c>
      <c r="AK46" s="404">
        <f t="shared" si="13"/>
        <v>0</v>
      </c>
      <c r="AL46" s="404">
        <f t="shared" si="13"/>
        <v>0</v>
      </c>
      <c r="AM46" s="404">
        <f t="shared" si="13"/>
        <v>0</v>
      </c>
      <c r="AN46" s="404">
        <f t="shared" si="13"/>
        <v>0</v>
      </c>
      <c r="AO46" s="404">
        <f t="shared" si="13"/>
        <v>0</v>
      </c>
      <c r="AP46" s="404">
        <f t="shared" si="13"/>
        <v>0</v>
      </c>
      <c r="AQ46" s="404">
        <f t="shared" si="13"/>
        <v>0</v>
      </c>
      <c r="AR46" s="404">
        <f t="shared" si="13"/>
        <v>0</v>
      </c>
      <c r="AS46" s="404">
        <f t="shared" si="13"/>
        <v>0</v>
      </c>
      <c r="AT46" s="404">
        <f t="shared" si="13"/>
        <v>0</v>
      </c>
      <c r="AU46" s="404">
        <f t="shared" si="13"/>
        <v>0</v>
      </c>
      <c r="AV46" s="404">
        <f t="shared" si="13"/>
        <v>0</v>
      </c>
      <c r="AW46" s="404">
        <f>SUBTOTAL(9,AW47:AW52)</f>
        <v>0</v>
      </c>
      <c r="AX46" s="404">
        <f>AX47+AX48+AX49</f>
        <v>0</v>
      </c>
      <c r="AY46" s="404">
        <f>AY47+AY48+AY49</f>
        <v>0</v>
      </c>
      <c r="AZ46" s="404">
        <f>AZ47+AZ48+AZ49</f>
        <v>0</v>
      </c>
      <c r="BA46" s="24"/>
    </row>
    <row r="47" spans="1:90" ht="42" customHeight="1" outlineLevel="1" x14ac:dyDescent="0.25">
      <c r="A47" s="6"/>
      <c r="B47" s="410" t="s">
        <v>1405</v>
      </c>
      <c r="C47" s="411" t="s">
        <v>113</v>
      </c>
      <c r="D47" s="395" t="s">
        <v>93</v>
      </c>
      <c r="E47" s="400">
        <v>0</v>
      </c>
      <c r="F47" s="400">
        <v>0</v>
      </c>
      <c r="G47" s="400">
        <v>0</v>
      </c>
      <c r="H47" s="400">
        <v>0</v>
      </c>
      <c r="I47" s="400">
        <v>0</v>
      </c>
      <c r="J47" s="400">
        <v>0</v>
      </c>
      <c r="K47" s="400">
        <v>0</v>
      </c>
      <c r="L47" s="400">
        <v>0</v>
      </c>
      <c r="M47" s="400">
        <v>0</v>
      </c>
      <c r="N47" s="400">
        <v>0</v>
      </c>
      <c r="O47" s="400">
        <v>0</v>
      </c>
      <c r="P47" s="400">
        <v>0</v>
      </c>
      <c r="Q47" s="400">
        <v>0</v>
      </c>
      <c r="R47" s="400">
        <v>0</v>
      </c>
      <c r="S47" s="400">
        <v>0</v>
      </c>
      <c r="T47" s="400">
        <v>0</v>
      </c>
      <c r="U47" s="400">
        <v>0</v>
      </c>
      <c r="V47" s="400">
        <v>0</v>
      </c>
      <c r="W47" s="400">
        <v>0</v>
      </c>
      <c r="X47" s="400">
        <v>0</v>
      </c>
      <c r="Y47" s="400">
        <v>0</v>
      </c>
      <c r="Z47" s="400">
        <v>0</v>
      </c>
      <c r="AA47" s="400">
        <v>0</v>
      </c>
      <c r="AB47" s="400">
        <v>0</v>
      </c>
      <c r="AC47" s="400">
        <v>0</v>
      </c>
      <c r="AD47" s="400">
        <v>0</v>
      </c>
      <c r="AE47" s="400">
        <v>0</v>
      </c>
      <c r="AF47" s="400">
        <v>0</v>
      </c>
      <c r="AG47" s="400">
        <v>0</v>
      </c>
      <c r="AH47" s="400">
        <v>0</v>
      </c>
      <c r="AI47" s="400">
        <v>0</v>
      </c>
      <c r="AJ47" s="400">
        <v>0</v>
      </c>
      <c r="AK47" s="400">
        <v>0</v>
      </c>
      <c r="AL47" s="400">
        <v>0</v>
      </c>
      <c r="AM47" s="400">
        <v>0</v>
      </c>
      <c r="AN47" s="400">
        <v>0</v>
      </c>
      <c r="AO47" s="400">
        <v>0</v>
      </c>
      <c r="AP47" s="400">
        <v>0</v>
      </c>
      <c r="AQ47" s="400">
        <v>0</v>
      </c>
      <c r="AR47" s="400">
        <v>0</v>
      </c>
      <c r="AS47" s="400">
        <v>0</v>
      </c>
      <c r="AT47" s="400">
        <v>0</v>
      </c>
      <c r="AU47" s="400">
        <v>0</v>
      </c>
      <c r="AV47" s="400">
        <v>0</v>
      </c>
      <c r="AW47" s="400">
        <v>0</v>
      </c>
      <c r="AX47" s="400">
        <v>0</v>
      </c>
      <c r="AY47" s="400">
        <v>0</v>
      </c>
      <c r="AZ47" s="400">
        <v>0</v>
      </c>
      <c r="BA47" s="24">
        <f t="shared" ref="BA47:BA53" si="14">AX47+AP47</f>
        <v>0</v>
      </c>
    </row>
    <row r="48" spans="1:90" ht="42" customHeight="1" outlineLevel="1" x14ac:dyDescent="0.25">
      <c r="A48" s="6"/>
      <c r="B48" s="410" t="s">
        <v>1404</v>
      </c>
      <c r="C48" s="411" t="s">
        <v>1531</v>
      </c>
      <c r="D48" s="395" t="s">
        <v>93</v>
      </c>
      <c r="E48" s="400">
        <v>0</v>
      </c>
      <c r="F48" s="400">
        <v>0</v>
      </c>
      <c r="G48" s="400">
        <v>0</v>
      </c>
      <c r="H48" s="400">
        <v>0</v>
      </c>
      <c r="I48" s="400">
        <v>0</v>
      </c>
      <c r="J48" s="400">
        <v>0</v>
      </c>
      <c r="K48" s="400">
        <v>0</v>
      </c>
      <c r="L48" s="400">
        <v>0</v>
      </c>
      <c r="M48" s="400">
        <v>0</v>
      </c>
      <c r="N48" s="400">
        <v>0</v>
      </c>
      <c r="O48" s="400">
        <v>0</v>
      </c>
      <c r="P48" s="400">
        <v>0</v>
      </c>
      <c r="Q48" s="400">
        <v>0</v>
      </c>
      <c r="R48" s="400">
        <v>0</v>
      </c>
      <c r="S48" s="400">
        <v>0</v>
      </c>
      <c r="T48" s="400">
        <v>0</v>
      </c>
      <c r="U48" s="400">
        <v>0</v>
      </c>
      <c r="V48" s="400">
        <v>0</v>
      </c>
      <c r="W48" s="400">
        <v>0</v>
      </c>
      <c r="X48" s="400">
        <v>0</v>
      </c>
      <c r="Y48" s="400">
        <v>0</v>
      </c>
      <c r="Z48" s="400">
        <v>0</v>
      </c>
      <c r="AA48" s="400">
        <v>0</v>
      </c>
      <c r="AB48" s="400">
        <v>0</v>
      </c>
      <c r="AC48" s="400">
        <v>0</v>
      </c>
      <c r="AD48" s="400">
        <v>0</v>
      </c>
      <c r="AE48" s="400">
        <v>0</v>
      </c>
      <c r="AF48" s="400">
        <v>0</v>
      </c>
      <c r="AG48" s="400">
        <v>0</v>
      </c>
      <c r="AH48" s="400">
        <v>0</v>
      </c>
      <c r="AI48" s="400">
        <v>0</v>
      </c>
      <c r="AJ48" s="400">
        <v>0</v>
      </c>
      <c r="AK48" s="400">
        <v>0</v>
      </c>
      <c r="AL48" s="400">
        <v>0</v>
      </c>
      <c r="AM48" s="400">
        <v>0</v>
      </c>
      <c r="AN48" s="400">
        <v>0</v>
      </c>
      <c r="AO48" s="400">
        <v>0</v>
      </c>
      <c r="AP48" s="400">
        <v>0</v>
      </c>
      <c r="AQ48" s="400">
        <v>0</v>
      </c>
      <c r="AR48" s="400">
        <v>0</v>
      </c>
      <c r="AS48" s="400">
        <v>0</v>
      </c>
      <c r="AT48" s="400">
        <v>0</v>
      </c>
      <c r="AU48" s="400">
        <v>0</v>
      </c>
      <c r="AV48" s="400">
        <v>0</v>
      </c>
      <c r="AW48" s="400">
        <v>0</v>
      </c>
      <c r="AX48" s="400">
        <v>0</v>
      </c>
      <c r="AY48" s="400">
        <v>0</v>
      </c>
      <c r="AZ48" s="400">
        <v>0</v>
      </c>
      <c r="BA48" s="24">
        <f t="shared" si="14"/>
        <v>0</v>
      </c>
    </row>
    <row r="49" spans="1:72" ht="42" customHeight="1" outlineLevel="1" x14ac:dyDescent="0.25">
      <c r="A49" s="6"/>
      <c r="B49" s="410" t="s">
        <v>1403</v>
      </c>
      <c r="C49" s="411" t="s">
        <v>117</v>
      </c>
      <c r="D49" s="395" t="s">
        <v>93</v>
      </c>
      <c r="E49" s="400">
        <v>0</v>
      </c>
      <c r="F49" s="400">
        <v>0</v>
      </c>
      <c r="G49" s="400">
        <v>0</v>
      </c>
      <c r="H49" s="400">
        <v>0</v>
      </c>
      <c r="I49" s="400">
        <v>0</v>
      </c>
      <c r="J49" s="400">
        <v>0</v>
      </c>
      <c r="K49" s="400">
        <v>0</v>
      </c>
      <c r="L49" s="400">
        <v>0</v>
      </c>
      <c r="M49" s="614">
        <v>0</v>
      </c>
      <c r="N49" s="400">
        <v>0</v>
      </c>
      <c r="O49" s="400">
        <v>0</v>
      </c>
      <c r="P49" s="400">
        <v>0</v>
      </c>
      <c r="Q49" s="400">
        <v>0</v>
      </c>
      <c r="R49" s="400">
        <v>0</v>
      </c>
      <c r="S49" s="400">
        <v>0</v>
      </c>
      <c r="T49" s="400">
        <v>0</v>
      </c>
      <c r="U49" s="400">
        <v>0</v>
      </c>
      <c r="V49" s="400">
        <v>0</v>
      </c>
      <c r="W49" s="400">
        <v>0</v>
      </c>
      <c r="X49" s="400">
        <v>0</v>
      </c>
      <c r="Y49" s="400">
        <v>0</v>
      </c>
      <c r="Z49" s="400">
        <v>0</v>
      </c>
      <c r="AA49" s="400">
        <v>0</v>
      </c>
      <c r="AB49" s="400">
        <v>0</v>
      </c>
      <c r="AC49" s="400">
        <v>0</v>
      </c>
      <c r="AD49" s="400">
        <v>0</v>
      </c>
      <c r="AE49" s="400">
        <v>0</v>
      </c>
      <c r="AF49" s="400">
        <v>0</v>
      </c>
      <c r="AG49" s="400">
        <v>0</v>
      </c>
      <c r="AH49" s="400">
        <v>0</v>
      </c>
      <c r="AI49" s="400">
        <v>0</v>
      </c>
      <c r="AJ49" s="400">
        <v>0</v>
      </c>
      <c r="AK49" s="400">
        <v>0</v>
      </c>
      <c r="AL49" s="400">
        <v>0</v>
      </c>
      <c r="AM49" s="400">
        <v>0</v>
      </c>
      <c r="AN49" s="400">
        <v>0</v>
      </c>
      <c r="AO49" s="400">
        <v>0</v>
      </c>
      <c r="AP49" s="400">
        <v>0</v>
      </c>
      <c r="AQ49" s="400">
        <v>0</v>
      </c>
      <c r="AR49" s="400">
        <v>0</v>
      </c>
      <c r="AS49" s="400">
        <v>0</v>
      </c>
      <c r="AT49" s="400">
        <v>0</v>
      </c>
      <c r="AU49" s="400">
        <v>0</v>
      </c>
      <c r="AV49" s="400">
        <v>0</v>
      </c>
      <c r="AW49" s="400">
        <v>0</v>
      </c>
      <c r="AX49" s="400">
        <v>0</v>
      </c>
      <c r="AY49" s="400">
        <v>0</v>
      </c>
      <c r="AZ49" s="400">
        <v>0</v>
      </c>
      <c r="BA49" s="24">
        <f t="shared" si="14"/>
        <v>0</v>
      </c>
    </row>
    <row r="50" spans="1:72" ht="48" customHeight="1" outlineLevel="1" x14ac:dyDescent="0.25">
      <c r="A50" s="6"/>
      <c r="B50" s="402" t="s">
        <v>114</v>
      </c>
      <c r="C50" s="409" t="s">
        <v>119</v>
      </c>
      <c r="D50" s="402" t="s">
        <v>93</v>
      </c>
      <c r="E50" s="404">
        <v>0</v>
      </c>
      <c r="F50" s="404"/>
      <c r="G50" s="404">
        <v>0</v>
      </c>
      <c r="H50" s="404"/>
      <c r="I50" s="404">
        <v>0</v>
      </c>
      <c r="J50" s="404"/>
      <c r="K50" s="404">
        <v>0</v>
      </c>
      <c r="L50" s="404"/>
      <c r="M50" s="615">
        <v>0</v>
      </c>
      <c r="N50" s="404"/>
      <c r="O50" s="404">
        <v>0</v>
      </c>
      <c r="P50" s="404"/>
      <c r="Q50" s="404">
        <v>0</v>
      </c>
      <c r="R50" s="404"/>
      <c r="S50" s="404">
        <v>0</v>
      </c>
      <c r="T50" s="404"/>
      <c r="U50" s="404">
        <v>0</v>
      </c>
      <c r="V50" s="404"/>
      <c r="W50" s="404">
        <v>0</v>
      </c>
      <c r="X50" s="404"/>
      <c r="Y50" s="404">
        <v>0</v>
      </c>
      <c r="Z50" s="404"/>
      <c r="AA50" s="404">
        <v>0</v>
      </c>
      <c r="AB50" s="404"/>
      <c r="AC50" s="404">
        <v>0</v>
      </c>
      <c r="AD50" s="404"/>
      <c r="AE50" s="404">
        <v>0</v>
      </c>
      <c r="AF50" s="404"/>
      <c r="AG50" s="404">
        <v>0</v>
      </c>
      <c r="AH50" s="404"/>
      <c r="AI50" s="404">
        <v>0</v>
      </c>
      <c r="AJ50" s="404"/>
      <c r="AK50" s="404">
        <v>0</v>
      </c>
      <c r="AL50" s="404"/>
      <c r="AM50" s="404">
        <v>0</v>
      </c>
      <c r="AN50" s="404"/>
      <c r="AO50" s="404">
        <v>0</v>
      </c>
      <c r="AP50" s="404"/>
      <c r="AQ50" s="404">
        <v>0</v>
      </c>
      <c r="AR50" s="404"/>
      <c r="AS50" s="404">
        <v>0</v>
      </c>
      <c r="AT50" s="404"/>
      <c r="AU50" s="404">
        <v>0</v>
      </c>
      <c r="AV50" s="404"/>
      <c r="AW50" s="404">
        <v>0</v>
      </c>
      <c r="AX50" s="404"/>
      <c r="AY50" s="404">
        <v>0</v>
      </c>
      <c r="AZ50" s="412"/>
      <c r="BA50" s="24">
        <f t="shared" si="14"/>
        <v>0</v>
      </c>
    </row>
    <row r="51" spans="1:72" ht="42" customHeight="1" outlineLevel="1" x14ac:dyDescent="0.25">
      <c r="A51" s="6"/>
      <c r="B51" s="411" t="s">
        <v>1532</v>
      </c>
      <c r="C51" s="411" t="s">
        <v>1533</v>
      </c>
      <c r="D51" s="413" t="s">
        <v>93</v>
      </c>
      <c r="E51" s="400">
        <v>0</v>
      </c>
      <c r="F51" s="400">
        <v>0</v>
      </c>
      <c r="G51" s="400">
        <v>0</v>
      </c>
      <c r="H51" s="400">
        <v>0</v>
      </c>
      <c r="I51" s="400">
        <v>0</v>
      </c>
      <c r="J51" s="400">
        <v>0</v>
      </c>
      <c r="K51" s="400">
        <v>0</v>
      </c>
      <c r="L51" s="400">
        <v>0</v>
      </c>
      <c r="M51" s="614">
        <v>0</v>
      </c>
      <c r="N51" s="400">
        <v>0</v>
      </c>
      <c r="O51" s="400">
        <v>0</v>
      </c>
      <c r="P51" s="400">
        <v>0</v>
      </c>
      <c r="Q51" s="400">
        <v>0</v>
      </c>
      <c r="R51" s="400">
        <v>0</v>
      </c>
      <c r="S51" s="400">
        <v>0</v>
      </c>
      <c r="T51" s="400">
        <v>0</v>
      </c>
      <c r="U51" s="400">
        <v>0</v>
      </c>
      <c r="V51" s="400">
        <v>0</v>
      </c>
      <c r="W51" s="400">
        <v>0</v>
      </c>
      <c r="X51" s="400">
        <v>0</v>
      </c>
      <c r="Y51" s="400">
        <v>0</v>
      </c>
      <c r="Z51" s="400">
        <v>0</v>
      </c>
      <c r="AA51" s="400">
        <v>0</v>
      </c>
      <c r="AB51" s="400">
        <v>0</v>
      </c>
      <c r="AC51" s="400">
        <v>0</v>
      </c>
      <c r="AD51" s="400">
        <v>0</v>
      </c>
      <c r="AE51" s="400">
        <v>0</v>
      </c>
      <c r="AF51" s="400">
        <v>0</v>
      </c>
      <c r="AG51" s="400">
        <v>0</v>
      </c>
      <c r="AH51" s="400">
        <v>0</v>
      </c>
      <c r="AI51" s="400">
        <v>0</v>
      </c>
      <c r="AJ51" s="400">
        <v>0</v>
      </c>
      <c r="AK51" s="400">
        <v>0</v>
      </c>
      <c r="AL51" s="400">
        <v>0</v>
      </c>
      <c r="AM51" s="400">
        <v>0</v>
      </c>
      <c r="AN51" s="400">
        <v>0</v>
      </c>
      <c r="AO51" s="400">
        <v>0</v>
      </c>
      <c r="AP51" s="400">
        <v>0</v>
      </c>
      <c r="AQ51" s="400">
        <v>0</v>
      </c>
      <c r="AR51" s="400">
        <v>0</v>
      </c>
      <c r="AS51" s="400">
        <v>0</v>
      </c>
      <c r="AT51" s="400">
        <v>0</v>
      </c>
      <c r="AU51" s="400">
        <v>0</v>
      </c>
      <c r="AV51" s="400">
        <v>0</v>
      </c>
      <c r="AW51" s="400">
        <v>0</v>
      </c>
      <c r="AX51" s="400">
        <v>0</v>
      </c>
      <c r="AY51" s="400">
        <v>0</v>
      </c>
      <c r="AZ51" s="400">
        <v>0</v>
      </c>
      <c r="BA51" s="24">
        <f t="shared" si="14"/>
        <v>0</v>
      </c>
    </row>
    <row r="52" spans="1:72" ht="42" customHeight="1" outlineLevel="1" x14ac:dyDescent="0.25">
      <c r="A52" s="6"/>
      <c r="B52" s="410" t="s">
        <v>1534</v>
      </c>
      <c r="C52" s="411" t="s">
        <v>123</v>
      </c>
      <c r="D52" s="413" t="s">
        <v>93</v>
      </c>
      <c r="E52" s="400">
        <v>0</v>
      </c>
      <c r="F52" s="400">
        <v>0</v>
      </c>
      <c r="G52" s="400">
        <v>0</v>
      </c>
      <c r="H52" s="400">
        <v>0</v>
      </c>
      <c r="I52" s="400">
        <v>0</v>
      </c>
      <c r="J52" s="400">
        <v>0</v>
      </c>
      <c r="K52" s="400">
        <v>0</v>
      </c>
      <c r="L52" s="400">
        <v>0</v>
      </c>
      <c r="M52" s="614">
        <v>0</v>
      </c>
      <c r="N52" s="400">
        <v>0</v>
      </c>
      <c r="O52" s="400">
        <v>0</v>
      </c>
      <c r="P52" s="400">
        <v>0</v>
      </c>
      <c r="Q52" s="400">
        <v>0</v>
      </c>
      <c r="R52" s="400">
        <v>0</v>
      </c>
      <c r="S52" s="400">
        <v>0</v>
      </c>
      <c r="T52" s="400">
        <v>0</v>
      </c>
      <c r="U52" s="400">
        <v>0</v>
      </c>
      <c r="V52" s="400">
        <v>0</v>
      </c>
      <c r="W52" s="400">
        <v>0</v>
      </c>
      <c r="X52" s="400">
        <v>0</v>
      </c>
      <c r="Y52" s="400">
        <v>0</v>
      </c>
      <c r="Z52" s="400">
        <v>0</v>
      </c>
      <c r="AA52" s="400">
        <v>0</v>
      </c>
      <c r="AB52" s="400">
        <v>0</v>
      </c>
      <c r="AC52" s="400">
        <v>0</v>
      </c>
      <c r="AD52" s="400">
        <v>0</v>
      </c>
      <c r="AE52" s="400">
        <v>0</v>
      </c>
      <c r="AF52" s="400">
        <v>0</v>
      </c>
      <c r="AG52" s="400">
        <v>0</v>
      </c>
      <c r="AH52" s="400">
        <v>0</v>
      </c>
      <c r="AI52" s="400">
        <v>0</v>
      </c>
      <c r="AJ52" s="400">
        <v>0</v>
      </c>
      <c r="AK52" s="400">
        <v>0</v>
      </c>
      <c r="AL52" s="400">
        <v>0</v>
      </c>
      <c r="AM52" s="400">
        <v>0</v>
      </c>
      <c r="AN52" s="400">
        <v>0</v>
      </c>
      <c r="AO52" s="400">
        <v>0</v>
      </c>
      <c r="AP52" s="400">
        <v>0</v>
      </c>
      <c r="AQ52" s="400">
        <v>0</v>
      </c>
      <c r="AR52" s="400">
        <v>0</v>
      </c>
      <c r="AS52" s="400">
        <v>0</v>
      </c>
      <c r="AT52" s="400">
        <v>0</v>
      </c>
      <c r="AU52" s="400">
        <v>0</v>
      </c>
      <c r="AV52" s="400">
        <v>0</v>
      </c>
      <c r="AW52" s="400">
        <v>0</v>
      </c>
      <c r="AX52" s="400">
        <v>0</v>
      </c>
      <c r="AY52" s="400">
        <v>0</v>
      </c>
      <c r="AZ52" s="400">
        <v>0</v>
      </c>
      <c r="BA52" s="24">
        <f t="shared" si="14"/>
        <v>0</v>
      </c>
    </row>
    <row r="53" spans="1:72" ht="48" customHeight="1" outlineLevel="1" x14ac:dyDescent="0.25">
      <c r="A53" s="6"/>
      <c r="B53" s="402" t="s">
        <v>116</v>
      </c>
      <c r="C53" s="402" t="s">
        <v>1535</v>
      </c>
      <c r="D53" s="402" t="s">
        <v>93</v>
      </c>
      <c r="E53" s="414">
        <v>0</v>
      </c>
      <c r="F53" s="414">
        <v>0</v>
      </c>
      <c r="G53" s="414">
        <v>0</v>
      </c>
      <c r="H53" s="414">
        <v>0</v>
      </c>
      <c r="I53" s="414">
        <v>0</v>
      </c>
      <c r="J53" s="414">
        <v>0</v>
      </c>
      <c r="K53" s="414">
        <v>0</v>
      </c>
      <c r="L53" s="414">
        <v>0</v>
      </c>
      <c r="M53" s="616">
        <v>0</v>
      </c>
      <c r="N53" s="414">
        <v>0</v>
      </c>
      <c r="O53" s="414">
        <v>0</v>
      </c>
      <c r="P53" s="414">
        <v>0</v>
      </c>
      <c r="Q53" s="414">
        <v>0</v>
      </c>
      <c r="R53" s="414">
        <v>0</v>
      </c>
      <c r="S53" s="414">
        <v>0</v>
      </c>
      <c r="T53" s="414">
        <v>0</v>
      </c>
      <c r="U53" s="414">
        <v>0</v>
      </c>
      <c r="V53" s="414">
        <v>0</v>
      </c>
      <c r="W53" s="414">
        <v>0</v>
      </c>
      <c r="X53" s="414">
        <v>0</v>
      </c>
      <c r="Y53" s="414">
        <v>0</v>
      </c>
      <c r="Z53" s="414">
        <v>0</v>
      </c>
      <c r="AA53" s="414">
        <v>0</v>
      </c>
      <c r="AB53" s="414">
        <v>0</v>
      </c>
      <c r="AC53" s="414">
        <v>0</v>
      </c>
      <c r="AD53" s="414">
        <v>0</v>
      </c>
      <c r="AE53" s="414">
        <v>0</v>
      </c>
      <c r="AF53" s="414">
        <v>0</v>
      </c>
      <c r="AG53" s="414">
        <v>0</v>
      </c>
      <c r="AH53" s="414">
        <v>0</v>
      </c>
      <c r="AI53" s="414">
        <v>0</v>
      </c>
      <c r="AJ53" s="414">
        <v>0</v>
      </c>
      <c r="AK53" s="414">
        <v>0</v>
      </c>
      <c r="AL53" s="414">
        <v>0</v>
      </c>
      <c r="AM53" s="414">
        <v>0</v>
      </c>
      <c r="AN53" s="414">
        <v>0</v>
      </c>
      <c r="AO53" s="414">
        <v>0</v>
      </c>
      <c r="AP53" s="414">
        <v>0</v>
      </c>
      <c r="AQ53" s="414">
        <v>0</v>
      </c>
      <c r="AR53" s="414">
        <v>0</v>
      </c>
      <c r="AS53" s="414">
        <v>0</v>
      </c>
      <c r="AT53" s="414">
        <v>0</v>
      </c>
      <c r="AU53" s="414">
        <v>0</v>
      </c>
      <c r="AV53" s="414">
        <v>0</v>
      </c>
      <c r="AW53" s="414">
        <v>0</v>
      </c>
      <c r="AX53" s="414">
        <v>0</v>
      </c>
      <c r="AY53" s="414">
        <v>0</v>
      </c>
      <c r="AZ53" s="414">
        <v>0</v>
      </c>
      <c r="BA53" s="24">
        <f t="shared" si="14"/>
        <v>0</v>
      </c>
    </row>
    <row r="54" spans="1:72" ht="48" customHeight="1" outlineLevel="1" x14ac:dyDescent="0.25">
      <c r="A54" s="6"/>
      <c r="B54" s="402" t="s">
        <v>1536</v>
      </c>
      <c r="C54" s="402" t="s">
        <v>795</v>
      </c>
      <c r="D54" s="402" t="s">
        <v>93</v>
      </c>
      <c r="E54" s="414"/>
      <c r="F54" s="414"/>
      <c r="G54" s="414"/>
      <c r="H54" s="414"/>
      <c r="I54" s="414"/>
      <c r="J54" s="414"/>
      <c r="K54" s="414"/>
      <c r="L54" s="414"/>
      <c r="M54" s="616"/>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4"/>
      <c r="AX54" s="414"/>
      <c r="AY54" s="414"/>
      <c r="AZ54" s="414"/>
      <c r="BA54" s="24"/>
    </row>
    <row r="55" spans="1:72" ht="42" customHeight="1" outlineLevel="1" x14ac:dyDescent="0.25">
      <c r="A55" s="6"/>
      <c r="B55" s="413" t="s">
        <v>1536</v>
      </c>
      <c r="C55" s="413" t="s">
        <v>1537</v>
      </c>
      <c r="D55" s="413" t="s">
        <v>93</v>
      </c>
      <c r="E55" s="396"/>
      <c r="F55" s="396"/>
      <c r="G55" s="396"/>
      <c r="H55" s="396"/>
      <c r="I55" s="396"/>
      <c r="J55" s="396"/>
      <c r="K55" s="396"/>
      <c r="L55" s="396"/>
      <c r="M55" s="617"/>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24"/>
    </row>
    <row r="56" spans="1:72" ht="42" customHeight="1" outlineLevel="1" x14ac:dyDescent="0.25">
      <c r="A56" s="6"/>
      <c r="B56" s="413" t="s">
        <v>1536</v>
      </c>
      <c r="C56" s="413" t="s">
        <v>1539</v>
      </c>
      <c r="D56" s="413" t="s">
        <v>93</v>
      </c>
      <c r="E56" s="396"/>
      <c r="F56" s="396"/>
      <c r="G56" s="396"/>
      <c r="H56" s="396"/>
      <c r="I56" s="396"/>
      <c r="J56" s="396"/>
      <c r="K56" s="396"/>
      <c r="L56" s="396"/>
      <c r="M56" s="617"/>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24"/>
    </row>
    <row r="57" spans="1:72" ht="42" customHeight="1" outlineLevel="1" x14ac:dyDescent="0.25">
      <c r="A57" s="6"/>
      <c r="B57" s="413" t="s">
        <v>1536</v>
      </c>
      <c r="C57" s="413" t="s">
        <v>1540</v>
      </c>
      <c r="D57" s="413" t="s">
        <v>93</v>
      </c>
      <c r="E57" s="396"/>
      <c r="F57" s="396"/>
      <c r="G57" s="396"/>
      <c r="H57" s="396"/>
      <c r="I57" s="396"/>
      <c r="J57" s="396"/>
      <c r="K57" s="396"/>
      <c r="L57" s="396"/>
      <c r="M57" s="617"/>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24"/>
    </row>
    <row r="58" spans="1:72" ht="48" customHeight="1" outlineLevel="1" x14ac:dyDescent="0.25">
      <c r="A58" s="6"/>
      <c r="B58" s="599" t="s">
        <v>1538</v>
      </c>
      <c r="C58" s="402" t="s">
        <v>795</v>
      </c>
      <c r="D58" s="402" t="s">
        <v>93</v>
      </c>
      <c r="E58" s="414"/>
      <c r="F58" s="414"/>
      <c r="G58" s="414"/>
      <c r="H58" s="414"/>
      <c r="I58" s="414"/>
      <c r="J58" s="414"/>
      <c r="K58" s="414"/>
      <c r="L58" s="414"/>
      <c r="M58" s="616"/>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24"/>
    </row>
    <row r="59" spans="1:72" ht="42" customHeight="1" outlineLevel="1" x14ac:dyDescent="0.25">
      <c r="A59" s="6"/>
      <c r="B59" s="413" t="s">
        <v>1538</v>
      </c>
      <c r="C59" s="413" t="s">
        <v>1537</v>
      </c>
      <c r="D59" s="413" t="s">
        <v>93</v>
      </c>
      <c r="E59" s="396"/>
      <c r="F59" s="396"/>
      <c r="G59" s="396"/>
      <c r="H59" s="396"/>
      <c r="I59" s="396"/>
      <c r="J59" s="396"/>
      <c r="K59" s="396"/>
      <c r="L59" s="396"/>
      <c r="M59" s="617"/>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24"/>
    </row>
    <row r="60" spans="1:72" ht="42" customHeight="1" outlineLevel="1" x14ac:dyDescent="0.25">
      <c r="A60" s="6"/>
      <c r="B60" s="413" t="s">
        <v>1538</v>
      </c>
      <c r="C60" s="413" t="s">
        <v>1539</v>
      </c>
      <c r="D60" s="413" t="s">
        <v>93</v>
      </c>
      <c r="E60" s="396"/>
      <c r="F60" s="396"/>
      <c r="G60" s="396"/>
      <c r="H60" s="396"/>
      <c r="I60" s="396"/>
      <c r="J60" s="396"/>
      <c r="K60" s="396"/>
      <c r="L60" s="396"/>
      <c r="M60" s="617"/>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24"/>
    </row>
    <row r="61" spans="1:72" ht="42" customHeight="1" outlineLevel="1" x14ac:dyDescent="0.25">
      <c r="A61" s="6"/>
      <c r="B61" s="413" t="s">
        <v>1538</v>
      </c>
      <c r="C61" s="413" t="s">
        <v>1540</v>
      </c>
      <c r="D61" s="413" t="s">
        <v>93</v>
      </c>
      <c r="E61" s="396"/>
      <c r="F61" s="396"/>
      <c r="G61" s="396"/>
      <c r="H61" s="396"/>
      <c r="I61" s="396"/>
      <c r="J61" s="396"/>
      <c r="K61" s="396"/>
      <c r="L61" s="396"/>
      <c r="M61" s="617"/>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24"/>
    </row>
    <row r="62" spans="1:72" ht="48" customHeight="1" outlineLevel="1" x14ac:dyDescent="0.25">
      <c r="A62" s="6"/>
      <c r="B62" s="415" t="s">
        <v>706</v>
      </c>
      <c r="C62" s="402" t="s">
        <v>1541</v>
      </c>
      <c r="D62" s="402" t="s">
        <v>93</v>
      </c>
      <c r="E62" s="414">
        <f t="shared" ref="E62:AZ62" si="15">SUBTOTAL(9,E63:E64)</f>
        <v>0</v>
      </c>
      <c r="F62" s="414">
        <f t="shared" si="15"/>
        <v>0</v>
      </c>
      <c r="G62" s="414">
        <f t="shared" si="15"/>
        <v>0</v>
      </c>
      <c r="H62" s="414">
        <f t="shared" si="15"/>
        <v>0</v>
      </c>
      <c r="I62" s="414">
        <f t="shared" si="15"/>
        <v>0</v>
      </c>
      <c r="J62" s="414">
        <f t="shared" si="15"/>
        <v>0</v>
      </c>
      <c r="K62" s="414">
        <f t="shared" si="15"/>
        <v>0</v>
      </c>
      <c r="L62" s="414">
        <f t="shared" si="15"/>
        <v>0</v>
      </c>
      <c r="M62" s="414">
        <f t="shared" si="15"/>
        <v>0</v>
      </c>
      <c r="N62" s="414">
        <f t="shared" si="15"/>
        <v>0</v>
      </c>
      <c r="O62" s="414">
        <f t="shared" si="15"/>
        <v>0</v>
      </c>
      <c r="P62" s="414">
        <f t="shared" si="15"/>
        <v>0</v>
      </c>
      <c r="Q62" s="414">
        <f t="shared" si="15"/>
        <v>0</v>
      </c>
      <c r="R62" s="414">
        <f t="shared" si="15"/>
        <v>0</v>
      </c>
      <c r="S62" s="414">
        <f t="shared" si="15"/>
        <v>0</v>
      </c>
      <c r="T62" s="414">
        <f t="shared" si="15"/>
        <v>0</v>
      </c>
      <c r="U62" s="414">
        <f t="shared" si="15"/>
        <v>0</v>
      </c>
      <c r="V62" s="414">
        <f t="shared" si="15"/>
        <v>0</v>
      </c>
      <c r="W62" s="414">
        <f t="shared" si="15"/>
        <v>0</v>
      </c>
      <c r="X62" s="414">
        <f t="shared" si="15"/>
        <v>0</v>
      </c>
      <c r="Y62" s="414">
        <f t="shared" si="15"/>
        <v>0</v>
      </c>
      <c r="Z62" s="414">
        <f t="shared" si="15"/>
        <v>0</v>
      </c>
      <c r="AA62" s="414">
        <f t="shared" si="15"/>
        <v>0</v>
      </c>
      <c r="AB62" s="414">
        <f t="shared" si="15"/>
        <v>0</v>
      </c>
      <c r="AC62" s="414">
        <f t="shared" si="15"/>
        <v>0</v>
      </c>
      <c r="AD62" s="414">
        <f t="shared" si="15"/>
        <v>0</v>
      </c>
      <c r="AE62" s="414">
        <f t="shared" si="15"/>
        <v>0</v>
      </c>
      <c r="AF62" s="414">
        <f t="shared" si="15"/>
        <v>0</v>
      </c>
      <c r="AG62" s="414">
        <f t="shared" si="15"/>
        <v>0</v>
      </c>
      <c r="AH62" s="414">
        <f t="shared" si="15"/>
        <v>0</v>
      </c>
      <c r="AI62" s="414">
        <f t="shared" si="15"/>
        <v>0</v>
      </c>
      <c r="AJ62" s="414">
        <f t="shared" si="15"/>
        <v>0</v>
      </c>
      <c r="AK62" s="414">
        <f t="shared" si="15"/>
        <v>0</v>
      </c>
      <c r="AL62" s="414">
        <f t="shared" si="15"/>
        <v>0</v>
      </c>
      <c r="AM62" s="414">
        <f t="shared" si="15"/>
        <v>0</v>
      </c>
      <c r="AN62" s="414">
        <f t="shared" si="15"/>
        <v>0</v>
      </c>
      <c r="AO62" s="414">
        <f t="shared" si="15"/>
        <v>0</v>
      </c>
      <c r="AP62" s="414">
        <f t="shared" si="15"/>
        <v>0</v>
      </c>
      <c r="AQ62" s="414">
        <f t="shared" si="15"/>
        <v>0</v>
      </c>
      <c r="AR62" s="414">
        <f t="shared" si="15"/>
        <v>0</v>
      </c>
      <c r="AS62" s="414">
        <f t="shared" si="15"/>
        <v>0</v>
      </c>
      <c r="AT62" s="414">
        <f t="shared" si="15"/>
        <v>0</v>
      </c>
      <c r="AU62" s="414">
        <f t="shared" si="15"/>
        <v>0</v>
      </c>
      <c r="AV62" s="414">
        <f t="shared" si="15"/>
        <v>0</v>
      </c>
      <c r="AW62" s="414">
        <f t="shared" si="15"/>
        <v>0</v>
      </c>
      <c r="AX62" s="414">
        <f t="shared" si="15"/>
        <v>0</v>
      </c>
      <c r="AY62" s="414">
        <f t="shared" si="15"/>
        <v>0</v>
      </c>
      <c r="AZ62" s="414">
        <f t="shared" si="15"/>
        <v>0</v>
      </c>
      <c r="BA62" s="24">
        <f>AX62+AP62</f>
        <v>0</v>
      </c>
    </row>
    <row r="63" spans="1:72" ht="42" customHeight="1" outlineLevel="1" x14ac:dyDescent="0.25">
      <c r="A63" s="6"/>
      <c r="B63" s="600" t="s">
        <v>1542</v>
      </c>
      <c r="C63" s="395" t="s">
        <v>266</v>
      </c>
      <c r="D63" s="413" t="s">
        <v>93</v>
      </c>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c r="AY63" s="396"/>
      <c r="AZ63" s="396"/>
      <c r="BA63" s="24"/>
    </row>
    <row r="64" spans="1:72" s="25" customFormat="1" ht="42" customHeight="1" outlineLevel="1" x14ac:dyDescent="0.25">
      <c r="A64" s="6"/>
      <c r="B64" s="397" t="s">
        <v>1543</v>
      </c>
      <c r="C64" s="398" t="s">
        <v>129</v>
      </c>
      <c r="D64" s="399" t="s">
        <v>93</v>
      </c>
      <c r="E64" s="400">
        <v>0</v>
      </c>
      <c r="F64" s="400">
        <v>0</v>
      </c>
      <c r="G64" s="400">
        <v>0</v>
      </c>
      <c r="H64" s="400">
        <v>0</v>
      </c>
      <c r="I64" s="400">
        <v>0</v>
      </c>
      <c r="J64" s="400">
        <v>0</v>
      </c>
      <c r="K64" s="400">
        <v>0</v>
      </c>
      <c r="L64" s="400">
        <v>0</v>
      </c>
      <c r="M64" s="614">
        <v>0</v>
      </c>
      <c r="N64" s="400">
        <v>0</v>
      </c>
      <c r="O64" s="400">
        <v>0</v>
      </c>
      <c r="P64" s="400">
        <v>0</v>
      </c>
      <c r="Q64" s="400">
        <v>0</v>
      </c>
      <c r="R64" s="400">
        <v>0</v>
      </c>
      <c r="S64" s="400">
        <v>0</v>
      </c>
      <c r="T64" s="400">
        <v>0</v>
      </c>
      <c r="U64" s="400">
        <v>0</v>
      </c>
      <c r="V64" s="400">
        <v>0</v>
      </c>
      <c r="W64" s="400">
        <v>0</v>
      </c>
      <c r="X64" s="400">
        <v>0</v>
      </c>
      <c r="Y64" s="400">
        <v>0</v>
      </c>
      <c r="Z64" s="400">
        <v>0</v>
      </c>
      <c r="AA64" s="400">
        <v>0</v>
      </c>
      <c r="AB64" s="400">
        <v>0</v>
      </c>
      <c r="AC64" s="400">
        <v>0</v>
      </c>
      <c r="AD64" s="400">
        <v>0</v>
      </c>
      <c r="AE64" s="400">
        <v>0</v>
      </c>
      <c r="AF64" s="400">
        <v>0</v>
      </c>
      <c r="AG64" s="400">
        <v>0</v>
      </c>
      <c r="AH64" s="400">
        <v>0</v>
      </c>
      <c r="AI64" s="400">
        <v>0</v>
      </c>
      <c r="AJ64" s="400">
        <v>0</v>
      </c>
      <c r="AK64" s="400">
        <v>0</v>
      </c>
      <c r="AL64" s="400">
        <v>0</v>
      </c>
      <c r="AM64" s="400">
        <v>0</v>
      </c>
      <c r="AN64" s="400">
        <v>0</v>
      </c>
      <c r="AO64" s="400">
        <v>0</v>
      </c>
      <c r="AP64" s="400">
        <v>0</v>
      </c>
      <c r="AQ64" s="400">
        <v>0</v>
      </c>
      <c r="AR64" s="400">
        <v>0</v>
      </c>
      <c r="AS64" s="400">
        <v>0</v>
      </c>
      <c r="AT64" s="400">
        <v>0</v>
      </c>
      <c r="AU64" s="400">
        <v>0</v>
      </c>
      <c r="AV64" s="400">
        <v>0</v>
      </c>
      <c r="AW64" s="400">
        <v>0</v>
      </c>
      <c r="AX64" s="400">
        <v>0</v>
      </c>
      <c r="AY64" s="400">
        <v>0</v>
      </c>
      <c r="AZ64" s="400">
        <v>0</v>
      </c>
      <c r="BA64" s="24">
        <f>AX64+AP64</f>
        <v>0</v>
      </c>
      <c r="BB64" s="7"/>
      <c r="BC64" s="7"/>
      <c r="BD64" s="7"/>
      <c r="BE64" s="7"/>
      <c r="BF64" s="7"/>
      <c r="BG64" s="7"/>
      <c r="BH64" s="7"/>
      <c r="BI64" s="6"/>
      <c r="BJ64" s="6"/>
      <c r="BK64" s="6"/>
      <c r="BL64" s="6"/>
      <c r="BM64" s="6"/>
      <c r="BN64" s="6"/>
      <c r="BO64" s="6"/>
      <c r="BP64" s="6"/>
      <c r="BQ64" s="6"/>
      <c r="BR64" s="6"/>
      <c r="BS64" s="6"/>
      <c r="BT64" s="6"/>
    </row>
    <row r="65" spans="1:72" s="25" customFormat="1" ht="48" customHeight="1" outlineLevel="1" x14ac:dyDescent="0.25">
      <c r="A65" s="6"/>
      <c r="B65" s="416" t="s">
        <v>118</v>
      </c>
      <c r="C65" s="417" t="s">
        <v>131</v>
      </c>
      <c r="D65" s="403" t="s">
        <v>93</v>
      </c>
      <c r="E65" s="405">
        <f t="shared" ref="E65:AV65" si="16">SUBTOTAL(9,E66:E81)</f>
        <v>0</v>
      </c>
      <c r="F65" s="405">
        <f t="shared" si="16"/>
        <v>0</v>
      </c>
      <c r="G65" s="405">
        <f t="shared" si="16"/>
        <v>0</v>
      </c>
      <c r="H65" s="405">
        <f t="shared" si="16"/>
        <v>0</v>
      </c>
      <c r="I65" s="405">
        <f t="shared" si="16"/>
        <v>0</v>
      </c>
      <c r="J65" s="405">
        <f t="shared" si="16"/>
        <v>0</v>
      </c>
      <c r="K65" s="405">
        <f t="shared" si="16"/>
        <v>0</v>
      </c>
      <c r="L65" s="405">
        <f t="shared" si="16"/>
        <v>0</v>
      </c>
      <c r="M65" s="405">
        <f t="shared" si="16"/>
        <v>0</v>
      </c>
      <c r="N65" s="405">
        <f t="shared" si="16"/>
        <v>0</v>
      </c>
      <c r="O65" s="405">
        <f t="shared" si="16"/>
        <v>0</v>
      </c>
      <c r="P65" s="405">
        <f t="shared" si="16"/>
        <v>0</v>
      </c>
      <c r="Q65" s="405">
        <f t="shared" si="16"/>
        <v>0</v>
      </c>
      <c r="R65" s="405">
        <f t="shared" si="16"/>
        <v>0</v>
      </c>
      <c r="S65" s="405">
        <f t="shared" si="16"/>
        <v>0</v>
      </c>
      <c r="T65" s="405">
        <f t="shared" si="16"/>
        <v>0</v>
      </c>
      <c r="U65" s="405">
        <f t="shared" si="16"/>
        <v>0</v>
      </c>
      <c r="V65" s="405">
        <f t="shared" si="16"/>
        <v>0</v>
      </c>
      <c r="W65" s="405">
        <f t="shared" si="16"/>
        <v>0</v>
      </c>
      <c r="X65" s="405">
        <f t="shared" si="16"/>
        <v>0</v>
      </c>
      <c r="Y65" s="405">
        <f t="shared" si="16"/>
        <v>0</v>
      </c>
      <c r="Z65" s="405">
        <f t="shared" si="16"/>
        <v>0</v>
      </c>
      <c r="AA65" s="405">
        <f t="shared" si="16"/>
        <v>0</v>
      </c>
      <c r="AB65" s="405">
        <f t="shared" si="16"/>
        <v>0</v>
      </c>
      <c r="AC65" s="405">
        <f t="shared" si="16"/>
        <v>0</v>
      </c>
      <c r="AD65" s="405">
        <f t="shared" si="16"/>
        <v>0</v>
      </c>
      <c r="AE65" s="405">
        <f t="shared" si="16"/>
        <v>0</v>
      </c>
      <c r="AF65" s="405">
        <f t="shared" si="16"/>
        <v>0</v>
      </c>
      <c r="AG65" s="405">
        <f t="shared" si="16"/>
        <v>0</v>
      </c>
      <c r="AH65" s="405">
        <f t="shared" si="16"/>
        <v>0</v>
      </c>
      <c r="AI65" s="405">
        <f t="shared" si="16"/>
        <v>0</v>
      </c>
      <c r="AJ65" s="405">
        <f t="shared" si="16"/>
        <v>0</v>
      </c>
      <c r="AK65" s="405">
        <f t="shared" si="16"/>
        <v>0</v>
      </c>
      <c r="AL65" s="405">
        <f t="shared" si="16"/>
        <v>0</v>
      </c>
      <c r="AM65" s="405">
        <f t="shared" si="16"/>
        <v>0</v>
      </c>
      <c r="AN65" s="405">
        <f t="shared" si="16"/>
        <v>0</v>
      </c>
      <c r="AO65" s="405">
        <f t="shared" si="16"/>
        <v>2.5</v>
      </c>
      <c r="AP65" s="405">
        <f t="shared" si="16"/>
        <v>1E-4</v>
      </c>
      <c r="AQ65" s="405">
        <f t="shared" si="16"/>
        <v>0</v>
      </c>
      <c r="AR65" s="405">
        <f t="shared" si="16"/>
        <v>0</v>
      </c>
      <c r="AS65" s="405">
        <f t="shared" si="16"/>
        <v>0</v>
      </c>
      <c r="AT65" s="405">
        <f t="shared" si="16"/>
        <v>0</v>
      </c>
      <c r="AU65" s="405">
        <f t="shared" si="16"/>
        <v>0</v>
      </c>
      <c r="AV65" s="405">
        <f t="shared" si="16"/>
        <v>0</v>
      </c>
      <c r="AW65" s="405">
        <f>SUBTOTAL(9,AW66:AW81)</f>
        <v>61.033000000000001</v>
      </c>
      <c r="AX65" s="405">
        <f>SUBTOTAL(9,AX66:AX81)</f>
        <v>42.440999999999995</v>
      </c>
      <c r="AY65" s="404">
        <f>AY66+AY74+AY77</f>
        <v>0</v>
      </c>
      <c r="AZ65" s="404">
        <f>AZ66+AZ74+AZ77</f>
        <v>0</v>
      </c>
      <c r="BA65" s="24">
        <f>AX65+AP65</f>
        <v>42.441099999999999</v>
      </c>
      <c r="BB65" s="7"/>
      <c r="BC65" s="7"/>
      <c r="BD65" s="7"/>
      <c r="BE65" s="7"/>
      <c r="BF65" s="7"/>
      <c r="BG65" s="7"/>
      <c r="BH65" s="7"/>
      <c r="BI65" s="6"/>
      <c r="BJ65" s="6"/>
      <c r="BK65" s="6"/>
      <c r="BL65" s="6"/>
      <c r="BM65" s="6"/>
      <c r="BN65" s="6"/>
      <c r="BO65" s="6"/>
      <c r="BP65" s="6"/>
      <c r="BQ65" s="6"/>
      <c r="BR65" s="6"/>
      <c r="BS65" s="6"/>
      <c r="BT65" s="6"/>
    </row>
    <row r="66" spans="1:72" s="25" customFormat="1" ht="48" customHeight="1" outlineLevel="1" x14ac:dyDescent="0.25">
      <c r="A66" s="6"/>
      <c r="B66" s="416" t="s">
        <v>120</v>
      </c>
      <c r="C66" s="417" t="s">
        <v>133</v>
      </c>
      <c r="D66" s="416" t="s">
        <v>93</v>
      </c>
      <c r="E66" s="405">
        <f t="shared" ref="E66:AV66" si="17">SUBTOTAL(9,E67:E74)</f>
        <v>0</v>
      </c>
      <c r="F66" s="405">
        <f t="shared" si="17"/>
        <v>0</v>
      </c>
      <c r="G66" s="405">
        <f t="shared" si="17"/>
        <v>0</v>
      </c>
      <c r="H66" s="405">
        <f t="shared" si="17"/>
        <v>0</v>
      </c>
      <c r="I66" s="405">
        <f t="shared" si="17"/>
        <v>0</v>
      </c>
      <c r="J66" s="405">
        <f t="shared" si="17"/>
        <v>0</v>
      </c>
      <c r="K66" s="405">
        <f t="shared" si="17"/>
        <v>0</v>
      </c>
      <c r="L66" s="405">
        <f t="shared" si="17"/>
        <v>0</v>
      </c>
      <c r="M66" s="405">
        <f t="shared" si="17"/>
        <v>0</v>
      </c>
      <c r="N66" s="405">
        <f t="shared" si="17"/>
        <v>0</v>
      </c>
      <c r="O66" s="405">
        <f t="shared" si="17"/>
        <v>0</v>
      </c>
      <c r="P66" s="405">
        <f t="shared" si="17"/>
        <v>0</v>
      </c>
      <c r="Q66" s="405">
        <f t="shared" si="17"/>
        <v>0</v>
      </c>
      <c r="R66" s="405">
        <f t="shared" si="17"/>
        <v>0</v>
      </c>
      <c r="S66" s="405">
        <f t="shared" si="17"/>
        <v>0</v>
      </c>
      <c r="T66" s="405">
        <f t="shared" si="17"/>
        <v>0</v>
      </c>
      <c r="U66" s="405">
        <f t="shared" si="17"/>
        <v>0</v>
      </c>
      <c r="V66" s="405">
        <f t="shared" si="17"/>
        <v>0</v>
      </c>
      <c r="W66" s="405">
        <f t="shared" si="17"/>
        <v>0</v>
      </c>
      <c r="X66" s="405">
        <f t="shared" si="17"/>
        <v>0</v>
      </c>
      <c r="Y66" s="405">
        <f t="shared" si="17"/>
        <v>0</v>
      </c>
      <c r="Z66" s="405">
        <f t="shared" si="17"/>
        <v>0</v>
      </c>
      <c r="AA66" s="405">
        <f t="shared" si="17"/>
        <v>0</v>
      </c>
      <c r="AB66" s="405">
        <f t="shared" si="17"/>
        <v>0</v>
      </c>
      <c r="AC66" s="405">
        <f t="shared" si="17"/>
        <v>0</v>
      </c>
      <c r="AD66" s="405">
        <f t="shared" si="17"/>
        <v>0</v>
      </c>
      <c r="AE66" s="405">
        <f t="shared" si="17"/>
        <v>0</v>
      </c>
      <c r="AF66" s="405">
        <f t="shared" si="17"/>
        <v>0</v>
      </c>
      <c r="AG66" s="405">
        <f t="shared" si="17"/>
        <v>0</v>
      </c>
      <c r="AH66" s="405">
        <f t="shared" si="17"/>
        <v>0</v>
      </c>
      <c r="AI66" s="405">
        <f t="shared" si="17"/>
        <v>0</v>
      </c>
      <c r="AJ66" s="405">
        <f t="shared" si="17"/>
        <v>0</v>
      </c>
      <c r="AK66" s="405">
        <f t="shared" si="17"/>
        <v>0</v>
      </c>
      <c r="AL66" s="405">
        <f t="shared" si="17"/>
        <v>0</v>
      </c>
      <c r="AM66" s="405">
        <f t="shared" si="17"/>
        <v>0</v>
      </c>
      <c r="AN66" s="405">
        <f t="shared" si="17"/>
        <v>0</v>
      </c>
      <c r="AO66" s="405">
        <f t="shared" si="17"/>
        <v>0</v>
      </c>
      <c r="AP66" s="405">
        <f t="shared" si="17"/>
        <v>0</v>
      </c>
      <c r="AQ66" s="405">
        <f t="shared" si="17"/>
        <v>0</v>
      </c>
      <c r="AR66" s="405">
        <f t="shared" si="17"/>
        <v>0</v>
      </c>
      <c r="AS66" s="405">
        <f t="shared" si="17"/>
        <v>0</v>
      </c>
      <c r="AT66" s="405">
        <f t="shared" si="17"/>
        <v>0</v>
      </c>
      <c r="AU66" s="405">
        <f t="shared" si="17"/>
        <v>0</v>
      </c>
      <c r="AV66" s="405">
        <f t="shared" si="17"/>
        <v>0</v>
      </c>
      <c r="AW66" s="405">
        <f>SUBTOTAL(9,AW67:AW74)</f>
        <v>61.033000000000001</v>
      </c>
      <c r="AX66" s="405">
        <f>SUBTOTAL(9,AX67:AX74)</f>
        <v>42.440999999999995</v>
      </c>
      <c r="AY66" s="404">
        <f>AY67+AY68</f>
        <v>0</v>
      </c>
      <c r="AZ66" s="404">
        <f>AZ67+AZ68</f>
        <v>0</v>
      </c>
      <c r="BA66" s="24">
        <f>AX66+AP66</f>
        <v>42.440999999999995</v>
      </c>
      <c r="BB66" s="7"/>
      <c r="BC66" s="7"/>
      <c r="BD66" s="7"/>
      <c r="BE66" s="7"/>
      <c r="BF66" s="7"/>
      <c r="BG66" s="7"/>
      <c r="BH66" s="7"/>
      <c r="BI66" s="6"/>
      <c r="BJ66" s="6"/>
      <c r="BK66" s="6"/>
      <c r="BL66" s="6"/>
      <c r="BM66" s="6"/>
      <c r="BN66" s="6"/>
      <c r="BO66" s="6"/>
      <c r="BP66" s="6"/>
      <c r="BQ66" s="6"/>
      <c r="BR66" s="6"/>
      <c r="BS66" s="6"/>
      <c r="BT66" s="6"/>
    </row>
    <row r="67" spans="1:72" ht="42" customHeight="1" outlineLevel="1" x14ac:dyDescent="0.25">
      <c r="A67" s="6"/>
      <c r="B67" s="397" t="s">
        <v>1544</v>
      </c>
      <c r="C67" s="398" t="s">
        <v>135</v>
      </c>
      <c r="D67" s="418" t="s">
        <v>93</v>
      </c>
      <c r="E67" s="408">
        <v>0</v>
      </c>
      <c r="F67" s="408">
        <v>0</v>
      </c>
      <c r="G67" s="408">
        <v>0</v>
      </c>
      <c r="H67" s="408">
        <v>0</v>
      </c>
      <c r="I67" s="408">
        <v>0</v>
      </c>
      <c r="J67" s="408">
        <v>0</v>
      </c>
      <c r="K67" s="408">
        <v>0</v>
      </c>
      <c r="L67" s="408">
        <v>0</v>
      </c>
      <c r="M67" s="617">
        <v>0</v>
      </c>
      <c r="N67" s="408">
        <v>0</v>
      </c>
      <c r="O67" s="408">
        <v>0</v>
      </c>
      <c r="P67" s="408">
        <v>0</v>
      </c>
      <c r="Q67" s="408">
        <v>0</v>
      </c>
      <c r="R67" s="408">
        <v>0</v>
      </c>
      <c r="S67" s="408">
        <v>0</v>
      </c>
      <c r="T67" s="408">
        <v>0</v>
      </c>
      <c r="U67" s="408">
        <v>0</v>
      </c>
      <c r="V67" s="408">
        <v>0</v>
      </c>
      <c r="W67" s="408">
        <v>0</v>
      </c>
      <c r="X67" s="408">
        <v>0</v>
      </c>
      <c r="Y67" s="408">
        <v>0</v>
      </c>
      <c r="Z67" s="408">
        <v>0</v>
      </c>
      <c r="AA67" s="408">
        <v>0</v>
      </c>
      <c r="AB67" s="408">
        <v>0</v>
      </c>
      <c r="AC67" s="408">
        <v>0</v>
      </c>
      <c r="AD67" s="408">
        <v>0</v>
      </c>
      <c r="AE67" s="408">
        <v>0</v>
      </c>
      <c r="AF67" s="408">
        <v>0</v>
      </c>
      <c r="AG67" s="408">
        <v>0</v>
      </c>
      <c r="AH67" s="408">
        <v>0</v>
      </c>
      <c r="AI67" s="408">
        <v>0</v>
      </c>
      <c r="AJ67" s="408">
        <v>0</v>
      </c>
      <c r="AK67" s="408">
        <v>0</v>
      </c>
      <c r="AL67" s="408">
        <v>0</v>
      </c>
      <c r="AM67" s="408">
        <v>0</v>
      </c>
      <c r="AN67" s="408">
        <v>0</v>
      </c>
      <c r="AO67" s="408">
        <v>0</v>
      </c>
      <c r="AP67" s="408">
        <v>0</v>
      </c>
      <c r="AQ67" s="408">
        <v>0</v>
      </c>
      <c r="AR67" s="408">
        <v>0</v>
      </c>
      <c r="AS67" s="408">
        <v>0</v>
      </c>
      <c r="AT67" s="408">
        <v>0</v>
      </c>
      <c r="AU67" s="408">
        <v>0</v>
      </c>
      <c r="AV67" s="408">
        <v>0</v>
      </c>
      <c r="AW67" s="408">
        <v>0</v>
      </c>
      <c r="AX67" s="408">
        <v>0</v>
      </c>
      <c r="AY67" s="408">
        <v>0</v>
      </c>
      <c r="AZ67" s="408">
        <v>0</v>
      </c>
      <c r="BA67" s="24">
        <f>AX67+AP67</f>
        <v>0</v>
      </c>
      <c r="BB67" s="7"/>
      <c r="BC67" s="7"/>
      <c r="BD67" s="7"/>
      <c r="BE67" s="7"/>
      <c r="BF67" s="7"/>
      <c r="BG67" s="7"/>
      <c r="BH67" s="7"/>
      <c r="BI67" s="6"/>
      <c r="BJ67" s="6"/>
      <c r="BK67" s="6"/>
      <c r="BL67" s="6"/>
      <c r="BM67" s="6"/>
      <c r="BN67" s="6"/>
      <c r="BO67" s="6"/>
      <c r="BP67" s="6"/>
      <c r="BQ67" s="6"/>
      <c r="BR67" s="6"/>
      <c r="BS67" s="6"/>
      <c r="BT67" s="6"/>
    </row>
    <row r="68" spans="1:72" ht="42" customHeight="1" x14ac:dyDescent="0.25">
      <c r="A68" s="6"/>
      <c r="B68" s="397" t="s">
        <v>1545</v>
      </c>
      <c r="C68" s="398" t="s">
        <v>138</v>
      </c>
      <c r="D68" s="418" t="s">
        <v>93</v>
      </c>
      <c r="E68" s="408">
        <f t="shared" ref="E68:AZ68" si="18">SUBTOTAL(9,E69:E72)</f>
        <v>0</v>
      </c>
      <c r="F68" s="408">
        <f t="shared" si="18"/>
        <v>0</v>
      </c>
      <c r="G68" s="408">
        <f t="shared" si="18"/>
        <v>0</v>
      </c>
      <c r="H68" s="408">
        <f t="shared" si="18"/>
        <v>0</v>
      </c>
      <c r="I68" s="408">
        <f t="shared" si="18"/>
        <v>0</v>
      </c>
      <c r="J68" s="408">
        <f t="shared" si="18"/>
        <v>0</v>
      </c>
      <c r="K68" s="408">
        <f t="shared" si="18"/>
        <v>0</v>
      </c>
      <c r="L68" s="408">
        <f t="shared" si="18"/>
        <v>0</v>
      </c>
      <c r="M68" s="408">
        <f t="shared" si="18"/>
        <v>0</v>
      </c>
      <c r="N68" s="408">
        <f t="shared" si="18"/>
        <v>0</v>
      </c>
      <c r="O68" s="408">
        <f t="shared" si="18"/>
        <v>0</v>
      </c>
      <c r="P68" s="408">
        <f t="shared" si="18"/>
        <v>0</v>
      </c>
      <c r="Q68" s="408">
        <f t="shared" si="18"/>
        <v>0</v>
      </c>
      <c r="R68" s="408">
        <f t="shared" si="18"/>
        <v>0</v>
      </c>
      <c r="S68" s="408">
        <f t="shared" si="18"/>
        <v>0</v>
      </c>
      <c r="T68" s="408">
        <f t="shared" si="18"/>
        <v>0</v>
      </c>
      <c r="U68" s="408">
        <f t="shared" si="18"/>
        <v>0</v>
      </c>
      <c r="V68" s="408">
        <f t="shared" si="18"/>
        <v>0</v>
      </c>
      <c r="W68" s="408">
        <f t="shared" si="18"/>
        <v>0</v>
      </c>
      <c r="X68" s="408">
        <f t="shared" si="18"/>
        <v>0</v>
      </c>
      <c r="Y68" s="408">
        <f t="shared" si="18"/>
        <v>0</v>
      </c>
      <c r="Z68" s="408">
        <f t="shared" si="18"/>
        <v>0</v>
      </c>
      <c r="AA68" s="408">
        <f t="shared" si="18"/>
        <v>0</v>
      </c>
      <c r="AB68" s="408">
        <f t="shared" si="18"/>
        <v>0</v>
      </c>
      <c r="AC68" s="408">
        <f t="shared" si="18"/>
        <v>0</v>
      </c>
      <c r="AD68" s="408">
        <f t="shared" si="18"/>
        <v>0</v>
      </c>
      <c r="AE68" s="408">
        <f t="shared" si="18"/>
        <v>0</v>
      </c>
      <c r="AF68" s="408">
        <f t="shared" si="18"/>
        <v>0</v>
      </c>
      <c r="AG68" s="408">
        <f t="shared" si="18"/>
        <v>0</v>
      </c>
      <c r="AH68" s="408">
        <f t="shared" si="18"/>
        <v>0</v>
      </c>
      <c r="AI68" s="408">
        <f t="shared" si="18"/>
        <v>0</v>
      </c>
      <c r="AJ68" s="408">
        <f t="shared" si="18"/>
        <v>0</v>
      </c>
      <c r="AK68" s="408">
        <f t="shared" si="18"/>
        <v>0</v>
      </c>
      <c r="AL68" s="408">
        <f t="shared" si="18"/>
        <v>0</v>
      </c>
      <c r="AM68" s="408">
        <f t="shared" si="18"/>
        <v>0</v>
      </c>
      <c r="AN68" s="408">
        <f t="shared" si="18"/>
        <v>0</v>
      </c>
      <c r="AO68" s="408">
        <f t="shared" si="18"/>
        <v>0</v>
      </c>
      <c r="AP68" s="408">
        <f t="shared" si="18"/>
        <v>0</v>
      </c>
      <c r="AQ68" s="408">
        <f t="shared" si="18"/>
        <v>0</v>
      </c>
      <c r="AR68" s="408">
        <f t="shared" si="18"/>
        <v>0</v>
      </c>
      <c r="AS68" s="408">
        <f t="shared" si="18"/>
        <v>0</v>
      </c>
      <c r="AT68" s="408">
        <f t="shared" si="18"/>
        <v>0</v>
      </c>
      <c r="AU68" s="408">
        <f t="shared" si="18"/>
        <v>0</v>
      </c>
      <c r="AV68" s="408">
        <f t="shared" si="18"/>
        <v>0</v>
      </c>
      <c r="AW68" s="408">
        <f>SUBTOTAL(9,AW69:AW73)</f>
        <v>61.033000000000001</v>
      </c>
      <c r="AX68" s="408">
        <f>SUBTOTAL(9,AX69:AX73)</f>
        <v>42.440999999999995</v>
      </c>
      <c r="AY68" s="408">
        <f t="shared" si="18"/>
        <v>0</v>
      </c>
      <c r="AZ68" s="408">
        <f t="shared" si="18"/>
        <v>0</v>
      </c>
      <c r="BA68" s="24">
        <f>AX68+AP68</f>
        <v>42.440999999999995</v>
      </c>
    </row>
    <row r="69" spans="1:72" ht="33" customHeight="1" x14ac:dyDescent="0.25">
      <c r="B69" s="67" t="s">
        <v>1545</v>
      </c>
      <c r="C69" s="313" t="s">
        <v>1416</v>
      </c>
      <c r="D69" s="67" t="s">
        <v>1622</v>
      </c>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6">
        <v>0</v>
      </c>
      <c r="AX69" s="316">
        <v>9.8539999999999992</v>
      </c>
      <c r="AY69" s="315"/>
      <c r="AZ69" s="315"/>
      <c r="BA69" s="26"/>
    </row>
    <row r="70" spans="1:72" ht="33" customHeight="1" x14ac:dyDescent="0.25">
      <c r="B70" s="67" t="s">
        <v>1545</v>
      </c>
      <c r="C70" s="313" t="s">
        <v>1646</v>
      </c>
      <c r="D70" s="67" t="s">
        <v>1630</v>
      </c>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6">
        <v>9.0039999999999996</v>
      </c>
      <c r="AX70" s="316">
        <v>9.0039999999999996</v>
      </c>
      <c r="AY70" s="315"/>
      <c r="AZ70" s="315"/>
      <c r="BA70" s="26"/>
    </row>
    <row r="71" spans="1:72" ht="33" customHeight="1" x14ac:dyDescent="0.25">
      <c r="B71" s="67" t="s">
        <v>1545</v>
      </c>
      <c r="C71" s="313" t="s">
        <v>1648</v>
      </c>
      <c r="D71" s="67" t="s">
        <v>1632</v>
      </c>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6">
        <v>8.76</v>
      </c>
      <c r="AX71" s="316">
        <v>8.76</v>
      </c>
      <c r="AY71" s="315"/>
      <c r="AZ71" s="315"/>
      <c r="BA71" s="26"/>
    </row>
    <row r="72" spans="1:72" ht="33" customHeight="1" x14ac:dyDescent="0.25">
      <c r="B72" s="67" t="s">
        <v>1545</v>
      </c>
      <c r="C72" s="313" t="s">
        <v>1649</v>
      </c>
      <c r="D72" s="67" t="s">
        <v>1633</v>
      </c>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6">
        <v>14.823</v>
      </c>
      <c r="AX72" s="316">
        <v>14.823</v>
      </c>
      <c r="AY72" s="315"/>
      <c r="AZ72" s="315"/>
      <c r="BA72" s="26"/>
    </row>
    <row r="73" spans="1:72" ht="33" customHeight="1" x14ac:dyDescent="0.25">
      <c r="B73" s="67" t="s">
        <v>1545</v>
      </c>
      <c r="C73" s="313" t="s">
        <v>1424</v>
      </c>
      <c r="D73" s="67" t="s">
        <v>1637</v>
      </c>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6">
        <v>28.446000000000002</v>
      </c>
      <c r="AX73" s="316">
        <v>0</v>
      </c>
      <c r="AY73" s="315"/>
      <c r="AZ73" s="315"/>
      <c r="BA73" s="26"/>
    </row>
    <row r="74" spans="1:72" ht="48" customHeight="1" x14ac:dyDescent="0.25">
      <c r="A74" s="6"/>
      <c r="B74" s="416" t="s">
        <v>122</v>
      </c>
      <c r="C74" s="417" t="s">
        <v>140</v>
      </c>
      <c r="D74" s="416" t="s">
        <v>93</v>
      </c>
      <c r="E74" s="404">
        <f t="shared" ref="E74:AZ74" si="19">E75+E76</f>
        <v>0</v>
      </c>
      <c r="F74" s="404">
        <f t="shared" si="19"/>
        <v>0</v>
      </c>
      <c r="G74" s="404">
        <f t="shared" si="19"/>
        <v>0</v>
      </c>
      <c r="H74" s="404">
        <f t="shared" si="19"/>
        <v>0</v>
      </c>
      <c r="I74" s="404">
        <f t="shared" si="19"/>
        <v>0</v>
      </c>
      <c r="J74" s="404">
        <f t="shared" si="19"/>
        <v>0</v>
      </c>
      <c r="K74" s="404">
        <f t="shared" si="19"/>
        <v>0</v>
      </c>
      <c r="L74" s="404">
        <f t="shared" si="19"/>
        <v>0</v>
      </c>
      <c r="M74" s="615">
        <f t="shared" si="19"/>
        <v>0</v>
      </c>
      <c r="N74" s="404">
        <f t="shared" si="19"/>
        <v>0</v>
      </c>
      <c r="O74" s="404">
        <f t="shared" si="19"/>
        <v>0</v>
      </c>
      <c r="P74" s="404">
        <f t="shared" si="19"/>
        <v>0</v>
      </c>
      <c r="Q74" s="404">
        <f t="shared" si="19"/>
        <v>0</v>
      </c>
      <c r="R74" s="404">
        <f t="shared" si="19"/>
        <v>0</v>
      </c>
      <c r="S74" s="404">
        <f t="shared" si="19"/>
        <v>0</v>
      </c>
      <c r="T74" s="404">
        <f t="shared" si="19"/>
        <v>0</v>
      </c>
      <c r="U74" s="404">
        <f t="shared" si="19"/>
        <v>0</v>
      </c>
      <c r="V74" s="404">
        <f t="shared" si="19"/>
        <v>0</v>
      </c>
      <c r="W74" s="405">
        <f t="shared" si="19"/>
        <v>0</v>
      </c>
      <c r="X74" s="405">
        <f t="shared" si="19"/>
        <v>0</v>
      </c>
      <c r="Y74" s="404">
        <f t="shared" si="19"/>
        <v>0</v>
      </c>
      <c r="Z74" s="404">
        <f t="shared" si="19"/>
        <v>0</v>
      </c>
      <c r="AA74" s="404">
        <f t="shared" si="19"/>
        <v>0</v>
      </c>
      <c r="AB74" s="404">
        <f t="shared" si="19"/>
        <v>0</v>
      </c>
      <c r="AC74" s="404">
        <f t="shared" si="19"/>
        <v>0</v>
      </c>
      <c r="AD74" s="404">
        <f t="shared" si="19"/>
        <v>0</v>
      </c>
      <c r="AE74" s="404">
        <f t="shared" si="19"/>
        <v>0</v>
      </c>
      <c r="AF74" s="404">
        <f t="shared" si="19"/>
        <v>0</v>
      </c>
      <c r="AG74" s="404">
        <f t="shared" si="19"/>
        <v>0</v>
      </c>
      <c r="AH74" s="404">
        <f t="shared" si="19"/>
        <v>0</v>
      </c>
      <c r="AI74" s="404">
        <f t="shared" si="19"/>
        <v>0</v>
      </c>
      <c r="AJ74" s="404">
        <f t="shared" si="19"/>
        <v>0</v>
      </c>
      <c r="AK74" s="404">
        <f t="shared" si="19"/>
        <v>0</v>
      </c>
      <c r="AL74" s="404">
        <f t="shared" si="19"/>
        <v>0</v>
      </c>
      <c r="AM74" s="404">
        <f t="shared" si="19"/>
        <v>0</v>
      </c>
      <c r="AN74" s="404">
        <f t="shared" si="19"/>
        <v>0</v>
      </c>
      <c r="AO74" s="405">
        <f t="shared" si="19"/>
        <v>0</v>
      </c>
      <c r="AP74" s="405">
        <f t="shared" si="19"/>
        <v>0</v>
      </c>
      <c r="AQ74" s="405">
        <f t="shared" si="19"/>
        <v>0</v>
      </c>
      <c r="AR74" s="405">
        <f t="shared" si="19"/>
        <v>0</v>
      </c>
      <c r="AS74" s="405">
        <f t="shared" si="19"/>
        <v>0</v>
      </c>
      <c r="AT74" s="405">
        <f t="shared" si="19"/>
        <v>0</v>
      </c>
      <c r="AU74" s="405">
        <f t="shared" si="19"/>
        <v>0</v>
      </c>
      <c r="AV74" s="405">
        <f t="shared" si="19"/>
        <v>0</v>
      </c>
      <c r="AW74" s="405">
        <f t="shared" si="19"/>
        <v>0</v>
      </c>
      <c r="AX74" s="405">
        <f t="shared" si="19"/>
        <v>0</v>
      </c>
      <c r="AY74" s="405">
        <f t="shared" si="19"/>
        <v>0</v>
      </c>
      <c r="AZ74" s="405">
        <f t="shared" si="19"/>
        <v>0</v>
      </c>
      <c r="BA74" s="24">
        <f t="shared" ref="BA74:BA79" si="20">AX74+AP74</f>
        <v>0</v>
      </c>
    </row>
    <row r="75" spans="1:72" ht="42" customHeight="1" x14ac:dyDescent="0.25">
      <c r="A75" s="6"/>
      <c r="B75" s="397" t="s">
        <v>1546</v>
      </c>
      <c r="C75" s="398" t="s">
        <v>142</v>
      </c>
      <c r="D75" s="397" t="s">
        <v>93</v>
      </c>
      <c r="E75" s="408">
        <v>0</v>
      </c>
      <c r="F75" s="408">
        <v>0</v>
      </c>
      <c r="G75" s="408">
        <v>0</v>
      </c>
      <c r="H75" s="408">
        <v>0</v>
      </c>
      <c r="I75" s="408">
        <v>0</v>
      </c>
      <c r="J75" s="408">
        <v>0</v>
      </c>
      <c r="K75" s="408">
        <v>0</v>
      </c>
      <c r="L75" s="408">
        <v>0</v>
      </c>
      <c r="M75" s="617">
        <v>0</v>
      </c>
      <c r="N75" s="408">
        <v>0</v>
      </c>
      <c r="O75" s="408">
        <v>0</v>
      </c>
      <c r="P75" s="408">
        <v>0</v>
      </c>
      <c r="Q75" s="408">
        <v>0</v>
      </c>
      <c r="R75" s="408">
        <v>0</v>
      </c>
      <c r="S75" s="408">
        <v>0</v>
      </c>
      <c r="T75" s="408">
        <v>0</v>
      </c>
      <c r="U75" s="408">
        <v>0</v>
      </c>
      <c r="V75" s="408">
        <v>0</v>
      </c>
      <c r="W75" s="408">
        <v>0</v>
      </c>
      <c r="X75" s="408">
        <v>0</v>
      </c>
      <c r="Y75" s="408">
        <v>0</v>
      </c>
      <c r="Z75" s="408">
        <v>0</v>
      </c>
      <c r="AA75" s="408">
        <v>0</v>
      </c>
      <c r="AB75" s="408">
        <v>0</v>
      </c>
      <c r="AC75" s="408">
        <v>0</v>
      </c>
      <c r="AD75" s="408">
        <v>0</v>
      </c>
      <c r="AE75" s="408">
        <v>0</v>
      </c>
      <c r="AF75" s="408">
        <v>0</v>
      </c>
      <c r="AG75" s="408">
        <v>0</v>
      </c>
      <c r="AH75" s="408">
        <v>0</v>
      </c>
      <c r="AI75" s="408">
        <v>0</v>
      </c>
      <c r="AJ75" s="408">
        <v>0</v>
      </c>
      <c r="AK75" s="408">
        <v>0</v>
      </c>
      <c r="AL75" s="408">
        <v>0</v>
      </c>
      <c r="AM75" s="408">
        <v>0</v>
      </c>
      <c r="AN75" s="408">
        <v>0</v>
      </c>
      <c r="AO75" s="408">
        <v>0</v>
      </c>
      <c r="AP75" s="408">
        <v>0</v>
      </c>
      <c r="AQ75" s="408">
        <v>0</v>
      </c>
      <c r="AR75" s="408">
        <v>0</v>
      </c>
      <c r="AS75" s="408">
        <v>0</v>
      </c>
      <c r="AT75" s="408">
        <v>0</v>
      </c>
      <c r="AU75" s="408">
        <v>0</v>
      </c>
      <c r="AV75" s="408">
        <v>0</v>
      </c>
      <c r="AW75" s="408">
        <v>0</v>
      </c>
      <c r="AX75" s="408">
        <v>0</v>
      </c>
      <c r="AY75" s="408">
        <v>0</v>
      </c>
      <c r="AZ75" s="408">
        <v>0</v>
      </c>
      <c r="BA75" s="24">
        <f t="shared" si="20"/>
        <v>0</v>
      </c>
    </row>
    <row r="76" spans="1:72" ht="42" customHeight="1" x14ac:dyDescent="0.25">
      <c r="A76" s="6"/>
      <c r="B76" s="397" t="s">
        <v>1547</v>
      </c>
      <c r="C76" s="398" t="s">
        <v>144</v>
      </c>
      <c r="D76" s="397" t="s">
        <v>93</v>
      </c>
      <c r="E76" s="408">
        <v>0</v>
      </c>
      <c r="F76" s="408">
        <v>0</v>
      </c>
      <c r="G76" s="408">
        <v>0</v>
      </c>
      <c r="H76" s="408">
        <v>0</v>
      </c>
      <c r="I76" s="408">
        <v>0</v>
      </c>
      <c r="J76" s="408">
        <v>0</v>
      </c>
      <c r="K76" s="408">
        <v>0</v>
      </c>
      <c r="L76" s="408">
        <v>0</v>
      </c>
      <c r="M76" s="617">
        <v>0</v>
      </c>
      <c r="N76" s="408">
        <v>0</v>
      </c>
      <c r="O76" s="408">
        <v>0</v>
      </c>
      <c r="P76" s="408">
        <v>0</v>
      </c>
      <c r="Q76" s="408">
        <v>0</v>
      </c>
      <c r="R76" s="408">
        <v>0</v>
      </c>
      <c r="S76" s="408">
        <v>0</v>
      </c>
      <c r="T76" s="408">
        <v>0</v>
      </c>
      <c r="U76" s="408">
        <v>0</v>
      </c>
      <c r="V76" s="408">
        <v>0</v>
      </c>
      <c r="W76" s="408">
        <v>0</v>
      </c>
      <c r="X76" s="408">
        <v>0</v>
      </c>
      <c r="Y76" s="408">
        <v>0</v>
      </c>
      <c r="Z76" s="408">
        <v>0</v>
      </c>
      <c r="AA76" s="408">
        <v>0</v>
      </c>
      <c r="AB76" s="408">
        <v>0</v>
      </c>
      <c r="AC76" s="408">
        <v>0</v>
      </c>
      <c r="AD76" s="408">
        <v>0</v>
      </c>
      <c r="AE76" s="408">
        <v>0</v>
      </c>
      <c r="AF76" s="408">
        <v>0</v>
      </c>
      <c r="AG76" s="408">
        <v>0</v>
      </c>
      <c r="AH76" s="408">
        <v>0</v>
      </c>
      <c r="AI76" s="408">
        <v>0</v>
      </c>
      <c r="AJ76" s="408">
        <v>0</v>
      </c>
      <c r="AK76" s="408">
        <v>0</v>
      </c>
      <c r="AL76" s="408">
        <v>0</v>
      </c>
      <c r="AM76" s="408">
        <v>0</v>
      </c>
      <c r="AN76" s="408">
        <v>0</v>
      </c>
      <c r="AO76" s="408">
        <v>0</v>
      </c>
      <c r="AP76" s="408">
        <v>0</v>
      </c>
      <c r="AQ76" s="408">
        <v>0</v>
      </c>
      <c r="AR76" s="408">
        <v>0</v>
      </c>
      <c r="AS76" s="408">
        <v>0</v>
      </c>
      <c r="AT76" s="408">
        <v>0</v>
      </c>
      <c r="AU76" s="408">
        <v>0</v>
      </c>
      <c r="AV76" s="408">
        <v>0</v>
      </c>
      <c r="AW76" s="408">
        <v>0</v>
      </c>
      <c r="AX76" s="408">
        <v>0</v>
      </c>
      <c r="AY76" s="408">
        <v>0</v>
      </c>
      <c r="AZ76" s="408">
        <v>0</v>
      </c>
      <c r="BA76" s="24">
        <f t="shared" si="20"/>
        <v>0</v>
      </c>
    </row>
    <row r="77" spans="1:72" ht="48" customHeight="1" x14ac:dyDescent="0.25">
      <c r="A77" s="6"/>
      <c r="B77" s="416" t="s">
        <v>709</v>
      </c>
      <c r="C77" s="417" t="s">
        <v>146</v>
      </c>
      <c r="D77" s="416" t="s">
        <v>93</v>
      </c>
      <c r="E77" s="404">
        <f t="shared" ref="E77:AV77" si="21">E78+E79+E81+E82+E83+E84+E85+E89</f>
        <v>0</v>
      </c>
      <c r="F77" s="404">
        <f t="shared" si="21"/>
        <v>0</v>
      </c>
      <c r="G77" s="404">
        <f t="shared" si="21"/>
        <v>0</v>
      </c>
      <c r="H77" s="404">
        <f t="shared" si="21"/>
        <v>0</v>
      </c>
      <c r="I77" s="404"/>
      <c r="J77" s="404">
        <f t="shared" si="21"/>
        <v>0</v>
      </c>
      <c r="K77" s="404">
        <f t="shared" si="21"/>
        <v>0</v>
      </c>
      <c r="L77" s="404">
        <f t="shared" si="21"/>
        <v>0</v>
      </c>
      <c r="M77" s="615">
        <f t="shared" si="21"/>
        <v>0</v>
      </c>
      <c r="N77" s="404">
        <f t="shared" si="21"/>
        <v>0</v>
      </c>
      <c r="O77" s="404">
        <f t="shared" si="21"/>
        <v>0</v>
      </c>
      <c r="P77" s="404">
        <f t="shared" si="21"/>
        <v>0</v>
      </c>
      <c r="Q77" s="404">
        <f t="shared" si="21"/>
        <v>0</v>
      </c>
      <c r="R77" s="404">
        <f t="shared" si="21"/>
        <v>0</v>
      </c>
      <c r="S77" s="404">
        <f t="shared" si="21"/>
        <v>0</v>
      </c>
      <c r="T77" s="404">
        <f t="shared" si="21"/>
        <v>0</v>
      </c>
      <c r="U77" s="404">
        <f t="shared" si="21"/>
        <v>0</v>
      </c>
      <c r="V77" s="404">
        <f t="shared" si="21"/>
        <v>0</v>
      </c>
      <c r="W77" s="404">
        <f t="shared" si="21"/>
        <v>0</v>
      </c>
      <c r="X77" s="404">
        <f t="shared" si="21"/>
        <v>0</v>
      </c>
      <c r="Y77" s="404">
        <f t="shared" si="21"/>
        <v>0</v>
      </c>
      <c r="Z77" s="404">
        <f t="shared" si="21"/>
        <v>0</v>
      </c>
      <c r="AA77" s="404">
        <f t="shared" si="21"/>
        <v>0</v>
      </c>
      <c r="AB77" s="404">
        <f t="shared" si="21"/>
        <v>0</v>
      </c>
      <c r="AC77" s="404">
        <f t="shared" si="21"/>
        <v>0</v>
      </c>
      <c r="AD77" s="404">
        <f t="shared" si="21"/>
        <v>0</v>
      </c>
      <c r="AE77" s="404">
        <f t="shared" si="21"/>
        <v>0</v>
      </c>
      <c r="AF77" s="404">
        <f t="shared" si="21"/>
        <v>0</v>
      </c>
      <c r="AG77" s="404">
        <f t="shared" si="21"/>
        <v>0</v>
      </c>
      <c r="AH77" s="404">
        <f t="shared" si="21"/>
        <v>0</v>
      </c>
      <c r="AI77" s="404">
        <f t="shared" si="21"/>
        <v>0</v>
      </c>
      <c r="AJ77" s="404">
        <f t="shared" si="21"/>
        <v>0</v>
      </c>
      <c r="AK77" s="404">
        <f t="shared" si="21"/>
        <v>0</v>
      </c>
      <c r="AL77" s="404">
        <f t="shared" si="21"/>
        <v>0</v>
      </c>
      <c r="AM77" s="404">
        <f t="shared" si="21"/>
        <v>0</v>
      </c>
      <c r="AN77" s="404">
        <f t="shared" si="21"/>
        <v>0</v>
      </c>
      <c r="AO77" s="405">
        <f t="shared" si="21"/>
        <v>0</v>
      </c>
      <c r="AP77" s="405">
        <f t="shared" si="21"/>
        <v>0</v>
      </c>
      <c r="AQ77" s="404">
        <f t="shared" si="21"/>
        <v>0</v>
      </c>
      <c r="AR77" s="404">
        <f t="shared" si="21"/>
        <v>0</v>
      </c>
      <c r="AS77" s="404">
        <f t="shared" si="21"/>
        <v>0</v>
      </c>
      <c r="AT77" s="404">
        <f t="shared" si="21"/>
        <v>0</v>
      </c>
      <c r="AU77" s="404">
        <f t="shared" si="21"/>
        <v>0</v>
      </c>
      <c r="AV77" s="404">
        <f t="shared" si="21"/>
        <v>0</v>
      </c>
      <c r="AW77" s="404"/>
      <c r="AX77" s="404"/>
      <c r="AY77" s="404">
        <f>AY78+AY79+AY81+AY82+AY83+AY84+AY85+AY89</f>
        <v>0</v>
      </c>
      <c r="AZ77" s="404">
        <f>AZ78+AZ79+AZ81+AZ82+AZ83+AZ84+AZ85+AZ89</f>
        <v>0</v>
      </c>
      <c r="BA77" s="24">
        <f t="shared" si="20"/>
        <v>0</v>
      </c>
    </row>
    <row r="78" spans="1:72" ht="42" customHeight="1" x14ac:dyDescent="0.25">
      <c r="A78" s="6"/>
      <c r="B78" s="415" t="s">
        <v>710</v>
      </c>
      <c r="C78" s="602" t="s">
        <v>164</v>
      </c>
      <c r="D78" s="601" t="s">
        <v>93</v>
      </c>
      <c r="E78" s="404">
        <v>0</v>
      </c>
      <c r="F78" s="404">
        <v>0</v>
      </c>
      <c r="G78" s="404">
        <v>0</v>
      </c>
      <c r="H78" s="404">
        <v>0</v>
      </c>
      <c r="I78" s="404">
        <v>0</v>
      </c>
      <c r="J78" s="404">
        <v>0</v>
      </c>
      <c r="K78" s="404">
        <v>0</v>
      </c>
      <c r="L78" s="404">
        <v>0</v>
      </c>
      <c r="M78" s="615">
        <v>0</v>
      </c>
      <c r="N78" s="404">
        <v>0</v>
      </c>
      <c r="O78" s="404">
        <v>0</v>
      </c>
      <c r="P78" s="404">
        <v>0</v>
      </c>
      <c r="Q78" s="404">
        <v>0</v>
      </c>
      <c r="R78" s="404">
        <v>0</v>
      </c>
      <c r="S78" s="404">
        <v>0</v>
      </c>
      <c r="T78" s="404">
        <v>0</v>
      </c>
      <c r="U78" s="404">
        <v>0</v>
      </c>
      <c r="V78" s="404">
        <v>0</v>
      </c>
      <c r="W78" s="404">
        <v>0</v>
      </c>
      <c r="X78" s="404">
        <v>0</v>
      </c>
      <c r="Y78" s="404">
        <v>0</v>
      </c>
      <c r="Z78" s="404">
        <v>0</v>
      </c>
      <c r="AA78" s="404">
        <v>0</v>
      </c>
      <c r="AB78" s="404">
        <v>0</v>
      </c>
      <c r="AC78" s="404">
        <v>0</v>
      </c>
      <c r="AD78" s="404">
        <v>0</v>
      </c>
      <c r="AE78" s="404">
        <v>0</v>
      </c>
      <c r="AF78" s="404">
        <v>0</v>
      </c>
      <c r="AG78" s="404">
        <v>0</v>
      </c>
      <c r="AH78" s="404">
        <v>0</v>
      </c>
      <c r="AI78" s="404">
        <v>0</v>
      </c>
      <c r="AJ78" s="404">
        <v>0</v>
      </c>
      <c r="AK78" s="404">
        <v>0</v>
      </c>
      <c r="AL78" s="404">
        <v>0</v>
      </c>
      <c r="AM78" s="404">
        <v>0</v>
      </c>
      <c r="AN78" s="404">
        <v>0</v>
      </c>
      <c r="AO78" s="404">
        <v>0</v>
      </c>
      <c r="AP78" s="404">
        <v>0</v>
      </c>
      <c r="AQ78" s="404">
        <v>0</v>
      </c>
      <c r="AR78" s="404">
        <v>0</v>
      </c>
      <c r="AS78" s="404">
        <v>0</v>
      </c>
      <c r="AT78" s="404">
        <v>0</v>
      </c>
      <c r="AU78" s="404">
        <v>0</v>
      </c>
      <c r="AV78" s="404">
        <v>0</v>
      </c>
      <c r="AW78" s="404">
        <v>0</v>
      </c>
      <c r="AX78" s="404">
        <v>0</v>
      </c>
      <c r="AY78" s="404">
        <v>0</v>
      </c>
      <c r="AZ78" s="404">
        <v>0</v>
      </c>
      <c r="BA78" s="24">
        <f t="shared" si="20"/>
        <v>0</v>
      </c>
    </row>
    <row r="79" spans="1:72" ht="42" customHeight="1" x14ac:dyDescent="0.25">
      <c r="A79" s="6"/>
      <c r="B79" s="600" t="s">
        <v>1548</v>
      </c>
      <c r="C79" s="420" t="s">
        <v>166</v>
      </c>
      <c r="D79" s="397" t="s">
        <v>93</v>
      </c>
      <c r="E79" s="400">
        <f t="shared" ref="E79:AZ79" si="22">SUBTOTAL(9,E80)</f>
        <v>0</v>
      </c>
      <c r="F79" s="400">
        <f t="shared" si="22"/>
        <v>0</v>
      </c>
      <c r="G79" s="400">
        <f t="shared" si="22"/>
        <v>0</v>
      </c>
      <c r="H79" s="400">
        <f t="shared" si="22"/>
        <v>0</v>
      </c>
      <c r="I79" s="400">
        <f t="shared" si="22"/>
        <v>0</v>
      </c>
      <c r="J79" s="400">
        <f t="shared" si="22"/>
        <v>0</v>
      </c>
      <c r="K79" s="400">
        <f t="shared" si="22"/>
        <v>0</v>
      </c>
      <c r="L79" s="400">
        <f t="shared" si="22"/>
        <v>0</v>
      </c>
      <c r="M79" s="614">
        <f t="shared" si="22"/>
        <v>0</v>
      </c>
      <c r="N79" s="400">
        <f t="shared" si="22"/>
        <v>0</v>
      </c>
      <c r="O79" s="400">
        <f t="shared" si="22"/>
        <v>0</v>
      </c>
      <c r="P79" s="400">
        <f t="shared" si="22"/>
        <v>0</v>
      </c>
      <c r="Q79" s="400">
        <f t="shared" si="22"/>
        <v>0</v>
      </c>
      <c r="R79" s="400">
        <f t="shared" si="22"/>
        <v>0</v>
      </c>
      <c r="S79" s="400">
        <f t="shared" si="22"/>
        <v>0</v>
      </c>
      <c r="T79" s="400">
        <f t="shared" si="22"/>
        <v>0</v>
      </c>
      <c r="U79" s="400">
        <f t="shared" si="22"/>
        <v>0</v>
      </c>
      <c r="V79" s="400">
        <f t="shared" si="22"/>
        <v>0</v>
      </c>
      <c r="W79" s="400">
        <f t="shared" si="22"/>
        <v>0</v>
      </c>
      <c r="X79" s="400">
        <f t="shared" si="22"/>
        <v>0</v>
      </c>
      <c r="Y79" s="400">
        <f t="shared" si="22"/>
        <v>0</v>
      </c>
      <c r="Z79" s="400">
        <f t="shared" si="22"/>
        <v>0</v>
      </c>
      <c r="AA79" s="400">
        <f t="shared" si="22"/>
        <v>0</v>
      </c>
      <c r="AB79" s="400">
        <f t="shared" si="22"/>
        <v>0</v>
      </c>
      <c r="AC79" s="400">
        <f t="shared" si="22"/>
        <v>0</v>
      </c>
      <c r="AD79" s="400">
        <f t="shared" si="22"/>
        <v>0</v>
      </c>
      <c r="AE79" s="400">
        <f t="shared" si="22"/>
        <v>0</v>
      </c>
      <c r="AF79" s="400">
        <f t="shared" si="22"/>
        <v>0</v>
      </c>
      <c r="AG79" s="400">
        <f t="shared" si="22"/>
        <v>0</v>
      </c>
      <c r="AH79" s="400">
        <f t="shared" si="22"/>
        <v>0</v>
      </c>
      <c r="AI79" s="400">
        <f t="shared" si="22"/>
        <v>0</v>
      </c>
      <c r="AJ79" s="400">
        <f t="shared" si="22"/>
        <v>0</v>
      </c>
      <c r="AK79" s="400">
        <f t="shared" si="22"/>
        <v>0</v>
      </c>
      <c r="AL79" s="400">
        <f t="shared" si="22"/>
        <v>0</v>
      </c>
      <c r="AM79" s="400">
        <f t="shared" si="22"/>
        <v>0</v>
      </c>
      <c r="AN79" s="400">
        <f t="shared" si="22"/>
        <v>0</v>
      </c>
      <c r="AO79" s="408">
        <v>0</v>
      </c>
      <c r="AP79" s="408">
        <v>0</v>
      </c>
      <c r="AQ79" s="400">
        <f t="shared" si="22"/>
        <v>0</v>
      </c>
      <c r="AR79" s="400">
        <f t="shared" si="22"/>
        <v>0</v>
      </c>
      <c r="AS79" s="400">
        <f t="shared" si="22"/>
        <v>0</v>
      </c>
      <c r="AT79" s="400">
        <f t="shared" si="22"/>
        <v>0</v>
      </c>
      <c r="AU79" s="400">
        <f t="shared" si="22"/>
        <v>0</v>
      </c>
      <c r="AV79" s="400">
        <f t="shared" si="22"/>
        <v>0</v>
      </c>
      <c r="AW79" s="400">
        <f t="shared" si="22"/>
        <v>0</v>
      </c>
      <c r="AX79" s="400">
        <f t="shared" si="22"/>
        <v>0</v>
      </c>
      <c r="AY79" s="400">
        <f t="shared" si="22"/>
        <v>0</v>
      </c>
      <c r="AZ79" s="400">
        <f t="shared" si="22"/>
        <v>0</v>
      </c>
      <c r="BA79" s="24">
        <f t="shared" si="20"/>
        <v>0</v>
      </c>
    </row>
    <row r="80" spans="1:72" ht="33" hidden="1" customHeight="1" x14ac:dyDescent="0.25">
      <c r="B80" s="311"/>
      <c r="C80" s="312"/>
      <c r="D80" s="67"/>
      <c r="E80" s="316"/>
      <c r="F80" s="316"/>
      <c r="G80" s="316"/>
      <c r="H80" s="316"/>
      <c r="I80" s="316"/>
      <c r="J80" s="316"/>
      <c r="K80" s="316"/>
      <c r="L80" s="316"/>
      <c r="M80" s="378"/>
      <c r="N80" s="316"/>
      <c r="O80" s="316"/>
      <c r="P80" s="316"/>
      <c r="Q80" s="316"/>
      <c r="R80" s="316"/>
      <c r="S80" s="316"/>
      <c r="T80" s="316"/>
      <c r="U80" s="316"/>
      <c r="V80" s="316"/>
      <c r="W80" s="316"/>
      <c r="X80" s="316"/>
      <c r="Y80" s="316"/>
      <c r="Z80" s="316"/>
      <c r="AA80" s="316"/>
      <c r="AB80" s="316"/>
      <c r="AC80" s="316"/>
      <c r="AD80" s="316"/>
      <c r="AE80" s="316"/>
      <c r="AF80" s="316"/>
      <c r="AG80" s="316"/>
      <c r="AH80" s="316"/>
      <c r="AI80" s="316"/>
      <c r="AJ80" s="316"/>
      <c r="AK80" s="316"/>
      <c r="AL80" s="316"/>
      <c r="AM80" s="316"/>
      <c r="AN80" s="316"/>
      <c r="AO80" s="68">
        <v>2.5</v>
      </c>
      <c r="AP80" s="547">
        <v>1E-4</v>
      </c>
      <c r="AQ80" s="316"/>
      <c r="AR80" s="316"/>
      <c r="AS80" s="316"/>
      <c r="AT80" s="316"/>
      <c r="AU80" s="316"/>
      <c r="AV80" s="316"/>
      <c r="AW80" s="316"/>
      <c r="AX80" s="316"/>
      <c r="AY80" s="316"/>
      <c r="AZ80" s="316"/>
      <c r="BA80" s="26"/>
    </row>
    <row r="81" spans="1:90" ht="42" customHeight="1" x14ac:dyDescent="0.25">
      <c r="A81" s="6"/>
      <c r="B81" s="397" t="s">
        <v>1549</v>
      </c>
      <c r="C81" s="398" t="s">
        <v>168</v>
      </c>
      <c r="D81" s="397" t="s">
        <v>93</v>
      </c>
      <c r="E81" s="400">
        <v>0</v>
      </c>
      <c r="F81" s="400">
        <v>0</v>
      </c>
      <c r="G81" s="400">
        <v>0</v>
      </c>
      <c r="H81" s="400">
        <v>0</v>
      </c>
      <c r="I81" s="400">
        <v>0</v>
      </c>
      <c r="J81" s="400">
        <v>0</v>
      </c>
      <c r="K81" s="400">
        <v>0</v>
      </c>
      <c r="L81" s="400">
        <v>0</v>
      </c>
      <c r="M81" s="614">
        <v>0</v>
      </c>
      <c r="N81" s="400">
        <v>0</v>
      </c>
      <c r="O81" s="400">
        <v>0</v>
      </c>
      <c r="P81" s="400">
        <v>0</v>
      </c>
      <c r="Q81" s="400">
        <v>0</v>
      </c>
      <c r="R81" s="400">
        <v>0</v>
      </c>
      <c r="S81" s="400">
        <v>0</v>
      </c>
      <c r="T81" s="400">
        <v>0</v>
      </c>
      <c r="U81" s="400">
        <v>0</v>
      </c>
      <c r="V81" s="400">
        <v>0</v>
      </c>
      <c r="W81" s="400">
        <v>0</v>
      </c>
      <c r="X81" s="400">
        <v>0</v>
      </c>
      <c r="Y81" s="400">
        <v>0</v>
      </c>
      <c r="Z81" s="400">
        <v>0</v>
      </c>
      <c r="AA81" s="400">
        <v>0</v>
      </c>
      <c r="AB81" s="400">
        <v>0</v>
      </c>
      <c r="AC81" s="400">
        <v>0</v>
      </c>
      <c r="AD81" s="400">
        <v>0</v>
      </c>
      <c r="AE81" s="400">
        <v>0</v>
      </c>
      <c r="AF81" s="400">
        <v>0</v>
      </c>
      <c r="AG81" s="400">
        <v>0</v>
      </c>
      <c r="AH81" s="400">
        <v>0</v>
      </c>
      <c r="AI81" s="400">
        <v>0</v>
      </c>
      <c r="AJ81" s="400">
        <v>0</v>
      </c>
      <c r="AK81" s="400">
        <v>0</v>
      </c>
      <c r="AL81" s="400">
        <v>0</v>
      </c>
      <c r="AM81" s="400">
        <v>0</v>
      </c>
      <c r="AN81" s="400">
        <v>0</v>
      </c>
      <c r="AO81" s="400">
        <v>0</v>
      </c>
      <c r="AP81" s="400">
        <v>0</v>
      </c>
      <c r="AQ81" s="400">
        <v>0</v>
      </c>
      <c r="AR81" s="400">
        <v>0</v>
      </c>
      <c r="AS81" s="400">
        <v>0</v>
      </c>
      <c r="AT81" s="400">
        <v>0</v>
      </c>
      <c r="AU81" s="400">
        <v>0</v>
      </c>
      <c r="AV81" s="400">
        <v>0</v>
      </c>
      <c r="AW81" s="400">
        <v>0</v>
      </c>
      <c r="AX81" s="400">
        <v>0</v>
      </c>
      <c r="AY81" s="400">
        <v>0</v>
      </c>
      <c r="AZ81" s="400">
        <v>0</v>
      </c>
      <c r="BA81" s="24">
        <f>AX81+AP81</f>
        <v>0</v>
      </c>
    </row>
    <row r="82" spans="1:90" s="4" customFormat="1" ht="48" customHeight="1" x14ac:dyDescent="0.25">
      <c r="A82" s="6"/>
      <c r="B82" s="416" t="s">
        <v>124</v>
      </c>
      <c r="C82" s="417" t="s">
        <v>170</v>
      </c>
      <c r="D82" s="601" t="s">
        <v>93</v>
      </c>
      <c r="E82" s="404">
        <v>0</v>
      </c>
      <c r="F82" s="404">
        <v>0</v>
      </c>
      <c r="G82" s="404">
        <v>0</v>
      </c>
      <c r="H82" s="404">
        <v>0</v>
      </c>
      <c r="I82" s="404">
        <v>0</v>
      </c>
      <c r="J82" s="404">
        <v>0</v>
      </c>
      <c r="K82" s="404">
        <v>0</v>
      </c>
      <c r="L82" s="404">
        <v>0</v>
      </c>
      <c r="M82" s="615">
        <v>0</v>
      </c>
      <c r="N82" s="404">
        <v>0</v>
      </c>
      <c r="O82" s="404">
        <v>0</v>
      </c>
      <c r="P82" s="404">
        <v>0</v>
      </c>
      <c r="Q82" s="404">
        <v>0</v>
      </c>
      <c r="R82" s="404">
        <v>0</v>
      </c>
      <c r="S82" s="404">
        <v>0</v>
      </c>
      <c r="T82" s="404">
        <v>0</v>
      </c>
      <c r="U82" s="404">
        <v>0</v>
      </c>
      <c r="V82" s="404">
        <v>0</v>
      </c>
      <c r="W82" s="404">
        <v>0</v>
      </c>
      <c r="X82" s="404">
        <v>0</v>
      </c>
      <c r="Y82" s="404">
        <v>0</v>
      </c>
      <c r="Z82" s="404">
        <v>0</v>
      </c>
      <c r="AA82" s="404">
        <v>0</v>
      </c>
      <c r="AB82" s="404">
        <v>0</v>
      </c>
      <c r="AC82" s="404">
        <v>0</v>
      </c>
      <c r="AD82" s="404">
        <v>0</v>
      </c>
      <c r="AE82" s="404">
        <v>0</v>
      </c>
      <c r="AF82" s="404">
        <v>0</v>
      </c>
      <c r="AG82" s="404">
        <v>0</v>
      </c>
      <c r="AH82" s="404">
        <v>0</v>
      </c>
      <c r="AI82" s="404">
        <v>0</v>
      </c>
      <c r="AJ82" s="404">
        <v>0</v>
      </c>
      <c r="AK82" s="404">
        <v>0</v>
      </c>
      <c r="AL82" s="404">
        <v>0</v>
      </c>
      <c r="AM82" s="404">
        <v>0</v>
      </c>
      <c r="AN82" s="404">
        <v>0</v>
      </c>
      <c r="AO82" s="404">
        <v>0</v>
      </c>
      <c r="AP82" s="404">
        <v>0</v>
      </c>
      <c r="AQ82" s="404">
        <v>0</v>
      </c>
      <c r="AR82" s="404">
        <v>0</v>
      </c>
      <c r="AS82" s="404">
        <v>0</v>
      </c>
      <c r="AT82" s="404">
        <v>0</v>
      </c>
      <c r="AU82" s="404">
        <v>0</v>
      </c>
      <c r="AV82" s="404">
        <v>0</v>
      </c>
      <c r="AW82" s="404">
        <v>0</v>
      </c>
      <c r="AX82" s="404">
        <v>0</v>
      </c>
      <c r="AY82" s="404">
        <v>0</v>
      </c>
      <c r="AZ82" s="404">
        <v>0</v>
      </c>
      <c r="BA82" s="24">
        <f>AX82+AP82</f>
        <v>0</v>
      </c>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row>
    <row r="83" spans="1:90" s="4" customFormat="1" ht="42" customHeight="1" x14ac:dyDescent="0.25">
      <c r="A83" s="6"/>
      <c r="B83" s="397" t="s">
        <v>712</v>
      </c>
      <c r="C83" s="398" t="s">
        <v>172</v>
      </c>
      <c r="D83" s="397" t="s">
        <v>93</v>
      </c>
      <c r="E83" s="400">
        <v>0</v>
      </c>
      <c r="F83" s="400">
        <v>0</v>
      </c>
      <c r="G83" s="400">
        <v>0</v>
      </c>
      <c r="H83" s="400">
        <v>0</v>
      </c>
      <c r="I83" s="400">
        <v>0</v>
      </c>
      <c r="J83" s="400">
        <v>0</v>
      </c>
      <c r="K83" s="400">
        <v>0</v>
      </c>
      <c r="L83" s="400">
        <v>0</v>
      </c>
      <c r="M83" s="614">
        <v>0</v>
      </c>
      <c r="N83" s="400">
        <v>0</v>
      </c>
      <c r="O83" s="400">
        <v>0</v>
      </c>
      <c r="P83" s="400">
        <v>0</v>
      </c>
      <c r="Q83" s="400">
        <v>0</v>
      </c>
      <c r="R83" s="400">
        <v>0</v>
      </c>
      <c r="S83" s="400">
        <v>0</v>
      </c>
      <c r="T83" s="400">
        <v>0</v>
      </c>
      <c r="U83" s="400">
        <v>0</v>
      </c>
      <c r="V83" s="400">
        <v>0</v>
      </c>
      <c r="W83" s="400">
        <v>0</v>
      </c>
      <c r="X83" s="400">
        <v>0</v>
      </c>
      <c r="Y83" s="400">
        <v>0</v>
      </c>
      <c r="Z83" s="400">
        <v>0</v>
      </c>
      <c r="AA83" s="400">
        <v>0</v>
      </c>
      <c r="AB83" s="400">
        <v>0</v>
      </c>
      <c r="AC83" s="400">
        <v>0</v>
      </c>
      <c r="AD83" s="400">
        <v>0</v>
      </c>
      <c r="AE83" s="400">
        <v>0</v>
      </c>
      <c r="AF83" s="400">
        <v>0</v>
      </c>
      <c r="AG83" s="400">
        <v>0</v>
      </c>
      <c r="AH83" s="400">
        <v>0</v>
      </c>
      <c r="AI83" s="400">
        <v>0</v>
      </c>
      <c r="AJ83" s="400">
        <v>0</v>
      </c>
      <c r="AK83" s="400">
        <v>0</v>
      </c>
      <c r="AL83" s="400">
        <v>0</v>
      </c>
      <c r="AM83" s="400">
        <v>0</v>
      </c>
      <c r="AN83" s="400">
        <v>0</v>
      </c>
      <c r="AO83" s="400">
        <v>0</v>
      </c>
      <c r="AP83" s="400">
        <v>0</v>
      </c>
      <c r="AQ83" s="400">
        <v>0</v>
      </c>
      <c r="AR83" s="400">
        <v>0</v>
      </c>
      <c r="AS83" s="400">
        <v>0</v>
      </c>
      <c r="AT83" s="400">
        <v>0</v>
      </c>
      <c r="AU83" s="400">
        <v>0</v>
      </c>
      <c r="AV83" s="400">
        <v>0</v>
      </c>
      <c r="AW83" s="400">
        <v>0</v>
      </c>
      <c r="AX83" s="400">
        <v>0</v>
      </c>
      <c r="AY83" s="400">
        <v>0</v>
      </c>
      <c r="AZ83" s="400">
        <v>0</v>
      </c>
      <c r="BA83" s="24">
        <f>AX83+AP83</f>
        <v>0</v>
      </c>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row>
    <row r="84" spans="1:90" s="4" customFormat="1" ht="42" customHeight="1" x14ac:dyDescent="0.25">
      <c r="A84" s="6"/>
      <c r="B84" s="397" t="s">
        <v>713</v>
      </c>
      <c r="C84" s="398" t="s">
        <v>645</v>
      </c>
      <c r="D84" s="397" t="s">
        <v>93</v>
      </c>
      <c r="E84" s="400">
        <v>0</v>
      </c>
      <c r="F84" s="400">
        <v>0</v>
      </c>
      <c r="G84" s="400">
        <v>0</v>
      </c>
      <c r="H84" s="400">
        <v>0</v>
      </c>
      <c r="I84" s="400">
        <v>0</v>
      </c>
      <c r="J84" s="400">
        <v>0</v>
      </c>
      <c r="K84" s="400">
        <v>0</v>
      </c>
      <c r="L84" s="400">
        <v>0</v>
      </c>
      <c r="M84" s="614">
        <v>0</v>
      </c>
      <c r="N84" s="400">
        <v>0</v>
      </c>
      <c r="O84" s="400">
        <v>0</v>
      </c>
      <c r="P84" s="400">
        <v>0</v>
      </c>
      <c r="Q84" s="400">
        <v>0</v>
      </c>
      <c r="R84" s="400">
        <v>0</v>
      </c>
      <c r="S84" s="400">
        <v>0</v>
      </c>
      <c r="T84" s="400">
        <v>0</v>
      </c>
      <c r="U84" s="400">
        <v>0</v>
      </c>
      <c r="V84" s="400">
        <v>0</v>
      </c>
      <c r="W84" s="400">
        <v>0</v>
      </c>
      <c r="X84" s="400">
        <v>0</v>
      </c>
      <c r="Y84" s="400">
        <v>0</v>
      </c>
      <c r="Z84" s="400">
        <v>0</v>
      </c>
      <c r="AA84" s="400">
        <v>0</v>
      </c>
      <c r="AB84" s="400">
        <v>0</v>
      </c>
      <c r="AC84" s="400">
        <v>0</v>
      </c>
      <c r="AD84" s="400">
        <v>0</v>
      </c>
      <c r="AE84" s="400">
        <v>0</v>
      </c>
      <c r="AF84" s="400">
        <v>0</v>
      </c>
      <c r="AG84" s="400">
        <v>0</v>
      </c>
      <c r="AH84" s="400">
        <v>0</v>
      </c>
      <c r="AI84" s="400">
        <v>0</v>
      </c>
      <c r="AJ84" s="400">
        <v>0</v>
      </c>
      <c r="AK84" s="400">
        <v>0</v>
      </c>
      <c r="AL84" s="400">
        <v>0</v>
      </c>
      <c r="AM84" s="400">
        <v>0</v>
      </c>
      <c r="AN84" s="400">
        <v>0</v>
      </c>
      <c r="AO84" s="400">
        <v>0</v>
      </c>
      <c r="AP84" s="400">
        <v>0</v>
      </c>
      <c r="AQ84" s="400">
        <v>0</v>
      </c>
      <c r="AR84" s="400">
        <v>0</v>
      </c>
      <c r="AS84" s="400">
        <v>0</v>
      </c>
      <c r="AT84" s="400">
        <v>0</v>
      </c>
      <c r="AU84" s="400">
        <v>0</v>
      </c>
      <c r="AV84" s="400">
        <v>0</v>
      </c>
      <c r="AW84" s="400">
        <v>0</v>
      </c>
      <c r="AX84" s="400">
        <v>0</v>
      </c>
      <c r="AY84" s="400">
        <v>0</v>
      </c>
      <c r="AZ84" s="400">
        <v>0</v>
      </c>
      <c r="BA84" s="24">
        <f>AX84+AP84</f>
        <v>0</v>
      </c>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row>
    <row r="85" spans="1:90" s="4" customFormat="1" ht="48" customHeight="1" x14ac:dyDescent="0.25">
      <c r="A85" s="6"/>
      <c r="B85" s="416" t="s">
        <v>126</v>
      </c>
      <c r="C85" s="602" t="s">
        <v>175</v>
      </c>
      <c r="D85" s="601" t="s">
        <v>93</v>
      </c>
      <c r="E85" s="405">
        <f t="shared" ref="E85:AZ85" si="23">SUBTOTAL(9,E86:E86)</f>
        <v>0</v>
      </c>
      <c r="F85" s="405">
        <f t="shared" si="23"/>
        <v>0</v>
      </c>
      <c r="G85" s="405">
        <f t="shared" si="23"/>
        <v>0</v>
      </c>
      <c r="H85" s="405">
        <f t="shared" si="23"/>
        <v>0</v>
      </c>
      <c r="I85" s="405">
        <f t="shared" si="23"/>
        <v>0</v>
      </c>
      <c r="J85" s="405">
        <f t="shared" si="23"/>
        <v>0</v>
      </c>
      <c r="K85" s="405">
        <f t="shared" si="23"/>
        <v>0</v>
      </c>
      <c r="L85" s="405">
        <f t="shared" si="23"/>
        <v>0</v>
      </c>
      <c r="M85" s="405">
        <f t="shared" si="23"/>
        <v>0</v>
      </c>
      <c r="N85" s="405">
        <f t="shared" si="23"/>
        <v>0</v>
      </c>
      <c r="O85" s="405">
        <f t="shared" si="23"/>
        <v>0</v>
      </c>
      <c r="P85" s="405">
        <f t="shared" si="23"/>
        <v>0</v>
      </c>
      <c r="Q85" s="405">
        <f t="shared" si="23"/>
        <v>0</v>
      </c>
      <c r="R85" s="405">
        <f t="shared" si="23"/>
        <v>0</v>
      </c>
      <c r="S85" s="405">
        <f t="shared" si="23"/>
        <v>0</v>
      </c>
      <c r="T85" s="405">
        <f t="shared" si="23"/>
        <v>0</v>
      </c>
      <c r="U85" s="405">
        <f t="shared" si="23"/>
        <v>0</v>
      </c>
      <c r="V85" s="405">
        <f t="shared" si="23"/>
        <v>0</v>
      </c>
      <c r="W85" s="405">
        <f t="shared" si="23"/>
        <v>0</v>
      </c>
      <c r="X85" s="405">
        <f t="shared" si="23"/>
        <v>0</v>
      </c>
      <c r="Y85" s="405">
        <f t="shared" si="23"/>
        <v>0</v>
      </c>
      <c r="Z85" s="405">
        <f t="shared" si="23"/>
        <v>0</v>
      </c>
      <c r="AA85" s="405">
        <f t="shared" si="23"/>
        <v>0</v>
      </c>
      <c r="AB85" s="405">
        <f t="shared" si="23"/>
        <v>0</v>
      </c>
      <c r="AC85" s="405">
        <f t="shared" si="23"/>
        <v>0</v>
      </c>
      <c r="AD85" s="405">
        <f t="shared" si="23"/>
        <v>0</v>
      </c>
      <c r="AE85" s="405">
        <f t="shared" si="23"/>
        <v>0</v>
      </c>
      <c r="AF85" s="405">
        <f t="shared" si="23"/>
        <v>0</v>
      </c>
      <c r="AG85" s="405">
        <f t="shared" si="23"/>
        <v>0</v>
      </c>
      <c r="AH85" s="405">
        <f t="shared" si="23"/>
        <v>0</v>
      </c>
      <c r="AI85" s="405">
        <f t="shared" si="23"/>
        <v>0</v>
      </c>
      <c r="AJ85" s="405">
        <f t="shared" si="23"/>
        <v>0</v>
      </c>
      <c r="AK85" s="405">
        <f t="shared" si="23"/>
        <v>0</v>
      </c>
      <c r="AL85" s="405">
        <f t="shared" si="23"/>
        <v>0</v>
      </c>
      <c r="AM85" s="405">
        <f t="shared" si="23"/>
        <v>0</v>
      </c>
      <c r="AN85" s="405">
        <f t="shared" si="23"/>
        <v>0</v>
      </c>
      <c r="AO85" s="405">
        <f t="shared" si="23"/>
        <v>0</v>
      </c>
      <c r="AP85" s="405">
        <f t="shared" si="23"/>
        <v>0</v>
      </c>
      <c r="AQ85" s="405">
        <f t="shared" si="23"/>
        <v>0</v>
      </c>
      <c r="AR85" s="405">
        <f t="shared" si="23"/>
        <v>0</v>
      </c>
      <c r="AS85" s="405">
        <f t="shared" si="23"/>
        <v>0</v>
      </c>
      <c r="AT85" s="405">
        <f t="shared" si="23"/>
        <v>0</v>
      </c>
      <c r="AU85" s="405">
        <f t="shared" si="23"/>
        <v>0</v>
      </c>
      <c r="AV85" s="405">
        <f t="shared" si="23"/>
        <v>0</v>
      </c>
      <c r="AW85" s="405">
        <f>SUBTOTAL(9,AW86:AW88)</f>
        <v>4</v>
      </c>
      <c r="AX85" s="405">
        <f>SUBTOTAL(9,AX86:AX88)</f>
        <v>24.707999999999998</v>
      </c>
      <c r="AY85" s="404">
        <f t="shared" si="23"/>
        <v>0</v>
      </c>
      <c r="AZ85" s="404">
        <f t="shared" si="23"/>
        <v>0</v>
      </c>
      <c r="BA85" s="24">
        <f>AX85+AP85</f>
        <v>24.707999999999998</v>
      </c>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row>
    <row r="86" spans="1:90" s="4" customFormat="1" ht="33" customHeight="1" x14ac:dyDescent="0.25">
      <c r="A86" s="6"/>
      <c r="B86" s="67" t="s">
        <v>126</v>
      </c>
      <c r="C86" s="620" t="s">
        <v>1433</v>
      </c>
      <c r="D86" s="421" t="s">
        <v>1641</v>
      </c>
      <c r="E86" s="316"/>
      <c r="F86" s="316"/>
      <c r="G86" s="316"/>
      <c r="H86" s="316"/>
      <c r="I86" s="316"/>
      <c r="J86" s="316"/>
      <c r="K86" s="316"/>
      <c r="L86" s="316"/>
      <c r="M86" s="378"/>
      <c r="N86" s="316"/>
      <c r="O86" s="316"/>
      <c r="P86" s="316"/>
      <c r="Q86" s="316"/>
      <c r="R86" s="316"/>
      <c r="S86" s="316"/>
      <c r="T86" s="316"/>
      <c r="U86" s="316"/>
      <c r="V86" s="316"/>
      <c r="W86" s="316"/>
      <c r="X86" s="316"/>
      <c r="Y86" s="316"/>
      <c r="Z86" s="316"/>
      <c r="AA86" s="316"/>
      <c r="AB86" s="316"/>
      <c r="AC86" s="316"/>
      <c r="AD86" s="316"/>
      <c r="AE86" s="316"/>
      <c r="AF86" s="316"/>
      <c r="AG86" s="316"/>
      <c r="AH86" s="316"/>
      <c r="AI86" s="316"/>
      <c r="AJ86" s="316"/>
      <c r="AK86" s="316"/>
      <c r="AL86" s="316"/>
      <c r="AM86" s="316"/>
      <c r="AN86" s="316"/>
      <c r="AO86" s="316"/>
      <c r="AP86" s="316"/>
      <c r="AQ86" s="316"/>
      <c r="AR86" s="316"/>
      <c r="AS86" s="316"/>
      <c r="AT86" s="316"/>
      <c r="AU86" s="316"/>
      <c r="AV86" s="316"/>
      <c r="AW86" s="316">
        <v>0</v>
      </c>
      <c r="AX86" s="316">
        <v>20.393999999999998</v>
      </c>
      <c r="AY86" s="316"/>
      <c r="AZ86" s="316"/>
      <c r="BA86" s="24"/>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row>
    <row r="87" spans="1:90" s="4" customFormat="1" ht="33" customHeight="1" x14ac:dyDescent="0.25">
      <c r="A87" s="6"/>
      <c r="B87" s="67" t="s">
        <v>126</v>
      </c>
      <c r="C87" s="620" t="s">
        <v>1434</v>
      </c>
      <c r="D87" s="421" t="s">
        <v>1623</v>
      </c>
      <c r="E87" s="316"/>
      <c r="F87" s="316"/>
      <c r="G87" s="316"/>
      <c r="H87" s="316"/>
      <c r="I87" s="316"/>
      <c r="J87" s="316"/>
      <c r="K87" s="316"/>
      <c r="L87" s="316"/>
      <c r="M87" s="378"/>
      <c r="N87" s="316"/>
      <c r="O87" s="316"/>
      <c r="P87" s="316"/>
      <c r="Q87" s="316"/>
      <c r="R87" s="316"/>
      <c r="S87" s="316"/>
      <c r="T87" s="316"/>
      <c r="U87" s="316"/>
      <c r="V87" s="316"/>
      <c r="W87" s="316"/>
      <c r="X87" s="316"/>
      <c r="Y87" s="316"/>
      <c r="Z87" s="316"/>
      <c r="AA87" s="316"/>
      <c r="AB87" s="316"/>
      <c r="AC87" s="316"/>
      <c r="AD87" s="316"/>
      <c r="AE87" s="316"/>
      <c r="AF87" s="316"/>
      <c r="AG87" s="316"/>
      <c r="AH87" s="316"/>
      <c r="AI87" s="316"/>
      <c r="AJ87" s="316"/>
      <c r="AK87" s="316"/>
      <c r="AL87" s="316"/>
      <c r="AM87" s="316"/>
      <c r="AN87" s="316"/>
      <c r="AO87" s="316"/>
      <c r="AP87" s="316"/>
      <c r="AQ87" s="316"/>
      <c r="AR87" s="316"/>
      <c r="AS87" s="316"/>
      <c r="AT87" s="316"/>
      <c r="AU87" s="316"/>
      <c r="AV87" s="316"/>
      <c r="AW87" s="316">
        <v>0</v>
      </c>
      <c r="AX87" s="316">
        <v>4.3140000000000001</v>
      </c>
      <c r="AY87" s="316"/>
      <c r="AZ87" s="316"/>
      <c r="BA87" s="24"/>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row>
    <row r="88" spans="1:90" s="4" customFormat="1" ht="33" customHeight="1" x14ac:dyDescent="0.25">
      <c r="A88" s="6"/>
      <c r="B88" s="67" t="s">
        <v>126</v>
      </c>
      <c r="C88" s="620" t="s">
        <v>1439</v>
      </c>
      <c r="D88" s="421" t="s">
        <v>1638</v>
      </c>
      <c r="E88" s="316"/>
      <c r="F88" s="316"/>
      <c r="G88" s="316"/>
      <c r="H88" s="316"/>
      <c r="I88" s="316"/>
      <c r="J88" s="316"/>
      <c r="K88" s="316"/>
      <c r="L88" s="316"/>
      <c r="M88" s="378"/>
      <c r="N88" s="316"/>
      <c r="O88" s="316"/>
      <c r="P88" s="316"/>
      <c r="Q88" s="316"/>
      <c r="R88" s="316"/>
      <c r="S88" s="316"/>
      <c r="T88" s="316"/>
      <c r="U88" s="316"/>
      <c r="V88" s="316"/>
      <c r="W88" s="316"/>
      <c r="X88" s="316"/>
      <c r="Y88" s="316"/>
      <c r="Z88" s="316"/>
      <c r="AA88" s="316"/>
      <c r="AB88" s="316"/>
      <c r="AC88" s="316"/>
      <c r="AD88" s="316"/>
      <c r="AE88" s="316"/>
      <c r="AF88" s="316"/>
      <c r="AG88" s="316"/>
      <c r="AH88" s="316"/>
      <c r="AI88" s="316"/>
      <c r="AJ88" s="316"/>
      <c r="AK88" s="316"/>
      <c r="AL88" s="316"/>
      <c r="AM88" s="316"/>
      <c r="AN88" s="316"/>
      <c r="AO88" s="316"/>
      <c r="AP88" s="316"/>
      <c r="AQ88" s="316"/>
      <c r="AR88" s="316"/>
      <c r="AS88" s="316"/>
      <c r="AT88" s="316"/>
      <c r="AU88" s="316"/>
      <c r="AV88" s="316"/>
      <c r="AW88" s="316">
        <v>4</v>
      </c>
      <c r="AX88" s="316">
        <v>0</v>
      </c>
      <c r="AY88" s="316"/>
      <c r="AZ88" s="316"/>
      <c r="BA88" s="24"/>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row>
    <row r="89" spans="1:90" s="4" customFormat="1" ht="48" customHeight="1" x14ac:dyDescent="0.25">
      <c r="A89" s="6"/>
      <c r="B89" s="416" t="s">
        <v>724</v>
      </c>
      <c r="C89" s="602" t="s">
        <v>177</v>
      </c>
      <c r="D89" s="601" t="s">
        <v>93</v>
      </c>
      <c r="E89" s="404">
        <v>0</v>
      </c>
      <c r="F89" s="404">
        <v>0</v>
      </c>
      <c r="G89" s="404">
        <v>0</v>
      </c>
      <c r="H89" s="404">
        <v>0</v>
      </c>
      <c r="I89" s="404">
        <v>0</v>
      </c>
      <c r="J89" s="404">
        <v>0</v>
      </c>
      <c r="K89" s="404">
        <v>0</v>
      </c>
      <c r="L89" s="404">
        <v>0</v>
      </c>
      <c r="M89" s="615">
        <v>0</v>
      </c>
      <c r="N89" s="404">
        <v>0</v>
      </c>
      <c r="O89" s="404">
        <v>0</v>
      </c>
      <c r="P89" s="404">
        <v>0</v>
      </c>
      <c r="Q89" s="404">
        <v>0</v>
      </c>
      <c r="R89" s="404">
        <v>0</v>
      </c>
      <c r="S89" s="404">
        <v>0</v>
      </c>
      <c r="T89" s="404">
        <v>0</v>
      </c>
      <c r="U89" s="404">
        <v>0</v>
      </c>
      <c r="V89" s="404">
        <v>0</v>
      </c>
      <c r="W89" s="404">
        <v>0</v>
      </c>
      <c r="X89" s="404">
        <v>0</v>
      </c>
      <c r="Y89" s="404">
        <v>0</v>
      </c>
      <c r="Z89" s="404">
        <v>0</v>
      </c>
      <c r="AA89" s="404">
        <v>0</v>
      </c>
      <c r="AB89" s="404">
        <v>0</v>
      </c>
      <c r="AC89" s="404">
        <v>0</v>
      </c>
      <c r="AD89" s="404">
        <v>0</v>
      </c>
      <c r="AE89" s="404">
        <v>0</v>
      </c>
      <c r="AF89" s="404">
        <v>0</v>
      </c>
      <c r="AG89" s="404">
        <v>0</v>
      </c>
      <c r="AH89" s="404">
        <v>0</v>
      </c>
      <c r="AI89" s="404">
        <v>0</v>
      </c>
      <c r="AJ89" s="404">
        <v>0</v>
      </c>
      <c r="AK89" s="404">
        <v>0</v>
      </c>
      <c r="AL89" s="404">
        <v>0</v>
      </c>
      <c r="AM89" s="404">
        <v>0</v>
      </c>
      <c r="AN89" s="404">
        <v>0</v>
      </c>
      <c r="AO89" s="404">
        <v>0</v>
      </c>
      <c r="AP89" s="404">
        <v>0</v>
      </c>
      <c r="AQ89" s="404">
        <v>0</v>
      </c>
      <c r="AR89" s="404">
        <v>0</v>
      </c>
      <c r="AS89" s="404">
        <v>0</v>
      </c>
      <c r="AT89" s="404">
        <v>0</v>
      </c>
      <c r="AU89" s="404">
        <v>0</v>
      </c>
      <c r="AV89" s="404">
        <v>0</v>
      </c>
      <c r="AW89" s="404">
        <v>0</v>
      </c>
      <c r="AX89" s="404">
        <v>0</v>
      </c>
      <c r="AY89" s="404">
        <v>0</v>
      </c>
      <c r="AZ89" s="404">
        <v>0</v>
      </c>
      <c r="BA89" s="24">
        <f t="shared" ref="BA89:BA96" si="24">AX89+AP89</f>
        <v>0</v>
      </c>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row>
    <row r="90" spans="1:90" s="4" customFormat="1" ht="48" customHeight="1" x14ac:dyDescent="0.25">
      <c r="A90" s="6"/>
      <c r="B90" s="416" t="s">
        <v>732</v>
      </c>
      <c r="C90" s="417" t="s">
        <v>179</v>
      </c>
      <c r="D90" s="416" t="s">
        <v>93</v>
      </c>
      <c r="E90" s="404">
        <f>E91+E92</f>
        <v>0</v>
      </c>
      <c r="F90" s="404">
        <f>F91+F92</f>
        <v>0</v>
      </c>
      <c r="G90" s="404">
        <f t="shared" ref="G90:AZ90" si="25">G91+G92</f>
        <v>0</v>
      </c>
      <c r="H90" s="404">
        <f t="shared" si="25"/>
        <v>0</v>
      </c>
      <c r="I90" s="404">
        <f t="shared" si="25"/>
        <v>0</v>
      </c>
      <c r="J90" s="404">
        <f t="shared" si="25"/>
        <v>0</v>
      </c>
      <c r="K90" s="404">
        <f t="shared" si="25"/>
        <v>0</v>
      </c>
      <c r="L90" s="404">
        <f t="shared" si="25"/>
        <v>0</v>
      </c>
      <c r="M90" s="615">
        <f t="shared" si="25"/>
        <v>0</v>
      </c>
      <c r="N90" s="404">
        <f t="shared" si="25"/>
        <v>0</v>
      </c>
      <c r="O90" s="404">
        <f t="shared" si="25"/>
        <v>0</v>
      </c>
      <c r="P90" s="404">
        <f t="shared" si="25"/>
        <v>0</v>
      </c>
      <c r="Q90" s="404">
        <f t="shared" si="25"/>
        <v>0</v>
      </c>
      <c r="R90" s="404">
        <f t="shared" si="25"/>
        <v>0</v>
      </c>
      <c r="S90" s="404">
        <f t="shared" si="25"/>
        <v>0</v>
      </c>
      <c r="T90" s="404">
        <f t="shared" si="25"/>
        <v>0</v>
      </c>
      <c r="U90" s="404">
        <f t="shared" si="25"/>
        <v>0</v>
      </c>
      <c r="V90" s="404">
        <f t="shared" si="25"/>
        <v>0</v>
      </c>
      <c r="W90" s="404">
        <f t="shared" si="25"/>
        <v>0</v>
      </c>
      <c r="X90" s="404">
        <f t="shared" si="25"/>
        <v>0</v>
      </c>
      <c r="Y90" s="404">
        <f t="shared" si="25"/>
        <v>0</v>
      </c>
      <c r="Z90" s="404">
        <f t="shared" si="25"/>
        <v>0</v>
      </c>
      <c r="AA90" s="404">
        <f t="shared" si="25"/>
        <v>0</v>
      </c>
      <c r="AB90" s="404">
        <f t="shared" si="25"/>
        <v>0</v>
      </c>
      <c r="AC90" s="404">
        <f t="shared" si="25"/>
        <v>0</v>
      </c>
      <c r="AD90" s="404">
        <f t="shared" si="25"/>
        <v>0</v>
      </c>
      <c r="AE90" s="404">
        <f t="shared" si="25"/>
        <v>0</v>
      </c>
      <c r="AF90" s="404">
        <f t="shared" si="25"/>
        <v>0</v>
      </c>
      <c r="AG90" s="404">
        <f t="shared" si="25"/>
        <v>0</v>
      </c>
      <c r="AH90" s="404">
        <f t="shared" si="25"/>
        <v>0</v>
      </c>
      <c r="AI90" s="404">
        <f t="shared" si="25"/>
        <v>0</v>
      </c>
      <c r="AJ90" s="404">
        <f t="shared" si="25"/>
        <v>0</v>
      </c>
      <c r="AK90" s="404">
        <f t="shared" si="25"/>
        <v>0</v>
      </c>
      <c r="AL90" s="404">
        <f t="shared" si="25"/>
        <v>0</v>
      </c>
      <c r="AM90" s="404">
        <f t="shared" si="25"/>
        <v>0</v>
      </c>
      <c r="AN90" s="404">
        <f t="shared" si="25"/>
        <v>0</v>
      </c>
      <c r="AO90" s="404">
        <f t="shared" si="25"/>
        <v>0</v>
      </c>
      <c r="AP90" s="404">
        <f t="shared" si="25"/>
        <v>0</v>
      </c>
      <c r="AQ90" s="404">
        <f t="shared" si="25"/>
        <v>0</v>
      </c>
      <c r="AR90" s="404">
        <f t="shared" si="25"/>
        <v>0</v>
      </c>
      <c r="AS90" s="404">
        <f t="shared" si="25"/>
        <v>0</v>
      </c>
      <c r="AT90" s="404">
        <f t="shared" si="25"/>
        <v>0</v>
      </c>
      <c r="AU90" s="404">
        <f t="shared" si="25"/>
        <v>0</v>
      </c>
      <c r="AV90" s="404">
        <f t="shared" si="25"/>
        <v>0</v>
      </c>
      <c r="AW90" s="404">
        <v>0</v>
      </c>
      <c r="AX90" s="404">
        <v>0</v>
      </c>
      <c r="AY90" s="404">
        <f t="shared" si="25"/>
        <v>0</v>
      </c>
      <c r="AZ90" s="404">
        <f t="shared" si="25"/>
        <v>0</v>
      </c>
      <c r="BA90" s="24">
        <f t="shared" si="24"/>
        <v>0</v>
      </c>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row>
    <row r="91" spans="1:90" s="4" customFormat="1" ht="48" customHeight="1" x14ac:dyDescent="0.25">
      <c r="A91" s="6"/>
      <c r="B91" s="416" t="s">
        <v>130</v>
      </c>
      <c r="C91" s="417" t="s">
        <v>1550</v>
      </c>
      <c r="D91" s="416" t="s">
        <v>93</v>
      </c>
      <c r="E91" s="404">
        <v>0</v>
      </c>
      <c r="F91" s="404">
        <v>0</v>
      </c>
      <c r="G91" s="404">
        <v>0</v>
      </c>
      <c r="H91" s="404">
        <v>0</v>
      </c>
      <c r="I91" s="404">
        <v>0</v>
      </c>
      <c r="J91" s="404">
        <v>0</v>
      </c>
      <c r="K91" s="404">
        <v>0</v>
      </c>
      <c r="L91" s="404">
        <v>0</v>
      </c>
      <c r="M91" s="615">
        <v>0</v>
      </c>
      <c r="N91" s="404">
        <v>0</v>
      </c>
      <c r="O91" s="404">
        <v>0</v>
      </c>
      <c r="P91" s="404">
        <v>0</v>
      </c>
      <c r="Q91" s="404">
        <v>0</v>
      </c>
      <c r="R91" s="404">
        <v>0</v>
      </c>
      <c r="S91" s="404">
        <v>0</v>
      </c>
      <c r="T91" s="404">
        <v>0</v>
      </c>
      <c r="U91" s="404">
        <v>0</v>
      </c>
      <c r="V91" s="404">
        <v>0</v>
      </c>
      <c r="W91" s="404">
        <v>0</v>
      </c>
      <c r="X91" s="404">
        <v>0</v>
      </c>
      <c r="Y91" s="404">
        <v>0</v>
      </c>
      <c r="Z91" s="404">
        <v>0</v>
      </c>
      <c r="AA91" s="404">
        <v>0</v>
      </c>
      <c r="AB91" s="404">
        <v>0</v>
      </c>
      <c r="AC91" s="404">
        <v>0</v>
      </c>
      <c r="AD91" s="404">
        <v>0</v>
      </c>
      <c r="AE91" s="404">
        <v>0</v>
      </c>
      <c r="AF91" s="404">
        <v>0</v>
      </c>
      <c r="AG91" s="404">
        <v>0</v>
      </c>
      <c r="AH91" s="404">
        <v>0</v>
      </c>
      <c r="AI91" s="404">
        <v>0</v>
      </c>
      <c r="AJ91" s="404">
        <v>0</v>
      </c>
      <c r="AK91" s="404">
        <v>0</v>
      </c>
      <c r="AL91" s="404">
        <v>0</v>
      </c>
      <c r="AM91" s="404">
        <v>0</v>
      </c>
      <c r="AN91" s="404">
        <v>0</v>
      </c>
      <c r="AO91" s="404">
        <v>0</v>
      </c>
      <c r="AP91" s="404">
        <v>0</v>
      </c>
      <c r="AQ91" s="404">
        <v>0</v>
      </c>
      <c r="AR91" s="404">
        <v>0</v>
      </c>
      <c r="AS91" s="404">
        <v>0</v>
      </c>
      <c r="AT91" s="404">
        <v>0</v>
      </c>
      <c r="AU91" s="404">
        <v>0</v>
      </c>
      <c r="AV91" s="404">
        <v>0</v>
      </c>
      <c r="AW91" s="405">
        <f>SUBTOTAL(9,AW92:AW130)</f>
        <v>13.616</v>
      </c>
      <c r="AX91" s="405">
        <f>SUBTOTAL(9,AX92:AX130)</f>
        <v>13.616</v>
      </c>
      <c r="AY91" s="404">
        <v>0</v>
      </c>
      <c r="AZ91" s="404">
        <v>0</v>
      </c>
      <c r="BA91" s="24">
        <f t="shared" si="24"/>
        <v>13.616</v>
      </c>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row>
    <row r="92" spans="1:90" s="4" customFormat="1" ht="48" customHeight="1" x14ac:dyDescent="0.25">
      <c r="A92" s="6"/>
      <c r="B92" s="416" t="s">
        <v>132</v>
      </c>
      <c r="C92" s="417" t="s">
        <v>793</v>
      </c>
      <c r="D92" s="416" t="s">
        <v>93</v>
      </c>
      <c r="E92" s="404">
        <v>0</v>
      </c>
      <c r="F92" s="404">
        <v>0</v>
      </c>
      <c r="G92" s="404">
        <v>0</v>
      </c>
      <c r="H92" s="404">
        <v>0</v>
      </c>
      <c r="I92" s="404">
        <v>0</v>
      </c>
      <c r="J92" s="404">
        <v>0</v>
      </c>
      <c r="K92" s="404">
        <v>0</v>
      </c>
      <c r="L92" s="404">
        <v>0</v>
      </c>
      <c r="M92" s="615">
        <v>0</v>
      </c>
      <c r="N92" s="404">
        <v>0</v>
      </c>
      <c r="O92" s="404">
        <v>0</v>
      </c>
      <c r="P92" s="404">
        <v>0</v>
      </c>
      <c r="Q92" s="404">
        <v>0</v>
      </c>
      <c r="R92" s="404">
        <v>0</v>
      </c>
      <c r="S92" s="404">
        <v>0</v>
      </c>
      <c r="T92" s="404">
        <v>0</v>
      </c>
      <c r="U92" s="404">
        <v>0</v>
      </c>
      <c r="V92" s="404">
        <v>0</v>
      </c>
      <c r="W92" s="404">
        <v>0</v>
      </c>
      <c r="X92" s="404">
        <v>0</v>
      </c>
      <c r="Y92" s="404">
        <v>0</v>
      </c>
      <c r="Z92" s="404">
        <v>0</v>
      </c>
      <c r="AA92" s="404">
        <v>0</v>
      </c>
      <c r="AB92" s="404">
        <v>0</v>
      </c>
      <c r="AC92" s="404">
        <v>0</v>
      </c>
      <c r="AD92" s="404">
        <v>0</v>
      </c>
      <c r="AE92" s="404">
        <v>0</v>
      </c>
      <c r="AF92" s="404">
        <v>0</v>
      </c>
      <c r="AG92" s="404">
        <v>0</v>
      </c>
      <c r="AH92" s="404">
        <v>0</v>
      </c>
      <c r="AI92" s="404">
        <v>0</v>
      </c>
      <c r="AJ92" s="404">
        <v>0</v>
      </c>
      <c r="AK92" s="404">
        <v>0</v>
      </c>
      <c r="AL92" s="404">
        <v>0</v>
      </c>
      <c r="AM92" s="404">
        <v>0</v>
      </c>
      <c r="AN92" s="404">
        <v>0</v>
      </c>
      <c r="AO92" s="404">
        <v>0</v>
      </c>
      <c r="AP92" s="404">
        <v>0</v>
      </c>
      <c r="AQ92" s="404">
        <v>0</v>
      </c>
      <c r="AR92" s="404">
        <v>0</v>
      </c>
      <c r="AS92" s="404">
        <v>0</v>
      </c>
      <c r="AT92" s="404">
        <v>0</v>
      </c>
      <c r="AU92" s="404">
        <v>0</v>
      </c>
      <c r="AV92" s="404">
        <v>0</v>
      </c>
      <c r="AW92" s="404">
        <v>0</v>
      </c>
      <c r="AX92" s="404">
        <v>0</v>
      </c>
      <c r="AY92" s="404">
        <v>0</v>
      </c>
      <c r="AZ92" s="404">
        <v>0</v>
      </c>
      <c r="BA92" s="24">
        <f t="shared" si="24"/>
        <v>0</v>
      </c>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row>
    <row r="93" spans="1:90" s="4" customFormat="1" ht="48" customHeight="1" x14ac:dyDescent="0.25">
      <c r="A93" s="6"/>
      <c r="B93" s="416" t="s">
        <v>134</v>
      </c>
      <c r="C93" s="417" t="s">
        <v>794</v>
      </c>
      <c r="D93" s="402" t="s">
        <v>93</v>
      </c>
      <c r="E93" s="404">
        <f t="shared" ref="E93:AN93" si="26">SUM(E94:E95)</f>
        <v>0</v>
      </c>
      <c r="F93" s="404">
        <f t="shared" si="26"/>
        <v>0</v>
      </c>
      <c r="G93" s="405">
        <f t="shared" si="26"/>
        <v>0</v>
      </c>
      <c r="H93" s="405">
        <f t="shared" si="26"/>
        <v>0</v>
      </c>
      <c r="I93" s="405">
        <f t="shared" si="26"/>
        <v>0</v>
      </c>
      <c r="J93" s="405">
        <f t="shared" si="26"/>
        <v>0</v>
      </c>
      <c r="K93" s="405">
        <f t="shared" si="26"/>
        <v>0</v>
      </c>
      <c r="L93" s="404">
        <f t="shared" si="26"/>
        <v>0</v>
      </c>
      <c r="M93" s="615">
        <f t="shared" si="26"/>
        <v>0</v>
      </c>
      <c r="N93" s="404">
        <f t="shared" si="26"/>
        <v>0</v>
      </c>
      <c r="O93" s="404">
        <f t="shared" si="26"/>
        <v>0</v>
      </c>
      <c r="P93" s="404">
        <f t="shared" si="26"/>
        <v>0</v>
      </c>
      <c r="Q93" s="404">
        <f t="shared" si="26"/>
        <v>0</v>
      </c>
      <c r="R93" s="404">
        <f t="shared" si="26"/>
        <v>0</v>
      </c>
      <c r="S93" s="404">
        <f t="shared" si="26"/>
        <v>0</v>
      </c>
      <c r="T93" s="404">
        <f t="shared" si="26"/>
        <v>0</v>
      </c>
      <c r="U93" s="404">
        <f t="shared" si="26"/>
        <v>0</v>
      </c>
      <c r="V93" s="404">
        <f t="shared" si="26"/>
        <v>0</v>
      </c>
      <c r="W93" s="404">
        <f t="shared" si="26"/>
        <v>0</v>
      </c>
      <c r="X93" s="404">
        <f t="shared" si="26"/>
        <v>0</v>
      </c>
      <c r="Y93" s="404">
        <f t="shared" si="26"/>
        <v>0</v>
      </c>
      <c r="Z93" s="404">
        <f t="shared" si="26"/>
        <v>0</v>
      </c>
      <c r="AA93" s="404">
        <f t="shared" si="26"/>
        <v>0</v>
      </c>
      <c r="AB93" s="404">
        <f t="shared" si="26"/>
        <v>0</v>
      </c>
      <c r="AC93" s="404">
        <f t="shared" si="26"/>
        <v>0</v>
      </c>
      <c r="AD93" s="404">
        <f t="shared" si="26"/>
        <v>0</v>
      </c>
      <c r="AE93" s="404">
        <f t="shared" si="26"/>
        <v>0</v>
      </c>
      <c r="AF93" s="404">
        <f t="shared" si="26"/>
        <v>0</v>
      </c>
      <c r="AG93" s="404">
        <f t="shared" si="26"/>
        <v>0</v>
      </c>
      <c r="AH93" s="404">
        <f t="shared" si="26"/>
        <v>0</v>
      </c>
      <c r="AI93" s="404">
        <f t="shared" si="26"/>
        <v>0</v>
      </c>
      <c r="AJ93" s="404">
        <f t="shared" si="26"/>
        <v>0</v>
      </c>
      <c r="AK93" s="404">
        <f t="shared" si="26"/>
        <v>0</v>
      </c>
      <c r="AL93" s="404">
        <f t="shared" si="26"/>
        <v>0</v>
      </c>
      <c r="AM93" s="404">
        <f t="shared" si="26"/>
        <v>0</v>
      </c>
      <c r="AN93" s="404">
        <f t="shared" si="26"/>
        <v>0</v>
      </c>
      <c r="AO93" s="404">
        <f>SUM(AO94:AO95)</f>
        <v>0</v>
      </c>
      <c r="AP93" s="404">
        <f>SUM(AP94:AP95)</f>
        <v>0</v>
      </c>
      <c r="AQ93" s="404">
        <f t="shared" ref="AQ93:AZ93" si="27">SUM(AQ94:AQ95)</f>
        <v>0</v>
      </c>
      <c r="AR93" s="404">
        <f t="shared" si="27"/>
        <v>0</v>
      </c>
      <c r="AS93" s="404">
        <f t="shared" si="27"/>
        <v>0</v>
      </c>
      <c r="AT93" s="404">
        <f t="shared" si="27"/>
        <v>0</v>
      </c>
      <c r="AU93" s="404">
        <f t="shared" si="27"/>
        <v>0</v>
      </c>
      <c r="AV93" s="404">
        <f t="shared" si="27"/>
        <v>0</v>
      </c>
      <c r="AW93" s="405">
        <f t="shared" si="27"/>
        <v>0</v>
      </c>
      <c r="AX93" s="404">
        <f t="shared" si="27"/>
        <v>0</v>
      </c>
      <c r="AY93" s="404">
        <f t="shared" si="27"/>
        <v>0</v>
      </c>
      <c r="AZ93" s="404">
        <f t="shared" si="27"/>
        <v>0</v>
      </c>
      <c r="BA93" s="24">
        <f t="shared" si="24"/>
        <v>0</v>
      </c>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row>
    <row r="94" spans="1:90" s="4" customFormat="1" ht="42" customHeight="1" x14ac:dyDescent="0.25">
      <c r="A94" s="6"/>
      <c r="B94" s="397" t="s">
        <v>136</v>
      </c>
      <c r="C94" s="398" t="s">
        <v>795</v>
      </c>
      <c r="D94" s="397" t="s">
        <v>93</v>
      </c>
      <c r="E94" s="400">
        <v>0</v>
      </c>
      <c r="F94" s="400">
        <v>0</v>
      </c>
      <c r="G94" s="400">
        <v>0</v>
      </c>
      <c r="H94" s="400">
        <v>0</v>
      </c>
      <c r="I94" s="400">
        <v>0</v>
      </c>
      <c r="J94" s="400">
        <v>0</v>
      </c>
      <c r="K94" s="400">
        <v>0</v>
      </c>
      <c r="L94" s="400">
        <v>0</v>
      </c>
      <c r="M94" s="614">
        <v>0</v>
      </c>
      <c r="N94" s="400">
        <v>0</v>
      </c>
      <c r="O94" s="400">
        <v>0</v>
      </c>
      <c r="P94" s="400">
        <v>0</v>
      </c>
      <c r="Q94" s="400">
        <v>0</v>
      </c>
      <c r="R94" s="400">
        <v>0</v>
      </c>
      <c r="S94" s="400">
        <v>0</v>
      </c>
      <c r="T94" s="400">
        <v>0</v>
      </c>
      <c r="U94" s="400">
        <v>0</v>
      </c>
      <c r="V94" s="400">
        <v>0</v>
      </c>
      <c r="W94" s="400">
        <v>0</v>
      </c>
      <c r="X94" s="400">
        <v>0</v>
      </c>
      <c r="Y94" s="400">
        <v>0</v>
      </c>
      <c r="Z94" s="400">
        <v>0</v>
      </c>
      <c r="AA94" s="400">
        <v>0</v>
      </c>
      <c r="AB94" s="400">
        <v>0</v>
      </c>
      <c r="AC94" s="400">
        <v>0</v>
      </c>
      <c r="AD94" s="400">
        <v>0</v>
      </c>
      <c r="AE94" s="400">
        <v>0</v>
      </c>
      <c r="AF94" s="400">
        <v>0</v>
      </c>
      <c r="AG94" s="400">
        <v>0</v>
      </c>
      <c r="AH94" s="400">
        <v>0</v>
      </c>
      <c r="AI94" s="400">
        <v>0</v>
      </c>
      <c r="AJ94" s="400">
        <v>0</v>
      </c>
      <c r="AK94" s="400">
        <v>0</v>
      </c>
      <c r="AL94" s="400">
        <v>0</v>
      </c>
      <c r="AM94" s="400">
        <v>0</v>
      </c>
      <c r="AN94" s="400">
        <v>0</v>
      </c>
      <c r="AO94" s="400">
        <v>0</v>
      </c>
      <c r="AP94" s="400">
        <v>0</v>
      </c>
      <c r="AQ94" s="400">
        <v>0</v>
      </c>
      <c r="AR94" s="400">
        <v>0</v>
      </c>
      <c r="AS94" s="400">
        <v>0</v>
      </c>
      <c r="AT94" s="400">
        <v>0</v>
      </c>
      <c r="AU94" s="400">
        <v>0</v>
      </c>
      <c r="AV94" s="400">
        <v>0</v>
      </c>
      <c r="AW94" s="400">
        <v>0</v>
      </c>
      <c r="AX94" s="400">
        <v>0</v>
      </c>
      <c r="AY94" s="400">
        <v>0</v>
      </c>
      <c r="AZ94" s="400">
        <v>0</v>
      </c>
      <c r="BA94" s="24">
        <f t="shared" si="24"/>
        <v>0</v>
      </c>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row>
    <row r="95" spans="1:90" s="4" customFormat="1" ht="42" customHeight="1" x14ac:dyDescent="0.25">
      <c r="A95" s="6"/>
      <c r="B95" s="397" t="s">
        <v>181</v>
      </c>
      <c r="C95" s="398" t="s">
        <v>795</v>
      </c>
      <c r="D95" s="397" t="s">
        <v>93</v>
      </c>
      <c r="E95" s="400">
        <v>0</v>
      </c>
      <c r="F95" s="400">
        <v>0</v>
      </c>
      <c r="G95" s="400">
        <v>0</v>
      </c>
      <c r="H95" s="400">
        <v>0</v>
      </c>
      <c r="I95" s="400">
        <v>0</v>
      </c>
      <c r="J95" s="400">
        <v>0</v>
      </c>
      <c r="K95" s="400">
        <v>0</v>
      </c>
      <c r="L95" s="400">
        <v>0</v>
      </c>
      <c r="M95" s="400">
        <v>0</v>
      </c>
      <c r="N95" s="400">
        <v>0</v>
      </c>
      <c r="O95" s="400">
        <v>0</v>
      </c>
      <c r="P95" s="400">
        <v>0</v>
      </c>
      <c r="Q95" s="400">
        <v>0</v>
      </c>
      <c r="R95" s="400">
        <v>0</v>
      </c>
      <c r="S95" s="400">
        <v>0</v>
      </c>
      <c r="T95" s="400">
        <v>0</v>
      </c>
      <c r="U95" s="400">
        <v>0</v>
      </c>
      <c r="V95" s="400">
        <v>0</v>
      </c>
      <c r="W95" s="400">
        <v>0</v>
      </c>
      <c r="X95" s="400">
        <v>0</v>
      </c>
      <c r="Y95" s="400">
        <v>0</v>
      </c>
      <c r="Z95" s="400">
        <v>0</v>
      </c>
      <c r="AA95" s="400">
        <v>0</v>
      </c>
      <c r="AB95" s="400">
        <v>0</v>
      </c>
      <c r="AC95" s="400">
        <v>0</v>
      </c>
      <c r="AD95" s="400">
        <v>0</v>
      </c>
      <c r="AE95" s="400">
        <v>0</v>
      </c>
      <c r="AF95" s="400">
        <v>0</v>
      </c>
      <c r="AG95" s="400">
        <v>0</v>
      </c>
      <c r="AH95" s="400">
        <v>0</v>
      </c>
      <c r="AI95" s="400">
        <v>0</v>
      </c>
      <c r="AJ95" s="400">
        <v>0</v>
      </c>
      <c r="AK95" s="400">
        <v>0</v>
      </c>
      <c r="AL95" s="400">
        <v>0</v>
      </c>
      <c r="AM95" s="400">
        <v>0</v>
      </c>
      <c r="AN95" s="400">
        <v>0</v>
      </c>
      <c r="AO95" s="400">
        <v>0</v>
      </c>
      <c r="AP95" s="400">
        <v>0</v>
      </c>
      <c r="AQ95" s="400">
        <v>0</v>
      </c>
      <c r="AR95" s="400">
        <v>0</v>
      </c>
      <c r="AS95" s="400">
        <v>0</v>
      </c>
      <c r="AT95" s="400">
        <v>0</v>
      </c>
      <c r="AU95" s="400">
        <v>0</v>
      </c>
      <c r="AV95" s="400">
        <v>0</v>
      </c>
      <c r="AW95" s="400">
        <v>0</v>
      </c>
      <c r="AX95" s="400">
        <v>0</v>
      </c>
      <c r="AY95" s="400">
        <v>0</v>
      </c>
      <c r="AZ95" s="400">
        <v>0</v>
      </c>
      <c r="BA95" s="24">
        <f t="shared" si="24"/>
        <v>0</v>
      </c>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row>
    <row r="96" spans="1:90" s="4" customFormat="1" ht="48" customHeight="1" x14ac:dyDescent="0.25">
      <c r="A96" s="6"/>
      <c r="B96" s="416" t="s">
        <v>137</v>
      </c>
      <c r="C96" s="417" t="s">
        <v>796</v>
      </c>
      <c r="D96" s="416" t="s">
        <v>93</v>
      </c>
      <c r="E96" s="414">
        <f t="shared" ref="E96:AZ96" si="28">SUBTOTAL(9,E97:E97)</f>
        <v>0</v>
      </c>
      <c r="F96" s="414">
        <f t="shared" si="28"/>
        <v>0</v>
      </c>
      <c r="G96" s="414">
        <f t="shared" si="28"/>
        <v>0</v>
      </c>
      <c r="H96" s="414">
        <f t="shared" si="28"/>
        <v>0</v>
      </c>
      <c r="I96" s="414">
        <f t="shared" si="28"/>
        <v>0</v>
      </c>
      <c r="J96" s="414">
        <f t="shared" si="28"/>
        <v>0</v>
      </c>
      <c r="K96" s="414">
        <f t="shared" si="28"/>
        <v>0</v>
      </c>
      <c r="L96" s="414">
        <f t="shared" si="28"/>
        <v>0</v>
      </c>
      <c r="M96" s="616">
        <f t="shared" si="28"/>
        <v>0</v>
      </c>
      <c r="N96" s="414">
        <f t="shared" si="28"/>
        <v>0</v>
      </c>
      <c r="O96" s="414">
        <f t="shared" si="28"/>
        <v>0</v>
      </c>
      <c r="P96" s="414">
        <f t="shared" si="28"/>
        <v>0</v>
      </c>
      <c r="Q96" s="414">
        <f t="shared" si="28"/>
        <v>0</v>
      </c>
      <c r="R96" s="414">
        <f t="shared" si="28"/>
        <v>0</v>
      </c>
      <c r="S96" s="414">
        <f t="shared" si="28"/>
        <v>0</v>
      </c>
      <c r="T96" s="414">
        <f t="shared" si="28"/>
        <v>0</v>
      </c>
      <c r="U96" s="414">
        <f t="shared" si="28"/>
        <v>0</v>
      </c>
      <c r="V96" s="414">
        <f t="shared" si="28"/>
        <v>0</v>
      </c>
      <c r="W96" s="414">
        <f t="shared" si="28"/>
        <v>0</v>
      </c>
      <c r="X96" s="414">
        <f t="shared" si="28"/>
        <v>0</v>
      </c>
      <c r="Y96" s="414">
        <f t="shared" si="28"/>
        <v>0</v>
      </c>
      <c r="Z96" s="414">
        <f t="shared" si="28"/>
        <v>0</v>
      </c>
      <c r="AA96" s="414">
        <f t="shared" si="28"/>
        <v>0</v>
      </c>
      <c r="AB96" s="414">
        <f t="shared" si="28"/>
        <v>0</v>
      </c>
      <c r="AC96" s="414">
        <f t="shared" si="28"/>
        <v>0</v>
      </c>
      <c r="AD96" s="414">
        <f t="shared" si="28"/>
        <v>0</v>
      </c>
      <c r="AE96" s="414">
        <f t="shared" si="28"/>
        <v>0</v>
      </c>
      <c r="AF96" s="414">
        <f t="shared" si="28"/>
        <v>0</v>
      </c>
      <c r="AG96" s="414">
        <f t="shared" si="28"/>
        <v>0</v>
      </c>
      <c r="AH96" s="414">
        <f t="shared" si="28"/>
        <v>0</v>
      </c>
      <c r="AI96" s="414">
        <f t="shared" si="28"/>
        <v>0</v>
      </c>
      <c r="AJ96" s="414">
        <f t="shared" si="28"/>
        <v>0</v>
      </c>
      <c r="AK96" s="414">
        <f t="shared" si="28"/>
        <v>0</v>
      </c>
      <c r="AL96" s="414">
        <f t="shared" si="28"/>
        <v>0</v>
      </c>
      <c r="AM96" s="414">
        <f t="shared" si="28"/>
        <v>0</v>
      </c>
      <c r="AN96" s="414">
        <f t="shared" si="28"/>
        <v>0</v>
      </c>
      <c r="AO96" s="414">
        <f t="shared" si="28"/>
        <v>0</v>
      </c>
      <c r="AP96" s="414">
        <f t="shared" si="28"/>
        <v>0</v>
      </c>
      <c r="AQ96" s="414">
        <f t="shared" si="28"/>
        <v>0</v>
      </c>
      <c r="AR96" s="414">
        <f t="shared" si="28"/>
        <v>0</v>
      </c>
      <c r="AS96" s="414">
        <f t="shared" si="28"/>
        <v>0</v>
      </c>
      <c r="AT96" s="414">
        <f t="shared" si="28"/>
        <v>0</v>
      </c>
      <c r="AU96" s="414">
        <f t="shared" si="28"/>
        <v>0</v>
      </c>
      <c r="AV96" s="414">
        <f t="shared" si="28"/>
        <v>0</v>
      </c>
      <c r="AW96" s="414">
        <f t="shared" si="28"/>
        <v>0</v>
      </c>
      <c r="AX96" s="414">
        <f t="shared" si="28"/>
        <v>0</v>
      </c>
      <c r="AY96" s="414">
        <f t="shared" si="28"/>
        <v>0</v>
      </c>
      <c r="AZ96" s="414">
        <f t="shared" si="28"/>
        <v>0</v>
      </c>
      <c r="BA96" s="24">
        <f t="shared" si="24"/>
        <v>0</v>
      </c>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row>
    <row r="97" spans="1:90" s="4" customFormat="1" ht="42" customHeight="1" x14ac:dyDescent="0.25">
      <c r="A97" s="6"/>
      <c r="B97" s="397" t="s">
        <v>1554</v>
      </c>
      <c r="C97" s="398" t="s">
        <v>795</v>
      </c>
      <c r="D97" s="397" t="s">
        <v>93</v>
      </c>
      <c r="E97" s="396"/>
      <c r="F97" s="396"/>
      <c r="G97" s="396"/>
      <c r="H97" s="396"/>
      <c r="I97" s="610">
        <v>0</v>
      </c>
      <c r="J97" s="610"/>
      <c r="K97" s="396"/>
      <c r="L97" s="396"/>
      <c r="M97" s="617"/>
      <c r="N97" s="400"/>
      <c r="O97" s="400"/>
      <c r="P97" s="400"/>
      <c r="Q97" s="400"/>
      <c r="R97" s="400"/>
      <c r="S97" s="400"/>
      <c r="T97" s="400"/>
      <c r="U97" s="400"/>
      <c r="V97" s="400"/>
      <c r="W97" s="400"/>
      <c r="X97" s="400"/>
      <c r="Y97" s="400"/>
      <c r="Z97" s="400"/>
      <c r="AA97" s="400"/>
      <c r="AB97" s="400"/>
      <c r="AC97" s="400"/>
      <c r="AD97" s="400"/>
      <c r="AE97" s="400"/>
      <c r="AF97" s="400"/>
      <c r="AG97" s="400"/>
      <c r="AH97" s="400"/>
      <c r="AI97" s="400"/>
      <c r="AJ97" s="400"/>
      <c r="AK97" s="400"/>
      <c r="AL97" s="400"/>
      <c r="AM97" s="400"/>
      <c r="AN97" s="400"/>
      <c r="AO97" s="610"/>
      <c r="AP97" s="610"/>
      <c r="AQ97" s="400">
        <v>0</v>
      </c>
      <c r="AR97" s="400">
        <v>0</v>
      </c>
      <c r="AS97" s="400">
        <v>0</v>
      </c>
      <c r="AT97" s="400">
        <v>0</v>
      </c>
      <c r="AU97" s="400">
        <v>0</v>
      </c>
      <c r="AV97" s="400">
        <v>0</v>
      </c>
      <c r="AW97" s="400">
        <v>0</v>
      </c>
      <c r="AX97" s="400">
        <v>0</v>
      </c>
      <c r="AY97" s="400">
        <v>0</v>
      </c>
      <c r="AZ97" s="400">
        <v>0</v>
      </c>
      <c r="BA97" s="24"/>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row>
    <row r="98" spans="1:90" s="4" customFormat="1" ht="42" customHeight="1" x14ac:dyDescent="0.25">
      <c r="A98" s="6"/>
      <c r="B98" s="397" t="s">
        <v>1555</v>
      </c>
      <c r="C98" s="398" t="s">
        <v>795</v>
      </c>
      <c r="D98" s="397" t="s">
        <v>93</v>
      </c>
      <c r="E98" s="396">
        <v>0</v>
      </c>
      <c r="F98" s="396">
        <v>0</v>
      </c>
      <c r="G98" s="396">
        <v>0</v>
      </c>
      <c r="H98" s="396">
        <v>0</v>
      </c>
      <c r="I98" s="396">
        <v>0</v>
      </c>
      <c r="J98" s="396">
        <v>0</v>
      </c>
      <c r="K98" s="396">
        <v>0</v>
      </c>
      <c r="L98" s="396">
        <v>0</v>
      </c>
      <c r="M98" s="617">
        <v>0</v>
      </c>
      <c r="N98" s="396">
        <v>0</v>
      </c>
      <c r="O98" s="396">
        <v>0</v>
      </c>
      <c r="P98" s="396">
        <v>0</v>
      </c>
      <c r="Q98" s="396">
        <v>0</v>
      </c>
      <c r="R98" s="396">
        <v>0</v>
      </c>
      <c r="S98" s="396">
        <v>0</v>
      </c>
      <c r="T98" s="396">
        <v>0</v>
      </c>
      <c r="U98" s="396">
        <v>0</v>
      </c>
      <c r="V98" s="396">
        <v>0</v>
      </c>
      <c r="W98" s="396">
        <v>0</v>
      </c>
      <c r="X98" s="396">
        <v>0</v>
      </c>
      <c r="Y98" s="396">
        <v>0</v>
      </c>
      <c r="Z98" s="396">
        <v>0</v>
      </c>
      <c r="AA98" s="396">
        <v>0</v>
      </c>
      <c r="AB98" s="396">
        <v>0</v>
      </c>
      <c r="AC98" s="396">
        <v>0</v>
      </c>
      <c r="AD98" s="396">
        <v>0</v>
      </c>
      <c r="AE98" s="396">
        <v>0</v>
      </c>
      <c r="AF98" s="396">
        <v>0</v>
      </c>
      <c r="AG98" s="396">
        <v>0</v>
      </c>
      <c r="AH98" s="396">
        <v>0</v>
      </c>
      <c r="AI98" s="396">
        <v>0</v>
      </c>
      <c r="AJ98" s="396">
        <v>0</v>
      </c>
      <c r="AK98" s="396">
        <v>0</v>
      </c>
      <c r="AL98" s="396">
        <v>0</v>
      </c>
      <c r="AM98" s="396">
        <v>0</v>
      </c>
      <c r="AN98" s="396">
        <v>0</v>
      </c>
      <c r="AO98" s="396">
        <v>0</v>
      </c>
      <c r="AP98" s="396">
        <v>0</v>
      </c>
      <c r="AQ98" s="396">
        <v>0</v>
      </c>
      <c r="AR98" s="396">
        <v>0</v>
      </c>
      <c r="AS98" s="396">
        <v>0</v>
      </c>
      <c r="AT98" s="396">
        <v>0</v>
      </c>
      <c r="AU98" s="396">
        <v>0</v>
      </c>
      <c r="AV98" s="396">
        <v>0</v>
      </c>
      <c r="AW98" s="396">
        <v>0</v>
      </c>
      <c r="AX98" s="396">
        <v>0</v>
      </c>
      <c r="AY98" s="396">
        <v>0</v>
      </c>
      <c r="AZ98" s="396">
        <v>0</v>
      </c>
      <c r="BA98" s="24">
        <f>AX98+AP98</f>
        <v>0</v>
      </c>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row>
    <row r="99" spans="1:90" s="4" customFormat="1" ht="48" customHeight="1" x14ac:dyDescent="0.25">
      <c r="A99" s="6"/>
      <c r="B99" s="416" t="s">
        <v>738</v>
      </c>
      <c r="C99" s="417" t="s">
        <v>1556</v>
      </c>
      <c r="D99" s="416" t="s">
        <v>93</v>
      </c>
      <c r="E99" s="414"/>
      <c r="F99" s="414"/>
      <c r="G99" s="414"/>
      <c r="H99" s="414"/>
      <c r="I99" s="414"/>
      <c r="J99" s="414"/>
      <c r="K99" s="414"/>
      <c r="L99" s="414"/>
      <c r="M99" s="616"/>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4"/>
      <c r="AS99" s="414"/>
      <c r="AT99" s="414"/>
      <c r="AU99" s="414"/>
      <c r="AV99" s="414"/>
      <c r="AW99" s="414"/>
      <c r="AX99" s="414"/>
      <c r="AY99" s="414"/>
      <c r="AZ99" s="414"/>
      <c r="BA99" s="24"/>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row>
    <row r="100" spans="1:90" s="4" customFormat="1" ht="42" customHeight="1" x14ac:dyDescent="0.25">
      <c r="A100" s="6"/>
      <c r="B100" s="397" t="s">
        <v>1557</v>
      </c>
      <c r="C100" s="398" t="s">
        <v>1559</v>
      </c>
      <c r="D100" s="397" t="s">
        <v>93</v>
      </c>
      <c r="E100" s="610"/>
      <c r="F100" s="610"/>
      <c r="G100" s="610"/>
      <c r="H100" s="610"/>
      <c r="I100" s="610"/>
      <c r="J100" s="610"/>
      <c r="K100" s="610"/>
      <c r="L100" s="610"/>
      <c r="M100" s="614"/>
      <c r="N100" s="610"/>
      <c r="O100" s="610"/>
      <c r="P100" s="610"/>
      <c r="Q100" s="610"/>
      <c r="R100" s="610"/>
      <c r="S100" s="610"/>
      <c r="T100" s="610"/>
      <c r="U100" s="610"/>
      <c r="V100" s="610"/>
      <c r="W100" s="610"/>
      <c r="X100" s="610"/>
      <c r="Y100" s="610"/>
      <c r="Z100" s="610"/>
      <c r="AA100" s="610"/>
      <c r="AB100" s="610"/>
      <c r="AC100" s="610"/>
      <c r="AD100" s="610"/>
      <c r="AE100" s="610"/>
      <c r="AF100" s="610"/>
      <c r="AG100" s="610"/>
      <c r="AH100" s="610"/>
      <c r="AI100" s="610"/>
      <c r="AJ100" s="610"/>
      <c r="AK100" s="610"/>
      <c r="AL100" s="610"/>
      <c r="AM100" s="610"/>
      <c r="AN100" s="610"/>
      <c r="AO100" s="610"/>
      <c r="AP100" s="610"/>
      <c r="AQ100" s="610"/>
      <c r="AR100" s="610"/>
      <c r="AS100" s="610"/>
      <c r="AT100" s="610"/>
      <c r="AU100" s="610"/>
      <c r="AV100" s="610"/>
      <c r="AW100" s="610"/>
      <c r="AX100" s="610"/>
      <c r="AY100" s="610"/>
      <c r="AZ100" s="610"/>
      <c r="BA100" s="24"/>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row>
    <row r="101" spans="1:90" ht="42" customHeight="1" x14ac:dyDescent="0.25">
      <c r="A101" s="6"/>
      <c r="B101" s="397" t="s">
        <v>1558</v>
      </c>
      <c r="C101" s="398" t="s">
        <v>797</v>
      </c>
      <c r="D101" s="397" t="s">
        <v>93</v>
      </c>
      <c r="E101" s="610"/>
      <c r="F101" s="610"/>
      <c r="G101" s="610"/>
      <c r="H101" s="610"/>
      <c r="I101" s="610"/>
      <c r="J101" s="610"/>
      <c r="K101" s="610"/>
      <c r="L101" s="610"/>
      <c r="M101" s="614"/>
      <c r="N101" s="610"/>
      <c r="O101" s="610"/>
      <c r="P101" s="610"/>
      <c r="Q101" s="610"/>
      <c r="R101" s="610"/>
      <c r="S101" s="610"/>
      <c r="T101" s="610"/>
      <c r="U101" s="610"/>
      <c r="V101" s="610"/>
      <c r="W101" s="610"/>
      <c r="X101" s="610"/>
      <c r="Y101" s="610"/>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610"/>
      <c r="AU101" s="610"/>
      <c r="AV101" s="610"/>
      <c r="AW101" s="610"/>
      <c r="AX101" s="610"/>
      <c r="AY101" s="610"/>
      <c r="AZ101" s="610"/>
      <c r="BA101" s="24"/>
    </row>
    <row r="102" spans="1:90" ht="42" customHeight="1" x14ac:dyDescent="0.25">
      <c r="A102" s="6"/>
      <c r="B102" s="397" t="s">
        <v>1560</v>
      </c>
      <c r="C102" s="398" t="s">
        <v>1561</v>
      </c>
      <c r="D102" s="397" t="s">
        <v>93</v>
      </c>
      <c r="E102" s="396"/>
      <c r="F102" s="396"/>
      <c r="G102" s="396"/>
      <c r="H102" s="396"/>
      <c r="I102" s="396"/>
      <c r="J102" s="396"/>
      <c r="K102" s="396"/>
      <c r="L102" s="396"/>
      <c r="M102" s="617"/>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c r="AZ102" s="396"/>
      <c r="BA102" s="24"/>
    </row>
    <row r="103" spans="1:90" ht="42" customHeight="1" x14ac:dyDescent="0.25">
      <c r="A103" s="6"/>
      <c r="B103" s="397" t="s">
        <v>1562</v>
      </c>
      <c r="C103" s="398" t="s">
        <v>798</v>
      </c>
      <c r="D103" s="397" t="s">
        <v>93</v>
      </c>
      <c r="E103" s="610"/>
      <c r="F103" s="610"/>
      <c r="G103" s="610"/>
      <c r="H103" s="610"/>
      <c r="I103" s="610"/>
      <c r="J103" s="610"/>
      <c r="K103" s="610"/>
      <c r="L103" s="610"/>
      <c r="M103" s="614"/>
      <c r="N103" s="610"/>
      <c r="O103" s="610"/>
      <c r="P103" s="610"/>
      <c r="Q103" s="610"/>
      <c r="R103" s="610"/>
      <c r="S103" s="610"/>
      <c r="T103" s="610"/>
      <c r="U103" s="610"/>
      <c r="V103" s="610"/>
      <c r="W103" s="610"/>
      <c r="X103" s="610"/>
      <c r="Y103" s="610"/>
      <c r="Z103" s="610"/>
      <c r="AA103" s="610"/>
      <c r="AB103" s="610"/>
      <c r="AC103" s="610"/>
      <c r="AD103" s="610"/>
      <c r="AE103" s="610"/>
      <c r="AF103" s="610"/>
      <c r="AG103" s="610"/>
      <c r="AH103" s="610"/>
      <c r="AI103" s="610"/>
      <c r="AJ103" s="610"/>
      <c r="AK103" s="610"/>
      <c r="AL103" s="610"/>
      <c r="AM103" s="610"/>
      <c r="AN103" s="610"/>
      <c r="AO103" s="610"/>
      <c r="AP103" s="610"/>
      <c r="AQ103" s="610"/>
      <c r="AR103" s="610"/>
      <c r="AS103" s="610"/>
      <c r="AT103" s="610"/>
      <c r="AU103" s="610"/>
      <c r="AV103" s="610"/>
      <c r="AW103" s="610"/>
      <c r="AX103" s="610"/>
      <c r="AY103" s="610"/>
      <c r="AZ103" s="610"/>
      <c r="BA103" s="24"/>
    </row>
    <row r="104" spans="1:90" ht="42" customHeight="1" x14ac:dyDescent="0.25">
      <c r="A104" s="6"/>
      <c r="B104" s="397" t="s">
        <v>1563</v>
      </c>
      <c r="C104" s="398" t="s">
        <v>799</v>
      </c>
      <c r="D104" s="397" t="s">
        <v>93</v>
      </c>
      <c r="E104" s="610"/>
      <c r="F104" s="610"/>
      <c r="G104" s="610"/>
      <c r="H104" s="610"/>
      <c r="I104" s="610"/>
      <c r="J104" s="610"/>
      <c r="K104" s="610"/>
      <c r="L104" s="610"/>
      <c r="M104" s="614"/>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0"/>
      <c r="AL104" s="610"/>
      <c r="AM104" s="610"/>
      <c r="AN104" s="610"/>
      <c r="AO104" s="610"/>
      <c r="AP104" s="610"/>
      <c r="AQ104" s="610"/>
      <c r="AR104" s="610"/>
      <c r="AS104" s="610"/>
      <c r="AT104" s="610"/>
      <c r="AU104" s="610"/>
      <c r="AV104" s="610"/>
      <c r="AW104" s="610"/>
      <c r="AX104" s="610"/>
      <c r="AY104" s="610"/>
      <c r="AZ104" s="610"/>
      <c r="BA104" s="24"/>
    </row>
    <row r="105" spans="1:90" ht="48" customHeight="1" x14ac:dyDescent="0.25">
      <c r="A105" s="6"/>
      <c r="B105" s="416" t="s">
        <v>739</v>
      </c>
      <c r="C105" s="417" t="s">
        <v>800</v>
      </c>
      <c r="D105" s="416" t="s">
        <v>93</v>
      </c>
      <c r="E105" s="414"/>
      <c r="F105" s="414"/>
      <c r="G105" s="414"/>
      <c r="H105" s="414"/>
      <c r="I105" s="414"/>
      <c r="J105" s="414"/>
      <c r="K105" s="414"/>
      <c r="L105" s="414"/>
      <c r="M105" s="616"/>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14"/>
      <c r="AT105" s="414"/>
      <c r="AU105" s="414"/>
      <c r="AV105" s="414"/>
      <c r="AW105" s="414"/>
      <c r="AX105" s="414"/>
      <c r="AY105" s="414"/>
      <c r="AZ105" s="414"/>
      <c r="BA105" s="24"/>
    </row>
    <row r="106" spans="1:90" ht="48" customHeight="1" x14ac:dyDescent="0.25">
      <c r="A106" s="6"/>
      <c r="B106" s="416" t="s">
        <v>139</v>
      </c>
      <c r="C106" s="417" t="s">
        <v>801</v>
      </c>
      <c r="D106" s="416" t="s">
        <v>93</v>
      </c>
      <c r="E106" s="414"/>
      <c r="F106" s="414"/>
      <c r="G106" s="414"/>
      <c r="H106" s="414"/>
      <c r="I106" s="414"/>
      <c r="J106" s="414"/>
      <c r="K106" s="414"/>
      <c r="L106" s="414"/>
      <c r="M106" s="616"/>
      <c r="N106" s="414"/>
      <c r="O106" s="414"/>
      <c r="P106" s="414"/>
      <c r="Q106" s="414"/>
      <c r="R106" s="414"/>
      <c r="S106" s="414"/>
      <c r="T106" s="414"/>
      <c r="U106" s="414"/>
      <c r="V106" s="414"/>
      <c r="W106" s="414"/>
      <c r="X106" s="414"/>
      <c r="Y106" s="414"/>
      <c r="Z106" s="414"/>
      <c r="AA106" s="414"/>
      <c r="AB106" s="414"/>
      <c r="AC106" s="414"/>
      <c r="AD106" s="414"/>
      <c r="AE106" s="414"/>
      <c r="AF106" s="414"/>
      <c r="AG106" s="414"/>
      <c r="AH106" s="414"/>
      <c r="AI106" s="414"/>
      <c r="AJ106" s="414"/>
      <c r="AK106" s="414"/>
      <c r="AL106" s="414"/>
      <c r="AM106" s="414"/>
      <c r="AN106" s="414"/>
      <c r="AO106" s="414"/>
      <c r="AP106" s="414"/>
      <c r="AQ106" s="414"/>
      <c r="AR106" s="414"/>
      <c r="AS106" s="414"/>
      <c r="AT106" s="414"/>
      <c r="AU106" s="414"/>
      <c r="AV106" s="414"/>
      <c r="AW106" s="414">
        <f>SUBTOTAL(9,AW107:AW111)</f>
        <v>13.616</v>
      </c>
      <c r="AX106" s="414">
        <f>SUBTOTAL(9,AX107:AX111)</f>
        <v>13.616</v>
      </c>
      <c r="AY106" s="414"/>
      <c r="AZ106" s="414"/>
      <c r="BA106" s="24"/>
    </row>
    <row r="107" spans="1:90" ht="42" customHeight="1" x14ac:dyDescent="0.25">
      <c r="A107" s="6"/>
      <c r="B107" s="397" t="s">
        <v>141</v>
      </c>
      <c r="C107" s="398" t="s">
        <v>802</v>
      </c>
      <c r="D107" s="397" t="s">
        <v>93</v>
      </c>
      <c r="E107" s="610"/>
      <c r="F107" s="610"/>
      <c r="G107" s="610"/>
      <c r="H107" s="610"/>
      <c r="I107" s="610"/>
      <c r="J107" s="610"/>
      <c r="K107" s="610"/>
      <c r="L107" s="610"/>
      <c r="M107" s="614"/>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24"/>
    </row>
    <row r="108" spans="1:90" ht="42" customHeight="1" x14ac:dyDescent="0.25">
      <c r="A108" s="6"/>
      <c r="B108" s="397" t="s">
        <v>143</v>
      </c>
      <c r="C108" s="398" t="s">
        <v>1564</v>
      </c>
      <c r="D108" s="397" t="s">
        <v>93</v>
      </c>
      <c r="E108" s="610"/>
      <c r="F108" s="610"/>
      <c r="G108" s="610"/>
      <c r="H108" s="610"/>
      <c r="I108" s="610"/>
      <c r="J108" s="610"/>
      <c r="K108" s="610"/>
      <c r="L108" s="610"/>
      <c r="M108" s="614"/>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610"/>
      <c r="AL108" s="610"/>
      <c r="AM108" s="610"/>
      <c r="AN108" s="610"/>
      <c r="AO108" s="610"/>
      <c r="AP108" s="610"/>
      <c r="AQ108" s="610"/>
      <c r="AR108" s="610"/>
      <c r="AS108" s="610"/>
      <c r="AT108" s="610"/>
      <c r="AU108" s="610"/>
      <c r="AV108" s="610"/>
      <c r="AW108" s="610"/>
      <c r="AX108" s="610"/>
      <c r="AY108" s="610"/>
      <c r="AZ108" s="610"/>
      <c r="BA108" s="24"/>
    </row>
    <row r="109" spans="1:90" ht="42" customHeight="1" x14ac:dyDescent="0.25">
      <c r="A109" s="6"/>
      <c r="B109" s="397" t="s">
        <v>740</v>
      </c>
      <c r="C109" s="398" t="s">
        <v>1565</v>
      </c>
      <c r="D109" s="397" t="s">
        <v>93</v>
      </c>
      <c r="E109" s="610"/>
      <c r="F109" s="610"/>
      <c r="G109" s="610"/>
      <c r="H109" s="610"/>
      <c r="I109" s="610"/>
      <c r="J109" s="610"/>
      <c r="K109" s="610"/>
      <c r="L109" s="610"/>
      <c r="M109" s="614"/>
      <c r="N109" s="610"/>
      <c r="O109" s="610"/>
      <c r="P109" s="610"/>
      <c r="Q109" s="610"/>
      <c r="R109" s="610"/>
      <c r="S109" s="610"/>
      <c r="T109" s="610"/>
      <c r="U109" s="610"/>
      <c r="V109" s="610"/>
      <c r="W109" s="610"/>
      <c r="X109" s="610"/>
      <c r="Y109" s="610"/>
      <c r="Z109" s="610"/>
      <c r="AA109" s="610"/>
      <c r="AB109" s="610"/>
      <c r="AC109" s="610"/>
      <c r="AD109" s="610"/>
      <c r="AE109" s="610"/>
      <c r="AF109" s="610"/>
      <c r="AG109" s="610"/>
      <c r="AH109" s="610"/>
      <c r="AI109" s="610"/>
      <c r="AJ109" s="610"/>
      <c r="AK109" s="610"/>
      <c r="AL109" s="610"/>
      <c r="AM109" s="610"/>
      <c r="AN109" s="610"/>
      <c r="AO109" s="610"/>
      <c r="AP109" s="610"/>
      <c r="AQ109" s="610"/>
      <c r="AR109" s="610"/>
      <c r="AS109" s="610"/>
      <c r="AT109" s="610"/>
      <c r="AU109" s="610"/>
      <c r="AV109" s="610"/>
      <c r="AW109" s="610"/>
      <c r="AX109" s="610"/>
      <c r="AY109" s="610"/>
      <c r="AZ109" s="610"/>
      <c r="BA109" s="24"/>
    </row>
    <row r="110" spans="1:90" ht="42" customHeight="1" x14ac:dyDescent="0.25">
      <c r="A110" s="6"/>
      <c r="B110" s="397" t="s">
        <v>741</v>
      </c>
      <c r="C110" s="398" t="s">
        <v>1566</v>
      </c>
      <c r="D110" s="397" t="s">
        <v>93</v>
      </c>
      <c r="E110" s="610"/>
      <c r="F110" s="610"/>
      <c r="G110" s="610"/>
      <c r="H110" s="610"/>
      <c r="I110" s="610"/>
      <c r="J110" s="610"/>
      <c r="K110" s="610"/>
      <c r="L110" s="610"/>
      <c r="M110" s="614"/>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0"/>
      <c r="AL110" s="610"/>
      <c r="AM110" s="610"/>
      <c r="AN110" s="610"/>
      <c r="AO110" s="610"/>
      <c r="AP110" s="610"/>
      <c r="AQ110" s="610"/>
      <c r="AR110" s="610"/>
      <c r="AS110" s="610"/>
      <c r="AT110" s="610"/>
      <c r="AU110" s="610"/>
      <c r="AV110" s="610"/>
      <c r="AW110" s="396">
        <f>SUBTOTAL(9,AW111:AW111)</f>
        <v>13.616</v>
      </c>
      <c r="AX110" s="396">
        <f>SUBTOTAL(9,AX111:AX111)</f>
        <v>13.616</v>
      </c>
      <c r="AY110" s="610"/>
      <c r="AZ110" s="610"/>
      <c r="BA110" s="24"/>
    </row>
    <row r="111" spans="1:90" ht="33" customHeight="1" x14ac:dyDescent="0.25">
      <c r="B111" s="67" t="s">
        <v>741</v>
      </c>
      <c r="C111" s="313" t="s">
        <v>1492</v>
      </c>
      <c r="D111" s="67" t="s">
        <v>1639</v>
      </c>
      <c r="E111" s="68"/>
      <c r="F111" s="68"/>
      <c r="G111" s="68"/>
      <c r="H111" s="68"/>
      <c r="I111" s="68"/>
      <c r="J111" s="68"/>
      <c r="K111" s="68"/>
      <c r="L111" s="68"/>
      <c r="M111" s="37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v>13.616</v>
      </c>
      <c r="AX111" s="68">
        <v>13.616</v>
      </c>
      <c r="AY111" s="68"/>
      <c r="AZ111" s="68"/>
      <c r="BA111" s="26"/>
    </row>
    <row r="112" spans="1:90" ht="48" customHeight="1" x14ac:dyDescent="0.25">
      <c r="A112" s="6"/>
      <c r="B112" s="416" t="s">
        <v>145</v>
      </c>
      <c r="C112" s="417" t="s">
        <v>803</v>
      </c>
      <c r="D112" s="416" t="s">
        <v>93</v>
      </c>
      <c r="E112" s="414">
        <f t="shared" ref="E112:AV112" si="29">SUBTOTAL(9,E113:E113)</f>
        <v>0</v>
      </c>
      <c r="F112" s="414">
        <f t="shared" si="29"/>
        <v>0</v>
      </c>
      <c r="G112" s="414">
        <f t="shared" si="29"/>
        <v>0</v>
      </c>
      <c r="H112" s="414">
        <f t="shared" si="29"/>
        <v>0</v>
      </c>
      <c r="I112" s="414">
        <f t="shared" si="29"/>
        <v>0</v>
      </c>
      <c r="J112" s="414">
        <f t="shared" si="29"/>
        <v>0</v>
      </c>
      <c r="K112" s="414">
        <f t="shared" si="29"/>
        <v>0</v>
      </c>
      <c r="L112" s="414">
        <f t="shared" si="29"/>
        <v>0</v>
      </c>
      <c r="M112" s="414">
        <f t="shared" si="29"/>
        <v>0</v>
      </c>
      <c r="N112" s="414">
        <f t="shared" si="29"/>
        <v>0</v>
      </c>
      <c r="O112" s="414">
        <f t="shared" si="29"/>
        <v>0</v>
      </c>
      <c r="P112" s="414">
        <f t="shared" si="29"/>
        <v>0</v>
      </c>
      <c r="Q112" s="414">
        <f t="shared" si="29"/>
        <v>0</v>
      </c>
      <c r="R112" s="414">
        <f t="shared" si="29"/>
        <v>0</v>
      </c>
      <c r="S112" s="414">
        <f t="shared" si="29"/>
        <v>0</v>
      </c>
      <c r="T112" s="414">
        <f t="shared" si="29"/>
        <v>0</v>
      </c>
      <c r="U112" s="414">
        <f t="shared" si="29"/>
        <v>0</v>
      </c>
      <c r="V112" s="414">
        <f t="shared" si="29"/>
        <v>0</v>
      </c>
      <c r="W112" s="414">
        <f t="shared" si="29"/>
        <v>0</v>
      </c>
      <c r="X112" s="414">
        <f t="shared" si="29"/>
        <v>0</v>
      </c>
      <c r="Y112" s="414">
        <f t="shared" si="29"/>
        <v>0</v>
      </c>
      <c r="Z112" s="414">
        <f t="shared" si="29"/>
        <v>0</v>
      </c>
      <c r="AA112" s="414">
        <f t="shared" si="29"/>
        <v>0</v>
      </c>
      <c r="AB112" s="414">
        <f t="shared" si="29"/>
        <v>0</v>
      </c>
      <c r="AC112" s="414">
        <f t="shared" si="29"/>
        <v>0</v>
      </c>
      <c r="AD112" s="414">
        <f t="shared" si="29"/>
        <v>0</v>
      </c>
      <c r="AE112" s="414">
        <f t="shared" si="29"/>
        <v>0</v>
      </c>
      <c r="AF112" s="414">
        <f t="shared" si="29"/>
        <v>0</v>
      </c>
      <c r="AG112" s="414">
        <f t="shared" si="29"/>
        <v>0</v>
      </c>
      <c r="AH112" s="414">
        <f t="shared" si="29"/>
        <v>0</v>
      </c>
      <c r="AI112" s="414">
        <f t="shared" si="29"/>
        <v>0</v>
      </c>
      <c r="AJ112" s="414">
        <f t="shared" si="29"/>
        <v>0</v>
      </c>
      <c r="AK112" s="414">
        <f t="shared" si="29"/>
        <v>0</v>
      </c>
      <c r="AL112" s="414">
        <f t="shared" si="29"/>
        <v>0</v>
      </c>
      <c r="AM112" s="414">
        <f t="shared" si="29"/>
        <v>0</v>
      </c>
      <c r="AN112" s="414">
        <f t="shared" si="29"/>
        <v>0</v>
      </c>
      <c r="AO112" s="414">
        <f t="shared" si="29"/>
        <v>0</v>
      </c>
      <c r="AP112" s="414">
        <f t="shared" si="29"/>
        <v>0</v>
      </c>
      <c r="AQ112" s="414">
        <f t="shared" si="29"/>
        <v>0</v>
      </c>
      <c r="AR112" s="414">
        <f t="shared" si="29"/>
        <v>0</v>
      </c>
      <c r="AS112" s="414">
        <f t="shared" si="29"/>
        <v>0</v>
      </c>
      <c r="AT112" s="414">
        <f t="shared" si="29"/>
        <v>0</v>
      </c>
      <c r="AU112" s="414">
        <f t="shared" si="29"/>
        <v>0</v>
      </c>
      <c r="AV112" s="414">
        <f t="shared" si="29"/>
        <v>0</v>
      </c>
      <c r="AW112" s="414">
        <f>SUBTOTAL(9,AW113:AW116)</f>
        <v>0</v>
      </c>
      <c r="AX112" s="414">
        <f>SUBTOTAL(9,AX113:AX113)</f>
        <v>0</v>
      </c>
      <c r="AY112" s="414">
        <f>SUBTOTAL(9,AY113:AY113)</f>
        <v>0</v>
      </c>
      <c r="AZ112" s="414">
        <f>SUBTOTAL(9,AZ113:AZ113)</f>
        <v>0</v>
      </c>
      <c r="BA112" s="24"/>
    </row>
    <row r="113" spans="1:90" ht="42" customHeight="1" x14ac:dyDescent="0.25">
      <c r="A113" s="6"/>
      <c r="B113" s="397" t="s">
        <v>147</v>
      </c>
      <c r="C113" s="398" t="s">
        <v>1567</v>
      </c>
      <c r="D113" s="397" t="s">
        <v>93</v>
      </c>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0"/>
      <c r="AL113" s="610"/>
      <c r="AM113" s="610"/>
      <c r="AN113" s="610"/>
      <c r="AO113" s="610"/>
      <c r="AP113" s="610"/>
      <c r="AQ113" s="610"/>
      <c r="AR113" s="610"/>
      <c r="AS113" s="610"/>
      <c r="AT113" s="610"/>
      <c r="AU113" s="610"/>
      <c r="AV113" s="610"/>
      <c r="AW113" s="610"/>
      <c r="AX113" s="610"/>
      <c r="AY113" s="610"/>
      <c r="AZ113" s="610"/>
      <c r="BA113" s="24"/>
    </row>
    <row r="114" spans="1:90" ht="42" customHeight="1" x14ac:dyDescent="0.25">
      <c r="A114" s="6"/>
      <c r="B114" s="397" t="s">
        <v>149</v>
      </c>
      <c r="C114" s="398" t="s">
        <v>1568</v>
      </c>
      <c r="D114" s="397" t="s">
        <v>93</v>
      </c>
      <c r="E114" s="610"/>
      <c r="F114" s="610"/>
      <c r="G114" s="610"/>
      <c r="H114" s="610"/>
      <c r="I114" s="610"/>
      <c r="J114" s="610"/>
      <c r="K114" s="610"/>
      <c r="L114" s="610"/>
      <c r="M114" s="614"/>
      <c r="N114" s="610"/>
      <c r="O114" s="610"/>
      <c r="P114" s="610"/>
      <c r="Q114" s="610"/>
      <c r="R114" s="610"/>
      <c r="S114" s="610"/>
      <c r="T114" s="610"/>
      <c r="U114" s="610"/>
      <c r="V114" s="610"/>
      <c r="W114" s="610"/>
      <c r="X114" s="610"/>
      <c r="Y114" s="610"/>
      <c r="Z114" s="610"/>
      <c r="AA114" s="610"/>
      <c r="AB114" s="610"/>
      <c r="AC114" s="610"/>
      <c r="AD114" s="610"/>
      <c r="AE114" s="610"/>
      <c r="AF114" s="610"/>
      <c r="AG114" s="610"/>
      <c r="AH114" s="610"/>
      <c r="AI114" s="610"/>
      <c r="AJ114" s="610"/>
      <c r="AK114" s="610"/>
      <c r="AL114" s="610"/>
      <c r="AM114" s="610"/>
      <c r="AN114" s="610"/>
      <c r="AO114" s="610"/>
      <c r="AP114" s="610"/>
      <c r="AQ114" s="610"/>
      <c r="AR114" s="610"/>
      <c r="AS114" s="610"/>
      <c r="AT114" s="610"/>
      <c r="AU114" s="610"/>
      <c r="AV114" s="610"/>
      <c r="AW114" s="610"/>
      <c r="AX114" s="610"/>
      <c r="AY114" s="610"/>
      <c r="AZ114" s="610"/>
      <c r="BA114" s="24"/>
    </row>
    <row r="115" spans="1:90" ht="42" customHeight="1" x14ac:dyDescent="0.25">
      <c r="A115" s="6"/>
      <c r="B115" s="397" t="s">
        <v>151</v>
      </c>
      <c r="C115" s="398" t="s">
        <v>1569</v>
      </c>
      <c r="D115" s="397" t="s">
        <v>93</v>
      </c>
      <c r="E115" s="610"/>
      <c r="F115" s="610"/>
      <c r="G115" s="610"/>
      <c r="H115" s="610"/>
      <c r="I115" s="610"/>
      <c r="J115" s="610"/>
      <c r="K115" s="610"/>
      <c r="L115" s="610"/>
      <c r="M115" s="614"/>
      <c r="N115" s="610"/>
      <c r="O115" s="610"/>
      <c r="P115" s="610"/>
      <c r="Q115" s="610"/>
      <c r="R115" s="610"/>
      <c r="S115" s="610"/>
      <c r="T115" s="610"/>
      <c r="U115" s="610"/>
      <c r="V115" s="610"/>
      <c r="W115" s="610"/>
      <c r="X115" s="610"/>
      <c r="Y115" s="610"/>
      <c r="Z115" s="610"/>
      <c r="AA115" s="610"/>
      <c r="AB115" s="610"/>
      <c r="AC115" s="610"/>
      <c r="AD115" s="610"/>
      <c r="AE115" s="610"/>
      <c r="AF115" s="610"/>
      <c r="AG115" s="610"/>
      <c r="AH115" s="610"/>
      <c r="AI115" s="610"/>
      <c r="AJ115" s="610"/>
      <c r="AK115" s="610"/>
      <c r="AL115" s="610"/>
      <c r="AM115" s="610"/>
      <c r="AN115" s="610"/>
      <c r="AO115" s="610"/>
      <c r="AP115" s="610"/>
      <c r="AQ115" s="610"/>
      <c r="AR115" s="610"/>
      <c r="AS115" s="610"/>
      <c r="AT115" s="610"/>
      <c r="AU115" s="610"/>
      <c r="AV115" s="610"/>
      <c r="AW115" s="610"/>
      <c r="AX115" s="610"/>
      <c r="AY115" s="610"/>
      <c r="AZ115" s="610"/>
      <c r="BA115" s="24"/>
    </row>
    <row r="116" spans="1:90" ht="42" customHeight="1" x14ac:dyDescent="0.25">
      <c r="A116" s="6"/>
      <c r="B116" s="397" t="s">
        <v>153</v>
      </c>
      <c r="C116" s="398" t="s">
        <v>1570</v>
      </c>
      <c r="D116" s="397" t="s">
        <v>93</v>
      </c>
      <c r="E116" s="610"/>
      <c r="F116" s="610"/>
      <c r="G116" s="610"/>
      <c r="H116" s="610"/>
      <c r="I116" s="610"/>
      <c r="J116" s="610"/>
      <c r="K116" s="610"/>
      <c r="L116" s="610"/>
      <c r="M116" s="614"/>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0"/>
      <c r="AL116" s="610"/>
      <c r="AM116" s="610"/>
      <c r="AN116" s="610"/>
      <c r="AO116" s="610"/>
      <c r="AP116" s="610"/>
      <c r="AQ116" s="610"/>
      <c r="AR116" s="610"/>
      <c r="AS116" s="610"/>
      <c r="AT116" s="610"/>
      <c r="AU116" s="610"/>
      <c r="AV116" s="610"/>
      <c r="AW116" s="610"/>
      <c r="AX116" s="610"/>
      <c r="AY116" s="610"/>
      <c r="AZ116" s="610"/>
      <c r="BA116" s="24"/>
    </row>
    <row r="117" spans="1:90" s="4" customFormat="1" ht="48" customHeight="1" x14ac:dyDescent="0.25">
      <c r="A117" s="6"/>
      <c r="B117" s="416" t="s">
        <v>163</v>
      </c>
      <c r="C117" s="417" t="s">
        <v>806</v>
      </c>
      <c r="D117" s="416" t="s">
        <v>93</v>
      </c>
      <c r="E117" s="414"/>
      <c r="F117" s="414"/>
      <c r="G117" s="414"/>
      <c r="H117" s="414"/>
      <c r="I117" s="414"/>
      <c r="J117" s="414"/>
      <c r="K117" s="414"/>
      <c r="L117" s="414"/>
      <c r="M117" s="616"/>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4"/>
      <c r="AY117" s="414"/>
      <c r="AZ117" s="414"/>
      <c r="BA117" s="24"/>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row>
    <row r="118" spans="1:90" s="4" customFormat="1" ht="48" customHeight="1" x14ac:dyDescent="0.25">
      <c r="A118" s="6"/>
      <c r="B118" s="416" t="s">
        <v>165</v>
      </c>
      <c r="C118" s="417" t="s">
        <v>808</v>
      </c>
      <c r="D118" s="416" t="s">
        <v>93</v>
      </c>
      <c r="E118" s="414"/>
      <c r="F118" s="414"/>
      <c r="G118" s="414"/>
      <c r="H118" s="414"/>
      <c r="I118" s="414"/>
      <c r="J118" s="414"/>
      <c r="K118" s="414"/>
      <c r="L118" s="414"/>
      <c r="M118" s="616"/>
      <c r="N118" s="414"/>
      <c r="O118" s="414"/>
      <c r="P118" s="414"/>
      <c r="Q118" s="414"/>
      <c r="R118" s="414"/>
      <c r="S118" s="414"/>
      <c r="T118" s="414"/>
      <c r="U118" s="414"/>
      <c r="V118" s="414"/>
      <c r="W118" s="414"/>
      <c r="X118" s="414"/>
      <c r="Y118" s="414"/>
      <c r="Z118" s="414"/>
      <c r="AA118" s="414"/>
      <c r="AB118" s="414"/>
      <c r="AC118" s="414"/>
      <c r="AD118" s="414"/>
      <c r="AE118" s="414"/>
      <c r="AF118" s="414"/>
      <c r="AG118" s="414"/>
      <c r="AH118" s="414"/>
      <c r="AI118" s="414"/>
      <c r="AJ118" s="414"/>
      <c r="AK118" s="414"/>
      <c r="AL118" s="414"/>
      <c r="AM118" s="414"/>
      <c r="AN118" s="414"/>
      <c r="AO118" s="414"/>
      <c r="AP118" s="414"/>
      <c r="AQ118" s="414"/>
      <c r="AR118" s="414"/>
      <c r="AS118" s="414"/>
      <c r="AT118" s="414"/>
      <c r="AU118" s="414"/>
      <c r="AV118" s="414"/>
      <c r="AW118" s="414"/>
      <c r="AX118" s="414"/>
      <c r="AY118" s="414"/>
      <c r="AZ118" s="414"/>
      <c r="BA118" s="24"/>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row>
    <row r="119" spans="1:90" s="4" customFormat="1" ht="42" customHeight="1" x14ac:dyDescent="0.25">
      <c r="A119" s="6"/>
      <c r="B119" s="397" t="s">
        <v>1571</v>
      </c>
      <c r="C119" s="398" t="s">
        <v>809</v>
      </c>
      <c r="D119" s="397" t="s">
        <v>93</v>
      </c>
      <c r="E119" s="610"/>
      <c r="F119" s="610"/>
      <c r="G119" s="610"/>
      <c r="H119" s="610"/>
      <c r="I119" s="610"/>
      <c r="J119" s="610"/>
      <c r="K119" s="610"/>
      <c r="L119" s="610"/>
      <c r="M119" s="614"/>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0"/>
      <c r="AL119" s="610"/>
      <c r="AM119" s="610"/>
      <c r="AN119" s="610"/>
      <c r="AO119" s="610"/>
      <c r="AP119" s="610"/>
      <c r="AQ119" s="610"/>
      <c r="AR119" s="610"/>
      <c r="AS119" s="610"/>
      <c r="AT119" s="610"/>
      <c r="AU119" s="610"/>
      <c r="AV119" s="610"/>
      <c r="AW119" s="610"/>
      <c r="AX119" s="610"/>
      <c r="AY119" s="610"/>
      <c r="AZ119" s="610"/>
      <c r="BA119" s="24"/>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row>
    <row r="120" spans="1:90" s="4" customFormat="1" ht="42" customHeight="1" x14ac:dyDescent="0.25">
      <c r="A120" s="6"/>
      <c r="B120" s="397" t="s">
        <v>1572</v>
      </c>
      <c r="C120" s="398" t="s">
        <v>810</v>
      </c>
      <c r="D120" s="397" t="s">
        <v>93</v>
      </c>
      <c r="E120" s="610"/>
      <c r="F120" s="610"/>
      <c r="G120" s="610"/>
      <c r="H120" s="610"/>
      <c r="I120" s="610"/>
      <c r="J120" s="610"/>
      <c r="K120" s="610"/>
      <c r="L120" s="610"/>
      <c r="M120" s="614"/>
      <c r="N120" s="610"/>
      <c r="O120" s="610"/>
      <c r="P120" s="610"/>
      <c r="Q120" s="610"/>
      <c r="R120" s="610"/>
      <c r="S120" s="610"/>
      <c r="T120" s="610"/>
      <c r="U120" s="610"/>
      <c r="V120" s="610"/>
      <c r="W120" s="610"/>
      <c r="X120" s="610"/>
      <c r="Y120" s="610"/>
      <c r="Z120" s="610"/>
      <c r="AA120" s="610"/>
      <c r="AB120" s="610"/>
      <c r="AC120" s="610"/>
      <c r="AD120" s="610"/>
      <c r="AE120" s="610"/>
      <c r="AF120" s="610"/>
      <c r="AG120" s="610"/>
      <c r="AH120" s="610"/>
      <c r="AI120" s="610"/>
      <c r="AJ120" s="610"/>
      <c r="AK120" s="610"/>
      <c r="AL120" s="610"/>
      <c r="AM120" s="610"/>
      <c r="AN120" s="610"/>
      <c r="AO120" s="610"/>
      <c r="AP120" s="610"/>
      <c r="AQ120" s="610"/>
      <c r="AR120" s="610"/>
      <c r="AS120" s="610"/>
      <c r="AT120" s="610"/>
      <c r="AU120" s="610"/>
      <c r="AV120" s="610"/>
      <c r="AW120" s="610"/>
      <c r="AX120" s="610"/>
      <c r="AY120" s="610"/>
      <c r="AZ120" s="610"/>
      <c r="BA120" s="24"/>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row>
    <row r="121" spans="1:90" s="4" customFormat="1" ht="48" customHeight="1" x14ac:dyDescent="0.25">
      <c r="A121" s="6"/>
      <c r="B121" s="416" t="s">
        <v>167</v>
      </c>
      <c r="C121" s="417" t="s">
        <v>808</v>
      </c>
      <c r="D121" s="416" t="s">
        <v>93</v>
      </c>
      <c r="E121" s="414"/>
      <c r="F121" s="414"/>
      <c r="G121" s="414"/>
      <c r="H121" s="414"/>
      <c r="I121" s="414"/>
      <c r="J121" s="414"/>
      <c r="K121" s="414"/>
      <c r="L121" s="414"/>
      <c r="M121" s="616"/>
      <c r="N121" s="414"/>
      <c r="O121" s="414"/>
      <c r="P121" s="414"/>
      <c r="Q121" s="414"/>
      <c r="R121" s="414"/>
      <c r="S121" s="414"/>
      <c r="T121" s="414"/>
      <c r="U121" s="414"/>
      <c r="V121" s="414"/>
      <c r="W121" s="414"/>
      <c r="X121" s="414"/>
      <c r="Y121" s="414"/>
      <c r="Z121" s="414"/>
      <c r="AA121" s="414"/>
      <c r="AB121" s="414"/>
      <c r="AC121" s="414"/>
      <c r="AD121" s="414"/>
      <c r="AE121" s="414"/>
      <c r="AF121" s="414"/>
      <c r="AG121" s="414"/>
      <c r="AH121" s="414"/>
      <c r="AI121" s="414"/>
      <c r="AJ121" s="414"/>
      <c r="AK121" s="414"/>
      <c r="AL121" s="414"/>
      <c r="AM121" s="414"/>
      <c r="AN121" s="414"/>
      <c r="AO121" s="414"/>
      <c r="AP121" s="414"/>
      <c r="AQ121" s="414"/>
      <c r="AR121" s="414"/>
      <c r="AS121" s="414"/>
      <c r="AT121" s="414"/>
      <c r="AU121" s="414"/>
      <c r="AV121" s="414"/>
      <c r="AW121" s="414"/>
      <c r="AX121" s="414"/>
      <c r="AY121" s="414"/>
      <c r="AZ121" s="414"/>
      <c r="BA121" s="24"/>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row>
    <row r="122" spans="1:90" s="4" customFormat="1" ht="42" customHeight="1" x14ac:dyDescent="0.25">
      <c r="A122" s="6"/>
      <c r="B122" s="397" t="s">
        <v>1573</v>
      </c>
      <c r="C122" s="398" t="s">
        <v>809</v>
      </c>
      <c r="D122" s="397" t="s">
        <v>93</v>
      </c>
      <c r="E122" s="610"/>
      <c r="F122" s="610"/>
      <c r="G122" s="610"/>
      <c r="H122" s="610"/>
      <c r="I122" s="610"/>
      <c r="J122" s="610"/>
      <c r="K122" s="610"/>
      <c r="L122" s="610"/>
      <c r="M122" s="614"/>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0"/>
      <c r="AL122" s="610"/>
      <c r="AM122" s="610"/>
      <c r="AN122" s="610"/>
      <c r="AO122" s="610"/>
      <c r="AP122" s="610"/>
      <c r="AQ122" s="610"/>
      <c r="AR122" s="610"/>
      <c r="AS122" s="610"/>
      <c r="AT122" s="610"/>
      <c r="AU122" s="610"/>
      <c r="AV122" s="610"/>
      <c r="AW122" s="610"/>
      <c r="AX122" s="610"/>
      <c r="AY122" s="610"/>
      <c r="AZ122" s="396"/>
      <c r="BA122" s="24"/>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row>
    <row r="123" spans="1:90" s="4" customFormat="1" ht="42" customHeight="1" x14ac:dyDescent="0.25">
      <c r="A123" s="6"/>
      <c r="B123" s="397" t="s">
        <v>1574</v>
      </c>
      <c r="C123" s="398" t="s">
        <v>810</v>
      </c>
      <c r="D123" s="397" t="s">
        <v>93</v>
      </c>
      <c r="E123" s="610"/>
      <c r="F123" s="610"/>
      <c r="G123" s="610"/>
      <c r="H123" s="610"/>
      <c r="I123" s="610"/>
      <c r="J123" s="610"/>
      <c r="K123" s="610"/>
      <c r="L123" s="610"/>
      <c r="M123" s="614"/>
      <c r="N123" s="610"/>
      <c r="O123" s="610"/>
      <c r="P123" s="610"/>
      <c r="Q123" s="610"/>
      <c r="R123" s="610"/>
      <c r="S123" s="610"/>
      <c r="T123" s="610"/>
      <c r="U123" s="610"/>
      <c r="V123" s="610"/>
      <c r="W123" s="610"/>
      <c r="X123" s="610"/>
      <c r="Y123" s="610"/>
      <c r="Z123" s="610"/>
      <c r="AA123" s="610"/>
      <c r="AB123" s="610"/>
      <c r="AC123" s="610"/>
      <c r="AD123" s="610"/>
      <c r="AE123" s="610"/>
      <c r="AF123" s="610"/>
      <c r="AG123" s="610"/>
      <c r="AH123" s="610"/>
      <c r="AI123" s="610"/>
      <c r="AJ123" s="610"/>
      <c r="AK123" s="610"/>
      <c r="AL123" s="610"/>
      <c r="AM123" s="610"/>
      <c r="AN123" s="610"/>
      <c r="AO123" s="610"/>
      <c r="AP123" s="610"/>
      <c r="AQ123" s="610"/>
      <c r="AR123" s="610"/>
      <c r="AS123" s="610"/>
      <c r="AT123" s="610"/>
      <c r="AU123" s="610"/>
      <c r="AV123" s="610"/>
      <c r="AW123" s="610"/>
      <c r="AX123" s="610"/>
      <c r="AY123" s="610"/>
      <c r="AZ123" s="396"/>
      <c r="BA123" s="24"/>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row>
    <row r="124" spans="1:90" s="4" customFormat="1" ht="48" customHeight="1" x14ac:dyDescent="0.25">
      <c r="A124" s="6"/>
      <c r="B124" s="416" t="s">
        <v>744</v>
      </c>
      <c r="C124" s="417" t="s">
        <v>812</v>
      </c>
      <c r="D124" s="416" t="s">
        <v>93</v>
      </c>
      <c r="E124" s="414"/>
      <c r="F124" s="414"/>
      <c r="G124" s="414"/>
      <c r="H124" s="414"/>
      <c r="I124" s="414"/>
      <c r="J124" s="414"/>
      <c r="K124" s="414"/>
      <c r="L124" s="414"/>
      <c r="M124" s="616"/>
      <c r="N124" s="414"/>
      <c r="O124" s="414"/>
      <c r="P124" s="414"/>
      <c r="Q124" s="414"/>
      <c r="R124" s="414"/>
      <c r="S124" s="414"/>
      <c r="T124" s="414"/>
      <c r="U124" s="414"/>
      <c r="V124" s="414"/>
      <c r="W124" s="414"/>
      <c r="X124" s="414"/>
      <c r="Y124" s="414"/>
      <c r="Z124" s="414"/>
      <c r="AA124" s="414"/>
      <c r="AB124" s="414"/>
      <c r="AC124" s="414"/>
      <c r="AD124" s="414"/>
      <c r="AE124" s="414"/>
      <c r="AF124" s="414"/>
      <c r="AG124" s="414"/>
      <c r="AH124" s="414"/>
      <c r="AI124" s="414"/>
      <c r="AJ124" s="414"/>
      <c r="AK124" s="414"/>
      <c r="AL124" s="414"/>
      <c r="AM124" s="414"/>
      <c r="AN124" s="414"/>
      <c r="AO124" s="414"/>
      <c r="AP124" s="414"/>
      <c r="AQ124" s="414"/>
      <c r="AR124" s="414"/>
      <c r="AS124" s="414"/>
      <c r="AT124" s="414"/>
      <c r="AU124" s="414"/>
      <c r="AV124" s="414"/>
      <c r="AW124" s="414"/>
      <c r="AX124" s="414"/>
      <c r="AY124" s="414"/>
      <c r="AZ124" s="414"/>
      <c r="BA124" s="24"/>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row>
    <row r="125" spans="1:90" s="4" customFormat="1" ht="42" customHeight="1" x14ac:dyDescent="0.25">
      <c r="A125" s="6"/>
      <c r="B125" s="397" t="s">
        <v>745</v>
      </c>
      <c r="C125" s="398" t="s">
        <v>813</v>
      </c>
      <c r="D125" s="397" t="s">
        <v>93</v>
      </c>
      <c r="E125" s="610"/>
      <c r="F125" s="610"/>
      <c r="G125" s="610"/>
      <c r="H125" s="610"/>
      <c r="I125" s="610"/>
      <c r="J125" s="610"/>
      <c r="K125" s="610"/>
      <c r="L125" s="610"/>
      <c r="M125" s="614"/>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0"/>
      <c r="AL125" s="610"/>
      <c r="AM125" s="610"/>
      <c r="AN125" s="610"/>
      <c r="AO125" s="610"/>
      <c r="AP125" s="610"/>
      <c r="AQ125" s="610"/>
      <c r="AR125" s="610"/>
      <c r="AS125" s="610"/>
      <c r="AT125" s="610"/>
      <c r="AU125" s="610"/>
      <c r="AV125" s="610"/>
      <c r="AW125" s="610"/>
      <c r="AX125" s="610"/>
      <c r="AY125" s="610"/>
      <c r="AZ125" s="610"/>
      <c r="BA125" s="61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row>
    <row r="126" spans="1:90" s="4" customFormat="1" ht="42" customHeight="1" x14ac:dyDescent="0.25">
      <c r="A126" s="6"/>
      <c r="B126" s="397" t="s">
        <v>746</v>
      </c>
      <c r="C126" s="398" t="s">
        <v>814</v>
      </c>
      <c r="D126" s="397" t="s">
        <v>93</v>
      </c>
      <c r="E126" s="610"/>
      <c r="F126" s="610"/>
      <c r="G126" s="610"/>
      <c r="H126" s="610"/>
      <c r="I126" s="610"/>
      <c r="J126" s="610"/>
      <c r="K126" s="610"/>
      <c r="L126" s="610"/>
      <c r="M126" s="614"/>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0"/>
      <c r="AK126" s="610"/>
      <c r="AL126" s="610"/>
      <c r="AM126" s="610"/>
      <c r="AN126" s="610"/>
      <c r="AO126" s="610"/>
      <c r="AP126" s="610"/>
      <c r="AQ126" s="610"/>
      <c r="AR126" s="610"/>
      <c r="AS126" s="610"/>
      <c r="AT126" s="610"/>
      <c r="AU126" s="610"/>
      <c r="AV126" s="610"/>
      <c r="AW126" s="610"/>
      <c r="AX126" s="610"/>
      <c r="AY126" s="610"/>
      <c r="AZ126" s="610"/>
      <c r="BA126" s="61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row>
    <row r="127" spans="1:90" s="4" customFormat="1" ht="42" customHeight="1" x14ac:dyDescent="0.25">
      <c r="A127" s="6"/>
      <c r="B127" s="397" t="s">
        <v>747</v>
      </c>
      <c r="C127" s="398" t="s">
        <v>815</v>
      </c>
      <c r="D127" s="397" t="s">
        <v>93</v>
      </c>
      <c r="E127" s="610"/>
      <c r="F127" s="610"/>
      <c r="G127" s="610"/>
      <c r="H127" s="610"/>
      <c r="I127" s="610"/>
      <c r="J127" s="610"/>
      <c r="K127" s="610"/>
      <c r="L127" s="610"/>
      <c r="M127" s="614"/>
      <c r="N127" s="610"/>
      <c r="O127" s="610"/>
      <c r="P127" s="610"/>
      <c r="Q127" s="610"/>
      <c r="R127" s="610"/>
      <c r="S127" s="610"/>
      <c r="T127" s="610"/>
      <c r="U127" s="610"/>
      <c r="V127" s="610"/>
      <c r="W127" s="610"/>
      <c r="X127" s="610"/>
      <c r="Y127" s="610"/>
      <c r="Z127" s="610"/>
      <c r="AA127" s="610"/>
      <c r="AB127" s="610"/>
      <c r="AC127" s="610"/>
      <c r="AD127" s="610"/>
      <c r="AE127" s="610"/>
      <c r="AF127" s="610"/>
      <c r="AG127" s="610"/>
      <c r="AH127" s="610"/>
      <c r="AI127" s="610"/>
      <c r="AJ127" s="610"/>
      <c r="AK127" s="610"/>
      <c r="AL127" s="610"/>
      <c r="AM127" s="610"/>
      <c r="AN127" s="610"/>
      <c r="AO127" s="610"/>
      <c r="AP127" s="610"/>
      <c r="AQ127" s="610"/>
      <c r="AR127" s="610"/>
      <c r="AS127" s="610"/>
      <c r="AT127" s="610"/>
      <c r="AU127" s="610"/>
      <c r="AV127" s="610"/>
      <c r="AW127" s="610"/>
      <c r="AX127" s="610"/>
      <c r="AY127" s="610"/>
      <c r="AZ127" s="610"/>
      <c r="BA127" s="61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row>
    <row r="128" spans="1:90" s="4" customFormat="1" ht="42" customHeight="1" x14ac:dyDescent="0.25">
      <c r="A128" s="6"/>
      <c r="B128" s="397" t="s">
        <v>1575</v>
      </c>
      <c r="C128" s="398" t="s">
        <v>816</v>
      </c>
      <c r="D128" s="397" t="s">
        <v>93</v>
      </c>
      <c r="E128" s="610"/>
      <c r="F128" s="610"/>
      <c r="G128" s="610"/>
      <c r="H128" s="610"/>
      <c r="I128" s="610"/>
      <c r="J128" s="610"/>
      <c r="K128" s="610"/>
      <c r="L128" s="610"/>
      <c r="M128" s="614"/>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0"/>
      <c r="AL128" s="610"/>
      <c r="AM128" s="610"/>
      <c r="AN128" s="610"/>
      <c r="AO128" s="610"/>
      <c r="AP128" s="610"/>
      <c r="AQ128" s="610"/>
      <c r="AR128" s="610"/>
      <c r="AS128" s="610"/>
      <c r="AT128" s="610"/>
      <c r="AU128" s="610"/>
      <c r="AV128" s="610"/>
      <c r="AW128" s="610"/>
      <c r="AX128" s="610"/>
      <c r="AY128" s="610"/>
      <c r="AZ128" s="610"/>
      <c r="BA128" s="61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row>
    <row r="129" spans="1:90" s="4" customFormat="1" ht="48" customHeight="1" x14ac:dyDescent="0.25">
      <c r="A129" s="6"/>
      <c r="B129" s="416" t="s">
        <v>748</v>
      </c>
      <c r="C129" s="417" t="s">
        <v>177</v>
      </c>
      <c r="D129" s="416" t="s">
        <v>93</v>
      </c>
      <c r="E129" s="414"/>
      <c r="F129" s="414"/>
      <c r="G129" s="414"/>
      <c r="H129" s="414"/>
      <c r="I129" s="414"/>
      <c r="J129" s="414"/>
      <c r="K129" s="414"/>
      <c r="L129" s="414"/>
      <c r="M129" s="616"/>
      <c r="N129" s="414"/>
      <c r="O129" s="414"/>
      <c r="P129" s="414"/>
      <c r="Q129" s="414"/>
      <c r="R129" s="414"/>
      <c r="S129" s="414"/>
      <c r="T129" s="414"/>
      <c r="U129" s="414"/>
      <c r="V129" s="414"/>
      <c r="W129" s="414"/>
      <c r="X129" s="414"/>
      <c r="Y129" s="414"/>
      <c r="Z129" s="414"/>
      <c r="AA129" s="414"/>
      <c r="AB129" s="414"/>
      <c r="AC129" s="414"/>
      <c r="AD129" s="414"/>
      <c r="AE129" s="414"/>
      <c r="AF129" s="414"/>
      <c r="AG129" s="414"/>
      <c r="AH129" s="414"/>
      <c r="AI129" s="414"/>
      <c r="AJ129" s="414"/>
      <c r="AK129" s="414"/>
      <c r="AL129" s="414"/>
      <c r="AM129" s="414"/>
      <c r="AN129" s="414"/>
      <c r="AO129" s="414"/>
      <c r="AP129" s="414"/>
      <c r="AQ129" s="414"/>
      <c r="AR129" s="414"/>
      <c r="AS129" s="414"/>
      <c r="AT129" s="414"/>
      <c r="AU129" s="414"/>
      <c r="AV129" s="414"/>
      <c r="AW129" s="414"/>
      <c r="AX129" s="414"/>
      <c r="AY129" s="414"/>
      <c r="AZ129" s="414"/>
      <c r="BA129" s="24"/>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row>
    <row r="130" spans="1:90" s="4" customFormat="1" ht="48" customHeight="1" x14ac:dyDescent="0.25">
      <c r="A130" s="6"/>
      <c r="B130" s="416" t="s">
        <v>1576</v>
      </c>
      <c r="C130" s="417" t="s">
        <v>1577</v>
      </c>
      <c r="D130" s="416" t="s">
        <v>93</v>
      </c>
      <c r="E130" s="414"/>
      <c r="F130" s="414"/>
      <c r="G130" s="414"/>
      <c r="H130" s="414"/>
      <c r="I130" s="414"/>
      <c r="J130" s="414"/>
      <c r="K130" s="414"/>
      <c r="L130" s="414"/>
      <c r="M130" s="616"/>
      <c r="N130" s="414"/>
      <c r="O130" s="414"/>
      <c r="P130" s="414"/>
      <c r="Q130" s="414"/>
      <c r="R130" s="414"/>
      <c r="S130" s="414"/>
      <c r="T130" s="414"/>
      <c r="U130" s="414"/>
      <c r="V130" s="414"/>
      <c r="W130" s="414"/>
      <c r="X130" s="414"/>
      <c r="Y130" s="414"/>
      <c r="Z130" s="414"/>
      <c r="AA130" s="414"/>
      <c r="AB130" s="414"/>
      <c r="AC130" s="414"/>
      <c r="AD130" s="414"/>
      <c r="AE130" s="414"/>
      <c r="AF130" s="414"/>
      <c r="AG130" s="414"/>
      <c r="AH130" s="414"/>
      <c r="AI130" s="414"/>
      <c r="AJ130" s="414"/>
      <c r="AK130" s="414"/>
      <c r="AL130" s="414"/>
      <c r="AM130" s="414"/>
      <c r="AN130" s="414"/>
      <c r="AO130" s="414"/>
      <c r="AP130" s="414"/>
      <c r="AQ130" s="414"/>
      <c r="AR130" s="414"/>
      <c r="AS130" s="414"/>
      <c r="AT130" s="414"/>
      <c r="AU130" s="414"/>
      <c r="AV130" s="414"/>
      <c r="AW130" s="414"/>
      <c r="AX130" s="414"/>
      <c r="AY130" s="414"/>
      <c r="AZ130" s="414"/>
      <c r="BA130" s="24"/>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row>
    <row r="131" spans="1:90" s="4" customFormat="1" ht="48" customHeight="1" x14ac:dyDescent="0.25">
      <c r="A131" s="6"/>
      <c r="B131" s="416" t="s">
        <v>169</v>
      </c>
      <c r="C131" s="417" t="s">
        <v>1578</v>
      </c>
      <c r="D131" s="416" t="s">
        <v>93</v>
      </c>
      <c r="E131" s="414"/>
      <c r="F131" s="414"/>
      <c r="G131" s="414"/>
      <c r="H131" s="414"/>
      <c r="I131" s="414"/>
      <c r="J131" s="414"/>
      <c r="K131" s="414"/>
      <c r="L131" s="414"/>
      <c r="M131" s="616"/>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4"/>
      <c r="AY131" s="414"/>
      <c r="AZ131" s="414"/>
      <c r="BA131" s="24"/>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row>
    <row r="132" spans="1:90" s="4" customFormat="1" ht="48" customHeight="1" x14ac:dyDescent="0.25">
      <c r="A132" s="6"/>
      <c r="B132" s="416" t="s">
        <v>171</v>
      </c>
      <c r="C132" s="417" t="s">
        <v>1579</v>
      </c>
      <c r="D132" s="416" t="s">
        <v>93</v>
      </c>
      <c r="E132" s="414"/>
      <c r="F132" s="414"/>
      <c r="G132" s="414"/>
      <c r="H132" s="414"/>
      <c r="I132" s="414"/>
      <c r="J132" s="414"/>
      <c r="K132" s="414"/>
      <c r="L132" s="414"/>
      <c r="M132" s="616"/>
      <c r="N132" s="414"/>
      <c r="O132" s="414"/>
      <c r="P132" s="414"/>
      <c r="Q132" s="414"/>
      <c r="R132" s="414"/>
      <c r="S132" s="414"/>
      <c r="T132" s="414"/>
      <c r="U132" s="414"/>
      <c r="V132" s="414"/>
      <c r="W132" s="414"/>
      <c r="X132" s="414"/>
      <c r="Y132" s="414"/>
      <c r="Z132" s="414"/>
      <c r="AA132" s="414"/>
      <c r="AB132" s="414"/>
      <c r="AC132" s="414"/>
      <c r="AD132" s="414"/>
      <c r="AE132" s="414"/>
      <c r="AF132" s="414"/>
      <c r="AG132" s="414"/>
      <c r="AH132" s="414"/>
      <c r="AI132" s="414"/>
      <c r="AJ132" s="414"/>
      <c r="AK132" s="414"/>
      <c r="AL132" s="414"/>
      <c r="AM132" s="414"/>
      <c r="AN132" s="414"/>
      <c r="AO132" s="414"/>
      <c r="AP132" s="414"/>
      <c r="AQ132" s="414"/>
      <c r="AR132" s="414"/>
      <c r="AS132" s="414"/>
      <c r="AT132" s="414"/>
      <c r="AU132" s="414"/>
      <c r="AV132" s="414"/>
      <c r="AW132" s="414"/>
      <c r="AX132" s="414"/>
      <c r="AY132" s="414"/>
      <c r="AZ132" s="414"/>
      <c r="BA132" s="24"/>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row>
    <row r="133" spans="1:90" s="4" customFormat="1" ht="48" customHeight="1" x14ac:dyDescent="0.25">
      <c r="A133" s="6"/>
      <c r="B133" s="416" t="s">
        <v>1580</v>
      </c>
      <c r="C133" s="417" t="s">
        <v>1581</v>
      </c>
      <c r="D133" s="416" t="s">
        <v>93</v>
      </c>
      <c r="E133" s="414"/>
      <c r="F133" s="414"/>
      <c r="G133" s="414"/>
      <c r="H133" s="414"/>
      <c r="I133" s="414"/>
      <c r="J133" s="414"/>
      <c r="K133" s="414"/>
      <c r="L133" s="414"/>
      <c r="M133" s="616"/>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4"/>
      <c r="AY133" s="414"/>
      <c r="AZ133" s="414"/>
      <c r="BA133" s="24"/>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row>
    <row r="134" spans="1:90" s="4" customFormat="1" ht="42" customHeight="1" x14ac:dyDescent="0.25">
      <c r="A134" s="6"/>
      <c r="B134" s="397" t="s">
        <v>1582</v>
      </c>
      <c r="C134" s="398" t="s">
        <v>1583</v>
      </c>
      <c r="D134" s="397" t="s">
        <v>93</v>
      </c>
      <c r="E134" s="610"/>
      <c r="F134" s="610"/>
      <c r="G134" s="610"/>
      <c r="H134" s="610"/>
      <c r="I134" s="610"/>
      <c r="J134" s="610"/>
      <c r="K134" s="610"/>
      <c r="L134" s="610"/>
      <c r="M134" s="614"/>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0"/>
      <c r="AL134" s="610"/>
      <c r="AM134" s="610"/>
      <c r="AN134" s="610"/>
      <c r="AO134" s="610"/>
      <c r="AP134" s="610"/>
      <c r="AQ134" s="610"/>
      <c r="AR134" s="610"/>
      <c r="AS134" s="610"/>
      <c r="AT134" s="610"/>
      <c r="AU134" s="610"/>
      <c r="AV134" s="610"/>
      <c r="AW134" s="610"/>
      <c r="AX134" s="610"/>
      <c r="AY134" s="610"/>
      <c r="AZ134" s="610"/>
      <c r="BA134" s="24"/>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row>
    <row r="135" spans="1:90" s="4" customFormat="1" ht="42" customHeight="1" x14ac:dyDescent="0.25">
      <c r="A135" s="6"/>
      <c r="B135" s="397" t="s">
        <v>1584</v>
      </c>
      <c r="C135" s="398" t="s">
        <v>1566</v>
      </c>
      <c r="D135" s="397" t="s">
        <v>93</v>
      </c>
      <c r="E135" s="610"/>
      <c r="F135" s="610"/>
      <c r="G135" s="610"/>
      <c r="H135" s="610"/>
      <c r="I135" s="610"/>
      <c r="J135" s="610"/>
      <c r="K135" s="610"/>
      <c r="L135" s="610"/>
      <c r="M135" s="614"/>
      <c r="N135" s="610"/>
      <c r="O135" s="610"/>
      <c r="P135" s="610"/>
      <c r="Q135" s="610"/>
      <c r="R135" s="610"/>
      <c r="S135" s="610"/>
      <c r="T135" s="610"/>
      <c r="U135" s="610"/>
      <c r="V135" s="610"/>
      <c r="W135" s="610"/>
      <c r="X135" s="610"/>
      <c r="Y135" s="610"/>
      <c r="Z135" s="610"/>
      <c r="AA135" s="610"/>
      <c r="AB135" s="610"/>
      <c r="AC135" s="610"/>
      <c r="AD135" s="610"/>
      <c r="AE135" s="610"/>
      <c r="AF135" s="610"/>
      <c r="AG135" s="610"/>
      <c r="AH135" s="610"/>
      <c r="AI135" s="610"/>
      <c r="AJ135" s="610"/>
      <c r="AK135" s="610"/>
      <c r="AL135" s="610"/>
      <c r="AM135" s="610"/>
      <c r="AN135" s="610"/>
      <c r="AO135" s="610"/>
      <c r="AP135" s="610"/>
      <c r="AQ135" s="610"/>
      <c r="AR135" s="610"/>
      <c r="AS135" s="610"/>
      <c r="AT135" s="610"/>
      <c r="AU135" s="610"/>
      <c r="AV135" s="610"/>
      <c r="AW135" s="610"/>
      <c r="AX135" s="610"/>
      <c r="AY135" s="610"/>
      <c r="AZ135" s="396"/>
      <c r="BA135" s="24"/>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row>
    <row r="136" spans="1:90" s="4" customFormat="1" ht="42" customHeight="1" x14ac:dyDescent="0.25">
      <c r="A136" s="6"/>
      <c r="B136" s="397" t="s">
        <v>1585</v>
      </c>
      <c r="C136" s="398" t="s">
        <v>1586</v>
      </c>
      <c r="D136" s="397" t="s">
        <v>93</v>
      </c>
      <c r="E136" s="610"/>
      <c r="F136" s="610"/>
      <c r="G136" s="610"/>
      <c r="H136" s="610"/>
      <c r="I136" s="610"/>
      <c r="J136" s="610"/>
      <c r="K136" s="610"/>
      <c r="L136" s="610"/>
      <c r="M136" s="614"/>
      <c r="N136" s="610"/>
      <c r="O136" s="610"/>
      <c r="P136" s="610"/>
      <c r="Q136" s="610"/>
      <c r="R136" s="610"/>
      <c r="S136" s="610"/>
      <c r="T136" s="610"/>
      <c r="U136" s="610"/>
      <c r="V136" s="610"/>
      <c r="W136" s="610"/>
      <c r="X136" s="610"/>
      <c r="Y136" s="610"/>
      <c r="Z136" s="610"/>
      <c r="AA136" s="610"/>
      <c r="AB136" s="610"/>
      <c r="AC136" s="610"/>
      <c r="AD136" s="610"/>
      <c r="AE136" s="610"/>
      <c r="AF136" s="610"/>
      <c r="AG136" s="610"/>
      <c r="AH136" s="610"/>
      <c r="AI136" s="610"/>
      <c r="AJ136" s="610"/>
      <c r="AK136" s="610"/>
      <c r="AL136" s="610"/>
      <c r="AM136" s="610"/>
      <c r="AN136" s="610"/>
      <c r="AO136" s="610"/>
      <c r="AP136" s="610"/>
      <c r="AQ136" s="610"/>
      <c r="AR136" s="610"/>
      <c r="AS136" s="610"/>
      <c r="AT136" s="610"/>
      <c r="AU136" s="610"/>
      <c r="AV136" s="610"/>
      <c r="AW136" s="610"/>
      <c r="AX136" s="610"/>
      <c r="AY136" s="610"/>
      <c r="AZ136" s="610"/>
      <c r="BA136" s="24"/>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row>
    <row r="137" spans="1:90" s="4" customFormat="1" ht="42" customHeight="1" x14ac:dyDescent="0.25">
      <c r="A137" s="6"/>
      <c r="B137" s="397" t="s">
        <v>1587</v>
      </c>
      <c r="C137" s="398" t="s">
        <v>1588</v>
      </c>
      <c r="D137" s="397" t="s">
        <v>93</v>
      </c>
      <c r="E137" s="610"/>
      <c r="F137" s="610"/>
      <c r="G137" s="610"/>
      <c r="H137" s="610"/>
      <c r="I137" s="610"/>
      <c r="J137" s="610"/>
      <c r="K137" s="610"/>
      <c r="L137" s="610"/>
      <c r="M137" s="614"/>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0"/>
      <c r="AL137" s="610"/>
      <c r="AM137" s="610"/>
      <c r="AN137" s="610"/>
      <c r="AO137" s="610"/>
      <c r="AP137" s="610"/>
      <c r="AQ137" s="610"/>
      <c r="AR137" s="610"/>
      <c r="AS137" s="610"/>
      <c r="AT137" s="610"/>
      <c r="AU137" s="610"/>
      <c r="AV137" s="610"/>
      <c r="AW137" s="610"/>
      <c r="AX137" s="610"/>
      <c r="AY137" s="610"/>
      <c r="AZ137" s="610"/>
      <c r="BA137" s="24"/>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row>
    <row r="138" spans="1:90" s="4" customFormat="1" ht="48" customHeight="1" x14ac:dyDescent="0.25">
      <c r="A138" s="6"/>
      <c r="B138" s="416" t="s">
        <v>173</v>
      </c>
      <c r="C138" s="417" t="s">
        <v>1589</v>
      </c>
      <c r="D138" s="416" t="s">
        <v>93</v>
      </c>
      <c r="E138" s="414"/>
      <c r="F138" s="414"/>
      <c r="G138" s="414"/>
      <c r="H138" s="414"/>
      <c r="I138" s="414"/>
      <c r="J138" s="414"/>
      <c r="K138" s="414"/>
      <c r="L138" s="414"/>
      <c r="M138" s="616"/>
      <c r="N138" s="414"/>
      <c r="O138" s="414"/>
      <c r="P138" s="414"/>
      <c r="Q138" s="414"/>
      <c r="R138" s="414"/>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4"/>
      <c r="AN138" s="414"/>
      <c r="AO138" s="414"/>
      <c r="AP138" s="414"/>
      <c r="AQ138" s="414"/>
      <c r="AR138" s="414"/>
      <c r="AS138" s="414"/>
      <c r="AT138" s="414"/>
      <c r="AU138" s="414"/>
      <c r="AV138" s="414"/>
      <c r="AW138" s="414"/>
      <c r="AX138" s="414"/>
      <c r="AY138" s="414"/>
      <c r="AZ138" s="414"/>
      <c r="BA138" s="24"/>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row>
    <row r="139" spans="1:90" s="4" customFormat="1" ht="48" customHeight="1" x14ac:dyDescent="0.25">
      <c r="A139" s="6"/>
      <c r="B139" s="416" t="s">
        <v>1590</v>
      </c>
      <c r="C139" s="417" t="s">
        <v>1591</v>
      </c>
      <c r="D139" s="416" t="s">
        <v>93</v>
      </c>
      <c r="E139" s="414"/>
      <c r="F139" s="414"/>
      <c r="G139" s="414"/>
      <c r="H139" s="414"/>
      <c r="I139" s="414"/>
      <c r="J139" s="414"/>
      <c r="K139" s="414"/>
      <c r="L139" s="414"/>
      <c r="M139" s="616"/>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4"/>
      <c r="AY139" s="414"/>
      <c r="AZ139" s="414"/>
      <c r="BA139" s="24"/>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row>
    <row r="140" spans="1:90" s="4" customFormat="1" ht="42" customHeight="1" x14ac:dyDescent="0.25">
      <c r="A140" s="6"/>
      <c r="B140" s="397" t="s">
        <v>1592</v>
      </c>
      <c r="C140" s="398" t="s">
        <v>1593</v>
      </c>
      <c r="D140" s="397" t="s">
        <v>93</v>
      </c>
      <c r="E140" s="610"/>
      <c r="F140" s="610"/>
      <c r="G140" s="610"/>
      <c r="H140" s="610"/>
      <c r="I140" s="610"/>
      <c r="J140" s="610"/>
      <c r="K140" s="610"/>
      <c r="L140" s="610"/>
      <c r="M140" s="614"/>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0"/>
      <c r="AL140" s="610"/>
      <c r="AM140" s="610"/>
      <c r="AN140" s="610"/>
      <c r="AO140" s="610"/>
      <c r="AP140" s="610"/>
      <c r="AQ140" s="610"/>
      <c r="AR140" s="610"/>
      <c r="AS140" s="610"/>
      <c r="AT140" s="610"/>
      <c r="AU140" s="610"/>
      <c r="AV140" s="610"/>
      <c r="AW140" s="610"/>
      <c r="AX140" s="610"/>
      <c r="AY140" s="610"/>
      <c r="AZ140" s="610"/>
      <c r="BA140" s="61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row>
    <row r="141" spans="1:90" s="4" customFormat="1" ht="42" customHeight="1" x14ac:dyDescent="0.25">
      <c r="A141" s="6"/>
      <c r="B141" s="397" t="s">
        <v>1594</v>
      </c>
      <c r="C141" s="398" t="s">
        <v>1570</v>
      </c>
      <c r="D141" s="397" t="s">
        <v>93</v>
      </c>
      <c r="E141" s="610"/>
      <c r="F141" s="610"/>
      <c r="G141" s="610"/>
      <c r="H141" s="610"/>
      <c r="I141" s="610"/>
      <c r="J141" s="610"/>
      <c r="K141" s="610"/>
      <c r="L141" s="610"/>
      <c r="M141" s="614"/>
      <c r="N141" s="610"/>
      <c r="O141" s="610"/>
      <c r="P141" s="610"/>
      <c r="Q141" s="610"/>
      <c r="R141" s="610"/>
      <c r="S141" s="610"/>
      <c r="T141" s="610"/>
      <c r="U141" s="610"/>
      <c r="V141" s="610"/>
      <c r="W141" s="610"/>
      <c r="X141" s="610"/>
      <c r="Y141" s="610"/>
      <c r="Z141" s="610"/>
      <c r="AA141" s="610"/>
      <c r="AB141" s="610"/>
      <c r="AC141" s="610"/>
      <c r="AD141" s="610"/>
      <c r="AE141" s="610"/>
      <c r="AF141" s="610"/>
      <c r="AG141" s="610"/>
      <c r="AH141" s="610"/>
      <c r="AI141" s="610"/>
      <c r="AJ141" s="610"/>
      <c r="AK141" s="610"/>
      <c r="AL141" s="610"/>
      <c r="AM141" s="610"/>
      <c r="AN141" s="610"/>
      <c r="AO141" s="610"/>
      <c r="AP141" s="610"/>
      <c r="AQ141" s="610"/>
      <c r="AR141" s="610"/>
      <c r="AS141" s="610"/>
      <c r="AT141" s="610"/>
      <c r="AU141" s="610"/>
      <c r="AV141" s="610"/>
      <c r="AW141" s="610"/>
      <c r="AX141" s="610"/>
      <c r="AY141" s="610"/>
      <c r="AZ141" s="610"/>
      <c r="BA141" s="61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row>
    <row r="142" spans="1:90" s="4" customFormat="1" ht="42" customHeight="1" x14ac:dyDescent="0.25">
      <c r="A142" s="6"/>
      <c r="B142" s="397" t="s">
        <v>1595</v>
      </c>
      <c r="C142" s="398" t="s">
        <v>1596</v>
      </c>
      <c r="D142" s="397" t="s">
        <v>93</v>
      </c>
      <c r="E142" s="610"/>
      <c r="F142" s="610"/>
      <c r="G142" s="610"/>
      <c r="H142" s="610"/>
      <c r="I142" s="610"/>
      <c r="J142" s="610"/>
      <c r="K142" s="610"/>
      <c r="L142" s="610"/>
      <c r="M142" s="614"/>
      <c r="N142" s="610"/>
      <c r="O142" s="610"/>
      <c r="P142" s="610"/>
      <c r="Q142" s="610"/>
      <c r="R142" s="610"/>
      <c r="S142" s="610"/>
      <c r="T142" s="610"/>
      <c r="U142" s="610"/>
      <c r="V142" s="610"/>
      <c r="W142" s="610"/>
      <c r="X142" s="610"/>
      <c r="Y142" s="610"/>
      <c r="Z142" s="610"/>
      <c r="AA142" s="610"/>
      <c r="AB142" s="610"/>
      <c r="AC142" s="610"/>
      <c r="AD142" s="610"/>
      <c r="AE142" s="610"/>
      <c r="AF142" s="610"/>
      <c r="AG142" s="610"/>
      <c r="AH142" s="610"/>
      <c r="AI142" s="610"/>
      <c r="AJ142" s="610"/>
      <c r="AK142" s="610"/>
      <c r="AL142" s="610"/>
      <c r="AM142" s="610"/>
      <c r="AN142" s="610"/>
      <c r="AO142" s="610"/>
      <c r="AP142" s="610"/>
      <c r="AQ142" s="610"/>
      <c r="AR142" s="610"/>
      <c r="AS142" s="610"/>
      <c r="AT142" s="610"/>
      <c r="AU142" s="610"/>
      <c r="AV142" s="610"/>
      <c r="AW142" s="610"/>
      <c r="AX142" s="610"/>
      <c r="AY142" s="610"/>
      <c r="AZ142" s="396"/>
      <c r="BA142" s="24"/>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row>
    <row r="143" spans="1:90" s="4" customFormat="1" ht="42" customHeight="1" x14ac:dyDescent="0.25">
      <c r="A143" s="6"/>
      <c r="B143" s="397" t="s">
        <v>1597</v>
      </c>
      <c r="C143" s="398" t="s">
        <v>1598</v>
      </c>
      <c r="D143" s="397" t="s">
        <v>93</v>
      </c>
      <c r="E143" s="610"/>
      <c r="F143" s="610"/>
      <c r="G143" s="610"/>
      <c r="H143" s="610"/>
      <c r="I143" s="610"/>
      <c r="J143" s="610"/>
      <c r="K143" s="610"/>
      <c r="L143" s="610"/>
      <c r="M143" s="614"/>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0"/>
      <c r="AL143" s="610"/>
      <c r="AM143" s="610"/>
      <c r="AN143" s="610"/>
      <c r="AO143" s="610"/>
      <c r="AP143" s="610"/>
      <c r="AQ143" s="610"/>
      <c r="AR143" s="610"/>
      <c r="AS143" s="610"/>
      <c r="AT143" s="610"/>
      <c r="AU143" s="610"/>
      <c r="AV143" s="610"/>
      <c r="AW143" s="610"/>
      <c r="AX143" s="610"/>
      <c r="AY143" s="610"/>
      <c r="AZ143" s="396"/>
      <c r="BA143" s="24"/>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row>
    <row r="144" spans="1:90" s="4" customFormat="1" ht="42" customHeight="1" x14ac:dyDescent="0.25">
      <c r="A144" s="6"/>
      <c r="B144" s="397" t="s">
        <v>1599</v>
      </c>
      <c r="C144" s="398" t="s">
        <v>1600</v>
      </c>
      <c r="D144" s="397" t="s">
        <v>93</v>
      </c>
      <c r="E144" s="610"/>
      <c r="F144" s="610"/>
      <c r="G144" s="610"/>
      <c r="H144" s="610"/>
      <c r="I144" s="610"/>
      <c r="J144" s="610"/>
      <c r="K144" s="610"/>
      <c r="L144" s="610"/>
      <c r="M144" s="614"/>
      <c r="N144" s="610"/>
      <c r="O144" s="610"/>
      <c r="P144" s="610"/>
      <c r="Q144" s="610"/>
      <c r="R144" s="610"/>
      <c r="S144" s="610"/>
      <c r="T144" s="610"/>
      <c r="U144" s="610"/>
      <c r="V144" s="610"/>
      <c r="W144" s="610"/>
      <c r="X144" s="610"/>
      <c r="Y144" s="610"/>
      <c r="Z144" s="610"/>
      <c r="AA144" s="610"/>
      <c r="AB144" s="610"/>
      <c r="AC144" s="610"/>
      <c r="AD144" s="610"/>
      <c r="AE144" s="610"/>
      <c r="AF144" s="610"/>
      <c r="AG144" s="610"/>
      <c r="AH144" s="610"/>
      <c r="AI144" s="610"/>
      <c r="AJ144" s="610"/>
      <c r="AK144" s="610"/>
      <c r="AL144" s="610"/>
      <c r="AM144" s="610"/>
      <c r="AN144" s="610"/>
      <c r="AO144" s="610"/>
      <c r="AP144" s="610"/>
      <c r="AQ144" s="610"/>
      <c r="AR144" s="610"/>
      <c r="AS144" s="610"/>
      <c r="AT144" s="610"/>
      <c r="AU144" s="610"/>
      <c r="AV144" s="610"/>
      <c r="AW144" s="610"/>
      <c r="AX144" s="610"/>
      <c r="AY144" s="610"/>
      <c r="AZ144" s="396"/>
      <c r="BA144" s="24"/>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row>
    <row r="145" spans="1:90" s="4" customFormat="1" ht="48" customHeight="1" x14ac:dyDescent="0.25">
      <c r="A145" s="6"/>
      <c r="B145" s="416" t="s">
        <v>804</v>
      </c>
      <c r="C145" s="417" t="s">
        <v>1601</v>
      </c>
      <c r="D145" s="416" t="s">
        <v>93</v>
      </c>
      <c r="E145" s="414"/>
      <c r="F145" s="414"/>
      <c r="G145" s="414"/>
      <c r="H145" s="414"/>
      <c r="I145" s="414"/>
      <c r="J145" s="414"/>
      <c r="K145" s="414"/>
      <c r="L145" s="414"/>
      <c r="M145" s="616"/>
      <c r="N145" s="414"/>
      <c r="O145" s="414"/>
      <c r="P145" s="414"/>
      <c r="Q145" s="414"/>
      <c r="R145" s="414"/>
      <c r="S145" s="414"/>
      <c r="T145" s="414"/>
      <c r="U145" s="414"/>
      <c r="V145" s="414"/>
      <c r="W145" s="414"/>
      <c r="X145" s="414"/>
      <c r="Y145" s="414"/>
      <c r="Z145" s="414"/>
      <c r="AA145" s="414"/>
      <c r="AB145" s="414"/>
      <c r="AC145" s="414"/>
      <c r="AD145" s="414"/>
      <c r="AE145" s="414"/>
      <c r="AF145" s="414"/>
      <c r="AG145" s="414"/>
      <c r="AH145" s="414"/>
      <c r="AI145" s="414"/>
      <c r="AJ145" s="414"/>
      <c r="AK145" s="414"/>
      <c r="AL145" s="414"/>
      <c r="AM145" s="414"/>
      <c r="AN145" s="414"/>
      <c r="AO145" s="414"/>
      <c r="AP145" s="414"/>
      <c r="AQ145" s="414"/>
      <c r="AR145" s="414"/>
      <c r="AS145" s="414"/>
      <c r="AT145" s="414"/>
      <c r="AU145" s="414"/>
      <c r="AV145" s="414"/>
      <c r="AW145" s="414"/>
      <c r="AX145" s="414"/>
      <c r="AY145" s="414"/>
      <c r="AZ145" s="414"/>
      <c r="BA145" s="24"/>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row>
    <row r="146" spans="1:90" s="4" customFormat="1" ht="42" customHeight="1" x14ac:dyDescent="0.25">
      <c r="A146" s="6"/>
      <c r="B146" s="397" t="s">
        <v>1602</v>
      </c>
      <c r="C146" s="398" t="s">
        <v>1603</v>
      </c>
      <c r="D146" s="397" t="s">
        <v>93</v>
      </c>
      <c r="E146" s="610"/>
      <c r="F146" s="610"/>
      <c r="G146" s="610"/>
      <c r="H146" s="610"/>
      <c r="I146" s="610"/>
      <c r="J146" s="610"/>
      <c r="K146" s="610"/>
      <c r="L146" s="610"/>
      <c r="M146" s="614"/>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0"/>
      <c r="AL146" s="610"/>
      <c r="AM146" s="610"/>
      <c r="AN146" s="610"/>
      <c r="AO146" s="610"/>
      <c r="AP146" s="610"/>
      <c r="AQ146" s="610"/>
      <c r="AR146" s="610"/>
      <c r="AS146" s="610"/>
      <c r="AT146" s="610"/>
      <c r="AU146" s="610"/>
      <c r="AV146" s="610"/>
      <c r="AW146" s="610"/>
      <c r="AX146" s="610"/>
      <c r="AY146" s="610"/>
      <c r="AZ146" s="396"/>
      <c r="BA146" s="24"/>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row>
    <row r="147" spans="1:90" s="4" customFormat="1" ht="42" customHeight="1" x14ac:dyDescent="0.25">
      <c r="A147" s="6"/>
      <c r="B147" s="397" t="s">
        <v>1604</v>
      </c>
      <c r="C147" s="398" t="s">
        <v>1605</v>
      </c>
      <c r="D147" s="397" t="s">
        <v>93</v>
      </c>
      <c r="E147" s="610"/>
      <c r="F147" s="610"/>
      <c r="G147" s="610"/>
      <c r="H147" s="610"/>
      <c r="I147" s="610"/>
      <c r="J147" s="610"/>
      <c r="K147" s="610"/>
      <c r="L147" s="610"/>
      <c r="M147" s="614"/>
      <c r="N147" s="610"/>
      <c r="O147" s="610"/>
      <c r="P147" s="610"/>
      <c r="Q147" s="610"/>
      <c r="R147" s="610"/>
      <c r="S147" s="610"/>
      <c r="T147" s="610"/>
      <c r="U147" s="610"/>
      <c r="V147" s="610"/>
      <c r="W147" s="610"/>
      <c r="X147" s="610"/>
      <c r="Y147" s="610"/>
      <c r="Z147" s="610"/>
      <c r="AA147" s="610"/>
      <c r="AB147" s="610"/>
      <c r="AC147" s="610"/>
      <c r="AD147" s="610"/>
      <c r="AE147" s="610"/>
      <c r="AF147" s="610"/>
      <c r="AG147" s="610"/>
      <c r="AH147" s="610"/>
      <c r="AI147" s="610"/>
      <c r="AJ147" s="610"/>
      <c r="AK147" s="610"/>
      <c r="AL147" s="610"/>
      <c r="AM147" s="610"/>
      <c r="AN147" s="610"/>
      <c r="AO147" s="610"/>
      <c r="AP147" s="610"/>
      <c r="AQ147" s="610"/>
      <c r="AR147" s="610"/>
      <c r="AS147" s="610"/>
      <c r="AT147" s="610"/>
      <c r="AU147" s="610"/>
      <c r="AV147" s="610"/>
      <c r="AW147" s="610"/>
      <c r="AX147" s="610"/>
      <c r="AY147" s="610"/>
      <c r="AZ147" s="396"/>
      <c r="BA147" s="24"/>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row>
    <row r="148" spans="1:90" s="4" customFormat="1" ht="42" customHeight="1" x14ac:dyDescent="0.25">
      <c r="A148" s="6"/>
      <c r="B148" s="397" t="s">
        <v>1606</v>
      </c>
      <c r="C148" s="398" t="s">
        <v>1607</v>
      </c>
      <c r="D148" s="397" t="s">
        <v>93</v>
      </c>
      <c r="E148" s="610"/>
      <c r="F148" s="610"/>
      <c r="G148" s="610"/>
      <c r="H148" s="610"/>
      <c r="I148" s="610"/>
      <c r="J148" s="610"/>
      <c r="K148" s="610"/>
      <c r="L148" s="610"/>
      <c r="M148" s="614"/>
      <c r="N148" s="610"/>
      <c r="O148" s="610"/>
      <c r="P148" s="610"/>
      <c r="Q148" s="610"/>
      <c r="R148" s="610"/>
      <c r="S148" s="610"/>
      <c r="T148" s="610"/>
      <c r="U148" s="610"/>
      <c r="V148" s="610"/>
      <c r="W148" s="610"/>
      <c r="X148" s="610"/>
      <c r="Y148" s="610"/>
      <c r="Z148" s="610"/>
      <c r="AA148" s="610"/>
      <c r="AB148" s="610"/>
      <c r="AC148" s="610"/>
      <c r="AD148" s="610"/>
      <c r="AE148" s="610"/>
      <c r="AF148" s="610"/>
      <c r="AG148" s="610"/>
      <c r="AH148" s="610"/>
      <c r="AI148" s="610"/>
      <c r="AJ148" s="610"/>
      <c r="AK148" s="610"/>
      <c r="AL148" s="610"/>
      <c r="AM148" s="610"/>
      <c r="AN148" s="610"/>
      <c r="AO148" s="610"/>
      <c r="AP148" s="610"/>
      <c r="AQ148" s="610"/>
      <c r="AR148" s="610"/>
      <c r="AS148" s="610"/>
      <c r="AT148" s="610"/>
      <c r="AU148" s="610"/>
      <c r="AV148" s="610"/>
      <c r="AW148" s="610"/>
      <c r="AX148" s="610"/>
      <c r="AY148" s="610"/>
      <c r="AZ148" s="396"/>
      <c r="BA148" s="24"/>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row>
    <row r="149" spans="1:90" s="4" customFormat="1" ht="42" customHeight="1" x14ac:dyDescent="0.25">
      <c r="A149" s="6"/>
      <c r="B149" s="397" t="s">
        <v>1608</v>
      </c>
      <c r="C149" s="398" t="s">
        <v>1609</v>
      </c>
      <c r="D149" s="397" t="s">
        <v>93</v>
      </c>
      <c r="E149" s="610"/>
      <c r="F149" s="610"/>
      <c r="G149" s="610"/>
      <c r="H149" s="610"/>
      <c r="I149" s="610"/>
      <c r="J149" s="610"/>
      <c r="K149" s="610"/>
      <c r="L149" s="610"/>
      <c r="M149" s="614"/>
      <c r="N149" s="610"/>
      <c r="O149" s="610"/>
      <c r="P149" s="610"/>
      <c r="Q149" s="610"/>
      <c r="R149" s="610"/>
      <c r="S149" s="610"/>
      <c r="T149" s="610"/>
      <c r="U149" s="610"/>
      <c r="V149" s="610"/>
      <c r="W149" s="610"/>
      <c r="X149" s="610"/>
      <c r="Y149" s="610"/>
      <c r="Z149" s="610"/>
      <c r="AA149" s="610"/>
      <c r="AB149" s="610"/>
      <c r="AC149" s="610"/>
      <c r="AD149" s="610"/>
      <c r="AE149" s="610"/>
      <c r="AF149" s="610"/>
      <c r="AG149" s="610"/>
      <c r="AH149" s="610"/>
      <c r="AI149" s="610"/>
      <c r="AJ149" s="610"/>
      <c r="AK149" s="610"/>
      <c r="AL149" s="610"/>
      <c r="AM149" s="610"/>
      <c r="AN149" s="610"/>
      <c r="AO149" s="610"/>
      <c r="AP149" s="610"/>
      <c r="AQ149" s="610"/>
      <c r="AR149" s="610"/>
      <c r="AS149" s="610"/>
      <c r="AT149" s="610"/>
      <c r="AU149" s="610"/>
      <c r="AV149" s="610"/>
      <c r="AW149" s="610"/>
      <c r="AX149" s="610"/>
      <c r="AY149" s="610"/>
      <c r="AZ149" s="396"/>
      <c r="BA149" s="24"/>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row>
    <row r="150" spans="1:90" s="4" customFormat="1" ht="42" customHeight="1" x14ac:dyDescent="0.25">
      <c r="A150" s="6"/>
      <c r="B150" s="397" t="s">
        <v>1610</v>
      </c>
      <c r="C150" s="398" t="s">
        <v>1612</v>
      </c>
      <c r="D150" s="397" t="s">
        <v>93</v>
      </c>
      <c r="E150" s="610"/>
      <c r="F150" s="610"/>
      <c r="G150" s="610"/>
      <c r="H150" s="610"/>
      <c r="I150" s="610"/>
      <c r="J150" s="610"/>
      <c r="K150" s="610"/>
      <c r="L150" s="610"/>
      <c r="M150" s="614"/>
      <c r="N150" s="610"/>
      <c r="O150" s="610"/>
      <c r="P150" s="610"/>
      <c r="Q150" s="610"/>
      <c r="R150" s="610"/>
      <c r="S150" s="610"/>
      <c r="T150" s="610"/>
      <c r="U150" s="610"/>
      <c r="V150" s="610"/>
      <c r="W150" s="610"/>
      <c r="X150" s="610"/>
      <c r="Y150" s="610"/>
      <c r="Z150" s="610"/>
      <c r="AA150" s="610"/>
      <c r="AB150" s="610"/>
      <c r="AC150" s="610"/>
      <c r="AD150" s="610"/>
      <c r="AE150" s="610"/>
      <c r="AF150" s="610"/>
      <c r="AG150" s="610"/>
      <c r="AH150" s="610"/>
      <c r="AI150" s="610"/>
      <c r="AJ150" s="610"/>
      <c r="AK150" s="610"/>
      <c r="AL150" s="610"/>
      <c r="AM150" s="610"/>
      <c r="AN150" s="610"/>
      <c r="AO150" s="610"/>
      <c r="AP150" s="610"/>
      <c r="AQ150" s="610"/>
      <c r="AR150" s="610"/>
      <c r="AS150" s="610"/>
      <c r="AT150" s="610"/>
      <c r="AU150" s="610"/>
      <c r="AV150" s="610"/>
      <c r="AW150" s="610"/>
      <c r="AX150" s="610"/>
      <c r="AY150" s="610"/>
      <c r="AZ150" s="396"/>
      <c r="BA150" s="24"/>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row>
    <row r="151" spans="1:90" s="4" customFormat="1" ht="42" customHeight="1" x14ac:dyDescent="0.25">
      <c r="A151" s="6"/>
      <c r="B151" s="397" t="s">
        <v>1611</v>
      </c>
      <c r="C151" s="398" t="s">
        <v>1613</v>
      </c>
      <c r="D151" s="397" t="s">
        <v>93</v>
      </c>
      <c r="E151" s="610"/>
      <c r="F151" s="610"/>
      <c r="G151" s="610"/>
      <c r="H151" s="610"/>
      <c r="I151" s="610"/>
      <c r="J151" s="610"/>
      <c r="K151" s="610"/>
      <c r="L151" s="610"/>
      <c r="M151" s="614"/>
      <c r="N151" s="610"/>
      <c r="O151" s="610"/>
      <c r="P151" s="610"/>
      <c r="Q151" s="610"/>
      <c r="R151" s="610"/>
      <c r="S151" s="610"/>
      <c r="T151" s="610"/>
      <c r="U151" s="610"/>
      <c r="V151" s="610"/>
      <c r="W151" s="610"/>
      <c r="X151" s="610"/>
      <c r="Y151" s="610"/>
      <c r="Z151" s="610"/>
      <c r="AA151" s="610"/>
      <c r="AB151" s="610"/>
      <c r="AC151" s="610"/>
      <c r="AD151" s="610"/>
      <c r="AE151" s="610"/>
      <c r="AF151" s="610"/>
      <c r="AG151" s="610"/>
      <c r="AH151" s="610"/>
      <c r="AI151" s="610"/>
      <c r="AJ151" s="610"/>
      <c r="AK151" s="610"/>
      <c r="AL151" s="610"/>
      <c r="AM151" s="610"/>
      <c r="AN151" s="610"/>
      <c r="AO151" s="610"/>
      <c r="AP151" s="610"/>
      <c r="AQ151" s="610"/>
      <c r="AR151" s="610"/>
      <c r="AS151" s="610"/>
      <c r="AT151" s="610"/>
      <c r="AU151" s="610"/>
      <c r="AV151" s="610"/>
      <c r="AW151" s="610"/>
      <c r="AX151" s="610"/>
      <c r="AY151" s="610"/>
      <c r="AZ151" s="396"/>
      <c r="BA151" s="24"/>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row>
    <row r="152" spans="1:90" s="4" customFormat="1" ht="48" customHeight="1" x14ac:dyDescent="0.25">
      <c r="A152" s="6"/>
      <c r="B152" s="416" t="s">
        <v>805</v>
      </c>
      <c r="C152" s="417" t="s">
        <v>177</v>
      </c>
      <c r="D152" s="416" t="s">
        <v>93</v>
      </c>
      <c r="E152" s="414"/>
      <c r="F152" s="414"/>
      <c r="G152" s="414"/>
      <c r="H152" s="414"/>
      <c r="I152" s="414"/>
      <c r="J152" s="414"/>
      <c r="K152" s="414"/>
      <c r="L152" s="414"/>
      <c r="M152" s="616"/>
      <c r="N152" s="414"/>
      <c r="O152" s="414"/>
      <c r="P152" s="414"/>
      <c r="Q152" s="414"/>
      <c r="R152" s="414"/>
      <c r="S152" s="414"/>
      <c r="T152" s="414"/>
      <c r="U152" s="414"/>
      <c r="V152" s="414"/>
      <c r="W152" s="414"/>
      <c r="X152" s="414"/>
      <c r="Y152" s="414"/>
      <c r="Z152" s="414"/>
      <c r="AA152" s="414"/>
      <c r="AB152" s="414"/>
      <c r="AC152" s="414"/>
      <c r="AD152" s="414"/>
      <c r="AE152" s="414"/>
      <c r="AF152" s="414"/>
      <c r="AG152" s="414"/>
      <c r="AH152" s="414"/>
      <c r="AI152" s="414"/>
      <c r="AJ152" s="414"/>
      <c r="AK152" s="414"/>
      <c r="AL152" s="414"/>
      <c r="AM152" s="414"/>
      <c r="AN152" s="414"/>
      <c r="AO152" s="414"/>
      <c r="AP152" s="414"/>
      <c r="AQ152" s="414"/>
      <c r="AR152" s="414"/>
      <c r="AS152" s="414"/>
      <c r="AT152" s="414"/>
      <c r="AU152" s="414"/>
      <c r="AV152" s="414"/>
      <c r="AW152" s="414"/>
      <c r="AX152" s="414"/>
      <c r="AY152" s="414"/>
      <c r="AZ152" s="414"/>
      <c r="BA152" s="24"/>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row>
    <row r="153" spans="1:90" s="4" customFormat="1" ht="48" customHeight="1" x14ac:dyDescent="0.25">
      <c r="A153" s="6"/>
      <c r="B153" s="416" t="s">
        <v>1614</v>
      </c>
      <c r="C153" s="417" t="s">
        <v>179</v>
      </c>
      <c r="D153" s="416" t="s">
        <v>93</v>
      </c>
      <c r="E153" s="414"/>
      <c r="F153" s="414"/>
      <c r="G153" s="414"/>
      <c r="H153" s="414"/>
      <c r="I153" s="414"/>
      <c r="J153" s="414"/>
      <c r="K153" s="414"/>
      <c r="L153" s="414"/>
      <c r="M153" s="616"/>
      <c r="N153" s="414"/>
      <c r="O153" s="414"/>
      <c r="P153" s="414"/>
      <c r="Q153" s="414"/>
      <c r="R153" s="414"/>
      <c r="S153" s="414"/>
      <c r="T153" s="414"/>
      <c r="U153" s="414"/>
      <c r="V153" s="414"/>
      <c r="W153" s="414"/>
      <c r="X153" s="414"/>
      <c r="Y153" s="414"/>
      <c r="Z153" s="414"/>
      <c r="AA153" s="414"/>
      <c r="AB153" s="414"/>
      <c r="AC153" s="414"/>
      <c r="AD153" s="414"/>
      <c r="AE153" s="414"/>
      <c r="AF153" s="414"/>
      <c r="AG153" s="414"/>
      <c r="AH153" s="414"/>
      <c r="AI153" s="414"/>
      <c r="AJ153" s="414"/>
      <c r="AK153" s="414"/>
      <c r="AL153" s="414"/>
      <c r="AM153" s="414"/>
      <c r="AN153" s="414"/>
      <c r="AO153" s="414"/>
      <c r="AP153" s="414"/>
      <c r="AQ153" s="414"/>
      <c r="AR153" s="414"/>
      <c r="AS153" s="414"/>
      <c r="AT153" s="414"/>
      <c r="AU153" s="414"/>
      <c r="AV153" s="414"/>
      <c r="AW153" s="414"/>
      <c r="AX153" s="414"/>
      <c r="AY153" s="414"/>
      <c r="AZ153" s="414"/>
      <c r="BA153" s="24"/>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row>
    <row r="154" spans="1:90" s="4" customFormat="1" ht="48" customHeight="1" x14ac:dyDescent="0.25">
      <c r="A154" s="6"/>
      <c r="B154" s="416" t="s">
        <v>174</v>
      </c>
      <c r="C154" s="417" t="s">
        <v>1615</v>
      </c>
      <c r="D154" s="416" t="s">
        <v>93</v>
      </c>
      <c r="E154" s="414">
        <f t="shared" ref="E154:AZ154" si="30">SUBTOTAL(9,E155:E155)</f>
        <v>0</v>
      </c>
      <c r="F154" s="414">
        <f t="shared" si="30"/>
        <v>0</v>
      </c>
      <c r="G154" s="414">
        <f t="shared" si="30"/>
        <v>0</v>
      </c>
      <c r="H154" s="414">
        <f t="shared" si="30"/>
        <v>0</v>
      </c>
      <c r="I154" s="414">
        <f t="shared" si="30"/>
        <v>0</v>
      </c>
      <c r="J154" s="414">
        <f t="shared" si="30"/>
        <v>0</v>
      </c>
      <c r="K154" s="414">
        <f t="shared" si="30"/>
        <v>0</v>
      </c>
      <c r="L154" s="414">
        <f t="shared" si="30"/>
        <v>0</v>
      </c>
      <c r="M154" s="414">
        <f t="shared" si="30"/>
        <v>0</v>
      </c>
      <c r="N154" s="414">
        <f t="shared" si="30"/>
        <v>0</v>
      </c>
      <c r="O154" s="414">
        <f t="shared" si="30"/>
        <v>0</v>
      </c>
      <c r="P154" s="414">
        <f t="shared" si="30"/>
        <v>0</v>
      </c>
      <c r="Q154" s="414">
        <f t="shared" si="30"/>
        <v>0</v>
      </c>
      <c r="R154" s="414">
        <f t="shared" si="30"/>
        <v>0</v>
      </c>
      <c r="S154" s="414">
        <f t="shared" si="30"/>
        <v>0</v>
      </c>
      <c r="T154" s="414">
        <f t="shared" si="30"/>
        <v>0</v>
      </c>
      <c r="U154" s="414">
        <f t="shared" si="30"/>
        <v>0</v>
      </c>
      <c r="V154" s="414">
        <f t="shared" si="30"/>
        <v>0</v>
      </c>
      <c r="W154" s="414">
        <f t="shared" si="30"/>
        <v>0</v>
      </c>
      <c r="X154" s="414">
        <f t="shared" si="30"/>
        <v>0</v>
      </c>
      <c r="Y154" s="414">
        <f t="shared" si="30"/>
        <v>0</v>
      </c>
      <c r="Z154" s="414">
        <f t="shared" si="30"/>
        <v>0</v>
      </c>
      <c r="AA154" s="414">
        <f t="shared" si="30"/>
        <v>0</v>
      </c>
      <c r="AB154" s="414">
        <f t="shared" si="30"/>
        <v>0</v>
      </c>
      <c r="AC154" s="414">
        <f t="shared" si="30"/>
        <v>0</v>
      </c>
      <c r="AD154" s="414">
        <f t="shared" si="30"/>
        <v>0</v>
      </c>
      <c r="AE154" s="414">
        <f t="shared" si="30"/>
        <v>0</v>
      </c>
      <c r="AF154" s="414">
        <f t="shared" si="30"/>
        <v>0</v>
      </c>
      <c r="AG154" s="414">
        <f t="shared" si="30"/>
        <v>0</v>
      </c>
      <c r="AH154" s="414">
        <f t="shared" si="30"/>
        <v>0</v>
      </c>
      <c r="AI154" s="414">
        <f t="shared" si="30"/>
        <v>0</v>
      </c>
      <c r="AJ154" s="414">
        <f t="shared" si="30"/>
        <v>0</v>
      </c>
      <c r="AK154" s="414">
        <f t="shared" si="30"/>
        <v>0</v>
      </c>
      <c r="AL154" s="414">
        <f t="shared" si="30"/>
        <v>0</v>
      </c>
      <c r="AM154" s="414">
        <f t="shared" si="30"/>
        <v>0</v>
      </c>
      <c r="AN154" s="414">
        <f t="shared" si="30"/>
        <v>0</v>
      </c>
      <c r="AO154" s="414">
        <f t="shared" si="30"/>
        <v>0</v>
      </c>
      <c r="AP154" s="414">
        <f t="shared" si="30"/>
        <v>0</v>
      </c>
      <c r="AQ154" s="414">
        <f t="shared" si="30"/>
        <v>0</v>
      </c>
      <c r="AR154" s="414">
        <f t="shared" si="30"/>
        <v>0</v>
      </c>
      <c r="AS154" s="414">
        <f t="shared" si="30"/>
        <v>0</v>
      </c>
      <c r="AT154" s="414">
        <f t="shared" si="30"/>
        <v>0</v>
      </c>
      <c r="AU154" s="414">
        <f t="shared" si="30"/>
        <v>0</v>
      </c>
      <c r="AV154" s="414">
        <f t="shared" si="30"/>
        <v>0</v>
      </c>
      <c r="AW154" s="414">
        <f>SUBTOTAL(9,AW155:AW155)</f>
        <v>2.1160000000000001</v>
      </c>
      <c r="AX154" s="414">
        <f>SUBTOTAL(9,AX155:AX155)</f>
        <v>9.9999999999999995E-8</v>
      </c>
      <c r="AY154" s="414">
        <f t="shared" si="30"/>
        <v>0</v>
      </c>
      <c r="AZ154" s="414">
        <f t="shared" si="30"/>
        <v>0</v>
      </c>
      <c r="BA154" s="24"/>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row>
    <row r="155" spans="1:90" s="4" customFormat="1" ht="33" customHeight="1" x14ac:dyDescent="0.25">
      <c r="A155" s="1"/>
      <c r="B155" s="421" t="s">
        <v>174</v>
      </c>
      <c r="C155" s="394" t="s">
        <v>1505</v>
      </c>
      <c r="D155" s="421" t="s">
        <v>1640</v>
      </c>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6">
        <v>2.1160000000000001</v>
      </c>
      <c r="AX155" s="315">
        <v>9.9999999999999995E-8</v>
      </c>
      <c r="AY155" s="315"/>
      <c r="AZ155" s="315"/>
      <c r="BA155" s="26">
        <f>AX155+AP155</f>
        <v>9.9999999999999995E-8</v>
      </c>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row>
    <row r="156" spans="1:90" s="4" customForma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6"/>
      <c r="AX156" s="6"/>
      <c r="AY156" s="1"/>
      <c r="AZ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row>
    <row r="157" spans="1:90" s="4" customFormat="1" x14ac:dyDescent="0.25">
      <c r="A157" s="1"/>
      <c r="B157" s="1"/>
      <c r="C157" s="571" t="s">
        <v>1442</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row>
  </sheetData>
  <sheetProtection formatCells="0" formatColumns="0" formatRows="0" insertColumns="0" insertRows="0" insertHyperlinks="0" deleteColumns="0" deleteRows="0" sort="0" autoFilter="0" pivotTables="0"/>
  <autoFilter ref="A19:CL156" xr:uid="{00000000-0009-0000-0000-000000000000}"/>
  <mergeCells count="44">
    <mergeCell ref="B9:AY9"/>
    <mergeCell ref="B4:AY4"/>
    <mergeCell ref="B5:AY5"/>
    <mergeCell ref="B6:AY6"/>
    <mergeCell ref="B7:AY7"/>
    <mergeCell ref="B8:AY8"/>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Q17:R17"/>
    <mergeCell ref="S17:T17"/>
    <mergeCell ref="U17:V17"/>
    <mergeCell ref="W17:X17"/>
    <mergeCell ref="Y17:Z17"/>
    <mergeCell ref="AA17:AB17"/>
    <mergeCell ref="AC17:AD17"/>
    <mergeCell ref="AE17:AF17"/>
    <mergeCell ref="AG17:AH17"/>
    <mergeCell ref="AI17:AJ17"/>
  </mergeCells>
  <phoneticPr fontId="68" type="noConversion"/>
  <conditionalFormatting sqref="B8 AZ4:AZ8 B10 AZ10 B13 AZ13 A9:AZ9 B1:AV3 A11:AZ12 A14:AZ14 A19:AZ19 B4:AY4 B7:AY7 D15:E15 E77:AZ77 D74:AZ75 E97:AP97 E96:AZ96 B76:D77 B94:D97 A156:AZ1048576 E49:AZ50 B68 B64:D67 E53:AZ63 E86:AZ90 B69:C73 C68:D73 BE1:XFD1048576 B98:AZ155 E65:AZ73 B85:B89 D20:AZ46 D85:D89">
    <cfRule type="containsText" dxfId="4027" priority="123" operator="containsText" text="Наименование инвестиционного проекта">
      <formula>NOT(ISERROR(SEARCH("Наименование инвестиционного проекта",A1)))</formula>
    </cfRule>
  </conditionalFormatting>
  <conditionalFormatting sqref="AW1:AX3 AZ1:AZ3 E50:AY50 E97:AP97 E96:AZ96 B49:AZ49 B47:D48 E53:AZ63 E86:AZ89 B51:D77 B94:D155 E98:AZ154 E65:AZ73 B85:B89 D20:AZ46 D85:D89">
    <cfRule type="cellIs" dxfId="4026" priority="122" operator="equal">
      <formula>0</formula>
    </cfRule>
  </conditionalFormatting>
  <conditionalFormatting sqref="B8 AZ4:AZ8 B10 AZ10 B13 AZ13 B1:AV3 A9:AZ9 A11:AZ12 A14:AZ14 A19:AZ19 E77:AZ77 E97:AP97 E96:AZ96 A156:AZ1048576 E49:AZ50 E53:AZ63 E86:AZ90 BE1:XFD1048576 E98:AZ155 E65:AZ75 E20:AZ46">
    <cfRule type="cellIs" dxfId="4025" priority="121" operator="equal">
      <formula>0</formula>
    </cfRule>
  </conditionalFormatting>
  <conditionalFormatting sqref="E50:AY50 E65:AZ67 E20:AZ46">
    <cfRule type="cellIs" dxfId="4024" priority="118" operator="equal">
      <formula>0</formula>
    </cfRule>
    <cfRule type="cellIs" dxfId="4023" priority="120" operator="equal">
      <formula>0</formula>
    </cfRule>
  </conditionalFormatting>
  <conditionalFormatting sqref="B5:B6">
    <cfRule type="containsText" dxfId="4022" priority="119"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4021" priority="105" operator="containsText" text="Наименование инвестиционного проекта">
      <formula>NOT(ISERROR(SEARCH("Наименование инвестиционного проекта",E18)))</formula>
    </cfRule>
  </conditionalFormatting>
  <conditionalFormatting sqref="D93">
    <cfRule type="cellIs" dxfId="4020" priority="108" operator="equal">
      <formula>0</formula>
    </cfRule>
  </conditionalFormatting>
  <conditionalFormatting sqref="G18:H18">
    <cfRule type="containsText" dxfId="4019" priority="103"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4018" priority="100" operator="containsText" text="Наименование инвестиционного проекта">
      <formula>NOT(ISERROR(SEARCH("Наименование инвестиционного проекта",K17)))</formula>
    </cfRule>
  </conditionalFormatting>
  <conditionalFormatting sqref="C85:C88">
    <cfRule type="cellIs" dxfId="4017" priority="110" operator="equal">
      <formula>0</formula>
    </cfRule>
  </conditionalFormatting>
  <conditionalFormatting sqref="M17">
    <cfRule type="containsText" dxfId="4016" priority="99" operator="containsText" text="Наименование инвестиционного проекта">
      <formula>NOT(ISERROR(SEARCH("Наименование инвестиционного проекта",M17)))</formula>
    </cfRule>
  </conditionalFormatting>
  <conditionalFormatting sqref="C89">
    <cfRule type="cellIs" dxfId="4015" priority="109" operator="equal">
      <formula>0</formula>
    </cfRule>
  </conditionalFormatting>
  <conditionalFormatting sqref="I17">
    <cfRule type="containsText" dxfId="4014" priority="101"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4013" priority="96" operator="containsText" text="Наименование инвестиционного проекта">
      <formula>NOT(ISERROR(SEARCH("Наименование инвестиционного проекта",S17)))</formula>
    </cfRule>
  </conditionalFormatting>
  <conditionalFormatting sqref="B15 AK16 AY16 E16:E17 G17 U16:U17 AE16:AE17 AO16:AO17 AQ17 AU16:AU17 AW17">
    <cfRule type="containsText" dxfId="4012" priority="117" operator="containsText" text="Наименование инвестиционного проекта">
      <formula>NOT(ISERROR(SEARCH("Наименование инвестиционного проекта",B15)))</formula>
    </cfRule>
  </conditionalFormatting>
  <conditionalFormatting sqref="C43:C44">
    <cfRule type="cellIs" dxfId="4011" priority="106" operator="equal">
      <formula>0</formula>
    </cfRule>
  </conditionalFormatting>
  <conditionalFormatting sqref="I18:T18">
    <cfRule type="containsText" dxfId="4010" priority="95"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4009" priority="92" operator="containsText" text="Наименование инвестиционного проекта">
      <formula>NOT(ISERROR(SEARCH("Наименование инвестиционного проекта",Y17)))</formula>
    </cfRule>
  </conditionalFormatting>
  <conditionalFormatting sqref="B74:C75 D78:D80 B93:C93 B90:D92 B81:D84">
    <cfRule type="containsText" dxfId="4008" priority="116" operator="containsText" text="Наименование инвестиционного проекта">
      <formula>NOT(ISERROR(SEARCH("Наименование инвестиционного проекта",B74)))</formula>
    </cfRule>
  </conditionalFormatting>
  <conditionalFormatting sqref="D78:D80 B93:C93 B90:D92 B81:D84">
    <cfRule type="cellIs" dxfId="4007" priority="115" operator="equal">
      <formula>0</formula>
    </cfRule>
  </conditionalFormatting>
  <conditionalFormatting sqref="B20:C20 B45:C46 B44">
    <cfRule type="cellIs" dxfId="4006" priority="114" operator="equal">
      <formula>0</formula>
    </cfRule>
  </conditionalFormatting>
  <conditionalFormatting sqref="B50 D50">
    <cfRule type="cellIs" dxfId="4005" priority="113" operator="equal">
      <formula>0</formula>
    </cfRule>
  </conditionalFormatting>
  <conditionalFormatting sqref="B78:C78">
    <cfRule type="cellIs" dxfId="4004" priority="112" operator="equal">
      <formula>0</formula>
    </cfRule>
  </conditionalFormatting>
  <conditionalFormatting sqref="B79:C80">
    <cfRule type="cellIs" dxfId="4003" priority="111" operator="equal">
      <formula>0</formula>
    </cfRule>
  </conditionalFormatting>
  <conditionalFormatting sqref="C50">
    <cfRule type="cellIs" dxfId="4002" priority="107" operator="equal">
      <formula>0</formula>
    </cfRule>
  </conditionalFormatting>
  <conditionalFormatting sqref="E18:F18">
    <cfRule type="cellIs" dxfId="4001" priority="104" operator="equal">
      <formula>0</formula>
    </cfRule>
  </conditionalFormatting>
  <conditionalFormatting sqref="Q17">
    <cfRule type="containsText" dxfId="4000" priority="97"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3999" priority="102" operator="equal">
      <formula>0</formula>
    </cfRule>
  </conditionalFormatting>
  <conditionalFormatting sqref="I18:T18">
    <cfRule type="cellIs" dxfId="3998" priority="94" operator="equal">
      <formula>0</formula>
    </cfRule>
  </conditionalFormatting>
  <conditionalFormatting sqref="O17">
    <cfRule type="containsText" dxfId="3997" priority="98"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3996" priority="93"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3995" priority="90"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3994" priority="86"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3993" priority="91"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3992" priority="82"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3991" priority="89"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3990" priority="88" operator="equal">
      <formula>0</formula>
    </cfRule>
  </conditionalFormatting>
  <conditionalFormatting sqref="AG17">
    <cfRule type="containsText" dxfId="3989" priority="87"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3988" priority="84" operator="equal">
      <formula>0</formula>
    </cfRule>
  </conditionalFormatting>
  <conditionalFormatting sqref="AK18:AN18">
    <cfRule type="cellIs" dxfId="3987" priority="80" operator="equal">
      <formula>0</formula>
    </cfRule>
  </conditionalFormatting>
  <conditionalFormatting sqref="AK17">
    <cfRule type="containsText" dxfId="3986" priority="83"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3985" priority="78"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3984" priority="74" operator="equal">
      <formula>0</formula>
    </cfRule>
  </conditionalFormatting>
  <conditionalFormatting sqref="AY18:AZ18">
    <cfRule type="cellIs" dxfId="3983" priority="72" operator="equal">
      <formula>0</formula>
    </cfRule>
  </conditionalFormatting>
  <conditionalFormatting sqref="AE18:AJ18">
    <cfRule type="containsText" dxfId="3982" priority="85"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3981" priority="81"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3980" priority="76"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3979" priority="75"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3978" priority="73"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3977" priority="79"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3976" priority="77" operator="containsText" text="Наименование инвестиционного проекта">
      <formula>NOT(ISERROR(SEARCH("Наименование инвестиционного проекта",AS18)))</formula>
    </cfRule>
  </conditionalFormatting>
  <conditionalFormatting sqref="E97:AP97 E96:AZ96 E49:AZ49 E53:AZ63 E86:AZ89 E68:AZ73 E98:AZ154">
    <cfRule type="cellIs" dxfId="3975" priority="71" operator="equal">
      <formula>0</formula>
    </cfRule>
  </conditionalFormatting>
  <conditionalFormatting sqref="AO93:AZ93">
    <cfRule type="containsText" dxfId="3974" priority="70" operator="containsText" text="Наименование инвестиционного проекта">
      <formula>NOT(ISERROR(SEARCH("Наименование инвестиционного проекта",AO93)))</formula>
    </cfRule>
  </conditionalFormatting>
  <conditionalFormatting sqref="AO93:AZ93">
    <cfRule type="cellIs" dxfId="3973" priority="69" operator="equal">
      <formula>0</formula>
    </cfRule>
  </conditionalFormatting>
  <conditionalFormatting sqref="AO94:AZ94">
    <cfRule type="containsText" dxfId="3972" priority="68" operator="containsText" text="Наименование инвестиционного проекта">
      <formula>NOT(ISERROR(SEARCH("Наименование инвестиционного проекта",AO94)))</formula>
    </cfRule>
  </conditionalFormatting>
  <conditionalFormatting sqref="AO94:AZ94">
    <cfRule type="cellIs" dxfId="3971" priority="67" operator="equal">
      <formula>0</formula>
    </cfRule>
  </conditionalFormatting>
  <conditionalFormatting sqref="AO94:AZ94">
    <cfRule type="cellIs" dxfId="3970" priority="66" operator="equal">
      <formula>0</formula>
    </cfRule>
  </conditionalFormatting>
  <conditionalFormatting sqref="AO94:AZ94">
    <cfRule type="cellIs" dxfId="3969" priority="65" operator="equal">
      <formula>0</formula>
    </cfRule>
  </conditionalFormatting>
  <conditionalFormatting sqref="E93:AN93">
    <cfRule type="containsText" dxfId="3968" priority="64" operator="containsText" text="Наименование инвестиционного проекта">
      <formula>NOT(ISERROR(SEARCH("Наименование инвестиционного проекта",E93)))</formula>
    </cfRule>
  </conditionalFormatting>
  <conditionalFormatting sqref="E93:AN93">
    <cfRule type="cellIs" dxfId="3967" priority="63" operator="equal">
      <formula>0</formula>
    </cfRule>
  </conditionalFormatting>
  <conditionalFormatting sqref="E94:AN94 E95:AZ95">
    <cfRule type="containsText" dxfId="3966" priority="62" operator="containsText" text="Наименование инвестиционного проекта">
      <formula>NOT(ISERROR(SEARCH("Наименование инвестиционного проекта",E94)))</formula>
    </cfRule>
  </conditionalFormatting>
  <conditionalFormatting sqref="E94:AN94 E95:AZ95">
    <cfRule type="cellIs" dxfId="3965" priority="61" operator="equal">
      <formula>0</formula>
    </cfRule>
  </conditionalFormatting>
  <conditionalFormatting sqref="E94:AN94 E95:AZ95">
    <cfRule type="cellIs" dxfId="3964" priority="60" operator="equal">
      <formula>0</formula>
    </cfRule>
  </conditionalFormatting>
  <conditionalFormatting sqref="E94:AN94 E95:AZ95">
    <cfRule type="cellIs" dxfId="3963" priority="59" operator="equal">
      <formula>0</formula>
    </cfRule>
  </conditionalFormatting>
  <conditionalFormatting sqref="AO92:AZ92">
    <cfRule type="cellIs" dxfId="3962" priority="57" operator="equal">
      <formula>0</formula>
    </cfRule>
  </conditionalFormatting>
  <conditionalFormatting sqref="AO92:AZ92">
    <cfRule type="containsText" dxfId="3961" priority="58" operator="containsText" text="Наименование инвестиционного проекта">
      <formula>NOT(ISERROR(SEARCH("Наименование инвестиционного проекта",AO92)))</formula>
    </cfRule>
  </conditionalFormatting>
  <conditionalFormatting sqref="AO92:AZ92">
    <cfRule type="cellIs" dxfId="3960" priority="56" operator="equal">
      <formula>0</formula>
    </cfRule>
  </conditionalFormatting>
  <conditionalFormatting sqref="AO92:AZ92">
    <cfRule type="cellIs" dxfId="3959" priority="55" operator="equal">
      <formula>0</formula>
    </cfRule>
  </conditionalFormatting>
  <conditionalFormatting sqref="E92:AN92">
    <cfRule type="containsText" dxfId="3958" priority="54" operator="containsText" text="Наименование инвестиционного проекта">
      <formula>NOT(ISERROR(SEARCH("Наименование инвестиционного проекта",E92)))</formula>
    </cfRule>
  </conditionalFormatting>
  <conditionalFormatting sqref="E92:AN92">
    <cfRule type="cellIs" dxfId="3957" priority="53" operator="equal">
      <formula>0</formula>
    </cfRule>
  </conditionalFormatting>
  <conditionalFormatting sqref="E92:AN92">
    <cfRule type="cellIs" dxfId="3956" priority="52" operator="equal">
      <formula>0</formula>
    </cfRule>
  </conditionalFormatting>
  <conditionalFormatting sqref="E92:AN92">
    <cfRule type="cellIs" dxfId="3955" priority="51" operator="equal">
      <formula>0</formula>
    </cfRule>
  </conditionalFormatting>
  <conditionalFormatting sqref="AO91:AZ91">
    <cfRule type="cellIs" dxfId="3954" priority="49" operator="equal">
      <formula>0</formula>
    </cfRule>
  </conditionalFormatting>
  <conditionalFormatting sqref="AO91:AZ91">
    <cfRule type="containsText" dxfId="3953" priority="50" operator="containsText" text="Наименование инвестиционного проекта">
      <formula>NOT(ISERROR(SEARCH("Наименование инвестиционного проекта",AO91)))</formula>
    </cfRule>
  </conditionalFormatting>
  <conditionalFormatting sqref="AO91:AZ91">
    <cfRule type="cellIs" dxfId="3952" priority="48" operator="equal">
      <formula>0</formula>
    </cfRule>
  </conditionalFormatting>
  <conditionalFormatting sqref="AO91:AZ91">
    <cfRule type="cellIs" dxfId="3951" priority="47" operator="equal">
      <formula>0</formula>
    </cfRule>
  </conditionalFormatting>
  <conditionalFormatting sqref="E91:AN91">
    <cfRule type="containsText" dxfId="3950" priority="46" operator="containsText" text="Наименование инвестиционного проекта">
      <formula>NOT(ISERROR(SEARCH("Наименование инвестиционного проекта",E91)))</formula>
    </cfRule>
  </conditionalFormatting>
  <conditionalFormatting sqref="E91:AN91">
    <cfRule type="cellIs" dxfId="3949" priority="45" operator="equal">
      <formula>0</formula>
    </cfRule>
  </conditionalFormatting>
  <conditionalFormatting sqref="E91:AN91">
    <cfRule type="cellIs" dxfId="3948" priority="44" operator="equal">
      <formula>0</formula>
    </cfRule>
  </conditionalFormatting>
  <conditionalFormatting sqref="E91:AN91">
    <cfRule type="cellIs" dxfId="3947" priority="43" operator="equal">
      <formula>0</formula>
    </cfRule>
  </conditionalFormatting>
  <conditionalFormatting sqref="AO78:AZ78 AO80:AZ84 E85:AZ85">
    <cfRule type="containsText" dxfId="3946" priority="42" operator="containsText" text="Наименование инвестиционного проекта">
      <formula>NOT(ISERROR(SEARCH("Наименование инвестиционного проекта",E78)))</formula>
    </cfRule>
  </conditionalFormatting>
  <conditionalFormatting sqref="AO78:AZ78 AO80:AZ84 E85:AZ85">
    <cfRule type="cellIs" dxfId="3945" priority="41" operator="equal">
      <formula>0</formula>
    </cfRule>
  </conditionalFormatting>
  <conditionalFormatting sqref="AO78:AZ78 AO80:AZ84 E85:AZ85">
    <cfRule type="cellIs" dxfId="3944" priority="40" operator="equal">
      <formula>0</formula>
    </cfRule>
  </conditionalFormatting>
  <conditionalFormatting sqref="AO78:AZ78 AO80:AZ84 E85:AZ85">
    <cfRule type="cellIs" dxfId="3943" priority="39" operator="equal">
      <formula>0</formula>
    </cfRule>
  </conditionalFormatting>
  <conditionalFormatting sqref="E78:AN78 E80:AN84 E79:AZ79">
    <cfRule type="containsText" dxfId="3942" priority="38" operator="containsText" text="Наименование инвестиционного проекта">
      <formula>NOT(ISERROR(SEARCH("Наименование инвестиционного проекта",E78)))</formula>
    </cfRule>
  </conditionalFormatting>
  <conditionalFormatting sqref="E78:AN78 E80:AN84 E79:AZ79">
    <cfRule type="cellIs" dxfId="3941" priority="37" operator="equal">
      <formula>0</formula>
    </cfRule>
  </conditionalFormatting>
  <conditionalFormatting sqref="E78:AN78 E80:AN84 E79:AZ79">
    <cfRule type="cellIs" dxfId="3940" priority="36" operator="equal">
      <formula>0</formula>
    </cfRule>
  </conditionalFormatting>
  <conditionalFormatting sqref="E78:AN78 E80:AN84 E79:AZ79">
    <cfRule type="cellIs" dxfId="3939" priority="35" operator="equal">
      <formula>0</formula>
    </cfRule>
  </conditionalFormatting>
  <conditionalFormatting sqref="AO76:AZ76">
    <cfRule type="containsText" dxfId="3938" priority="34" operator="containsText" text="Наименование инвестиционного проекта">
      <formula>NOT(ISERROR(SEARCH("Наименование инвестиционного проекта",AO76)))</formula>
    </cfRule>
  </conditionalFormatting>
  <conditionalFormatting sqref="AO76:AZ76">
    <cfRule type="cellIs" dxfId="3937" priority="33" operator="equal">
      <formula>0</formula>
    </cfRule>
  </conditionalFormatting>
  <conditionalFormatting sqref="AO76:AZ76">
    <cfRule type="cellIs" dxfId="3936" priority="32" operator="equal">
      <formula>0</formula>
    </cfRule>
  </conditionalFormatting>
  <conditionalFormatting sqref="AO76:AZ76">
    <cfRule type="cellIs" dxfId="3935" priority="31" operator="equal">
      <formula>0</formula>
    </cfRule>
  </conditionalFormatting>
  <conditionalFormatting sqref="E76:AN76">
    <cfRule type="containsText" dxfId="3934" priority="30" operator="containsText" text="Наименование инвестиционного проекта">
      <formula>NOT(ISERROR(SEARCH("Наименование инвестиционного проекта",E76)))</formula>
    </cfRule>
  </conditionalFormatting>
  <conditionalFormatting sqref="E76:AN76">
    <cfRule type="cellIs" dxfId="3933" priority="29" operator="equal">
      <formula>0</formula>
    </cfRule>
  </conditionalFormatting>
  <conditionalFormatting sqref="E76:AN76">
    <cfRule type="cellIs" dxfId="3932" priority="28" operator="equal">
      <formula>0</formula>
    </cfRule>
  </conditionalFormatting>
  <conditionalFormatting sqref="E76:AN76">
    <cfRule type="cellIs" dxfId="3931" priority="27" operator="equal">
      <formula>0</formula>
    </cfRule>
  </conditionalFormatting>
  <conditionalFormatting sqref="AO64:AZ64">
    <cfRule type="containsText" dxfId="3930" priority="22" operator="containsText" text="Наименование инвестиционного проекта">
      <formula>NOT(ISERROR(SEARCH("Наименование инвестиционного проекта",AO64)))</formula>
    </cfRule>
  </conditionalFormatting>
  <conditionalFormatting sqref="AO64:AZ64">
    <cfRule type="cellIs" dxfId="3929" priority="21" operator="equal">
      <formula>0</formula>
    </cfRule>
  </conditionalFormatting>
  <conditionalFormatting sqref="AO64:AZ64">
    <cfRule type="cellIs" dxfId="3928" priority="20" operator="equal">
      <formula>0</formula>
    </cfRule>
  </conditionalFormatting>
  <conditionalFormatting sqref="AO64:AZ64">
    <cfRule type="cellIs" dxfId="3927" priority="19" operator="equal">
      <formula>0</formula>
    </cfRule>
  </conditionalFormatting>
  <conditionalFormatting sqref="E64:AN64">
    <cfRule type="containsText" dxfId="3926" priority="18" operator="containsText" text="Наименование инвестиционного проекта">
      <formula>NOT(ISERROR(SEARCH("Наименование инвестиционного проекта",E64)))</formula>
    </cfRule>
  </conditionalFormatting>
  <conditionalFormatting sqref="E64:AN64">
    <cfRule type="cellIs" dxfId="3925" priority="17" operator="equal">
      <formula>0</formula>
    </cfRule>
  </conditionalFormatting>
  <conditionalFormatting sqref="E64:AN64">
    <cfRule type="cellIs" dxfId="3924" priority="16" operator="equal">
      <formula>0</formula>
    </cfRule>
  </conditionalFormatting>
  <conditionalFormatting sqref="E64:AN64">
    <cfRule type="cellIs" dxfId="3923" priority="15" operator="equal">
      <formula>0</formula>
    </cfRule>
  </conditionalFormatting>
  <conditionalFormatting sqref="AO51:AZ52">
    <cfRule type="containsText" dxfId="3922" priority="14" operator="containsText" text="Наименование инвестиционного проекта">
      <formula>NOT(ISERROR(SEARCH("Наименование инвестиционного проекта",AO51)))</formula>
    </cfRule>
  </conditionalFormatting>
  <conditionalFormatting sqref="AO51:AZ52">
    <cfRule type="cellIs" dxfId="3921" priority="13" operator="equal">
      <formula>0</formula>
    </cfRule>
  </conditionalFormatting>
  <conditionalFormatting sqref="AO51:AZ52">
    <cfRule type="cellIs" dxfId="3920" priority="12" operator="equal">
      <formula>0</formula>
    </cfRule>
  </conditionalFormatting>
  <conditionalFormatting sqref="AO51:AZ52">
    <cfRule type="cellIs" dxfId="3919" priority="11" operator="equal">
      <formula>0</formula>
    </cfRule>
  </conditionalFormatting>
  <conditionalFormatting sqref="E51:AN52">
    <cfRule type="containsText" dxfId="3918" priority="10" operator="containsText" text="Наименование инвестиционного проекта">
      <formula>NOT(ISERROR(SEARCH("Наименование инвестиционного проекта",E51)))</formula>
    </cfRule>
  </conditionalFormatting>
  <conditionalFormatting sqref="E51:AN52">
    <cfRule type="cellIs" dxfId="3917" priority="9" operator="equal">
      <formula>0</formula>
    </cfRule>
  </conditionalFormatting>
  <conditionalFormatting sqref="E51:AN52">
    <cfRule type="cellIs" dxfId="3916" priority="8" operator="equal">
      <formula>0</formula>
    </cfRule>
  </conditionalFormatting>
  <conditionalFormatting sqref="E51:AN52">
    <cfRule type="cellIs" dxfId="3915" priority="7" operator="equal">
      <formula>0</formula>
    </cfRule>
  </conditionalFormatting>
  <conditionalFormatting sqref="E47:AZ48">
    <cfRule type="containsText" dxfId="3914" priority="6" operator="containsText" text="Наименование инвестиционного проекта">
      <formula>NOT(ISERROR(SEARCH("Наименование инвестиционного проекта",E47)))</formula>
    </cfRule>
  </conditionalFormatting>
  <conditionalFormatting sqref="E47:AZ48">
    <cfRule type="cellIs" dxfId="3913" priority="5" operator="equal">
      <formula>0</formula>
    </cfRule>
  </conditionalFormatting>
  <conditionalFormatting sqref="E47:AZ48">
    <cfRule type="cellIs" dxfId="3912" priority="4" operator="equal">
      <formula>0</formula>
    </cfRule>
  </conditionalFormatting>
  <conditionalFormatting sqref="E47:AZ48">
    <cfRule type="cellIs" dxfId="3911" priority="3" operator="equal">
      <formula>0</formula>
    </cfRule>
  </conditionalFormatting>
  <conditionalFormatting sqref="AQ97:AZ97">
    <cfRule type="cellIs" dxfId="3910" priority="1" operator="equal">
      <formula>0</formula>
    </cfRule>
  </conditionalFormatting>
  <conditionalFormatting sqref="AQ97:AZ97">
    <cfRule type="containsText" dxfId="3909" priority="2" operator="containsText" text="Наименование инвестиционного проекта">
      <formula>NOT(ISERROR(SEARCH("Наименование инвестиционного проекта",AQ97)))</formula>
    </cfRule>
  </conditionalFormatting>
  <pageMargins left="0.70866141732283472" right="0.70866141732283472" top="0.74803149606299213" bottom="0.74803149606299213" header="0.31496062992125984" footer="0.31496062992125984"/>
  <pageSetup paperSize="4130" scale="50"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89772-28C7-4251-9945-061C6DBC026F}">
  <sheetPr>
    <tabColor rgb="FF92D050"/>
  </sheetPr>
  <dimension ref="A1:CL157"/>
  <sheetViews>
    <sheetView zoomScale="70" zoomScaleNormal="70" zoomScaleSheetLayoutView="70" workbookViewId="0">
      <pane xSplit="4" ySplit="20" topLeftCell="AK129" activePane="bottomRight" state="frozen"/>
      <selection activeCell="A15" sqref="A15"/>
      <selection pane="topRight" activeCell="E15" sqref="E15"/>
      <selection pane="bottomLeft" activeCell="A21" sqref="A21"/>
      <selection pane="bottomRight" activeCell="C157" sqref="C157"/>
    </sheetView>
  </sheetViews>
  <sheetFormatPr defaultRowHeight="15.75" outlineLevelRow="1" x14ac:dyDescent="0.25"/>
  <cols>
    <col min="1" max="1" width="7.140625" style="1" customWidth="1"/>
    <col min="2" max="2" width="13.28515625" style="1" customWidth="1"/>
    <col min="3" max="3" width="123.140625" style="1" customWidth="1"/>
    <col min="4" max="4" width="25.42578125" style="1" customWidth="1"/>
    <col min="5" max="5" width="9.5703125" style="1" customWidth="1"/>
    <col min="6" max="6" width="20.140625" style="1" customWidth="1"/>
    <col min="7" max="7" width="13.7109375" style="1" customWidth="1"/>
    <col min="8" max="8" width="19.42578125" style="1" customWidth="1"/>
    <col min="9" max="9" width="9.5703125" style="1" customWidth="1"/>
    <col min="10" max="10" width="20" style="1" customWidth="1"/>
    <col min="11" max="11" width="9.5703125" style="1" customWidth="1"/>
    <col min="12" max="12" width="20.140625" style="1" customWidth="1"/>
    <col min="13" max="13" width="9.5703125" style="1" customWidth="1"/>
    <col min="14" max="14" width="18" style="1" customWidth="1"/>
    <col min="15" max="15" width="10.7109375" style="1" customWidth="1"/>
    <col min="16" max="16" width="19.5703125" style="1" customWidth="1"/>
    <col min="17" max="17" width="10.7109375" style="1" customWidth="1"/>
    <col min="18" max="18" width="22" style="1" customWidth="1"/>
    <col min="19" max="19" width="9.5703125" style="1" customWidth="1"/>
    <col min="20" max="20" width="19.28515625" style="1" customWidth="1"/>
    <col min="21" max="21" width="9.5703125" style="1" customWidth="1"/>
    <col min="22" max="22" width="19.5703125" style="1" customWidth="1"/>
    <col min="23" max="23" width="11.140625" style="1" customWidth="1"/>
    <col min="24" max="24" width="18.5703125" style="1" customWidth="1"/>
    <col min="25" max="25" width="9.5703125" style="1" customWidth="1"/>
    <col min="26" max="26" width="18.5703125" style="1" customWidth="1"/>
    <col min="27" max="27" width="9.5703125" style="1" customWidth="1"/>
    <col min="28" max="28" width="19" style="1" customWidth="1"/>
    <col min="29" max="29" width="9.5703125" style="1" customWidth="1"/>
    <col min="30" max="30" width="21.28515625" style="1" customWidth="1"/>
    <col min="31" max="31" width="9.5703125" style="1" customWidth="1"/>
    <col min="32" max="32" width="23.140625" style="1" customWidth="1"/>
    <col min="33" max="33" width="9.5703125" style="1" customWidth="1"/>
    <col min="34" max="34" width="21.140625" style="1" customWidth="1"/>
    <col min="35" max="35" width="9.5703125" style="1" customWidth="1"/>
    <col min="36" max="36" width="19.140625" style="1" customWidth="1"/>
    <col min="37" max="37" width="9.5703125" style="1" customWidth="1"/>
    <col min="38" max="38" width="26.7109375" style="1" customWidth="1"/>
    <col min="39" max="39" width="9.5703125" style="1" customWidth="1"/>
    <col min="40" max="40" width="24.85546875" style="1" customWidth="1"/>
    <col min="41" max="41" width="13.7109375" style="1" customWidth="1"/>
    <col min="42" max="42" width="22.42578125" style="1" customWidth="1"/>
    <col min="43" max="43" width="9.5703125" style="1" customWidth="1"/>
    <col min="44" max="44" width="23.28515625" style="1" customWidth="1"/>
    <col min="45" max="45" width="9.5703125" style="1" customWidth="1"/>
    <col min="46" max="46" width="21.7109375" style="1" customWidth="1"/>
    <col min="47" max="47" width="9.5703125" style="1" customWidth="1"/>
    <col min="48" max="48" width="21" style="1" customWidth="1"/>
    <col min="49" max="49" width="12.7109375" style="1" customWidth="1"/>
    <col min="50" max="50" width="23.28515625" style="1" customWidth="1"/>
    <col min="51" max="51" width="16.42578125" style="1" customWidth="1"/>
    <col min="52" max="52" width="18.42578125" style="1" customWidth="1"/>
    <col min="53" max="53" width="8" style="4" customWidth="1"/>
    <col min="54" max="60" width="9.140625" style="4"/>
    <col min="61" max="16384" width="9.140625" style="1"/>
  </cols>
  <sheetData>
    <row r="1" spans="1:53" x14ac:dyDescent="0.25">
      <c r="AW1" s="2"/>
      <c r="AX1" s="2"/>
      <c r="AZ1" s="3" t="s">
        <v>0</v>
      </c>
    </row>
    <row r="2" spans="1:53" x14ac:dyDescent="0.25">
      <c r="AC2" s="5"/>
      <c r="AD2" s="5"/>
      <c r="AW2" s="2"/>
      <c r="AX2" s="2"/>
      <c r="AZ2" s="2" t="s">
        <v>1</v>
      </c>
    </row>
    <row r="3" spans="1:53" x14ac:dyDescent="0.25">
      <c r="AW3" s="2"/>
      <c r="AX3" s="2"/>
      <c r="AZ3" s="2" t="s">
        <v>2</v>
      </c>
    </row>
    <row r="4" spans="1:53" x14ac:dyDescent="0.25">
      <c r="B4" s="835" t="s">
        <v>3</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835"/>
      <c r="AS4" s="835"/>
      <c r="AT4" s="835"/>
      <c r="AU4" s="835"/>
      <c r="AV4" s="835"/>
      <c r="AW4" s="835"/>
      <c r="AX4" s="835"/>
      <c r="AY4" s="835"/>
    </row>
    <row r="5" spans="1:53" x14ac:dyDescent="0.25">
      <c r="B5" s="835" t="s">
        <v>1658</v>
      </c>
      <c r="C5" s="844"/>
      <c r="D5" s="844"/>
      <c r="E5" s="844"/>
      <c r="F5" s="844"/>
      <c r="G5" s="844"/>
      <c r="H5" s="844"/>
      <c r="I5" s="844"/>
      <c r="J5" s="844"/>
      <c r="K5" s="844"/>
      <c r="L5" s="844"/>
      <c r="M5" s="844"/>
      <c r="N5" s="844"/>
      <c r="O5" s="844"/>
      <c r="P5" s="844"/>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4"/>
    </row>
    <row r="6" spans="1:53" x14ac:dyDescent="0.25">
      <c r="B6" s="835"/>
      <c r="C6" s="835"/>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c r="AJ6" s="835"/>
      <c r="AK6" s="835"/>
      <c r="AL6" s="835"/>
      <c r="AM6" s="835"/>
      <c r="AN6" s="835"/>
      <c r="AO6" s="835"/>
      <c r="AP6" s="835"/>
      <c r="AQ6" s="835"/>
      <c r="AR6" s="835"/>
      <c r="AS6" s="835"/>
      <c r="AT6" s="835"/>
      <c r="AU6" s="835"/>
      <c r="AV6" s="835"/>
      <c r="AW6" s="835"/>
      <c r="AX6" s="835"/>
      <c r="AY6" s="835"/>
    </row>
    <row r="7" spans="1:53" x14ac:dyDescent="0.25">
      <c r="B7" s="835" t="s">
        <v>666</v>
      </c>
      <c r="C7" s="835"/>
      <c r="D7" s="835"/>
      <c r="E7" s="835"/>
      <c r="F7" s="835"/>
      <c r="G7" s="835"/>
      <c r="H7" s="835"/>
      <c r="I7" s="835"/>
      <c r="J7" s="835"/>
      <c r="K7" s="835"/>
      <c r="L7" s="835"/>
      <c r="M7" s="835"/>
      <c r="N7" s="835"/>
      <c r="O7" s="835"/>
      <c r="P7" s="835"/>
      <c r="Q7" s="835"/>
      <c r="R7" s="835"/>
      <c r="S7" s="835"/>
      <c r="T7" s="835"/>
      <c r="U7" s="835"/>
      <c r="V7" s="835"/>
      <c r="W7" s="835"/>
      <c r="X7" s="835"/>
      <c r="Y7" s="835"/>
      <c r="Z7" s="835"/>
      <c r="AA7" s="835"/>
      <c r="AB7" s="835"/>
      <c r="AC7" s="835"/>
      <c r="AD7" s="835"/>
      <c r="AE7" s="835"/>
      <c r="AF7" s="835"/>
      <c r="AG7" s="835"/>
      <c r="AH7" s="835"/>
      <c r="AI7" s="835"/>
      <c r="AJ7" s="835"/>
      <c r="AK7" s="835"/>
      <c r="AL7" s="835"/>
      <c r="AM7" s="835"/>
      <c r="AN7" s="835"/>
      <c r="AO7" s="835"/>
      <c r="AP7" s="835"/>
      <c r="AQ7" s="835"/>
      <c r="AR7" s="835"/>
      <c r="AS7" s="835"/>
      <c r="AT7" s="835"/>
      <c r="AU7" s="835"/>
      <c r="AV7" s="835"/>
      <c r="AW7" s="835"/>
      <c r="AX7" s="835"/>
      <c r="AY7" s="835"/>
    </row>
    <row r="8" spans="1:53" x14ac:dyDescent="0.25">
      <c r="B8" s="837" t="s">
        <v>4</v>
      </c>
      <c r="C8" s="837"/>
      <c r="D8" s="837"/>
      <c r="E8" s="837"/>
      <c r="F8" s="837"/>
      <c r="G8" s="837"/>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row>
    <row r="9" spans="1:53" x14ac:dyDescent="0.25">
      <c r="B9" s="836"/>
      <c r="C9" s="836"/>
      <c r="D9" s="836"/>
      <c r="E9" s="836"/>
      <c r="F9" s="836"/>
      <c r="G9" s="836"/>
      <c r="H9" s="836"/>
      <c r="I9" s="836"/>
      <c r="J9" s="836"/>
      <c r="K9" s="836"/>
      <c r="L9" s="836"/>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row>
    <row r="10" spans="1:53" x14ac:dyDescent="0.25">
      <c r="B10" s="835" t="s">
        <v>1682</v>
      </c>
      <c r="C10" s="835"/>
      <c r="D10" s="835"/>
      <c r="E10" s="835"/>
      <c r="F10" s="835"/>
      <c r="G10" s="835"/>
      <c r="H10" s="835"/>
      <c r="I10" s="835"/>
      <c r="J10" s="835"/>
      <c r="K10" s="835"/>
      <c r="L10" s="835"/>
      <c r="M10" s="835"/>
      <c r="N10" s="835"/>
      <c r="O10" s="835"/>
      <c r="P10" s="835"/>
      <c r="Q10" s="835"/>
      <c r="R10" s="835"/>
      <c r="S10" s="835"/>
      <c r="T10" s="835"/>
      <c r="U10" s="835"/>
      <c r="V10" s="835"/>
      <c r="W10" s="835"/>
      <c r="X10" s="835"/>
      <c r="Y10" s="835"/>
      <c r="Z10" s="835"/>
      <c r="AA10" s="835"/>
      <c r="AB10" s="835"/>
      <c r="AC10" s="835"/>
      <c r="AD10" s="835"/>
      <c r="AE10" s="835"/>
      <c r="AF10" s="835"/>
      <c r="AG10" s="835"/>
      <c r="AH10" s="835"/>
      <c r="AI10" s="835"/>
      <c r="AJ10" s="835"/>
      <c r="AK10" s="835"/>
      <c r="AL10" s="835"/>
      <c r="AM10" s="835"/>
      <c r="AN10" s="835"/>
      <c r="AO10" s="835"/>
      <c r="AP10" s="835"/>
      <c r="AQ10" s="835"/>
      <c r="AR10" s="835"/>
      <c r="AS10" s="835"/>
      <c r="AT10" s="835"/>
      <c r="AU10" s="835"/>
      <c r="AV10" s="835"/>
      <c r="AW10" s="835"/>
      <c r="AX10" s="835"/>
      <c r="AY10" s="835"/>
    </row>
    <row r="12" spans="1:53" x14ac:dyDescent="0.25">
      <c r="B12" s="836" t="s">
        <v>685</v>
      </c>
      <c r="C12" s="836"/>
      <c r="D12" s="836"/>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row>
    <row r="13" spans="1:53" x14ac:dyDescent="0.25">
      <c r="B13" s="837" t="s">
        <v>6</v>
      </c>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837"/>
      <c r="AN13" s="837"/>
      <c r="AO13" s="837"/>
      <c r="AP13" s="837"/>
      <c r="AQ13" s="837"/>
      <c r="AR13" s="837"/>
      <c r="AS13" s="837"/>
      <c r="AT13" s="837"/>
      <c r="AU13" s="837"/>
      <c r="AV13" s="837"/>
      <c r="AW13" s="837"/>
      <c r="AX13" s="837"/>
      <c r="AY13" s="837"/>
    </row>
    <row r="14" spans="1:53" ht="16.5" thickBot="1" x14ac:dyDescent="0.3"/>
    <row r="15" spans="1:53" ht="33.75" customHeight="1" thickBot="1" x14ac:dyDescent="0.3">
      <c r="A15" s="6"/>
      <c r="B15" s="838" t="s">
        <v>7</v>
      </c>
      <c r="C15" s="838" t="s">
        <v>8</v>
      </c>
      <c r="D15" s="838" t="s">
        <v>9</v>
      </c>
      <c r="E15" s="827" t="s">
        <v>10</v>
      </c>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30"/>
      <c r="AE15" s="830"/>
      <c r="AF15" s="830"/>
      <c r="AG15" s="830"/>
      <c r="AH15" s="830"/>
      <c r="AI15" s="830"/>
      <c r="AJ15" s="830"/>
      <c r="AK15" s="830"/>
      <c r="AL15" s="830"/>
      <c r="AM15" s="830"/>
      <c r="AN15" s="830"/>
      <c r="AO15" s="830"/>
      <c r="AP15" s="830"/>
      <c r="AQ15" s="830"/>
      <c r="AR15" s="830"/>
      <c r="AS15" s="830"/>
      <c r="AT15" s="830"/>
      <c r="AU15" s="830"/>
      <c r="AV15" s="830"/>
      <c r="AW15" s="830"/>
      <c r="AX15" s="830"/>
      <c r="AY15" s="830"/>
      <c r="AZ15" s="828"/>
      <c r="BA15" s="7"/>
    </row>
    <row r="16" spans="1:53" ht="47.25" customHeight="1" thickBot="1" x14ac:dyDescent="0.3">
      <c r="A16" s="6"/>
      <c r="B16" s="839"/>
      <c r="C16" s="839"/>
      <c r="D16" s="841"/>
      <c r="E16" s="842" t="s">
        <v>11</v>
      </c>
      <c r="F16" s="843"/>
      <c r="G16" s="843"/>
      <c r="H16" s="843"/>
      <c r="I16" s="843"/>
      <c r="J16" s="843"/>
      <c r="K16" s="843"/>
      <c r="L16" s="843"/>
      <c r="M16" s="830"/>
      <c r="N16" s="830"/>
      <c r="O16" s="830"/>
      <c r="P16" s="830"/>
      <c r="Q16" s="830"/>
      <c r="R16" s="830"/>
      <c r="S16" s="830"/>
      <c r="T16" s="828"/>
      <c r="U16" s="827" t="s">
        <v>12</v>
      </c>
      <c r="V16" s="830"/>
      <c r="W16" s="830"/>
      <c r="X16" s="830"/>
      <c r="Y16" s="830"/>
      <c r="Z16" s="830"/>
      <c r="AA16" s="830"/>
      <c r="AB16" s="830"/>
      <c r="AC16" s="830"/>
      <c r="AD16" s="828"/>
      <c r="AE16" s="827" t="s">
        <v>13</v>
      </c>
      <c r="AF16" s="830"/>
      <c r="AG16" s="830"/>
      <c r="AH16" s="830"/>
      <c r="AI16" s="830"/>
      <c r="AJ16" s="828"/>
      <c r="AK16" s="827" t="s">
        <v>14</v>
      </c>
      <c r="AL16" s="830"/>
      <c r="AM16" s="830"/>
      <c r="AN16" s="828"/>
      <c r="AO16" s="827" t="s">
        <v>15</v>
      </c>
      <c r="AP16" s="830"/>
      <c r="AQ16" s="830"/>
      <c r="AR16" s="830"/>
      <c r="AS16" s="830"/>
      <c r="AT16" s="828"/>
      <c r="AU16" s="830" t="s">
        <v>16</v>
      </c>
      <c r="AV16" s="830"/>
      <c r="AW16" s="830"/>
      <c r="AX16" s="828"/>
      <c r="AY16" s="830" t="s">
        <v>17</v>
      </c>
      <c r="AZ16" s="828"/>
      <c r="BA16" s="7"/>
    </row>
    <row r="17" spans="1:90" s="9" customFormat="1" ht="127.5" customHeight="1" thickBot="1" x14ac:dyDescent="0.3">
      <c r="A17" s="8"/>
      <c r="B17" s="839"/>
      <c r="C17" s="839"/>
      <c r="D17" s="841"/>
      <c r="E17" s="827" t="s">
        <v>18</v>
      </c>
      <c r="F17" s="828"/>
      <c r="G17" s="827" t="s">
        <v>19</v>
      </c>
      <c r="H17" s="828"/>
      <c r="I17" s="827" t="s">
        <v>20</v>
      </c>
      <c r="J17" s="828"/>
      <c r="K17" s="827" t="s">
        <v>21</v>
      </c>
      <c r="L17" s="828"/>
      <c r="M17" s="830" t="s">
        <v>22</v>
      </c>
      <c r="N17" s="828"/>
      <c r="O17" s="827" t="s">
        <v>23</v>
      </c>
      <c r="P17" s="828"/>
      <c r="Q17" s="827" t="s">
        <v>24</v>
      </c>
      <c r="R17" s="828"/>
      <c r="S17" s="827" t="s">
        <v>25</v>
      </c>
      <c r="T17" s="828"/>
      <c r="U17" s="827" t="s">
        <v>26</v>
      </c>
      <c r="V17" s="828"/>
      <c r="W17" s="827" t="s">
        <v>27</v>
      </c>
      <c r="X17" s="828"/>
      <c r="Y17" s="829" t="s">
        <v>28</v>
      </c>
      <c r="Z17" s="826"/>
      <c r="AA17" s="825" t="s">
        <v>29</v>
      </c>
      <c r="AB17" s="826"/>
      <c r="AC17" s="825" t="s">
        <v>30</v>
      </c>
      <c r="AD17" s="826"/>
      <c r="AE17" s="827" t="s">
        <v>31</v>
      </c>
      <c r="AF17" s="828"/>
      <c r="AG17" s="827" t="s">
        <v>32</v>
      </c>
      <c r="AH17" s="828"/>
      <c r="AI17" s="827" t="s">
        <v>33</v>
      </c>
      <c r="AJ17" s="828"/>
      <c r="AK17" s="827" t="s">
        <v>34</v>
      </c>
      <c r="AL17" s="828"/>
      <c r="AM17" s="827" t="s">
        <v>35</v>
      </c>
      <c r="AN17" s="828"/>
      <c r="AO17" s="833" t="s">
        <v>36</v>
      </c>
      <c r="AP17" s="834"/>
      <c r="AQ17" s="827" t="s">
        <v>37</v>
      </c>
      <c r="AR17" s="828"/>
      <c r="AS17" s="827" t="s">
        <v>38</v>
      </c>
      <c r="AT17" s="828"/>
      <c r="AU17" s="830" t="s">
        <v>39</v>
      </c>
      <c r="AV17" s="828"/>
      <c r="AW17" s="833" t="s">
        <v>40</v>
      </c>
      <c r="AX17" s="834"/>
      <c r="AY17" s="831" t="s">
        <v>41</v>
      </c>
      <c r="AZ17" s="832"/>
      <c r="BA17" s="7"/>
      <c r="BB17" s="4"/>
      <c r="BC17" s="4"/>
      <c r="BD17" s="4"/>
      <c r="BE17" s="4"/>
      <c r="BF17" s="4"/>
      <c r="BG17" s="4"/>
      <c r="BH17" s="4"/>
    </row>
    <row r="18" spans="1:90" s="9" customFormat="1" ht="75.75" customHeight="1" thickBot="1" x14ac:dyDescent="0.3">
      <c r="A18" s="8"/>
      <c r="B18" s="840"/>
      <c r="C18" s="840"/>
      <c r="D18" s="825"/>
      <c r="E18" s="10" t="s">
        <v>42</v>
      </c>
      <c r="F18" s="11" t="s">
        <v>43</v>
      </c>
      <c r="G18" s="10" t="s">
        <v>669</v>
      </c>
      <c r="H18" s="11" t="s">
        <v>43</v>
      </c>
      <c r="I18" s="10" t="s">
        <v>667</v>
      </c>
      <c r="J18" s="11" t="s">
        <v>43</v>
      </c>
      <c r="K18" s="10" t="s">
        <v>667</v>
      </c>
      <c r="L18" s="11" t="s">
        <v>668</v>
      </c>
      <c r="M18" s="12" t="s">
        <v>670</v>
      </c>
      <c r="N18" s="11" t="s">
        <v>43</v>
      </c>
      <c r="O18" s="10" t="s">
        <v>42</v>
      </c>
      <c r="P18" s="11" t="s">
        <v>43</v>
      </c>
      <c r="Q18" s="10" t="s">
        <v>42</v>
      </c>
      <c r="R18" s="11" t="s">
        <v>43</v>
      </c>
      <c r="S18" s="10" t="s">
        <v>42</v>
      </c>
      <c r="T18" s="11" t="s">
        <v>43</v>
      </c>
      <c r="U18" s="10" t="s">
        <v>42</v>
      </c>
      <c r="V18" s="11" t="s">
        <v>43</v>
      </c>
      <c r="W18" s="10" t="s">
        <v>42</v>
      </c>
      <c r="X18" s="11" t="s">
        <v>43</v>
      </c>
      <c r="Y18" s="12" t="s">
        <v>42</v>
      </c>
      <c r="Z18" s="11" t="s">
        <v>43</v>
      </c>
      <c r="AA18" s="10" t="s">
        <v>42</v>
      </c>
      <c r="AB18" s="11" t="s">
        <v>43</v>
      </c>
      <c r="AC18" s="10" t="s">
        <v>42</v>
      </c>
      <c r="AD18" s="11" t="s">
        <v>43</v>
      </c>
      <c r="AE18" s="10" t="s">
        <v>42</v>
      </c>
      <c r="AF18" s="11" t="s">
        <v>43</v>
      </c>
      <c r="AG18" s="10" t="s">
        <v>42</v>
      </c>
      <c r="AH18" s="11" t="s">
        <v>43</v>
      </c>
      <c r="AI18" s="10" t="s">
        <v>42</v>
      </c>
      <c r="AJ18" s="11" t="s">
        <v>43</v>
      </c>
      <c r="AK18" s="10" t="s">
        <v>42</v>
      </c>
      <c r="AL18" s="11" t="s">
        <v>43</v>
      </c>
      <c r="AM18" s="10" t="s">
        <v>42</v>
      </c>
      <c r="AN18" s="11" t="s">
        <v>43</v>
      </c>
      <c r="AO18" s="13" t="s">
        <v>671</v>
      </c>
      <c r="AP18" s="14" t="s">
        <v>672</v>
      </c>
      <c r="AQ18" s="13" t="s">
        <v>42</v>
      </c>
      <c r="AR18" s="14" t="s">
        <v>43</v>
      </c>
      <c r="AS18" s="13" t="s">
        <v>42</v>
      </c>
      <c r="AT18" s="14" t="s">
        <v>43</v>
      </c>
      <c r="AU18" s="15" t="s">
        <v>42</v>
      </c>
      <c r="AV18" s="14" t="s">
        <v>43</v>
      </c>
      <c r="AW18" s="13" t="s">
        <v>42</v>
      </c>
      <c r="AX18" s="16" t="s">
        <v>43</v>
      </c>
      <c r="AY18" s="13" t="s">
        <v>42</v>
      </c>
      <c r="AZ18" s="14" t="s">
        <v>43</v>
      </c>
      <c r="BA18" s="7"/>
      <c r="BB18" s="4"/>
      <c r="BC18" s="4"/>
      <c r="BD18" s="4"/>
      <c r="BE18" s="4"/>
      <c r="BF18" s="4"/>
      <c r="BG18" s="4"/>
      <c r="BH18" s="4"/>
    </row>
    <row r="19" spans="1:90" x14ac:dyDescent="0.25">
      <c r="A19" s="6"/>
      <c r="B19" s="401">
        <v>1</v>
      </c>
      <c r="C19" s="401">
        <v>2</v>
      </c>
      <c r="D19" s="401">
        <v>3</v>
      </c>
      <c r="E19" s="17" t="s">
        <v>44</v>
      </c>
      <c r="F19" s="17" t="s">
        <v>45</v>
      </c>
      <c r="G19" s="17" t="s">
        <v>46</v>
      </c>
      <c r="H19" s="17" t="s">
        <v>47</v>
      </c>
      <c r="I19" s="17" t="s">
        <v>48</v>
      </c>
      <c r="J19" s="17" t="s">
        <v>49</v>
      </c>
      <c r="K19" s="17" t="s">
        <v>50</v>
      </c>
      <c r="L19" s="17" t="s">
        <v>51</v>
      </c>
      <c r="M19" s="17" t="s">
        <v>52</v>
      </c>
      <c r="N19" s="17" t="s">
        <v>53</v>
      </c>
      <c r="O19" s="17" t="s">
        <v>54</v>
      </c>
      <c r="P19" s="17" t="s">
        <v>55</v>
      </c>
      <c r="Q19" s="17" t="s">
        <v>56</v>
      </c>
      <c r="R19" s="17" t="s">
        <v>57</v>
      </c>
      <c r="S19" s="17" t="s">
        <v>58</v>
      </c>
      <c r="T19" s="17" t="s">
        <v>59</v>
      </c>
      <c r="U19" s="18" t="s">
        <v>60</v>
      </c>
      <c r="V19" s="18" t="s">
        <v>61</v>
      </c>
      <c r="W19" s="18" t="s">
        <v>62</v>
      </c>
      <c r="X19" s="18" t="s">
        <v>63</v>
      </c>
      <c r="Y19" s="18" t="s">
        <v>64</v>
      </c>
      <c r="Z19" s="18" t="s">
        <v>65</v>
      </c>
      <c r="AA19" s="18" t="s">
        <v>66</v>
      </c>
      <c r="AB19" s="18" t="s">
        <v>67</v>
      </c>
      <c r="AC19" s="18" t="s">
        <v>68</v>
      </c>
      <c r="AD19" s="18" t="s">
        <v>69</v>
      </c>
      <c r="AE19" s="18" t="s">
        <v>70</v>
      </c>
      <c r="AF19" s="18" t="s">
        <v>71</v>
      </c>
      <c r="AG19" s="18" t="s">
        <v>72</v>
      </c>
      <c r="AH19" s="18" t="s">
        <v>73</v>
      </c>
      <c r="AI19" s="18" t="s">
        <v>74</v>
      </c>
      <c r="AJ19" s="18" t="s">
        <v>75</v>
      </c>
      <c r="AK19" s="18" t="s">
        <v>76</v>
      </c>
      <c r="AL19" s="18" t="s">
        <v>77</v>
      </c>
      <c r="AM19" s="18" t="s">
        <v>78</v>
      </c>
      <c r="AN19" s="18" t="s">
        <v>79</v>
      </c>
      <c r="AO19" s="18" t="s">
        <v>80</v>
      </c>
      <c r="AP19" s="18" t="s">
        <v>81</v>
      </c>
      <c r="AQ19" s="18" t="s">
        <v>82</v>
      </c>
      <c r="AR19" s="18" t="s">
        <v>83</v>
      </c>
      <c r="AS19" s="18" t="s">
        <v>84</v>
      </c>
      <c r="AT19" s="18" t="s">
        <v>85</v>
      </c>
      <c r="AU19" s="18" t="s">
        <v>86</v>
      </c>
      <c r="AV19" s="18" t="s">
        <v>87</v>
      </c>
      <c r="AW19" s="18" t="s">
        <v>88</v>
      </c>
      <c r="AX19" s="18" t="s">
        <v>89</v>
      </c>
      <c r="AY19" s="19" t="s">
        <v>90</v>
      </c>
      <c r="AZ19" s="19" t="s">
        <v>91</v>
      </c>
      <c r="BA19" s="7"/>
    </row>
    <row r="20" spans="1:90" s="23" customFormat="1" ht="48" customHeight="1" x14ac:dyDescent="0.25">
      <c r="A20" s="20"/>
      <c r="B20" s="402">
        <v>1</v>
      </c>
      <c r="C20" s="402" t="s">
        <v>92</v>
      </c>
      <c r="D20" s="403" t="s">
        <v>93</v>
      </c>
      <c r="E20" s="405">
        <f>E21+E28+E36+E42</f>
        <v>0</v>
      </c>
      <c r="F20" s="405">
        <f t="shared" ref="F20:AV20" si="0">F21+F28+F36+F42</f>
        <v>0</v>
      </c>
      <c r="G20" s="405">
        <f t="shared" si="0"/>
        <v>0</v>
      </c>
      <c r="H20" s="405">
        <f t="shared" si="0"/>
        <v>0</v>
      </c>
      <c r="I20" s="405">
        <f t="shared" si="0"/>
        <v>0</v>
      </c>
      <c r="J20" s="405">
        <f t="shared" si="0"/>
        <v>0</v>
      </c>
      <c r="K20" s="405">
        <f t="shared" si="0"/>
        <v>0</v>
      </c>
      <c r="L20" s="405">
        <f t="shared" si="0"/>
        <v>0</v>
      </c>
      <c r="M20" s="616">
        <f t="shared" si="0"/>
        <v>0</v>
      </c>
      <c r="N20" s="405">
        <f t="shared" si="0"/>
        <v>0</v>
      </c>
      <c r="O20" s="405">
        <f t="shared" si="0"/>
        <v>0</v>
      </c>
      <c r="P20" s="405">
        <f t="shared" si="0"/>
        <v>0</v>
      </c>
      <c r="Q20" s="405">
        <f t="shared" si="0"/>
        <v>0</v>
      </c>
      <c r="R20" s="405">
        <f t="shared" si="0"/>
        <v>0</v>
      </c>
      <c r="S20" s="405">
        <f t="shared" si="0"/>
        <v>0</v>
      </c>
      <c r="T20" s="405">
        <f t="shared" si="0"/>
        <v>0</v>
      </c>
      <c r="U20" s="405">
        <f t="shared" si="0"/>
        <v>0</v>
      </c>
      <c r="V20" s="405">
        <f t="shared" si="0"/>
        <v>0</v>
      </c>
      <c r="W20" s="405">
        <f t="shared" si="0"/>
        <v>0</v>
      </c>
      <c r="X20" s="405">
        <f t="shared" si="0"/>
        <v>0</v>
      </c>
      <c r="Y20" s="405">
        <f t="shared" si="0"/>
        <v>0</v>
      </c>
      <c r="Z20" s="405">
        <f t="shared" si="0"/>
        <v>0</v>
      </c>
      <c r="AA20" s="405">
        <f t="shared" si="0"/>
        <v>0</v>
      </c>
      <c r="AB20" s="405">
        <f t="shared" si="0"/>
        <v>0</v>
      </c>
      <c r="AC20" s="405">
        <f t="shared" si="0"/>
        <v>0</v>
      </c>
      <c r="AD20" s="405">
        <f t="shared" si="0"/>
        <v>0</v>
      </c>
      <c r="AE20" s="405">
        <f t="shared" si="0"/>
        <v>0</v>
      </c>
      <c r="AF20" s="405">
        <f t="shared" si="0"/>
        <v>0</v>
      </c>
      <c r="AG20" s="405">
        <f t="shared" si="0"/>
        <v>0</v>
      </c>
      <c r="AH20" s="405">
        <f t="shared" si="0"/>
        <v>0</v>
      </c>
      <c r="AI20" s="405">
        <f t="shared" si="0"/>
        <v>0</v>
      </c>
      <c r="AJ20" s="405">
        <f t="shared" si="0"/>
        <v>0</v>
      </c>
      <c r="AK20" s="405">
        <f t="shared" si="0"/>
        <v>0</v>
      </c>
      <c r="AL20" s="405">
        <f t="shared" si="0"/>
        <v>0</v>
      </c>
      <c r="AM20" s="405">
        <f t="shared" si="0"/>
        <v>0</v>
      </c>
      <c r="AN20" s="405">
        <f t="shared" si="0"/>
        <v>0</v>
      </c>
      <c r="AO20" s="405">
        <f t="shared" si="0"/>
        <v>0</v>
      </c>
      <c r="AP20" s="405">
        <f t="shared" si="0"/>
        <v>0</v>
      </c>
      <c r="AQ20" s="405">
        <f t="shared" si="0"/>
        <v>0</v>
      </c>
      <c r="AR20" s="405">
        <f t="shared" si="0"/>
        <v>0</v>
      </c>
      <c r="AS20" s="405">
        <f t="shared" si="0"/>
        <v>0</v>
      </c>
      <c r="AT20" s="405">
        <f t="shared" si="0"/>
        <v>0</v>
      </c>
      <c r="AU20" s="405">
        <f t="shared" si="0"/>
        <v>0</v>
      </c>
      <c r="AV20" s="405">
        <f t="shared" si="0"/>
        <v>0</v>
      </c>
      <c r="AW20" s="405">
        <f>AW21+AW28+AW36+AW42</f>
        <v>78.436000000000007</v>
      </c>
      <c r="AX20" s="405">
        <f>AX21+AX28+AX36+AX42</f>
        <v>78.435999999999993</v>
      </c>
      <c r="AY20" s="405">
        <f>AY21+AY28+AY36+AY42</f>
        <v>0</v>
      </c>
      <c r="AZ20" s="405">
        <f>AZ21+AZ28+AZ36+AZ42</f>
        <v>0</v>
      </c>
      <c r="BA20" s="21"/>
      <c r="BB20" s="22"/>
      <c r="BC20" s="21"/>
      <c r="BD20" s="21"/>
      <c r="BE20" s="21"/>
      <c r="BF20" s="21"/>
      <c r="BG20" s="21"/>
      <c r="BH20" s="21"/>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row>
    <row r="21" spans="1:90" s="23" customFormat="1" ht="42" customHeight="1" x14ac:dyDescent="0.25">
      <c r="A21" s="20"/>
      <c r="B21" s="406" t="s">
        <v>94</v>
      </c>
      <c r="C21" s="413" t="s">
        <v>1506</v>
      </c>
      <c r="D21" s="399" t="s">
        <v>93</v>
      </c>
      <c r="E21" s="408">
        <f>E22+E23+E24+E25+E26+E27</f>
        <v>0</v>
      </c>
      <c r="F21" s="408">
        <f t="shared" ref="F21:AV21" si="1">SUBTOTAL(9,F22:F27)</f>
        <v>0</v>
      </c>
      <c r="G21" s="408">
        <f t="shared" si="1"/>
        <v>0</v>
      </c>
      <c r="H21" s="408">
        <f t="shared" si="1"/>
        <v>0</v>
      </c>
      <c r="I21" s="408">
        <f>I22+I23+I24+I25+I26+I27</f>
        <v>0</v>
      </c>
      <c r="J21" s="408">
        <f t="shared" si="1"/>
        <v>0</v>
      </c>
      <c r="K21" s="408">
        <f t="shared" si="1"/>
        <v>0</v>
      </c>
      <c r="L21" s="408">
        <f t="shared" si="1"/>
        <v>0</v>
      </c>
      <c r="M21" s="408">
        <f t="shared" si="1"/>
        <v>0</v>
      </c>
      <c r="N21" s="408">
        <f t="shared" si="1"/>
        <v>0</v>
      </c>
      <c r="O21" s="408">
        <f t="shared" si="1"/>
        <v>0</v>
      </c>
      <c r="P21" s="408">
        <f t="shared" si="1"/>
        <v>0</v>
      </c>
      <c r="Q21" s="408">
        <f t="shared" si="1"/>
        <v>0</v>
      </c>
      <c r="R21" s="408">
        <f t="shared" si="1"/>
        <v>0</v>
      </c>
      <c r="S21" s="408">
        <f t="shared" si="1"/>
        <v>0</v>
      </c>
      <c r="T21" s="408">
        <f t="shared" si="1"/>
        <v>0</v>
      </c>
      <c r="U21" s="408">
        <f t="shared" si="1"/>
        <v>0</v>
      </c>
      <c r="V21" s="408">
        <f t="shared" si="1"/>
        <v>0</v>
      </c>
      <c r="W21" s="408">
        <f t="shared" si="1"/>
        <v>0</v>
      </c>
      <c r="X21" s="408">
        <f t="shared" si="1"/>
        <v>0</v>
      </c>
      <c r="Y21" s="408">
        <f t="shared" si="1"/>
        <v>0</v>
      </c>
      <c r="Z21" s="408">
        <f t="shared" si="1"/>
        <v>0</v>
      </c>
      <c r="AA21" s="408">
        <f t="shared" si="1"/>
        <v>0</v>
      </c>
      <c r="AB21" s="408">
        <f t="shared" si="1"/>
        <v>0</v>
      </c>
      <c r="AC21" s="408">
        <f t="shared" si="1"/>
        <v>0</v>
      </c>
      <c r="AD21" s="408">
        <f t="shared" si="1"/>
        <v>0</v>
      </c>
      <c r="AE21" s="408">
        <f t="shared" si="1"/>
        <v>0</v>
      </c>
      <c r="AF21" s="408">
        <f t="shared" si="1"/>
        <v>0</v>
      </c>
      <c r="AG21" s="408">
        <f t="shared" si="1"/>
        <v>0</v>
      </c>
      <c r="AH21" s="408">
        <f t="shared" si="1"/>
        <v>0</v>
      </c>
      <c r="AI21" s="408">
        <f t="shared" si="1"/>
        <v>0</v>
      </c>
      <c r="AJ21" s="408">
        <f t="shared" si="1"/>
        <v>0</v>
      </c>
      <c r="AK21" s="408">
        <f t="shared" si="1"/>
        <v>0</v>
      </c>
      <c r="AL21" s="408">
        <f t="shared" si="1"/>
        <v>0</v>
      </c>
      <c r="AM21" s="408">
        <f t="shared" si="1"/>
        <v>0</v>
      </c>
      <c r="AN21" s="408">
        <f t="shared" si="1"/>
        <v>0</v>
      </c>
      <c r="AO21" s="408">
        <f t="shared" si="1"/>
        <v>0</v>
      </c>
      <c r="AP21" s="408">
        <f t="shared" si="1"/>
        <v>0</v>
      </c>
      <c r="AQ21" s="408">
        <f t="shared" si="1"/>
        <v>0</v>
      </c>
      <c r="AR21" s="408">
        <f t="shared" si="1"/>
        <v>0</v>
      </c>
      <c r="AS21" s="408">
        <f t="shared" si="1"/>
        <v>0</v>
      </c>
      <c r="AT21" s="408">
        <f t="shared" si="1"/>
        <v>0</v>
      </c>
      <c r="AU21" s="408">
        <f t="shared" si="1"/>
        <v>0</v>
      </c>
      <c r="AV21" s="408">
        <f t="shared" si="1"/>
        <v>0</v>
      </c>
      <c r="AW21" s="408">
        <f>SUBTOTAL(9,AW22:AW27)</f>
        <v>43.768999999999998</v>
      </c>
      <c r="AX21" s="408">
        <f>SUBTOTAL(9,AX22:AX27)</f>
        <v>49.593999999999994</v>
      </c>
      <c r="AY21" s="408">
        <f>SUBTOTAL(9,AY22:AY27)</f>
        <v>0</v>
      </c>
      <c r="AZ21" s="408">
        <f>SUBTOTAL(9,AZ22:AZ27)</f>
        <v>0</v>
      </c>
      <c r="BA21" s="24">
        <f>AX21+AP21</f>
        <v>49.593999999999994</v>
      </c>
      <c r="BB21" s="21"/>
      <c r="BC21" s="21"/>
      <c r="BD21" s="21"/>
      <c r="BE21" s="21"/>
      <c r="BF21" s="21"/>
      <c r="BG21" s="21"/>
      <c r="BH21" s="21"/>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row>
    <row r="22" spans="1:90" s="23" customFormat="1" ht="42" customHeight="1" x14ac:dyDescent="0.25">
      <c r="A22" s="20"/>
      <c r="B22" s="406" t="s">
        <v>1507</v>
      </c>
      <c r="C22" s="413" t="s">
        <v>95</v>
      </c>
      <c r="D22" s="399" t="s">
        <v>93</v>
      </c>
      <c r="E22" s="408">
        <f>E45</f>
        <v>0</v>
      </c>
      <c r="F22" s="408">
        <f t="shared" ref="F22:AV22" si="2">F45</f>
        <v>0</v>
      </c>
      <c r="G22" s="408">
        <f t="shared" si="2"/>
        <v>0</v>
      </c>
      <c r="H22" s="408">
        <f t="shared" si="2"/>
        <v>0</v>
      </c>
      <c r="I22" s="408">
        <f t="shared" si="2"/>
        <v>0</v>
      </c>
      <c r="J22" s="408">
        <f t="shared" si="2"/>
        <v>0</v>
      </c>
      <c r="K22" s="408">
        <f t="shared" si="2"/>
        <v>0</v>
      </c>
      <c r="L22" s="408">
        <f t="shared" si="2"/>
        <v>0</v>
      </c>
      <c r="M22" s="617">
        <f t="shared" si="2"/>
        <v>0</v>
      </c>
      <c r="N22" s="408">
        <f t="shared" si="2"/>
        <v>0</v>
      </c>
      <c r="O22" s="408">
        <f t="shared" si="2"/>
        <v>0</v>
      </c>
      <c r="P22" s="408">
        <f t="shared" si="2"/>
        <v>0</v>
      </c>
      <c r="Q22" s="408">
        <f t="shared" si="2"/>
        <v>0</v>
      </c>
      <c r="R22" s="408">
        <f t="shared" si="2"/>
        <v>0</v>
      </c>
      <c r="S22" s="408">
        <f t="shared" si="2"/>
        <v>0</v>
      </c>
      <c r="T22" s="408">
        <f t="shared" si="2"/>
        <v>0</v>
      </c>
      <c r="U22" s="408">
        <f t="shared" si="2"/>
        <v>0</v>
      </c>
      <c r="V22" s="408">
        <f t="shared" si="2"/>
        <v>0</v>
      </c>
      <c r="W22" s="408">
        <f t="shared" si="2"/>
        <v>0</v>
      </c>
      <c r="X22" s="408">
        <f t="shared" si="2"/>
        <v>0</v>
      </c>
      <c r="Y22" s="408">
        <f t="shared" si="2"/>
        <v>0</v>
      </c>
      <c r="Z22" s="408">
        <f t="shared" si="2"/>
        <v>0</v>
      </c>
      <c r="AA22" s="408">
        <f t="shared" si="2"/>
        <v>0</v>
      </c>
      <c r="AB22" s="408">
        <f t="shared" si="2"/>
        <v>0</v>
      </c>
      <c r="AC22" s="408">
        <f t="shared" si="2"/>
        <v>0</v>
      </c>
      <c r="AD22" s="408">
        <f t="shared" si="2"/>
        <v>0</v>
      </c>
      <c r="AE22" s="408">
        <f t="shared" si="2"/>
        <v>0</v>
      </c>
      <c r="AF22" s="408">
        <f t="shared" si="2"/>
        <v>0</v>
      </c>
      <c r="AG22" s="408">
        <f t="shared" si="2"/>
        <v>0</v>
      </c>
      <c r="AH22" s="408">
        <f t="shared" si="2"/>
        <v>0</v>
      </c>
      <c r="AI22" s="408">
        <f t="shared" si="2"/>
        <v>0</v>
      </c>
      <c r="AJ22" s="408">
        <f t="shared" si="2"/>
        <v>0</v>
      </c>
      <c r="AK22" s="408">
        <f t="shared" si="2"/>
        <v>0</v>
      </c>
      <c r="AL22" s="408">
        <f t="shared" si="2"/>
        <v>0</v>
      </c>
      <c r="AM22" s="408">
        <f t="shared" si="2"/>
        <v>0</v>
      </c>
      <c r="AN22" s="408">
        <f t="shared" si="2"/>
        <v>0</v>
      </c>
      <c r="AO22" s="408">
        <f t="shared" si="2"/>
        <v>0</v>
      </c>
      <c r="AP22" s="408">
        <f t="shared" si="2"/>
        <v>0</v>
      </c>
      <c r="AQ22" s="408">
        <f t="shared" si="2"/>
        <v>0</v>
      </c>
      <c r="AR22" s="408">
        <f t="shared" si="2"/>
        <v>0</v>
      </c>
      <c r="AS22" s="408">
        <f t="shared" si="2"/>
        <v>0</v>
      </c>
      <c r="AT22" s="408">
        <f t="shared" si="2"/>
        <v>0</v>
      </c>
      <c r="AU22" s="408">
        <f t="shared" si="2"/>
        <v>0</v>
      </c>
      <c r="AV22" s="408">
        <f t="shared" si="2"/>
        <v>0</v>
      </c>
      <c r="AW22" s="408">
        <f>AW45</f>
        <v>0</v>
      </c>
      <c r="AX22" s="408">
        <f>AX45</f>
        <v>0</v>
      </c>
      <c r="AY22" s="408">
        <f>AY45</f>
        <v>0</v>
      </c>
      <c r="AZ22" s="408">
        <f>AZ45</f>
        <v>0</v>
      </c>
      <c r="BA22" s="24"/>
      <c r="BB22" s="21"/>
      <c r="BC22" s="21"/>
      <c r="BD22" s="21"/>
      <c r="BE22" s="21"/>
      <c r="BF22" s="21"/>
      <c r="BG22" s="21"/>
      <c r="BH22" s="21"/>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row>
    <row r="23" spans="1:90" s="23" customFormat="1" ht="42" customHeight="1" x14ac:dyDescent="0.25">
      <c r="A23" s="20"/>
      <c r="B23" s="406" t="s">
        <v>1508</v>
      </c>
      <c r="C23" s="413" t="s">
        <v>97</v>
      </c>
      <c r="D23" s="399" t="s">
        <v>93</v>
      </c>
      <c r="E23" s="408">
        <f>E87</f>
        <v>0</v>
      </c>
      <c r="F23" s="408">
        <f t="shared" ref="F23:AV23" si="3">F90</f>
        <v>0</v>
      </c>
      <c r="G23" s="408">
        <f t="shared" si="3"/>
        <v>0</v>
      </c>
      <c r="H23" s="408">
        <f t="shared" si="3"/>
        <v>0</v>
      </c>
      <c r="I23" s="408">
        <f>I87</f>
        <v>0</v>
      </c>
      <c r="J23" s="408">
        <f t="shared" si="3"/>
        <v>0</v>
      </c>
      <c r="K23" s="408">
        <f t="shared" si="3"/>
        <v>0</v>
      </c>
      <c r="L23" s="408">
        <f t="shared" si="3"/>
        <v>0</v>
      </c>
      <c r="M23" s="617">
        <f t="shared" si="3"/>
        <v>0</v>
      </c>
      <c r="N23" s="408">
        <f t="shared" si="3"/>
        <v>0</v>
      </c>
      <c r="O23" s="408">
        <f t="shared" si="3"/>
        <v>0</v>
      </c>
      <c r="P23" s="408">
        <f t="shared" si="3"/>
        <v>0</v>
      </c>
      <c r="Q23" s="408">
        <f t="shared" si="3"/>
        <v>0</v>
      </c>
      <c r="R23" s="408">
        <f t="shared" si="3"/>
        <v>0</v>
      </c>
      <c r="S23" s="408">
        <f t="shared" si="3"/>
        <v>0</v>
      </c>
      <c r="T23" s="408">
        <f t="shared" si="3"/>
        <v>0</v>
      </c>
      <c r="U23" s="408">
        <f t="shared" si="3"/>
        <v>0</v>
      </c>
      <c r="V23" s="408">
        <f t="shared" si="3"/>
        <v>0</v>
      </c>
      <c r="W23" s="408">
        <f t="shared" si="3"/>
        <v>0</v>
      </c>
      <c r="X23" s="408">
        <f t="shared" si="3"/>
        <v>0</v>
      </c>
      <c r="Y23" s="408">
        <f t="shared" si="3"/>
        <v>0</v>
      </c>
      <c r="Z23" s="408">
        <f t="shared" si="3"/>
        <v>0</v>
      </c>
      <c r="AA23" s="408">
        <f t="shared" si="3"/>
        <v>0</v>
      </c>
      <c r="AB23" s="408">
        <f t="shared" si="3"/>
        <v>0</v>
      </c>
      <c r="AC23" s="408">
        <f t="shared" si="3"/>
        <v>0</v>
      </c>
      <c r="AD23" s="408">
        <f t="shared" si="3"/>
        <v>0</v>
      </c>
      <c r="AE23" s="408">
        <f t="shared" si="3"/>
        <v>0</v>
      </c>
      <c r="AF23" s="408">
        <f t="shared" si="3"/>
        <v>0</v>
      </c>
      <c r="AG23" s="408">
        <f t="shared" si="3"/>
        <v>0</v>
      </c>
      <c r="AH23" s="408">
        <f t="shared" si="3"/>
        <v>0</v>
      </c>
      <c r="AI23" s="408">
        <f t="shared" si="3"/>
        <v>0</v>
      </c>
      <c r="AJ23" s="408">
        <f t="shared" si="3"/>
        <v>0</v>
      </c>
      <c r="AK23" s="408">
        <f t="shared" si="3"/>
        <v>0</v>
      </c>
      <c r="AL23" s="408">
        <f t="shared" si="3"/>
        <v>0</v>
      </c>
      <c r="AM23" s="408">
        <f t="shared" si="3"/>
        <v>0</v>
      </c>
      <c r="AN23" s="408">
        <f t="shared" si="3"/>
        <v>0</v>
      </c>
      <c r="AO23" s="408">
        <f t="shared" si="3"/>
        <v>0</v>
      </c>
      <c r="AP23" s="408">
        <f t="shared" si="3"/>
        <v>0</v>
      </c>
      <c r="AQ23" s="408">
        <f t="shared" si="3"/>
        <v>0</v>
      </c>
      <c r="AR23" s="408">
        <f t="shared" si="3"/>
        <v>0</v>
      </c>
      <c r="AS23" s="408">
        <f t="shared" si="3"/>
        <v>0</v>
      </c>
      <c r="AT23" s="408">
        <f t="shared" si="3"/>
        <v>0</v>
      </c>
      <c r="AU23" s="408">
        <f t="shared" si="3"/>
        <v>0</v>
      </c>
      <c r="AV23" s="408">
        <f t="shared" si="3"/>
        <v>0</v>
      </c>
      <c r="AW23" s="408">
        <f>AW65</f>
        <v>7.7809999999999997</v>
      </c>
      <c r="AX23" s="408">
        <f>AX65</f>
        <v>7.7809999999999997</v>
      </c>
      <c r="AY23" s="408">
        <f>AY90</f>
        <v>0</v>
      </c>
      <c r="AZ23" s="408">
        <f>AZ90</f>
        <v>0</v>
      </c>
      <c r="BA23" s="24"/>
      <c r="BB23" s="21"/>
      <c r="BC23" s="21"/>
      <c r="BD23" s="21"/>
      <c r="BE23" s="21"/>
      <c r="BF23" s="21"/>
      <c r="BG23" s="21"/>
      <c r="BH23" s="21"/>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row>
    <row r="24" spans="1:90" s="23" customFormat="1" ht="42" customHeight="1" x14ac:dyDescent="0.25">
      <c r="A24" s="20"/>
      <c r="B24" s="406" t="s">
        <v>1509</v>
      </c>
      <c r="C24" s="413" t="s">
        <v>99</v>
      </c>
      <c r="D24" s="399" t="s">
        <v>93</v>
      </c>
      <c r="E24" s="400"/>
      <c r="F24" s="400"/>
      <c r="G24" s="407"/>
      <c r="H24" s="400"/>
      <c r="I24" s="400"/>
      <c r="J24" s="400"/>
      <c r="K24" s="400"/>
      <c r="L24" s="400"/>
      <c r="M24" s="614"/>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8"/>
      <c r="AP24" s="408"/>
      <c r="AQ24" s="408"/>
      <c r="AR24" s="408"/>
      <c r="AS24" s="408"/>
      <c r="AT24" s="408"/>
      <c r="AU24" s="408"/>
      <c r="AV24" s="408"/>
      <c r="AW24" s="408"/>
      <c r="AX24" s="408"/>
      <c r="AY24" s="400"/>
      <c r="AZ24" s="400"/>
      <c r="BA24" s="24"/>
      <c r="BB24" s="21"/>
      <c r="BC24" s="21"/>
      <c r="BD24" s="21"/>
      <c r="BE24" s="21"/>
      <c r="BF24" s="21"/>
      <c r="BG24" s="21"/>
      <c r="BH24" s="21"/>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row>
    <row r="25" spans="1:90" s="23" customFormat="1" ht="42" customHeight="1" x14ac:dyDescent="0.25">
      <c r="A25" s="20"/>
      <c r="B25" s="406" t="s">
        <v>1510</v>
      </c>
      <c r="C25" s="413" t="s">
        <v>101</v>
      </c>
      <c r="D25" s="399" t="s">
        <v>93</v>
      </c>
      <c r="E25" s="400"/>
      <c r="F25" s="400"/>
      <c r="G25" s="407"/>
      <c r="H25" s="400"/>
      <c r="I25" s="400"/>
      <c r="J25" s="400"/>
      <c r="K25" s="400"/>
      <c r="L25" s="400"/>
      <c r="M25" s="614"/>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8"/>
      <c r="AP25" s="408"/>
      <c r="AQ25" s="408"/>
      <c r="AR25" s="408"/>
      <c r="AS25" s="408"/>
      <c r="AT25" s="408"/>
      <c r="AU25" s="408"/>
      <c r="AV25" s="408"/>
      <c r="AW25" s="408">
        <f>AW81</f>
        <v>35.988</v>
      </c>
      <c r="AX25" s="408">
        <f>AX81</f>
        <v>41.812999999999995</v>
      </c>
      <c r="AY25" s="400"/>
      <c r="AZ25" s="400"/>
      <c r="BA25" s="24"/>
      <c r="BB25" s="21"/>
      <c r="BC25" s="21"/>
      <c r="BD25" s="21"/>
      <c r="BE25" s="21"/>
      <c r="BF25" s="21"/>
      <c r="BG25" s="21"/>
      <c r="BH25" s="21"/>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row>
    <row r="26" spans="1:90" s="23" customFormat="1" ht="42" customHeight="1" x14ac:dyDescent="0.25">
      <c r="A26" s="20"/>
      <c r="B26" s="406" t="s">
        <v>1511</v>
      </c>
      <c r="C26" s="413" t="s">
        <v>103</v>
      </c>
      <c r="D26" s="399" t="s">
        <v>93</v>
      </c>
      <c r="E26" s="400"/>
      <c r="F26" s="400"/>
      <c r="G26" s="407"/>
      <c r="H26" s="400"/>
      <c r="I26" s="400"/>
      <c r="J26" s="400"/>
      <c r="K26" s="400"/>
      <c r="L26" s="400"/>
      <c r="M26" s="614"/>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8"/>
      <c r="AP26" s="408"/>
      <c r="AQ26" s="408"/>
      <c r="AR26" s="408"/>
      <c r="AS26" s="408"/>
      <c r="AT26" s="408"/>
      <c r="AU26" s="408"/>
      <c r="AV26" s="408"/>
      <c r="AW26" s="408"/>
      <c r="AX26" s="408"/>
      <c r="AY26" s="400"/>
      <c r="AZ26" s="400"/>
      <c r="BA26" s="24"/>
      <c r="BB26" s="21"/>
      <c r="BC26" s="21"/>
      <c r="BD26" s="21"/>
      <c r="BE26" s="21"/>
      <c r="BF26" s="21"/>
      <c r="BG26" s="21"/>
      <c r="BH26" s="21"/>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row>
    <row r="27" spans="1:90" s="23" customFormat="1" ht="42" customHeight="1" x14ac:dyDescent="0.25">
      <c r="A27" s="20"/>
      <c r="B27" s="406" t="s">
        <v>1512</v>
      </c>
      <c r="C27" s="413" t="s">
        <v>105</v>
      </c>
      <c r="D27" s="399" t="s">
        <v>93</v>
      </c>
      <c r="E27" s="400"/>
      <c r="F27" s="400"/>
      <c r="G27" s="407"/>
      <c r="H27" s="400"/>
      <c r="I27" s="400"/>
      <c r="J27" s="400"/>
      <c r="K27" s="400"/>
      <c r="L27" s="400"/>
      <c r="M27" s="614"/>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8"/>
      <c r="AP27" s="408"/>
      <c r="AQ27" s="408"/>
      <c r="AR27" s="408"/>
      <c r="AS27" s="408"/>
      <c r="AT27" s="408"/>
      <c r="AU27" s="408"/>
      <c r="AV27" s="408"/>
      <c r="AW27" s="408"/>
      <c r="AX27" s="408"/>
      <c r="AY27" s="400"/>
      <c r="AZ27" s="400"/>
      <c r="BA27" s="24"/>
      <c r="BB27" s="21"/>
      <c r="BC27" s="21"/>
      <c r="BD27" s="21"/>
      <c r="BE27" s="21"/>
      <c r="BF27" s="21"/>
      <c r="BG27" s="21"/>
      <c r="BH27" s="21"/>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row>
    <row r="28" spans="1:90" s="23" customFormat="1" ht="42" customHeight="1" x14ac:dyDescent="0.25">
      <c r="A28" s="20"/>
      <c r="B28" s="406" t="s">
        <v>96</v>
      </c>
      <c r="C28" s="413" t="s">
        <v>1513</v>
      </c>
      <c r="D28" s="399" t="s">
        <v>93</v>
      </c>
      <c r="E28" s="408">
        <f>E69</f>
        <v>0</v>
      </c>
      <c r="F28" s="408">
        <f t="shared" ref="F28:AV28" si="4">SUBTOTAL(9,F29:F35)</f>
        <v>0</v>
      </c>
      <c r="G28" s="408">
        <f t="shared" si="4"/>
        <v>0</v>
      </c>
      <c r="H28" s="408">
        <f t="shared" si="4"/>
        <v>0</v>
      </c>
      <c r="I28" s="408">
        <f>I69</f>
        <v>0</v>
      </c>
      <c r="J28" s="408">
        <f t="shared" si="4"/>
        <v>0</v>
      </c>
      <c r="K28" s="408">
        <f t="shared" si="4"/>
        <v>0</v>
      </c>
      <c r="L28" s="408">
        <f t="shared" si="4"/>
        <v>0</v>
      </c>
      <c r="M28" s="408">
        <f t="shared" si="4"/>
        <v>0</v>
      </c>
      <c r="N28" s="408">
        <f t="shared" si="4"/>
        <v>0</v>
      </c>
      <c r="O28" s="408">
        <f t="shared" si="4"/>
        <v>0</v>
      </c>
      <c r="P28" s="408">
        <f t="shared" si="4"/>
        <v>0</v>
      </c>
      <c r="Q28" s="408">
        <f t="shared" si="4"/>
        <v>0</v>
      </c>
      <c r="R28" s="408">
        <f t="shared" si="4"/>
        <v>0</v>
      </c>
      <c r="S28" s="408">
        <f t="shared" si="4"/>
        <v>0</v>
      </c>
      <c r="T28" s="408">
        <f t="shared" si="4"/>
        <v>0</v>
      </c>
      <c r="U28" s="408">
        <f t="shared" si="4"/>
        <v>0</v>
      </c>
      <c r="V28" s="408">
        <f t="shared" si="4"/>
        <v>0</v>
      </c>
      <c r="W28" s="408">
        <f t="shared" si="4"/>
        <v>0</v>
      </c>
      <c r="X28" s="408">
        <f t="shared" si="4"/>
        <v>0</v>
      </c>
      <c r="Y28" s="408">
        <f t="shared" si="4"/>
        <v>0</v>
      </c>
      <c r="Z28" s="408">
        <f t="shared" si="4"/>
        <v>0</v>
      </c>
      <c r="AA28" s="408">
        <f t="shared" si="4"/>
        <v>0</v>
      </c>
      <c r="AB28" s="408">
        <f t="shared" si="4"/>
        <v>0</v>
      </c>
      <c r="AC28" s="408">
        <f t="shared" si="4"/>
        <v>0</v>
      </c>
      <c r="AD28" s="408">
        <f t="shared" si="4"/>
        <v>0</v>
      </c>
      <c r="AE28" s="408">
        <f t="shared" si="4"/>
        <v>0</v>
      </c>
      <c r="AF28" s="408">
        <f t="shared" si="4"/>
        <v>0</v>
      </c>
      <c r="AG28" s="408">
        <f t="shared" si="4"/>
        <v>0</v>
      </c>
      <c r="AH28" s="408">
        <f t="shared" si="4"/>
        <v>0</v>
      </c>
      <c r="AI28" s="408">
        <f t="shared" si="4"/>
        <v>0</v>
      </c>
      <c r="AJ28" s="408">
        <f t="shared" si="4"/>
        <v>0</v>
      </c>
      <c r="AK28" s="408">
        <f t="shared" si="4"/>
        <v>0</v>
      </c>
      <c r="AL28" s="408">
        <f t="shared" si="4"/>
        <v>0</v>
      </c>
      <c r="AM28" s="408">
        <f t="shared" si="4"/>
        <v>0</v>
      </c>
      <c r="AN28" s="408">
        <f t="shared" si="4"/>
        <v>0</v>
      </c>
      <c r="AO28" s="408">
        <f t="shared" si="4"/>
        <v>0</v>
      </c>
      <c r="AP28" s="408">
        <f t="shared" si="4"/>
        <v>0</v>
      </c>
      <c r="AQ28" s="408">
        <f t="shared" si="4"/>
        <v>0</v>
      </c>
      <c r="AR28" s="408">
        <f t="shared" si="4"/>
        <v>0</v>
      </c>
      <c r="AS28" s="408">
        <f t="shared" si="4"/>
        <v>0</v>
      </c>
      <c r="AT28" s="408">
        <f t="shared" si="4"/>
        <v>0</v>
      </c>
      <c r="AU28" s="408">
        <f t="shared" si="4"/>
        <v>0</v>
      </c>
      <c r="AV28" s="408">
        <f t="shared" si="4"/>
        <v>0</v>
      </c>
      <c r="AW28" s="408">
        <f>SUBTOTAL(9,AW29:AW35)</f>
        <v>34.667000000000002</v>
      </c>
      <c r="AX28" s="408">
        <f>SUBTOTAL(9,AX29:AX35)</f>
        <v>28.841999999999999</v>
      </c>
      <c r="AY28" s="408">
        <f>SUBTOTAL(9,AY29:AY35)</f>
        <v>0</v>
      </c>
      <c r="AZ28" s="408">
        <f>SUBTOTAL(9,AZ29:AZ35)</f>
        <v>0</v>
      </c>
      <c r="BA28" s="24">
        <f>AX28+AP28</f>
        <v>28.841999999999999</v>
      </c>
      <c r="BB28" s="21"/>
      <c r="BC28" s="21"/>
      <c r="BD28" s="21"/>
      <c r="BE28" s="21"/>
      <c r="BF28" s="21"/>
      <c r="BG28" s="21"/>
      <c r="BH28" s="21"/>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row>
    <row r="29" spans="1:90" s="23" customFormat="1" ht="42" customHeight="1" x14ac:dyDescent="0.25">
      <c r="A29" s="20"/>
      <c r="B29" s="406" t="s">
        <v>1514</v>
      </c>
      <c r="C29" s="413" t="s">
        <v>788</v>
      </c>
      <c r="D29" s="399" t="s">
        <v>93</v>
      </c>
      <c r="E29" s="400"/>
      <c r="F29" s="400"/>
      <c r="G29" s="400"/>
      <c r="H29" s="400"/>
      <c r="I29" s="400"/>
      <c r="J29" s="400"/>
      <c r="K29" s="400"/>
      <c r="L29" s="400"/>
      <c r="M29" s="614"/>
      <c r="N29" s="400"/>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8"/>
      <c r="AP29" s="408"/>
      <c r="AQ29" s="408"/>
      <c r="AR29" s="408"/>
      <c r="AS29" s="408"/>
      <c r="AT29" s="408"/>
      <c r="AU29" s="408"/>
      <c r="AV29" s="408"/>
      <c r="AW29" s="408"/>
      <c r="AX29" s="408"/>
      <c r="AY29" s="400"/>
      <c r="AZ29" s="400"/>
      <c r="BA29" s="24"/>
      <c r="BB29" s="21"/>
      <c r="BC29" s="21"/>
      <c r="BD29" s="21"/>
      <c r="BE29" s="21"/>
      <c r="BF29" s="21"/>
      <c r="BG29" s="21"/>
      <c r="BH29" s="21"/>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row>
    <row r="30" spans="1:90" s="23" customFormat="1" ht="42" customHeight="1" x14ac:dyDescent="0.25">
      <c r="A30" s="20"/>
      <c r="B30" s="406" t="s">
        <v>1515</v>
      </c>
      <c r="C30" s="413" t="s">
        <v>789</v>
      </c>
      <c r="D30" s="399" t="s">
        <v>93</v>
      </c>
      <c r="E30" s="400"/>
      <c r="F30" s="400"/>
      <c r="G30" s="400"/>
      <c r="H30" s="400"/>
      <c r="I30" s="400"/>
      <c r="J30" s="400"/>
      <c r="K30" s="400"/>
      <c r="L30" s="400"/>
      <c r="M30" s="614"/>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8"/>
      <c r="AP30" s="408"/>
      <c r="AQ30" s="408"/>
      <c r="AR30" s="408"/>
      <c r="AS30" s="408"/>
      <c r="AT30" s="408"/>
      <c r="AU30" s="408"/>
      <c r="AV30" s="408"/>
      <c r="AW30" s="408">
        <f>AW105</f>
        <v>34.667000000000002</v>
      </c>
      <c r="AX30" s="408">
        <f>AX105</f>
        <v>28.841999999999999</v>
      </c>
      <c r="AY30" s="400"/>
      <c r="AZ30" s="400"/>
      <c r="BA30" s="24"/>
      <c r="BB30" s="21"/>
      <c r="BC30" s="21"/>
      <c r="BD30" s="21"/>
      <c r="BE30" s="21"/>
      <c r="BF30" s="21"/>
      <c r="BG30" s="21"/>
      <c r="BH30" s="21"/>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row>
    <row r="31" spans="1:90" s="23" customFormat="1" ht="42" customHeight="1" x14ac:dyDescent="0.25">
      <c r="A31" s="20"/>
      <c r="B31" s="406" t="s">
        <v>1516</v>
      </c>
      <c r="C31" s="413" t="s">
        <v>790</v>
      </c>
      <c r="D31" s="399" t="s">
        <v>93</v>
      </c>
      <c r="E31" s="400"/>
      <c r="F31" s="400"/>
      <c r="G31" s="400"/>
      <c r="H31" s="400"/>
      <c r="I31" s="400"/>
      <c r="J31" s="400"/>
      <c r="K31" s="400"/>
      <c r="L31" s="400"/>
      <c r="M31" s="614"/>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8"/>
      <c r="AP31" s="408"/>
      <c r="AQ31" s="408"/>
      <c r="AR31" s="408"/>
      <c r="AS31" s="408"/>
      <c r="AT31" s="408"/>
      <c r="AU31" s="408"/>
      <c r="AV31" s="408"/>
      <c r="AW31" s="408">
        <f>AW112</f>
        <v>0</v>
      </c>
      <c r="AX31" s="408"/>
      <c r="AY31" s="400"/>
      <c r="AZ31" s="400"/>
      <c r="BA31" s="24"/>
      <c r="BB31" s="21"/>
      <c r="BC31" s="21"/>
      <c r="BD31" s="21"/>
      <c r="BE31" s="21"/>
      <c r="BF31" s="21"/>
      <c r="BG31" s="21"/>
      <c r="BH31" s="21"/>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row>
    <row r="32" spans="1:90" s="23" customFormat="1" ht="42" customHeight="1" x14ac:dyDescent="0.25">
      <c r="A32" s="20"/>
      <c r="B32" s="406" t="s">
        <v>1517</v>
      </c>
      <c r="C32" s="413" t="s">
        <v>791</v>
      </c>
      <c r="D32" s="399" t="s">
        <v>93</v>
      </c>
      <c r="E32" s="400"/>
      <c r="F32" s="400"/>
      <c r="G32" s="400"/>
      <c r="H32" s="400"/>
      <c r="I32" s="400"/>
      <c r="J32" s="400"/>
      <c r="K32" s="400"/>
      <c r="L32" s="400"/>
      <c r="M32" s="614"/>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8"/>
      <c r="AP32" s="408"/>
      <c r="AQ32" s="408"/>
      <c r="AR32" s="408"/>
      <c r="AS32" s="408"/>
      <c r="AT32" s="408"/>
      <c r="AU32" s="408"/>
      <c r="AV32" s="408"/>
      <c r="AW32" s="408"/>
      <c r="AX32" s="408"/>
      <c r="AY32" s="400"/>
      <c r="AZ32" s="400"/>
      <c r="BA32" s="24"/>
      <c r="BB32" s="21"/>
      <c r="BC32" s="21"/>
      <c r="BD32" s="21"/>
      <c r="BE32" s="21"/>
      <c r="BF32" s="21"/>
      <c r="BG32" s="21"/>
      <c r="BH32" s="21"/>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row>
    <row r="33" spans="1:90" s="23" customFormat="1" ht="42" customHeight="1" x14ac:dyDescent="0.25">
      <c r="A33" s="20"/>
      <c r="B33" s="406" t="s">
        <v>1518</v>
      </c>
      <c r="C33" s="413" t="s">
        <v>792</v>
      </c>
      <c r="D33" s="399" t="s">
        <v>93</v>
      </c>
      <c r="E33" s="400"/>
      <c r="F33" s="400"/>
      <c r="G33" s="400"/>
      <c r="H33" s="400"/>
      <c r="I33" s="400"/>
      <c r="J33" s="400"/>
      <c r="K33" s="400"/>
      <c r="L33" s="400"/>
      <c r="M33" s="614"/>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00"/>
      <c r="AO33" s="408"/>
      <c r="AP33" s="408"/>
      <c r="AQ33" s="408"/>
      <c r="AR33" s="408"/>
      <c r="AS33" s="408"/>
      <c r="AT33" s="408"/>
      <c r="AU33" s="408"/>
      <c r="AV33" s="408"/>
      <c r="AW33" s="408"/>
      <c r="AX33" s="408"/>
      <c r="AY33" s="400"/>
      <c r="AZ33" s="400"/>
      <c r="BA33" s="24"/>
      <c r="BB33" s="21"/>
      <c r="BC33" s="21"/>
      <c r="BD33" s="21"/>
      <c r="BE33" s="21"/>
      <c r="BF33" s="21"/>
      <c r="BG33" s="21"/>
      <c r="BH33" s="21"/>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row>
    <row r="34" spans="1:90" s="23" customFormat="1" ht="42" customHeight="1" x14ac:dyDescent="0.25">
      <c r="A34" s="20"/>
      <c r="B34" s="406" t="s">
        <v>1519</v>
      </c>
      <c r="C34" s="413" t="s">
        <v>103</v>
      </c>
      <c r="D34" s="399" t="s">
        <v>93</v>
      </c>
      <c r="E34" s="400"/>
      <c r="F34" s="400"/>
      <c r="G34" s="400"/>
      <c r="H34" s="400"/>
      <c r="I34" s="400"/>
      <c r="J34" s="400"/>
      <c r="K34" s="400"/>
      <c r="L34" s="400"/>
      <c r="M34" s="614"/>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00"/>
      <c r="AO34" s="408"/>
      <c r="AP34" s="408"/>
      <c r="AQ34" s="408"/>
      <c r="AR34" s="408"/>
      <c r="AS34" s="408"/>
      <c r="AT34" s="408"/>
      <c r="AU34" s="408"/>
      <c r="AV34" s="408"/>
      <c r="AW34" s="408"/>
      <c r="AX34" s="408"/>
      <c r="AY34" s="400"/>
      <c r="AZ34" s="400"/>
      <c r="BA34" s="24"/>
      <c r="BB34" s="21"/>
      <c r="BC34" s="21"/>
      <c r="BD34" s="21"/>
      <c r="BE34" s="21"/>
      <c r="BF34" s="21"/>
      <c r="BG34" s="21"/>
      <c r="BH34" s="21"/>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row>
    <row r="35" spans="1:90" s="23" customFormat="1" ht="42" customHeight="1" x14ac:dyDescent="0.25">
      <c r="A35" s="20"/>
      <c r="B35" s="406" t="s">
        <v>1520</v>
      </c>
      <c r="C35" s="413" t="s">
        <v>105</v>
      </c>
      <c r="D35" s="399" t="s">
        <v>93</v>
      </c>
      <c r="E35" s="400"/>
      <c r="F35" s="400"/>
      <c r="G35" s="400"/>
      <c r="H35" s="400"/>
      <c r="I35" s="400"/>
      <c r="J35" s="400"/>
      <c r="K35" s="400"/>
      <c r="L35" s="400"/>
      <c r="M35" s="614"/>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00"/>
      <c r="AO35" s="408"/>
      <c r="AP35" s="408"/>
      <c r="AQ35" s="408"/>
      <c r="AR35" s="408"/>
      <c r="AS35" s="408"/>
      <c r="AT35" s="408"/>
      <c r="AU35" s="408"/>
      <c r="AV35" s="408"/>
      <c r="AW35" s="408"/>
      <c r="AX35" s="408"/>
      <c r="AY35" s="400"/>
      <c r="AZ35" s="400"/>
      <c r="BA35" s="24"/>
      <c r="BB35" s="21"/>
      <c r="BC35" s="21"/>
      <c r="BD35" s="21"/>
      <c r="BE35" s="21"/>
      <c r="BF35" s="21"/>
      <c r="BG35" s="21"/>
      <c r="BH35" s="21"/>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row>
    <row r="36" spans="1:90" s="23" customFormat="1" ht="42" customHeight="1" x14ac:dyDescent="0.25">
      <c r="A36" s="20"/>
      <c r="B36" s="406" t="s">
        <v>98</v>
      </c>
      <c r="C36" s="395" t="s">
        <v>1521</v>
      </c>
      <c r="D36" s="399" t="s">
        <v>93</v>
      </c>
      <c r="E36" s="408">
        <f>E89</f>
        <v>0</v>
      </c>
      <c r="F36" s="408">
        <f t="shared" ref="F36:AV36" si="5">SUBTOTAL(9,F37:F41)</f>
        <v>0</v>
      </c>
      <c r="G36" s="408">
        <f t="shared" si="5"/>
        <v>0</v>
      </c>
      <c r="H36" s="408">
        <f t="shared" si="5"/>
        <v>0</v>
      </c>
      <c r="I36" s="408">
        <f>I89</f>
        <v>0</v>
      </c>
      <c r="J36" s="408">
        <f t="shared" si="5"/>
        <v>0</v>
      </c>
      <c r="K36" s="408">
        <f t="shared" si="5"/>
        <v>0</v>
      </c>
      <c r="L36" s="408">
        <f t="shared" si="5"/>
        <v>0</v>
      </c>
      <c r="M36" s="408">
        <f t="shared" si="5"/>
        <v>0</v>
      </c>
      <c r="N36" s="408">
        <f t="shared" si="5"/>
        <v>0</v>
      </c>
      <c r="O36" s="408">
        <f t="shared" si="5"/>
        <v>0</v>
      </c>
      <c r="P36" s="408">
        <f t="shared" si="5"/>
        <v>0</v>
      </c>
      <c r="Q36" s="408">
        <f t="shared" si="5"/>
        <v>0</v>
      </c>
      <c r="R36" s="408">
        <f t="shared" si="5"/>
        <v>0</v>
      </c>
      <c r="S36" s="408">
        <f t="shared" si="5"/>
        <v>0</v>
      </c>
      <c r="T36" s="408">
        <f t="shared" si="5"/>
        <v>0</v>
      </c>
      <c r="U36" s="408">
        <f t="shared" si="5"/>
        <v>0</v>
      </c>
      <c r="V36" s="408">
        <f t="shared" si="5"/>
        <v>0</v>
      </c>
      <c r="W36" s="408">
        <f t="shared" si="5"/>
        <v>0</v>
      </c>
      <c r="X36" s="408">
        <f t="shared" si="5"/>
        <v>0</v>
      </c>
      <c r="Y36" s="408">
        <f t="shared" si="5"/>
        <v>0</v>
      </c>
      <c r="Z36" s="408">
        <f t="shared" si="5"/>
        <v>0</v>
      </c>
      <c r="AA36" s="408">
        <f t="shared" si="5"/>
        <v>0</v>
      </c>
      <c r="AB36" s="408">
        <f t="shared" si="5"/>
        <v>0</v>
      </c>
      <c r="AC36" s="408">
        <f t="shared" si="5"/>
        <v>0</v>
      </c>
      <c r="AD36" s="408">
        <f t="shared" si="5"/>
        <v>0</v>
      </c>
      <c r="AE36" s="408">
        <f t="shared" si="5"/>
        <v>0</v>
      </c>
      <c r="AF36" s="408">
        <f t="shared" si="5"/>
        <v>0</v>
      </c>
      <c r="AG36" s="408">
        <f t="shared" si="5"/>
        <v>0</v>
      </c>
      <c r="AH36" s="408">
        <f t="shared" si="5"/>
        <v>0</v>
      </c>
      <c r="AI36" s="408">
        <f t="shared" si="5"/>
        <v>0</v>
      </c>
      <c r="AJ36" s="408">
        <f t="shared" si="5"/>
        <v>0</v>
      </c>
      <c r="AK36" s="408">
        <f t="shared" si="5"/>
        <v>0</v>
      </c>
      <c r="AL36" s="408">
        <f t="shared" si="5"/>
        <v>0</v>
      </c>
      <c r="AM36" s="408">
        <f t="shared" si="5"/>
        <v>0</v>
      </c>
      <c r="AN36" s="408">
        <f t="shared" si="5"/>
        <v>0</v>
      </c>
      <c r="AO36" s="408">
        <f t="shared" si="5"/>
        <v>0</v>
      </c>
      <c r="AP36" s="408">
        <f t="shared" si="5"/>
        <v>0</v>
      </c>
      <c r="AQ36" s="408">
        <f t="shared" si="5"/>
        <v>0</v>
      </c>
      <c r="AR36" s="408">
        <f t="shared" si="5"/>
        <v>0</v>
      </c>
      <c r="AS36" s="408">
        <f t="shared" si="5"/>
        <v>0</v>
      </c>
      <c r="AT36" s="408">
        <f t="shared" si="5"/>
        <v>0</v>
      </c>
      <c r="AU36" s="408">
        <f t="shared" si="5"/>
        <v>0</v>
      </c>
      <c r="AV36" s="408">
        <f t="shared" si="5"/>
        <v>0</v>
      </c>
      <c r="AW36" s="408">
        <f>SUBTOTAL(9,AW37:AW41)</f>
        <v>0</v>
      </c>
      <c r="AX36" s="408">
        <f>SUBTOTAL(9,AX37:AX41)</f>
        <v>0</v>
      </c>
      <c r="AY36" s="408">
        <f>SUBTOTAL(9,AY37:AY41)</f>
        <v>0</v>
      </c>
      <c r="AZ36" s="408">
        <f>SUBTOTAL(9,AZ37:AZ41)</f>
        <v>0</v>
      </c>
      <c r="BA36" s="24">
        <f>AX36+AP36</f>
        <v>0</v>
      </c>
      <c r="BB36" s="21"/>
      <c r="BC36" s="21"/>
      <c r="BD36" s="21"/>
      <c r="BE36" s="21"/>
      <c r="BF36" s="21"/>
      <c r="BG36" s="21"/>
      <c r="BH36" s="21"/>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row>
    <row r="37" spans="1:90" s="23" customFormat="1" ht="42" customHeight="1" x14ac:dyDescent="0.25">
      <c r="A37" s="20"/>
      <c r="B37" s="406" t="s">
        <v>1522</v>
      </c>
      <c r="C37" s="395" t="s">
        <v>789</v>
      </c>
      <c r="D37" s="399" t="s">
        <v>93</v>
      </c>
      <c r="E37" s="400"/>
      <c r="F37" s="400"/>
      <c r="G37" s="400"/>
      <c r="H37" s="400"/>
      <c r="I37" s="400"/>
      <c r="J37" s="400"/>
      <c r="K37" s="400"/>
      <c r="L37" s="400"/>
      <c r="M37" s="614"/>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8"/>
      <c r="AP37" s="408"/>
      <c r="AQ37" s="408"/>
      <c r="AR37" s="408"/>
      <c r="AS37" s="408"/>
      <c r="AT37" s="408"/>
      <c r="AU37" s="408"/>
      <c r="AV37" s="408"/>
      <c r="AW37" s="408"/>
      <c r="AX37" s="408"/>
      <c r="AY37" s="400"/>
      <c r="AZ37" s="400"/>
      <c r="BA37" s="24"/>
      <c r="BB37" s="21"/>
      <c r="BC37" s="21"/>
      <c r="BD37" s="21"/>
      <c r="BE37" s="21"/>
      <c r="BF37" s="21"/>
      <c r="BG37" s="21"/>
      <c r="BH37" s="21"/>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row>
    <row r="38" spans="1:90" s="23" customFormat="1" ht="42" customHeight="1" x14ac:dyDescent="0.25">
      <c r="A38" s="20"/>
      <c r="B38" s="406" t="s">
        <v>1523</v>
      </c>
      <c r="C38" s="395" t="s">
        <v>1524</v>
      </c>
      <c r="D38" s="399" t="s">
        <v>93</v>
      </c>
      <c r="E38" s="400"/>
      <c r="F38" s="400"/>
      <c r="G38" s="400"/>
      <c r="H38" s="400"/>
      <c r="I38" s="400"/>
      <c r="J38" s="400"/>
      <c r="K38" s="400"/>
      <c r="L38" s="400"/>
      <c r="M38" s="614"/>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00"/>
      <c r="AO38" s="408"/>
      <c r="AP38" s="408"/>
      <c r="AQ38" s="408"/>
      <c r="AR38" s="408"/>
      <c r="AS38" s="408"/>
      <c r="AT38" s="408"/>
      <c r="AU38" s="408"/>
      <c r="AV38" s="408"/>
      <c r="AW38" s="408"/>
      <c r="AX38" s="408"/>
      <c r="AY38" s="400"/>
      <c r="AZ38" s="400"/>
      <c r="BA38" s="24"/>
      <c r="BB38" s="21"/>
      <c r="BC38" s="21"/>
      <c r="BD38" s="21"/>
      <c r="BE38" s="21"/>
      <c r="BF38" s="21"/>
      <c r="BG38" s="21"/>
      <c r="BH38" s="21"/>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row>
    <row r="39" spans="1:90" s="23" customFormat="1" ht="42" customHeight="1" x14ac:dyDescent="0.25">
      <c r="A39" s="20"/>
      <c r="B39" s="406" t="s">
        <v>1525</v>
      </c>
      <c r="C39" s="395" t="s">
        <v>1526</v>
      </c>
      <c r="D39" s="399" t="s">
        <v>93</v>
      </c>
      <c r="E39" s="400"/>
      <c r="F39" s="400"/>
      <c r="G39" s="400"/>
      <c r="H39" s="400"/>
      <c r="I39" s="400"/>
      <c r="J39" s="400"/>
      <c r="K39" s="400"/>
      <c r="L39" s="400"/>
      <c r="M39" s="614"/>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00"/>
      <c r="AO39" s="408"/>
      <c r="AP39" s="408"/>
      <c r="AQ39" s="408"/>
      <c r="AR39" s="408"/>
      <c r="AS39" s="408"/>
      <c r="AT39" s="408"/>
      <c r="AU39" s="408"/>
      <c r="AV39" s="408"/>
      <c r="AW39" s="408"/>
      <c r="AX39" s="408"/>
      <c r="AY39" s="400"/>
      <c r="AZ39" s="400"/>
      <c r="BA39" s="24"/>
      <c r="BB39" s="21"/>
      <c r="BC39" s="21"/>
      <c r="BD39" s="21"/>
      <c r="BE39" s="21"/>
      <c r="BF39" s="21"/>
      <c r="BG39" s="21"/>
      <c r="BH39" s="21"/>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row>
    <row r="40" spans="1:90" s="23" customFormat="1" ht="42" customHeight="1" x14ac:dyDescent="0.25">
      <c r="A40" s="20"/>
      <c r="B40" s="406" t="s">
        <v>1527</v>
      </c>
      <c r="C40" s="395" t="s">
        <v>103</v>
      </c>
      <c r="D40" s="399" t="s">
        <v>93</v>
      </c>
      <c r="E40" s="400">
        <f>E92</f>
        <v>0</v>
      </c>
      <c r="F40" s="400">
        <f t="shared" ref="F40:AZ40" si="6">F95</f>
        <v>0</v>
      </c>
      <c r="G40" s="400">
        <f t="shared" si="6"/>
        <v>0</v>
      </c>
      <c r="H40" s="400">
        <f t="shared" si="6"/>
        <v>0</v>
      </c>
      <c r="I40" s="400">
        <f>I92</f>
        <v>0</v>
      </c>
      <c r="J40" s="400">
        <f t="shared" si="6"/>
        <v>0</v>
      </c>
      <c r="K40" s="400">
        <f t="shared" si="6"/>
        <v>0</v>
      </c>
      <c r="L40" s="400">
        <f t="shared" si="6"/>
        <v>0</v>
      </c>
      <c r="M40" s="614">
        <f t="shared" si="6"/>
        <v>0</v>
      </c>
      <c r="N40" s="400">
        <f t="shared" si="6"/>
        <v>0</v>
      </c>
      <c r="O40" s="400">
        <f t="shared" si="6"/>
        <v>0</v>
      </c>
      <c r="P40" s="400">
        <f t="shared" si="6"/>
        <v>0</v>
      </c>
      <c r="Q40" s="400">
        <f t="shared" si="6"/>
        <v>0</v>
      </c>
      <c r="R40" s="400">
        <f t="shared" si="6"/>
        <v>0</v>
      </c>
      <c r="S40" s="400">
        <f t="shared" si="6"/>
        <v>0</v>
      </c>
      <c r="T40" s="400">
        <f t="shared" si="6"/>
        <v>0</v>
      </c>
      <c r="U40" s="400">
        <f t="shared" si="6"/>
        <v>0</v>
      </c>
      <c r="V40" s="400">
        <f t="shared" si="6"/>
        <v>0</v>
      </c>
      <c r="W40" s="400">
        <f t="shared" si="6"/>
        <v>0</v>
      </c>
      <c r="X40" s="400">
        <f t="shared" si="6"/>
        <v>0</v>
      </c>
      <c r="Y40" s="400">
        <f t="shared" si="6"/>
        <v>0</v>
      </c>
      <c r="Z40" s="400">
        <f t="shared" si="6"/>
        <v>0</v>
      </c>
      <c r="AA40" s="400">
        <f t="shared" si="6"/>
        <v>0</v>
      </c>
      <c r="AB40" s="400">
        <f t="shared" si="6"/>
        <v>0</v>
      </c>
      <c r="AC40" s="400">
        <f t="shared" si="6"/>
        <v>0</v>
      </c>
      <c r="AD40" s="400">
        <f t="shared" si="6"/>
        <v>0</v>
      </c>
      <c r="AE40" s="400">
        <f t="shared" si="6"/>
        <v>0</v>
      </c>
      <c r="AF40" s="400">
        <f t="shared" si="6"/>
        <v>0</v>
      </c>
      <c r="AG40" s="400">
        <f t="shared" si="6"/>
        <v>0</v>
      </c>
      <c r="AH40" s="400">
        <f t="shared" si="6"/>
        <v>0</v>
      </c>
      <c r="AI40" s="400">
        <f t="shared" si="6"/>
        <v>0</v>
      </c>
      <c r="AJ40" s="400">
        <f t="shared" si="6"/>
        <v>0</v>
      </c>
      <c r="AK40" s="400">
        <f t="shared" si="6"/>
        <v>0</v>
      </c>
      <c r="AL40" s="400">
        <f t="shared" si="6"/>
        <v>0</v>
      </c>
      <c r="AM40" s="400">
        <f t="shared" si="6"/>
        <v>0</v>
      </c>
      <c r="AN40" s="400">
        <f t="shared" si="6"/>
        <v>0</v>
      </c>
      <c r="AO40" s="408">
        <f t="shared" si="6"/>
        <v>0</v>
      </c>
      <c r="AP40" s="408">
        <f t="shared" si="6"/>
        <v>0</v>
      </c>
      <c r="AQ40" s="408">
        <f t="shared" si="6"/>
        <v>0</v>
      </c>
      <c r="AR40" s="408">
        <f t="shared" si="6"/>
        <v>0</v>
      </c>
      <c r="AS40" s="408">
        <f t="shared" si="6"/>
        <v>0</v>
      </c>
      <c r="AT40" s="408">
        <f t="shared" si="6"/>
        <v>0</v>
      </c>
      <c r="AU40" s="408">
        <f t="shared" si="6"/>
        <v>0</v>
      </c>
      <c r="AV40" s="408">
        <f t="shared" si="6"/>
        <v>0</v>
      </c>
      <c r="AW40" s="408">
        <f t="shared" si="6"/>
        <v>0</v>
      </c>
      <c r="AX40" s="408">
        <f t="shared" si="6"/>
        <v>0</v>
      </c>
      <c r="AY40" s="400">
        <f t="shared" si="6"/>
        <v>0</v>
      </c>
      <c r="AZ40" s="400">
        <f t="shared" si="6"/>
        <v>0</v>
      </c>
      <c r="BA40" s="24">
        <f t="shared" ref="BA40:BA45" si="7">AX40+AP40</f>
        <v>0</v>
      </c>
      <c r="BB40" s="21"/>
      <c r="BC40" s="21"/>
      <c r="BD40" s="21"/>
      <c r="BE40" s="21"/>
      <c r="BF40" s="21"/>
      <c r="BG40" s="21"/>
      <c r="BH40" s="21"/>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row>
    <row r="41" spans="1:90" s="23" customFormat="1" ht="42" customHeight="1" x14ac:dyDescent="0.25">
      <c r="A41" s="20"/>
      <c r="B41" s="406" t="s">
        <v>1528</v>
      </c>
      <c r="C41" s="395" t="s">
        <v>105</v>
      </c>
      <c r="D41" s="399" t="s">
        <v>93</v>
      </c>
      <c r="E41" s="400">
        <f>E94</f>
        <v>0</v>
      </c>
      <c r="F41" s="400">
        <f t="shared" ref="F41:AZ41" si="8">F97</f>
        <v>0</v>
      </c>
      <c r="G41" s="400">
        <f t="shared" si="8"/>
        <v>0</v>
      </c>
      <c r="H41" s="400">
        <f t="shared" si="8"/>
        <v>0</v>
      </c>
      <c r="I41" s="400">
        <f>I94</f>
        <v>0</v>
      </c>
      <c r="J41" s="400">
        <f t="shared" si="8"/>
        <v>0</v>
      </c>
      <c r="K41" s="400">
        <f t="shared" si="8"/>
        <v>0</v>
      </c>
      <c r="L41" s="400">
        <f t="shared" si="8"/>
        <v>0</v>
      </c>
      <c r="M41" s="614">
        <f t="shared" si="8"/>
        <v>0</v>
      </c>
      <c r="N41" s="400">
        <f t="shared" si="8"/>
        <v>0</v>
      </c>
      <c r="O41" s="400">
        <f t="shared" si="8"/>
        <v>0</v>
      </c>
      <c r="P41" s="400">
        <f t="shared" si="8"/>
        <v>0</v>
      </c>
      <c r="Q41" s="400">
        <f t="shared" si="8"/>
        <v>0</v>
      </c>
      <c r="R41" s="400">
        <f t="shared" si="8"/>
        <v>0</v>
      </c>
      <c r="S41" s="400">
        <f t="shared" si="8"/>
        <v>0</v>
      </c>
      <c r="T41" s="400">
        <f t="shared" si="8"/>
        <v>0</v>
      </c>
      <c r="U41" s="400">
        <f t="shared" si="8"/>
        <v>0</v>
      </c>
      <c r="V41" s="400">
        <f t="shared" si="8"/>
        <v>0</v>
      </c>
      <c r="W41" s="400">
        <f t="shared" si="8"/>
        <v>0</v>
      </c>
      <c r="X41" s="400">
        <f t="shared" si="8"/>
        <v>0</v>
      </c>
      <c r="Y41" s="400">
        <f t="shared" si="8"/>
        <v>0</v>
      </c>
      <c r="Z41" s="400">
        <f t="shared" si="8"/>
        <v>0</v>
      </c>
      <c r="AA41" s="400">
        <f t="shared" si="8"/>
        <v>0</v>
      </c>
      <c r="AB41" s="400">
        <f t="shared" si="8"/>
        <v>0</v>
      </c>
      <c r="AC41" s="400">
        <f t="shared" si="8"/>
        <v>0</v>
      </c>
      <c r="AD41" s="400">
        <f t="shared" si="8"/>
        <v>0</v>
      </c>
      <c r="AE41" s="400">
        <f t="shared" si="8"/>
        <v>0</v>
      </c>
      <c r="AF41" s="400">
        <f t="shared" si="8"/>
        <v>0</v>
      </c>
      <c r="AG41" s="400">
        <f t="shared" si="8"/>
        <v>0</v>
      </c>
      <c r="AH41" s="400">
        <f t="shared" si="8"/>
        <v>0</v>
      </c>
      <c r="AI41" s="400">
        <f t="shared" si="8"/>
        <v>0</v>
      </c>
      <c r="AJ41" s="400">
        <f t="shared" si="8"/>
        <v>0</v>
      </c>
      <c r="AK41" s="400">
        <f t="shared" si="8"/>
        <v>0</v>
      </c>
      <c r="AL41" s="400">
        <f t="shared" si="8"/>
        <v>0</v>
      </c>
      <c r="AM41" s="400">
        <f t="shared" si="8"/>
        <v>0</v>
      </c>
      <c r="AN41" s="400">
        <f t="shared" si="8"/>
        <v>0</v>
      </c>
      <c r="AO41" s="408">
        <f t="shared" si="8"/>
        <v>0</v>
      </c>
      <c r="AP41" s="408">
        <f t="shared" si="8"/>
        <v>0</v>
      </c>
      <c r="AQ41" s="408">
        <f t="shared" si="8"/>
        <v>0</v>
      </c>
      <c r="AR41" s="408">
        <f t="shared" si="8"/>
        <v>0</v>
      </c>
      <c r="AS41" s="408">
        <f t="shared" si="8"/>
        <v>0</v>
      </c>
      <c r="AT41" s="408">
        <f t="shared" si="8"/>
        <v>0</v>
      </c>
      <c r="AU41" s="408">
        <f t="shared" si="8"/>
        <v>0</v>
      </c>
      <c r="AV41" s="408">
        <f t="shared" si="8"/>
        <v>0</v>
      </c>
      <c r="AW41" s="408">
        <f t="shared" si="8"/>
        <v>0</v>
      </c>
      <c r="AX41" s="408">
        <f t="shared" si="8"/>
        <v>0</v>
      </c>
      <c r="AY41" s="400">
        <f t="shared" si="8"/>
        <v>0</v>
      </c>
      <c r="AZ41" s="400">
        <f t="shared" si="8"/>
        <v>0</v>
      </c>
      <c r="BA41" s="24">
        <f t="shared" si="7"/>
        <v>0</v>
      </c>
      <c r="BB41" s="21"/>
      <c r="BC41" s="21"/>
      <c r="BD41" s="21"/>
      <c r="BE41" s="21"/>
      <c r="BF41" s="21"/>
      <c r="BG41" s="21"/>
      <c r="BH41" s="21"/>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row>
    <row r="42" spans="1:90" s="23" customFormat="1" ht="42" customHeight="1" x14ac:dyDescent="0.25">
      <c r="A42" s="20"/>
      <c r="B42" s="406" t="s">
        <v>100</v>
      </c>
      <c r="C42" s="395" t="s">
        <v>1529</v>
      </c>
      <c r="D42" s="399" t="s">
        <v>93</v>
      </c>
      <c r="E42" s="400">
        <f>E151</f>
        <v>0</v>
      </c>
      <c r="F42" s="400">
        <f t="shared" ref="F42:AV42" si="9">F155</f>
        <v>0</v>
      </c>
      <c r="G42" s="400">
        <f t="shared" si="9"/>
        <v>0</v>
      </c>
      <c r="H42" s="400">
        <f t="shared" si="9"/>
        <v>0</v>
      </c>
      <c r="I42" s="400">
        <f>I151</f>
        <v>0</v>
      </c>
      <c r="J42" s="400">
        <f t="shared" si="9"/>
        <v>0</v>
      </c>
      <c r="K42" s="400">
        <f t="shared" si="9"/>
        <v>0</v>
      </c>
      <c r="L42" s="400">
        <f t="shared" si="9"/>
        <v>0</v>
      </c>
      <c r="M42" s="614">
        <f t="shared" si="9"/>
        <v>0</v>
      </c>
      <c r="N42" s="400">
        <f t="shared" si="9"/>
        <v>0</v>
      </c>
      <c r="O42" s="400">
        <f t="shared" si="9"/>
        <v>0</v>
      </c>
      <c r="P42" s="400">
        <f t="shared" si="9"/>
        <v>0</v>
      </c>
      <c r="Q42" s="400">
        <f t="shared" si="9"/>
        <v>0</v>
      </c>
      <c r="R42" s="400">
        <f t="shared" si="9"/>
        <v>0</v>
      </c>
      <c r="S42" s="400">
        <f t="shared" si="9"/>
        <v>0</v>
      </c>
      <c r="T42" s="400">
        <f t="shared" si="9"/>
        <v>0</v>
      </c>
      <c r="U42" s="400">
        <f t="shared" si="9"/>
        <v>0</v>
      </c>
      <c r="V42" s="400">
        <f t="shared" si="9"/>
        <v>0</v>
      </c>
      <c r="W42" s="400">
        <f t="shared" si="9"/>
        <v>0</v>
      </c>
      <c r="X42" s="400">
        <f t="shared" si="9"/>
        <v>0</v>
      </c>
      <c r="Y42" s="400">
        <f t="shared" si="9"/>
        <v>0</v>
      </c>
      <c r="Z42" s="400">
        <f t="shared" si="9"/>
        <v>0</v>
      </c>
      <c r="AA42" s="400">
        <f t="shared" si="9"/>
        <v>0</v>
      </c>
      <c r="AB42" s="400">
        <f t="shared" si="9"/>
        <v>0</v>
      </c>
      <c r="AC42" s="400">
        <f t="shared" si="9"/>
        <v>0</v>
      </c>
      <c r="AD42" s="400">
        <f t="shared" si="9"/>
        <v>0</v>
      </c>
      <c r="AE42" s="400">
        <f t="shared" si="9"/>
        <v>0</v>
      </c>
      <c r="AF42" s="400">
        <f t="shared" si="9"/>
        <v>0</v>
      </c>
      <c r="AG42" s="400">
        <f t="shared" si="9"/>
        <v>0</v>
      </c>
      <c r="AH42" s="400">
        <f t="shared" si="9"/>
        <v>0</v>
      </c>
      <c r="AI42" s="400">
        <f t="shared" si="9"/>
        <v>0</v>
      </c>
      <c r="AJ42" s="400">
        <f t="shared" si="9"/>
        <v>0</v>
      </c>
      <c r="AK42" s="400">
        <f t="shared" si="9"/>
        <v>0</v>
      </c>
      <c r="AL42" s="400">
        <f t="shared" si="9"/>
        <v>0</v>
      </c>
      <c r="AM42" s="400">
        <f t="shared" si="9"/>
        <v>0</v>
      </c>
      <c r="AN42" s="400">
        <f t="shared" si="9"/>
        <v>0</v>
      </c>
      <c r="AO42" s="408">
        <f t="shared" si="9"/>
        <v>0</v>
      </c>
      <c r="AP42" s="408">
        <f t="shared" si="9"/>
        <v>0</v>
      </c>
      <c r="AQ42" s="408">
        <f t="shared" si="9"/>
        <v>0</v>
      </c>
      <c r="AR42" s="408">
        <f t="shared" si="9"/>
        <v>0</v>
      </c>
      <c r="AS42" s="408">
        <f t="shared" si="9"/>
        <v>0</v>
      </c>
      <c r="AT42" s="408">
        <f t="shared" si="9"/>
        <v>0</v>
      </c>
      <c r="AU42" s="408">
        <f t="shared" si="9"/>
        <v>0</v>
      </c>
      <c r="AV42" s="408">
        <f t="shared" si="9"/>
        <v>0</v>
      </c>
      <c r="AW42" s="408">
        <f>AW154</f>
        <v>0</v>
      </c>
      <c r="AX42" s="408">
        <f>AX155</f>
        <v>0</v>
      </c>
      <c r="AY42" s="400">
        <f>AY155</f>
        <v>0</v>
      </c>
      <c r="AZ42" s="400">
        <f>AZ155</f>
        <v>0</v>
      </c>
      <c r="BA42" s="24">
        <f t="shared" si="7"/>
        <v>0</v>
      </c>
      <c r="BB42" s="21"/>
      <c r="BC42" s="21"/>
      <c r="BD42" s="21"/>
      <c r="BE42" s="21"/>
      <c r="BF42" s="21"/>
      <c r="BG42" s="21"/>
      <c r="BH42" s="21"/>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row>
    <row r="43" spans="1:90" ht="48" customHeight="1" x14ac:dyDescent="0.25">
      <c r="A43" s="6"/>
      <c r="B43" s="402" t="s">
        <v>106</v>
      </c>
      <c r="C43" s="409" t="s">
        <v>107</v>
      </c>
      <c r="D43" s="403" t="s">
        <v>93</v>
      </c>
      <c r="E43" s="405">
        <f t="shared" ref="E43:AV43" si="10">E44+E65+E92+E95+E97+E155</f>
        <v>2</v>
      </c>
      <c r="F43" s="405">
        <f t="shared" si="10"/>
        <v>0</v>
      </c>
      <c r="G43" s="405">
        <f t="shared" si="10"/>
        <v>0</v>
      </c>
      <c r="H43" s="405">
        <f t="shared" si="10"/>
        <v>0</v>
      </c>
      <c r="I43" s="405">
        <f t="shared" si="10"/>
        <v>11.169</v>
      </c>
      <c r="J43" s="405">
        <f t="shared" si="10"/>
        <v>0</v>
      </c>
      <c r="K43" s="405">
        <f t="shared" si="10"/>
        <v>0</v>
      </c>
      <c r="L43" s="405">
        <f t="shared" si="10"/>
        <v>0</v>
      </c>
      <c r="M43" s="616">
        <f t="shared" si="10"/>
        <v>0</v>
      </c>
      <c r="N43" s="405">
        <f t="shared" si="10"/>
        <v>0</v>
      </c>
      <c r="O43" s="405">
        <f t="shared" si="10"/>
        <v>0</v>
      </c>
      <c r="P43" s="405">
        <f t="shared" si="10"/>
        <v>0</v>
      </c>
      <c r="Q43" s="405">
        <f t="shared" si="10"/>
        <v>0</v>
      </c>
      <c r="R43" s="405">
        <f t="shared" si="10"/>
        <v>0</v>
      </c>
      <c r="S43" s="405">
        <f t="shared" si="10"/>
        <v>0</v>
      </c>
      <c r="T43" s="405">
        <f t="shared" si="10"/>
        <v>0</v>
      </c>
      <c r="U43" s="405">
        <f t="shared" si="10"/>
        <v>0</v>
      </c>
      <c r="V43" s="405">
        <f t="shared" si="10"/>
        <v>0</v>
      </c>
      <c r="W43" s="405">
        <f t="shared" si="10"/>
        <v>0</v>
      </c>
      <c r="X43" s="405">
        <f t="shared" si="10"/>
        <v>0</v>
      </c>
      <c r="Y43" s="405">
        <f t="shared" si="10"/>
        <v>0</v>
      </c>
      <c r="Z43" s="405">
        <f t="shared" si="10"/>
        <v>0</v>
      </c>
      <c r="AA43" s="405">
        <f t="shared" si="10"/>
        <v>0</v>
      </c>
      <c r="AB43" s="405">
        <f t="shared" si="10"/>
        <v>0</v>
      </c>
      <c r="AC43" s="405">
        <f t="shared" si="10"/>
        <v>0</v>
      </c>
      <c r="AD43" s="405">
        <f t="shared" si="10"/>
        <v>0</v>
      </c>
      <c r="AE43" s="405">
        <f t="shared" si="10"/>
        <v>0</v>
      </c>
      <c r="AF43" s="405">
        <f t="shared" si="10"/>
        <v>0</v>
      </c>
      <c r="AG43" s="405">
        <f t="shared" si="10"/>
        <v>0</v>
      </c>
      <c r="AH43" s="405">
        <f t="shared" si="10"/>
        <v>0</v>
      </c>
      <c r="AI43" s="405">
        <f t="shared" si="10"/>
        <v>0</v>
      </c>
      <c r="AJ43" s="405">
        <f t="shared" si="10"/>
        <v>0</v>
      </c>
      <c r="AK43" s="405">
        <f t="shared" si="10"/>
        <v>0</v>
      </c>
      <c r="AL43" s="405">
        <f t="shared" si="10"/>
        <v>0</v>
      </c>
      <c r="AM43" s="405">
        <f t="shared" si="10"/>
        <v>0</v>
      </c>
      <c r="AN43" s="405">
        <f t="shared" si="10"/>
        <v>0</v>
      </c>
      <c r="AO43" s="405">
        <f t="shared" si="10"/>
        <v>0</v>
      </c>
      <c r="AP43" s="405">
        <f t="shared" si="10"/>
        <v>0</v>
      </c>
      <c r="AQ43" s="405">
        <f t="shared" si="10"/>
        <v>0</v>
      </c>
      <c r="AR43" s="405">
        <f t="shared" si="10"/>
        <v>0</v>
      </c>
      <c r="AS43" s="405">
        <f t="shared" si="10"/>
        <v>0</v>
      </c>
      <c r="AT43" s="405">
        <f t="shared" si="10"/>
        <v>0</v>
      </c>
      <c r="AU43" s="405">
        <f t="shared" si="10"/>
        <v>0</v>
      </c>
      <c r="AV43" s="405">
        <f t="shared" si="10"/>
        <v>0</v>
      </c>
      <c r="AW43" s="405">
        <f>SUBTOTAL(9,AW44:AW155)</f>
        <v>78.436000000000007</v>
      </c>
      <c r="AX43" s="405">
        <f>SUBTOTAL(9,AX44:AX155)</f>
        <v>78.435999999999993</v>
      </c>
      <c r="AY43" s="405">
        <f>AY44+AY65+AY92+AY95+AY97+AY155</f>
        <v>0</v>
      </c>
      <c r="AZ43" s="405">
        <f>AZ44+AZ65+AZ92+AZ95+AZ97+AZ155</f>
        <v>0</v>
      </c>
      <c r="BA43" s="24">
        <f t="shared" si="7"/>
        <v>78.435999999999993</v>
      </c>
      <c r="BB43" s="7"/>
      <c r="BC43" s="7"/>
      <c r="BD43" s="7"/>
      <c r="BE43" s="7"/>
      <c r="BF43" s="7"/>
      <c r="BG43" s="7"/>
      <c r="BH43" s="7"/>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row>
    <row r="44" spans="1:90" s="23" customFormat="1" ht="48" customHeight="1" x14ac:dyDescent="0.25">
      <c r="A44" s="20"/>
      <c r="B44" s="402" t="s">
        <v>108</v>
      </c>
      <c r="C44" s="409" t="s">
        <v>1530</v>
      </c>
      <c r="D44" s="403" t="s">
        <v>93</v>
      </c>
      <c r="E44" s="405">
        <f t="shared" ref="E44:AV44" si="11">E45</f>
        <v>0</v>
      </c>
      <c r="F44" s="405">
        <f t="shared" si="11"/>
        <v>0</v>
      </c>
      <c r="G44" s="405">
        <f t="shared" si="11"/>
        <v>0</v>
      </c>
      <c r="H44" s="405">
        <f t="shared" si="11"/>
        <v>0</v>
      </c>
      <c r="I44" s="405">
        <f t="shared" si="11"/>
        <v>0</v>
      </c>
      <c r="J44" s="405">
        <f t="shared" si="11"/>
        <v>0</v>
      </c>
      <c r="K44" s="405">
        <f t="shared" si="11"/>
        <v>0</v>
      </c>
      <c r="L44" s="405">
        <f t="shared" si="11"/>
        <v>0</v>
      </c>
      <c r="M44" s="616">
        <f t="shared" si="11"/>
        <v>0</v>
      </c>
      <c r="N44" s="405">
        <f t="shared" si="11"/>
        <v>0</v>
      </c>
      <c r="O44" s="405">
        <f t="shared" si="11"/>
        <v>0</v>
      </c>
      <c r="P44" s="405">
        <f t="shared" si="11"/>
        <v>0</v>
      </c>
      <c r="Q44" s="405">
        <f t="shared" si="11"/>
        <v>0</v>
      </c>
      <c r="R44" s="405">
        <f t="shared" si="11"/>
        <v>0</v>
      </c>
      <c r="S44" s="405">
        <f t="shared" si="11"/>
        <v>0</v>
      </c>
      <c r="T44" s="405">
        <f t="shared" si="11"/>
        <v>0</v>
      </c>
      <c r="U44" s="405">
        <f t="shared" si="11"/>
        <v>0</v>
      </c>
      <c r="V44" s="405">
        <f t="shared" si="11"/>
        <v>0</v>
      </c>
      <c r="W44" s="405">
        <f t="shared" si="11"/>
        <v>0</v>
      </c>
      <c r="X44" s="405">
        <f t="shared" si="11"/>
        <v>0</v>
      </c>
      <c r="Y44" s="405">
        <f t="shared" si="11"/>
        <v>0</v>
      </c>
      <c r="Z44" s="405">
        <f t="shared" si="11"/>
        <v>0</v>
      </c>
      <c r="AA44" s="405">
        <f t="shared" si="11"/>
        <v>0</v>
      </c>
      <c r="AB44" s="405">
        <f t="shared" si="11"/>
        <v>0</v>
      </c>
      <c r="AC44" s="405">
        <f t="shared" si="11"/>
        <v>0</v>
      </c>
      <c r="AD44" s="405">
        <f t="shared" si="11"/>
        <v>0</v>
      </c>
      <c r="AE44" s="405">
        <f t="shared" si="11"/>
        <v>0</v>
      </c>
      <c r="AF44" s="405">
        <f t="shared" si="11"/>
        <v>0</v>
      </c>
      <c r="AG44" s="405">
        <f t="shared" si="11"/>
        <v>0</v>
      </c>
      <c r="AH44" s="405">
        <f t="shared" si="11"/>
        <v>0</v>
      </c>
      <c r="AI44" s="405">
        <f t="shared" si="11"/>
        <v>0</v>
      </c>
      <c r="AJ44" s="405">
        <f t="shared" si="11"/>
        <v>0</v>
      </c>
      <c r="AK44" s="405">
        <f t="shared" si="11"/>
        <v>0</v>
      </c>
      <c r="AL44" s="405">
        <f t="shared" si="11"/>
        <v>0</v>
      </c>
      <c r="AM44" s="405">
        <f t="shared" si="11"/>
        <v>0</v>
      </c>
      <c r="AN44" s="405">
        <f t="shared" si="11"/>
        <v>0</v>
      </c>
      <c r="AO44" s="405">
        <f t="shared" si="11"/>
        <v>0</v>
      </c>
      <c r="AP44" s="405">
        <f t="shared" si="11"/>
        <v>0</v>
      </c>
      <c r="AQ44" s="405">
        <f t="shared" si="11"/>
        <v>0</v>
      </c>
      <c r="AR44" s="405">
        <f t="shared" si="11"/>
        <v>0</v>
      </c>
      <c r="AS44" s="405">
        <f t="shared" si="11"/>
        <v>0</v>
      </c>
      <c r="AT44" s="405">
        <f t="shared" si="11"/>
        <v>0</v>
      </c>
      <c r="AU44" s="405">
        <f t="shared" si="11"/>
        <v>0</v>
      </c>
      <c r="AV44" s="405">
        <f t="shared" si="11"/>
        <v>0</v>
      </c>
      <c r="AW44" s="405">
        <f>SUBTOTAL(9,AW45:AW89)</f>
        <v>43.768999999999998</v>
      </c>
      <c r="AX44" s="405">
        <f>SUBTOTAL(9,AX45:AX89)</f>
        <v>49.593999999999994</v>
      </c>
      <c r="AY44" s="405">
        <f>AY45</f>
        <v>0</v>
      </c>
      <c r="AZ44" s="405">
        <f>AZ45</f>
        <v>0</v>
      </c>
      <c r="BA44" s="24">
        <f t="shared" si="7"/>
        <v>49.593999999999994</v>
      </c>
      <c r="BB44" s="21"/>
      <c r="BC44" s="21"/>
      <c r="BD44" s="21"/>
      <c r="BE44" s="21"/>
      <c r="BF44" s="21"/>
      <c r="BG44" s="21"/>
      <c r="BH44" s="21"/>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row>
    <row r="45" spans="1:90" ht="48" customHeight="1" outlineLevel="1" x14ac:dyDescent="0.25">
      <c r="A45" s="6"/>
      <c r="B45" s="409" t="s">
        <v>110</v>
      </c>
      <c r="C45" s="409" t="s">
        <v>109</v>
      </c>
      <c r="D45" s="403" t="s">
        <v>93</v>
      </c>
      <c r="E45" s="404">
        <f t="shared" ref="E45:AZ45" si="12">E46+E62</f>
        <v>0</v>
      </c>
      <c r="F45" s="404">
        <f t="shared" si="12"/>
        <v>0</v>
      </c>
      <c r="G45" s="404">
        <f t="shared" si="12"/>
        <v>0</v>
      </c>
      <c r="H45" s="404">
        <f t="shared" si="12"/>
        <v>0</v>
      </c>
      <c r="I45" s="404">
        <f t="shared" si="12"/>
        <v>0</v>
      </c>
      <c r="J45" s="404">
        <f t="shared" si="12"/>
        <v>0</v>
      </c>
      <c r="K45" s="404">
        <f t="shared" si="12"/>
        <v>0</v>
      </c>
      <c r="L45" s="404">
        <f t="shared" si="12"/>
        <v>0</v>
      </c>
      <c r="M45" s="615">
        <f t="shared" si="12"/>
        <v>0</v>
      </c>
      <c r="N45" s="404">
        <f t="shared" si="12"/>
        <v>0</v>
      </c>
      <c r="O45" s="404">
        <f t="shared" si="12"/>
        <v>0</v>
      </c>
      <c r="P45" s="404">
        <f t="shared" si="12"/>
        <v>0</v>
      </c>
      <c r="Q45" s="404">
        <f t="shared" si="12"/>
        <v>0</v>
      </c>
      <c r="R45" s="404">
        <f t="shared" si="12"/>
        <v>0</v>
      </c>
      <c r="S45" s="404">
        <f t="shared" si="12"/>
        <v>0</v>
      </c>
      <c r="T45" s="404">
        <f t="shared" si="12"/>
        <v>0</v>
      </c>
      <c r="U45" s="404">
        <f t="shared" si="12"/>
        <v>0</v>
      </c>
      <c r="V45" s="404">
        <f t="shared" si="12"/>
        <v>0</v>
      </c>
      <c r="W45" s="404">
        <f t="shared" si="12"/>
        <v>0</v>
      </c>
      <c r="X45" s="404">
        <f t="shared" si="12"/>
        <v>0</v>
      </c>
      <c r="Y45" s="404">
        <f t="shared" si="12"/>
        <v>0</v>
      </c>
      <c r="Z45" s="404">
        <f t="shared" si="12"/>
        <v>0</v>
      </c>
      <c r="AA45" s="404">
        <f t="shared" si="12"/>
        <v>0</v>
      </c>
      <c r="AB45" s="404">
        <f t="shared" si="12"/>
        <v>0</v>
      </c>
      <c r="AC45" s="404">
        <f t="shared" si="12"/>
        <v>0</v>
      </c>
      <c r="AD45" s="404">
        <f t="shared" si="12"/>
        <v>0</v>
      </c>
      <c r="AE45" s="404">
        <f t="shared" si="12"/>
        <v>0</v>
      </c>
      <c r="AF45" s="404">
        <f t="shared" si="12"/>
        <v>0</v>
      </c>
      <c r="AG45" s="404">
        <f t="shared" si="12"/>
        <v>0</v>
      </c>
      <c r="AH45" s="404">
        <f t="shared" si="12"/>
        <v>0</v>
      </c>
      <c r="AI45" s="404">
        <f t="shared" si="12"/>
        <v>0</v>
      </c>
      <c r="AJ45" s="404">
        <f t="shared" si="12"/>
        <v>0</v>
      </c>
      <c r="AK45" s="404">
        <f t="shared" si="12"/>
        <v>0</v>
      </c>
      <c r="AL45" s="404">
        <f t="shared" si="12"/>
        <v>0</v>
      </c>
      <c r="AM45" s="404">
        <f t="shared" si="12"/>
        <v>0</v>
      </c>
      <c r="AN45" s="404">
        <f t="shared" si="12"/>
        <v>0</v>
      </c>
      <c r="AO45" s="404">
        <f t="shared" si="12"/>
        <v>0</v>
      </c>
      <c r="AP45" s="404">
        <f t="shared" si="12"/>
        <v>0</v>
      </c>
      <c r="AQ45" s="404">
        <f t="shared" si="12"/>
        <v>0</v>
      </c>
      <c r="AR45" s="404">
        <f t="shared" si="12"/>
        <v>0</v>
      </c>
      <c r="AS45" s="404">
        <f t="shared" si="12"/>
        <v>0</v>
      </c>
      <c r="AT45" s="404">
        <f t="shared" si="12"/>
        <v>0</v>
      </c>
      <c r="AU45" s="404">
        <f t="shared" si="12"/>
        <v>0</v>
      </c>
      <c r="AV45" s="404">
        <f t="shared" si="12"/>
        <v>0</v>
      </c>
      <c r="AW45" s="405">
        <f t="shared" si="12"/>
        <v>0</v>
      </c>
      <c r="AX45" s="404">
        <f t="shared" si="12"/>
        <v>0</v>
      </c>
      <c r="AY45" s="404">
        <f t="shared" si="12"/>
        <v>0</v>
      </c>
      <c r="AZ45" s="404">
        <f t="shared" si="12"/>
        <v>0</v>
      </c>
      <c r="BA45" s="24">
        <f t="shared" si="7"/>
        <v>0</v>
      </c>
    </row>
    <row r="46" spans="1:90" ht="48" customHeight="1" outlineLevel="1" x14ac:dyDescent="0.25">
      <c r="A46" s="6"/>
      <c r="B46" s="409" t="s">
        <v>112</v>
      </c>
      <c r="C46" s="409" t="s">
        <v>111</v>
      </c>
      <c r="D46" s="403" t="s">
        <v>93</v>
      </c>
      <c r="E46" s="404">
        <f t="shared" ref="E46:AZ46" si="13">E47+E48+E49</f>
        <v>0</v>
      </c>
      <c r="F46" s="404">
        <f t="shared" si="13"/>
        <v>0</v>
      </c>
      <c r="G46" s="404">
        <f t="shared" si="13"/>
        <v>0</v>
      </c>
      <c r="H46" s="404">
        <f t="shared" si="13"/>
        <v>0</v>
      </c>
      <c r="I46" s="404">
        <f t="shared" si="13"/>
        <v>0</v>
      </c>
      <c r="J46" s="404">
        <f t="shared" si="13"/>
        <v>0</v>
      </c>
      <c r="K46" s="404">
        <f t="shared" si="13"/>
        <v>0</v>
      </c>
      <c r="L46" s="404">
        <f t="shared" si="13"/>
        <v>0</v>
      </c>
      <c r="M46" s="615">
        <f t="shared" si="13"/>
        <v>0</v>
      </c>
      <c r="N46" s="404">
        <f t="shared" si="13"/>
        <v>0</v>
      </c>
      <c r="O46" s="404">
        <f t="shared" si="13"/>
        <v>0</v>
      </c>
      <c r="P46" s="404">
        <f t="shared" si="13"/>
        <v>0</v>
      </c>
      <c r="Q46" s="404">
        <f t="shared" si="13"/>
        <v>0</v>
      </c>
      <c r="R46" s="404">
        <f t="shared" si="13"/>
        <v>0</v>
      </c>
      <c r="S46" s="404">
        <f t="shared" si="13"/>
        <v>0</v>
      </c>
      <c r="T46" s="404">
        <f t="shared" si="13"/>
        <v>0</v>
      </c>
      <c r="U46" s="404">
        <f t="shared" si="13"/>
        <v>0</v>
      </c>
      <c r="V46" s="404">
        <f t="shared" si="13"/>
        <v>0</v>
      </c>
      <c r="W46" s="404">
        <f t="shared" si="13"/>
        <v>0</v>
      </c>
      <c r="X46" s="404">
        <f t="shared" si="13"/>
        <v>0</v>
      </c>
      <c r="Y46" s="404">
        <f t="shared" si="13"/>
        <v>0</v>
      </c>
      <c r="Z46" s="404">
        <f t="shared" si="13"/>
        <v>0</v>
      </c>
      <c r="AA46" s="404">
        <f t="shared" si="13"/>
        <v>0</v>
      </c>
      <c r="AB46" s="404">
        <f t="shared" si="13"/>
        <v>0</v>
      </c>
      <c r="AC46" s="404">
        <f t="shared" si="13"/>
        <v>0</v>
      </c>
      <c r="AD46" s="404">
        <f t="shared" si="13"/>
        <v>0</v>
      </c>
      <c r="AE46" s="404">
        <f t="shared" si="13"/>
        <v>0</v>
      </c>
      <c r="AF46" s="404">
        <f t="shared" si="13"/>
        <v>0</v>
      </c>
      <c r="AG46" s="404">
        <f t="shared" si="13"/>
        <v>0</v>
      </c>
      <c r="AH46" s="404">
        <f t="shared" si="13"/>
        <v>0</v>
      </c>
      <c r="AI46" s="404">
        <f t="shared" si="13"/>
        <v>0</v>
      </c>
      <c r="AJ46" s="404">
        <f t="shared" si="13"/>
        <v>0</v>
      </c>
      <c r="AK46" s="404">
        <f t="shared" si="13"/>
        <v>0</v>
      </c>
      <c r="AL46" s="404">
        <f t="shared" si="13"/>
        <v>0</v>
      </c>
      <c r="AM46" s="404">
        <f t="shared" si="13"/>
        <v>0</v>
      </c>
      <c r="AN46" s="404">
        <f t="shared" si="13"/>
        <v>0</v>
      </c>
      <c r="AO46" s="404">
        <f t="shared" si="13"/>
        <v>0</v>
      </c>
      <c r="AP46" s="404">
        <f t="shared" si="13"/>
        <v>0</v>
      </c>
      <c r="AQ46" s="404">
        <f t="shared" si="13"/>
        <v>0</v>
      </c>
      <c r="AR46" s="404">
        <f t="shared" si="13"/>
        <v>0</v>
      </c>
      <c r="AS46" s="404">
        <f t="shared" si="13"/>
        <v>0</v>
      </c>
      <c r="AT46" s="404">
        <f t="shared" si="13"/>
        <v>0</v>
      </c>
      <c r="AU46" s="404">
        <f t="shared" si="13"/>
        <v>0</v>
      </c>
      <c r="AV46" s="404">
        <f t="shared" si="13"/>
        <v>0</v>
      </c>
      <c r="AW46" s="404">
        <f t="shared" si="13"/>
        <v>0</v>
      </c>
      <c r="AX46" s="404">
        <f t="shared" si="13"/>
        <v>0</v>
      </c>
      <c r="AY46" s="404">
        <f t="shared" si="13"/>
        <v>0</v>
      </c>
      <c r="AZ46" s="404">
        <f t="shared" si="13"/>
        <v>0</v>
      </c>
      <c r="BA46" s="24"/>
    </row>
    <row r="47" spans="1:90" ht="42" customHeight="1" outlineLevel="1" x14ac:dyDescent="0.25">
      <c r="A47" s="6"/>
      <c r="B47" s="410" t="s">
        <v>1405</v>
      </c>
      <c r="C47" s="411" t="s">
        <v>113</v>
      </c>
      <c r="D47" s="395" t="s">
        <v>93</v>
      </c>
      <c r="E47" s="400">
        <v>0</v>
      </c>
      <c r="F47" s="400">
        <v>0</v>
      </c>
      <c r="G47" s="400">
        <v>0</v>
      </c>
      <c r="H47" s="400">
        <v>0</v>
      </c>
      <c r="I47" s="400">
        <v>0</v>
      </c>
      <c r="J47" s="400">
        <v>0</v>
      </c>
      <c r="K47" s="400">
        <v>0</v>
      </c>
      <c r="L47" s="400">
        <v>0</v>
      </c>
      <c r="M47" s="400">
        <v>0</v>
      </c>
      <c r="N47" s="400">
        <v>0</v>
      </c>
      <c r="O47" s="400">
        <v>0</v>
      </c>
      <c r="P47" s="400">
        <v>0</v>
      </c>
      <c r="Q47" s="400">
        <v>0</v>
      </c>
      <c r="R47" s="400">
        <v>0</v>
      </c>
      <c r="S47" s="400">
        <v>0</v>
      </c>
      <c r="T47" s="400">
        <v>0</v>
      </c>
      <c r="U47" s="400">
        <v>0</v>
      </c>
      <c r="V47" s="400">
        <v>0</v>
      </c>
      <c r="W47" s="400">
        <v>0</v>
      </c>
      <c r="X47" s="400">
        <v>0</v>
      </c>
      <c r="Y47" s="400">
        <v>0</v>
      </c>
      <c r="Z47" s="400">
        <v>0</v>
      </c>
      <c r="AA47" s="400">
        <v>0</v>
      </c>
      <c r="AB47" s="400">
        <v>0</v>
      </c>
      <c r="AC47" s="400">
        <v>0</v>
      </c>
      <c r="AD47" s="400">
        <v>0</v>
      </c>
      <c r="AE47" s="400">
        <v>0</v>
      </c>
      <c r="AF47" s="400">
        <v>0</v>
      </c>
      <c r="AG47" s="400">
        <v>0</v>
      </c>
      <c r="AH47" s="400">
        <v>0</v>
      </c>
      <c r="AI47" s="400">
        <v>0</v>
      </c>
      <c r="AJ47" s="400">
        <v>0</v>
      </c>
      <c r="AK47" s="400">
        <v>0</v>
      </c>
      <c r="AL47" s="400">
        <v>0</v>
      </c>
      <c r="AM47" s="400">
        <v>0</v>
      </c>
      <c r="AN47" s="400">
        <v>0</v>
      </c>
      <c r="AO47" s="400">
        <v>0</v>
      </c>
      <c r="AP47" s="400">
        <v>0</v>
      </c>
      <c r="AQ47" s="400">
        <v>0</v>
      </c>
      <c r="AR47" s="400">
        <v>0</v>
      </c>
      <c r="AS47" s="400">
        <v>0</v>
      </c>
      <c r="AT47" s="400">
        <v>0</v>
      </c>
      <c r="AU47" s="400">
        <v>0</v>
      </c>
      <c r="AV47" s="400">
        <v>0</v>
      </c>
      <c r="AW47" s="400">
        <v>0</v>
      </c>
      <c r="AX47" s="400">
        <v>0</v>
      </c>
      <c r="AY47" s="400">
        <v>0</v>
      </c>
      <c r="AZ47" s="400">
        <v>0</v>
      </c>
      <c r="BA47" s="24">
        <f t="shared" ref="BA47:BA53" si="14">AX47+AP47</f>
        <v>0</v>
      </c>
    </row>
    <row r="48" spans="1:90" ht="42" customHeight="1" outlineLevel="1" x14ac:dyDescent="0.25">
      <c r="A48" s="6"/>
      <c r="B48" s="410" t="s">
        <v>1404</v>
      </c>
      <c r="C48" s="411" t="s">
        <v>1531</v>
      </c>
      <c r="D48" s="395" t="s">
        <v>93</v>
      </c>
      <c r="E48" s="400">
        <v>0</v>
      </c>
      <c r="F48" s="400">
        <v>0</v>
      </c>
      <c r="G48" s="400">
        <v>0</v>
      </c>
      <c r="H48" s="400">
        <v>0</v>
      </c>
      <c r="I48" s="400">
        <v>0</v>
      </c>
      <c r="J48" s="400">
        <v>0</v>
      </c>
      <c r="K48" s="400">
        <v>0</v>
      </c>
      <c r="L48" s="400">
        <v>0</v>
      </c>
      <c r="M48" s="400">
        <v>0</v>
      </c>
      <c r="N48" s="400">
        <v>0</v>
      </c>
      <c r="O48" s="400">
        <v>0</v>
      </c>
      <c r="P48" s="400">
        <v>0</v>
      </c>
      <c r="Q48" s="400">
        <v>0</v>
      </c>
      <c r="R48" s="400">
        <v>0</v>
      </c>
      <c r="S48" s="400">
        <v>0</v>
      </c>
      <c r="T48" s="400">
        <v>0</v>
      </c>
      <c r="U48" s="400">
        <v>0</v>
      </c>
      <c r="V48" s="400">
        <v>0</v>
      </c>
      <c r="W48" s="400">
        <v>0</v>
      </c>
      <c r="X48" s="400">
        <v>0</v>
      </c>
      <c r="Y48" s="400">
        <v>0</v>
      </c>
      <c r="Z48" s="400">
        <v>0</v>
      </c>
      <c r="AA48" s="400">
        <v>0</v>
      </c>
      <c r="AB48" s="400">
        <v>0</v>
      </c>
      <c r="AC48" s="400">
        <v>0</v>
      </c>
      <c r="AD48" s="400">
        <v>0</v>
      </c>
      <c r="AE48" s="400">
        <v>0</v>
      </c>
      <c r="AF48" s="400">
        <v>0</v>
      </c>
      <c r="AG48" s="400">
        <v>0</v>
      </c>
      <c r="AH48" s="400">
        <v>0</v>
      </c>
      <c r="AI48" s="400">
        <v>0</v>
      </c>
      <c r="AJ48" s="400">
        <v>0</v>
      </c>
      <c r="AK48" s="400">
        <v>0</v>
      </c>
      <c r="AL48" s="400">
        <v>0</v>
      </c>
      <c r="AM48" s="400">
        <v>0</v>
      </c>
      <c r="AN48" s="400">
        <v>0</v>
      </c>
      <c r="AO48" s="400">
        <v>0</v>
      </c>
      <c r="AP48" s="400">
        <v>0</v>
      </c>
      <c r="AQ48" s="400">
        <v>0</v>
      </c>
      <c r="AR48" s="400">
        <v>0</v>
      </c>
      <c r="AS48" s="400">
        <v>0</v>
      </c>
      <c r="AT48" s="400">
        <v>0</v>
      </c>
      <c r="AU48" s="400">
        <v>0</v>
      </c>
      <c r="AV48" s="400">
        <v>0</v>
      </c>
      <c r="AW48" s="400">
        <v>0</v>
      </c>
      <c r="AX48" s="400">
        <v>0</v>
      </c>
      <c r="AY48" s="400">
        <v>0</v>
      </c>
      <c r="AZ48" s="400">
        <v>0</v>
      </c>
      <c r="BA48" s="24">
        <f t="shared" si="14"/>
        <v>0</v>
      </c>
    </row>
    <row r="49" spans="1:72" ht="42" customHeight="1" outlineLevel="1" x14ac:dyDescent="0.25">
      <c r="A49" s="6"/>
      <c r="B49" s="410" t="s">
        <v>1403</v>
      </c>
      <c r="C49" s="411" t="s">
        <v>117</v>
      </c>
      <c r="D49" s="395" t="s">
        <v>93</v>
      </c>
      <c r="E49" s="400">
        <v>0</v>
      </c>
      <c r="F49" s="400">
        <v>0</v>
      </c>
      <c r="G49" s="400">
        <v>0</v>
      </c>
      <c r="H49" s="400">
        <v>0</v>
      </c>
      <c r="I49" s="400">
        <v>0</v>
      </c>
      <c r="J49" s="400">
        <v>0</v>
      </c>
      <c r="K49" s="400">
        <v>0</v>
      </c>
      <c r="L49" s="400">
        <v>0</v>
      </c>
      <c r="M49" s="614">
        <v>0</v>
      </c>
      <c r="N49" s="400">
        <v>0</v>
      </c>
      <c r="O49" s="400">
        <v>0</v>
      </c>
      <c r="P49" s="400">
        <v>0</v>
      </c>
      <c r="Q49" s="400">
        <v>0</v>
      </c>
      <c r="R49" s="400">
        <v>0</v>
      </c>
      <c r="S49" s="400">
        <v>0</v>
      </c>
      <c r="T49" s="400">
        <v>0</v>
      </c>
      <c r="U49" s="400">
        <v>0</v>
      </c>
      <c r="V49" s="400">
        <v>0</v>
      </c>
      <c r="W49" s="400">
        <v>0</v>
      </c>
      <c r="X49" s="400">
        <v>0</v>
      </c>
      <c r="Y49" s="400">
        <v>0</v>
      </c>
      <c r="Z49" s="400">
        <v>0</v>
      </c>
      <c r="AA49" s="400">
        <v>0</v>
      </c>
      <c r="AB49" s="400">
        <v>0</v>
      </c>
      <c r="AC49" s="400">
        <v>0</v>
      </c>
      <c r="AD49" s="400">
        <v>0</v>
      </c>
      <c r="AE49" s="400">
        <v>0</v>
      </c>
      <c r="AF49" s="400">
        <v>0</v>
      </c>
      <c r="AG49" s="400">
        <v>0</v>
      </c>
      <c r="AH49" s="400">
        <v>0</v>
      </c>
      <c r="AI49" s="400">
        <v>0</v>
      </c>
      <c r="AJ49" s="400">
        <v>0</v>
      </c>
      <c r="AK49" s="400">
        <v>0</v>
      </c>
      <c r="AL49" s="400">
        <v>0</v>
      </c>
      <c r="AM49" s="400">
        <v>0</v>
      </c>
      <c r="AN49" s="400">
        <v>0</v>
      </c>
      <c r="AO49" s="400">
        <v>0</v>
      </c>
      <c r="AP49" s="400">
        <v>0</v>
      </c>
      <c r="AQ49" s="400">
        <v>0</v>
      </c>
      <c r="AR49" s="400">
        <v>0</v>
      </c>
      <c r="AS49" s="400">
        <v>0</v>
      </c>
      <c r="AT49" s="400">
        <v>0</v>
      </c>
      <c r="AU49" s="400">
        <v>0</v>
      </c>
      <c r="AV49" s="400">
        <v>0</v>
      </c>
      <c r="AW49" s="400">
        <v>0</v>
      </c>
      <c r="AX49" s="400">
        <v>0</v>
      </c>
      <c r="AY49" s="400">
        <v>0</v>
      </c>
      <c r="AZ49" s="400">
        <v>0</v>
      </c>
      <c r="BA49" s="24">
        <f t="shared" si="14"/>
        <v>0</v>
      </c>
    </row>
    <row r="50" spans="1:72" ht="48" customHeight="1" outlineLevel="1" x14ac:dyDescent="0.25">
      <c r="A50" s="6"/>
      <c r="B50" s="402" t="s">
        <v>114</v>
      </c>
      <c r="C50" s="409" t="s">
        <v>119</v>
      </c>
      <c r="D50" s="402" t="s">
        <v>93</v>
      </c>
      <c r="E50" s="404">
        <v>0</v>
      </c>
      <c r="F50" s="404"/>
      <c r="G50" s="404">
        <v>0</v>
      </c>
      <c r="H50" s="404"/>
      <c r="I50" s="404">
        <v>0</v>
      </c>
      <c r="J50" s="404"/>
      <c r="K50" s="404">
        <v>0</v>
      </c>
      <c r="L50" s="404"/>
      <c r="M50" s="615">
        <v>0</v>
      </c>
      <c r="N50" s="404"/>
      <c r="O50" s="404">
        <v>0</v>
      </c>
      <c r="P50" s="404"/>
      <c r="Q50" s="404">
        <v>0</v>
      </c>
      <c r="R50" s="404"/>
      <c r="S50" s="404">
        <v>0</v>
      </c>
      <c r="T50" s="404"/>
      <c r="U50" s="404">
        <v>0</v>
      </c>
      <c r="V50" s="404"/>
      <c r="W50" s="404">
        <v>0</v>
      </c>
      <c r="X50" s="404"/>
      <c r="Y50" s="404">
        <v>0</v>
      </c>
      <c r="Z50" s="404"/>
      <c r="AA50" s="404">
        <v>0</v>
      </c>
      <c r="AB50" s="404"/>
      <c r="AC50" s="404">
        <v>0</v>
      </c>
      <c r="AD50" s="404"/>
      <c r="AE50" s="404">
        <v>0</v>
      </c>
      <c r="AF50" s="404"/>
      <c r="AG50" s="404">
        <v>0</v>
      </c>
      <c r="AH50" s="404"/>
      <c r="AI50" s="404">
        <v>0</v>
      </c>
      <c r="AJ50" s="404"/>
      <c r="AK50" s="404">
        <v>0</v>
      </c>
      <c r="AL50" s="404"/>
      <c r="AM50" s="404">
        <v>0</v>
      </c>
      <c r="AN50" s="404"/>
      <c r="AO50" s="404">
        <v>0</v>
      </c>
      <c r="AP50" s="404"/>
      <c r="AQ50" s="404">
        <v>0</v>
      </c>
      <c r="AR50" s="404"/>
      <c r="AS50" s="404">
        <v>0</v>
      </c>
      <c r="AT50" s="404"/>
      <c r="AU50" s="404">
        <v>0</v>
      </c>
      <c r="AV50" s="404"/>
      <c r="AW50" s="404">
        <v>0</v>
      </c>
      <c r="AX50" s="404"/>
      <c r="AY50" s="404">
        <v>0</v>
      </c>
      <c r="AZ50" s="412"/>
      <c r="BA50" s="24">
        <f t="shared" si="14"/>
        <v>0</v>
      </c>
    </row>
    <row r="51" spans="1:72" ht="42" customHeight="1" outlineLevel="1" x14ac:dyDescent="0.25">
      <c r="A51" s="6"/>
      <c r="B51" s="411" t="s">
        <v>1532</v>
      </c>
      <c r="C51" s="411" t="s">
        <v>1533</v>
      </c>
      <c r="D51" s="413" t="s">
        <v>93</v>
      </c>
      <c r="E51" s="400">
        <v>0</v>
      </c>
      <c r="F51" s="400">
        <v>0</v>
      </c>
      <c r="G51" s="400">
        <v>0</v>
      </c>
      <c r="H51" s="400">
        <v>0</v>
      </c>
      <c r="I51" s="400">
        <v>0</v>
      </c>
      <c r="J51" s="400">
        <v>0</v>
      </c>
      <c r="K51" s="400">
        <v>0</v>
      </c>
      <c r="L51" s="400">
        <v>0</v>
      </c>
      <c r="M51" s="614">
        <v>0</v>
      </c>
      <c r="N51" s="400">
        <v>0</v>
      </c>
      <c r="O51" s="400">
        <v>0</v>
      </c>
      <c r="P51" s="400">
        <v>0</v>
      </c>
      <c r="Q51" s="400">
        <v>0</v>
      </c>
      <c r="R51" s="400">
        <v>0</v>
      </c>
      <c r="S51" s="400">
        <v>0</v>
      </c>
      <c r="T51" s="400">
        <v>0</v>
      </c>
      <c r="U51" s="400">
        <v>0</v>
      </c>
      <c r="V51" s="400">
        <v>0</v>
      </c>
      <c r="W51" s="400">
        <v>0</v>
      </c>
      <c r="X51" s="400">
        <v>0</v>
      </c>
      <c r="Y51" s="400">
        <v>0</v>
      </c>
      <c r="Z51" s="400">
        <v>0</v>
      </c>
      <c r="AA51" s="400">
        <v>0</v>
      </c>
      <c r="AB51" s="400">
        <v>0</v>
      </c>
      <c r="AC51" s="400">
        <v>0</v>
      </c>
      <c r="AD51" s="400">
        <v>0</v>
      </c>
      <c r="AE51" s="400">
        <v>0</v>
      </c>
      <c r="AF51" s="400">
        <v>0</v>
      </c>
      <c r="AG51" s="400">
        <v>0</v>
      </c>
      <c r="AH51" s="400">
        <v>0</v>
      </c>
      <c r="AI51" s="400">
        <v>0</v>
      </c>
      <c r="AJ51" s="400">
        <v>0</v>
      </c>
      <c r="AK51" s="400">
        <v>0</v>
      </c>
      <c r="AL51" s="400">
        <v>0</v>
      </c>
      <c r="AM51" s="400">
        <v>0</v>
      </c>
      <c r="AN51" s="400">
        <v>0</v>
      </c>
      <c r="AO51" s="400">
        <v>0</v>
      </c>
      <c r="AP51" s="400">
        <v>0</v>
      </c>
      <c r="AQ51" s="400">
        <v>0</v>
      </c>
      <c r="AR51" s="400">
        <v>0</v>
      </c>
      <c r="AS51" s="400">
        <v>0</v>
      </c>
      <c r="AT51" s="400">
        <v>0</v>
      </c>
      <c r="AU51" s="400">
        <v>0</v>
      </c>
      <c r="AV51" s="400">
        <v>0</v>
      </c>
      <c r="AW51" s="400">
        <v>0</v>
      </c>
      <c r="AX51" s="400">
        <v>0</v>
      </c>
      <c r="AY51" s="400">
        <v>0</v>
      </c>
      <c r="AZ51" s="400">
        <v>0</v>
      </c>
      <c r="BA51" s="24">
        <f t="shared" si="14"/>
        <v>0</v>
      </c>
    </row>
    <row r="52" spans="1:72" ht="42" customHeight="1" outlineLevel="1" x14ac:dyDescent="0.25">
      <c r="A52" s="6"/>
      <c r="B52" s="410" t="s">
        <v>1534</v>
      </c>
      <c r="C52" s="411" t="s">
        <v>123</v>
      </c>
      <c r="D52" s="413" t="s">
        <v>93</v>
      </c>
      <c r="E52" s="400">
        <v>0</v>
      </c>
      <c r="F52" s="400">
        <v>0</v>
      </c>
      <c r="G52" s="400">
        <v>0</v>
      </c>
      <c r="H52" s="400">
        <v>0</v>
      </c>
      <c r="I52" s="400">
        <v>0</v>
      </c>
      <c r="J52" s="400">
        <v>0</v>
      </c>
      <c r="K52" s="400">
        <v>0</v>
      </c>
      <c r="L52" s="400">
        <v>0</v>
      </c>
      <c r="M52" s="614">
        <v>0</v>
      </c>
      <c r="N52" s="400">
        <v>0</v>
      </c>
      <c r="O52" s="400">
        <v>0</v>
      </c>
      <c r="P52" s="400">
        <v>0</v>
      </c>
      <c r="Q52" s="400">
        <v>0</v>
      </c>
      <c r="R52" s="400">
        <v>0</v>
      </c>
      <c r="S52" s="400">
        <v>0</v>
      </c>
      <c r="T52" s="400">
        <v>0</v>
      </c>
      <c r="U52" s="400">
        <v>0</v>
      </c>
      <c r="V52" s="400">
        <v>0</v>
      </c>
      <c r="W52" s="400">
        <v>0</v>
      </c>
      <c r="X52" s="400">
        <v>0</v>
      </c>
      <c r="Y52" s="400">
        <v>0</v>
      </c>
      <c r="Z52" s="400">
        <v>0</v>
      </c>
      <c r="AA52" s="400">
        <v>0</v>
      </c>
      <c r="AB52" s="400">
        <v>0</v>
      </c>
      <c r="AC52" s="400">
        <v>0</v>
      </c>
      <c r="AD52" s="400">
        <v>0</v>
      </c>
      <c r="AE52" s="400">
        <v>0</v>
      </c>
      <c r="AF52" s="400">
        <v>0</v>
      </c>
      <c r="AG52" s="400">
        <v>0</v>
      </c>
      <c r="AH52" s="400">
        <v>0</v>
      </c>
      <c r="AI52" s="400">
        <v>0</v>
      </c>
      <c r="AJ52" s="400">
        <v>0</v>
      </c>
      <c r="AK52" s="400">
        <v>0</v>
      </c>
      <c r="AL52" s="400">
        <v>0</v>
      </c>
      <c r="AM52" s="400">
        <v>0</v>
      </c>
      <c r="AN52" s="400">
        <v>0</v>
      </c>
      <c r="AO52" s="400">
        <v>0</v>
      </c>
      <c r="AP52" s="400">
        <v>0</v>
      </c>
      <c r="AQ52" s="400">
        <v>0</v>
      </c>
      <c r="AR52" s="400">
        <v>0</v>
      </c>
      <c r="AS52" s="400">
        <v>0</v>
      </c>
      <c r="AT52" s="400">
        <v>0</v>
      </c>
      <c r="AU52" s="400">
        <v>0</v>
      </c>
      <c r="AV52" s="400">
        <v>0</v>
      </c>
      <c r="AW52" s="400">
        <v>0</v>
      </c>
      <c r="AX52" s="400">
        <v>0</v>
      </c>
      <c r="AY52" s="400">
        <v>0</v>
      </c>
      <c r="AZ52" s="400">
        <v>0</v>
      </c>
      <c r="BA52" s="24">
        <f t="shared" si="14"/>
        <v>0</v>
      </c>
    </row>
    <row r="53" spans="1:72" ht="48" customHeight="1" outlineLevel="1" x14ac:dyDescent="0.25">
      <c r="A53" s="6"/>
      <c r="B53" s="402" t="s">
        <v>116</v>
      </c>
      <c r="C53" s="402" t="s">
        <v>1535</v>
      </c>
      <c r="D53" s="402" t="s">
        <v>93</v>
      </c>
      <c r="E53" s="414">
        <v>0</v>
      </c>
      <c r="F53" s="414">
        <v>0</v>
      </c>
      <c r="G53" s="414">
        <v>0</v>
      </c>
      <c r="H53" s="414">
        <v>0</v>
      </c>
      <c r="I53" s="414">
        <v>0</v>
      </c>
      <c r="J53" s="414">
        <v>0</v>
      </c>
      <c r="K53" s="414">
        <v>0</v>
      </c>
      <c r="L53" s="414">
        <v>0</v>
      </c>
      <c r="M53" s="616">
        <v>0</v>
      </c>
      <c r="N53" s="414">
        <v>0</v>
      </c>
      <c r="O53" s="414">
        <v>0</v>
      </c>
      <c r="P53" s="414">
        <v>0</v>
      </c>
      <c r="Q53" s="414">
        <v>0</v>
      </c>
      <c r="R53" s="414">
        <v>0</v>
      </c>
      <c r="S53" s="414">
        <v>0</v>
      </c>
      <c r="T53" s="414">
        <v>0</v>
      </c>
      <c r="U53" s="414">
        <v>0</v>
      </c>
      <c r="V53" s="414">
        <v>0</v>
      </c>
      <c r="W53" s="414">
        <v>0</v>
      </c>
      <c r="X53" s="414">
        <v>0</v>
      </c>
      <c r="Y53" s="414">
        <v>0</v>
      </c>
      <c r="Z53" s="414">
        <v>0</v>
      </c>
      <c r="AA53" s="414">
        <v>0</v>
      </c>
      <c r="AB53" s="414">
        <v>0</v>
      </c>
      <c r="AC53" s="414">
        <v>0</v>
      </c>
      <c r="AD53" s="414">
        <v>0</v>
      </c>
      <c r="AE53" s="414">
        <v>0</v>
      </c>
      <c r="AF53" s="414">
        <v>0</v>
      </c>
      <c r="AG53" s="414">
        <v>0</v>
      </c>
      <c r="AH53" s="414">
        <v>0</v>
      </c>
      <c r="AI53" s="414">
        <v>0</v>
      </c>
      <c r="AJ53" s="414">
        <v>0</v>
      </c>
      <c r="AK53" s="414">
        <v>0</v>
      </c>
      <c r="AL53" s="414">
        <v>0</v>
      </c>
      <c r="AM53" s="414">
        <v>0</v>
      </c>
      <c r="AN53" s="414">
        <v>0</v>
      </c>
      <c r="AO53" s="414">
        <v>0</v>
      </c>
      <c r="AP53" s="414">
        <v>0</v>
      </c>
      <c r="AQ53" s="414">
        <v>0</v>
      </c>
      <c r="AR53" s="414">
        <v>0</v>
      </c>
      <c r="AS53" s="414">
        <v>0</v>
      </c>
      <c r="AT53" s="414">
        <v>0</v>
      </c>
      <c r="AU53" s="414">
        <v>0</v>
      </c>
      <c r="AV53" s="414">
        <v>0</v>
      </c>
      <c r="AW53" s="414">
        <v>0</v>
      </c>
      <c r="AX53" s="414">
        <v>0</v>
      </c>
      <c r="AY53" s="414">
        <v>0</v>
      </c>
      <c r="AZ53" s="414">
        <v>0</v>
      </c>
      <c r="BA53" s="24">
        <f t="shared" si="14"/>
        <v>0</v>
      </c>
    </row>
    <row r="54" spans="1:72" ht="48" customHeight="1" outlineLevel="1" x14ac:dyDescent="0.25">
      <c r="A54" s="6"/>
      <c r="B54" s="402" t="s">
        <v>1536</v>
      </c>
      <c r="C54" s="402" t="s">
        <v>795</v>
      </c>
      <c r="D54" s="402" t="s">
        <v>93</v>
      </c>
      <c r="E54" s="414"/>
      <c r="F54" s="414"/>
      <c r="G54" s="414"/>
      <c r="H54" s="414"/>
      <c r="I54" s="414"/>
      <c r="J54" s="414"/>
      <c r="K54" s="414"/>
      <c r="L54" s="414"/>
      <c r="M54" s="616"/>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P54" s="414"/>
      <c r="AQ54" s="414"/>
      <c r="AR54" s="414"/>
      <c r="AS54" s="414"/>
      <c r="AT54" s="414"/>
      <c r="AU54" s="414"/>
      <c r="AV54" s="414"/>
      <c r="AW54" s="414"/>
      <c r="AX54" s="414"/>
      <c r="AY54" s="414"/>
      <c r="AZ54" s="414"/>
      <c r="BA54" s="24"/>
    </row>
    <row r="55" spans="1:72" ht="42" customHeight="1" outlineLevel="1" x14ac:dyDescent="0.25">
      <c r="A55" s="6"/>
      <c r="B55" s="413" t="s">
        <v>1536</v>
      </c>
      <c r="C55" s="413" t="s">
        <v>1537</v>
      </c>
      <c r="D55" s="413" t="s">
        <v>93</v>
      </c>
      <c r="E55" s="396"/>
      <c r="F55" s="396"/>
      <c r="G55" s="396"/>
      <c r="H55" s="396"/>
      <c r="I55" s="396"/>
      <c r="J55" s="396"/>
      <c r="K55" s="396"/>
      <c r="L55" s="396"/>
      <c r="M55" s="617"/>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24"/>
    </row>
    <row r="56" spans="1:72" ht="42" customHeight="1" outlineLevel="1" x14ac:dyDescent="0.25">
      <c r="A56" s="6"/>
      <c r="B56" s="413" t="s">
        <v>1536</v>
      </c>
      <c r="C56" s="413" t="s">
        <v>1539</v>
      </c>
      <c r="D56" s="413" t="s">
        <v>93</v>
      </c>
      <c r="E56" s="396"/>
      <c r="F56" s="396"/>
      <c r="G56" s="396"/>
      <c r="H56" s="396"/>
      <c r="I56" s="396"/>
      <c r="J56" s="396"/>
      <c r="K56" s="396"/>
      <c r="L56" s="396"/>
      <c r="M56" s="617"/>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24"/>
    </row>
    <row r="57" spans="1:72" ht="42" customHeight="1" outlineLevel="1" x14ac:dyDescent="0.25">
      <c r="A57" s="6"/>
      <c r="B57" s="413" t="s">
        <v>1536</v>
      </c>
      <c r="C57" s="413" t="s">
        <v>1540</v>
      </c>
      <c r="D57" s="413" t="s">
        <v>93</v>
      </c>
      <c r="E57" s="396"/>
      <c r="F57" s="396"/>
      <c r="G57" s="396"/>
      <c r="H57" s="396"/>
      <c r="I57" s="396"/>
      <c r="J57" s="396"/>
      <c r="K57" s="396"/>
      <c r="L57" s="396"/>
      <c r="M57" s="617"/>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24"/>
    </row>
    <row r="58" spans="1:72" ht="48" customHeight="1" outlineLevel="1" x14ac:dyDescent="0.25">
      <c r="A58" s="6"/>
      <c r="B58" s="599" t="s">
        <v>1538</v>
      </c>
      <c r="C58" s="402" t="s">
        <v>795</v>
      </c>
      <c r="D58" s="402" t="s">
        <v>93</v>
      </c>
      <c r="E58" s="414"/>
      <c r="F58" s="414"/>
      <c r="G58" s="414"/>
      <c r="H58" s="414"/>
      <c r="I58" s="414"/>
      <c r="J58" s="414"/>
      <c r="K58" s="414"/>
      <c r="L58" s="414"/>
      <c r="M58" s="616"/>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414"/>
      <c r="AL58" s="414"/>
      <c r="AM58" s="414"/>
      <c r="AN58" s="414"/>
      <c r="AO58" s="414"/>
      <c r="AP58" s="414"/>
      <c r="AQ58" s="414"/>
      <c r="AR58" s="414"/>
      <c r="AS58" s="414"/>
      <c r="AT58" s="414"/>
      <c r="AU58" s="414"/>
      <c r="AV58" s="414"/>
      <c r="AW58" s="414"/>
      <c r="AX58" s="414"/>
      <c r="AY58" s="414"/>
      <c r="AZ58" s="414"/>
      <c r="BA58" s="24"/>
    </row>
    <row r="59" spans="1:72" ht="42" customHeight="1" outlineLevel="1" x14ac:dyDescent="0.25">
      <c r="A59" s="6"/>
      <c r="B59" s="413" t="s">
        <v>1538</v>
      </c>
      <c r="C59" s="413" t="s">
        <v>1537</v>
      </c>
      <c r="D59" s="413" t="s">
        <v>93</v>
      </c>
      <c r="E59" s="396"/>
      <c r="F59" s="396"/>
      <c r="G59" s="396"/>
      <c r="H59" s="396"/>
      <c r="I59" s="396"/>
      <c r="J59" s="396"/>
      <c r="K59" s="396"/>
      <c r="L59" s="396"/>
      <c r="M59" s="617"/>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24"/>
    </row>
    <row r="60" spans="1:72" ht="42" customHeight="1" outlineLevel="1" x14ac:dyDescent="0.25">
      <c r="A60" s="6"/>
      <c r="B60" s="413" t="s">
        <v>1538</v>
      </c>
      <c r="C60" s="413" t="s">
        <v>1539</v>
      </c>
      <c r="D60" s="413" t="s">
        <v>93</v>
      </c>
      <c r="E60" s="396"/>
      <c r="F60" s="396"/>
      <c r="G60" s="396"/>
      <c r="H60" s="396"/>
      <c r="I60" s="396"/>
      <c r="J60" s="396"/>
      <c r="K60" s="396"/>
      <c r="L60" s="396"/>
      <c r="M60" s="617"/>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24"/>
    </row>
    <row r="61" spans="1:72" ht="42" customHeight="1" outlineLevel="1" x14ac:dyDescent="0.25">
      <c r="A61" s="6"/>
      <c r="B61" s="413" t="s">
        <v>1538</v>
      </c>
      <c r="C61" s="413" t="s">
        <v>1540</v>
      </c>
      <c r="D61" s="413" t="s">
        <v>93</v>
      </c>
      <c r="E61" s="396"/>
      <c r="F61" s="396"/>
      <c r="G61" s="396"/>
      <c r="H61" s="396"/>
      <c r="I61" s="396"/>
      <c r="J61" s="396"/>
      <c r="K61" s="396"/>
      <c r="L61" s="396"/>
      <c r="M61" s="617"/>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24"/>
    </row>
    <row r="62" spans="1:72" ht="48" customHeight="1" outlineLevel="1" x14ac:dyDescent="0.25">
      <c r="A62" s="6"/>
      <c r="B62" s="415" t="s">
        <v>706</v>
      </c>
      <c r="C62" s="402" t="s">
        <v>1541</v>
      </c>
      <c r="D62" s="402" t="s">
        <v>93</v>
      </c>
      <c r="E62" s="414">
        <f t="shared" ref="E62:AZ62" si="15">SUBTOTAL(9,E63:E64)</f>
        <v>0</v>
      </c>
      <c r="F62" s="414">
        <f t="shared" si="15"/>
        <v>0</v>
      </c>
      <c r="G62" s="414">
        <f t="shared" si="15"/>
        <v>0</v>
      </c>
      <c r="H62" s="414">
        <f t="shared" si="15"/>
        <v>0</v>
      </c>
      <c r="I62" s="414">
        <f t="shared" si="15"/>
        <v>0</v>
      </c>
      <c r="J62" s="414">
        <f t="shared" si="15"/>
        <v>0</v>
      </c>
      <c r="K62" s="414">
        <f t="shared" si="15"/>
        <v>0</v>
      </c>
      <c r="L62" s="414">
        <f t="shared" si="15"/>
        <v>0</v>
      </c>
      <c r="M62" s="414">
        <f t="shared" si="15"/>
        <v>0</v>
      </c>
      <c r="N62" s="414">
        <f t="shared" si="15"/>
        <v>0</v>
      </c>
      <c r="O62" s="414">
        <f t="shared" si="15"/>
        <v>0</v>
      </c>
      <c r="P62" s="414">
        <f t="shared" si="15"/>
        <v>0</v>
      </c>
      <c r="Q62" s="414">
        <f t="shared" si="15"/>
        <v>0</v>
      </c>
      <c r="R62" s="414">
        <f t="shared" si="15"/>
        <v>0</v>
      </c>
      <c r="S62" s="414">
        <f t="shared" si="15"/>
        <v>0</v>
      </c>
      <c r="T62" s="414">
        <f t="shared" si="15"/>
        <v>0</v>
      </c>
      <c r="U62" s="414">
        <f t="shared" si="15"/>
        <v>0</v>
      </c>
      <c r="V62" s="414">
        <f t="shared" si="15"/>
        <v>0</v>
      </c>
      <c r="W62" s="414">
        <f t="shared" si="15"/>
        <v>0</v>
      </c>
      <c r="X62" s="414">
        <f t="shared" si="15"/>
        <v>0</v>
      </c>
      <c r="Y62" s="414">
        <f t="shared" si="15"/>
        <v>0</v>
      </c>
      <c r="Z62" s="414">
        <f t="shared" si="15"/>
        <v>0</v>
      </c>
      <c r="AA62" s="414">
        <f t="shared" si="15"/>
        <v>0</v>
      </c>
      <c r="AB62" s="414">
        <f t="shared" si="15"/>
        <v>0</v>
      </c>
      <c r="AC62" s="414">
        <f t="shared" si="15"/>
        <v>0</v>
      </c>
      <c r="AD62" s="414">
        <f t="shared" si="15"/>
        <v>0</v>
      </c>
      <c r="AE62" s="414">
        <f t="shared" si="15"/>
        <v>0</v>
      </c>
      <c r="AF62" s="414">
        <f t="shared" si="15"/>
        <v>0</v>
      </c>
      <c r="AG62" s="414">
        <f t="shared" si="15"/>
        <v>0</v>
      </c>
      <c r="AH62" s="414">
        <f t="shared" si="15"/>
        <v>0</v>
      </c>
      <c r="AI62" s="414">
        <f t="shared" si="15"/>
        <v>0</v>
      </c>
      <c r="AJ62" s="414">
        <f t="shared" si="15"/>
        <v>0</v>
      </c>
      <c r="AK62" s="414">
        <f t="shared" si="15"/>
        <v>0</v>
      </c>
      <c r="AL62" s="414">
        <f t="shared" si="15"/>
        <v>0</v>
      </c>
      <c r="AM62" s="414">
        <f t="shared" si="15"/>
        <v>0</v>
      </c>
      <c r="AN62" s="414">
        <f t="shared" si="15"/>
        <v>0</v>
      </c>
      <c r="AO62" s="414">
        <f t="shared" si="15"/>
        <v>0</v>
      </c>
      <c r="AP62" s="414">
        <f t="shared" si="15"/>
        <v>0</v>
      </c>
      <c r="AQ62" s="414">
        <f t="shared" si="15"/>
        <v>0</v>
      </c>
      <c r="AR62" s="414">
        <f t="shared" si="15"/>
        <v>0</v>
      </c>
      <c r="AS62" s="414">
        <f t="shared" si="15"/>
        <v>0</v>
      </c>
      <c r="AT62" s="414">
        <f t="shared" si="15"/>
        <v>0</v>
      </c>
      <c r="AU62" s="414">
        <f t="shared" si="15"/>
        <v>0</v>
      </c>
      <c r="AV62" s="414">
        <f t="shared" si="15"/>
        <v>0</v>
      </c>
      <c r="AW62" s="414">
        <f t="shared" si="15"/>
        <v>0</v>
      </c>
      <c r="AX62" s="414">
        <f t="shared" si="15"/>
        <v>0</v>
      </c>
      <c r="AY62" s="414">
        <f t="shared" si="15"/>
        <v>0</v>
      </c>
      <c r="AZ62" s="414">
        <f t="shared" si="15"/>
        <v>0</v>
      </c>
      <c r="BA62" s="24">
        <f>AX62+AP62</f>
        <v>0</v>
      </c>
    </row>
    <row r="63" spans="1:72" ht="42" customHeight="1" outlineLevel="1" x14ac:dyDescent="0.25">
      <c r="A63" s="6"/>
      <c r="B63" s="600" t="s">
        <v>1542</v>
      </c>
      <c r="C63" s="395" t="s">
        <v>266</v>
      </c>
      <c r="D63" s="413" t="s">
        <v>93</v>
      </c>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c r="AY63" s="396"/>
      <c r="AZ63" s="396"/>
      <c r="BA63" s="24"/>
    </row>
    <row r="64" spans="1:72" s="25" customFormat="1" ht="42" customHeight="1" outlineLevel="1" x14ac:dyDescent="0.25">
      <c r="A64" s="6"/>
      <c r="B64" s="397" t="s">
        <v>1543</v>
      </c>
      <c r="C64" s="398" t="s">
        <v>129</v>
      </c>
      <c r="D64" s="399" t="s">
        <v>93</v>
      </c>
      <c r="E64" s="400">
        <v>0</v>
      </c>
      <c r="F64" s="400">
        <v>0</v>
      </c>
      <c r="G64" s="400">
        <v>0</v>
      </c>
      <c r="H64" s="400">
        <v>0</v>
      </c>
      <c r="I64" s="400">
        <v>0</v>
      </c>
      <c r="J64" s="400">
        <v>0</v>
      </c>
      <c r="K64" s="400">
        <v>0</v>
      </c>
      <c r="L64" s="400">
        <v>0</v>
      </c>
      <c r="M64" s="614">
        <v>0</v>
      </c>
      <c r="N64" s="400">
        <v>0</v>
      </c>
      <c r="O64" s="400">
        <v>0</v>
      </c>
      <c r="P64" s="400">
        <v>0</v>
      </c>
      <c r="Q64" s="400">
        <v>0</v>
      </c>
      <c r="R64" s="400">
        <v>0</v>
      </c>
      <c r="S64" s="400">
        <v>0</v>
      </c>
      <c r="T64" s="400">
        <v>0</v>
      </c>
      <c r="U64" s="400">
        <v>0</v>
      </c>
      <c r="V64" s="400">
        <v>0</v>
      </c>
      <c r="W64" s="400">
        <v>0</v>
      </c>
      <c r="X64" s="400">
        <v>0</v>
      </c>
      <c r="Y64" s="400">
        <v>0</v>
      </c>
      <c r="Z64" s="400">
        <v>0</v>
      </c>
      <c r="AA64" s="400">
        <v>0</v>
      </c>
      <c r="AB64" s="400">
        <v>0</v>
      </c>
      <c r="AC64" s="400">
        <v>0</v>
      </c>
      <c r="AD64" s="400">
        <v>0</v>
      </c>
      <c r="AE64" s="400">
        <v>0</v>
      </c>
      <c r="AF64" s="400">
        <v>0</v>
      </c>
      <c r="AG64" s="400">
        <v>0</v>
      </c>
      <c r="AH64" s="400">
        <v>0</v>
      </c>
      <c r="AI64" s="400">
        <v>0</v>
      </c>
      <c r="AJ64" s="400">
        <v>0</v>
      </c>
      <c r="AK64" s="400">
        <v>0</v>
      </c>
      <c r="AL64" s="400">
        <v>0</v>
      </c>
      <c r="AM64" s="400">
        <v>0</v>
      </c>
      <c r="AN64" s="400">
        <v>0</v>
      </c>
      <c r="AO64" s="400">
        <v>0</v>
      </c>
      <c r="AP64" s="400">
        <v>0</v>
      </c>
      <c r="AQ64" s="400">
        <v>0</v>
      </c>
      <c r="AR64" s="400">
        <v>0</v>
      </c>
      <c r="AS64" s="400">
        <v>0</v>
      </c>
      <c r="AT64" s="400">
        <v>0</v>
      </c>
      <c r="AU64" s="400">
        <v>0</v>
      </c>
      <c r="AV64" s="400">
        <v>0</v>
      </c>
      <c r="AW64" s="400">
        <v>0</v>
      </c>
      <c r="AX64" s="400">
        <v>0</v>
      </c>
      <c r="AY64" s="400">
        <v>0</v>
      </c>
      <c r="AZ64" s="400">
        <v>0</v>
      </c>
      <c r="BA64" s="24">
        <f>AX64+AP64</f>
        <v>0</v>
      </c>
      <c r="BB64" s="7"/>
      <c r="BC64" s="7"/>
      <c r="BD64" s="7"/>
      <c r="BE64" s="7"/>
      <c r="BF64" s="7"/>
      <c r="BG64" s="7"/>
      <c r="BH64" s="7"/>
      <c r="BI64" s="6"/>
      <c r="BJ64" s="6"/>
      <c r="BK64" s="6"/>
      <c r="BL64" s="6"/>
      <c r="BM64" s="6"/>
      <c r="BN64" s="6"/>
      <c r="BO64" s="6"/>
      <c r="BP64" s="6"/>
      <c r="BQ64" s="6"/>
      <c r="BR64" s="6"/>
      <c r="BS64" s="6"/>
      <c r="BT64" s="6"/>
    </row>
    <row r="65" spans="1:90" s="25" customFormat="1" ht="48" customHeight="1" outlineLevel="1" x14ac:dyDescent="0.25">
      <c r="A65" s="6"/>
      <c r="B65" s="416" t="s">
        <v>118</v>
      </c>
      <c r="C65" s="417" t="s">
        <v>131</v>
      </c>
      <c r="D65" s="403" t="s">
        <v>93</v>
      </c>
      <c r="E65" s="404">
        <f t="shared" ref="E65:AZ65" si="16">E66+E70+E73</f>
        <v>2</v>
      </c>
      <c r="F65" s="404">
        <f t="shared" si="16"/>
        <v>0</v>
      </c>
      <c r="G65" s="404">
        <f t="shared" si="16"/>
        <v>0</v>
      </c>
      <c r="H65" s="404">
        <f t="shared" si="16"/>
        <v>0</v>
      </c>
      <c r="I65" s="404">
        <f t="shared" si="16"/>
        <v>11.169</v>
      </c>
      <c r="J65" s="404">
        <f t="shared" si="16"/>
        <v>0</v>
      </c>
      <c r="K65" s="404">
        <f t="shared" si="16"/>
        <v>0</v>
      </c>
      <c r="L65" s="404">
        <f t="shared" si="16"/>
        <v>0</v>
      </c>
      <c r="M65" s="615">
        <f t="shared" si="16"/>
        <v>0</v>
      </c>
      <c r="N65" s="404">
        <f t="shared" si="16"/>
        <v>0</v>
      </c>
      <c r="O65" s="404">
        <f t="shared" si="16"/>
        <v>0</v>
      </c>
      <c r="P65" s="404">
        <f t="shared" si="16"/>
        <v>0</v>
      </c>
      <c r="Q65" s="404">
        <f t="shared" si="16"/>
        <v>0</v>
      </c>
      <c r="R65" s="404">
        <f t="shared" si="16"/>
        <v>0</v>
      </c>
      <c r="S65" s="404">
        <f t="shared" si="16"/>
        <v>0</v>
      </c>
      <c r="T65" s="404">
        <f t="shared" si="16"/>
        <v>0</v>
      </c>
      <c r="U65" s="405">
        <f t="shared" si="16"/>
        <v>0</v>
      </c>
      <c r="V65" s="405">
        <f t="shared" si="16"/>
        <v>0</v>
      </c>
      <c r="W65" s="404">
        <f t="shared" si="16"/>
        <v>0</v>
      </c>
      <c r="X65" s="404">
        <f t="shared" si="16"/>
        <v>0</v>
      </c>
      <c r="Y65" s="404">
        <f t="shared" si="16"/>
        <v>0</v>
      </c>
      <c r="Z65" s="404">
        <f t="shared" si="16"/>
        <v>0</v>
      </c>
      <c r="AA65" s="404">
        <f t="shared" si="16"/>
        <v>0</v>
      </c>
      <c r="AB65" s="404">
        <f t="shared" si="16"/>
        <v>0</v>
      </c>
      <c r="AC65" s="404">
        <f t="shared" si="16"/>
        <v>0</v>
      </c>
      <c r="AD65" s="404">
        <f t="shared" si="16"/>
        <v>0</v>
      </c>
      <c r="AE65" s="404">
        <f t="shared" si="16"/>
        <v>0</v>
      </c>
      <c r="AF65" s="404">
        <f t="shared" si="16"/>
        <v>0</v>
      </c>
      <c r="AG65" s="404">
        <f t="shared" si="16"/>
        <v>0</v>
      </c>
      <c r="AH65" s="404">
        <f t="shared" si="16"/>
        <v>0</v>
      </c>
      <c r="AI65" s="404">
        <f t="shared" si="16"/>
        <v>0</v>
      </c>
      <c r="AJ65" s="404">
        <f t="shared" si="16"/>
        <v>0</v>
      </c>
      <c r="AK65" s="404">
        <f t="shared" si="16"/>
        <v>0</v>
      </c>
      <c r="AL65" s="404">
        <f t="shared" si="16"/>
        <v>0</v>
      </c>
      <c r="AM65" s="404">
        <f t="shared" si="16"/>
        <v>0</v>
      </c>
      <c r="AN65" s="404">
        <f t="shared" si="16"/>
        <v>0</v>
      </c>
      <c r="AO65" s="405">
        <f t="shared" si="16"/>
        <v>0</v>
      </c>
      <c r="AP65" s="405">
        <f t="shared" si="16"/>
        <v>0</v>
      </c>
      <c r="AQ65" s="404">
        <f t="shared" si="16"/>
        <v>0</v>
      </c>
      <c r="AR65" s="404">
        <f t="shared" si="16"/>
        <v>0</v>
      </c>
      <c r="AS65" s="405">
        <f t="shared" si="16"/>
        <v>0</v>
      </c>
      <c r="AT65" s="405">
        <f t="shared" si="16"/>
        <v>0</v>
      </c>
      <c r="AU65" s="404">
        <f t="shared" si="16"/>
        <v>0</v>
      </c>
      <c r="AV65" s="404">
        <f t="shared" si="16"/>
        <v>0</v>
      </c>
      <c r="AW65" s="405">
        <f>SUBTOTAL(9,AW66:AW77)</f>
        <v>7.7809999999999997</v>
      </c>
      <c r="AX65" s="405">
        <f>SUBTOTAL(9,AX66:AX77)</f>
        <v>7.7809999999999997</v>
      </c>
      <c r="AY65" s="404">
        <f t="shared" si="16"/>
        <v>0</v>
      </c>
      <c r="AZ65" s="404">
        <f t="shared" si="16"/>
        <v>0</v>
      </c>
      <c r="BA65" s="24">
        <f>AX65+AP65</f>
        <v>7.7809999999999997</v>
      </c>
      <c r="BB65" s="7"/>
      <c r="BC65" s="7"/>
      <c r="BD65" s="7"/>
      <c r="BE65" s="7"/>
      <c r="BF65" s="7"/>
      <c r="BG65" s="7"/>
      <c r="BH65" s="7"/>
      <c r="BI65" s="6"/>
      <c r="BJ65" s="6"/>
      <c r="BK65" s="6"/>
      <c r="BL65" s="6"/>
      <c r="BM65" s="6"/>
      <c r="BN65" s="6"/>
      <c r="BO65" s="6"/>
      <c r="BP65" s="6"/>
      <c r="BQ65" s="6"/>
      <c r="BR65" s="6"/>
      <c r="BS65" s="6"/>
      <c r="BT65" s="6"/>
    </row>
    <row r="66" spans="1:90" s="25" customFormat="1" ht="48" customHeight="1" outlineLevel="1" x14ac:dyDescent="0.25">
      <c r="A66" s="6"/>
      <c r="B66" s="416" t="s">
        <v>120</v>
      </c>
      <c r="C66" s="417" t="s">
        <v>133</v>
      </c>
      <c r="D66" s="416" t="s">
        <v>93</v>
      </c>
      <c r="E66" s="404">
        <f t="shared" ref="E66:AZ66" si="17">E67+E68</f>
        <v>0</v>
      </c>
      <c r="F66" s="404">
        <f t="shared" si="17"/>
        <v>0</v>
      </c>
      <c r="G66" s="404">
        <f t="shared" si="17"/>
        <v>0</v>
      </c>
      <c r="H66" s="404">
        <f t="shared" si="17"/>
        <v>0</v>
      </c>
      <c r="I66" s="404">
        <f t="shared" si="17"/>
        <v>0</v>
      </c>
      <c r="J66" s="404">
        <f t="shared" si="17"/>
        <v>0</v>
      </c>
      <c r="K66" s="404">
        <f t="shared" si="17"/>
        <v>0</v>
      </c>
      <c r="L66" s="404">
        <f t="shared" si="17"/>
        <v>0</v>
      </c>
      <c r="M66" s="615">
        <f t="shared" si="17"/>
        <v>0</v>
      </c>
      <c r="N66" s="404">
        <f t="shared" si="17"/>
        <v>0</v>
      </c>
      <c r="O66" s="404">
        <f t="shared" si="17"/>
        <v>0</v>
      </c>
      <c r="P66" s="404">
        <f t="shared" si="17"/>
        <v>0</v>
      </c>
      <c r="Q66" s="404">
        <f t="shared" si="17"/>
        <v>0</v>
      </c>
      <c r="R66" s="404">
        <f t="shared" si="17"/>
        <v>0</v>
      </c>
      <c r="S66" s="404">
        <f t="shared" si="17"/>
        <v>0</v>
      </c>
      <c r="T66" s="404">
        <f t="shared" si="17"/>
        <v>0</v>
      </c>
      <c r="U66" s="405">
        <f t="shared" si="17"/>
        <v>0</v>
      </c>
      <c r="V66" s="405">
        <f t="shared" si="17"/>
        <v>0</v>
      </c>
      <c r="W66" s="404">
        <f t="shared" si="17"/>
        <v>0</v>
      </c>
      <c r="X66" s="404">
        <f t="shared" si="17"/>
        <v>0</v>
      </c>
      <c r="Y66" s="404">
        <f t="shared" si="17"/>
        <v>0</v>
      </c>
      <c r="Z66" s="404">
        <f t="shared" si="17"/>
        <v>0</v>
      </c>
      <c r="AA66" s="404">
        <f t="shared" si="17"/>
        <v>0</v>
      </c>
      <c r="AB66" s="404">
        <f t="shared" si="17"/>
        <v>0</v>
      </c>
      <c r="AC66" s="404">
        <f t="shared" si="17"/>
        <v>0</v>
      </c>
      <c r="AD66" s="404">
        <f t="shared" si="17"/>
        <v>0</v>
      </c>
      <c r="AE66" s="404">
        <f t="shared" si="17"/>
        <v>0</v>
      </c>
      <c r="AF66" s="404">
        <f t="shared" si="17"/>
        <v>0</v>
      </c>
      <c r="AG66" s="404">
        <f t="shared" si="17"/>
        <v>0</v>
      </c>
      <c r="AH66" s="404">
        <f t="shared" si="17"/>
        <v>0</v>
      </c>
      <c r="AI66" s="404">
        <f t="shared" si="17"/>
        <v>0</v>
      </c>
      <c r="AJ66" s="404">
        <f t="shared" si="17"/>
        <v>0</v>
      </c>
      <c r="AK66" s="404">
        <f t="shared" si="17"/>
        <v>0</v>
      </c>
      <c r="AL66" s="404">
        <f t="shared" si="17"/>
        <v>0</v>
      </c>
      <c r="AM66" s="404">
        <f t="shared" si="17"/>
        <v>0</v>
      </c>
      <c r="AN66" s="404">
        <f t="shared" si="17"/>
        <v>0</v>
      </c>
      <c r="AO66" s="405">
        <f t="shared" si="17"/>
        <v>0</v>
      </c>
      <c r="AP66" s="405">
        <f t="shared" si="17"/>
        <v>0</v>
      </c>
      <c r="AQ66" s="404">
        <f t="shared" si="17"/>
        <v>0</v>
      </c>
      <c r="AR66" s="404">
        <f t="shared" si="17"/>
        <v>0</v>
      </c>
      <c r="AS66" s="405">
        <f t="shared" si="17"/>
        <v>0</v>
      </c>
      <c r="AT66" s="405">
        <f t="shared" si="17"/>
        <v>0</v>
      </c>
      <c r="AU66" s="404">
        <f t="shared" si="17"/>
        <v>0</v>
      </c>
      <c r="AV66" s="404">
        <f t="shared" si="17"/>
        <v>0</v>
      </c>
      <c r="AW66" s="405">
        <f>SUBTOTAL(9,AW67:AW69)</f>
        <v>7.7809999999999997</v>
      </c>
      <c r="AX66" s="405">
        <f>SUBTOTAL(9,AX67:AX69)</f>
        <v>7.7809999999999997</v>
      </c>
      <c r="AY66" s="404">
        <f t="shared" si="17"/>
        <v>0</v>
      </c>
      <c r="AZ66" s="404">
        <f t="shared" si="17"/>
        <v>0</v>
      </c>
      <c r="BA66" s="24">
        <f>AX66+AP66</f>
        <v>7.7809999999999997</v>
      </c>
      <c r="BB66" s="7"/>
      <c r="BC66" s="7"/>
      <c r="BD66" s="7"/>
      <c r="BE66" s="7"/>
      <c r="BF66" s="7"/>
      <c r="BG66" s="7"/>
      <c r="BH66" s="7"/>
      <c r="BI66" s="6"/>
      <c r="BJ66" s="6"/>
      <c r="BK66" s="6"/>
      <c r="BL66" s="6"/>
      <c r="BM66" s="6"/>
      <c r="BN66" s="6"/>
      <c r="BO66" s="6"/>
      <c r="BP66" s="6"/>
      <c r="BQ66" s="6"/>
      <c r="BR66" s="6"/>
      <c r="BS66" s="6"/>
      <c r="BT66" s="6"/>
    </row>
    <row r="67" spans="1:90" ht="42" customHeight="1" outlineLevel="1" x14ac:dyDescent="0.25">
      <c r="A67" s="6"/>
      <c r="B67" s="397" t="s">
        <v>1544</v>
      </c>
      <c r="C67" s="398" t="s">
        <v>135</v>
      </c>
      <c r="D67" s="418" t="s">
        <v>93</v>
      </c>
      <c r="E67" s="408">
        <v>0</v>
      </c>
      <c r="F67" s="408">
        <v>0</v>
      </c>
      <c r="G67" s="408">
        <v>0</v>
      </c>
      <c r="H67" s="408">
        <v>0</v>
      </c>
      <c r="I67" s="408">
        <v>0</v>
      </c>
      <c r="J67" s="408">
        <v>0</v>
      </c>
      <c r="K67" s="408">
        <v>0</v>
      </c>
      <c r="L67" s="408">
        <v>0</v>
      </c>
      <c r="M67" s="617">
        <v>0</v>
      </c>
      <c r="N67" s="408">
        <v>0</v>
      </c>
      <c r="O67" s="408">
        <v>0</v>
      </c>
      <c r="P67" s="408">
        <v>0</v>
      </c>
      <c r="Q67" s="408">
        <v>0</v>
      </c>
      <c r="R67" s="408">
        <v>0</v>
      </c>
      <c r="S67" s="408">
        <v>0</v>
      </c>
      <c r="T67" s="408">
        <v>0</v>
      </c>
      <c r="U67" s="408">
        <v>0</v>
      </c>
      <c r="V67" s="408">
        <v>0</v>
      </c>
      <c r="W67" s="408">
        <v>0</v>
      </c>
      <c r="X67" s="408">
        <v>0</v>
      </c>
      <c r="Y67" s="408">
        <v>0</v>
      </c>
      <c r="Z67" s="408">
        <v>0</v>
      </c>
      <c r="AA67" s="408">
        <v>0</v>
      </c>
      <c r="AB67" s="408">
        <v>0</v>
      </c>
      <c r="AC67" s="408">
        <v>0</v>
      </c>
      <c r="AD67" s="408">
        <v>0</v>
      </c>
      <c r="AE67" s="408">
        <v>0</v>
      </c>
      <c r="AF67" s="408">
        <v>0</v>
      </c>
      <c r="AG67" s="408">
        <v>0</v>
      </c>
      <c r="AH67" s="408">
        <v>0</v>
      </c>
      <c r="AI67" s="408">
        <v>0</v>
      </c>
      <c r="AJ67" s="408">
        <v>0</v>
      </c>
      <c r="AK67" s="408">
        <v>0</v>
      </c>
      <c r="AL67" s="408">
        <v>0</v>
      </c>
      <c r="AM67" s="408">
        <v>0</v>
      </c>
      <c r="AN67" s="408">
        <v>0</v>
      </c>
      <c r="AO67" s="408">
        <v>0</v>
      </c>
      <c r="AP67" s="408">
        <v>0</v>
      </c>
      <c r="AQ67" s="408">
        <v>0</v>
      </c>
      <c r="AR67" s="408">
        <v>0</v>
      </c>
      <c r="AS67" s="408">
        <v>0</v>
      </c>
      <c r="AT67" s="408">
        <v>0</v>
      </c>
      <c r="AU67" s="408">
        <v>0</v>
      </c>
      <c r="AV67" s="408">
        <v>0</v>
      </c>
      <c r="AW67" s="408">
        <v>0</v>
      </c>
      <c r="AX67" s="408">
        <v>0</v>
      </c>
      <c r="AY67" s="408">
        <v>0</v>
      </c>
      <c r="AZ67" s="408">
        <v>0</v>
      </c>
      <c r="BA67" s="24">
        <f>AX67+AP67</f>
        <v>0</v>
      </c>
      <c r="BB67" s="7"/>
      <c r="BC67" s="7"/>
      <c r="BD67" s="7"/>
      <c r="BE67" s="7"/>
      <c r="BF67" s="7"/>
      <c r="BG67" s="7"/>
      <c r="BH67" s="7"/>
      <c r="BI67" s="6"/>
      <c r="BJ67" s="6"/>
      <c r="BK67" s="6"/>
      <c r="BL67" s="6"/>
      <c r="BM67" s="6"/>
      <c r="BN67" s="6"/>
      <c r="BO67" s="6"/>
      <c r="BP67" s="6"/>
      <c r="BQ67" s="6"/>
      <c r="BR67" s="6"/>
      <c r="BS67" s="6"/>
      <c r="BT67" s="6"/>
    </row>
    <row r="68" spans="1:90" ht="42" customHeight="1" x14ac:dyDescent="0.25">
      <c r="A68" s="6"/>
      <c r="B68" s="397" t="s">
        <v>1545</v>
      </c>
      <c r="C68" s="398" t="s">
        <v>138</v>
      </c>
      <c r="D68" s="418" t="s">
        <v>93</v>
      </c>
      <c r="E68" s="408">
        <f t="shared" ref="E68:AZ68" si="18">SUBTOTAL(9,E69:E69)</f>
        <v>0</v>
      </c>
      <c r="F68" s="408">
        <f t="shared" si="18"/>
        <v>0</v>
      </c>
      <c r="G68" s="408">
        <f t="shared" si="18"/>
        <v>0</v>
      </c>
      <c r="H68" s="408">
        <f t="shared" si="18"/>
        <v>0</v>
      </c>
      <c r="I68" s="408">
        <f t="shared" si="18"/>
        <v>0</v>
      </c>
      <c r="J68" s="408">
        <f t="shared" si="18"/>
        <v>0</v>
      </c>
      <c r="K68" s="408">
        <f t="shared" si="18"/>
        <v>0</v>
      </c>
      <c r="L68" s="408">
        <f t="shared" si="18"/>
        <v>0</v>
      </c>
      <c r="M68" s="408">
        <f t="shared" si="18"/>
        <v>0</v>
      </c>
      <c r="N68" s="408">
        <f t="shared" si="18"/>
        <v>0</v>
      </c>
      <c r="O68" s="408">
        <f t="shared" si="18"/>
        <v>0</v>
      </c>
      <c r="P68" s="408">
        <f t="shared" si="18"/>
        <v>0</v>
      </c>
      <c r="Q68" s="408">
        <f t="shared" si="18"/>
        <v>0</v>
      </c>
      <c r="R68" s="408">
        <f t="shared" si="18"/>
        <v>0</v>
      </c>
      <c r="S68" s="408">
        <f t="shared" si="18"/>
        <v>0</v>
      </c>
      <c r="T68" s="408">
        <f t="shared" si="18"/>
        <v>0</v>
      </c>
      <c r="U68" s="408">
        <f t="shared" si="18"/>
        <v>0</v>
      </c>
      <c r="V68" s="408">
        <f t="shared" si="18"/>
        <v>0</v>
      </c>
      <c r="W68" s="408">
        <f t="shared" si="18"/>
        <v>0</v>
      </c>
      <c r="X68" s="408">
        <f t="shared" si="18"/>
        <v>0</v>
      </c>
      <c r="Y68" s="408">
        <f t="shared" si="18"/>
        <v>0</v>
      </c>
      <c r="Z68" s="408">
        <f t="shared" si="18"/>
        <v>0</v>
      </c>
      <c r="AA68" s="408">
        <f t="shared" si="18"/>
        <v>0</v>
      </c>
      <c r="AB68" s="408">
        <f t="shared" si="18"/>
        <v>0</v>
      </c>
      <c r="AC68" s="408">
        <f t="shared" si="18"/>
        <v>0</v>
      </c>
      <c r="AD68" s="408">
        <f t="shared" si="18"/>
        <v>0</v>
      </c>
      <c r="AE68" s="408">
        <f t="shared" si="18"/>
        <v>0</v>
      </c>
      <c r="AF68" s="408">
        <f t="shared" si="18"/>
        <v>0</v>
      </c>
      <c r="AG68" s="408">
        <f t="shared" si="18"/>
        <v>0</v>
      </c>
      <c r="AH68" s="408">
        <f t="shared" si="18"/>
        <v>0</v>
      </c>
      <c r="AI68" s="408">
        <f t="shared" si="18"/>
        <v>0</v>
      </c>
      <c r="AJ68" s="408">
        <f t="shared" si="18"/>
        <v>0</v>
      </c>
      <c r="AK68" s="408">
        <f t="shared" si="18"/>
        <v>0</v>
      </c>
      <c r="AL68" s="408">
        <f t="shared" si="18"/>
        <v>0</v>
      </c>
      <c r="AM68" s="408">
        <f t="shared" si="18"/>
        <v>0</v>
      </c>
      <c r="AN68" s="408">
        <f t="shared" si="18"/>
        <v>0</v>
      </c>
      <c r="AO68" s="408">
        <f t="shared" si="18"/>
        <v>0</v>
      </c>
      <c r="AP68" s="408">
        <f t="shared" si="18"/>
        <v>0</v>
      </c>
      <c r="AQ68" s="408">
        <f t="shared" si="18"/>
        <v>0</v>
      </c>
      <c r="AR68" s="408">
        <f t="shared" si="18"/>
        <v>0</v>
      </c>
      <c r="AS68" s="408">
        <f t="shared" si="18"/>
        <v>0</v>
      </c>
      <c r="AT68" s="408">
        <f t="shared" si="18"/>
        <v>0</v>
      </c>
      <c r="AU68" s="408">
        <f t="shared" si="18"/>
        <v>0</v>
      </c>
      <c r="AV68" s="408">
        <f t="shared" si="18"/>
        <v>0</v>
      </c>
      <c r="AW68" s="408">
        <f t="shared" si="18"/>
        <v>7.7809999999999997</v>
      </c>
      <c r="AX68" s="408">
        <f t="shared" si="18"/>
        <v>7.7809999999999997</v>
      </c>
      <c r="AY68" s="408">
        <f t="shared" si="18"/>
        <v>0</v>
      </c>
      <c r="AZ68" s="408">
        <f t="shared" si="18"/>
        <v>0</v>
      </c>
      <c r="BA68" s="24">
        <f>AX68+AP68</f>
        <v>7.7809999999999997</v>
      </c>
    </row>
    <row r="69" spans="1:90" ht="33" customHeight="1" x14ac:dyDescent="0.25">
      <c r="B69" s="67" t="s">
        <v>1545</v>
      </c>
      <c r="C69" s="313" t="s">
        <v>1427</v>
      </c>
      <c r="D69" s="67" t="s">
        <v>1631</v>
      </c>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6">
        <v>7.7809999999999997</v>
      </c>
      <c r="AX69" s="316">
        <v>7.7809999999999997</v>
      </c>
      <c r="AY69" s="315"/>
      <c r="AZ69" s="315"/>
      <c r="BA69" s="26"/>
    </row>
    <row r="70" spans="1:90" ht="48" customHeight="1" x14ac:dyDescent="0.25">
      <c r="A70" s="6"/>
      <c r="B70" s="416" t="s">
        <v>122</v>
      </c>
      <c r="C70" s="417" t="s">
        <v>140</v>
      </c>
      <c r="D70" s="416" t="s">
        <v>93</v>
      </c>
      <c r="E70" s="404">
        <f t="shared" ref="E70:AZ70" si="19">E71+E72</f>
        <v>0</v>
      </c>
      <c r="F70" s="404">
        <f t="shared" si="19"/>
        <v>0</v>
      </c>
      <c r="G70" s="404">
        <f t="shared" si="19"/>
        <v>0</v>
      </c>
      <c r="H70" s="404">
        <f t="shared" si="19"/>
        <v>0</v>
      </c>
      <c r="I70" s="404">
        <f t="shared" si="19"/>
        <v>0</v>
      </c>
      <c r="J70" s="404">
        <f t="shared" si="19"/>
        <v>0</v>
      </c>
      <c r="K70" s="404">
        <f t="shared" si="19"/>
        <v>0</v>
      </c>
      <c r="L70" s="404">
        <f t="shared" si="19"/>
        <v>0</v>
      </c>
      <c r="M70" s="615">
        <f t="shared" si="19"/>
        <v>0</v>
      </c>
      <c r="N70" s="404">
        <f t="shared" si="19"/>
        <v>0</v>
      </c>
      <c r="O70" s="404">
        <f t="shared" si="19"/>
        <v>0</v>
      </c>
      <c r="P70" s="404">
        <f t="shared" si="19"/>
        <v>0</v>
      </c>
      <c r="Q70" s="404">
        <f t="shared" si="19"/>
        <v>0</v>
      </c>
      <c r="R70" s="404">
        <f t="shared" si="19"/>
        <v>0</v>
      </c>
      <c r="S70" s="404">
        <f t="shared" si="19"/>
        <v>0</v>
      </c>
      <c r="T70" s="404">
        <f t="shared" si="19"/>
        <v>0</v>
      </c>
      <c r="U70" s="404">
        <f t="shared" si="19"/>
        <v>0</v>
      </c>
      <c r="V70" s="404">
        <f t="shared" si="19"/>
        <v>0</v>
      </c>
      <c r="W70" s="405">
        <f t="shared" si="19"/>
        <v>0</v>
      </c>
      <c r="X70" s="405">
        <f t="shared" si="19"/>
        <v>0</v>
      </c>
      <c r="Y70" s="404">
        <f t="shared" si="19"/>
        <v>0</v>
      </c>
      <c r="Z70" s="404">
        <f t="shared" si="19"/>
        <v>0</v>
      </c>
      <c r="AA70" s="404">
        <f t="shared" si="19"/>
        <v>0</v>
      </c>
      <c r="AB70" s="404">
        <f t="shared" si="19"/>
        <v>0</v>
      </c>
      <c r="AC70" s="404">
        <f t="shared" si="19"/>
        <v>0</v>
      </c>
      <c r="AD70" s="404">
        <f t="shared" si="19"/>
        <v>0</v>
      </c>
      <c r="AE70" s="404">
        <f t="shared" si="19"/>
        <v>0</v>
      </c>
      <c r="AF70" s="404">
        <f t="shared" si="19"/>
        <v>0</v>
      </c>
      <c r="AG70" s="404">
        <f t="shared" si="19"/>
        <v>0</v>
      </c>
      <c r="AH70" s="404">
        <f t="shared" si="19"/>
        <v>0</v>
      </c>
      <c r="AI70" s="404">
        <f t="shared" si="19"/>
        <v>0</v>
      </c>
      <c r="AJ70" s="404">
        <f t="shared" si="19"/>
        <v>0</v>
      </c>
      <c r="AK70" s="404">
        <f t="shared" si="19"/>
        <v>0</v>
      </c>
      <c r="AL70" s="404">
        <f t="shared" si="19"/>
        <v>0</v>
      </c>
      <c r="AM70" s="404">
        <f t="shared" si="19"/>
        <v>0</v>
      </c>
      <c r="AN70" s="404">
        <f t="shared" si="19"/>
        <v>0</v>
      </c>
      <c r="AO70" s="405">
        <f t="shared" si="19"/>
        <v>0</v>
      </c>
      <c r="AP70" s="405">
        <f t="shared" si="19"/>
        <v>0</v>
      </c>
      <c r="AQ70" s="405">
        <f t="shared" si="19"/>
        <v>0</v>
      </c>
      <c r="AR70" s="405">
        <f t="shared" si="19"/>
        <v>0</v>
      </c>
      <c r="AS70" s="405">
        <f t="shared" si="19"/>
        <v>0</v>
      </c>
      <c r="AT70" s="405">
        <f t="shared" si="19"/>
        <v>0</v>
      </c>
      <c r="AU70" s="405">
        <f t="shared" si="19"/>
        <v>0</v>
      </c>
      <c r="AV70" s="405">
        <f t="shared" si="19"/>
        <v>0</v>
      </c>
      <c r="AW70" s="405">
        <f t="shared" si="19"/>
        <v>0</v>
      </c>
      <c r="AX70" s="405">
        <f t="shared" si="19"/>
        <v>0</v>
      </c>
      <c r="AY70" s="405">
        <f t="shared" si="19"/>
        <v>0</v>
      </c>
      <c r="AZ70" s="405">
        <f t="shared" si="19"/>
        <v>0</v>
      </c>
      <c r="BA70" s="24">
        <f t="shared" ref="BA70:BA75" si="20">AX70+AP70</f>
        <v>0</v>
      </c>
    </row>
    <row r="71" spans="1:90" ht="42" customHeight="1" x14ac:dyDescent="0.25">
      <c r="A71" s="6"/>
      <c r="B71" s="397" t="s">
        <v>1546</v>
      </c>
      <c r="C71" s="398" t="s">
        <v>142</v>
      </c>
      <c r="D71" s="397" t="s">
        <v>93</v>
      </c>
      <c r="E71" s="408">
        <v>0</v>
      </c>
      <c r="F71" s="408">
        <v>0</v>
      </c>
      <c r="G71" s="408">
        <v>0</v>
      </c>
      <c r="H71" s="408">
        <v>0</v>
      </c>
      <c r="I71" s="408">
        <v>0</v>
      </c>
      <c r="J71" s="408">
        <v>0</v>
      </c>
      <c r="K71" s="408">
        <v>0</v>
      </c>
      <c r="L71" s="408">
        <v>0</v>
      </c>
      <c r="M71" s="617">
        <v>0</v>
      </c>
      <c r="N71" s="408">
        <v>0</v>
      </c>
      <c r="O71" s="408">
        <v>0</v>
      </c>
      <c r="P71" s="408">
        <v>0</v>
      </c>
      <c r="Q71" s="408">
        <v>0</v>
      </c>
      <c r="R71" s="408">
        <v>0</v>
      </c>
      <c r="S71" s="408">
        <v>0</v>
      </c>
      <c r="T71" s="408">
        <v>0</v>
      </c>
      <c r="U71" s="408">
        <v>0</v>
      </c>
      <c r="V71" s="408">
        <v>0</v>
      </c>
      <c r="W71" s="408">
        <v>0</v>
      </c>
      <c r="X71" s="408">
        <v>0</v>
      </c>
      <c r="Y71" s="408">
        <v>0</v>
      </c>
      <c r="Z71" s="408">
        <v>0</v>
      </c>
      <c r="AA71" s="408">
        <v>0</v>
      </c>
      <c r="AB71" s="408">
        <v>0</v>
      </c>
      <c r="AC71" s="408">
        <v>0</v>
      </c>
      <c r="AD71" s="408">
        <v>0</v>
      </c>
      <c r="AE71" s="408">
        <v>0</v>
      </c>
      <c r="AF71" s="408">
        <v>0</v>
      </c>
      <c r="AG71" s="408">
        <v>0</v>
      </c>
      <c r="AH71" s="408">
        <v>0</v>
      </c>
      <c r="AI71" s="408">
        <v>0</v>
      </c>
      <c r="AJ71" s="408">
        <v>0</v>
      </c>
      <c r="AK71" s="408">
        <v>0</v>
      </c>
      <c r="AL71" s="408">
        <v>0</v>
      </c>
      <c r="AM71" s="408">
        <v>0</v>
      </c>
      <c r="AN71" s="408">
        <v>0</v>
      </c>
      <c r="AO71" s="408">
        <v>0</v>
      </c>
      <c r="AP71" s="408">
        <v>0</v>
      </c>
      <c r="AQ71" s="408">
        <v>0</v>
      </c>
      <c r="AR71" s="408">
        <v>0</v>
      </c>
      <c r="AS71" s="408">
        <v>0</v>
      </c>
      <c r="AT71" s="408">
        <v>0</v>
      </c>
      <c r="AU71" s="408">
        <v>0</v>
      </c>
      <c r="AV71" s="408">
        <v>0</v>
      </c>
      <c r="AW71" s="408">
        <v>0</v>
      </c>
      <c r="AX71" s="408">
        <v>0</v>
      </c>
      <c r="AY71" s="408">
        <v>0</v>
      </c>
      <c r="AZ71" s="408">
        <v>0</v>
      </c>
      <c r="BA71" s="24">
        <f t="shared" si="20"/>
        <v>0</v>
      </c>
    </row>
    <row r="72" spans="1:90" ht="42" customHeight="1" x14ac:dyDescent="0.25">
      <c r="A72" s="6"/>
      <c r="B72" s="397" t="s">
        <v>1547</v>
      </c>
      <c r="C72" s="398" t="s">
        <v>144</v>
      </c>
      <c r="D72" s="397" t="s">
        <v>93</v>
      </c>
      <c r="E72" s="408">
        <v>0</v>
      </c>
      <c r="F72" s="408">
        <v>0</v>
      </c>
      <c r="G72" s="408">
        <v>0</v>
      </c>
      <c r="H72" s="408">
        <v>0</v>
      </c>
      <c r="I72" s="408">
        <v>0</v>
      </c>
      <c r="J72" s="408">
        <v>0</v>
      </c>
      <c r="K72" s="408">
        <v>0</v>
      </c>
      <c r="L72" s="408">
        <v>0</v>
      </c>
      <c r="M72" s="617">
        <v>0</v>
      </c>
      <c r="N72" s="408">
        <v>0</v>
      </c>
      <c r="O72" s="408">
        <v>0</v>
      </c>
      <c r="P72" s="408">
        <v>0</v>
      </c>
      <c r="Q72" s="408">
        <v>0</v>
      </c>
      <c r="R72" s="408">
        <v>0</v>
      </c>
      <c r="S72" s="408">
        <v>0</v>
      </c>
      <c r="T72" s="408">
        <v>0</v>
      </c>
      <c r="U72" s="408">
        <v>0</v>
      </c>
      <c r="V72" s="408">
        <v>0</v>
      </c>
      <c r="W72" s="408">
        <v>0</v>
      </c>
      <c r="X72" s="408">
        <v>0</v>
      </c>
      <c r="Y72" s="408">
        <v>0</v>
      </c>
      <c r="Z72" s="408">
        <v>0</v>
      </c>
      <c r="AA72" s="408">
        <v>0</v>
      </c>
      <c r="AB72" s="408">
        <v>0</v>
      </c>
      <c r="AC72" s="408">
        <v>0</v>
      </c>
      <c r="AD72" s="408">
        <v>0</v>
      </c>
      <c r="AE72" s="408">
        <v>0</v>
      </c>
      <c r="AF72" s="408">
        <v>0</v>
      </c>
      <c r="AG72" s="408">
        <v>0</v>
      </c>
      <c r="AH72" s="408">
        <v>0</v>
      </c>
      <c r="AI72" s="408">
        <v>0</v>
      </c>
      <c r="AJ72" s="408">
        <v>0</v>
      </c>
      <c r="AK72" s="408">
        <v>0</v>
      </c>
      <c r="AL72" s="408">
        <v>0</v>
      </c>
      <c r="AM72" s="408">
        <v>0</v>
      </c>
      <c r="AN72" s="408">
        <v>0</v>
      </c>
      <c r="AO72" s="408">
        <v>0</v>
      </c>
      <c r="AP72" s="408">
        <v>0</v>
      </c>
      <c r="AQ72" s="408">
        <v>0</v>
      </c>
      <c r="AR72" s="408">
        <v>0</v>
      </c>
      <c r="AS72" s="408">
        <v>0</v>
      </c>
      <c r="AT72" s="408">
        <v>0</v>
      </c>
      <c r="AU72" s="408">
        <v>0</v>
      </c>
      <c r="AV72" s="408">
        <v>0</v>
      </c>
      <c r="AW72" s="408">
        <v>0</v>
      </c>
      <c r="AX72" s="408">
        <v>0</v>
      </c>
      <c r="AY72" s="408">
        <v>0</v>
      </c>
      <c r="AZ72" s="408">
        <v>0</v>
      </c>
      <c r="BA72" s="24">
        <f t="shared" si="20"/>
        <v>0</v>
      </c>
    </row>
    <row r="73" spans="1:90" ht="48" customHeight="1" x14ac:dyDescent="0.25">
      <c r="A73" s="6"/>
      <c r="B73" s="416" t="s">
        <v>709</v>
      </c>
      <c r="C73" s="417" t="s">
        <v>146</v>
      </c>
      <c r="D73" s="416" t="s">
        <v>93</v>
      </c>
      <c r="E73" s="404">
        <f t="shared" ref="E73:AV73" si="21">E74+E75+E77+E78+E79+E80+E81+E88</f>
        <v>2</v>
      </c>
      <c r="F73" s="404">
        <f t="shared" si="21"/>
        <v>0</v>
      </c>
      <c r="G73" s="404">
        <f t="shared" si="21"/>
        <v>0</v>
      </c>
      <c r="H73" s="404">
        <f t="shared" si="21"/>
        <v>0</v>
      </c>
      <c r="I73" s="404">
        <f t="shared" si="21"/>
        <v>11.169</v>
      </c>
      <c r="J73" s="404">
        <f t="shared" si="21"/>
        <v>0</v>
      </c>
      <c r="K73" s="404">
        <f t="shared" si="21"/>
        <v>0</v>
      </c>
      <c r="L73" s="404">
        <f t="shared" si="21"/>
        <v>0</v>
      </c>
      <c r="M73" s="615">
        <f t="shared" si="21"/>
        <v>0</v>
      </c>
      <c r="N73" s="404">
        <f t="shared" si="21"/>
        <v>0</v>
      </c>
      <c r="O73" s="404">
        <f t="shared" si="21"/>
        <v>0</v>
      </c>
      <c r="P73" s="404">
        <f t="shared" si="21"/>
        <v>0</v>
      </c>
      <c r="Q73" s="404">
        <f t="shared" si="21"/>
        <v>0</v>
      </c>
      <c r="R73" s="404">
        <f t="shared" si="21"/>
        <v>0</v>
      </c>
      <c r="S73" s="404">
        <f t="shared" si="21"/>
        <v>0</v>
      </c>
      <c r="T73" s="404">
        <f t="shared" si="21"/>
        <v>0</v>
      </c>
      <c r="U73" s="404">
        <f t="shared" si="21"/>
        <v>0</v>
      </c>
      <c r="V73" s="404">
        <f t="shared" si="21"/>
        <v>0</v>
      </c>
      <c r="W73" s="404">
        <f t="shared" si="21"/>
        <v>0</v>
      </c>
      <c r="X73" s="404">
        <f t="shared" si="21"/>
        <v>0</v>
      </c>
      <c r="Y73" s="404">
        <f t="shared" si="21"/>
        <v>0</v>
      </c>
      <c r="Z73" s="404">
        <f t="shared" si="21"/>
        <v>0</v>
      </c>
      <c r="AA73" s="404">
        <f t="shared" si="21"/>
        <v>0</v>
      </c>
      <c r="AB73" s="404">
        <f t="shared" si="21"/>
        <v>0</v>
      </c>
      <c r="AC73" s="404">
        <f t="shared" si="21"/>
        <v>0</v>
      </c>
      <c r="AD73" s="404">
        <f t="shared" si="21"/>
        <v>0</v>
      </c>
      <c r="AE73" s="404">
        <f t="shared" si="21"/>
        <v>0</v>
      </c>
      <c r="AF73" s="404">
        <f t="shared" si="21"/>
        <v>0</v>
      </c>
      <c r="AG73" s="404">
        <f t="shared" si="21"/>
        <v>0</v>
      </c>
      <c r="AH73" s="404">
        <f t="shared" si="21"/>
        <v>0</v>
      </c>
      <c r="AI73" s="404">
        <f t="shared" si="21"/>
        <v>0</v>
      </c>
      <c r="AJ73" s="404">
        <f t="shared" si="21"/>
        <v>0</v>
      </c>
      <c r="AK73" s="404">
        <f t="shared" si="21"/>
        <v>0</v>
      </c>
      <c r="AL73" s="404">
        <f t="shared" si="21"/>
        <v>0</v>
      </c>
      <c r="AM73" s="404">
        <f t="shared" si="21"/>
        <v>0</v>
      </c>
      <c r="AN73" s="404">
        <f t="shared" si="21"/>
        <v>0</v>
      </c>
      <c r="AO73" s="405">
        <f t="shared" si="21"/>
        <v>0</v>
      </c>
      <c r="AP73" s="405">
        <f t="shared" si="21"/>
        <v>0</v>
      </c>
      <c r="AQ73" s="404">
        <f t="shared" si="21"/>
        <v>0</v>
      </c>
      <c r="AR73" s="404">
        <f t="shared" si="21"/>
        <v>0</v>
      </c>
      <c r="AS73" s="404">
        <f t="shared" si="21"/>
        <v>0</v>
      </c>
      <c r="AT73" s="404">
        <f t="shared" si="21"/>
        <v>0</v>
      </c>
      <c r="AU73" s="404">
        <f t="shared" si="21"/>
        <v>0</v>
      </c>
      <c r="AV73" s="404">
        <f t="shared" si="21"/>
        <v>0</v>
      </c>
      <c r="AW73" s="404"/>
      <c r="AX73" s="404"/>
      <c r="AY73" s="404">
        <f>AY74+AY75+AY77+AY78+AY79+AY80+AY81+AY88</f>
        <v>0</v>
      </c>
      <c r="AZ73" s="404">
        <f>AZ74+AZ75+AZ77+AZ78+AZ79+AZ80+AZ81+AZ88</f>
        <v>0</v>
      </c>
      <c r="BA73" s="24">
        <f t="shared" si="20"/>
        <v>0</v>
      </c>
    </row>
    <row r="74" spans="1:90" ht="42" customHeight="1" x14ac:dyDescent="0.25">
      <c r="A74" s="6"/>
      <c r="B74" s="415" t="s">
        <v>710</v>
      </c>
      <c r="C74" s="602" t="s">
        <v>164</v>
      </c>
      <c r="D74" s="601" t="s">
        <v>93</v>
      </c>
      <c r="E74" s="404">
        <v>0</v>
      </c>
      <c r="F74" s="404">
        <v>0</v>
      </c>
      <c r="G74" s="404">
        <v>0</v>
      </c>
      <c r="H74" s="404">
        <v>0</v>
      </c>
      <c r="I74" s="404">
        <v>0</v>
      </c>
      <c r="J74" s="404">
        <v>0</v>
      </c>
      <c r="K74" s="404">
        <v>0</v>
      </c>
      <c r="L74" s="404">
        <v>0</v>
      </c>
      <c r="M74" s="615">
        <v>0</v>
      </c>
      <c r="N74" s="404">
        <v>0</v>
      </c>
      <c r="O74" s="404">
        <v>0</v>
      </c>
      <c r="P74" s="404">
        <v>0</v>
      </c>
      <c r="Q74" s="404">
        <v>0</v>
      </c>
      <c r="R74" s="404">
        <v>0</v>
      </c>
      <c r="S74" s="404">
        <v>0</v>
      </c>
      <c r="T74" s="404">
        <v>0</v>
      </c>
      <c r="U74" s="404">
        <v>0</v>
      </c>
      <c r="V74" s="404">
        <v>0</v>
      </c>
      <c r="W74" s="404">
        <v>0</v>
      </c>
      <c r="X74" s="404">
        <v>0</v>
      </c>
      <c r="Y74" s="404">
        <v>0</v>
      </c>
      <c r="Z74" s="404">
        <v>0</v>
      </c>
      <c r="AA74" s="404">
        <v>0</v>
      </c>
      <c r="AB74" s="404">
        <v>0</v>
      </c>
      <c r="AC74" s="404">
        <v>0</v>
      </c>
      <c r="AD74" s="404">
        <v>0</v>
      </c>
      <c r="AE74" s="404">
        <v>0</v>
      </c>
      <c r="AF74" s="404">
        <v>0</v>
      </c>
      <c r="AG74" s="404">
        <v>0</v>
      </c>
      <c r="AH74" s="404">
        <v>0</v>
      </c>
      <c r="AI74" s="404">
        <v>0</v>
      </c>
      <c r="AJ74" s="404">
        <v>0</v>
      </c>
      <c r="AK74" s="404">
        <v>0</v>
      </c>
      <c r="AL74" s="404">
        <v>0</v>
      </c>
      <c r="AM74" s="404">
        <v>0</v>
      </c>
      <c r="AN74" s="404">
        <v>0</v>
      </c>
      <c r="AO74" s="404">
        <v>0</v>
      </c>
      <c r="AP74" s="404">
        <v>0</v>
      </c>
      <c r="AQ74" s="404">
        <v>0</v>
      </c>
      <c r="AR74" s="404">
        <v>0</v>
      </c>
      <c r="AS74" s="404">
        <v>0</v>
      </c>
      <c r="AT74" s="404">
        <v>0</v>
      </c>
      <c r="AU74" s="404">
        <v>0</v>
      </c>
      <c r="AV74" s="404">
        <v>0</v>
      </c>
      <c r="AW74" s="404">
        <v>0</v>
      </c>
      <c r="AX74" s="404">
        <v>0</v>
      </c>
      <c r="AY74" s="404">
        <v>0</v>
      </c>
      <c r="AZ74" s="404">
        <v>0</v>
      </c>
      <c r="BA74" s="24">
        <f t="shared" si="20"/>
        <v>0</v>
      </c>
    </row>
    <row r="75" spans="1:90" ht="42" customHeight="1" x14ac:dyDescent="0.25">
      <c r="A75" s="6"/>
      <c r="B75" s="600" t="s">
        <v>1548</v>
      </c>
      <c r="C75" s="420" t="s">
        <v>166</v>
      </c>
      <c r="D75" s="397" t="s">
        <v>93</v>
      </c>
      <c r="E75" s="400">
        <f t="shared" ref="E75:AZ75" si="22">SUBTOTAL(9,E76)</f>
        <v>0</v>
      </c>
      <c r="F75" s="400">
        <f t="shared" si="22"/>
        <v>0</v>
      </c>
      <c r="G75" s="400">
        <f t="shared" si="22"/>
        <v>0</v>
      </c>
      <c r="H75" s="400">
        <f t="shared" si="22"/>
        <v>0</v>
      </c>
      <c r="I75" s="400">
        <f t="shared" si="22"/>
        <v>0</v>
      </c>
      <c r="J75" s="400">
        <f t="shared" si="22"/>
        <v>0</v>
      </c>
      <c r="K75" s="400">
        <f t="shared" si="22"/>
        <v>0</v>
      </c>
      <c r="L75" s="400">
        <f t="shared" si="22"/>
        <v>0</v>
      </c>
      <c r="M75" s="614">
        <f t="shared" si="22"/>
        <v>0</v>
      </c>
      <c r="N75" s="400">
        <f t="shared" si="22"/>
        <v>0</v>
      </c>
      <c r="O75" s="400">
        <f t="shared" si="22"/>
        <v>0</v>
      </c>
      <c r="P75" s="400">
        <f t="shared" si="22"/>
        <v>0</v>
      </c>
      <c r="Q75" s="400">
        <f t="shared" si="22"/>
        <v>0</v>
      </c>
      <c r="R75" s="400">
        <f t="shared" si="22"/>
        <v>0</v>
      </c>
      <c r="S75" s="400">
        <f t="shared" si="22"/>
        <v>0</v>
      </c>
      <c r="T75" s="400">
        <f t="shared" si="22"/>
        <v>0</v>
      </c>
      <c r="U75" s="400">
        <f t="shared" si="22"/>
        <v>0</v>
      </c>
      <c r="V75" s="400">
        <f t="shared" si="22"/>
        <v>0</v>
      </c>
      <c r="W75" s="400">
        <f t="shared" si="22"/>
        <v>0</v>
      </c>
      <c r="X75" s="400">
        <f t="shared" si="22"/>
        <v>0</v>
      </c>
      <c r="Y75" s="400">
        <f t="shared" si="22"/>
        <v>0</v>
      </c>
      <c r="Z75" s="400">
        <f t="shared" si="22"/>
        <v>0</v>
      </c>
      <c r="AA75" s="400">
        <f t="shared" si="22"/>
        <v>0</v>
      </c>
      <c r="AB75" s="400">
        <f t="shared" si="22"/>
        <v>0</v>
      </c>
      <c r="AC75" s="400">
        <f t="shared" si="22"/>
        <v>0</v>
      </c>
      <c r="AD75" s="400">
        <f t="shared" si="22"/>
        <v>0</v>
      </c>
      <c r="AE75" s="400">
        <f t="shared" si="22"/>
        <v>0</v>
      </c>
      <c r="AF75" s="400">
        <f t="shared" si="22"/>
        <v>0</v>
      </c>
      <c r="AG75" s="400">
        <f t="shared" si="22"/>
        <v>0</v>
      </c>
      <c r="AH75" s="400">
        <f t="shared" si="22"/>
        <v>0</v>
      </c>
      <c r="AI75" s="400">
        <f t="shared" si="22"/>
        <v>0</v>
      </c>
      <c r="AJ75" s="400">
        <f t="shared" si="22"/>
        <v>0</v>
      </c>
      <c r="AK75" s="400">
        <f t="shared" si="22"/>
        <v>0</v>
      </c>
      <c r="AL75" s="400">
        <f t="shared" si="22"/>
        <v>0</v>
      </c>
      <c r="AM75" s="400">
        <f t="shared" si="22"/>
        <v>0</v>
      </c>
      <c r="AN75" s="400">
        <f t="shared" si="22"/>
        <v>0</v>
      </c>
      <c r="AO75" s="408">
        <v>0</v>
      </c>
      <c r="AP75" s="408">
        <v>0</v>
      </c>
      <c r="AQ75" s="400">
        <f t="shared" si="22"/>
        <v>0</v>
      </c>
      <c r="AR75" s="400">
        <f t="shared" si="22"/>
        <v>0</v>
      </c>
      <c r="AS75" s="400">
        <f t="shared" si="22"/>
        <v>0</v>
      </c>
      <c r="AT75" s="400">
        <f t="shared" si="22"/>
        <v>0</v>
      </c>
      <c r="AU75" s="400">
        <f t="shared" si="22"/>
        <v>0</v>
      </c>
      <c r="AV75" s="400">
        <f t="shared" si="22"/>
        <v>0</v>
      </c>
      <c r="AW75" s="400">
        <f t="shared" si="22"/>
        <v>0</v>
      </c>
      <c r="AX75" s="400">
        <f t="shared" si="22"/>
        <v>0</v>
      </c>
      <c r="AY75" s="400">
        <f t="shared" si="22"/>
        <v>0</v>
      </c>
      <c r="AZ75" s="400">
        <f t="shared" si="22"/>
        <v>0</v>
      </c>
      <c r="BA75" s="24">
        <f t="shared" si="20"/>
        <v>0</v>
      </c>
    </row>
    <row r="76" spans="1:90" ht="33" hidden="1" customHeight="1" x14ac:dyDescent="0.25">
      <c r="B76" s="311"/>
      <c r="C76" s="312"/>
      <c r="D76" s="67"/>
      <c r="E76" s="316"/>
      <c r="F76" s="316"/>
      <c r="G76" s="316"/>
      <c r="H76" s="316"/>
      <c r="I76" s="316"/>
      <c r="J76" s="316"/>
      <c r="K76" s="316"/>
      <c r="L76" s="316"/>
      <c r="M76" s="378"/>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68">
        <v>2.5</v>
      </c>
      <c r="AP76" s="547">
        <v>1E-4</v>
      </c>
      <c r="AQ76" s="316"/>
      <c r="AR76" s="316"/>
      <c r="AS76" s="316"/>
      <c r="AT76" s="316"/>
      <c r="AU76" s="316"/>
      <c r="AV76" s="316"/>
      <c r="AW76" s="316"/>
      <c r="AX76" s="316"/>
      <c r="AY76" s="316"/>
      <c r="AZ76" s="316"/>
      <c r="BA76" s="26"/>
    </row>
    <row r="77" spans="1:90" ht="42" customHeight="1" x14ac:dyDescent="0.25">
      <c r="A77" s="6"/>
      <c r="B77" s="397" t="s">
        <v>1549</v>
      </c>
      <c r="C77" s="398" t="s">
        <v>168</v>
      </c>
      <c r="D77" s="397" t="s">
        <v>93</v>
      </c>
      <c r="E77" s="400">
        <v>0</v>
      </c>
      <c r="F77" s="400">
        <v>0</v>
      </c>
      <c r="G77" s="400">
        <v>0</v>
      </c>
      <c r="H77" s="400">
        <v>0</v>
      </c>
      <c r="I77" s="400">
        <v>0</v>
      </c>
      <c r="J77" s="400">
        <v>0</v>
      </c>
      <c r="K77" s="400">
        <v>0</v>
      </c>
      <c r="L77" s="400">
        <v>0</v>
      </c>
      <c r="M77" s="614">
        <v>0</v>
      </c>
      <c r="N77" s="400">
        <v>0</v>
      </c>
      <c r="O77" s="400">
        <v>0</v>
      </c>
      <c r="P77" s="400">
        <v>0</v>
      </c>
      <c r="Q77" s="400">
        <v>0</v>
      </c>
      <c r="R77" s="400">
        <v>0</v>
      </c>
      <c r="S77" s="400">
        <v>0</v>
      </c>
      <c r="T77" s="400">
        <v>0</v>
      </c>
      <c r="U77" s="400">
        <v>0</v>
      </c>
      <c r="V77" s="400">
        <v>0</v>
      </c>
      <c r="W77" s="400">
        <v>0</v>
      </c>
      <c r="X77" s="400">
        <v>0</v>
      </c>
      <c r="Y77" s="400">
        <v>0</v>
      </c>
      <c r="Z77" s="400">
        <v>0</v>
      </c>
      <c r="AA77" s="400">
        <v>0</v>
      </c>
      <c r="AB77" s="400">
        <v>0</v>
      </c>
      <c r="AC77" s="400">
        <v>0</v>
      </c>
      <c r="AD77" s="400">
        <v>0</v>
      </c>
      <c r="AE77" s="400">
        <v>0</v>
      </c>
      <c r="AF77" s="400">
        <v>0</v>
      </c>
      <c r="AG77" s="400">
        <v>0</v>
      </c>
      <c r="AH77" s="400">
        <v>0</v>
      </c>
      <c r="AI77" s="400">
        <v>0</v>
      </c>
      <c r="AJ77" s="400">
        <v>0</v>
      </c>
      <c r="AK77" s="400">
        <v>0</v>
      </c>
      <c r="AL77" s="400">
        <v>0</v>
      </c>
      <c r="AM77" s="400">
        <v>0</v>
      </c>
      <c r="AN77" s="400">
        <v>0</v>
      </c>
      <c r="AO77" s="400">
        <v>0</v>
      </c>
      <c r="AP77" s="400">
        <v>0</v>
      </c>
      <c r="AQ77" s="400">
        <v>0</v>
      </c>
      <c r="AR77" s="400">
        <v>0</v>
      </c>
      <c r="AS77" s="400">
        <v>0</v>
      </c>
      <c r="AT77" s="400">
        <v>0</v>
      </c>
      <c r="AU77" s="400">
        <v>0</v>
      </c>
      <c r="AV77" s="400">
        <v>0</v>
      </c>
      <c r="AW77" s="400">
        <v>0</v>
      </c>
      <c r="AX77" s="400">
        <v>0</v>
      </c>
      <c r="AY77" s="400">
        <v>0</v>
      </c>
      <c r="AZ77" s="400">
        <v>0</v>
      </c>
      <c r="BA77" s="24">
        <f>AX77+AP77</f>
        <v>0</v>
      </c>
    </row>
    <row r="78" spans="1:90" s="4" customFormat="1" ht="48" customHeight="1" x14ac:dyDescent="0.25">
      <c r="A78" s="6"/>
      <c r="B78" s="416" t="s">
        <v>124</v>
      </c>
      <c r="C78" s="417" t="s">
        <v>170</v>
      </c>
      <c r="D78" s="601" t="s">
        <v>93</v>
      </c>
      <c r="E78" s="404">
        <v>0</v>
      </c>
      <c r="F78" s="404">
        <v>0</v>
      </c>
      <c r="G78" s="404">
        <v>0</v>
      </c>
      <c r="H78" s="404">
        <v>0</v>
      </c>
      <c r="I78" s="404">
        <v>0</v>
      </c>
      <c r="J78" s="404">
        <v>0</v>
      </c>
      <c r="K78" s="404">
        <v>0</v>
      </c>
      <c r="L78" s="404">
        <v>0</v>
      </c>
      <c r="M78" s="615">
        <v>0</v>
      </c>
      <c r="N78" s="404">
        <v>0</v>
      </c>
      <c r="O78" s="404">
        <v>0</v>
      </c>
      <c r="P78" s="404">
        <v>0</v>
      </c>
      <c r="Q78" s="404">
        <v>0</v>
      </c>
      <c r="R78" s="404">
        <v>0</v>
      </c>
      <c r="S78" s="404">
        <v>0</v>
      </c>
      <c r="T78" s="404">
        <v>0</v>
      </c>
      <c r="U78" s="404">
        <v>0</v>
      </c>
      <c r="V78" s="404">
        <v>0</v>
      </c>
      <c r="W78" s="404">
        <v>0</v>
      </c>
      <c r="X78" s="404">
        <v>0</v>
      </c>
      <c r="Y78" s="404">
        <v>0</v>
      </c>
      <c r="Z78" s="404">
        <v>0</v>
      </c>
      <c r="AA78" s="404">
        <v>0</v>
      </c>
      <c r="AB78" s="404">
        <v>0</v>
      </c>
      <c r="AC78" s="404">
        <v>0</v>
      </c>
      <c r="AD78" s="404">
        <v>0</v>
      </c>
      <c r="AE78" s="404">
        <v>0</v>
      </c>
      <c r="AF78" s="404">
        <v>0</v>
      </c>
      <c r="AG78" s="404">
        <v>0</v>
      </c>
      <c r="AH78" s="404">
        <v>0</v>
      </c>
      <c r="AI78" s="404">
        <v>0</v>
      </c>
      <c r="AJ78" s="404">
        <v>0</v>
      </c>
      <c r="AK78" s="404">
        <v>0</v>
      </c>
      <c r="AL78" s="404">
        <v>0</v>
      </c>
      <c r="AM78" s="404">
        <v>0</v>
      </c>
      <c r="AN78" s="404">
        <v>0</v>
      </c>
      <c r="AO78" s="404">
        <v>0</v>
      </c>
      <c r="AP78" s="404">
        <v>0</v>
      </c>
      <c r="AQ78" s="404">
        <v>0</v>
      </c>
      <c r="AR78" s="404">
        <v>0</v>
      </c>
      <c r="AS78" s="404">
        <v>0</v>
      </c>
      <c r="AT78" s="404">
        <v>0</v>
      </c>
      <c r="AU78" s="404">
        <v>0</v>
      </c>
      <c r="AV78" s="404">
        <v>0</v>
      </c>
      <c r="AW78" s="404">
        <v>0</v>
      </c>
      <c r="AX78" s="404">
        <v>0</v>
      </c>
      <c r="AY78" s="404">
        <v>0</v>
      </c>
      <c r="AZ78" s="404">
        <v>0</v>
      </c>
      <c r="BA78" s="24">
        <f>AX78+AP78</f>
        <v>0</v>
      </c>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row>
    <row r="79" spans="1:90" s="4" customFormat="1" ht="42" customHeight="1" x14ac:dyDescent="0.25">
      <c r="A79" s="6"/>
      <c r="B79" s="397" t="s">
        <v>712</v>
      </c>
      <c r="C79" s="398" t="s">
        <v>172</v>
      </c>
      <c r="D79" s="397" t="s">
        <v>93</v>
      </c>
      <c r="E79" s="400">
        <v>0</v>
      </c>
      <c r="F79" s="400">
        <v>0</v>
      </c>
      <c r="G79" s="400">
        <v>0</v>
      </c>
      <c r="H79" s="400">
        <v>0</v>
      </c>
      <c r="I79" s="400">
        <v>0</v>
      </c>
      <c r="J79" s="400">
        <v>0</v>
      </c>
      <c r="K79" s="400">
        <v>0</v>
      </c>
      <c r="L79" s="400">
        <v>0</v>
      </c>
      <c r="M79" s="614">
        <v>0</v>
      </c>
      <c r="N79" s="400">
        <v>0</v>
      </c>
      <c r="O79" s="400">
        <v>0</v>
      </c>
      <c r="P79" s="400">
        <v>0</v>
      </c>
      <c r="Q79" s="400">
        <v>0</v>
      </c>
      <c r="R79" s="400">
        <v>0</v>
      </c>
      <c r="S79" s="400">
        <v>0</v>
      </c>
      <c r="T79" s="400">
        <v>0</v>
      </c>
      <c r="U79" s="400">
        <v>0</v>
      </c>
      <c r="V79" s="400">
        <v>0</v>
      </c>
      <c r="W79" s="400">
        <v>0</v>
      </c>
      <c r="X79" s="400">
        <v>0</v>
      </c>
      <c r="Y79" s="400">
        <v>0</v>
      </c>
      <c r="Z79" s="400">
        <v>0</v>
      </c>
      <c r="AA79" s="400">
        <v>0</v>
      </c>
      <c r="AB79" s="400">
        <v>0</v>
      </c>
      <c r="AC79" s="400">
        <v>0</v>
      </c>
      <c r="AD79" s="400">
        <v>0</v>
      </c>
      <c r="AE79" s="400">
        <v>0</v>
      </c>
      <c r="AF79" s="400">
        <v>0</v>
      </c>
      <c r="AG79" s="400">
        <v>0</v>
      </c>
      <c r="AH79" s="400">
        <v>0</v>
      </c>
      <c r="AI79" s="400">
        <v>0</v>
      </c>
      <c r="AJ79" s="400">
        <v>0</v>
      </c>
      <c r="AK79" s="400">
        <v>0</v>
      </c>
      <c r="AL79" s="400">
        <v>0</v>
      </c>
      <c r="AM79" s="400">
        <v>0</v>
      </c>
      <c r="AN79" s="400">
        <v>0</v>
      </c>
      <c r="AO79" s="400">
        <v>0</v>
      </c>
      <c r="AP79" s="400">
        <v>0</v>
      </c>
      <c r="AQ79" s="400">
        <v>0</v>
      </c>
      <c r="AR79" s="400">
        <v>0</v>
      </c>
      <c r="AS79" s="400">
        <v>0</v>
      </c>
      <c r="AT79" s="400">
        <v>0</v>
      </c>
      <c r="AU79" s="400">
        <v>0</v>
      </c>
      <c r="AV79" s="400">
        <v>0</v>
      </c>
      <c r="AW79" s="400">
        <v>0</v>
      </c>
      <c r="AX79" s="400">
        <v>0</v>
      </c>
      <c r="AY79" s="400">
        <v>0</v>
      </c>
      <c r="AZ79" s="400">
        <v>0</v>
      </c>
      <c r="BA79" s="24">
        <f>AX79+AP79</f>
        <v>0</v>
      </c>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row>
    <row r="80" spans="1:90" s="4" customFormat="1" ht="42" customHeight="1" x14ac:dyDescent="0.25">
      <c r="A80" s="6"/>
      <c r="B80" s="397" t="s">
        <v>713</v>
      </c>
      <c r="C80" s="398" t="s">
        <v>645</v>
      </c>
      <c r="D80" s="397" t="s">
        <v>93</v>
      </c>
      <c r="E80" s="400">
        <v>0</v>
      </c>
      <c r="F80" s="400">
        <v>0</v>
      </c>
      <c r="G80" s="400">
        <v>0</v>
      </c>
      <c r="H80" s="400">
        <v>0</v>
      </c>
      <c r="I80" s="400">
        <v>0</v>
      </c>
      <c r="J80" s="400">
        <v>0</v>
      </c>
      <c r="K80" s="400">
        <v>0</v>
      </c>
      <c r="L80" s="400">
        <v>0</v>
      </c>
      <c r="M80" s="614">
        <v>0</v>
      </c>
      <c r="N80" s="400">
        <v>0</v>
      </c>
      <c r="O80" s="400">
        <v>0</v>
      </c>
      <c r="P80" s="400">
        <v>0</v>
      </c>
      <c r="Q80" s="400">
        <v>0</v>
      </c>
      <c r="R80" s="400">
        <v>0</v>
      </c>
      <c r="S80" s="400">
        <v>0</v>
      </c>
      <c r="T80" s="400">
        <v>0</v>
      </c>
      <c r="U80" s="400">
        <v>0</v>
      </c>
      <c r="V80" s="400">
        <v>0</v>
      </c>
      <c r="W80" s="400">
        <v>0</v>
      </c>
      <c r="X80" s="400">
        <v>0</v>
      </c>
      <c r="Y80" s="400">
        <v>0</v>
      </c>
      <c r="Z80" s="400">
        <v>0</v>
      </c>
      <c r="AA80" s="400">
        <v>0</v>
      </c>
      <c r="AB80" s="400">
        <v>0</v>
      </c>
      <c r="AC80" s="400">
        <v>0</v>
      </c>
      <c r="AD80" s="400">
        <v>0</v>
      </c>
      <c r="AE80" s="400">
        <v>0</v>
      </c>
      <c r="AF80" s="400">
        <v>0</v>
      </c>
      <c r="AG80" s="400">
        <v>0</v>
      </c>
      <c r="AH80" s="400">
        <v>0</v>
      </c>
      <c r="AI80" s="400">
        <v>0</v>
      </c>
      <c r="AJ80" s="400">
        <v>0</v>
      </c>
      <c r="AK80" s="400">
        <v>0</v>
      </c>
      <c r="AL80" s="400">
        <v>0</v>
      </c>
      <c r="AM80" s="400">
        <v>0</v>
      </c>
      <c r="AN80" s="400">
        <v>0</v>
      </c>
      <c r="AO80" s="400">
        <v>0</v>
      </c>
      <c r="AP80" s="400">
        <v>0</v>
      </c>
      <c r="AQ80" s="400">
        <v>0</v>
      </c>
      <c r="AR80" s="400">
        <v>0</v>
      </c>
      <c r="AS80" s="400">
        <v>0</v>
      </c>
      <c r="AT80" s="400">
        <v>0</v>
      </c>
      <c r="AU80" s="400">
        <v>0</v>
      </c>
      <c r="AV80" s="400">
        <v>0</v>
      </c>
      <c r="AW80" s="400">
        <v>0</v>
      </c>
      <c r="AX80" s="400">
        <v>0</v>
      </c>
      <c r="AY80" s="400">
        <v>0</v>
      </c>
      <c r="AZ80" s="400">
        <v>0</v>
      </c>
      <c r="BA80" s="24">
        <f>AX80+AP80</f>
        <v>0</v>
      </c>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row>
    <row r="81" spans="1:90" s="4" customFormat="1" ht="48" customHeight="1" x14ac:dyDescent="0.25">
      <c r="A81" s="6"/>
      <c r="B81" s="416" t="s">
        <v>126</v>
      </c>
      <c r="C81" s="602" t="s">
        <v>175</v>
      </c>
      <c r="D81" s="601" t="s">
        <v>93</v>
      </c>
      <c r="E81" s="405">
        <f>SUBTOTAL(9,E82:E87)</f>
        <v>2</v>
      </c>
      <c r="F81" s="405">
        <f>SUBTOTAL(9,F82:F87)</f>
        <v>0</v>
      </c>
      <c r="G81" s="405">
        <f>SUBTOTAL(9,G82:G87)</f>
        <v>0</v>
      </c>
      <c r="H81" s="405">
        <f>SUBTOTAL(9,H82:H87)</f>
        <v>0</v>
      </c>
      <c r="I81" s="405">
        <f>SUBTOTAL(9,I82:I87)</f>
        <v>11.169</v>
      </c>
      <c r="J81" s="404">
        <f t="shared" ref="J81:AV81" si="23">SUBTOTAL(9,J82:J82)</f>
        <v>0</v>
      </c>
      <c r="K81" s="404">
        <f t="shared" si="23"/>
        <v>0</v>
      </c>
      <c r="L81" s="404">
        <f t="shared" si="23"/>
        <v>0</v>
      </c>
      <c r="M81" s="404">
        <f t="shared" si="23"/>
        <v>0</v>
      </c>
      <c r="N81" s="404">
        <f t="shared" si="23"/>
        <v>0</v>
      </c>
      <c r="O81" s="404">
        <f t="shared" si="23"/>
        <v>0</v>
      </c>
      <c r="P81" s="404">
        <f t="shared" si="23"/>
        <v>0</v>
      </c>
      <c r="Q81" s="404">
        <f t="shared" si="23"/>
        <v>0</v>
      </c>
      <c r="R81" s="404">
        <f t="shared" si="23"/>
        <v>0</v>
      </c>
      <c r="S81" s="404">
        <f t="shared" si="23"/>
        <v>0</v>
      </c>
      <c r="T81" s="404">
        <f t="shared" si="23"/>
        <v>0</v>
      </c>
      <c r="U81" s="404">
        <f t="shared" si="23"/>
        <v>0</v>
      </c>
      <c r="V81" s="404">
        <f t="shared" si="23"/>
        <v>0</v>
      </c>
      <c r="W81" s="404">
        <f t="shared" si="23"/>
        <v>0</v>
      </c>
      <c r="X81" s="404">
        <f t="shared" si="23"/>
        <v>0</v>
      </c>
      <c r="Y81" s="404">
        <f t="shared" si="23"/>
        <v>0</v>
      </c>
      <c r="Z81" s="404">
        <f t="shared" si="23"/>
        <v>0</v>
      </c>
      <c r="AA81" s="404">
        <f t="shared" si="23"/>
        <v>0</v>
      </c>
      <c r="AB81" s="404">
        <f t="shared" si="23"/>
        <v>0</v>
      </c>
      <c r="AC81" s="404">
        <f t="shared" si="23"/>
        <v>0</v>
      </c>
      <c r="AD81" s="404">
        <f t="shared" si="23"/>
        <v>0</v>
      </c>
      <c r="AE81" s="404">
        <f t="shared" si="23"/>
        <v>0</v>
      </c>
      <c r="AF81" s="404">
        <f t="shared" si="23"/>
        <v>0</v>
      </c>
      <c r="AG81" s="404">
        <f t="shared" si="23"/>
        <v>0</v>
      </c>
      <c r="AH81" s="404">
        <f t="shared" si="23"/>
        <v>0</v>
      </c>
      <c r="AI81" s="404">
        <f t="shared" si="23"/>
        <v>0</v>
      </c>
      <c r="AJ81" s="404">
        <f t="shared" si="23"/>
        <v>0</v>
      </c>
      <c r="AK81" s="404">
        <f t="shared" si="23"/>
        <v>0</v>
      </c>
      <c r="AL81" s="404">
        <f t="shared" si="23"/>
        <v>0</v>
      </c>
      <c r="AM81" s="404">
        <f t="shared" si="23"/>
        <v>0</v>
      </c>
      <c r="AN81" s="404">
        <f t="shared" si="23"/>
        <v>0</v>
      </c>
      <c r="AO81" s="404">
        <f t="shared" si="23"/>
        <v>0</v>
      </c>
      <c r="AP81" s="404">
        <f t="shared" si="23"/>
        <v>0</v>
      </c>
      <c r="AQ81" s="404">
        <f t="shared" si="23"/>
        <v>0</v>
      </c>
      <c r="AR81" s="404">
        <f t="shared" si="23"/>
        <v>0</v>
      </c>
      <c r="AS81" s="404">
        <f t="shared" si="23"/>
        <v>0</v>
      </c>
      <c r="AT81" s="404">
        <f t="shared" si="23"/>
        <v>0</v>
      </c>
      <c r="AU81" s="404">
        <f t="shared" si="23"/>
        <v>0</v>
      </c>
      <c r="AV81" s="404">
        <f t="shared" si="23"/>
        <v>0</v>
      </c>
      <c r="AW81" s="405">
        <f>SUBTOTAL(9,AW82:AW87)</f>
        <v>35.988</v>
      </c>
      <c r="AX81" s="405">
        <f>SUBTOTAL(9,AX82:AX87)</f>
        <v>41.812999999999995</v>
      </c>
      <c r="AY81" s="404">
        <f>SUBTOTAL(9,AY82:AY82)</f>
        <v>0</v>
      </c>
      <c r="AZ81" s="404">
        <f>SUBTOTAL(9,AZ82:AZ82)</f>
        <v>0</v>
      </c>
      <c r="BA81" s="24">
        <f>AX81+AP81</f>
        <v>41.812999999999995</v>
      </c>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row>
    <row r="82" spans="1:90" s="4" customFormat="1" ht="33" customHeight="1" x14ac:dyDescent="0.25">
      <c r="A82" s="6"/>
      <c r="B82" s="67" t="s">
        <v>126</v>
      </c>
      <c r="C82" s="620" t="s">
        <v>1439</v>
      </c>
      <c r="D82" s="421" t="s">
        <v>1638</v>
      </c>
      <c r="E82" s="316"/>
      <c r="F82" s="316"/>
      <c r="G82" s="316"/>
      <c r="H82" s="316"/>
      <c r="I82" s="316">
        <v>2.4</v>
      </c>
      <c r="J82" s="316"/>
      <c r="K82" s="316"/>
      <c r="L82" s="316"/>
      <c r="M82" s="378"/>
      <c r="N82" s="316"/>
      <c r="O82" s="316"/>
      <c r="P82" s="316"/>
      <c r="Q82" s="316"/>
      <c r="R82" s="316"/>
      <c r="S82" s="316"/>
      <c r="T82" s="316"/>
      <c r="U82" s="316"/>
      <c r="V82" s="316"/>
      <c r="W82" s="316"/>
      <c r="X82" s="316"/>
      <c r="Y82" s="316"/>
      <c r="Z82" s="316"/>
      <c r="AA82" s="316"/>
      <c r="AB82" s="316"/>
      <c r="AC82" s="316"/>
      <c r="AD82" s="316"/>
      <c r="AE82" s="316"/>
      <c r="AF82" s="316"/>
      <c r="AG82" s="316"/>
      <c r="AH82" s="316"/>
      <c r="AI82" s="316"/>
      <c r="AJ82" s="316"/>
      <c r="AK82" s="316"/>
      <c r="AL82" s="316"/>
      <c r="AM82" s="316"/>
      <c r="AN82" s="316"/>
      <c r="AO82" s="316"/>
      <c r="AP82" s="316"/>
      <c r="AQ82" s="316"/>
      <c r="AR82" s="316"/>
      <c r="AS82" s="316"/>
      <c r="AT82" s="316"/>
      <c r="AU82" s="316"/>
      <c r="AV82" s="316"/>
      <c r="AW82" s="316">
        <v>6.8330000000000002</v>
      </c>
      <c r="AX82" s="316">
        <v>6</v>
      </c>
      <c r="AY82" s="316"/>
      <c r="AZ82" s="316"/>
      <c r="BA82" s="24"/>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row>
    <row r="83" spans="1:90" s="4" customFormat="1" ht="33" customHeight="1" x14ac:dyDescent="0.25">
      <c r="A83" s="6"/>
      <c r="B83" s="67" t="s">
        <v>126</v>
      </c>
      <c r="C83" s="620" t="s">
        <v>1430</v>
      </c>
      <c r="D83" s="421" t="s">
        <v>1642</v>
      </c>
      <c r="E83" s="316"/>
      <c r="F83" s="316"/>
      <c r="G83" s="316"/>
      <c r="H83" s="316"/>
      <c r="I83" s="316">
        <v>2.698</v>
      </c>
      <c r="J83" s="316"/>
      <c r="K83" s="316"/>
      <c r="L83" s="316"/>
      <c r="M83" s="378"/>
      <c r="N83" s="316"/>
      <c r="O83" s="316"/>
      <c r="P83" s="316"/>
      <c r="Q83" s="316"/>
      <c r="R83" s="316"/>
      <c r="S83" s="316"/>
      <c r="T83" s="316"/>
      <c r="U83" s="316"/>
      <c r="V83" s="316"/>
      <c r="W83" s="316"/>
      <c r="X83" s="316"/>
      <c r="Y83" s="316"/>
      <c r="Z83" s="316"/>
      <c r="AA83" s="316"/>
      <c r="AB83" s="316"/>
      <c r="AC83" s="316"/>
      <c r="AD83" s="316"/>
      <c r="AE83" s="316"/>
      <c r="AF83" s="316"/>
      <c r="AG83" s="316"/>
      <c r="AH83" s="316"/>
      <c r="AI83" s="316"/>
      <c r="AJ83" s="316"/>
      <c r="AK83" s="316"/>
      <c r="AL83" s="316"/>
      <c r="AM83" s="316"/>
      <c r="AN83" s="316"/>
      <c r="AO83" s="316"/>
      <c r="AP83" s="316"/>
      <c r="AQ83" s="316"/>
      <c r="AR83" s="316"/>
      <c r="AS83" s="316"/>
      <c r="AT83" s="316"/>
      <c r="AU83" s="316"/>
      <c r="AV83" s="316"/>
      <c r="AW83" s="316">
        <v>12.906000000000001</v>
      </c>
      <c r="AX83" s="316">
        <v>12.906000000000001</v>
      </c>
      <c r="AY83" s="316"/>
      <c r="AZ83" s="316"/>
      <c r="BA83" s="24"/>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row>
    <row r="84" spans="1:90" s="4" customFormat="1" ht="33" customHeight="1" x14ac:dyDescent="0.25">
      <c r="A84" s="6"/>
      <c r="B84" s="67" t="s">
        <v>126</v>
      </c>
      <c r="C84" s="620" t="s">
        <v>1435</v>
      </c>
      <c r="D84" s="421" t="s">
        <v>1634</v>
      </c>
      <c r="E84" s="316"/>
      <c r="F84" s="316"/>
      <c r="G84" s="316"/>
      <c r="H84" s="316"/>
      <c r="I84" s="316">
        <v>0.35</v>
      </c>
      <c r="J84" s="316"/>
      <c r="K84" s="316"/>
      <c r="L84" s="316"/>
      <c r="M84" s="378"/>
      <c r="N84" s="316"/>
      <c r="O84" s="316"/>
      <c r="P84" s="316"/>
      <c r="Q84" s="316"/>
      <c r="R84" s="316"/>
      <c r="S84" s="316"/>
      <c r="T84" s="316"/>
      <c r="U84" s="316"/>
      <c r="V84" s="316"/>
      <c r="W84" s="316"/>
      <c r="X84" s="316"/>
      <c r="Y84" s="316"/>
      <c r="Z84" s="316"/>
      <c r="AA84" s="316"/>
      <c r="AB84" s="316"/>
      <c r="AC84" s="316"/>
      <c r="AD84" s="316"/>
      <c r="AE84" s="316"/>
      <c r="AF84" s="316"/>
      <c r="AG84" s="316"/>
      <c r="AH84" s="316"/>
      <c r="AI84" s="316"/>
      <c r="AJ84" s="316"/>
      <c r="AK84" s="316"/>
      <c r="AL84" s="316"/>
      <c r="AM84" s="316"/>
      <c r="AN84" s="316"/>
      <c r="AO84" s="316"/>
      <c r="AP84" s="316"/>
      <c r="AQ84" s="316"/>
      <c r="AR84" s="316"/>
      <c r="AS84" s="316"/>
      <c r="AT84" s="316"/>
      <c r="AU84" s="316"/>
      <c r="AV84" s="316"/>
      <c r="AW84" s="316">
        <v>3.0830000000000002</v>
      </c>
      <c r="AX84" s="316">
        <v>3.0830000000000002</v>
      </c>
      <c r="AY84" s="316"/>
      <c r="AZ84" s="316"/>
      <c r="BA84" s="24"/>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row>
    <row r="85" spans="1:90" s="4" customFormat="1" ht="33" customHeight="1" x14ac:dyDescent="0.25">
      <c r="A85" s="6"/>
      <c r="B85" s="67" t="s">
        <v>126</v>
      </c>
      <c r="C85" s="620" t="s">
        <v>1436</v>
      </c>
      <c r="D85" s="421" t="s">
        <v>1643</v>
      </c>
      <c r="E85" s="316"/>
      <c r="F85" s="316"/>
      <c r="G85" s="316"/>
      <c r="H85" s="316"/>
      <c r="I85" s="316">
        <v>2.2000000000000002</v>
      </c>
      <c r="J85" s="316"/>
      <c r="K85" s="316"/>
      <c r="L85" s="316"/>
      <c r="M85" s="378"/>
      <c r="N85" s="316"/>
      <c r="O85" s="316"/>
      <c r="P85" s="316"/>
      <c r="Q85" s="316"/>
      <c r="R85" s="316"/>
      <c r="S85" s="316"/>
      <c r="T85" s="316"/>
      <c r="U85" s="316"/>
      <c r="V85" s="316"/>
      <c r="W85" s="316"/>
      <c r="X85" s="316"/>
      <c r="Y85" s="316"/>
      <c r="Z85" s="316"/>
      <c r="AA85" s="316"/>
      <c r="AB85" s="316"/>
      <c r="AC85" s="316"/>
      <c r="AD85" s="316"/>
      <c r="AE85" s="316"/>
      <c r="AF85" s="316"/>
      <c r="AG85" s="316"/>
      <c r="AH85" s="316"/>
      <c r="AI85" s="316"/>
      <c r="AJ85" s="316"/>
      <c r="AK85" s="316"/>
      <c r="AL85" s="316"/>
      <c r="AM85" s="316"/>
      <c r="AN85" s="316"/>
      <c r="AO85" s="316"/>
      <c r="AP85" s="316"/>
      <c r="AQ85" s="316"/>
      <c r="AR85" s="316"/>
      <c r="AS85" s="316"/>
      <c r="AT85" s="316"/>
      <c r="AU85" s="316"/>
      <c r="AV85" s="316"/>
      <c r="AW85" s="316">
        <v>4.5830000000000002</v>
      </c>
      <c r="AX85" s="316">
        <v>4.5830000000000002</v>
      </c>
      <c r="AY85" s="316"/>
      <c r="AZ85" s="316"/>
      <c r="BA85" s="24"/>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row>
    <row r="86" spans="1:90" s="4" customFormat="1" ht="33" customHeight="1" x14ac:dyDescent="0.25">
      <c r="A86" s="6"/>
      <c r="B86" s="67" t="s">
        <v>126</v>
      </c>
      <c r="C86" s="313" t="s">
        <v>1433</v>
      </c>
      <c r="D86" s="67" t="s">
        <v>1641</v>
      </c>
      <c r="E86" s="316">
        <v>2</v>
      </c>
      <c r="F86" s="316"/>
      <c r="G86" s="316"/>
      <c r="H86" s="316"/>
      <c r="I86" s="316">
        <v>3.5209999999999999</v>
      </c>
      <c r="J86" s="316"/>
      <c r="K86" s="316"/>
      <c r="L86" s="316"/>
      <c r="M86" s="378"/>
      <c r="N86" s="316"/>
      <c r="O86" s="316"/>
      <c r="P86" s="316"/>
      <c r="Q86" s="316"/>
      <c r="R86" s="316"/>
      <c r="S86" s="316"/>
      <c r="T86" s="316"/>
      <c r="U86" s="316"/>
      <c r="V86" s="316"/>
      <c r="W86" s="316"/>
      <c r="X86" s="316"/>
      <c r="Y86" s="316"/>
      <c r="Z86" s="316"/>
      <c r="AA86" s="316"/>
      <c r="AB86" s="316"/>
      <c r="AC86" s="316"/>
      <c r="AD86" s="316"/>
      <c r="AE86" s="316"/>
      <c r="AF86" s="316"/>
      <c r="AG86" s="316"/>
      <c r="AH86" s="316"/>
      <c r="AI86" s="316"/>
      <c r="AJ86" s="316"/>
      <c r="AK86" s="316"/>
      <c r="AL86" s="316"/>
      <c r="AM86" s="316"/>
      <c r="AN86" s="316"/>
      <c r="AO86" s="316"/>
      <c r="AP86" s="316"/>
      <c r="AQ86" s="316"/>
      <c r="AR86" s="316"/>
      <c r="AS86" s="316"/>
      <c r="AT86" s="316"/>
      <c r="AU86" s="316"/>
      <c r="AV86" s="316"/>
      <c r="AW86" s="316">
        <v>5.5</v>
      </c>
      <c r="AX86" s="316">
        <v>12.157999999999999</v>
      </c>
      <c r="AY86" s="316"/>
      <c r="AZ86" s="316"/>
      <c r="BA86" s="24"/>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row>
    <row r="87" spans="1:90" s="4" customFormat="1" ht="33" customHeight="1" x14ac:dyDescent="0.25">
      <c r="A87" s="6"/>
      <c r="B87" s="67" t="s">
        <v>126</v>
      </c>
      <c r="C87" s="620" t="s">
        <v>1437</v>
      </c>
      <c r="D87" s="421" t="s">
        <v>1624</v>
      </c>
      <c r="E87" s="316"/>
      <c r="F87" s="316"/>
      <c r="G87" s="316"/>
      <c r="H87" s="316"/>
      <c r="I87" s="316"/>
      <c r="J87" s="316"/>
      <c r="K87" s="316"/>
      <c r="L87" s="316"/>
      <c r="M87" s="378"/>
      <c r="N87" s="316"/>
      <c r="O87" s="316"/>
      <c r="P87" s="316"/>
      <c r="Q87" s="316"/>
      <c r="R87" s="316"/>
      <c r="S87" s="316"/>
      <c r="T87" s="316"/>
      <c r="U87" s="316"/>
      <c r="V87" s="316"/>
      <c r="W87" s="316"/>
      <c r="X87" s="316"/>
      <c r="Y87" s="316"/>
      <c r="Z87" s="316"/>
      <c r="AA87" s="316"/>
      <c r="AB87" s="316"/>
      <c r="AC87" s="316"/>
      <c r="AD87" s="316"/>
      <c r="AE87" s="316"/>
      <c r="AF87" s="316"/>
      <c r="AG87" s="316"/>
      <c r="AH87" s="316"/>
      <c r="AI87" s="316"/>
      <c r="AJ87" s="316"/>
      <c r="AK87" s="316"/>
      <c r="AL87" s="316"/>
      <c r="AM87" s="316"/>
      <c r="AN87" s="316"/>
      <c r="AO87" s="316"/>
      <c r="AP87" s="316"/>
      <c r="AQ87" s="316"/>
      <c r="AR87" s="316"/>
      <c r="AS87" s="316"/>
      <c r="AT87" s="316"/>
      <c r="AU87" s="316"/>
      <c r="AV87" s="316"/>
      <c r="AW87" s="316">
        <v>3.0830000000000002</v>
      </c>
      <c r="AX87" s="316">
        <v>3.0830000000000002</v>
      </c>
      <c r="AY87" s="316"/>
      <c r="AZ87" s="316"/>
      <c r="BA87" s="24"/>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row>
    <row r="88" spans="1:90" s="4" customFormat="1" ht="48" customHeight="1" x14ac:dyDescent="0.25">
      <c r="A88" s="6"/>
      <c r="B88" s="416" t="s">
        <v>724</v>
      </c>
      <c r="C88" s="602" t="s">
        <v>177</v>
      </c>
      <c r="D88" s="601" t="s">
        <v>93</v>
      </c>
      <c r="E88" s="404">
        <v>0</v>
      </c>
      <c r="F88" s="404">
        <v>0</v>
      </c>
      <c r="G88" s="404">
        <v>0</v>
      </c>
      <c r="H88" s="404">
        <v>0</v>
      </c>
      <c r="I88" s="404">
        <v>0</v>
      </c>
      <c r="J88" s="404">
        <v>0</v>
      </c>
      <c r="K88" s="404">
        <v>0</v>
      </c>
      <c r="L88" s="404">
        <v>0</v>
      </c>
      <c r="M88" s="615">
        <v>0</v>
      </c>
      <c r="N88" s="404">
        <v>0</v>
      </c>
      <c r="O88" s="404">
        <v>0</v>
      </c>
      <c r="P88" s="404">
        <v>0</v>
      </c>
      <c r="Q88" s="404">
        <v>0</v>
      </c>
      <c r="R88" s="404">
        <v>0</v>
      </c>
      <c r="S88" s="404">
        <v>0</v>
      </c>
      <c r="T88" s="404">
        <v>0</v>
      </c>
      <c r="U88" s="404">
        <v>0</v>
      </c>
      <c r="V88" s="404">
        <v>0</v>
      </c>
      <c r="W88" s="404">
        <v>0</v>
      </c>
      <c r="X88" s="404">
        <v>0</v>
      </c>
      <c r="Y88" s="404">
        <v>0</v>
      </c>
      <c r="Z88" s="404">
        <v>0</v>
      </c>
      <c r="AA88" s="404">
        <v>0</v>
      </c>
      <c r="AB88" s="404">
        <v>0</v>
      </c>
      <c r="AC88" s="404">
        <v>0</v>
      </c>
      <c r="AD88" s="404">
        <v>0</v>
      </c>
      <c r="AE88" s="404">
        <v>0</v>
      </c>
      <c r="AF88" s="404">
        <v>0</v>
      </c>
      <c r="AG88" s="404">
        <v>0</v>
      </c>
      <c r="AH88" s="404">
        <v>0</v>
      </c>
      <c r="AI88" s="404">
        <v>0</v>
      </c>
      <c r="AJ88" s="404">
        <v>0</v>
      </c>
      <c r="AK88" s="404">
        <v>0</v>
      </c>
      <c r="AL88" s="404">
        <v>0</v>
      </c>
      <c r="AM88" s="404">
        <v>0</v>
      </c>
      <c r="AN88" s="404">
        <v>0</v>
      </c>
      <c r="AO88" s="404">
        <v>0</v>
      </c>
      <c r="AP88" s="404">
        <v>0</v>
      </c>
      <c r="AQ88" s="404">
        <v>0</v>
      </c>
      <c r="AR88" s="404">
        <v>0</v>
      </c>
      <c r="AS88" s="404">
        <v>0</v>
      </c>
      <c r="AT88" s="404">
        <v>0</v>
      </c>
      <c r="AU88" s="404">
        <v>0</v>
      </c>
      <c r="AV88" s="404">
        <v>0</v>
      </c>
      <c r="AW88" s="404">
        <v>0</v>
      </c>
      <c r="AX88" s="404">
        <v>0</v>
      </c>
      <c r="AY88" s="404">
        <v>0</v>
      </c>
      <c r="AZ88" s="404">
        <v>0</v>
      </c>
      <c r="BA88" s="24">
        <f t="shared" ref="BA88:BA95" si="24">AX88+AP88</f>
        <v>0</v>
      </c>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row>
    <row r="89" spans="1:90" s="4" customFormat="1" ht="48" customHeight="1" x14ac:dyDescent="0.25">
      <c r="A89" s="6"/>
      <c r="B89" s="416" t="s">
        <v>732</v>
      </c>
      <c r="C89" s="417" t="s">
        <v>179</v>
      </c>
      <c r="D89" s="416" t="s">
        <v>93</v>
      </c>
      <c r="E89" s="404">
        <f>E90+E91</f>
        <v>0</v>
      </c>
      <c r="F89" s="404">
        <f>F90+F91</f>
        <v>0</v>
      </c>
      <c r="G89" s="404">
        <f t="shared" ref="G89:AZ89" si="25">G90+G91</f>
        <v>0</v>
      </c>
      <c r="H89" s="404">
        <f t="shared" si="25"/>
        <v>0</v>
      </c>
      <c r="I89" s="404">
        <f t="shared" si="25"/>
        <v>0</v>
      </c>
      <c r="J89" s="404">
        <f t="shared" si="25"/>
        <v>0</v>
      </c>
      <c r="K89" s="404">
        <f t="shared" si="25"/>
        <v>0</v>
      </c>
      <c r="L89" s="404">
        <f t="shared" si="25"/>
        <v>0</v>
      </c>
      <c r="M89" s="615">
        <f t="shared" si="25"/>
        <v>0</v>
      </c>
      <c r="N89" s="404">
        <f t="shared" si="25"/>
        <v>0</v>
      </c>
      <c r="O89" s="404">
        <f t="shared" si="25"/>
        <v>0</v>
      </c>
      <c r="P89" s="404">
        <f t="shared" si="25"/>
        <v>0</v>
      </c>
      <c r="Q89" s="404">
        <f t="shared" si="25"/>
        <v>0</v>
      </c>
      <c r="R89" s="404">
        <f t="shared" si="25"/>
        <v>0</v>
      </c>
      <c r="S89" s="404">
        <f t="shared" si="25"/>
        <v>0</v>
      </c>
      <c r="T89" s="404">
        <f t="shared" si="25"/>
        <v>0</v>
      </c>
      <c r="U89" s="404">
        <f t="shared" si="25"/>
        <v>0</v>
      </c>
      <c r="V89" s="404">
        <f t="shared" si="25"/>
        <v>0</v>
      </c>
      <c r="W89" s="404">
        <f t="shared" si="25"/>
        <v>0</v>
      </c>
      <c r="X89" s="404">
        <f t="shared" si="25"/>
        <v>0</v>
      </c>
      <c r="Y89" s="404">
        <f t="shared" si="25"/>
        <v>0</v>
      </c>
      <c r="Z89" s="404">
        <f t="shared" si="25"/>
        <v>0</v>
      </c>
      <c r="AA89" s="404">
        <f t="shared" si="25"/>
        <v>0</v>
      </c>
      <c r="AB89" s="404">
        <f t="shared" si="25"/>
        <v>0</v>
      </c>
      <c r="AC89" s="404">
        <f t="shared" si="25"/>
        <v>0</v>
      </c>
      <c r="AD89" s="404">
        <f t="shared" si="25"/>
        <v>0</v>
      </c>
      <c r="AE89" s="404">
        <f t="shared" si="25"/>
        <v>0</v>
      </c>
      <c r="AF89" s="404">
        <f t="shared" si="25"/>
        <v>0</v>
      </c>
      <c r="AG89" s="404">
        <f t="shared" si="25"/>
        <v>0</v>
      </c>
      <c r="AH89" s="404">
        <f t="shared" si="25"/>
        <v>0</v>
      </c>
      <c r="AI89" s="404">
        <f t="shared" si="25"/>
        <v>0</v>
      </c>
      <c r="AJ89" s="404">
        <f t="shared" si="25"/>
        <v>0</v>
      </c>
      <c r="AK89" s="404">
        <f t="shared" si="25"/>
        <v>0</v>
      </c>
      <c r="AL89" s="404">
        <f t="shared" si="25"/>
        <v>0</v>
      </c>
      <c r="AM89" s="404">
        <f t="shared" si="25"/>
        <v>0</v>
      </c>
      <c r="AN89" s="404">
        <f t="shared" si="25"/>
        <v>0</v>
      </c>
      <c r="AO89" s="404">
        <f t="shared" si="25"/>
        <v>0</v>
      </c>
      <c r="AP89" s="404">
        <f t="shared" si="25"/>
        <v>0</v>
      </c>
      <c r="AQ89" s="404">
        <f t="shared" si="25"/>
        <v>0</v>
      </c>
      <c r="AR89" s="404">
        <f t="shared" si="25"/>
        <v>0</v>
      </c>
      <c r="AS89" s="404">
        <f t="shared" si="25"/>
        <v>0</v>
      </c>
      <c r="AT89" s="404">
        <f t="shared" si="25"/>
        <v>0</v>
      </c>
      <c r="AU89" s="404">
        <f t="shared" si="25"/>
        <v>0</v>
      </c>
      <c r="AV89" s="404">
        <f t="shared" si="25"/>
        <v>0</v>
      </c>
      <c r="AW89" s="404">
        <v>0</v>
      </c>
      <c r="AX89" s="404">
        <v>0</v>
      </c>
      <c r="AY89" s="404">
        <f t="shared" si="25"/>
        <v>0</v>
      </c>
      <c r="AZ89" s="404">
        <f t="shared" si="25"/>
        <v>0</v>
      </c>
      <c r="BA89" s="24">
        <f t="shared" si="24"/>
        <v>0</v>
      </c>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row>
    <row r="90" spans="1:90" s="4" customFormat="1" ht="48" customHeight="1" x14ac:dyDescent="0.25">
      <c r="A90" s="6"/>
      <c r="B90" s="416" t="s">
        <v>130</v>
      </c>
      <c r="C90" s="417" t="s">
        <v>1550</v>
      </c>
      <c r="D90" s="416" t="s">
        <v>93</v>
      </c>
      <c r="E90" s="404">
        <v>0</v>
      </c>
      <c r="F90" s="404">
        <v>0</v>
      </c>
      <c r="G90" s="404">
        <v>0</v>
      </c>
      <c r="H90" s="404">
        <v>0</v>
      </c>
      <c r="I90" s="404">
        <v>0</v>
      </c>
      <c r="J90" s="404">
        <v>0</v>
      </c>
      <c r="K90" s="404">
        <v>0</v>
      </c>
      <c r="L90" s="404">
        <v>0</v>
      </c>
      <c r="M90" s="615">
        <v>0</v>
      </c>
      <c r="N90" s="404">
        <v>0</v>
      </c>
      <c r="O90" s="404">
        <v>0</v>
      </c>
      <c r="P90" s="404">
        <v>0</v>
      </c>
      <c r="Q90" s="404">
        <v>0</v>
      </c>
      <c r="R90" s="404">
        <v>0</v>
      </c>
      <c r="S90" s="404">
        <v>0</v>
      </c>
      <c r="T90" s="404">
        <v>0</v>
      </c>
      <c r="U90" s="404">
        <v>0</v>
      </c>
      <c r="V90" s="404">
        <v>0</v>
      </c>
      <c r="W90" s="404">
        <v>0</v>
      </c>
      <c r="X90" s="404">
        <v>0</v>
      </c>
      <c r="Y90" s="404">
        <v>0</v>
      </c>
      <c r="Z90" s="404">
        <v>0</v>
      </c>
      <c r="AA90" s="404">
        <v>0</v>
      </c>
      <c r="AB90" s="404">
        <v>0</v>
      </c>
      <c r="AC90" s="404">
        <v>0</v>
      </c>
      <c r="AD90" s="404">
        <v>0</v>
      </c>
      <c r="AE90" s="404">
        <v>0</v>
      </c>
      <c r="AF90" s="404">
        <v>0</v>
      </c>
      <c r="AG90" s="404">
        <v>0</v>
      </c>
      <c r="AH90" s="404">
        <v>0</v>
      </c>
      <c r="AI90" s="404">
        <v>0</v>
      </c>
      <c r="AJ90" s="404">
        <v>0</v>
      </c>
      <c r="AK90" s="404">
        <v>0</v>
      </c>
      <c r="AL90" s="404">
        <v>0</v>
      </c>
      <c r="AM90" s="404">
        <v>0</v>
      </c>
      <c r="AN90" s="404">
        <v>0</v>
      </c>
      <c r="AO90" s="404">
        <v>0</v>
      </c>
      <c r="AP90" s="404">
        <v>0</v>
      </c>
      <c r="AQ90" s="404">
        <v>0</v>
      </c>
      <c r="AR90" s="404">
        <v>0</v>
      </c>
      <c r="AS90" s="404">
        <v>0</v>
      </c>
      <c r="AT90" s="404">
        <v>0</v>
      </c>
      <c r="AU90" s="404">
        <v>0</v>
      </c>
      <c r="AV90" s="404">
        <v>0</v>
      </c>
      <c r="AW90" s="405">
        <f>SUBTOTAL(9,AW91:AW130)</f>
        <v>34.667000000000002</v>
      </c>
      <c r="AX90" s="405">
        <f>SUBTOTAL(9,AX91:AX130)</f>
        <v>28.841999999999999</v>
      </c>
      <c r="AY90" s="404">
        <v>0</v>
      </c>
      <c r="AZ90" s="404">
        <v>0</v>
      </c>
      <c r="BA90" s="24">
        <f t="shared" si="24"/>
        <v>28.841999999999999</v>
      </c>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row>
    <row r="91" spans="1:90" s="4" customFormat="1" ht="48" customHeight="1" x14ac:dyDescent="0.25">
      <c r="A91" s="6"/>
      <c r="B91" s="416" t="s">
        <v>132</v>
      </c>
      <c r="C91" s="417" t="s">
        <v>793</v>
      </c>
      <c r="D91" s="416" t="s">
        <v>93</v>
      </c>
      <c r="E91" s="404">
        <v>0</v>
      </c>
      <c r="F91" s="404">
        <v>0</v>
      </c>
      <c r="G91" s="404">
        <v>0</v>
      </c>
      <c r="H91" s="404">
        <v>0</v>
      </c>
      <c r="I91" s="404">
        <v>0</v>
      </c>
      <c r="J91" s="404">
        <v>0</v>
      </c>
      <c r="K91" s="404">
        <v>0</v>
      </c>
      <c r="L91" s="404">
        <v>0</v>
      </c>
      <c r="M91" s="615">
        <v>0</v>
      </c>
      <c r="N91" s="404">
        <v>0</v>
      </c>
      <c r="O91" s="404">
        <v>0</v>
      </c>
      <c r="P91" s="404">
        <v>0</v>
      </c>
      <c r="Q91" s="404">
        <v>0</v>
      </c>
      <c r="R91" s="404">
        <v>0</v>
      </c>
      <c r="S91" s="404">
        <v>0</v>
      </c>
      <c r="T91" s="404">
        <v>0</v>
      </c>
      <c r="U91" s="404">
        <v>0</v>
      </c>
      <c r="V91" s="404">
        <v>0</v>
      </c>
      <c r="W91" s="404">
        <v>0</v>
      </c>
      <c r="X91" s="404">
        <v>0</v>
      </c>
      <c r="Y91" s="404">
        <v>0</v>
      </c>
      <c r="Z91" s="404">
        <v>0</v>
      </c>
      <c r="AA91" s="404">
        <v>0</v>
      </c>
      <c r="AB91" s="404">
        <v>0</v>
      </c>
      <c r="AC91" s="404">
        <v>0</v>
      </c>
      <c r="AD91" s="404">
        <v>0</v>
      </c>
      <c r="AE91" s="404">
        <v>0</v>
      </c>
      <c r="AF91" s="404">
        <v>0</v>
      </c>
      <c r="AG91" s="404">
        <v>0</v>
      </c>
      <c r="AH91" s="404">
        <v>0</v>
      </c>
      <c r="AI91" s="404">
        <v>0</v>
      </c>
      <c r="AJ91" s="404">
        <v>0</v>
      </c>
      <c r="AK91" s="404">
        <v>0</v>
      </c>
      <c r="AL91" s="404">
        <v>0</v>
      </c>
      <c r="AM91" s="404">
        <v>0</v>
      </c>
      <c r="AN91" s="404">
        <v>0</v>
      </c>
      <c r="AO91" s="404">
        <v>0</v>
      </c>
      <c r="AP91" s="404">
        <v>0</v>
      </c>
      <c r="AQ91" s="404">
        <v>0</v>
      </c>
      <c r="AR91" s="404">
        <v>0</v>
      </c>
      <c r="AS91" s="404">
        <v>0</v>
      </c>
      <c r="AT91" s="404">
        <v>0</v>
      </c>
      <c r="AU91" s="404">
        <v>0</v>
      </c>
      <c r="AV91" s="404">
        <v>0</v>
      </c>
      <c r="AW91" s="404">
        <v>0</v>
      </c>
      <c r="AX91" s="404">
        <v>0</v>
      </c>
      <c r="AY91" s="404">
        <v>0</v>
      </c>
      <c r="AZ91" s="404">
        <v>0</v>
      </c>
      <c r="BA91" s="24">
        <f t="shared" si="24"/>
        <v>0</v>
      </c>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row>
    <row r="92" spans="1:90" s="4" customFormat="1" ht="48" customHeight="1" x14ac:dyDescent="0.25">
      <c r="A92" s="6"/>
      <c r="B92" s="416" t="s">
        <v>134</v>
      </c>
      <c r="C92" s="417" t="s">
        <v>794</v>
      </c>
      <c r="D92" s="402" t="s">
        <v>93</v>
      </c>
      <c r="E92" s="404">
        <f t="shared" ref="E92:AN92" si="26">SUM(E93:E94)</f>
        <v>0</v>
      </c>
      <c r="F92" s="404">
        <f t="shared" si="26"/>
        <v>0</v>
      </c>
      <c r="G92" s="405">
        <f t="shared" si="26"/>
        <v>0</v>
      </c>
      <c r="H92" s="405">
        <f t="shared" si="26"/>
        <v>0</v>
      </c>
      <c r="I92" s="405">
        <f t="shared" si="26"/>
        <v>0</v>
      </c>
      <c r="J92" s="405">
        <f t="shared" si="26"/>
        <v>0</v>
      </c>
      <c r="K92" s="405">
        <f t="shared" si="26"/>
        <v>0</v>
      </c>
      <c r="L92" s="404">
        <f t="shared" si="26"/>
        <v>0</v>
      </c>
      <c r="M92" s="615">
        <f t="shared" si="26"/>
        <v>0</v>
      </c>
      <c r="N92" s="404">
        <f t="shared" si="26"/>
        <v>0</v>
      </c>
      <c r="O92" s="404">
        <f t="shared" si="26"/>
        <v>0</v>
      </c>
      <c r="P92" s="404">
        <f t="shared" si="26"/>
        <v>0</v>
      </c>
      <c r="Q92" s="404">
        <f t="shared" si="26"/>
        <v>0</v>
      </c>
      <c r="R92" s="404">
        <f t="shared" si="26"/>
        <v>0</v>
      </c>
      <c r="S92" s="404">
        <f t="shared" si="26"/>
        <v>0</v>
      </c>
      <c r="T92" s="404">
        <f t="shared" si="26"/>
        <v>0</v>
      </c>
      <c r="U92" s="404">
        <f t="shared" si="26"/>
        <v>0</v>
      </c>
      <c r="V92" s="404">
        <f t="shared" si="26"/>
        <v>0</v>
      </c>
      <c r="W92" s="404">
        <f t="shared" si="26"/>
        <v>0</v>
      </c>
      <c r="X92" s="404">
        <f t="shared" si="26"/>
        <v>0</v>
      </c>
      <c r="Y92" s="404">
        <f t="shared" si="26"/>
        <v>0</v>
      </c>
      <c r="Z92" s="404">
        <f t="shared" si="26"/>
        <v>0</v>
      </c>
      <c r="AA92" s="404">
        <f t="shared" si="26"/>
        <v>0</v>
      </c>
      <c r="AB92" s="404">
        <f t="shared" si="26"/>
        <v>0</v>
      </c>
      <c r="AC92" s="404">
        <f t="shared" si="26"/>
        <v>0</v>
      </c>
      <c r="AD92" s="404">
        <f t="shared" si="26"/>
        <v>0</v>
      </c>
      <c r="AE92" s="404">
        <f t="shared" si="26"/>
        <v>0</v>
      </c>
      <c r="AF92" s="404">
        <f t="shared" si="26"/>
        <v>0</v>
      </c>
      <c r="AG92" s="404">
        <f t="shared" si="26"/>
        <v>0</v>
      </c>
      <c r="AH92" s="404">
        <f t="shared" si="26"/>
        <v>0</v>
      </c>
      <c r="AI92" s="404">
        <f t="shared" si="26"/>
        <v>0</v>
      </c>
      <c r="AJ92" s="404">
        <f t="shared" si="26"/>
        <v>0</v>
      </c>
      <c r="AK92" s="404">
        <f t="shared" si="26"/>
        <v>0</v>
      </c>
      <c r="AL92" s="404">
        <f t="shared" si="26"/>
        <v>0</v>
      </c>
      <c r="AM92" s="404">
        <f t="shared" si="26"/>
        <v>0</v>
      </c>
      <c r="AN92" s="404">
        <f t="shared" si="26"/>
        <v>0</v>
      </c>
      <c r="AO92" s="404">
        <f>SUM(AO93:AO94)</f>
        <v>0</v>
      </c>
      <c r="AP92" s="404">
        <f>SUM(AP93:AP94)</f>
        <v>0</v>
      </c>
      <c r="AQ92" s="404">
        <f t="shared" ref="AQ92:AZ92" si="27">SUM(AQ93:AQ94)</f>
        <v>0</v>
      </c>
      <c r="AR92" s="404">
        <f t="shared" si="27"/>
        <v>0</v>
      </c>
      <c r="AS92" s="404">
        <f t="shared" si="27"/>
        <v>0</v>
      </c>
      <c r="AT92" s="404">
        <f t="shared" si="27"/>
        <v>0</v>
      </c>
      <c r="AU92" s="404">
        <f t="shared" si="27"/>
        <v>0</v>
      </c>
      <c r="AV92" s="404">
        <f t="shared" si="27"/>
        <v>0</v>
      </c>
      <c r="AW92" s="405">
        <f t="shared" si="27"/>
        <v>0</v>
      </c>
      <c r="AX92" s="404">
        <f t="shared" si="27"/>
        <v>0</v>
      </c>
      <c r="AY92" s="404">
        <f t="shared" si="27"/>
        <v>0</v>
      </c>
      <c r="AZ92" s="404">
        <f t="shared" si="27"/>
        <v>0</v>
      </c>
      <c r="BA92" s="24">
        <f t="shared" si="24"/>
        <v>0</v>
      </c>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row>
    <row r="93" spans="1:90" s="4" customFormat="1" ht="42" customHeight="1" x14ac:dyDescent="0.25">
      <c r="A93" s="6"/>
      <c r="B93" s="397" t="s">
        <v>136</v>
      </c>
      <c r="C93" s="398" t="s">
        <v>795</v>
      </c>
      <c r="D93" s="397" t="s">
        <v>93</v>
      </c>
      <c r="E93" s="400">
        <v>0</v>
      </c>
      <c r="F93" s="400">
        <v>0</v>
      </c>
      <c r="G93" s="400">
        <v>0</v>
      </c>
      <c r="H93" s="400">
        <v>0</v>
      </c>
      <c r="I93" s="400">
        <v>0</v>
      </c>
      <c r="J93" s="400">
        <v>0</v>
      </c>
      <c r="K93" s="400">
        <v>0</v>
      </c>
      <c r="L93" s="400">
        <v>0</v>
      </c>
      <c r="M93" s="614">
        <v>0</v>
      </c>
      <c r="N93" s="400">
        <v>0</v>
      </c>
      <c r="O93" s="400">
        <v>0</v>
      </c>
      <c r="P93" s="400">
        <v>0</v>
      </c>
      <c r="Q93" s="400">
        <v>0</v>
      </c>
      <c r="R93" s="400">
        <v>0</v>
      </c>
      <c r="S93" s="400">
        <v>0</v>
      </c>
      <c r="T93" s="400">
        <v>0</v>
      </c>
      <c r="U93" s="400">
        <v>0</v>
      </c>
      <c r="V93" s="400">
        <v>0</v>
      </c>
      <c r="W93" s="400">
        <v>0</v>
      </c>
      <c r="X93" s="400">
        <v>0</v>
      </c>
      <c r="Y93" s="400">
        <v>0</v>
      </c>
      <c r="Z93" s="400">
        <v>0</v>
      </c>
      <c r="AA93" s="400">
        <v>0</v>
      </c>
      <c r="AB93" s="400">
        <v>0</v>
      </c>
      <c r="AC93" s="400">
        <v>0</v>
      </c>
      <c r="AD93" s="400">
        <v>0</v>
      </c>
      <c r="AE93" s="400">
        <v>0</v>
      </c>
      <c r="AF93" s="400">
        <v>0</v>
      </c>
      <c r="AG93" s="400">
        <v>0</v>
      </c>
      <c r="AH93" s="400">
        <v>0</v>
      </c>
      <c r="AI93" s="400">
        <v>0</v>
      </c>
      <c r="AJ93" s="400">
        <v>0</v>
      </c>
      <c r="AK93" s="400">
        <v>0</v>
      </c>
      <c r="AL93" s="400">
        <v>0</v>
      </c>
      <c r="AM93" s="400">
        <v>0</v>
      </c>
      <c r="AN93" s="400">
        <v>0</v>
      </c>
      <c r="AO93" s="400">
        <v>0</v>
      </c>
      <c r="AP93" s="400">
        <v>0</v>
      </c>
      <c r="AQ93" s="400">
        <v>0</v>
      </c>
      <c r="AR93" s="400">
        <v>0</v>
      </c>
      <c r="AS93" s="400">
        <v>0</v>
      </c>
      <c r="AT93" s="400">
        <v>0</v>
      </c>
      <c r="AU93" s="400">
        <v>0</v>
      </c>
      <c r="AV93" s="400">
        <v>0</v>
      </c>
      <c r="AW93" s="400">
        <v>0</v>
      </c>
      <c r="AX93" s="400">
        <v>0</v>
      </c>
      <c r="AY93" s="400">
        <v>0</v>
      </c>
      <c r="AZ93" s="400">
        <v>0</v>
      </c>
      <c r="BA93" s="24">
        <f t="shared" si="24"/>
        <v>0</v>
      </c>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row>
    <row r="94" spans="1:90" s="4" customFormat="1" ht="42" customHeight="1" x14ac:dyDescent="0.25">
      <c r="A94" s="6"/>
      <c r="B94" s="397" t="s">
        <v>181</v>
      </c>
      <c r="C94" s="398" t="s">
        <v>795</v>
      </c>
      <c r="D94" s="397" t="s">
        <v>93</v>
      </c>
      <c r="E94" s="400">
        <v>0</v>
      </c>
      <c r="F94" s="400">
        <v>0</v>
      </c>
      <c r="G94" s="400">
        <v>0</v>
      </c>
      <c r="H94" s="400">
        <v>0</v>
      </c>
      <c r="I94" s="400">
        <v>0</v>
      </c>
      <c r="J94" s="400">
        <v>0</v>
      </c>
      <c r="K94" s="400">
        <v>0</v>
      </c>
      <c r="L94" s="400">
        <v>0</v>
      </c>
      <c r="M94" s="400">
        <v>0</v>
      </c>
      <c r="N94" s="400">
        <v>0</v>
      </c>
      <c r="O94" s="400">
        <v>0</v>
      </c>
      <c r="P94" s="400">
        <v>0</v>
      </c>
      <c r="Q94" s="400">
        <v>0</v>
      </c>
      <c r="R94" s="400">
        <v>0</v>
      </c>
      <c r="S94" s="400">
        <v>0</v>
      </c>
      <c r="T94" s="400">
        <v>0</v>
      </c>
      <c r="U94" s="400">
        <v>0</v>
      </c>
      <c r="V94" s="400">
        <v>0</v>
      </c>
      <c r="W94" s="400">
        <v>0</v>
      </c>
      <c r="X94" s="400">
        <v>0</v>
      </c>
      <c r="Y94" s="400">
        <v>0</v>
      </c>
      <c r="Z94" s="400">
        <v>0</v>
      </c>
      <c r="AA94" s="400">
        <v>0</v>
      </c>
      <c r="AB94" s="400">
        <v>0</v>
      </c>
      <c r="AC94" s="400">
        <v>0</v>
      </c>
      <c r="AD94" s="400">
        <v>0</v>
      </c>
      <c r="AE94" s="400">
        <v>0</v>
      </c>
      <c r="AF94" s="400">
        <v>0</v>
      </c>
      <c r="AG94" s="400">
        <v>0</v>
      </c>
      <c r="AH94" s="400">
        <v>0</v>
      </c>
      <c r="AI94" s="400">
        <v>0</v>
      </c>
      <c r="AJ94" s="400">
        <v>0</v>
      </c>
      <c r="AK94" s="400">
        <v>0</v>
      </c>
      <c r="AL94" s="400">
        <v>0</v>
      </c>
      <c r="AM94" s="400">
        <v>0</v>
      </c>
      <c r="AN94" s="400">
        <v>0</v>
      </c>
      <c r="AO94" s="400">
        <v>0</v>
      </c>
      <c r="AP94" s="400">
        <v>0</v>
      </c>
      <c r="AQ94" s="400">
        <v>0</v>
      </c>
      <c r="AR94" s="400">
        <v>0</v>
      </c>
      <c r="AS94" s="400">
        <v>0</v>
      </c>
      <c r="AT94" s="400">
        <v>0</v>
      </c>
      <c r="AU94" s="400">
        <v>0</v>
      </c>
      <c r="AV94" s="400">
        <v>0</v>
      </c>
      <c r="AW94" s="400">
        <v>0</v>
      </c>
      <c r="AX94" s="400">
        <v>0</v>
      </c>
      <c r="AY94" s="400">
        <v>0</v>
      </c>
      <c r="AZ94" s="400">
        <v>0</v>
      </c>
      <c r="BA94" s="24">
        <f t="shared" si="24"/>
        <v>0</v>
      </c>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row>
    <row r="95" spans="1:90" s="4" customFormat="1" ht="48" customHeight="1" x14ac:dyDescent="0.25">
      <c r="A95" s="6"/>
      <c r="B95" s="416" t="s">
        <v>137</v>
      </c>
      <c r="C95" s="417" t="s">
        <v>796</v>
      </c>
      <c r="D95" s="416" t="s">
        <v>93</v>
      </c>
      <c r="E95" s="414">
        <f t="shared" ref="E95:AZ95" si="28">SUBTOTAL(9,E96:E96)</f>
        <v>0</v>
      </c>
      <c r="F95" s="414">
        <f t="shared" si="28"/>
        <v>0</v>
      </c>
      <c r="G95" s="414">
        <f t="shared" si="28"/>
        <v>0</v>
      </c>
      <c r="H95" s="414">
        <f t="shared" si="28"/>
        <v>0</v>
      </c>
      <c r="I95" s="414">
        <f t="shared" si="28"/>
        <v>0</v>
      </c>
      <c r="J95" s="414">
        <f t="shared" si="28"/>
        <v>0</v>
      </c>
      <c r="K95" s="414">
        <f t="shared" si="28"/>
        <v>0</v>
      </c>
      <c r="L95" s="414">
        <f t="shared" si="28"/>
        <v>0</v>
      </c>
      <c r="M95" s="616">
        <f t="shared" si="28"/>
        <v>0</v>
      </c>
      <c r="N95" s="414">
        <f t="shared" si="28"/>
        <v>0</v>
      </c>
      <c r="O95" s="414">
        <f t="shared" si="28"/>
        <v>0</v>
      </c>
      <c r="P95" s="414">
        <f t="shared" si="28"/>
        <v>0</v>
      </c>
      <c r="Q95" s="414">
        <f t="shared" si="28"/>
        <v>0</v>
      </c>
      <c r="R95" s="414">
        <f t="shared" si="28"/>
        <v>0</v>
      </c>
      <c r="S95" s="414">
        <f t="shared" si="28"/>
        <v>0</v>
      </c>
      <c r="T95" s="414">
        <f t="shared" si="28"/>
        <v>0</v>
      </c>
      <c r="U95" s="414">
        <f t="shared" si="28"/>
        <v>0</v>
      </c>
      <c r="V95" s="414">
        <f t="shared" si="28"/>
        <v>0</v>
      </c>
      <c r="W95" s="414">
        <f t="shared" si="28"/>
        <v>0</v>
      </c>
      <c r="X95" s="414">
        <f t="shared" si="28"/>
        <v>0</v>
      </c>
      <c r="Y95" s="414">
        <f t="shared" si="28"/>
        <v>0</v>
      </c>
      <c r="Z95" s="414">
        <f t="shared" si="28"/>
        <v>0</v>
      </c>
      <c r="AA95" s="414">
        <f t="shared" si="28"/>
        <v>0</v>
      </c>
      <c r="AB95" s="414">
        <f t="shared" si="28"/>
        <v>0</v>
      </c>
      <c r="AC95" s="414">
        <f t="shared" si="28"/>
        <v>0</v>
      </c>
      <c r="AD95" s="414">
        <f t="shared" si="28"/>
        <v>0</v>
      </c>
      <c r="AE95" s="414">
        <f t="shared" si="28"/>
        <v>0</v>
      </c>
      <c r="AF95" s="414">
        <f t="shared" si="28"/>
        <v>0</v>
      </c>
      <c r="AG95" s="414">
        <f t="shared" si="28"/>
        <v>0</v>
      </c>
      <c r="AH95" s="414">
        <f t="shared" si="28"/>
        <v>0</v>
      </c>
      <c r="AI95" s="414">
        <f t="shared" si="28"/>
        <v>0</v>
      </c>
      <c r="AJ95" s="414">
        <f t="shared" si="28"/>
        <v>0</v>
      </c>
      <c r="AK95" s="414">
        <f t="shared" si="28"/>
        <v>0</v>
      </c>
      <c r="AL95" s="414">
        <f t="shared" si="28"/>
        <v>0</v>
      </c>
      <c r="AM95" s="414">
        <f t="shared" si="28"/>
        <v>0</v>
      </c>
      <c r="AN95" s="414">
        <f t="shared" si="28"/>
        <v>0</v>
      </c>
      <c r="AO95" s="414">
        <f t="shared" si="28"/>
        <v>0</v>
      </c>
      <c r="AP95" s="414">
        <f t="shared" si="28"/>
        <v>0</v>
      </c>
      <c r="AQ95" s="414">
        <f t="shared" si="28"/>
        <v>0</v>
      </c>
      <c r="AR95" s="414">
        <f t="shared" si="28"/>
        <v>0</v>
      </c>
      <c r="AS95" s="414">
        <f t="shared" si="28"/>
        <v>0</v>
      </c>
      <c r="AT95" s="414">
        <f t="shared" si="28"/>
        <v>0</v>
      </c>
      <c r="AU95" s="414">
        <f t="shared" si="28"/>
        <v>0</v>
      </c>
      <c r="AV95" s="414">
        <f t="shared" si="28"/>
        <v>0</v>
      </c>
      <c r="AW95" s="414">
        <f t="shared" si="28"/>
        <v>0</v>
      </c>
      <c r="AX95" s="414">
        <f t="shared" si="28"/>
        <v>0</v>
      </c>
      <c r="AY95" s="414">
        <f t="shared" si="28"/>
        <v>0</v>
      </c>
      <c r="AZ95" s="414">
        <f t="shared" si="28"/>
        <v>0</v>
      </c>
      <c r="BA95" s="24">
        <f t="shared" si="24"/>
        <v>0</v>
      </c>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row>
    <row r="96" spans="1:90" s="4" customFormat="1" ht="42" customHeight="1" x14ac:dyDescent="0.25">
      <c r="A96" s="6"/>
      <c r="B96" s="397" t="s">
        <v>1554</v>
      </c>
      <c r="C96" s="398" t="s">
        <v>795</v>
      </c>
      <c r="D96" s="397" t="s">
        <v>93</v>
      </c>
      <c r="E96" s="396"/>
      <c r="F96" s="396"/>
      <c r="G96" s="396"/>
      <c r="H96" s="396"/>
      <c r="I96" s="610">
        <v>0</v>
      </c>
      <c r="J96" s="610"/>
      <c r="K96" s="396"/>
      <c r="L96" s="396"/>
      <c r="M96" s="617"/>
      <c r="N96" s="400"/>
      <c r="O96" s="400"/>
      <c r="P96" s="400"/>
      <c r="Q96" s="400"/>
      <c r="R96" s="400"/>
      <c r="S96" s="400"/>
      <c r="T96" s="400"/>
      <c r="U96" s="400"/>
      <c r="V96" s="400"/>
      <c r="W96" s="400"/>
      <c r="X96" s="400"/>
      <c r="Y96" s="400"/>
      <c r="Z96" s="400"/>
      <c r="AA96" s="400"/>
      <c r="AB96" s="400"/>
      <c r="AC96" s="400"/>
      <c r="AD96" s="400"/>
      <c r="AE96" s="400"/>
      <c r="AF96" s="400"/>
      <c r="AG96" s="400"/>
      <c r="AH96" s="400"/>
      <c r="AI96" s="400"/>
      <c r="AJ96" s="400"/>
      <c r="AK96" s="400"/>
      <c r="AL96" s="400"/>
      <c r="AM96" s="400"/>
      <c r="AN96" s="400"/>
      <c r="AO96" s="610"/>
      <c r="AP96" s="610"/>
      <c r="AQ96" s="400">
        <v>0</v>
      </c>
      <c r="AR96" s="400">
        <v>0</v>
      </c>
      <c r="AS96" s="400">
        <v>0</v>
      </c>
      <c r="AT96" s="400">
        <v>0</v>
      </c>
      <c r="AU96" s="400">
        <v>0</v>
      </c>
      <c r="AV96" s="400">
        <v>0</v>
      </c>
      <c r="AW96" s="400">
        <v>0</v>
      </c>
      <c r="AX96" s="400">
        <v>0</v>
      </c>
      <c r="AY96" s="400">
        <v>0</v>
      </c>
      <c r="AZ96" s="400">
        <v>0</v>
      </c>
      <c r="BA96" s="24"/>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row>
    <row r="97" spans="1:90" s="4" customFormat="1" ht="42" customHeight="1" x14ac:dyDescent="0.25">
      <c r="A97" s="6"/>
      <c r="B97" s="397" t="s">
        <v>1555</v>
      </c>
      <c r="C97" s="398" t="s">
        <v>795</v>
      </c>
      <c r="D97" s="397" t="s">
        <v>93</v>
      </c>
      <c r="E97" s="396">
        <v>0</v>
      </c>
      <c r="F97" s="396">
        <v>0</v>
      </c>
      <c r="G97" s="396">
        <v>0</v>
      </c>
      <c r="H97" s="396">
        <v>0</v>
      </c>
      <c r="I97" s="396">
        <v>0</v>
      </c>
      <c r="J97" s="396">
        <v>0</v>
      </c>
      <c r="K97" s="396">
        <v>0</v>
      </c>
      <c r="L97" s="396">
        <v>0</v>
      </c>
      <c r="M97" s="617">
        <v>0</v>
      </c>
      <c r="N97" s="396">
        <v>0</v>
      </c>
      <c r="O97" s="396">
        <v>0</v>
      </c>
      <c r="P97" s="396">
        <v>0</v>
      </c>
      <c r="Q97" s="396">
        <v>0</v>
      </c>
      <c r="R97" s="396">
        <v>0</v>
      </c>
      <c r="S97" s="396">
        <v>0</v>
      </c>
      <c r="T97" s="396">
        <v>0</v>
      </c>
      <c r="U97" s="396">
        <v>0</v>
      </c>
      <c r="V97" s="396">
        <v>0</v>
      </c>
      <c r="W97" s="396">
        <v>0</v>
      </c>
      <c r="X97" s="396">
        <v>0</v>
      </c>
      <c r="Y97" s="396">
        <v>0</v>
      </c>
      <c r="Z97" s="396">
        <v>0</v>
      </c>
      <c r="AA97" s="396">
        <v>0</v>
      </c>
      <c r="AB97" s="396">
        <v>0</v>
      </c>
      <c r="AC97" s="396">
        <v>0</v>
      </c>
      <c r="AD97" s="396">
        <v>0</v>
      </c>
      <c r="AE97" s="396">
        <v>0</v>
      </c>
      <c r="AF97" s="396">
        <v>0</v>
      </c>
      <c r="AG97" s="396">
        <v>0</v>
      </c>
      <c r="AH97" s="396">
        <v>0</v>
      </c>
      <c r="AI97" s="396">
        <v>0</v>
      </c>
      <c r="AJ97" s="396">
        <v>0</v>
      </c>
      <c r="AK97" s="396">
        <v>0</v>
      </c>
      <c r="AL97" s="396">
        <v>0</v>
      </c>
      <c r="AM97" s="396">
        <v>0</v>
      </c>
      <c r="AN97" s="396">
        <v>0</v>
      </c>
      <c r="AO97" s="396">
        <v>0</v>
      </c>
      <c r="AP97" s="396">
        <v>0</v>
      </c>
      <c r="AQ97" s="396">
        <v>0</v>
      </c>
      <c r="AR97" s="396">
        <v>0</v>
      </c>
      <c r="AS97" s="396">
        <v>0</v>
      </c>
      <c r="AT97" s="396">
        <v>0</v>
      </c>
      <c r="AU97" s="396">
        <v>0</v>
      </c>
      <c r="AV97" s="396">
        <v>0</v>
      </c>
      <c r="AW97" s="396">
        <v>0</v>
      </c>
      <c r="AX97" s="396">
        <v>0</v>
      </c>
      <c r="AY97" s="396">
        <v>0</v>
      </c>
      <c r="AZ97" s="396">
        <v>0</v>
      </c>
      <c r="BA97" s="24">
        <f>AX97+AP97</f>
        <v>0</v>
      </c>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row>
    <row r="98" spans="1:90" s="4" customFormat="1" ht="48" customHeight="1" x14ac:dyDescent="0.25">
      <c r="A98" s="6"/>
      <c r="B98" s="416" t="s">
        <v>738</v>
      </c>
      <c r="C98" s="417" t="s">
        <v>1556</v>
      </c>
      <c r="D98" s="416" t="s">
        <v>93</v>
      </c>
      <c r="E98" s="414"/>
      <c r="F98" s="414"/>
      <c r="G98" s="414"/>
      <c r="H98" s="414"/>
      <c r="I98" s="414"/>
      <c r="J98" s="414"/>
      <c r="K98" s="414"/>
      <c r="L98" s="414"/>
      <c r="M98" s="616"/>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4"/>
      <c r="AS98" s="414"/>
      <c r="AT98" s="414"/>
      <c r="AU98" s="414"/>
      <c r="AV98" s="414"/>
      <c r="AW98" s="414"/>
      <c r="AX98" s="414"/>
      <c r="AY98" s="414"/>
      <c r="AZ98" s="414"/>
      <c r="BA98" s="24"/>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row>
    <row r="99" spans="1:90" s="4" customFormat="1" ht="42" customHeight="1" x14ac:dyDescent="0.25">
      <c r="A99" s="6"/>
      <c r="B99" s="397" t="s">
        <v>1557</v>
      </c>
      <c r="C99" s="398" t="s">
        <v>1559</v>
      </c>
      <c r="D99" s="397" t="s">
        <v>93</v>
      </c>
      <c r="E99" s="610"/>
      <c r="F99" s="610"/>
      <c r="G99" s="610"/>
      <c r="H99" s="610"/>
      <c r="I99" s="610"/>
      <c r="J99" s="610"/>
      <c r="K99" s="610"/>
      <c r="L99" s="610"/>
      <c r="M99" s="614"/>
      <c r="N99" s="610"/>
      <c r="O99" s="610"/>
      <c r="P99" s="610"/>
      <c r="Q99" s="610"/>
      <c r="R99" s="610"/>
      <c r="S99" s="610"/>
      <c r="T99" s="610"/>
      <c r="U99" s="610"/>
      <c r="V99" s="610"/>
      <c r="W99" s="610"/>
      <c r="X99" s="610"/>
      <c r="Y99" s="610"/>
      <c r="Z99" s="610"/>
      <c r="AA99" s="610"/>
      <c r="AB99" s="610"/>
      <c r="AC99" s="610"/>
      <c r="AD99" s="610"/>
      <c r="AE99" s="610"/>
      <c r="AF99" s="610"/>
      <c r="AG99" s="610"/>
      <c r="AH99" s="610"/>
      <c r="AI99" s="610"/>
      <c r="AJ99" s="610"/>
      <c r="AK99" s="610"/>
      <c r="AL99" s="610"/>
      <c r="AM99" s="610"/>
      <c r="AN99" s="610"/>
      <c r="AO99" s="610"/>
      <c r="AP99" s="610"/>
      <c r="AQ99" s="610"/>
      <c r="AR99" s="610"/>
      <c r="AS99" s="610"/>
      <c r="AT99" s="610"/>
      <c r="AU99" s="610"/>
      <c r="AV99" s="610"/>
      <c r="AW99" s="610"/>
      <c r="AX99" s="610"/>
      <c r="AY99" s="610"/>
      <c r="AZ99" s="610"/>
      <c r="BA99" s="24"/>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row>
    <row r="100" spans="1:90" ht="42" customHeight="1" x14ac:dyDescent="0.25">
      <c r="A100" s="6"/>
      <c r="B100" s="397" t="s">
        <v>1558</v>
      </c>
      <c r="C100" s="398" t="s">
        <v>797</v>
      </c>
      <c r="D100" s="397" t="s">
        <v>93</v>
      </c>
      <c r="E100" s="610"/>
      <c r="F100" s="610"/>
      <c r="G100" s="610"/>
      <c r="H100" s="610"/>
      <c r="I100" s="610"/>
      <c r="J100" s="610"/>
      <c r="K100" s="610"/>
      <c r="L100" s="610"/>
      <c r="M100" s="614"/>
      <c r="N100" s="610"/>
      <c r="O100" s="610"/>
      <c r="P100" s="610"/>
      <c r="Q100" s="610"/>
      <c r="R100" s="610"/>
      <c r="S100" s="610"/>
      <c r="T100" s="610"/>
      <c r="U100" s="610"/>
      <c r="V100" s="610"/>
      <c r="W100" s="610"/>
      <c r="X100" s="610"/>
      <c r="Y100" s="610"/>
      <c r="Z100" s="610"/>
      <c r="AA100" s="610"/>
      <c r="AB100" s="610"/>
      <c r="AC100" s="610"/>
      <c r="AD100" s="610"/>
      <c r="AE100" s="610"/>
      <c r="AF100" s="610"/>
      <c r="AG100" s="610"/>
      <c r="AH100" s="610"/>
      <c r="AI100" s="610"/>
      <c r="AJ100" s="610"/>
      <c r="AK100" s="610"/>
      <c r="AL100" s="610"/>
      <c r="AM100" s="610"/>
      <c r="AN100" s="610"/>
      <c r="AO100" s="610"/>
      <c r="AP100" s="610"/>
      <c r="AQ100" s="610"/>
      <c r="AR100" s="610"/>
      <c r="AS100" s="610"/>
      <c r="AT100" s="610"/>
      <c r="AU100" s="610"/>
      <c r="AV100" s="610"/>
      <c r="AW100" s="610"/>
      <c r="AX100" s="610"/>
      <c r="AY100" s="610"/>
      <c r="AZ100" s="610"/>
      <c r="BA100" s="24"/>
    </row>
    <row r="101" spans="1:90" ht="42" customHeight="1" x14ac:dyDescent="0.25">
      <c r="A101" s="6"/>
      <c r="B101" s="397" t="s">
        <v>1560</v>
      </c>
      <c r="C101" s="398" t="s">
        <v>1561</v>
      </c>
      <c r="D101" s="397" t="s">
        <v>93</v>
      </c>
      <c r="E101" s="396"/>
      <c r="F101" s="396"/>
      <c r="G101" s="396"/>
      <c r="H101" s="396"/>
      <c r="I101" s="396"/>
      <c r="J101" s="396"/>
      <c r="K101" s="396"/>
      <c r="L101" s="396"/>
      <c r="M101" s="617"/>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c r="AZ101" s="396"/>
      <c r="BA101" s="24"/>
    </row>
    <row r="102" spans="1:90" ht="42" customHeight="1" x14ac:dyDescent="0.25">
      <c r="A102" s="6"/>
      <c r="B102" s="397" t="s">
        <v>1562</v>
      </c>
      <c r="C102" s="398" t="s">
        <v>798</v>
      </c>
      <c r="D102" s="397" t="s">
        <v>93</v>
      </c>
      <c r="E102" s="610"/>
      <c r="F102" s="610"/>
      <c r="G102" s="610"/>
      <c r="H102" s="610"/>
      <c r="I102" s="610"/>
      <c r="J102" s="610"/>
      <c r="K102" s="610"/>
      <c r="L102" s="610"/>
      <c r="M102" s="614"/>
      <c r="N102" s="610"/>
      <c r="O102" s="610"/>
      <c r="P102" s="610"/>
      <c r="Q102" s="610"/>
      <c r="R102" s="610"/>
      <c r="S102" s="610"/>
      <c r="T102" s="610"/>
      <c r="U102" s="610"/>
      <c r="V102" s="610"/>
      <c r="W102" s="610"/>
      <c r="X102" s="610"/>
      <c r="Y102" s="610"/>
      <c r="Z102" s="610"/>
      <c r="AA102" s="610"/>
      <c r="AB102" s="610"/>
      <c r="AC102" s="610"/>
      <c r="AD102" s="610"/>
      <c r="AE102" s="610"/>
      <c r="AF102" s="610"/>
      <c r="AG102" s="610"/>
      <c r="AH102" s="610"/>
      <c r="AI102" s="610"/>
      <c r="AJ102" s="610"/>
      <c r="AK102" s="610"/>
      <c r="AL102" s="610"/>
      <c r="AM102" s="610"/>
      <c r="AN102" s="610"/>
      <c r="AO102" s="610"/>
      <c r="AP102" s="610"/>
      <c r="AQ102" s="610"/>
      <c r="AR102" s="610"/>
      <c r="AS102" s="610"/>
      <c r="AT102" s="610"/>
      <c r="AU102" s="610"/>
      <c r="AV102" s="610"/>
      <c r="AW102" s="610"/>
      <c r="AX102" s="610"/>
      <c r="AY102" s="610"/>
      <c r="AZ102" s="610"/>
      <c r="BA102" s="24"/>
    </row>
    <row r="103" spans="1:90" ht="42" customHeight="1" x14ac:dyDescent="0.25">
      <c r="A103" s="6"/>
      <c r="B103" s="397" t="s">
        <v>1563</v>
      </c>
      <c r="C103" s="398" t="s">
        <v>799</v>
      </c>
      <c r="D103" s="397" t="s">
        <v>93</v>
      </c>
      <c r="E103" s="610"/>
      <c r="F103" s="610"/>
      <c r="G103" s="610"/>
      <c r="H103" s="610"/>
      <c r="I103" s="610"/>
      <c r="J103" s="610"/>
      <c r="K103" s="610"/>
      <c r="L103" s="610"/>
      <c r="M103" s="614"/>
      <c r="N103" s="610"/>
      <c r="O103" s="610"/>
      <c r="P103" s="610"/>
      <c r="Q103" s="610"/>
      <c r="R103" s="610"/>
      <c r="S103" s="610"/>
      <c r="T103" s="610"/>
      <c r="U103" s="610"/>
      <c r="V103" s="610"/>
      <c r="W103" s="610"/>
      <c r="X103" s="610"/>
      <c r="Y103" s="610"/>
      <c r="Z103" s="610"/>
      <c r="AA103" s="610"/>
      <c r="AB103" s="610"/>
      <c r="AC103" s="610"/>
      <c r="AD103" s="610"/>
      <c r="AE103" s="610"/>
      <c r="AF103" s="610"/>
      <c r="AG103" s="610"/>
      <c r="AH103" s="610"/>
      <c r="AI103" s="610"/>
      <c r="AJ103" s="610"/>
      <c r="AK103" s="610"/>
      <c r="AL103" s="610"/>
      <c r="AM103" s="610"/>
      <c r="AN103" s="610"/>
      <c r="AO103" s="610"/>
      <c r="AP103" s="610"/>
      <c r="AQ103" s="610"/>
      <c r="AR103" s="610"/>
      <c r="AS103" s="610"/>
      <c r="AT103" s="610"/>
      <c r="AU103" s="610"/>
      <c r="AV103" s="610"/>
      <c r="AW103" s="610"/>
      <c r="AX103" s="610"/>
      <c r="AY103" s="610"/>
      <c r="AZ103" s="610"/>
      <c r="BA103" s="24"/>
    </row>
    <row r="104" spans="1:90" ht="48" customHeight="1" x14ac:dyDescent="0.25">
      <c r="A104" s="6"/>
      <c r="B104" s="416" t="s">
        <v>739</v>
      </c>
      <c r="C104" s="417" t="s">
        <v>800</v>
      </c>
      <c r="D104" s="416" t="s">
        <v>93</v>
      </c>
      <c r="E104" s="414"/>
      <c r="F104" s="414"/>
      <c r="G104" s="414"/>
      <c r="H104" s="414"/>
      <c r="I104" s="414"/>
      <c r="J104" s="414"/>
      <c r="K104" s="414"/>
      <c r="L104" s="414"/>
      <c r="M104" s="616"/>
      <c r="N104" s="414"/>
      <c r="O104" s="414"/>
      <c r="P104" s="414"/>
      <c r="Q104" s="414"/>
      <c r="R104" s="414"/>
      <c r="S104" s="414"/>
      <c r="T104" s="414"/>
      <c r="U104" s="414"/>
      <c r="V104" s="414"/>
      <c r="W104" s="414"/>
      <c r="X104" s="414"/>
      <c r="Y104" s="414"/>
      <c r="Z104" s="414"/>
      <c r="AA104" s="414"/>
      <c r="AB104" s="414"/>
      <c r="AC104" s="414"/>
      <c r="AD104" s="414"/>
      <c r="AE104" s="414"/>
      <c r="AF104" s="414"/>
      <c r="AG104" s="414"/>
      <c r="AH104" s="414"/>
      <c r="AI104" s="414"/>
      <c r="AJ104" s="414"/>
      <c r="AK104" s="414"/>
      <c r="AL104" s="414"/>
      <c r="AM104" s="414"/>
      <c r="AN104" s="414"/>
      <c r="AO104" s="414"/>
      <c r="AP104" s="414"/>
      <c r="AQ104" s="414"/>
      <c r="AR104" s="414"/>
      <c r="AS104" s="414"/>
      <c r="AT104" s="414"/>
      <c r="AU104" s="414"/>
      <c r="AV104" s="414"/>
      <c r="AW104" s="414"/>
      <c r="AX104" s="414"/>
      <c r="AY104" s="414"/>
      <c r="AZ104" s="414"/>
      <c r="BA104" s="24"/>
    </row>
    <row r="105" spans="1:90" ht="48" customHeight="1" x14ac:dyDescent="0.25">
      <c r="A105" s="6"/>
      <c r="B105" s="416" t="s">
        <v>139</v>
      </c>
      <c r="C105" s="417" t="s">
        <v>801</v>
      </c>
      <c r="D105" s="416" t="s">
        <v>93</v>
      </c>
      <c r="E105" s="414"/>
      <c r="F105" s="414"/>
      <c r="G105" s="414"/>
      <c r="H105" s="414"/>
      <c r="I105" s="414"/>
      <c r="J105" s="414"/>
      <c r="K105" s="414"/>
      <c r="L105" s="414"/>
      <c r="M105" s="616"/>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14"/>
      <c r="AT105" s="414"/>
      <c r="AU105" s="414"/>
      <c r="AV105" s="414"/>
      <c r="AW105" s="414">
        <f>SUBTOTAL(9,AW106:AW111)</f>
        <v>34.667000000000002</v>
      </c>
      <c r="AX105" s="414">
        <f>SUBTOTAL(9,AX106:AX111)</f>
        <v>28.841999999999999</v>
      </c>
      <c r="AY105" s="414"/>
      <c r="AZ105" s="414"/>
      <c r="BA105" s="24"/>
    </row>
    <row r="106" spans="1:90" ht="42" customHeight="1" x14ac:dyDescent="0.25">
      <c r="A106" s="6"/>
      <c r="B106" s="397" t="s">
        <v>141</v>
      </c>
      <c r="C106" s="398" t="s">
        <v>802</v>
      </c>
      <c r="D106" s="397" t="s">
        <v>93</v>
      </c>
      <c r="E106" s="610"/>
      <c r="F106" s="610"/>
      <c r="G106" s="610"/>
      <c r="H106" s="610"/>
      <c r="I106" s="610"/>
      <c r="J106" s="610"/>
      <c r="K106" s="610"/>
      <c r="L106" s="610"/>
      <c r="M106" s="614"/>
      <c r="N106" s="610"/>
      <c r="O106" s="610"/>
      <c r="P106" s="610"/>
      <c r="Q106" s="610"/>
      <c r="R106" s="610"/>
      <c r="S106" s="610"/>
      <c r="T106" s="610"/>
      <c r="U106" s="610"/>
      <c r="V106" s="610"/>
      <c r="W106" s="610"/>
      <c r="X106" s="610"/>
      <c r="Y106" s="610"/>
      <c r="Z106" s="610"/>
      <c r="AA106" s="610"/>
      <c r="AB106" s="610"/>
      <c r="AC106" s="610"/>
      <c r="AD106" s="610"/>
      <c r="AE106" s="610"/>
      <c r="AF106" s="610"/>
      <c r="AG106" s="610"/>
      <c r="AH106" s="610"/>
      <c r="AI106" s="610"/>
      <c r="AJ106" s="610"/>
      <c r="AK106" s="610"/>
      <c r="AL106" s="610"/>
      <c r="AM106" s="610"/>
      <c r="AN106" s="610"/>
      <c r="AO106" s="610"/>
      <c r="AP106" s="610"/>
      <c r="AQ106" s="610"/>
      <c r="AR106" s="610"/>
      <c r="AS106" s="610"/>
      <c r="AT106" s="610"/>
      <c r="AU106" s="610"/>
      <c r="AV106" s="610"/>
      <c r="AW106" s="610"/>
      <c r="AX106" s="610"/>
      <c r="AY106" s="610"/>
      <c r="AZ106" s="610"/>
      <c r="BA106" s="24"/>
    </row>
    <row r="107" spans="1:90" ht="42" customHeight="1" x14ac:dyDescent="0.25">
      <c r="A107" s="6"/>
      <c r="B107" s="397" t="s">
        <v>143</v>
      </c>
      <c r="C107" s="398" t="s">
        <v>1564</v>
      </c>
      <c r="D107" s="397" t="s">
        <v>93</v>
      </c>
      <c r="E107" s="610"/>
      <c r="F107" s="610"/>
      <c r="G107" s="610"/>
      <c r="H107" s="610"/>
      <c r="I107" s="610"/>
      <c r="J107" s="610"/>
      <c r="K107" s="610"/>
      <c r="L107" s="610"/>
      <c r="M107" s="614"/>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24"/>
    </row>
    <row r="108" spans="1:90" ht="42" customHeight="1" x14ac:dyDescent="0.25">
      <c r="A108" s="6"/>
      <c r="B108" s="397" t="s">
        <v>740</v>
      </c>
      <c r="C108" s="398" t="s">
        <v>1565</v>
      </c>
      <c r="D108" s="397" t="s">
        <v>93</v>
      </c>
      <c r="E108" s="610"/>
      <c r="F108" s="610"/>
      <c r="G108" s="610"/>
      <c r="H108" s="610"/>
      <c r="I108" s="610"/>
      <c r="J108" s="610"/>
      <c r="K108" s="610"/>
      <c r="L108" s="610"/>
      <c r="M108" s="614"/>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610"/>
      <c r="AL108" s="610"/>
      <c r="AM108" s="610"/>
      <c r="AN108" s="610"/>
      <c r="AO108" s="610"/>
      <c r="AP108" s="610"/>
      <c r="AQ108" s="610"/>
      <c r="AR108" s="610"/>
      <c r="AS108" s="610"/>
      <c r="AT108" s="610"/>
      <c r="AU108" s="610"/>
      <c r="AV108" s="610"/>
      <c r="AW108" s="610"/>
      <c r="AX108" s="610"/>
      <c r="AY108" s="610"/>
      <c r="AZ108" s="610"/>
      <c r="BA108" s="24"/>
    </row>
    <row r="109" spans="1:90" ht="42" customHeight="1" x14ac:dyDescent="0.25">
      <c r="A109" s="6"/>
      <c r="B109" s="397" t="s">
        <v>741</v>
      </c>
      <c r="C109" s="398" t="s">
        <v>1566</v>
      </c>
      <c r="D109" s="397" t="s">
        <v>93</v>
      </c>
      <c r="E109" s="610"/>
      <c r="F109" s="610"/>
      <c r="G109" s="610"/>
      <c r="H109" s="610"/>
      <c r="I109" s="610"/>
      <c r="J109" s="610"/>
      <c r="K109" s="610"/>
      <c r="L109" s="610"/>
      <c r="M109" s="614"/>
      <c r="N109" s="610"/>
      <c r="O109" s="610"/>
      <c r="P109" s="610"/>
      <c r="Q109" s="610"/>
      <c r="R109" s="610"/>
      <c r="S109" s="610"/>
      <c r="T109" s="610"/>
      <c r="U109" s="610"/>
      <c r="V109" s="610"/>
      <c r="W109" s="610"/>
      <c r="X109" s="610"/>
      <c r="Y109" s="610"/>
      <c r="Z109" s="610"/>
      <c r="AA109" s="610"/>
      <c r="AB109" s="610"/>
      <c r="AC109" s="610"/>
      <c r="AD109" s="610"/>
      <c r="AE109" s="610"/>
      <c r="AF109" s="610"/>
      <c r="AG109" s="610"/>
      <c r="AH109" s="610"/>
      <c r="AI109" s="610"/>
      <c r="AJ109" s="610"/>
      <c r="AK109" s="610"/>
      <c r="AL109" s="610"/>
      <c r="AM109" s="610"/>
      <c r="AN109" s="610"/>
      <c r="AO109" s="610"/>
      <c r="AP109" s="610"/>
      <c r="AQ109" s="610"/>
      <c r="AR109" s="610"/>
      <c r="AS109" s="610"/>
      <c r="AT109" s="610"/>
      <c r="AU109" s="610"/>
      <c r="AV109" s="610"/>
      <c r="AW109" s="396">
        <f>SUBTOTAL(9,AW110:AW111)</f>
        <v>34.667000000000002</v>
      </c>
      <c r="AX109" s="396">
        <f>SUBTOTAL(9,AX110:AX111)</f>
        <v>28.841999999999999</v>
      </c>
      <c r="AY109" s="610"/>
      <c r="AZ109" s="610"/>
      <c r="BA109" s="24"/>
    </row>
    <row r="110" spans="1:90" ht="33" customHeight="1" x14ac:dyDescent="0.25">
      <c r="B110" s="67" t="s">
        <v>741</v>
      </c>
      <c r="C110" s="313" t="s">
        <v>1502</v>
      </c>
      <c r="D110" s="67" t="s">
        <v>1644</v>
      </c>
      <c r="E110" s="68"/>
      <c r="F110" s="68"/>
      <c r="G110" s="68"/>
      <c r="H110" s="68"/>
      <c r="I110" s="68"/>
      <c r="J110" s="68"/>
      <c r="K110" s="68"/>
      <c r="L110" s="68"/>
      <c r="M110" s="37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v>5.8250000000000002</v>
      </c>
      <c r="AX110" s="68">
        <v>0</v>
      </c>
      <c r="AY110" s="68"/>
      <c r="AZ110" s="68"/>
      <c r="BA110" s="26"/>
    </row>
    <row r="111" spans="1:90" ht="33" customHeight="1" x14ac:dyDescent="0.25">
      <c r="B111" s="67" t="s">
        <v>741</v>
      </c>
      <c r="C111" s="313" t="s">
        <v>1500</v>
      </c>
      <c r="D111" s="67" t="s">
        <v>1645</v>
      </c>
      <c r="E111" s="68"/>
      <c r="F111" s="68"/>
      <c r="G111" s="68"/>
      <c r="H111" s="68"/>
      <c r="I111" s="68"/>
      <c r="J111" s="68"/>
      <c r="K111" s="68"/>
      <c r="L111" s="68"/>
      <c r="M111" s="37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v>28.841999999999999</v>
      </c>
      <c r="AX111" s="68">
        <v>28.841999999999999</v>
      </c>
      <c r="AY111" s="68"/>
      <c r="AZ111" s="68"/>
      <c r="BA111" s="26"/>
    </row>
    <row r="112" spans="1:90" ht="48" customHeight="1" x14ac:dyDescent="0.25">
      <c r="A112" s="6"/>
      <c r="B112" s="416" t="s">
        <v>145</v>
      </c>
      <c r="C112" s="417" t="s">
        <v>803</v>
      </c>
      <c r="D112" s="416" t="s">
        <v>93</v>
      </c>
      <c r="E112" s="414">
        <f t="shared" ref="E112:AV112" si="29">SUBTOTAL(9,E113:E113)</f>
        <v>0</v>
      </c>
      <c r="F112" s="414">
        <f t="shared" si="29"/>
        <v>0</v>
      </c>
      <c r="G112" s="414">
        <f t="shared" si="29"/>
        <v>0</v>
      </c>
      <c r="H112" s="414">
        <f t="shared" si="29"/>
        <v>0</v>
      </c>
      <c r="I112" s="414">
        <f t="shared" si="29"/>
        <v>0</v>
      </c>
      <c r="J112" s="414">
        <f t="shared" si="29"/>
        <v>0</v>
      </c>
      <c r="K112" s="414">
        <f t="shared" si="29"/>
        <v>0</v>
      </c>
      <c r="L112" s="414">
        <f t="shared" si="29"/>
        <v>0</v>
      </c>
      <c r="M112" s="414">
        <f t="shared" si="29"/>
        <v>0</v>
      </c>
      <c r="N112" s="414">
        <f t="shared" si="29"/>
        <v>0</v>
      </c>
      <c r="O112" s="414">
        <f t="shared" si="29"/>
        <v>0</v>
      </c>
      <c r="P112" s="414">
        <f t="shared" si="29"/>
        <v>0</v>
      </c>
      <c r="Q112" s="414">
        <f t="shared" si="29"/>
        <v>0</v>
      </c>
      <c r="R112" s="414">
        <f t="shared" si="29"/>
        <v>0</v>
      </c>
      <c r="S112" s="414">
        <f t="shared" si="29"/>
        <v>0</v>
      </c>
      <c r="T112" s="414">
        <f t="shared" si="29"/>
        <v>0</v>
      </c>
      <c r="U112" s="414">
        <f t="shared" si="29"/>
        <v>0</v>
      </c>
      <c r="V112" s="414">
        <f t="shared" si="29"/>
        <v>0</v>
      </c>
      <c r="W112" s="414">
        <f t="shared" si="29"/>
        <v>0</v>
      </c>
      <c r="X112" s="414">
        <f t="shared" si="29"/>
        <v>0</v>
      </c>
      <c r="Y112" s="414">
        <f t="shared" si="29"/>
        <v>0</v>
      </c>
      <c r="Z112" s="414">
        <f t="shared" si="29"/>
        <v>0</v>
      </c>
      <c r="AA112" s="414">
        <f t="shared" si="29"/>
        <v>0</v>
      </c>
      <c r="AB112" s="414">
        <f t="shared" si="29"/>
        <v>0</v>
      </c>
      <c r="AC112" s="414">
        <f t="shared" si="29"/>
        <v>0</v>
      </c>
      <c r="AD112" s="414">
        <f t="shared" si="29"/>
        <v>0</v>
      </c>
      <c r="AE112" s="414">
        <f t="shared" si="29"/>
        <v>0</v>
      </c>
      <c r="AF112" s="414">
        <f t="shared" si="29"/>
        <v>0</v>
      </c>
      <c r="AG112" s="414">
        <f t="shared" si="29"/>
        <v>0</v>
      </c>
      <c r="AH112" s="414">
        <f t="shared" si="29"/>
        <v>0</v>
      </c>
      <c r="AI112" s="414">
        <f t="shared" si="29"/>
        <v>0</v>
      </c>
      <c r="AJ112" s="414">
        <f t="shared" si="29"/>
        <v>0</v>
      </c>
      <c r="AK112" s="414">
        <f t="shared" si="29"/>
        <v>0</v>
      </c>
      <c r="AL112" s="414">
        <f t="shared" si="29"/>
        <v>0</v>
      </c>
      <c r="AM112" s="414">
        <f t="shared" si="29"/>
        <v>0</v>
      </c>
      <c r="AN112" s="414">
        <f t="shared" si="29"/>
        <v>0</v>
      </c>
      <c r="AO112" s="414">
        <f t="shared" si="29"/>
        <v>0</v>
      </c>
      <c r="AP112" s="414">
        <f t="shared" si="29"/>
        <v>0</v>
      </c>
      <c r="AQ112" s="414">
        <f t="shared" si="29"/>
        <v>0</v>
      </c>
      <c r="AR112" s="414">
        <f t="shared" si="29"/>
        <v>0</v>
      </c>
      <c r="AS112" s="414">
        <f t="shared" si="29"/>
        <v>0</v>
      </c>
      <c r="AT112" s="414">
        <f t="shared" si="29"/>
        <v>0</v>
      </c>
      <c r="AU112" s="414">
        <f t="shared" si="29"/>
        <v>0</v>
      </c>
      <c r="AV112" s="414">
        <f t="shared" si="29"/>
        <v>0</v>
      </c>
      <c r="AW112" s="414">
        <f>SUBTOTAL(9,AW113:AW116)</f>
        <v>0</v>
      </c>
      <c r="AX112" s="414">
        <f>SUBTOTAL(9,AX113:AX113)</f>
        <v>0</v>
      </c>
      <c r="AY112" s="414">
        <f>SUBTOTAL(9,AY113:AY113)</f>
        <v>0</v>
      </c>
      <c r="AZ112" s="414">
        <f>SUBTOTAL(9,AZ113:AZ113)</f>
        <v>0</v>
      </c>
      <c r="BA112" s="24"/>
    </row>
    <row r="113" spans="1:90" ht="42" customHeight="1" x14ac:dyDescent="0.25">
      <c r="A113" s="6"/>
      <c r="B113" s="397" t="s">
        <v>147</v>
      </c>
      <c r="C113" s="398" t="s">
        <v>1567</v>
      </c>
      <c r="D113" s="397" t="s">
        <v>93</v>
      </c>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0"/>
      <c r="AL113" s="610"/>
      <c r="AM113" s="610"/>
      <c r="AN113" s="610"/>
      <c r="AO113" s="610"/>
      <c r="AP113" s="610"/>
      <c r="AQ113" s="610"/>
      <c r="AR113" s="610"/>
      <c r="AS113" s="610"/>
      <c r="AT113" s="610"/>
      <c r="AU113" s="610"/>
      <c r="AV113" s="610"/>
      <c r="AW113" s="610"/>
      <c r="AX113" s="610"/>
      <c r="AY113" s="610"/>
      <c r="AZ113" s="610"/>
      <c r="BA113" s="24"/>
    </row>
    <row r="114" spans="1:90" ht="42" customHeight="1" x14ac:dyDescent="0.25">
      <c r="A114" s="6"/>
      <c r="B114" s="397" t="s">
        <v>149</v>
      </c>
      <c r="C114" s="398" t="s">
        <v>1568</v>
      </c>
      <c r="D114" s="397" t="s">
        <v>93</v>
      </c>
      <c r="E114" s="610"/>
      <c r="F114" s="610"/>
      <c r="G114" s="610"/>
      <c r="H114" s="610"/>
      <c r="I114" s="610"/>
      <c r="J114" s="610"/>
      <c r="K114" s="610"/>
      <c r="L114" s="610"/>
      <c r="M114" s="614"/>
      <c r="N114" s="610"/>
      <c r="O114" s="610"/>
      <c r="P114" s="610"/>
      <c r="Q114" s="610"/>
      <c r="R114" s="610"/>
      <c r="S114" s="610"/>
      <c r="T114" s="610"/>
      <c r="U114" s="610"/>
      <c r="V114" s="610"/>
      <c r="W114" s="610"/>
      <c r="X114" s="610"/>
      <c r="Y114" s="610"/>
      <c r="Z114" s="610"/>
      <c r="AA114" s="610"/>
      <c r="AB114" s="610"/>
      <c r="AC114" s="610"/>
      <c r="AD114" s="610"/>
      <c r="AE114" s="610"/>
      <c r="AF114" s="610"/>
      <c r="AG114" s="610"/>
      <c r="AH114" s="610"/>
      <c r="AI114" s="610"/>
      <c r="AJ114" s="610"/>
      <c r="AK114" s="610"/>
      <c r="AL114" s="610"/>
      <c r="AM114" s="610"/>
      <c r="AN114" s="610"/>
      <c r="AO114" s="610"/>
      <c r="AP114" s="610"/>
      <c r="AQ114" s="610"/>
      <c r="AR114" s="610"/>
      <c r="AS114" s="610"/>
      <c r="AT114" s="610"/>
      <c r="AU114" s="610"/>
      <c r="AV114" s="610"/>
      <c r="AW114" s="610"/>
      <c r="AX114" s="610"/>
      <c r="AY114" s="610"/>
      <c r="AZ114" s="610"/>
      <c r="BA114" s="24"/>
    </row>
    <row r="115" spans="1:90" ht="42" customHeight="1" x14ac:dyDescent="0.25">
      <c r="A115" s="6"/>
      <c r="B115" s="397" t="s">
        <v>151</v>
      </c>
      <c r="C115" s="398" t="s">
        <v>1569</v>
      </c>
      <c r="D115" s="397" t="s">
        <v>93</v>
      </c>
      <c r="E115" s="610"/>
      <c r="F115" s="610"/>
      <c r="G115" s="610"/>
      <c r="H115" s="610"/>
      <c r="I115" s="610"/>
      <c r="J115" s="610"/>
      <c r="K115" s="610"/>
      <c r="L115" s="610"/>
      <c r="M115" s="614"/>
      <c r="N115" s="610"/>
      <c r="O115" s="610"/>
      <c r="P115" s="610"/>
      <c r="Q115" s="610"/>
      <c r="R115" s="610"/>
      <c r="S115" s="610"/>
      <c r="T115" s="610"/>
      <c r="U115" s="610"/>
      <c r="V115" s="610"/>
      <c r="W115" s="610"/>
      <c r="X115" s="610"/>
      <c r="Y115" s="610"/>
      <c r="Z115" s="610"/>
      <c r="AA115" s="610"/>
      <c r="AB115" s="610"/>
      <c r="AC115" s="610"/>
      <c r="AD115" s="610"/>
      <c r="AE115" s="610"/>
      <c r="AF115" s="610"/>
      <c r="AG115" s="610"/>
      <c r="AH115" s="610"/>
      <c r="AI115" s="610"/>
      <c r="AJ115" s="610"/>
      <c r="AK115" s="610"/>
      <c r="AL115" s="610"/>
      <c r="AM115" s="610"/>
      <c r="AN115" s="610"/>
      <c r="AO115" s="610"/>
      <c r="AP115" s="610"/>
      <c r="AQ115" s="610"/>
      <c r="AR115" s="610"/>
      <c r="AS115" s="610"/>
      <c r="AT115" s="610"/>
      <c r="AU115" s="610"/>
      <c r="AV115" s="610"/>
      <c r="AW115" s="610"/>
      <c r="AX115" s="610"/>
      <c r="AY115" s="610"/>
      <c r="AZ115" s="610"/>
      <c r="BA115" s="24"/>
    </row>
    <row r="116" spans="1:90" ht="42" customHeight="1" x14ac:dyDescent="0.25">
      <c r="A116" s="6"/>
      <c r="B116" s="397" t="s">
        <v>153</v>
      </c>
      <c r="C116" s="398" t="s">
        <v>1570</v>
      </c>
      <c r="D116" s="397" t="s">
        <v>93</v>
      </c>
      <c r="E116" s="610"/>
      <c r="F116" s="610"/>
      <c r="G116" s="610"/>
      <c r="H116" s="610"/>
      <c r="I116" s="610"/>
      <c r="J116" s="610"/>
      <c r="K116" s="610"/>
      <c r="L116" s="610"/>
      <c r="M116" s="614"/>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0"/>
      <c r="AL116" s="610"/>
      <c r="AM116" s="610"/>
      <c r="AN116" s="610"/>
      <c r="AO116" s="610"/>
      <c r="AP116" s="610"/>
      <c r="AQ116" s="610"/>
      <c r="AR116" s="610"/>
      <c r="AS116" s="610"/>
      <c r="AT116" s="610"/>
      <c r="AU116" s="610"/>
      <c r="AV116" s="610"/>
      <c r="AW116" s="610"/>
      <c r="AX116" s="610"/>
      <c r="AY116" s="610"/>
      <c r="AZ116" s="610"/>
      <c r="BA116" s="24"/>
    </row>
    <row r="117" spans="1:90" s="4" customFormat="1" ht="48" customHeight="1" x14ac:dyDescent="0.25">
      <c r="A117" s="6"/>
      <c r="B117" s="416" t="s">
        <v>163</v>
      </c>
      <c r="C117" s="417" t="s">
        <v>806</v>
      </c>
      <c r="D117" s="416" t="s">
        <v>93</v>
      </c>
      <c r="E117" s="414"/>
      <c r="F117" s="414"/>
      <c r="G117" s="414"/>
      <c r="H117" s="414"/>
      <c r="I117" s="414"/>
      <c r="J117" s="414"/>
      <c r="K117" s="414"/>
      <c r="L117" s="414"/>
      <c r="M117" s="616"/>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4"/>
      <c r="AS117" s="414"/>
      <c r="AT117" s="414"/>
      <c r="AU117" s="414"/>
      <c r="AV117" s="414"/>
      <c r="AW117" s="414"/>
      <c r="AX117" s="414"/>
      <c r="AY117" s="414"/>
      <c r="AZ117" s="414"/>
      <c r="BA117" s="24"/>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row>
    <row r="118" spans="1:90" s="4" customFormat="1" ht="48" customHeight="1" x14ac:dyDescent="0.25">
      <c r="A118" s="6"/>
      <c r="B118" s="416" t="s">
        <v>165</v>
      </c>
      <c r="C118" s="417" t="s">
        <v>808</v>
      </c>
      <c r="D118" s="416" t="s">
        <v>93</v>
      </c>
      <c r="E118" s="414"/>
      <c r="F118" s="414"/>
      <c r="G118" s="414"/>
      <c r="H118" s="414"/>
      <c r="I118" s="414"/>
      <c r="J118" s="414"/>
      <c r="K118" s="414"/>
      <c r="L118" s="414"/>
      <c r="M118" s="616"/>
      <c r="N118" s="414"/>
      <c r="O118" s="414"/>
      <c r="P118" s="414"/>
      <c r="Q118" s="414"/>
      <c r="R118" s="414"/>
      <c r="S118" s="414"/>
      <c r="T118" s="414"/>
      <c r="U118" s="414"/>
      <c r="V118" s="414"/>
      <c r="W118" s="414"/>
      <c r="X118" s="414"/>
      <c r="Y118" s="414"/>
      <c r="Z118" s="414"/>
      <c r="AA118" s="414"/>
      <c r="AB118" s="414"/>
      <c r="AC118" s="414"/>
      <c r="AD118" s="414"/>
      <c r="AE118" s="414"/>
      <c r="AF118" s="414"/>
      <c r="AG118" s="414"/>
      <c r="AH118" s="414"/>
      <c r="AI118" s="414"/>
      <c r="AJ118" s="414"/>
      <c r="AK118" s="414"/>
      <c r="AL118" s="414"/>
      <c r="AM118" s="414"/>
      <c r="AN118" s="414"/>
      <c r="AO118" s="414"/>
      <c r="AP118" s="414"/>
      <c r="AQ118" s="414"/>
      <c r="AR118" s="414"/>
      <c r="AS118" s="414"/>
      <c r="AT118" s="414"/>
      <c r="AU118" s="414"/>
      <c r="AV118" s="414"/>
      <c r="AW118" s="414"/>
      <c r="AX118" s="414"/>
      <c r="AY118" s="414"/>
      <c r="AZ118" s="414"/>
      <c r="BA118" s="24"/>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row>
    <row r="119" spans="1:90" s="4" customFormat="1" ht="42" customHeight="1" x14ac:dyDescent="0.25">
      <c r="A119" s="6"/>
      <c r="B119" s="397" t="s">
        <v>1571</v>
      </c>
      <c r="C119" s="398" t="s">
        <v>809</v>
      </c>
      <c r="D119" s="397" t="s">
        <v>93</v>
      </c>
      <c r="E119" s="610"/>
      <c r="F119" s="610"/>
      <c r="G119" s="610"/>
      <c r="H119" s="610"/>
      <c r="I119" s="610"/>
      <c r="J119" s="610"/>
      <c r="K119" s="610"/>
      <c r="L119" s="610"/>
      <c r="M119" s="614"/>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0"/>
      <c r="AL119" s="610"/>
      <c r="AM119" s="610"/>
      <c r="AN119" s="610"/>
      <c r="AO119" s="610"/>
      <c r="AP119" s="610"/>
      <c r="AQ119" s="610"/>
      <c r="AR119" s="610"/>
      <c r="AS119" s="610"/>
      <c r="AT119" s="610"/>
      <c r="AU119" s="610"/>
      <c r="AV119" s="610"/>
      <c r="AW119" s="610"/>
      <c r="AX119" s="610"/>
      <c r="AY119" s="610"/>
      <c r="AZ119" s="610"/>
      <c r="BA119" s="24"/>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row>
    <row r="120" spans="1:90" s="4" customFormat="1" ht="42" customHeight="1" x14ac:dyDescent="0.25">
      <c r="A120" s="6"/>
      <c r="B120" s="397" t="s">
        <v>1572</v>
      </c>
      <c r="C120" s="398" t="s">
        <v>810</v>
      </c>
      <c r="D120" s="397" t="s">
        <v>93</v>
      </c>
      <c r="E120" s="610"/>
      <c r="F120" s="610"/>
      <c r="G120" s="610"/>
      <c r="H120" s="610"/>
      <c r="I120" s="610"/>
      <c r="J120" s="610"/>
      <c r="K120" s="610"/>
      <c r="L120" s="610"/>
      <c r="M120" s="614"/>
      <c r="N120" s="610"/>
      <c r="O120" s="610"/>
      <c r="P120" s="610"/>
      <c r="Q120" s="610"/>
      <c r="R120" s="610"/>
      <c r="S120" s="610"/>
      <c r="T120" s="610"/>
      <c r="U120" s="610"/>
      <c r="V120" s="610"/>
      <c r="W120" s="610"/>
      <c r="X120" s="610"/>
      <c r="Y120" s="610"/>
      <c r="Z120" s="610"/>
      <c r="AA120" s="610"/>
      <c r="AB120" s="610"/>
      <c r="AC120" s="610"/>
      <c r="AD120" s="610"/>
      <c r="AE120" s="610"/>
      <c r="AF120" s="610"/>
      <c r="AG120" s="610"/>
      <c r="AH120" s="610"/>
      <c r="AI120" s="610"/>
      <c r="AJ120" s="610"/>
      <c r="AK120" s="610"/>
      <c r="AL120" s="610"/>
      <c r="AM120" s="610"/>
      <c r="AN120" s="610"/>
      <c r="AO120" s="610"/>
      <c r="AP120" s="610"/>
      <c r="AQ120" s="610"/>
      <c r="AR120" s="610"/>
      <c r="AS120" s="610"/>
      <c r="AT120" s="610"/>
      <c r="AU120" s="610"/>
      <c r="AV120" s="610"/>
      <c r="AW120" s="610"/>
      <c r="AX120" s="610"/>
      <c r="AY120" s="610"/>
      <c r="AZ120" s="610"/>
      <c r="BA120" s="24"/>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row>
    <row r="121" spans="1:90" s="4" customFormat="1" ht="48" customHeight="1" x14ac:dyDescent="0.25">
      <c r="A121" s="6"/>
      <c r="B121" s="416" t="s">
        <v>167</v>
      </c>
      <c r="C121" s="417" t="s">
        <v>808</v>
      </c>
      <c r="D121" s="416" t="s">
        <v>93</v>
      </c>
      <c r="E121" s="414"/>
      <c r="F121" s="414"/>
      <c r="G121" s="414"/>
      <c r="H121" s="414"/>
      <c r="I121" s="414"/>
      <c r="J121" s="414"/>
      <c r="K121" s="414"/>
      <c r="L121" s="414"/>
      <c r="M121" s="616"/>
      <c r="N121" s="414"/>
      <c r="O121" s="414"/>
      <c r="P121" s="414"/>
      <c r="Q121" s="414"/>
      <c r="R121" s="414"/>
      <c r="S121" s="414"/>
      <c r="T121" s="414"/>
      <c r="U121" s="414"/>
      <c r="V121" s="414"/>
      <c r="W121" s="414"/>
      <c r="X121" s="414"/>
      <c r="Y121" s="414"/>
      <c r="Z121" s="414"/>
      <c r="AA121" s="414"/>
      <c r="AB121" s="414"/>
      <c r="AC121" s="414"/>
      <c r="AD121" s="414"/>
      <c r="AE121" s="414"/>
      <c r="AF121" s="414"/>
      <c r="AG121" s="414"/>
      <c r="AH121" s="414"/>
      <c r="AI121" s="414"/>
      <c r="AJ121" s="414"/>
      <c r="AK121" s="414"/>
      <c r="AL121" s="414"/>
      <c r="AM121" s="414"/>
      <c r="AN121" s="414"/>
      <c r="AO121" s="414"/>
      <c r="AP121" s="414"/>
      <c r="AQ121" s="414"/>
      <c r="AR121" s="414"/>
      <c r="AS121" s="414"/>
      <c r="AT121" s="414"/>
      <c r="AU121" s="414"/>
      <c r="AV121" s="414"/>
      <c r="AW121" s="414"/>
      <c r="AX121" s="414"/>
      <c r="AY121" s="414"/>
      <c r="AZ121" s="414"/>
      <c r="BA121" s="24"/>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row>
    <row r="122" spans="1:90" s="4" customFormat="1" ht="42" customHeight="1" x14ac:dyDescent="0.25">
      <c r="A122" s="6"/>
      <c r="B122" s="397" t="s">
        <v>1573</v>
      </c>
      <c r="C122" s="398" t="s">
        <v>809</v>
      </c>
      <c r="D122" s="397" t="s">
        <v>93</v>
      </c>
      <c r="E122" s="610"/>
      <c r="F122" s="610"/>
      <c r="G122" s="610"/>
      <c r="H122" s="610"/>
      <c r="I122" s="610"/>
      <c r="J122" s="610"/>
      <c r="K122" s="610"/>
      <c r="L122" s="610"/>
      <c r="M122" s="614"/>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0"/>
      <c r="AL122" s="610"/>
      <c r="AM122" s="610"/>
      <c r="AN122" s="610"/>
      <c r="AO122" s="610"/>
      <c r="AP122" s="610"/>
      <c r="AQ122" s="610"/>
      <c r="AR122" s="610"/>
      <c r="AS122" s="610"/>
      <c r="AT122" s="610"/>
      <c r="AU122" s="610"/>
      <c r="AV122" s="610"/>
      <c r="AW122" s="610"/>
      <c r="AX122" s="610"/>
      <c r="AY122" s="610"/>
      <c r="AZ122" s="396"/>
      <c r="BA122" s="24"/>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row>
    <row r="123" spans="1:90" s="4" customFormat="1" ht="42" customHeight="1" x14ac:dyDescent="0.25">
      <c r="A123" s="6"/>
      <c r="B123" s="397" t="s">
        <v>1574</v>
      </c>
      <c r="C123" s="398" t="s">
        <v>810</v>
      </c>
      <c r="D123" s="397" t="s">
        <v>93</v>
      </c>
      <c r="E123" s="610"/>
      <c r="F123" s="610"/>
      <c r="G123" s="610"/>
      <c r="H123" s="610"/>
      <c r="I123" s="610"/>
      <c r="J123" s="610"/>
      <c r="K123" s="610"/>
      <c r="L123" s="610"/>
      <c r="M123" s="614"/>
      <c r="N123" s="610"/>
      <c r="O123" s="610"/>
      <c r="P123" s="610"/>
      <c r="Q123" s="610"/>
      <c r="R123" s="610"/>
      <c r="S123" s="610"/>
      <c r="T123" s="610"/>
      <c r="U123" s="610"/>
      <c r="V123" s="610"/>
      <c r="W123" s="610"/>
      <c r="X123" s="610"/>
      <c r="Y123" s="610"/>
      <c r="Z123" s="610"/>
      <c r="AA123" s="610"/>
      <c r="AB123" s="610"/>
      <c r="AC123" s="610"/>
      <c r="AD123" s="610"/>
      <c r="AE123" s="610"/>
      <c r="AF123" s="610"/>
      <c r="AG123" s="610"/>
      <c r="AH123" s="610"/>
      <c r="AI123" s="610"/>
      <c r="AJ123" s="610"/>
      <c r="AK123" s="610"/>
      <c r="AL123" s="610"/>
      <c r="AM123" s="610"/>
      <c r="AN123" s="610"/>
      <c r="AO123" s="610"/>
      <c r="AP123" s="610"/>
      <c r="AQ123" s="610"/>
      <c r="AR123" s="610"/>
      <c r="AS123" s="610"/>
      <c r="AT123" s="610"/>
      <c r="AU123" s="610"/>
      <c r="AV123" s="610"/>
      <c r="AW123" s="610"/>
      <c r="AX123" s="610"/>
      <c r="AY123" s="610"/>
      <c r="AZ123" s="396"/>
      <c r="BA123" s="24"/>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row>
    <row r="124" spans="1:90" s="4" customFormat="1" ht="48" customHeight="1" x14ac:dyDescent="0.25">
      <c r="A124" s="6"/>
      <c r="B124" s="416" t="s">
        <v>744</v>
      </c>
      <c r="C124" s="417" t="s">
        <v>812</v>
      </c>
      <c r="D124" s="416" t="s">
        <v>93</v>
      </c>
      <c r="E124" s="414"/>
      <c r="F124" s="414"/>
      <c r="G124" s="414"/>
      <c r="H124" s="414"/>
      <c r="I124" s="414"/>
      <c r="J124" s="414"/>
      <c r="K124" s="414"/>
      <c r="L124" s="414"/>
      <c r="M124" s="616"/>
      <c r="N124" s="414"/>
      <c r="O124" s="414"/>
      <c r="P124" s="414"/>
      <c r="Q124" s="414"/>
      <c r="R124" s="414"/>
      <c r="S124" s="414"/>
      <c r="T124" s="414"/>
      <c r="U124" s="414"/>
      <c r="V124" s="414"/>
      <c r="W124" s="414"/>
      <c r="X124" s="414"/>
      <c r="Y124" s="414"/>
      <c r="Z124" s="414"/>
      <c r="AA124" s="414"/>
      <c r="AB124" s="414"/>
      <c r="AC124" s="414"/>
      <c r="AD124" s="414"/>
      <c r="AE124" s="414"/>
      <c r="AF124" s="414"/>
      <c r="AG124" s="414"/>
      <c r="AH124" s="414"/>
      <c r="AI124" s="414"/>
      <c r="AJ124" s="414"/>
      <c r="AK124" s="414"/>
      <c r="AL124" s="414"/>
      <c r="AM124" s="414"/>
      <c r="AN124" s="414"/>
      <c r="AO124" s="414"/>
      <c r="AP124" s="414"/>
      <c r="AQ124" s="414"/>
      <c r="AR124" s="414"/>
      <c r="AS124" s="414"/>
      <c r="AT124" s="414"/>
      <c r="AU124" s="414"/>
      <c r="AV124" s="414"/>
      <c r="AW124" s="414"/>
      <c r="AX124" s="414"/>
      <c r="AY124" s="414"/>
      <c r="AZ124" s="414"/>
      <c r="BA124" s="24"/>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row>
    <row r="125" spans="1:90" s="4" customFormat="1" ht="42" customHeight="1" x14ac:dyDescent="0.25">
      <c r="A125" s="6"/>
      <c r="B125" s="397" t="s">
        <v>745</v>
      </c>
      <c r="C125" s="398" t="s">
        <v>813</v>
      </c>
      <c r="D125" s="397" t="s">
        <v>93</v>
      </c>
      <c r="E125" s="610"/>
      <c r="F125" s="610"/>
      <c r="G125" s="610"/>
      <c r="H125" s="610"/>
      <c r="I125" s="610"/>
      <c r="J125" s="610"/>
      <c r="K125" s="610"/>
      <c r="L125" s="610"/>
      <c r="M125" s="614"/>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0"/>
      <c r="AL125" s="610"/>
      <c r="AM125" s="610"/>
      <c r="AN125" s="610"/>
      <c r="AO125" s="610"/>
      <c r="AP125" s="610"/>
      <c r="AQ125" s="610"/>
      <c r="AR125" s="610"/>
      <c r="AS125" s="610"/>
      <c r="AT125" s="610"/>
      <c r="AU125" s="610"/>
      <c r="AV125" s="610"/>
      <c r="AW125" s="610"/>
      <c r="AX125" s="610"/>
      <c r="AY125" s="610"/>
      <c r="AZ125" s="610"/>
      <c r="BA125" s="61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row>
    <row r="126" spans="1:90" s="4" customFormat="1" ht="42" customHeight="1" x14ac:dyDescent="0.25">
      <c r="A126" s="6"/>
      <c r="B126" s="397" t="s">
        <v>746</v>
      </c>
      <c r="C126" s="398" t="s">
        <v>814</v>
      </c>
      <c r="D126" s="397" t="s">
        <v>93</v>
      </c>
      <c r="E126" s="610"/>
      <c r="F126" s="610"/>
      <c r="G126" s="610"/>
      <c r="H126" s="610"/>
      <c r="I126" s="610"/>
      <c r="J126" s="610"/>
      <c r="K126" s="610"/>
      <c r="L126" s="610"/>
      <c r="M126" s="614"/>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0"/>
      <c r="AK126" s="610"/>
      <c r="AL126" s="610"/>
      <c r="AM126" s="610"/>
      <c r="AN126" s="610"/>
      <c r="AO126" s="610"/>
      <c r="AP126" s="610"/>
      <c r="AQ126" s="610"/>
      <c r="AR126" s="610"/>
      <c r="AS126" s="610"/>
      <c r="AT126" s="610"/>
      <c r="AU126" s="610"/>
      <c r="AV126" s="610"/>
      <c r="AW126" s="610"/>
      <c r="AX126" s="610"/>
      <c r="AY126" s="610"/>
      <c r="AZ126" s="610"/>
      <c r="BA126" s="61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row>
    <row r="127" spans="1:90" s="4" customFormat="1" ht="42" customHeight="1" x14ac:dyDescent="0.25">
      <c r="A127" s="6"/>
      <c r="B127" s="397" t="s">
        <v>747</v>
      </c>
      <c r="C127" s="398" t="s">
        <v>815</v>
      </c>
      <c r="D127" s="397" t="s">
        <v>93</v>
      </c>
      <c r="E127" s="610"/>
      <c r="F127" s="610"/>
      <c r="G127" s="610"/>
      <c r="H127" s="610"/>
      <c r="I127" s="610"/>
      <c r="J127" s="610"/>
      <c r="K127" s="610"/>
      <c r="L127" s="610"/>
      <c r="M127" s="614"/>
      <c r="N127" s="610"/>
      <c r="O127" s="610"/>
      <c r="P127" s="610"/>
      <c r="Q127" s="610"/>
      <c r="R127" s="610"/>
      <c r="S127" s="610"/>
      <c r="T127" s="610"/>
      <c r="U127" s="610"/>
      <c r="V127" s="610"/>
      <c r="W127" s="610"/>
      <c r="X127" s="610"/>
      <c r="Y127" s="610"/>
      <c r="Z127" s="610"/>
      <c r="AA127" s="610"/>
      <c r="AB127" s="610"/>
      <c r="AC127" s="610"/>
      <c r="AD127" s="610"/>
      <c r="AE127" s="610"/>
      <c r="AF127" s="610"/>
      <c r="AG127" s="610"/>
      <c r="AH127" s="610"/>
      <c r="AI127" s="610"/>
      <c r="AJ127" s="610"/>
      <c r="AK127" s="610"/>
      <c r="AL127" s="610"/>
      <c r="AM127" s="610"/>
      <c r="AN127" s="610"/>
      <c r="AO127" s="610"/>
      <c r="AP127" s="610"/>
      <c r="AQ127" s="610"/>
      <c r="AR127" s="610"/>
      <c r="AS127" s="610"/>
      <c r="AT127" s="610"/>
      <c r="AU127" s="610"/>
      <c r="AV127" s="610"/>
      <c r="AW127" s="610"/>
      <c r="AX127" s="610"/>
      <c r="AY127" s="610"/>
      <c r="AZ127" s="610"/>
      <c r="BA127" s="61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row>
    <row r="128" spans="1:90" s="4" customFormat="1" ht="42" customHeight="1" x14ac:dyDescent="0.25">
      <c r="A128" s="6"/>
      <c r="B128" s="397" t="s">
        <v>1575</v>
      </c>
      <c r="C128" s="398" t="s">
        <v>816</v>
      </c>
      <c r="D128" s="397" t="s">
        <v>93</v>
      </c>
      <c r="E128" s="610"/>
      <c r="F128" s="610"/>
      <c r="G128" s="610"/>
      <c r="H128" s="610"/>
      <c r="I128" s="610"/>
      <c r="J128" s="610"/>
      <c r="K128" s="610"/>
      <c r="L128" s="610"/>
      <c r="M128" s="614"/>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0"/>
      <c r="AL128" s="610"/>
      <c r="AM128" s="610"/>
      <c r="AN128" s="610"/>
      <c r="AO128" s="610"/>
      <c r="AP128" s="610"/>
      <c r="AQ128" s="610"/>
      <c r="AR128" s="610"/>
      <c r="AS128" s="610"/>
      <c r="AT128" s="610"/>
      <c r="AU128" s="610"/>
      <c r="AV128" s="610"/>
      <c r="AW128" s="610"/>
      <c r="AX128" s="610"/>
      <c r="AY128" s="610"/>
      <c r="AZ128" s="610"/>
      <c r="BA128" s="61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row>
    <row r="129" spans="1:90" s="4" customFormat="1" ht="48" customHeight="1" x14ac:dyDescent="0.25">
      <c r="A129" s="6"/>
      <c r="B129" s="416" t="s">
        <v>748</v>
      </c>
      <c r="C129" s="417" t="s">
        <v>177</v>
      </c>
      <c r="D129" s="416" t="s">
        <v>93</v>
      </c>
      <c r="E129" s="414"/>
      <c r="F129" s="414"/>
      <c r="G129" s="414"/>
      <c r="H129" s="414"/>
      <c r="I129" s="414"/>
      <c r="J129" s="414"/>
      <c r="K129" s="414"/>
      <c r="L129" s="414"/>
      <c r="M129" s="616"/>
      <c r="N129" s="414"/>
      <c r="O129" s="414"/>
      <c r="P129" s="414"/>
      <c r="Q129" s="414"/>
      <c r="R129" s="414"/>
      <c r="S129" s="414"/>
      <c r="T129" s="414"/>
      <c r="U129" s="414"/>
      <c r="V129" s="414"/>
      <c r="W129" s="414"/>
      <c r="X129" s="414"/>
      <c r="Y129" s="414"/>
      <c r="Z129" s="414"/>
      <c r="AA129" s="414"/>
      <c r="AB129" s="414"/>
      <c r="AC129" s="414"/>
      <c r="AD129" s="414"/>
      <c r="AE129" s="414"/>
      <c r="AF129" s="414"/>
      <c r="AG129" s="414"/>
      <c r="AH129" s="414"/>
      <c r="AI129" s="414"/>
      <c r="AJ129" s="414"/>
      <c r="AK129" s="414"/>
      <c r="AL129" s="414"/>
      <c r="AM129" s="414"/>
      <c r="AN129" s="414"/>
      <c r="AO129" s="414"/>
      <c r="AP129" s="414"/>
      <c r="AQ129" s="414"/>
      <c r="AR129" s="414"/>
      <c r="AS129" s="414"/>
      <c r="AT129" s="414"/>
      <c r="AU129" s="414"/>
      <c r="AV129" s="414"/>
      <c r="AW129" s="414"/>
      <c r="AX129" s="414"/>
      <c r="AY129" s="414"/>
      <c r="AZ129" s="414"/>
      <c r="BA129" s="24"/>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row>
    <row r="130" spans="1:90" s="4" customFormat="1" ht="48" customHeight="1" x14ac:dyDescent="0.25">
      <c r="A130" s="6"/>
      <c r="B130" s="416" t="s">
        <v>1576</v>
      </c>
      <c r="C130" s="417" t="s">
        <v>1577</v>
      </c>
      <c r="D130" s="416" t="s">
        <v>93</v>
      </c>
      <c r="E130" s="414"/>
      <c r="F130" s="414"/>
      <c r="G130" s="414"/>
      <c r="H130" s="414"/>
      <c r="I130" s="414"/>
      <c r="J130" s="414"/>
      <c r="K130" s="414"/>
      <c r="L130" s="414"/>
      <c r="M130" s="616"/>
      <c r="N130" s="414"/>
      <c r="O130" s="414"/>
      <c r="P130" s="414"/>
      <c r="Q130" s="414"/>
      <c r="R130" s="414"/>
      <c r="S130" s="414"/>
      <c r="T130" s="414"/>
      <c r="U130" s="414"/>
      <c r="V130" s="414"/>
      <c r="W130" s="414"/>
      <c r="X130" s="414"/>
      <c r="Y130" s="414"/>
      <c r="Z130" s="414"/>
      <c r="AA130" s="414"/>
      <c r="AB130" s="414"/>
      <c r="AC130" s="414"/>
      <c r="AD130" s="414"/>
      <c r="AE130" s="414"/>
      <c r="AF130" s="414"/>
      <c r="AG130" s="414"/>
      <c r="AH130" s="414"/>
      <c r="AI130" s="414"/>
      <c r="AJ130" s="414"/>
      <c r="AK130" s="414"/>
      <c r="AL130" s="414"/>
      <c r="AM130" s="414"/>
      <c r="AN130" s="414"/>
      <c r="AO130" s="414"/>
      <c r="AP130" s="414"/>
      <c r="AQ130" s="414"/>
      <c r="AR130" s="414"/>
      <c r="AS130" s="414"/>
      <c r="AT130" s="414"/>
      <c r="AU130" s="414"/>
      <c r="AV130" s="414"/>
      <c r="AW130" s="414"/>
      <c r="AX130" s="414"/>
      <c r="AY130" s="414"/>
      <c r="AZ130" s="414"/>
      <c r="BA130" s="24"/>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row>
    <row r="131" spans="1:90" s="4" customFormat="1" ht="48" customHeight="1" x14ac:dyDescent="0.25">
      <c r="A131" s="6"/>
      <c r="B131" s="416" t="s">
        <v>169</v>
      </c>
      <c r="C131" s="417" t="s">
        <v>1578</v>
      </c>
      <c r="D131" s="416" t="s">
        <v>93</v>
      </c>
      <c r="E131" s="414"/>
      <c r="F131" s="414"/>
      <c r="G131" s="414"/>
      <c r="H131" s="414"/>
      <c r="I131" s="414"/>
      <c r="J131" s="414"/>
      <c r="K131" s="414"/>
      <c r="L131" s="414"/>
      <c r="M131" s="616"/>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4"/>
      <c r="AN131" s="414"/>
      <c r="AO131" s="414"/>
      <c r="AP131" s="414"/>
      <c r="AQ131" s="414"/>
      <c r="AR131" s="414"/>
      <c r="AS131" s="414"/>
      <c r="AT131" s="414"/>
      <c r="AU131" s="414"/>
      <c r="AV131" s="414"/>
      <c r="AW131" s="414"/>
      <c r="AX131" s="414"/>
      <c r="AY131" s="414"/>
      <c r="AZ131" s="414"/>
      <c r="BA131" s="24"/>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row>
    <row r="132" spans="1:90" s="4" customFormat="1" ht="48" customHeight="1" x14ac:dyDescent="0.25">
      <c r="A132" s="6"/>
      <c r="B132" s="416" t="s">
        <v>171</v>
      </c>
      <c r="C132" s="417" t="s">
        <v>1579</v>
      </c>
      <c r="D132" s="416" t="s">
        <v>93</v>
      </c>
      <c r="E132" s="414"/>
      <c r="F132" s="414"/>
      <c r="G132" s="414"/>
      <c r="H132" s="414"/>
      <c r="I132" s="414"/>
      <c r="J132" s="414"/>
      <c r="K132" s="414"/>
      <c r="L132" s="414"/>
      <c r="M132" s="616"/>
      <c r="N132" s="414"/>
      <c r="O132" s="414"/>
      <c r="P132" s="414"/>
      <c r="Q132" s="414"/>
      <c r="R132" s="414"/>
      <c r="S132" s="414"/>
      <c r="T132" s="414"/>
      <c r="U132" s="414"/>
      <c r="V132" s="414"/>
      <c r="W132" s="414"/>
      <c r="X132" s="414"/>
      <c r="Y132" s="414"/>
      <c r="Z132" s="414"/>
      <c r="AA132" s="414"/>
      <c r="AB132" s="414"/>
      <c r="AC132" s="414"/>
      <c r="AD132" s="414"/>
      <c r="AE132" s="414"/>
      <c r="AF132" s="414"/>
      <c r="AG132" s="414"/>
      <c r="AH132" s="414"/>
      <c r="AI132" s="414"/>
      <c r="AJ132" s="414"/>
      <c r="AK132" s="414"/>
      <c r="AL132" s="414"/>
      <c r="AM132" s="414"/>
      <c r="AN132" s="414"/>
      <c r="AO132" s="414"/>
      <c r="AP132" s="414"/>
      <c r="AQ132" s="414"/>
      <c r="AR132" s="414"/>
      <c r="AS132" s="414"/>
      <c r="AT132" s="414"/>
      <c r="AU132" s="414"/>
      <c r="AV132" s="414"/>
      <c r="AW132" s="414"/>
      <c r="AX132" s="414"/>
      <c r="AY132" s="414"/>
      <c r="AZ132" s="414"/>
      <c r="BA132" s="24"/>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row>
    <row r="133" spans="1:90" s="4" customFormat="1" ht="48" customHeight="1" x14ac:dyDescent="0.25">
      <c r="A133" s="6"/>
      <c r="B133" s="416" t="s">
        <v>1580</v>
      </c>
      <c r="C133" s="417" t="s">
        <v>1581</v>
      </c>
      <c r="D133" s="416" t="s">
        <v>93</v>
      </c>
      <c r="E133" s="414"/>
      <c r="F133" s="414"/>
      <c r="G133" s="414"/>
      <c r="H133" s="414"/>
      <c r="I133" s="414"/>
      <c r="J133" s="414"/>
      <c r="K133" s="414"/>
      <c r="L133" s="414"/>
      <c r="M133" s="616"/>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c r="AL133" s="414"/>
      <c r="AM133" s="414"/>
      <c r="AN133" s="414"/>
      <c r="AO133" s="414"/>
      <c r="AP133" s="414"/>
      <c r="AQ133" s="414"/>
      <c r="AR133" s="414"/>
      <c r="AS133" s="414"/>
      <c r="AT133" s="414"/>
      <c r="AU133" s="414"/>
      <c r="AV133" s="414"/>
      <c r="AW133" s="414"/>
      <c r="AX133" s="414"/>
      <c r="AY133" s="414"/>
      <c r="AZ133" s="414"/>
      <c r="BA133" s="24"/>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row>
    <row r="134" spans="1:90" s="4" customFormat="1" ht="42" customHeight="1" x14ac:dyDescent="0.25">
      <c r="A134" s="6"/>
      <c r="B134" s="397" t="s">
        <v>1582</v>
      </c>
      <c r="C134" s="398" t="s">
        <v>1583</v>
      </c>
      <c r="D134" s="397" t="s">
        <v>93</v>
      </c>
      <c r="E134" s="610"/>
      <c r="F134" s="610"/>
      <c r="G134" s="610"/>
      <c r="H134" s="610"/>
      <c r="I134" s="610"/>
      <c r="J134" s="610"/>
      <c r="K134" s="610"/>
      <c r="L134" s="610"/>
      <c r="M134" s="614"/>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0"/>
      <c r="AL134" s="610"/>
      <c r="AM134" s="610"/>
      <c r="AN134" s="610"/>
      <c r="AO134" s="610"/>
      <c r="AP134" s="610"/>
      <c r="AQ134" s="610"/>
      <c r="AR134" s="610"/>
      <c r="AS134" s="610"/>
      <c r="AT134" s="610"/>
      <c r="AU134" s="610"/>
      <c r="AV134" s="610"/>
      <c r="AW134" s="610"/>
      <c r="AX134" s="610"/>
      <c r="AY134" s="610"/>
      <c r="AZ134" s="610"/>
      <c r="BA134" s="24"/>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row>
    <row r="135" spans="1:90" s="4" customFormat="1" ht="42" customHeight="1" x14ac:dyDescent="0.25">
      <c r="A135" s="6"/>
      <c r="B135" s="397" t="s">
        <v>1584</v>
      </c>
      <c r="C135" s="398" t="s">
        <v>1566</v>
      </c>
      <c r="D135" s="397" t="s">
        <v>93</v>
      </c>
      <c r="E135" s="610"/>
      <c r="F135" s="610"/>
      <c r="G135" s="610"/>
      <c r="H135" s="610"/>
      <c r="I135" s="610"/>
      <c r="J135" s="610"/>
      <c r="K135" s="610"/>
      <c r="L135" s="610"/>
      <c r="M135" s="614"/>
      <c r="N135" s="610"/>
      <c r="O135" s="610"/>
      <c r="P135" s="610"/>
      <c r="Q135" s="610"/>
      <c r="R135" s="610"/>
      <c r="S135" s="610"/>
      <c r="T135" s="610"/>
      <c r="U135" s="610"/>
      <c r="V135" s="610"/>
      <c r="W135" s="610"/>
      <c r="X135" s="610"/>
      <c r="Y135" s="610"/>
      <c r="Z135" s="610"/>
      <c r="AA135" s="610"/>
      <c r="AB135" s="610"/>
      <c r="AC135" s="610"/>
      <c r="AD135" s="610"/>
      <c r="AE135" s="610"/>
      <c r="AF135" s="610"/>
      <c r="AG135" s="610"/>
      <c r="AH135" s="610"/>
      <c r="AI135" s="610"/>
      <c r="AJ135" s="610"/>
      <c r="AK135" s="610"/>
      <c r="AL135" s="610"/>
      <c r="AM135" s="610"/>
      <c r="AN135" s="610"/>
      <c r="AO135" s="610"/>
      <c r="AP135" s="610"/>
      <c r="AQ135" s="610"/>
      <c r="AR135" s="610"/>
      <c r="AS135" s="610"/>
      <c r="AT135" s="610"/>
      <c r="AU135" s="610"/>
      <c r="AV135" s="610"/>
      <c r="AW135" s="610"/>
      <c r="AX135" s="610"/>
      <c r="AY135" s="610"/>
      <c r="AZ135" s="396"/>
      <c r="BA135" s="24"/>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row>
    <row r="136" spans="1:90" s="4" customFormat="1" ht="42" customHeight="1" x14ac:dyDescent="0.25">
      <c r="A136" s="6"/>
      <c r="B136" s="397" t="s">
        <v>1585</v>
      </c>
      <c r="C136" s="398" t="s">
        <v>1586</v>
      </c>
      <c r="D136" s="397" t="s">
        <v>93</v>
      </c>
      <c r="E136" s="610"/>
      <c r="F136" s="610"/>
      <c r="G136" s="610"/>
      <c r="H136" s="610"/>
      <c r="I136" s="610"/>
      <c r="J136" s="610"/>
      <c r="K136" s="610"/>
      <c r="L136" s="610"/>
      <c r="M136" s="614"/>
      <c r="N136" s="610"/>
      <c r="O136" s="610"/>
      <c r="P136" s="610"/>
      <c r="Q136" s="610"/>
      <c r="R136" s="610"/>
      <c r="S136" s="610"/>
      <c r="T136" s="610"/>
      <c r="U136" s="610"/>
      <c r="V136" s="610"/>
      <c r="W136" s="610"/>
      <c r="X136" s="610"/>
      <c r="Y136" s="610"/>
      <c r="Z136" s="610"/>
      <c r="AA136" s="610"/>
      <c r="AB136" s="610"/>
      <c r="AC136" s="610"/>
      <c r="AD136" s="610"/>
      <c r="AE136" s="610"/>
      <c r="AF136" s="610"/>
      <c r="AG136" s="610"/>
      <c r="AH136" s="610"/>
      <c r="AI136" s="610"/>
      <c r="AJ136" s="610"/>
      <c r="AK136" s="610"/>
      <c r="AL136" s="610"/>
      <c r="AM136" s="610"/>
      <c r="AN136" s="610"/>
      <c r="AO136" s="610"/>
      <c r="AP136" s="610"/>
      <c r="AQ136" s="610"/>
      <c r="AR136" s="610"/>
      <c r="AS136" s="610"/>
      <c r="AT136" s="610"/>
      <c r="AU136" s="610"/>
      <c r="AV136" s="610"/>
      <c r="AW136" s="610"/>
      <c r="AX136" s="610"/>
      <c r="AY136" s="610"/>
      <c r="AZ136" s="610"/>
      <c r="BA136" s="24"/>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row>
    <row r="137" spans="1:90" s="4" customFormat="1" ht="42" customHeight="1" x14ac:dyDescent="0.25">
      <c r="A137" s="6"/>
      <c r="B137" s="397" t="s">
        <v>1587</v>
      </c>
      <c r="C137" s="398" t="s">
        <v>1588</v>
      </c>
      <c r="D137" s="397" t="s">
        <v>93</v>
      </c>
      <c r="E137" s="610"/>
      <c r="F137" s="610"/>
      <c r="G137" s="610"/>
      <c r="H137" s="610"/>
      <c r="I137" s="610"/>
      <c r="J137" s="610"/>
      <c r="K137" s="610"/>
      <c r="L137" s="610"/>
      <c r="M137" s="614"/>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0"/>
      <c r="AL137" s="610"/>
      <c r="AM137" s="610"/>
      <c r="AN137" s="610"/>
      <c r="AO137" s="610"/>
      <c r="AP137" s="610"/>
      <c r="AQ137" s="610"/>
      <c r="AR137" s="610"/>
      <c r="AS137" s="610"/>
      <c r="AT137" s="610"/>
      <c r="AU137" s="610"/>
      <c r="AV137" s="610"/>
      <c r="AW137" s="610"/>
      <c r="AX137" s="610"/>
      <c r="AY137" s="610"/>
      <c r="AZ137" s="610"/>
      <c r="BA137" s="24"/>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row>
    <row r="138" spans="1:90" s="4" customFormat="1" ht="48" customHeight="1" x14ac:dyDescent="0.25">
      <c r="A138" s="6"/>
      <c r="B138" s="416" t="s">
        <v>173</v>
      </c>
      <c r="C138" s="417" t="s">
        <v>1589</v>
      </c>
      <c r="D138" s="416" t="s">
        <v>93</v>
      </c>
      <c r="E138" s="414"/>
      <c r="F138" s="414"/>
      <c r="G138" s="414"/>
      <c r="H138" s="414"/>
      <c r="I138" s="414"/>
      <c r="J138" s="414"/>
      <c r="K138" s="414"/>
      <c r="L138" s="414"/>
      <c r="M138" s="616"/>
      <c r="N138" s="414"/>
      <c r="O138" s="414"/>
      <c r="P138" s="414"/>
      <c r="Q138" s="414"/>
      <c r="R138" s="414"/>
      <c r="S138" s="414"/>
      <c r="T138" s="414"/>
      <c r="U138" s="414"/>
      <c r="V138" s="414"/>
      <c r="W138" s="414"/>
      <c r="X138" s="414"/>
      <c r="Y138" s="414"/>
      <c r="Z138" s="414"/>
      <c r="AA138" s="414"/>
      <c r="AB138" s="414"/>
      <c r="AC138" s="414"/>
      <c r="AD138" s="414"/>
      <c r="AE138" s="414"/>
      <c r="AF138" s="414"/>
      <c r="AG138" s="414"/>
      <c r="AH138" s="414"/>
      <c r="AI138" s="414"/>
      <c r="AJ138" s="414"/>
      <c r="AK138" s="414"/>
      <c r="AL138" s="414"/>
      <c r="AM138" s="414"/>
      <c r="AN138" s="414"/>
      <c r="AO138" s="414"/>
      <c r="AP138" s="414"/>
      <c r="AQ138" s="414"/>
      <c r="AR138" s="414"/>
      <c r="AS138" s="414"/>
      <c r="AT138" s="414"/>
      <c r="AU138" s="414"/>
      <c r="AV138" s="414"/>
      <c r="AW138" s="414"/>
      <c r="AX138" s="414"/>
      <c r="AY138" s="414"/>
      <c r="AZ138" s="414"/>
      <c r="BA138" s="24"/>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row>
    <row r="139" spans="1:90" s="4" customFormat="1" ht="48" customHeight="1" x14ac:dyDescent="0.25">
      <c r="A139" s="6"/>
      <c r="B139" s="416" t="s">
        <v>1590</v>
      </c>
      <c r="C139" s="417" t="s">
        <v>1591</v>
      </c>
      <c r="D139" s="416" t="s">
        <v>93</v>
      </c>
      <c r="E139" s="414"/>
      <c r="F139" s="414"/>
      <c r="G139" s="414"/>
      <c r="H139" s="414"/>
      <c r="I139" s="414"/>
      <c r="J139" s="414"/>
      <c r="K139" s="414"/>
      <c r="L139" s="414"/>
      <c r="M139" s="616"/>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c r="AL139" s="414"/>
      <c r="AM139" s="414"/>
      <c r="AN139" s="414"/>
      <c r="AO139" s="414"/>
      <c r="AP139" s="414"/>
      <c r="AQ139" s="414"/>
      <c r="AR139" s="414"/>
      <c r="AS139" s="414"/>
      <c r="AT139" s="414"/>
      <c r="AU139" s="414"/>
      <c r="AV139" s="414"/>
      <c r="AW139" s="414"/>
      <c r="AX139" s="414"/>
      <c r="AY139" s="414"/>
      <c r="AZ139" s="414"/>
      <c r="BA139" s="24"/>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row>
    <row r="140" spans="1:90" s="4" customFormat="1" ht="42" customHeight="1" x14ac:dyDescent="0.25">
      <c r="A140" s="6"/>
      <c r="B140" s="397" t="s">
        <v>1592</v>
      </c>
      <c r="C140" s="398" t="s">
        <v>1593</v>
      </c>
      <c r="D140" s="397" t="s">
        <v>93</v>
      </c>
      <c r="E140" s="610"/>
      <c r="F140" s="610"/>
      <c r="G140" s="610"/>
      <c r="H140" s="610"/>
      <c r="I140" s="610"/>
      <c r="J140" s="610"/>
      <c r="K140" s="610"/>
      <c r="L140" s="610"/>
      <c r="M140" s="614"/>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0"/>
      <c r="AL140" s="610"/>
      <c r="AM140" s="610"/>
      <c r="AN140" s="610"/>
      <c r="AO140" s="610"/>
      <c r="AP140" s="610"/>
      <c r="AQ140" s="610"/>
      <c r="AR140" s="610"/>
      <c r="AS140" s="610"/>
      <c r="AT140" s="610"/>
      <c r="AU140" s="610"/>
      <c r="AV140" s="610"/>
      <c r="AW140" s="610"/>
      <c r="AX140" s="610"/>
      <c r="AY140" s="610"/>
      <c r="AZ140" s="610"/>
      <c r="BA140" s="61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row>
    <row r="141" spans="1:90" s="4" customFormat="1" ht="42" customHeight="1" x14ac:dyDescent="0.25">
      <c r="A141" s="6"/>
      <c r="B141" s="397" t="s">
        <v>1594</v>
      </c>
      <c r="C141" s="398" t="s">
        <v>1570</v>
      </c>
      <c r="D141" s="397" t="s">
        <v>93</v>
      </c>
      <c r="E141" s="610"/>
      <c r="F141" s="610"/>
      <c r="G141" s="610"/>
      <c r="H141" s="610"/>
      <c r="I141" s="610"/>
      <c r="J141" s="610"/>
      <c r="K141" s="610"/>
      <c r="L141" s="610"/>
      <c r="M141" s="614"/>
      <c r="N141" s="610"/>
      <c r="O141" s="610"/>
      <c r="P141" s="610"/>
      <c r="Q141" s="610"/>
      <c r="R141" s="610"/>
      <c r="S141" s="610"/>
      <c r="T141" s="610"/>
      <c r="U141" s="610"/>
      <c r="V141" s="610"/>
      <c r="W141" s="610"/>
      <c r="X141" s="610"/>
      <c r="Y141" s="610"/>
      <c r="Z141" s="610"/>
      <c r="AA141" s="610"/>
      <c r="AB141" s="610"/>
      <c r="AC141" s="610"/>
      <c r="AD141" s="610"/>
      <c r="AE141" s="610"/>
      <c r="AF141" s="610"/>
      <c r="AG141" s="610"/>
      <c r="AH141" s="610"/>
      <c r="AI141" s="610"/>
      <c r="AJ141" s="610"/>
      <c r="AK141" s="610"/>
      <c r="AL141" s="610"/>
      <c r="AM141" s="610"/>
      <c r="AN141" s="610"/>
      <c r="AO141" s="610"/>
      <c r="AP141" s="610"/>
      <c r="AQ141" s="610"/>
      <c r="AR141" s="610"/>
      <c r="AS141" s="610"/>
      <c r="AT141" s="610"/>
      <c r="AU141" s="610"/>
      <c r="AV141" s="610"/>
      <c r="AW141" s="610"/>
      <c r="AX141" s="610"/>
      <c r="AY141" s="610"/>
      <c r="AZ141" s="610"/>
      <c r="BA141" s="61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row>
    <row r="142" spans="1:90" s="4" customFormat="1" ht="42" customHeight="1" x14ac:dyDescent="0.25">
      <c r="A142" s="6"/>
      <c r="B142" s="397" t="s">
        <v>1595</v>
      </c>
      <c r="C142" s="398" t="s">
        <v>1596</v>
      </c>
      <c r="D142" s="397" t="s">
        <v>93</v>
      </c>
      <c r="E142" s="610"/>
      <c r="F142" s="610"/>
      <c r="G142" s="610"/>
      <c r="H142" s="610"/>
      <c r="I142" s="610"/>
      <c r="J142" s="610"/>
      <c r="K142" s="610"/>
      <c r="L142" s="610"/>
      <c r="M142" s="614"/>
      <c r="N142" s="610"/>
      <c r="O142" s="610"/>
      <c r="P142" s="610"/>
      <c r="Q142" s="610"/>
      <c r="R142" s="610"/>
      <c r="S142" s="610"/>
      <c r="T142" s="610"/>
      <c r="U142" s="610"/>
      <c r="V142" s="610"/>
      <c r="W142" s="610"/>
      <c r="X142" s="610"/>
      <c r="Y142" s="610"/>
      <c r="Z142" s="610"/>
      <c r="AA142" s="610"/>
      <c r="AB142" s="610"/>
      <c r="AC142" s="610"/>
      <c r="AD142" s="610"/>
      <c r="AE142" s="610"/>
      <c r="AF142" s="610"/>
      <c r="AG142" s="610"/>
      <c r="AH142" s="610"/>
      <c r="AI142" s="610"/>
      <c r="AJ142" s="610"/>
      <c r="AK142" s="610"/>
      <c r="AL142" s="610"/>
      <c r="AM142" s="610"/>
      <c r="AN142" s="610"/>
      <c r="AO142" s="610"/>
      <c r="AP142" s="610"/>
      <c r="AQ142" s="610"/>
      <c r="AR142" s="610"/>
      <c r="AS142" s="610"/>
      <c r="AT142" s="610"/>
      <c r="AU142" s="610"/>
      <c r="AV142" s="610"/>
      <c r="AW142" s="610"/>
      <c r="AX142" s="610"/>
      <c r="AY142" s="610"/>
      <c r="AZ142" s="396"/>
      <c r="BA142" s="24"/>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row>
    <row r="143" spans="1:90" s="4" customFormat="1" ht="42" customHeight="1" x14ac:dyDescent="0.25">
      <c r="A143" s="6"/>
      <c r="B143" s="397" t="s">
        <v>1597</v>
      </c>
      <c r="C143" s="398" t="s">
        <v>1598</v>
      </c>
      <c r="D143" s="397" t="s">
        <v>93</v>
      </c>
      <c r="E143" s="610"/>
      <c r="F143" s="610"/>
      <c r="G143" s="610"/>
      <c r="H143" s="610"/>
      <c r="I143" s="610"/>
      <c r="J143" s="610"/>
      <c r="K143" s="610"/>
      <c r="L143" s="610"/>
      <c r="M143" s="614"/>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0"/>
      <c r="AL143" s="610"/>
      <c r="AM143" s="610"/>
      <c r="AN143" s="610"/>
      <c r="AO143" s="610"/>
      <c r="AP143" s="610"/>
      <c r="AQ143" s="610"/>
      <c r="AR143" s="610"/>
      <c r="AS143" s="610"/>
      <c r="AT143" s="610"/>
      <c r="AU143" s="610"/>
      <c r="AV143" s="610"/>
      <c r="AW143" s="610"/>
      <c r="AX143" s="610"/>
      <c r="AY143" s="610"/>
      <c r="AZ143" s="396"/>
      <c r="BA143" s="24"/>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row>
    <row r="144" spans="1:90" s="4" customFormat="1" ht="42" customHeight="1" x14ac:dyDescent="0.25">
      <c r="A144" s="6"/>
      <c r="B144" s="397" t="s">
        <v>1599</v>
      </c>
      <c r="C144" s="398" t="s">
        <v>1600</v>
      </c>
      <c r="D144" s="397" t="s">
        <v>93</v>
      </c>
      <c r="E144" s="610"/>
      <c r="F144" s="610"/>
      <c r="G144" s="610"/>
      <c r="H144" s="610"/>
      <c r="I144" s="610"/>
      <c r="J144" s="610"/>
      <c r="K144" s="610"/>
      <c r="L144" s="610"/>
      <c r="M144" s="614"/>
      <c r="N144" s="610"/>
      <c r="O144" s="610"/>
      <c r="P144" s="610"/>
      <c r="Q144" s="610"/>
      <c r="R144" s="610"/>
      <c r="S144" s="610"/>
      <c r="T144" s="610"/>
      <c r="U144" s="610"/>
      <c r="V144" s="610"/>
      <c r="W144" s="610"/>
      <c r="X144" s="610"/>
      <c r="Y144" s="610"/>
      <c r="Z144" s="610"/>
      <c r="AA144" s="610"/>
      <c r="AB144" s="610"/>
      <c r="AC144" s="610"/>
      <c r="AD144" s="610"/>
      <c r="AE144" s="610"/>
      <c r="AF144" s="610"/>
      <c r="AG144" s="610"/>
      <c r="AH144" s="610"/>
      <c r="AI144" s="610"/>
      <c r="AJ144" s="610"/>
      <c r="AK144" s="610"/>
      <c r="AL144" s="610"/>
      <c r="AM144" s="610"/>
      <c r="AN144" s="610"/>
      <c r="AO144" s="610"/>
      <c r="AP144" s="610"/>
      <c r="AQ144" s="610"/>
      <c r="AR144" s="610"/>
      <c r="AS144" s="610"/>
      <c r="AT144" s="610"/>
      <c r="AU144" s="610"/>
      <c r="AV144" s="610"/>
      <c r="AW144" s="610"/>
      <c r="AX144" s="610"/>
      <c r="AY144" s="610"/>
      <c r="AZ144" s="396"/>
      <c r="BA144" s="24"/>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row>
    <row r="145" spans="1:90" s="4" customFormat="1" ht="48" customHeight="1" x14ac:dyDescent="0.25">
      <c r="A145" s="6"/>
      <c r="B145" s="416" t="s">
        <v>804</v>
      </c>
      <c r="C145" s="417" t="s">
        <v>1601</v>
      </c>
      <c r="D145" s="416" t="s">
        <v>93</v>
      </c>
      <c r="E145" s="414"/>
      <c r="F145" s="414"/>
      <c r="G145" s="414"/>
      <c r="H145" s="414"/>
      <c r="I145" s="414"/>
      <c r="J145" s="414"/>
      <c r="K145" s="414"/>
      <c r="L145" s="414"/>
      <c r="M145" s="616"/>
      <c r="N145" s="414"/>
      <c r="O145" s="414"/>
      <c r="P145" s="414"/>
      <c r="Q145" s="414"/>
      <c r="R145" s="414"/>
      <c r="S145" s="414"/>
      <c r="T145" s="414"/>
      <c r="U145" s="414"/>
      <c r="V145" s="414"/>
      <c r="W145" s="414"/>
      <c r="X145" s="414"/>
      <c r="Y145" s="414"/>
      <c r="Z145" s="414"/>
      <c r="AA145" s="414"/>
      <c r="AB145" s="414"/>
      <c r="AC145" s="414"/>
      <c r="AD145" s="414"/>
      <c r="AE145" s="414"/>
      <c r="AF145" s="414"/>
      <c r="AG145" s="414"/>
      <c r="AH145" s="414"/>
      <c r="AI145" s="414"/>
      <c r="AJ145" s="414"/>
      <c r="AK145" s="414"/>
      <c r="AL145" s="414"/>
      <c r="AM145" s="414"/>
      <c r="AN145" s="414"/>
      <c r="AO145" s="414"/>
      <c r="AP145" s="414"/>
      <c r="AQ145" s="414"/>
      <c r="AR145" s="414"/>
      <c r="AS145" s="414"/>
      <c r="AT145" s="414"/>
      <c r="AU145" s="414"/>
      <c r="AV145" s="414"/>
      <c r="AW145" s="414"/>
      <c r="AX145" s="414"/>
      <c r="AY145" s="414"/>
      <c r="AZ145" s="414"/>
      <c r="BA145" s="24"/>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row>
    <row r="146" spans="1:90" s="4" customFormat="1" ht="42" customHeight="1" x14ac:dyDescent="0.25">
      <c r="A146" s="6"/>
      <c r="B146" s="397" t="s">
        <v>1602</v>
      </c>
      <c r="C146" s="398" t="s">
        <v>1603</v>
      </c>
      <c r="D146" s="397" t="s">
        <v>93</v>
      </c>
      <c r="E146" s="610"/>
      <c r="F146" s="610"/>
      <c r="G146" s="610"/>
      <c r="H146" s="610"/>
      <c r="I146" s="610"/>
      <c r="J146" s="610"/>
      <c r="K146" s="610"/>
      <c r="L146" s="610"/>
      <c r="M146" s="614"/>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0"/>
      <c r="AL146" s="610"/>
      <c r="AM146" s="610"/>
      <c r="AN146" s="610"/>
      <c r="AO146" s="610"/>
      <c r="AP146" s="610"/>
      <c r="AQ146" s="610"/>
      <c r="AR146" s="610"/>
      <c r="AS146" s="610"/>
      <c r="AT146" s="610"/>
      <c r="AU146" s="610"/>
      <c r="AV146" s="610"/>
      <c r="AW146" s="610"/>
      <c r="AX146" s="610"/>
      <c r="AY146" s="610"/>
      <c r="AZ146" s="396"/>
      <c r="BA146" s="24"/>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row>
    <row r="147" spans="1:90" s="4" customFormat="1" ht="42" customHeight="1" x14ac:dyDescent="0.25">
      <c r="A147" s="6"/>
      <c r="B147" s="397" t="s">
        <v>1604</v>
      </c>
      <c r="C147" s="398" t="s">
        <v>1605</v>
      </c>
      <c r="D147" s="397" t="s">
        <v>93</v>
      </c>
      <c r="E147" s="610"/>
      <c r="F147" s="610"/>
      <c r="G147" s="610"/>
      <c r="H147" s="610"/>
      <c r="I147" s="610"/>
      <c r="J147" s="610"/>
      <c r="K147" s="610"/>
      <c r="L147" s="610"/>
      <c r="M147" s="614"/>
      <c r="N147" s="610"/>
      <c r="O147" s="610"/>
      <c r="P147" s="610"/>
      <c r="Q147" s="610"/>
      <c r="R147" s="610"/>
      <c r="S147" s="610"/>
      <c r="T147" s="610"/>
      <c r="U147" s="610"/>
      <c r="V147" s="610"/>
      <c r="W147" s="610"/>
      <c r="X147" s="610"/>
      <c r="Y147" s="610"/>
      <c r="Z147" s="610"/>
      <c r="AA147" s="610"/>
      <c r="AB147" s="610"/>
      <c r="AC147" s="610"/>
      <c r="AD147" s="610"/>
      <c r="AE147" s="610"/>
      <c r="AF147" s="610"/>
      <c r="AG147" s="610"/>
      <c r="AH147" s="610"/>
      <c r="AI147" s="610"/>
      <c r="AJ147" s="610"/>
      <c r="AK147" s="610"/>
      <c r="AL147" s="610"/>
      <c r="AM147" s="610"/>
      <c r="AN147" s="610"/>
      <c r="AO147" s="610"/>
      <c r="AP147" s="610"/>
      <c r="AQ147" s="610"/>
      <c r="AR147" s="610"/>
      <c r="AS147" s="610"/>
      <c r="AT147" s="610"/>
      <c r="AU147" s="610"/>
      <c r="AV147" s="610"/>
      <c r="AW147" s="610"/>
      <c r="AX147" s="610"/>
      <c r="AY147" s="610"/>
      <c r="AZ147" s="396"/>
      <c r="BA147" s="24"/>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row>
    <row r="148" spans="1:90" s="4" customFormat="1" ht="42" customHeight="1" x14ac:dyDescent="0.25">
      <c r="A148" s="6"/>
      <c r="B148" s="397" t="s">
        <v>1606</v>
      </c>
      <c r="C148" s="398" t="s">
        <v>1607</v>
      </c>
      <c r="D148" s="397" t="s">
        <v>93</v>
      </c>
      <c r="E148" s="610"/>
      <c r="F148" s="610"/>
      <c r="G148" s="610"/>
      <c r="H148" s="610"/>
      <c r="I148" s="610"/>
      <c r="J148" s="610"/>
      <c r="K148" s="610"/>
      <c r="L148" s="610"/>
      <c r="M148" s="614"/>
      <c r="N148" s="610"/>
      <c r="O148" s="610"/>
      <c r="P148" s="610"/>
      <c r="Q148" s="610"/>
      <c r="R148" s="610"/>
      <c r="S148" s="610"/>
      <c r="T148" s="610"/>
      <c r="U148" s="610"/>
      <c r="V148" s="610"/>
      <c r="W148" s="610"/>
      <c r="X148" s="610"/>
      <c r="Y148" s="610"/>
      <c r="Z148" s="610"/>
      <c r="AA148" s="610"/>
      <c r="AB148" s="610"/>
      <c r="AC148" s="610"/>
      <c r="AD148" s="610"/>
      <c r="AE148" s="610"/>
      <c r="AF148" s="610"/>
      <c r="AG148" s="610"/>
      <c r="AH148" s="610"/>
      <c r="AI148" s="610"/>
      <c r="AJ148" s="610"/>
      <c r="AK148" s="610"/>
      <c r="AL148" s="610"/>
      <c r="AM148" s="610"/>
      <c r="AN148" s="610"/>
      <c r="AO148" s="610"/>
      <c r="AP148" s="610"/>
      <c r="AQ148" s="610"/>
      <c r="AR148" s="610"/>
      <c r="AS148" s="610"/>
      <c r="AT148" s="610"/>
      <c r="AU148" s="610"/>
      <c r="AV148" s="610"/>
      <c r="AW148" s="610"/>
      <c r="AX148" s="610"/>
      <c r="AY148" s="610"/>
      <c r="AZ148" s="396"/>
      <c r="BA148" s="24"/>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row>
    <row r="149" spans="1:90" s="4" customFormat="1" ht="42" customHeight="1" x14ac:dyDescent="0.25">
      <c r="A149" s="6"/>
      <c r="B149" s="397" t="s">
        <v>1608</v>
      </c>
      <c r="C149" s="398" t="s">
        <v>1609</v>
      </c>
      <c r="D149" s="397" t="s">
        <v>93</v>
      </c>
      <c r="E149" s="610"/>
      <c r="F149" s="610"/>
      <c r="G149" s="610"/>
      <c r="H149" s="610"/>
      <c r="I149" s="610"/>
      <c r="J149" s="610"/>
      <c r="K149" s="610"/>
      <c r="L149" s="610"/>
      <c r="M149" s="614"/>
      <c r="N149" s="610"/>
      <c r="O149" s="610"/>
      <c r="P149" s="610"/>
      <c r="Q149" s="610"/>
      <c r="R149" s="610"/>
      <c r="S149" s="610"/>
      <c r="T149" s="610"/>
      <c r="U149" s="610"/>
      <c r="V149" s="610"/>
      <c r="W149" s="610"/>
      <c r="X149" s="610"/>
      <c r="Y149" s="610"/>
      <c r="Z149" s="610"/>
      <c r="AA149" s="610"/>
      <c r="AB149" s="610"/>
      <c r="AC149" s="610"/>
      <c r="AD149" s="610"/>
      <c r="AE149" s="610"/>
      <c r="AF149" s="610"/>
      <c r="AG149" s="610"/>
      <c r="AH149" s="610"/>
      <c r="AI149" s="610"/>
      <c r="AJ149" s="610"/>
      <c r="AK149" s="610"/>
      <c r="AL149" s="610"/>
      <c r="AM149" s="610"/>
      <c r="AN149" s="610"/>
      <c r="AO149" s="610"/>
      <c r="AP149" s="610"/>
      <c r="AQ149" s="610"/>
      <c r="AR149" s="610"/>
      <c r="AS149" s="610"/>
      <c r="AT149" s="610"/>
      <c r="AU149" s="610"/>
      <c r="AV149" s="610"/>
      <c r="AW149" s="610"/>
      <c r="AX149" s="610"/>
      <c r="AY149" s="610"/>
      <c r="AZ149" s="396"/>
      <c r="BA149" s="24"/>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row>
    <row r="150" spans="1:90" s="4" customFormat="1" ht="42" customHeight="1" x14ac:dyDescent="0.25">
      <c r="A150" s="6"/>
      <c r="B150" s="397" t="s">
        <v>1610</v>
      </c>
      <c r="C150" s="398" t="s">
        <v>1612</v>
      </c>
      <c r="D150" s="397" t="s">
        <v>93</v>
      </c>
      <c r="E150" s="610"/>
      <c r="F150" s="610"/>
      <c r="G150" s="610"/>
      <c r="H150" s="610"/>
      <c r="I150" s="610"/>
      <c r="J150" s="610"/>
      <c r="K150" s="610"/>
      <c r="L150" s="610"/>
      <c r="M150" s="614"/>
      <c r="N150" s="610"/>
      <c r="O150" s="610"/>
      <c r="P150" s="610"/>
      <c r="Q150" s="610"/>
      <c r="R150" s="610"/>
      <c r="S150" s="610"/>
      <c r="T150" s="610"/>
      <c r="U150" s="610"/>
      <c r="V150" s="610"/>
      <c r="W150" s="610"/>
      <c r="X150" s="610"/>
      <c r="Y150" s="610"/>
      <c r="Z150" s="610"/>
      <c r="AA150" s="610"/>
      <c r="AB150" s="610"/>
      <c r="AC150" s="610"/>
      <c r="AD150" s="610"/>
      <c r="AE150" s="610"/>
      <c r="AF150" s="610"/>
      <c r="AG150" s="610"/>
      <c r="AH150" s="610"/>
      <c r="AI150" s="610"/>
      <c r="AJ150" s="610"/>
      <c r="AK150" s="610"/>
      <c r="AL150" s="610"/>
      <c r="AM150" s="610"/>
      <c r="AN150" s="610"/>
      <c r="AO150" s="610"/>
      <c r="AP150" s="610"/>
      <c r="AQ150" s="610"/>
      <c r="AR150" s="610"/>
      <c r="AS150" s="610"/>
      <c r="AT150" s="610"/>
      <c r="AU150" s="610"/>
      <c r="AV150" s="610"/>
      <c r="AW150" s="610"/>
      <c r="AX150" s="610"/>
      <c r="AY150" s="610"/>
      <c r="AZ150" s="396"/>
      <c r="BA150" s="24"/>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row>
    <row r="151" spans="1:90" s="4" customFormat="1" ht="42" customHeight="1" x14ac:dyDescent="0.25">
      <c r="A151" s="6"/>
      <c r="B151" s="397" t="s">
        <v>1611</v>
      </c>
      <c r="C151" s="398" t="s">
        <v>1613</v>
      </c>
      <c r="D151" s="397" t="s">
        <v>93</v>
      </c>
      <c r="E151" s="610"/>
      <c r="F151" s="610"/>
      <c r="G151" s="610"/>
      <c r="H151" s="610"/>
      <c r="I151" s="610"/>
      <c r="J151" s="610"/>
      <c r="K151" s="610"/>
      <c r="L151" s="610"/>
      <c r="M151" s="614"/>
      <c r="N151" s="610"/>
      <c r="O151" s="610"/>
      <c r="P151" s="610"/>
      <c r="Q151" s="610"/>
      <c r="R151" s="610"/>
      <c r="S151" s="610"/>
      <c r="T151" s="610"/>
      <c r="U151" s="610"/>
      <c r="V151" s="610"/>
      <c r="W151" s="610"/>
      <c r="X151" s="610"/>
      <c r="Y151" s="610"/>
      <c r="Z151" s="610"/>
      <c r="AA151" s="610"/>
      <c r="AB151" s="610"/>
      <c r="AC151" s="610"/>
      <c r="AD151" s="610"/>
      <c r="AE151" s="610"/>
      <c r="AF151" s="610"/>
      <c r="AG151" s="610"/>
      <c r="AH151" s="610"/>
      <c r="AI151" s="610"/>
      <c r="AJ151" s="610"/>
      <c r="AK151" s="610"/>
      <c r="AL151" s="610"/>
      <c r="AM151" s="610"/>
      <c r="AN151" s="610"/>
      <c r="AO151" s="610"/>
      <c r="AP151" s="610"/>
      <c r="AQ151" s="610"/>
      <c r="AR151" s="610"/>
      <c r="AS151" s="610"/>
      <c r="AT151" s="610"/>
      <c r="AU151" s="610"/>
      <c r="AV151" s="610"/>
      <c r="AW151" s="610"/>
      <c r="AX151" s="610"/>
      <c r="AY151" s="610"/>
      <c r="AZ151" s="396"/>
      <c r="BA151" s="24"/>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row>
    <row r="152" spans="1:90" s="4" customFormat="1" ht="48" customHeight="1" x14ac:dyDescent="0.25">
      <c r="A152" s="6"/>
      <c r="B152" s="416" t="s">
        <v>805</v>
      </c>
      <c r="C152" s="417" t="s">
        <v>177</v>
      </c>
      <c r="D152" s="416" t="s">
        <v>93</v>
      </c>
      <c r="E152" s="414"/>
      <c r="F152" s="414"/>
      <c r="G152" s="414"/>
      <c r="H152" s="414"/>
      <c r="I152" s="414"/>
      <c r="J152" s="414"/>
      <c r="K152" s="414"/>
      <c r="L152" s="414"/>
      <c r="M152" s="616"/>
      <c r="N152" s="414"/>
      <c r="O152" s="414"/>
      <c r="P152" s="414"/>
      <c r="Q152" s="414"/>
      <c r="R152" s="414"/>
      <c r="S152" s="414"/>
      <c r="T152" s="414"/>
      <c r="U152" s="414"/>
      <c r="V152" s="414"/>
      <c r="W152" s="414"/>
      <c r="X152" s="414"/>
      <c r="Y152" s="414"/>
      <c r="Z152" s="414"/>
      <c r="AA152" s="414"/>
      <c r="AB152" s="414"/>
      <c r="AC152" s="414"/>
      <c r="AD152" s="414"/>
      <c r="AE152" s="414"/>
      <c r="AF152" s="414"/>
      <c r="AG152" s="414"/>
      <c r="AH152" s="414"/>
      <c r="AI152" s="414"/>
      <c r="AJ152" s="414"/>
      <c r="AK152" s="414"/>
      <c r="AL152" s="414"/>
      <c r="AM152" s="414"/>
      <c r="AN152" s="414"/>
      <c r="AO152" s="414"/>
      <c r="AP152" s="414"/>
      <c r="AQ152" s="414"/>
      <c r="AR152" s="414"/>
      <c r="AS152" s="414"/>
      <c r="AT152" s="414"/>
      <c r="AU152" s="414"/>
      <c r="AV152" s="414"/>
      <c r="AW152" s="414"/>
      <c r="AX152" s="414"/>
      <c r="AY152" s="414"/>
      <c r="AZ152" s="414"/>
      <c r="BA152" s="24"/>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row>
    <row r="153" spans="1:90" s="4" customFormat="1" ht="48" customHeight="1" x14ac:dyDescent="0.25">
      <c r="A153" s="6"/>
      <c r="B153" s="416" t="s">
        <v>1614</v>
      </c>
      <c r="C153" s="417" t="s">
        <v>179</v>
      </c>
      <c r="D153" s="416" t="s">
        <v>93</v>
      </c>
      <c r="E153" s="414"/>
      <c r="F153" s="414"/>
      <c r="G153" s="414"/>
      <c r="H153" s="414"/>
      <c r="I153" s="414"/>
      <c r="J153" s="414"/>
      <c r="K153" s="414"/>
      <c r="L153" s="414"/>
      <c r="M153" s="616"/>
      <c r="N153" s="414"/>
      <c r="O153" s="414"/>
      <c r="P153" s="414"/>
      <c r="Q153" s="414"/>
      <c r="R153" s="414"/>
      <c r="S153" s="414"/>
      <c r="T153" s="414"/>
      <c r="U153" s="414"/>
      <c r="V153" s="414"/>
      <c r="W153" s="414"/>
      <c r="X153" s="414"/>
      <c r="Y153" s="414"/>
      <c r="Z153" s="414"/>
      <c r="AA153" s="414"/>
      <c r="AB153" s="414"/>
      <c r="AC153" s="414"/>
      <c r="AD153" s="414"/>
      <c r="AE153" s="414"/>
      <c r="AF153" s="414"/>
      <c r="AG153" s="414"/>
      <c r="AH153" s="414"/>
      <c r="AI153" s="414"/>
      <c r="AJ153" s="414"/>
      <c r="AK153" s="414"/>
      <c r="AL153" s="414"/>
      <c r="AM153" s="414"/>
      <c r="AN153" s="414"/>
      <c r="AO153" s="414"/>
      <c r="AP153" s="414"/>
      <c r="AQ153" s="414"/>
      <c r="AR153" s="414"/>
      <c r="AS153" s="414"/>
      <c r="AT153" s="414"/>
      <c r="AU153" s="414"/>
      <c r="AV153" s="414"/>
      <c r="AW153" s="414"/>
      <c r="AX153" s="414"/>
      <c r="AY153" s="414"/>
      <c r="AZ153" s="414"/>
      <c r="BA153" s="24"/>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row>
    <row r="154" spans="1:90" s="4" customFormat="1" ht="48" customHeight="1" x14ac:dyDescent="0.25">
      <c r="A154" s="6"/>
      <c r="B154" s="416" t="s">
        <v>174</v>
      </c>
      <c r="C154" s="417" t="s">
        <v>1615</v>
      </c>
      <c r="D154" s="416" t="s">
        <v>93</v>
      </c>
      <c r="E154" s="414">
        <f t="shared" ref="E154:AZ154" si="30">SUBTOTAL(9,E155:E155)</f>
        <v>0</v>
      </c>
      <c r="F154" s="414">
        <f t="shared" si="30"/>
        <v>0</v>
      </c>
      <c r="G154" s="414">
        <f t="shared" si="30"/>
        <v>0</v>
      </c>
      <c r="H154" s="414">
        <f t="shared" si="30"/>
        <v>0</v>
      </c>
      <c r="I154" s="414">
        <f t="shared" si="30"/>
        <v>0</v>
      </c>
      <c r="J154" s="414">
        <f t="shared" si="30"/>
        <v>0</v>
      </c>
      <c r="K154" s="414">
        <f t="shared" si="30"/>
        <v>0</v>
      </c>
      <c r="L154" s="414">
        <f t="shared" si="30"/>
        <v>0</v>
      </c>
      <c r="M154" s="414">
        <f t="shared" si="30"/>
        <v>0</v>
      </c>
      <c r="N154" s="414">
        <f t="shared" si="30"/>
        <v>0</v>
      </c>
      <c r="O154" s="414">
        <f t="shared" si="30"/>
        <v>0</v>
      </c>
      <c r="P154" s="414">
        <f t="shared" si="30"/>
        <v>0</v>
      </c>
      <c r="Q154" s="414">
        <f t="shared" si="30"/>
        <v>0</v>
      </c>
      <c r="R154" s="414">
        <f t="shared" si="30"/>
        <v>0</v>
      </c>
      <c r="S154" s="414">
        <f t="shared" si="30"/>
        <v>0</v>
      </c>
      <c r="T154" s="414">
        <f t="shared" si="30"/>
        <v>0</v>
      </c>
      <c r="U154" s="414">
        <f t="shared" si="30"/>
        <v>0</v>
      </c>
      <c r="V154" s="414">
        <f t="shared" si="30"/>
        <v>0</v>
      </c>
      <c r="W154" s="414">
        <f t="shared" si="30"/>
        <v>0</v>
      </c>
      <c r="X154" s="414">
        <f t="shared" si="30"/>
        <v>0</v>
      </c>
      <c r="Y154" s="414">
        <f t="shared" si="30"/>
        <v>0</v>
      </c>
      <c r="Z154" s="414">
        <f t="shared" si="30"/>
        <v>0</v>
      </c>
      <c r="AA154" s="414">
        <f t="shared" si="30"/>
        <v>0</v>
      </c>
      <c r="AB154" s="414">
        <f t="shared" si="30"/>
        <v>0</v>
      </c>
      <c r="AC154" s="414">
        <f t="shared" si="30"/>
        <v>0</v>
      </c>
      <c r="AD154" s="414">
        <f t="shared" si="30"/>
        <v>0</v>
      </c>
      <c r="AE154" s="414">
        <f t="shared" si="30"/>
        <v>0</v>
      </c>
      <c r="AF154" s="414">
        <f t="shared" si="30"/>
        <v>0</v>
      </c>
      <c r="AG154" s="414">
        <f t="shared" si="30"/>
        <v>0</v>
      </c>
      <c r="AH154" s="414">
        <f t="shared" si="30"/>
        <v>0</v>
      </c>
      <c r="AI154" s="414">
        <f t="shared" si="30"/>
        <v>0</v>
      </c>
      <c r="AJ154" s="414">
        <f t="shared" si="30"/>
        <v>0</v>
      </c>
      <c r="AK154" s="414">
        <f t="shared" si="30"/>
        <v>0</v>
      </c>
      <c r="AL154" s="414">
        <f t="shared" si="30"/>
        <v>0</v>
      </c>
      <c r="AM154" s="414">
        <f t="shared" si="30"/>
        <v>0</v>
      </c>
      <c r="AN154" s="414">
        <f t="shared" si="30"/>
        <v>0</v>
      </c>
      <c r="AO154" s="414">
        <f t="shared" si="30"/>
        <v>0</v>
      </c>
      <c r="AP154" s="414">
        <f t="shared" si="30"/>
        <v>0</v>
      </c>
      <c r="AQ154" s="414">
        <f t="shared" si="30"/>
        <v>0</v>
      </c>
      <c r="AR154" s="414">
        <f t="shared" si="30"/>
        <v>0</v>
      </c>
      <c r="AS154" s="414">
        <f t="shared" si="30"/>
        <v>0</v>
      </c>
      <c r="AT154" s="414">
        <f t="shared" si="30"/>
        <v>0</v>
      </c>
      <c r="AU154" s="414">
        <f t="shared" si="30"/>
        <v>0</v>
      </c>
      <c r="AV154" s="414">
        <f t="shared" si="30"/>
        <v>0</v>
      </c>
      <c r="AW154" s="414">
        <f t="shared" si="30"/>
        <v>0</v>
      </c>
      <c r="AX154" s="414">
        <f t="shared" si="30"/>
        <v>0</v>
      </c>
      <c r="AY154" s="414">
        <f t="shared" si="30"/>
        <v>0</v>
      </c>
      <c r="AZ154" s="414">
        <f t="shared" si="30"/>
        <v>0</v>
      </c>
      <c r="BA154" s="24"/>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row>
    <row r="155" spans="1:90" s="4" customFormat="1" ht="33" customHeight="1" x14ac:dyDescent="0.25">
      <c r="A155" s="1"/>
      <c r="B155" s="67"/>
      <c r="C155" s="313"/>
      <c r="D155" s="67"/>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6"/>
      <c r="AX155" s="315"/>
      <c r="AY155" s="315"/>
      <c r="AZ155" s="315"/>
      <c r="BA155" s="26">
        <f>AX155+AP155</f>
        <v>0</v>
      </c>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row>
    <row r="156" spans="1:90" s="4" customForma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6"/>
      <c r="AX156" s="6"/>
      <c r="AY156" s="1"/>
      <c r="AZ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row>
    <row r="157" spans="1:90" s="4" customFormat="1" x14ac:dyDescent="0.25">
      <c r="A157" s="1"/>
      <c r="B157" s="1"/>
      <c r="C157" s="57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row>
  </sheetData>
  <sheetProtection formatCells="0" formatColumns="0" formatRows="0" insertColumns="0" insertRows="0" insertHyperlinks="0" deleteColumns="0" deleteRows="0" sort="0" autoFilter="0" pivotTables="0"/>
  <autoFilter ref="A19:CL156" xr:uid="{00000000-0009-0000-0000-000000000000}"/>
  <mergeCells count="44">
    <mergeCell ref="B9:AY9"/>
    <mergeCell ref="B4:AY4"/>
    <mergeCell ref="B5:AY5"/>
    <mergeCell ref="B6:AY6"/>
    <mergeCell ref="B7:AY7"/>
    <mergeCell ref="B8:AY8"/>
    <mergeCell ref="O17:P17"/>
    <mergeCell ref="B10:AY10"/>
    <mergeCell ref="B12:AY12"/>
    <mergeCell ref="B13:AY13"/>
    <mergeCell ref="B15:B18"/>
    <mergeCell ref="C15:C18"/>
    <mergeCell ref="D15:D18"/>
    <mergeCell ref="E15:AZ15"/>
    <mergeCell ref="E16:T16"/>
    <mergeCell ref="U16:AD16"/>
    <mergeCell ref="AE16:AJ16"/>
    <mergeCell ref="E17:F17"/>
    <mergeCell ref="G17:H17"/>
    <mergeCell ref="I17:J17"/>
    <mergeCell ref="K17:L17"/>
    <mergeCell ref="M17:N17"/>
    <mergeCell ref="AK16:AN16"/>
    <mergeCell ref="AO16:AT16"/>
    <mergeCell ref="AU16:AX16"/>
    <mergeCell ref="AY16:AZ16"/>
    <mergeCell ref="AY17:AZ17"/>
    <mergeCell ref="AK17:AL17"/>
    <mergeCell ref="AM17:AN17"/>
    <mergeCell ref="AO17:AP17"/>
    <mergeCell ref="AQ17:AR17"/>
    <mergeCell ref="AS17:AT17"/>
    <mergeCell ref="AU17:AV17"/>
    <mergeCell ref="AW17:AX17"/>
    <mergeCell ref="Q17:R17"/>
    <mergeCell ref="S17:T17"/>
    <mergeCell ref="U17:V17"/>
    <mergeCell ref="W17:X17"/>
    <mergeCell ref="Y17:Z17"/>
    <mergeCell ref="AA17:AB17"/>
    <mergeCell ref="AC17:AD17"/>
    <mergeCell ref="AE17:AF17"/>
    <mergeCell ref="AG17:AH17"/>
    <mergeCell ref="AI17:AJ17"/>
  </mergeCells>
  <phoneticPr fontId="68" type="noConversion"/>
  <conditionalFormatting sqref="B8 AZ4:AZ8 B10 AZ10 B13 AZ13 A9:AZ9 B1:AV3 A11:AZ12 A14:AZ14 A19:AZ19 B4:AY4 B7:AY7 D15:E15 E73:AZ73 D70:AZ71 E96:AP96 E95:AZ95 B72:D73 B93:D96 A156:AZ1048576 E49:AZ50 E53:AZ63 E82:AZ89 B81:B88 D81:D88 B64:D69 B86:D86 BE1:XFD1048576 B97:AZ155 D20:AZ46 E65:AZ69">
    <cfRule type="containsText" dxfId="3908" priority="119" operator="containsText" text="Наименование инвестиционного проекта">
      <formula>NOT(ISERROR(SEARCH("Наименование инвестиционного проекта",A1)))</formula>
    </cfRule>
  </conditionalFormatting>
  <conditionalFormatting sqref="AW1:AX3 AZ1:AZ3 E50:AY50 E96:AP96 E95:AZ95 B49:AZ49 B47:D48 E53:AZ63 E82:AZ88 B81:B88 D81:D88 B93:D155 B51:D73 B86:D86 E97:AZ154 D20:AZ46 E65:AZ69">
    <cfRule type="cellIs" dxfId="3907" priority="118" operator="equal">
      <formula>0</formula>
    </cfRule>
  </conditionalFormatting>
  <conditionalFormatting sqref="B8 AZ4:AZ8 B10 AZ10 B13 AZ13 B1:AV3 A9:AZ9 A11:AZ12 A14:AZ14 A19:AZ19 E73:AZ73 E96:AP96 E95:AZ95 A156:AZ1048576 E49:AZ50 E53:AZ63 E82:AZ89 BE1:XFD1048576 E97:AZ155 E20:AZ46 E65:AZ71">
    <cfRule type="cellIs" dxfId="3906" priority="117" operator="equal">
      <formula>0</formula>
    </cfRule>
  </conditionalFormatting>
  <conditionalFormatting sqref="E50:AY50 E20:AZ46 E65:AZ67">
    <cfRule type="cellIs" dxfId="3905" priority="114" operator="equal">
      <formula>0</formula>
    </cfRule>
    <cfRule type="cellIs" dxfId="3904" priority="116" operator="equal">
      <formula>0</formula>
    </cfRule>
  </conditionalFormatting>
  <conditionalFormatting sqref="B5:B6">
    <cfRule type="containsText" dxfId="3903" priority="115" operator="containsText" text="Наименование инвестиционного проекта">
      <formula>NOT(ISERROR(SEARCH("Наименование инвестиционного проекта",B5)))</formula>
    </cfRule>
  </conditionalFormatting>
  <conditionalFormatting sqref="E18:F18">
    <cfRule type="containsText" dxfId="3902" priority="101" operator="containsText" text="Наименование инвестиционного проекта">
      <formula>NOT(ISERROR(SEARCH("Наименование инвестиционного проекта",E18)))</formula>
    </cfRule>
  </conditionalFormatting>
  <conditionalFormatting sqref="D92">
    <cfRule type="cellIs" dxfId="3901" priority="104" operator="equal">
      <formula>0</formula>
    </cfRule>
  </conditionalFormatting>
  <conditionalFormatting sqref="G18:H18">
    <cfRule type="containsText" dxfId="3900" priority="99" operator="containsText" text="Наименование инвестиционного проекта">
      <formula>NOT(ISERROR(SEARCH("Наименование инвестиционного проекта",G18)))</formula>
    </cfRule>
  </conditionalFormatting>
  <conditionalFormatting sqref="K17">
    <cfRule type="containsText" dxfId="3899" priority="96" operator="containsText" text="Наименование инвестиционного проекта">
      <formula>NOT(ISERROR(SEARCH("Наименование инвестиционного проекта",K17)))</formula>
    </cfRule>
  </conditionalFormatting>
  <conditionalFormatting sqref="C81:C87">
    <cfRule type="cellIs" dxfId="3898" priority="106" operator="equal">
      <formula>0</formula>
    </cfRule>
  </conditionalFormatting>
  <conditionalFormatting sqref="M17">
    <cfRule type="containsText" dxfId="3897" priority="95" operator="containsText" text="Наименование инвестиционного проекта">
      <formula>NOT(ISERROR(SEARCH("Наименование инвестиционного проекта",M17)))</formula>
    </cfRule>
  </conditionalFormatting>
  <conditionalFormatting sqref="C88">
    <cfRule type="cellIs" dxfId="3896" priority="105" operator="equal">
      <formula>0</formula>
    </cfRule>
  </conditionalFormatting>
  <conditionalFormatting sqref="I17">
    <cfRule type="containsText" dxfId="3895" priority="97" operator="containsText" text="Наименование инвестиционного проекта">
      <formula>NOT(ISERROR(SEARCH("Наименование инвестиционного проекта",I17)))</formula>
    </cfRule>
  </conditionalFormatting>
  <conditionalFormatting sqref="S17">
    <cfRule type="containsText" dxfId="3894" priority="92" operator="containsText" text="Наименование инвестиционного проекта">
      <formula>NOT(ISERROR(SEARCH("Наименование инвестиционного проекта",S17)))</formula>
    </cfRule>
  </conditionalFormatting>
  <conditionalFormatting sqref="B15 AK16 AY16 E16:E17 G17 U16:U17 AE16:AE17 AO16:AO17 AQ17 AU16:AU17 AW17">
    <cfRule type="containsText" dxfId="3893" priority="113" operator="containsText" text="Наименование инвестиционного проекта">
      <formula>NOT(ISERROR(SEARCH("Наименование инвестиционного проекта",B15)))</formula>
    </cfRule>
  </conditionalFormatting>
  <conditionalFormatting sqref="C43:C44">
    <cfRule type="cellIs" dxfId="3892" priority="102" operator="equal">
      <formula>0</formula>
    </cfRule>
  </conditionalFormatting>
  <conditionalFormatting sqref="I18:T18">
    <cfRule type="containsText" dxfId="3891" priority="91" operator="containsText" text="Наименование инвестиционного проекта">
      <formula>NOT(ISERROR(SEARCH("Наименование инвестиционного проекта",I18)))</formula>
    </cfRule>
  </conditionalFormatting>
  <conditionalFormatting sqref="Y17">
    <cfRule type="containsText" dxfId="3890" priority="88" operator="containsText" text="Наименование инвестиционного проекта">
      <formula>NOT(ISERROR(SEARCH("Наименование инвестиционного проекта",Y17)))</formula>
    </cfRule>
  </conditionalFormatting>
  <conditionalFormatting sqref="B70:C71 D74:D76 B92:C92 B89:D91 B77:D80">
    <cfRule type="containsText" dxfId="3889" priority="112" operator="containsText" text="Наименование инвестиционного проекта">
      <formula>NOT(ISERROR(SEARCH("Наименование инвестиционного проекта",B70)))</formula>
    </cfRule>
  </conditionalFormatting>
  <conditionalFormatting sqref="D74:D76 B92:C92 B89:D91 B77:D80">
    <cfRule type="cellIs" dxfId="3888" priority="111" operator="equal">
      <formula>0</formula>
    </cfRule>
  </conditionalFormatting>
  <conditionalFormatting sqref="B20:C20 B45:C46 B44">
    <cfRule type="cellIs" dxfId="3887" priority="110" operator="equal">
      <formula>0</formula>
    </cfRule>
  </conditionalFormatting>
  <conditionalFormatting sqref="B50 D50">
    <cfRule type="cellIs" dxfId="3886" priority="109" operator="equal">
      <formula>0</formula>
    </cfRule>
  </conditionalFormatting>
  <conditionalFormatting sqref="B74:C74">
    <cfRule type="cellIs" dxfId="3885" priority="108" operator="equal">
      <formula>0</formula>
    </cfRule>
  </conditionalFormatting>
  <conditionalFormatting sqref="B75:C76">
    <cfRule type="cellIs" dxfId="3884" priority="107" operator="equal">
      <formula>0</formula>
    </cfRule>
  </conditionalFormatting>
  <conditionalFormatting sqref="C50">
    <cfRule type="cellIs" dxfId="3883" priority="103" operator="equal">
      <formula>0</formula>
    </cfRule>
  </conditionalFormatting>
  <conditionalFormatting sqref="E18:F18">
    <cfRule type="cellIs" dxfId="3882" priority="100" operator="equal">
      <formula>0</formula>
    </cfRule>
  </conditionalFormatting>
  <conditionalFormatting sqref="Q17">
    <cfRule type="containsText" dxfId="3881" priority="93" operator="containsText" text="Наименование инвестиционного проекта">
      <formula>NOT(ISERROR(SEARCH("Наименование инвестиционного проекта",Q17)))</formula>
    </cfRule>
  </conditionalFormatting>
  <conditionalFormatting sqref="G18:H18">
    <cfRule type="cellIs" dxfId="3880" priority="98" operator="equal">
      <formula>0</formula>
    </cfRule>
  </conditionalFormatting>
  <conditionalFormatting sqref="I18:T18">
    <cfRule type="cellIs" dxfId="3879" priority="90" operator="equal">
      <formula>0</formula>
    </cfRule>
  </conditionalFormatting>
  <conditionalFormatting sqref="O17">
    <cfRule type="containsText" dxfId="3878" priority="94" operator="containsText" text="Наименование инвестиционного проекта">
      <formula>NOT(ISERROR(SEARCH("Наименование инвестиционного проекта",O17)))</formula>
    </cfRule>
  </conditionalFormatting>
  <conditionalFormatting sqref="W17">
    <cfRule type="containsText" dxfId="3877" priority="89" operator="containsText" text="Наименование инвестиционного проекта">
      <formula>NOT(ISERROR(SEARCH("Наименование инвестиционного проекта",W17)))</formula>
    </cfRule>
  </conditionalFormatting>
  <conditionalFormatting sqref="AC17">
    <cfRule type="containsText" dxfId="3876" priority="86" operator="containsText" text="Наименование инвестиционного проекта">
      <formula>NOT(ISERROR(SEARCH("Наименование инвестиционного проекта",AC17)))</formula>
    </cfRule>
  </conditionalFormatting>
  <conditionalFormatting sqref="AI17">
    <cfRule type="containsText" dxfId="3875" priority="82" operator="containsText" text="Наименование инвестиционного проекта">
      <formula>NOT(ISERROR(SEARCH("Наименование инвестиционного проекта",AI17)))</formula>
    </cfRule>
  </conditionalFormatting>
  <conditionalFormatting sqref="AA17">
    <cfRule type="containsText" dxfId="3874" priority="87" operator="containsText" text="Наименование инвестиционного проекта">
      <formula>NOT(ISERROR(SEARCH("Наименование инвестиционного проекта",AA17)))</formula>
    </cfRule>
  </conditionalFormatting>
  <conditionalFormatting sqref="AM17">
    <cfRule type="containsText" dxfId="3873" priority="78" operator="containsText" text="Наименование инвестиционного проекта">
      <formula>NOT(ISERROR(SEARCH("Наименование инвестиционного проекта",AM17)))</formula>
    </cfRule>
  </conditionalFormatting>
  <conditionalFormatting sqref="U18:AD18">
    <cfRule type="containsText" dxfId="3872" priority="85" operator="containsText" text="Наименование инвестиционного проекта">
      <formula>NOT(ISERROR(SEARCH("Наименование инвестиционного проекта",U18)))</formula>
    </cfRule>
  </conditionalFormatting>
  <conditionalFormatting sqref="U18:AD18">
    <cfRule type="cellIs" dxfId="3871" priority="84" operator="equal">
      <formula>0</formula>
    </cfRule>
  </conditionalFormatting>
  <conditionalFormatting sqref="AG17">
    <cfRule type="containsText" dxfId="3870" priority="83" operator="containsText" text="Наименование инвестиционного проекта">
      <formula>NOT(ISERROR(SEARCH("Наименование инвестиционного проекта",AG17)))</formula>
    </cfRule>
  </conditionalFormatting>
  <conditionalFormatting sqref="AE18:AJ18">
    <cfRule type="cellIs" dxfId="3869" priority="80" operator="equal">
      <formula>0</formula>
    </cfRule>
  </conditionalFormatting>
  <conditionalFormatting sqref="AK18:AN18">
    <cfRule type="cellIs" dxfId="3868" priority="76" operator="equal">
      <formula>0</formula>
    </cfRule>
  </conditionalFormatting>
  <conditionalFormatting sqref="AK17">
    <cfRule type="containsText" dxfId="3867" priority="79" operator="containsText" text="Наименование инвестиционного проекта">
      <formula>NOT(ISERROR(SEARCH("Наименование инвестиционного проекта",AK17)))</formula>
    </cfRule>
  </conditionalFormatting>
  <conditionalFormatting sqref="AQ18:AR18">
    <cfRule type="containsText" dxfId="3866" priority="74" operator="containsText" text="Наименование инвестиционного проекта">
      <formula>NOT(ISERROR(SEARCH("Наименование инвестиционного проекта",AQ18)))</formula>
    </cfRule>
  </conditionalFormatting>
  <conditionalFormatting sqref="AO18:AX18">
    <cfRule type="cellIs" dxfId="3865" priority="70" operator="equal">
      <formula>0</formula>
    </cfRule>
  </conditionalFormatting>
  <conditionalFormatting sqref="AY18:AZ18">
    <cfRule type="cellIs" dxfId="3864" priority="68" operator="equal">
      <formula>0</formula>
    </cfRule>
  </conditionalFormatting>
  <conditionalFormatting sqref="AE18:AJ18">
    <cfRule type="containsText" dxfId="3863" priority="81" operator="containsText" text="Наименование инвестиционного проекта">
      <formula>NOT(ISERROR(SEARCH("Наименование инвестиционного проекта",AE18)))</formula>
    </cfRule>
  </conditionalFormatting>
  <conditionalFormatting sqref="AK18:AN18">
    <cfRule type="containsText" dxfId="3862" priority="77" operator="containsText" text="Наименование инвестиционного проекта">
      <formula>NOT(ISERROR(SEARCH("Наименование инвестиционного проекта",AK18)))</formula>
    </cfRule>
  </conditionalFormatting>
  <conditionalFormatting sqref="AU18:AV18">
    <cfRule type="containsText" dxfId="3861" priority="72" operator="containsText" text="Наименование инвестиционного проекта">
      <formula>NOT(ISERROR(SEARCH("Наименование инвестиционного проекта",AU18)))</formula>
    </cfRule>
  </conditionalFormatting>
  <conditionalFormatting sqref="AW18:AX18">
    <cfRule type="containsText" dxfId="3860" priority="71" operator="containsText" text="Наименование инвестиционного проекта">
      <formula>NOT(ISERROR(SEARCH("Наименование инвестиционного проекта",AW18)))</formula>
    </cfRule>
  </conditionalFormatting>
  <conditionalFormatting sqref="AY18:AZ18">
    <cfRule type="containsText" dxfId="3859" priority="69" operator="containsText" text="Наименование инвестиционного проекта">
      <formula>NOT(ISERROR(SEARCH("Наименование инвестиционного проекта",AY18)))</formula>
    </cfRule>
  </conditionalFormatting>
  <conditionalFormatting sqref="AO18:AP18">
    <cfRule type="containsText" dxfId="3858" priority="75" operator="containsText" text="Наименование инвестиционного проекта">
      <formula>NOT(ISERROR(SEARCH("Наименование инвестиционного проекта",AO18)))</formula>
    </cfRule>
  </conditionalFormatting>
  <conditionalFormatting sqref="AS18:AT18">
    <cfRule type="containsText" dxfId="3857" priority="73" operator="containsText" text="Наименование инвестиционного проекта">
      <formula>NOT(ISERROR(SEARCH("Наименование инвестиционного проекта",AS18)))</formula>
    </cfRule>
  </conditionalFormatting>
  <conditionalFormatting sqref="E96:AP96 E95:AZ95 E49:AZ49 E53:AZ63 E82:AZ88 E68:AZ69 E97:AZ154">
    <cfRule type="cellIs" dxfId="3856" priority="67" operator="equal">
      <formula>0</formula>
    </cfRule>
  </conditionalFormatting>
  <conditionalFormatting sqref="AO92:AZ92">
    <cfRule type="containsText" dxfId="3855" priority="66" operator="containsText" text="Наименование инвестиционного проекта">
      <formula>NOT(ISERROR(SEARCH("Наименование инвестиционного проекта",AO92)))</formula>
    </cfRule>
  </conditionalFormatting>
  <conditionalFormatting sqref="AO92:AZ92">
    <cfRule type="cellIs" dxfId="3854" priority="65" operator="equal">
      <formula>0</formula>
    </cfRule>
  </conditionalFormatting>
  <conditionalFormatting sqref="AO93:AZ93">
    <cfRule type="containsText" dxfId="3853" priority="64" operator="containsText" text="Наименование инвестиционного проекта">
      <formula>NOT(ISERROR(SEARCH("Наименование инвестиционного проекта",AO93)))</formula>
    </cfRule>
  </conditionalFormatting>
  <conditionalFormatting sqref="AO93:AZ93">
    <cfRule type="cellIs" dxfId="3852" priority="63" operator="equal">
      <formula>0</formula>
    </cfRule>
  </conditionalFormatting>
  <conditionalFormatting sqref="AO93:AZ93">
    <cfRule type="cellIs" dxfId="3851" priority="62" operator="equal">
      <formula>0</formula>
    </cfRule>
  </conditionalFormatting>
  <conditionalFormatting sqref="AO93:AZ93">
    <cfRule type="cellIs" dxfId="3850" priority="61" operator="equal">
      <formula>0</formula>
    </cfRule>
  </conditionalFormatting>
  <conditionalFormatting sqref="E92:AN92">
    <cfRule type="containsText" dxfId="3849" priority="60" operator="containsText" text="Наименование инвестиционного проекта">
      <formula>NOT(ISERROR(SEARCH("Наименование инвестиционного проекта",E92)))</formula>
    </cfRule>
  </conditionalFormatting>
  <conditionalFormatting sqref="E92:AN92">
    <cfRule type="cellIs" dxfId="3848" priority="59" operator="equal">
      <formula>0</formula>
    </cfRule>
  </conditionalFormatting>
  <conditionalFormatting sqref="E93:AN93 E94:AZ94">
    <cfRule type="containsText" dxfId="3847" priority="58" operator="containsText" text="Наименование инвестиционного проекта">
      <formula>NOT(ISERROR(SEARCH("Наименование инвестиционного проекта",E93)))</formula>
    </cfRule>
  </conditionalFormatting>
  <conditionalFormatting sqref="E93:AN93 E94:AZ94">
    <cfRule type="cellIs" dxfId="3846" priority="57" operator="equal">
      <formula>0</formula>
    </cfRule>
  </conditionalFormatting>
  <conditionalFormatting sqref="E93:AN93 E94:AZ94">
    <cfRule type="cellIs" dxfId="3845" priority="56" operator="equal">
      <formula>0</formula>
    </cfRule>
  </conditionalFormatting>
  <conditionalFormatting sqref="E93:AN93 E94:AZ94">
    <cfRule type="cellIs" dxfId="3844" priority="55" operator="equal">
      <formula>0</formula>
    </cfRule>
  </conditionalFormatting>
  <conditionalFormatting sqref="AO91:AZ91">
    <cfRule type="cellIs" dxfId="3843" priority="53" operator="equal">
      <formula>0</formula>
    </cfRule>
  </conditionalFormatting>
  <conditionalFormatting sqref="AO91:AZ91">
    <cfRule type="containsText" dxfId="3842" priority="54" operator="containsText" text="Наименование инвестиционного проекта">
      <formula>NOT(ISERROR(SEARCH("Наименование инвестиционного проекта",AO91)))</formula>
    </cfRule>
  </conditionalFormatting>
  <conditionalFormatting sqref="AO91:AZ91">
    <cfRule type="cellIs" dxfId="3841" priority="52" operator="equal">
      <formula>0</formula>
    </cfRule>
  </conditionalFormatting>
  <conditionalFormatting sqref="AO91:AZ91">
    <cfRule type="cellIs" dxfId="3840" priority="51" operator="equal">
      <formula>0</formula>
    </cfRule>
  </conditionalFormatting>
  <conditionalFormatting sqref="E91:AN91">
    <cfRule type="containsText" dxfId="3839" priority="50" operator="containsText" text="Наименование инвестиционного проекта">
      <formula>NOT(ISERROR(SEARCH("Наименование инвестиционного проекта",E91)))</formula>
    </cfRule>
  </conditionalFormatting>
  <conditionalFormatting sqref="E91:AN91">
    <cfRule type="cellIs" dxfId="3838" priority="49" operator="equal">
      <formula>0</formula>
    </cfRule>
  </conditionalFormatting>
  <conditionalFormatting sqref="E91:AN91">
    <cfRule type="cellIs" dxfId="3837" priority="48" operator="equal">
      <formula>0</formula>
    </cfRule>
  </conditionalFormatting>
  <conditionalFormatting sqref="E91:AN91">
    <cfRule type="cellIs" dxfId="3836" priority="47" operator="equal">
      <formula>0</formula>
    </cfRule>
  </conditionalFormatting>
  <conditionalFormatting sqref="AO90:AZ90">
    <cfRule type="cellIs" dxfId="3835" priority="45" operator="equal">
      <formula>0</formula>
    </cfRule>
  </conditionalFormatting>
  <conditionalFormatting sqref="AO90:AZ90">
    <cfRule type="containsText" dxfId="3834" priority="46" operator="containsText" text="Наименование инвестиционного проекта">
      <formula>NOT(ISERROR(SEARCH("Наименование инвестиционного проекта",AO90)))</formula>
    </cfRule>
  </conditionalFormatting>
  <conditionalFormatting sqref="AO90:AZ90">
    <cfRule type="cellIs" dxfId="3833" priority="44" operator="equal">
      <formula>0</formula>
    </cfRule>
  </conditionalFormatting>
  <conditionalFormatting sqref="AO90:AZ90">
    <cfRule type="cellIs" dxfId="3832" priority="43" operator="equal">
      <formula>0</formula>
    </cfRule>
  </conditionalFormatting>
  <conditionalFormatting sqref="E90:AN90">
    <cfRule type="containsText" dxfId="3831" priority="42" operator="containsText" text="Наименование инвестиционного проекта">
      <formula>NOT(ISERROR(SEARCH("Наименование инвестиционного проекта",E90)))</formula>
    </cfRule>
  </conditionalFormatting>
  <conditionalFormatting sqref="E90:AN90">
    <cfRule type="cellIs" dxfId="3830" priority="41" operator="equal">
      <formula>0</formula>
    </cfRule>
  </conditionalFormatting>
  <conditionalFormatting sqref="E90:AN90">
    <cfRule type="cellIs" dxfId="3829" priority="40" operator="equal">
      <formula>0</formula>
    </cfRule>
  </conditionalFormatting>
  <conditionalFormatting sqref="E90:AN90">
    <cfRule type="cellIs" dxfId="3828" priority="39" operator="equal">
      <formula>0</formula>
    </cfRule>
  </conditionalFormatting>
  <conditionalFormatting sqref="AO74:AZ74 AO76:AZ80 E81:AZ81">
    <cfRule type="containsText" dxfId="3827" priority="38" operator="containsText" text="Наименование инвестиционного проекта">
      <formula>NOT(ISERROR(SEARCH("Наименование инвестиционного проекта",E74)))</formula>
    </cfRule>
  </conditionalFormatting>
  <conditionalFormatting sqref="AO74:AZ74 AO76:AZ80 E81:AZ81">
    <cfRule type="cellIs" dxfId="3826" priority="37" operator="equal">
      <formula>0</formula>
    </cfRule>
  </conditionalFormatting>
  <conditionalFormatting sqref="AO74:AZ74 AO76:AZ80 E81:AZ81">
    <cfRule type="cellIs" dxfId="3825" priority="36" operator="equal">
      <formula>0</formula>
    </cfRule>
  </conditionalFormatting>
  <conditionalFormatting sqref="AO74:AZ74 AO76:AZ80 E81:AZ81">
    <cfRule type="cellIs" dxfId="3824" priority="35" operator="equal">
      <formula>0</formula>
    </cfRule>
  </conditionalFormatting>
  <conditionalFormatting sqref="E74:AN74 E76:AN80 E75:AZ75">
    <cfRule type="containsText" dxfId="3823" priority="34" operator="containsText" text="Наименование инвестиционного проекта">
      <formula>NOT(ISERROR(SEARCH("Наименование инвестиционного проекта",E74)))</formula>
    </cfRule>
  </conditionalFormatting>
  <conditionalFormatting sqref="E74:AN74 E76:AN80 E75:AZ75">
    <cfRule type="cellIs" dxfId="3822" priority="33" operator="equal">
      <formula>0</formula>
    </cfRule>
  </conditionalFormatting>
  <conditionalFormatting sqref="E74:AN74 E76:AN80 E75:AZ75">
    <cfRule type="cellIs" dxfId="3821" priority="32" operator="equal">
      <formula>0</formula>
    </cfRule>
  </conditionalFormatting>
  <conditionalFormatting sqref="E74:AN74 E76:AN80 E75:AZ75">
    <cfRule type="cellIs" dxfId="3820" priority="31" operator="equal">
      <formula>0</formula>
    </cfRule>
  </conditionalFormatting>
  <conditionalFormatting sqref="AO72:AZ72">
    <cfRule type="containsText" dxfId="3819" priority="30" operator="containsText" text="Наименование инвестиционного проекта">
      <formula>NOT(ISERROR(SEARCH("Наименование инвестиционного проекта",AO72)))</formula>
    </cfRule>
  </conditionalFormatting>
  <conditionalFormatting sqref="AO72:AZ72">
    <cfRule type="cellIs" dxfId="3818" priority="29" operator="equal">
      <formula>0</formula>
    </cfRule>
  </conditionalFormatting>
  <conditionalFormatting sqref="AO72:AZ72">
    <cfRule type="cellIs" dxfId="3817" priority="28" operator="equal">
      <formula>0</formula>
    </cfRule>
  </conditionalFormatting>
  <conditionalFormatting sqref="AO72:AZ72">
    <cfRule type="cellIs" dxfId="3816" priority="27" operator="equal">
      <formula>0</formula>
    </cfRule>
  </conditionalFormatting>
  <conditionalFormatting sqref="E72:AN72">
    <cfRule type="containsText" dxfId="3815" priority="26" operator="containsText" text="Наименование инвестиционного проекта">
      <formula>NOT(ISERROR(SEARCH("Наименование инвестиционного проекта",E72)))</formula>
    </cfRule>
  </conditionalFormatting>
  <conditionalFormatting sqref="E72:AN72">
    <cfRule type="cellIs" dxfId="3814" priority="25" operator="equal">
      <formula>0</formula>
    </cfRule>
  </conditionalFormatting>
  <conditionalFormatting sqref="E72:AN72">
    <cfRule type="cellIs" dxfId="3813" priority="24" operator="equal">
      <formula>0</formula>
    </cfRule>
  </conditionalFormatting>
  <conditionalFormatting sqref="E72:AN72">
    <cfRule type="cellIs" dxfId="3812" priority="23" operator="equal">
      <formula>0</formula>
    </cfRule>
  </conditionalFormatting>
  <conditionalFormatting sqref="AO64:AZ64">
    <cfRule type="containsText" dxfId="3811" priority="22" operator="containsText" text="Наименование инвестиционного проекта">
      <formula>NOT(ISERROR(SEARCH("Наименование инвестиционного проекта",AO64)))</formula>
    </cfRule>
  </conditionalFormatting>
  <conditionalFormatting sqref="AO64:AZ64">
    <cfRule type="cellIs" dxfId="3810" priority="21" operator="equal">
      <formula>0</formula>
    </cfRule>
  </conditionalFormatting>
  <conditionalFormatting sqref="AO64:AZ64">
    <cfRule type="cellIs" dxfId="3809" priority="20" operator="equal">
      <formula>0</formula>
    </cfRule>
  </conditionalFormatting>
  <conditionalFormatting sqref="AO64:AZ64">
    <cfRule type="cellIs" dxfId="3808" priority="19" operator="equal">
      <formula>0</formula>
    </cfRule>
  </conditionalFormatting>
  <conditionalFormatting sqref="E64:AN64">
    <cfRule type="containsText" dxfId="3807" priority="18" operator="containsText" text="Наименование инвестиционного проекта">
      <formula>NOT(ISERROR(SEARCH("Наименование инвестиционного проекта",E64)))</formula>
    </cfRule>
  </conditionalFormatting>
  <conditionalFormatting sqref="E64:AN64">
    <cfRule type="cellIs" dxfId="3806" priority="17" operator="equal">
      <formula>0</formula>
    </cfRule>
  </conditionalFormatting>
  <conditionalFormatting sqref="E64:AN64">
    <cfRule type="cellIs" dxfId="3805" priority="16" operator="equal">
      <formula>0</formula>
    </cfRule>
  </conditionalFormatting>
  <conditionalFormatting sqref="E64:AN64">
    <cfRule type="cellIs" dxfId="3804" priority="15" operator="equal">
      <formula>0</formula>
    </cfRule>
  </conditionalFormatting>
  <conditionalFormatting sqref="AO51:AZ52">
    <cfRule type="containsText" dxfId="3803" priority="14" operator="containsText" text="Наименование инвестиционного проекта">
      <formula>NOT(ISERROR(SEARCH("Наименование инвестиционного проекта",AO51)))</formula>
    </cfRule>
  </conditionalFormatting>
  <conditionalFormatting sqref="AO51:AZ52">
    <cfRule type="cellIs" dxfId="3802" priority="13" operator="equal">
      <formula>0</formula>
    </cfRule>
  </conditionalFormatting>
  <conditionalFormatting sqref="AO51:AZ52">
    <cfRule type="cellIs" dxfId="3801" priority="12" operator="equal">
      <formula>0</formula>
    </cfRule>
  </conditionalFormatting>
  <conditionalFormatting sqref="AO51:AZ52">
    <cfRule type="cellIs" dxfId="3800" priority="11" operator="equal">
      <formula>0</formula>
    </cfRule>
  </conditionalFormatting>
  <conditionalFormatting sqref="E51:AN52">
    <cfRule type="containsText" dxfId="3799" priority="10" operator="containsText" text="Наименование инвестиционного проекта">
      <formula>NOT(ISERROR(SEARCH("Наименование инвестиционного проекта",E51)))</formula>
    </cfRule>
  </conditionalFormatting>
  <conditionalFormatting sqref="E51:AN52">
    <cfRule type="cellIs" dxfId="3798" priority="9" operator="equal">
      <formula>0</formula>
    </cfRule>
  </conditionalFormatting>
  <conditionalFormatting sqref="E51:AN52">
    <cfRule type="cellIs" dxfId="3797" priority="8" operator="equal">
      <formula>0</formula>
    </cfRule>
  </conditionalFormatting>
  <conditionalFormatting sqref="E51:AN52">
    <cfRule type="cellIs" dxfId="3796" priority="7" operator="equal">
      <formula>0</formula>
    </cfRule>
  </conditionalFormatting>
  <conditionalFormatting sqref="E47:AZ48">
    <cfRule type="containsText" dxfId="3795" priority="6" operator="containsText" text="Наименование инвестиционного проекта">
      <formula>NOT(ISERROR(SEARCH("Наименование инвестиционного проекта",E47)))</formula>
    </cfRule>
  </conditionalFormatting>
  <conditionalFormatting sqref="E47:AZ48">
    <cfRule type="cellIs" dxfId="3794" priority="5" operator="equal">
      <formula>0</formula>
    </cfRule>
  </conditionalFormatting>
  <conditionalFormatting sqref="E47:AZ48">
    <cfRule type="cellIs" dxfId="3793" priority="4" operator="equal">
      <formula>0</formula>
    </cfRule>
  </conditionalFormatting>
  <conditionalFormatting sqref="E47:AZ48">
    <cfRule type="cellIs" dxfId="3792" priority="3" operator="equal">
      <formula>0</formula>
    </cfRule>
  </conditionalFormatting>
  <conditionalFormatting sqref="AQ96:AZ96">
    <cfRule type="cellIs" dxfId="3791" priority="1" operator="equal">
      <formula>0</formula>
    </cfRule>
  </conditionalFormatting>
  <conditionalFormatting sqref="AQ96:AZ96">
    <cfRule type="containsText" dxfId="3790" priority="2" operator="containsText" text="Наименование инвестиционного проекта">
      <formula>NOT(ISERROR(SEARCH("Наименование инвестиционного проекта",AQ96)))</formula>
    </cfRule>
  </conditionalFormatting>
  <pageMargins left="0.70866141732283472" right="0.70866141732283472" top="0.74803149606299213" bottom="0.74803149606299213" header="0.31496062992125984" footer="0.31496062992125984"/>
  <pageSetup paperSize="4130" scale="50"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K723"/>
  <sheetViews>
    <sheetView zoomScale="70" zoomScaleNormal="70" zoomScaleSheetLayoutView="55" workbookViewId="0">
      <pane xSplit="3" ySplit="20" topLeftCell="AQ171" activePane="bottomRight" state="frozen"/>
      <selection activeCell="A16" sqref="A16"/>
      <selection pane="topRight" activeCell="D16" sqref="D16"/>
      <selection pane="bottomLeft" activeCell="A21" sqref="A21"/>
      <selection pane="bottomRight" activeCell="CD178" sqref="CD178"/>
    </sheetView>
  </sheetViews>
  <sheetFormatPr defaultRowHeight="15.75" outlineLevelRow="1" outlineLevelCol="2" x14ac:dyDescent="0.25"/>
  <cols>
    <col min="1" max="1" width="3.42578125" style="32" customWidth="1"/>
    <col min="2" max="2" width="16.140625" style="71" bestFit="1" customWidth="1"/>
    <col min="3" max="3" width="113.28515625" style="72" customWidth="1"/>
    <col min="4" max="4" width="23.140625" style="32" customWidth="1" outlineLevel="1"/>
    <col min="5" max="5" width="19.140625" style="32" customWidth="1" outlineLevel="1"/>
    <col min="6" max="6" width="14.42578125" style="32" customWidth="1"/>
    <col min="7" max="7" width="13.28515625" style="32" customWidth="1" outlineLevel="1"/>
    <col min="8" max="8" width="18.42578125" style="32" customWidth="1" outlineLevel="1"/>
    <col min="9" max="9" width="16.42578125" style="73" customWidth="1" outlineLevel="2"/>
    <col min="10" max="10" width="26.140625" style="73" customWidth="1" outlineLevel="2"/>
    <col min="11" max="14" width="16.7109375" style="32" customWidth="1" outlineLevel="2"/>
    <col min="15" max="15" width="21" style="32" customWidth="1" outlineLevel="2"/>
    <col min="16" max="16" width="25.85546875" style="32" customWidth="1" outlineLevel="2"/>
    <col min="17" max="17" width="20" style="32" customWidth="1" outlineLevel="2" collapsed="1"/>
    <col min="18" max="18" width="25.85546875" style="32" customWidth="1" outlineLevel="2"/>
    <col min="19" max="19" width="20" style="32" customWidth="1" outlineLevel="2"/>
    <col min="20" max="20" width="31" style="32" customWidth="1" outlineLevel="2"/>
    <col min="21" max="21" width="23.5703125" style="32" customWidth="1" outlineLevel="1"/>
    <col min="22" max="22" width="34.85546875" style="32" customWidth="1" outlineLevel="1"/>
    <col min="23" max="23" width="20" style="32" customWidth="1" outlineLevel="1"/>
    <col min="24" max="24" width="19" style="32" customWidth="1" outlineLevel="1"/>
    <col min="25" max="25" width="27.42578125" style="32" customWidth="1" outlineLevel="1"/>
    <col min="26" max="26" width="14.42578125" style="77" customWidth="1" outlineLevel="1" collapsed="1"/>
    <col min="27" max="27" width="12.28515625" style="32" customWidth="1" outlineLevel="1"/>
    <col min="28" max="28" width="13" style="32" customWidth="1" outlineLevel="1"/>
    <col min="29" max="29" width="18.7109375" style="32" customWidth="1" outlineLevel="1"/>
    <col min="30" max="30" width="15.85546875" style="78" customWidth="1" outlineLevel="1"/>
    <col min="31" max="35" width="15.85546875" style="32" customWidth="1" outlineLevel="1"/>
    <col min="36" max="36" width="21.5703125" style="32" customWidth="1"/>
    <col min="37" max="40" width="15.85546875" style="32" customWidth="1"/>
    <col min="41" max="45" width="15.85546875" style="32" customWidth="1" outlineLevel="1"/>
    <col min="46" max="46" width="21.5703125" style="32" customWidth="1"/>
    <col min="47" max="47" width="16.85546875" style="32" customWidth="1"/>
    <col min="48" max="48" width="18.85546875" style="32" customWidth="1"/>
    <col min="49" max="49" width="24.28515625" style="32" customWidth="1"/>
    <col min="50" max="50" width="19.7109375" style="32" customWidth="1"/>
    <col min="51" max="51" width="21.5703125" style="32" customWidth="1" outlineLevel="1"/>
    <col min="52" max="52" width="16.85546875" style="32" customWidth="1" outlineLevel="1"/>
    <col min="53" max="53" width="18.85546875" style="32" customWidth="1" outlineLevel="1"/>
    <col min="54" max="54" width="24.28515625" style="32" customWidth="1" outlineLevel="1"/>
    <col min="55" max="55" width="20.42578125" style="32" customWidth="1" outlineLevel="1"/>
    <col min="56" max="56" width="18.5703125" style="32" customWidth="1"/>
    <col min="57" max="57" width="14.7109375" style="32" customWidth="1"/>
    <col min="58" max="58" width="16.140625" style="32" customWidth="1"/>
    <col min="59" max="59" width="31.140625" style="32" customWidth="1"/>
    <col min="60" max="60" width="19.7109375" style="32" customWidth="1"/>
    <col min="61" max="85" width="19.7109375" style="32" customWidth="1" outlineLevel="1"/>
    <col min="86" max="86" width="16.140625" style="32" customWidth="1"/>
    <col min="87" max="87" width="14.28515625" style="32" customWidth="1"/>
    <col min="88" max="88" width="14.42578125" style="32" customWidth="1"/>
    <col min="89" max="89" width="22" style="32" customWidth="1"/>
    <col min="90" max="90" width="19.5703125" style="32" customWidth="1"/>
    <col min="91" max="91" width="19.28515625" style="32" customWidth="1" outlineLevel="1"/>
    <col min="92" max="92" width="13.28515625" style="29" customWidth="1" outlineLevel="1"/>
    <col min="93" max="93" width="17" style="29" customWidth="1" outlineLevel="1"/>
    <col min="94" max="94" width="22" style="29" customWidth="1" outlineLevel="1"/>
    <col min="95" max="95" width="13.5703125" style="29" customWidth="1" outlineLevel="1"/>
    <col min="96" max="96" width="98.7109375" style="29" customWidth="1" outlineLevel="1" collapsed="1"/>
    <col min="97" max="128" width="9.140625" style="29"/>
    <col min="129" max="16384" width="9.140625" style="32"/>
  </cols>
  <sheetData>
    <row r="1" spans="2:101" ht="18.75" x14ac:dyDescent="0.25">
      <c r="B1" s="27"/>
      <c r="C1" s="28"/>
      <c r="D1" s="29"/>
      <c r="E1" s="29"/>
      <c r="F1" s="29"/>
      <c r="G1" s="29"/>
      <c r="H1" s="29"/>
      <c r="I1" s="30"/>
      <c r="J1" s="30"/>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867"/>
      <c r="CL1" s="867"/>
      <c r="CM1" s="31"/>
      <c r="CR1" s="31" t="s">
        <v>183</v>
      </c>
    </row>
    <row r="2" spans="2:101" ht="18.75" x14ac:dyDescent="0.25">
      <c r="B2" s="27"/>
      <c r="C2" s="28"/>
      <c r="D2" s="29"/>
      <c r="E2" s="29"/>
      <c r="F2" s="29"/>
      <c r="G2" s="29"/>
      <c r="H2" s="29"/>
      <c r="I2" s="30"/>
      <c r="J2" s="30"/>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868"/>
      <c r="CL2" s="868"/>
      <c r="CR2" s="31" t="s">
        <v>1</v>
      </c>
    </row>
    <row r="3" spans="2:101" ht="18.75" x14ac:dyDescent="0.25">
      <c r="B3" s="27"/>
      <c r="C3" s="28"/>
      <c r="D3" s="29"/>
      <c r="E3" s="29"/>
      <c r="F3" s="29"/>
      <c r="G3" s="29"/>
      <c r="H3" s="29"/>
      <c r="I3" s="30"/>
      <c r="J3" s="30"/>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867"/>
      <c r="CL3" s="867"/>
      <c r="CM3" s="31"/>
      <c r="CR3" s="31" t="s">
        <v>2</v>
      </c>
    </row>
    <row r="4" spans="2:101" ht="18.75" x14ac:dyDescent="0.25">
      <c r="B4" s="869"/>
      <c r="C4" s="869"/>
      <c r="D4" s="869"/>
      <c r="E4" s="869"/>
      <c r="F4" s="869"/>
      <c r="G4" s="869"/>
      <c r="H4" s="869"/>
      <c r="I4" s="869"/>
      <c r="J4" s="869"/>
      <c r="K4" s="869"/>
      <c r="L4" s="869"/>
      <c r="M4" s="869"/>
      <c r="N4" s="869"/>
      <c r="O4" s="869"/>
      <c r="P4" s="869"/>
      <c r="Q4" s="869"/>
      <c r="R4" s="869"/>
      <c r="S4" s="869"/>
      <c r="T4" s="869"/>
      <c r="U4" s="869"/>
      <c r="V4" s="869"/>
      <c r="W4" s="869"/>
      <c r="X4" s="869"/>
      <c r="Y4" s="869"/>
      <c r="Z4" s="869"/>
      <c r="AA4" s="869"/>
      <c r="AB4" s="869"/>
      <c r="AC4" s="869"/>
      <c r="AD4" s="869"/>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row>
    <row r="5" spans="2:101" ht="20.25" x14ac:dyDescent="0.25">
      <c r="B5" s="870" t="s">
        <v>184</v>
      </c>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c r="AW5" s="870"/>
      <c r="AX5" s="870"/>
      <c r="AY5" s="870"/>
      <c r="AZ5" s="870"/>
      <c r="BA5" s="870"/>
      <c r="BB5" s="870"/>
      <c r="BC5" s="870"/>
      <c r="BD5" s="870"/>
      <c r="BE5" s="870"/>
      <c r="BF5" s="870"/>
      <c r="BG5" s="870"/>
      <c r="BH5" s="870"/>
      <c r="BI5" s="870"/>
      <c r="BJ5" s="870"/>
      <c r="BK5" s="870"/>
      <c r="BL5" s="870"/>
      <c r="BM5" s="870"/>
      <c r="BN5" s="870"/>
      <c r="BO5" s="870"/>
      <c r="BP5" s="870"/>
      <c r="BQ5" s="870"/>
      <c r="BR5" s="870"/>
      <c r="BS5" s="870"/>
      <c r="BT5" s="870"/>
      <c r="BU5" s="870"/>
      <c r="BV5" s="870"/>
      <c r="BW5" s="870"/>
      <c r="BX5" s="870"/>
      <c r="BY5" s="870"/>
      <c r="BZ5" s="870"/>
      <c r="CA5" s="870"/>
      <c r="CB5" s="870"/>
      <c r="CC5" s="870"/>
      <c r="CD5" s="870"/>
      <c r="CE5" s="870"/>
      <c r="CF5" s="870"/>
      <c r="CG5" s="870"/>
      <c r="CH5" s="870"/>
      <c r="CI5" s="870"/>
      <c r="CJ5" s="870"/>
      <c r="CK5" s="870"/>
      <c r="CL5" s="870"/>
      <c r="CM5" s="870"/>
      <c r="CN5" s="870"/>
      <c r="CO5" s="870"/>
      <c r="CP5" s="870"/>
      <c r="CQ5" s="870"/>
      <c r="CR5" s="870"/>
    </row>
    <row r="6" spans="2:101" x14ac:dyDescent="0.25">
      <c r="B6" s="6"/>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5"/>
    </row>
    <row r="7" spans="2:101" x14ac:dyDescent="0.25">
      <c r="B7" s="871" t="str">
        <f>'1-2023'!B7:AY7</f>
        <v>Инвестиционная программа  ГУП НАО "Нарьян-Марская электростанция"</v>
      </c>
      <c r="C7" s="871"/>
      <c r="D7" s="871"/>
      <c r="E7" s="871"/>
      <c r="F7" s="871"/>
      <c r="G7" s="871"/>
      <c r="H7" s="871"/>
      <c r="I7" s="871"/>
      <c r="J7" s="871"/>
      <c r="K7" s="871"/>
      <c r="L7" s="871"/>
      <c r="M7" s="871"/>
      <c r="N7" s="871"/>
      <c r="O7" s="871"/>
      <c r="P7" s="871"/>
      <c r="Q7" s="871"/>
      <c r="R7" s="871"/>
      <c r="S7" s="871"/>
      <c r="T7" s="871"/>
      <c r="U7" s="871"/>
      <c r="V7" s="871"/>
      <c r="W7" s="871"/>
      <c r="X7" s="871"/>
      <c r="Y7" s="871"/>
      <c r="Z7" s="871"/>
      <c r="AA7" s="871"/>
      <c r="AB7" s="871"/>
      <c r="AC7" s="871"/>
      <c r="AD7" s="871"/>
      <c r="AE7" s="871"/>
      <c r="AF7" s="871"/>
      <c r="AG7" s="871"/>
      <c r="AH7" s="871"/>
      <c r="AI7" s="871"/>
      <c r="AJ7" s="871"/>
      <c r="AK7" s="871"/>
      <c r="AL7" s="871"/>
      <c r="AM7" s="871"/>
      <c r="AN7" s="871"/>
      <c r="AO7" s="871"/>
      <c r="AP7" s="871"/>
      <c r="AQ7" s="871"/>
      <c r="AR7" s="871"/>
      <c r="AS7" s="871"/>
      <c r="AT7" s="871"/>
      <c r="AU7" s="871"/>
      <c r="AV7" s="871"/>
      <c r="AW7" s="871"/>
      <c r="AX7" s="871"/>
      <c r="AY7" s="871"/>
      <c r="AZ7" s="871"/>
      <c r="BA7" s="871"/>
      <c r="BB7" s="871"/>
      <c r="BC7" s="871"/>
      <c r="BD7" s="871"/>
      <c r="BE7" s="871"/>
      <c r="BF7" s="871"/>
      <c r="BG7" s="871"/>
      <c r="BH7" s="871"/>
      <c r="BI7" s="871"/>
      <c r="BJ7" s="871"/>
      <c r="BK7" s="871"/>
      <c r="BL7" s="871"/>
      <c r="BM7" s="871"/>
      <c r="BN7" s="871"/>
      <c r="BO7" s="871"/>
      <c r="BP7" s="871"/>
      <c r="BQ7" s="871"/>
      <c r="BR7" s="871"/>
      <c r="BS7" s="871"/>
      <c r="BT7" s="871"/>
      <c r="BU7" s="871"/>
      <c r="BV7" s="871"/>
      <c r="BW7" s="871"/>
      <c r="BX7" s="871"/>
      <c r="BY7" s="871"/>
      <c r="BZ7" s="871"/>
      <c r="CA7" s="871"/>
      <c r="CB7" s="871"/>
      <c r="CC7" s="871"/>
      <c r="CD7" s="871"/>
      <c r="CE7" s="871"/>
      <c r="CF7" s="871"/>
      <c r="CG7" s="871"/>
      <c r="CH7" s="871"/>
      <c r="CI7" s="871"/>
      <c r="CJ7" s="871"/>
      <c r="CK7" s="871"/>
      <c r="CL7" s="871"/>
      <c r="CM7" s="871"/>
      <c r="CN7" s="871"/>
      <c r="CO7" s="871"/>
      <c r="CP7" s="871"/>
      <c r="CQ7" s="871"/>
      <c r="CR7" s="871"/>
    </row>
    <row r="8" spans="2:101" x14ac:dyDescent="0.25">
      <c r="B8" s="872" t="s">
        <v>4</v>
      </c>
      <c r="C8" s="872"/>
      <c r="D8" s="872"/>
      <c r="E8" s="872"/>
      <c r="F8" s="872"/>
      <c r="G8" s="872"/>
      <c r="H8" s="872"/>
      <c r="I8" s="872"/>
      <c r="J8" s="872"/>
      <c r="K8" s="872"/>
      <c r="L8" s="872"/>
      <c r="M8" s="872"/>
      <c r="N8" s="872"/>
      <c r="O8" s="872"/>
      <c r="P8" s="872"/>
      <c r="Q8" s="872"/>
      <c r="R8" s="872"/>
      <c r="S8" s="872"/>
      <c r="T8" s="872"/>
      <c r="U8" s="872"/>
      <c r="V8" s="872"/>
      <c r="W8" s="872"/>
      <c r="X8" s="872"/>
      <c r="Y8" s="872"/>
      <c r="Z8" s="872"/>
      <c r="AA8" s="872"/>
      <c r="AB8" s="872"/>
      <c r="AC8" s="872"/>
      <c r="AD8" s="872"/>
      <c r="AE8" s="872"/>
      <c r="AF8" s="872"/>
      <c r="AG8" s="872"/>
      <c r="AH8" s="872"/>
      <c r="AI8" s="872"/>
      <c r="AJ8" s="872"/>
      <c r="AK8" s="872"/>
      <c r="AL8" s="872"/>
      <c r="AM8" s="872"/>
      <c r="AN8" s="872"/>
      <c r="AO8" s="872"/>
      <c r="AP8" s="872"/>
      <c r="AQ8" s="872"/>
      <c r="AR8" s="872"/>
      <c r="AS8" s="872"/>
      <c r="AT8" s="872"/>
      <c r="AU8" s="872"/>
      <c r="AV8" s="872"/>
      <c r="AW8" s="872"/>
      <c r="AX8" s="872"/>
      <c r="AY8" s="872"/>
      <c r="AZ8" s="872"/>
      <c r="BA8" s="872"/>
      <c r="BB8" s="872"/>
      <c r="BC8" s="872"/>
      <c r="BD8" s="872"/>
      <c r="BE8" s="872"/>
      <c r="BF8" s="872"/>
      <c r="BG8" s="872"/>
      <c r="BH8" s="872"/>
      <c r="BI8" s="872"/>
      <c r="BJ8" s="872"/>
      <c r="BK8" s="872"/>
      <c r="BL8" s="872"/>
      <c r="BM8" s="872"/>
      <c r="BN8" s="872"/>
      <c r="BO8" s="872"/>
      <c r="BP8" s="872"/>
      <c r="BQ8" s="872"/>
      <c r="BR8" s="872"/>
      <c r="BS8" s="872"/>
      <c r="BT8" s="872"/>
      <c r="BU8" s="872"/>
      <c r="BV8" s="872"/>
      <c r="BW8" s="872"/>
      <c r="BX8" s="872"/>
      <c r="BY8" s="872"/>
      <c r="BZ8" s="872"/>
      <c r="CA8" s="872"/>
      <c r="CB8" s="872"/>
      <c r="CC8" s="872"/>
      <c r="CD8" s="872"/>
      <c r="CE8" s="872"/>
      <c r="CF8" s="872"/>
      <c r="CG8" s="872"/>
      <c r="CH8" s="872"/>
      <c r="CI8" s="872"/>
      <c r="CJ8" s="872"/>
      <c r="CK8" s="872"/>
      <c r="CL8" s="872"/>
      <c r="CM8" s="872"/>
      <c r="CN8" s="872"/>
      <c r="CO8" s="872"/>
      <c r="CP8" s="872"/>
      <c r="CQ8" s="872"/>
      <c r="CR8" s="872"/>
      <c r="CS8" s="36"/>
      <c r="CT8" s="36"/>
      <c r="CU8" s="36"/>
      <c r="CV8" s="36"/>
      <c r="CW8" s="36"/>
    </row>
    <row r="9" spans="2:101" x14ac:dyDescent="0.25">
      <c r="B9" s="37"/>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5"/>
      <c r="CN9" s="36"/>
      <c r="CO9" s="36"/>
      <c r="CP9" s="36"/>
      <c r="CQ9" s="36"/>
      <c r="CR9" s="36"/>
      <c r="CS9" s="36"/>
      <c r="CT9" s="36"/>
      <c r="CU9" s="36"/>
      <c r="CV9" s="36"/>
      <c r="CW9" s="36"/>
    </row>
    <row r="10" spans="2:101" ht="18.75" x14ac:dyDescent="0.25">
      <c r="B10" s="873" t="s">
        <v>1682</v>
      </c>
      <c r="C10" s="873"/>
      <c r="D10" s="873"/>
      <c r="E10" s="873"/>
      <c r="F10" s="873"/>
      <c r="G10" s="873"/>
      <c r="H10" s="873"/>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36"/>
      <c r="CT10" s="36"/>
      <c r="CU10" s="36"/>
      <c r="CV10" s="36"/>
      <c r="CW10" s="36"/>
    </row>
    <row r="11" spans="2:101" ht="18.75" x14ac:dyDescent="0.25">
      <c r="B11" s="38"/>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6"/>
      <c r="CT11" s="36"/>
      <c r="CU11" s="36"/>
      <c r="CV11" s="36"/>
      <c r="CW11" s="36"/>
    </row>
    <row r="12" spans="2:101" x14ac:dyDescent="0.25">
      <c r="B12" s="874" t="str">
        <f>'1-2023'!B12:AY12</f>
        <v>Утвержденные плановые значения показателей приведены в соответствии с:  "решение об утверждении инвестиционной программы отсутствует"</v>
      </c>
      <c r="C12" s="874"/>
      <c r="D12" s="874"/>
      <c r="E12" s="874"/>
      <c r="F12" s="874"/>
      <c r="G12" s="874"/>
      <c r="H12" s="874"/>
      <c r="I12" s="874"/>
      <c r="J12" s="874"/>
      <c r="K12" s="874"/>
      <c r="L12" s="874"/>
      <c r="M12" s="874"/>
      <c r="N12" s="874"/>
      <c r="O12" s="874"/>
      <c r="P12" s="874"/>
      <c r="Q12" s="874"/>
      <c r="R12" s="874"/>
      <c r="S12" s="874"/>
      <c r="T12" s="874"/>
      <c r="U12" s="874"/>
      <c r="V12" s="874"/>
      <c r="W12" s="874"/>
      <c r="X12" s="874"/>
      <c r="Y12" s="874"/>
      <c r="Z12" s="874"/>
      <c r="AA12" s="874"/>
      <c r="AB12" s="874"/>
      <c r="AC12" s="874"/>
      <c r="AD12" s="874"/>
      <c r="AE12" s="874"/>
      <c r="AF12" s="874"/>
      <c r="AG12" s="874"/>
      <c r="AH12" s="874"/>
      <c r="AI12" s="874"/>
      <c r="AJ12" s="874"/>
      <c r="AK12" s="874"/>
      <c r="AL12" s="874"/>
      <c r="AM12" s="874"/>
      <c r="AN12" s="874"/>
      <c r="AO12" s="874"/>
      <c r="AP12" s="874"/>
      <c r="AQ12" s="874"/>
      <c r="AR12" s="874"/>
      <c r="AS12" s="874"/>
      <c r="AT12" s="874"/>
      <c r="AU12" s="874"/>
      <c r="AV12" s="874"/>
      <c r="AW12" s="874"/>
      <c r="AX12" s="874"/>
      <c r="AY12" s="874"/>
      <c r="AZ12" s="874"/>
      <c r="BA12" s="874"/>
      <c r="BB12" s="874"/>
      <c r="BC12" s="874"/>
      <c r="BD12" s="874"/>
      <c r="BE12" s="874"/>
      <c r="BF12" s="874"/>
      <c r="BG12" s="874"/>
      <c r="BH12" s="874"/>
      <c r="BI12" s="874"/>
      <c r="BJ12" s="874"/>
      <c r="BK12" s="874"/>
      <c r="BL12" s="874"/>
      <c r="BM12" s="874"/>
      <c r="BN12" s="874"/>
      <c r="BO12" s="874"/>
      <c r="BP12" s="874"/>
      <c r="BQ12" s="874"/>
      <c r="BR12" s="874"/>
      <c r="BS12" s="874"/>
      <c r="BT12" s="874"/>
      <c r="BU12" s="874"/>
      <c r="BV12" s="874"/>
      <c r="BW12" s="874"/>
      <c r="BX12" s="874"/>
      <c r="BY12" s="874"/>
      <c r="BZ12" s="874"/>
      <c r="CA12" s="874"/>
      <c r="CB12" s="874"/>
      <c r="CC12" s="874"/>
      <c r="CD12" s="874"/>
      <c r="CE12" s="874"/>
      <c r="CF12" s="874"/>
      <c r="CG12" s="874"/>
      <c r="CH12" s="874"/>
      <c r="CI12" s="874"/>
      <c r="CJ12" s="874"/>
      <c r="CK12" s="874"/>
      <c r="CL12" s="874"/>
      <c r="CM12" s="874"/>
      <c r="CN12" s="874"/>
      <c r="CO12" s="874"/>
      <c r="CP12" s="874"/>
      <c r="CQ12" s="874"/>
      <c r="CR12" s="874"/>
      <c r="CS12" s="35"/>
      <c r="CT12" s="35"/>
      <c r="CU12" s="35"/>
      <c r="CV12" s="35"/>
      <c r="CW12" s="35"/>
    </row>
    <row r="13" spans="2:101" x14ac:dyDescent="0.25">
      <c r="B13" s="875" t="s">
        <v>6</v>
      </c>
      <c r="C13" s="875"/>
      <c r="D13" s="875"/>
      <c r="E13" s="875"/>
      <c r="F13" s="875"/>
      <c r="G13" s="875"/>
      <c r="H13" s="875"/>
      <c r="I13" s="875"/>
      <c r="J13" s="875"/>
      <c r="K13" s="875"/>
      <c r="L13" s="875"/>
      <c r="M13" s="875"/>
      <c r="N13" s="875"/>
      <c r="O13" s="875"/>
      <c r="P13" s="875"/>
      <c r="Q13" s="875"/>
      <c r="R13" s="875"/>
      <c r="S13" s="875"/>
      <c r="T13" s="875"/>
      <c r="U13" s="875"/>
      <c r="V13" s="875"/>
      <c r="W13" s="875"/>
      <c r="X13" s="875"/>
      <c r="Y13" s="875"/>
      <c r="Z13" s="875"/>
      <c r="AA13" s="875"/>
      <c r="AB13" s="875"/>
      <c r="AC13" s="875"/>
      <c r="AD13" s="875"/>
      <c r="AE13" s="875"/>
      <c r="AF13" s="875"/>
      <c r="AG13" s="875"/>
      <c r="AH13" s="875"/>
      <c r="AI13" s="875"/>
      <c r="AJ13" s="875"/>
      <c r="AK13" s="875"/>
      <c r="AL13" s="875"/>
      <c r="AM13" s="875"/>
      <c r="AN13" s="875"/>
      <c r="AO13" s="875"/>
      <c r="AP13" s="875"/>
      <c r="AQ13" s="875"/>
      <c r="AR13" s="875"/>
      <c r="AS13" s="875"/>
      <c r="AT13" s="875"/>
      <c r="AU13" s="875"/>
      <c r="AV13" s="875"/>
      <c r="AW13" s="875"/>
      <c r="AX13" s="875"/>
      <c r="AY13" s="875"/>
      <c r="AZ13" s="875"/>
      <c r="BA13" s="875"/>
      <c r="BB13" s="875"/>
      <c r="BC13" s="875"/>
      <c r="BD13" s="875"/>
      <c r="BE13" s="875"/>
      <c r="BF13" s="875"/>
      <c r="BG13" s="875"/>
      <c r="BH13" s="875"/>
      <c r="BI13" s="875"/>
      <c r="BJ13" s="875"/>
      <c r="BK13" s="875"/>
      <c r="BL13" s="875"/>
      <c r="BM13" s="875"/>
      <c r="BN13" s="875"/>
      <c r="BO13" s="875"/>
      <c r="BP13" s="875"/>
      <c r="BQ13" s="875"/>
      <c r="BR13" s="875"/>
      <c r="BS13" s="875"/>
      <c r="BT13" s="875"/>
      <c r="BU13" s="875"/>
      <c r="BV13" s="875"/>
      <c r="BW13" s="875"/>
      <c r="BX13" s="875"/>
      <c r="BY13" s="875"/>
      <c r="BZ13" s="875"/>
      <c r="CA13" s="875"/>
      <c r="CB13" s="875"/>
      <c r="CC13" s="875"/>
      <c r="CD13" s="875"/>
      <c r="CE13" s="875"/>
      <c r="CF13" s="875"/>
      <c r="CG13" s="875"/>
      <c r="CH13" s="875"/>
      <c r="CI13" s="875"/>
      <c r="CJ13" s="875"/>
      <c r="CK13" s="875"/>
      <c r="CL13" s="875"/>
      <c r="CM13" s="875"/>
      <c r="CN13" s="875"/>
      <c r="CO13" s="875"/>
      <c r="CP13" s="875"/>
      <c r="CQ13" s="875"/>
      <c r="CR13" s="875"/>
      <c r="CS13" s="36"/>
      <c r="CT13" s="36"/>
      <c r="CU13" s="36"/>
      <c r="CV13" s="36"/>
      <c r="CW13" s="36"/>
    </row>
    <row r="14" spans="2:101" x14ac:dyDescent="0.25">
      <c r="B14" s="39"/>
      <c r="C14" s="39"/>
      <c r="D14" s="39"/>
      <c r="E14" s="39"/>
      <c r="F14" s="39"/>
      <c r="G14" s="39"/>
      <c r="H14" s="39"/>
      <c r="I14" s="40"/>
      <c r="J14" s="40"/>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row>
    <row r="15" spans="2:101" s="29" customFormat="1" ht="16.5" thickBot="1" x14ac:dyDescent="0.3">
      <c r="B15" s="27"/>
      <c r="C15" s="28"/>
      <c r="I15" s="30"/>
      <c r="J15" s="30"/>
    </row>
    <row r="16" spans="2:101" s="29" customFormat="1" ht="61.5" customHeight="1" thickBot="1" x14ac:dyDescent="0.3">
      <c r="B16" s="876" t="s">
        <v>7</v>
      </c>
      <c r="C16" s="879" t="s">
        <v>8</v>
      </c>
      <c r="D16" s="855" t="s">
        <v>185</v>
      </c>
      <c r="E16" s="855" t="s">
        <v>186</v>
      </c>
      <c r="F16" s="855" t="s">
        <v>187</v>
      </c>
      <c r="G16" s="848" t="s">
        <v>271</v>
      </c>
      <c r="H16" s="849"/>
      <c r="I16" s="858" t="s">
        <v>188</v>
      </c>
      <c r="J16" s="859"/>
      <c r="K16" s="859"/>
      <c r="L16" s="859"/>
      <c r="M16" s="859"/>
      <c r="N16" s="860"/>
      <c r="O16" s="855" t="s">
        <v>189</v>
      </c>
      <c r="P16" s="855" t="s">
        <v>1688</v>
      </c>
      <c r="Q16" s="845" t="s">
        <v>190</v>
      </c>
      <c r="R16" s="846"/>
      <c r="S16" s="846"/>
      <c r="T16" s="847"/>
      <c r="U16" s="861" t="s">
        <v>191</v>
      </c>
      <c r="V16" s="862"/>
      <c r="W16" s="861" t="s">
        <v>192</v>
      </c>
      <c r="X16" s="865"/>
      <c r="Y16" s="862"/>
      <c r="Z16" s="845" t="s">
        <v>1445</v>
      </c>
      <c r="AA16" s="846"/>
      <c r="AB16" s="846"/>
      <c r="AC16" s="846"/>
      <c r="AD16" s="846"/>
      <c r="AE16" s="846"/>
      <c r="AF16" s="846"/>
      <c r="AG16" s="846"/>
      <c r="AH16" s="846"/>
      <c r="AI16" s="852"/>
      <c r="AJ16" s="853" t="s">
        <v>193</v>
      </c>
      <c r="AK16" s="854"/>
      <c r="AL16" s="854"/>
      <c r="AM16" s="854"/>
      <c r="AN16" s="854"/>
      <c r="AO16" s="854"/>
      <c r="AP16" s="854"/>
      <c r="AQ16" s="854"/>
      <c r="AR16" s="854"/>
      <c r="AS16" s="854"/>
      <c r="AT16" s="854"/>
      <c r="AU16" s="854"/>
      <c r="AV16" s="854"/>
      <c r="AW16" s="854"/>
      <c r="AX16" s="854"/>
      <c r="AY16" s="854"/>
      <c r="AZ16" s="854"/>
      <c r="BA16" s="854"/>
      <c r="BB16" s="854"/>
      <c r="BC16" s="854"/>
      <c r="BD16" s="854"/>
      <c r="BE16" s="854"/>
      <c r="BF16" s="854"/>
      <c r="BG16" s="854"/>
      <c r="BH16" s="854"/>
      <c r="BI16" s="854"/>
      <c r="BJ16" s="854"/>
      <c r="BK16" s="854"/>
      <c r="BL16" s="854"/>
      <c r="BM16" s="854"/>
      <c r="BN16" s="854"/>
      <c r="BO16" s="854"/>
      <c r="BP16" s="854"/>
      <c r="BQ16" s="854"/>
      <c r="BR16" s="854"/>
      <c r="BS16" s="854"/>
      <c r="BT16" s="854"/>
      <c r="BU16" s="854"/>
      <c r="BV16" s="854"/>
      <c r="BW16" s="854"/>
      <c r="BX16" s="854"/>
      <c r="BY16" s="854"/>
      <c r="BZ16" s="854"/>
      <c r="CA16" s="854"/>
      <c r="CB16" s="854"/>
      <c r="CC16" s="854"/>
      <c r="CD16" s="854"/>
      <c r="CE16" s="854"/>
      <c r="CF16" s="854"/>
      <c r="CG16" s="854"/>
      <c r="CH16" s="854"/>
      <c r="CI16" s="854"/>
      <c r="CJ16" s="854"/>
      <c r="CK16" s="854"/>
      <c r="CL16" s="854"/>
      <c r="CM16" s="854"/>
      <c r="CN16" s="854"/>
      <c r="CO16" s="854"/>
      <c r="CP16" s="854"/>
      <c r="CQ16" s="851"/>
      <c r="CR16" s="855" t="s">
        <v>194</v>
      </c>
    </row>
    <row r="17" spans="1:167" s="29" customFormat="1" ht="51" customHeight="1" thickBot="1" x14ac:dyDescent="0.3">
      <c r="B17" s="877"/>
      <c r="C17" s="880"/>
      <c r="D17" s="856"/>
      <c r="E17" s="856"/>
      <c r="F17" s="856"/>
      <c r="G17" s="850"/>
      <c r="H17" s="851"/>
      <c r="I17" s="858" t="s">
        <v>195</v>
      </c>
      <c r="J17" s="859"/>
      <c r="K17" s="860"/>
      <c r="L17" s="858" t="s">
        <v>43</v>
      </c>
      <c r="M17" s="859"/>
      <c r="N17" s="860"/>
      <c r="O17" s="856"/>
      <c r="P17" s="856"/>
      <c r="Q17" s="845" t="s">
        <v>196</v>
      </c>
      <c r="R17" s="847"/>
      <c r="S17" s="845" t="s">
        <v>43</v>
      </c>
      <c r="T17" s="847"/>
      <c r="U17" s="863"/>
      <c r="V17" s="864"/>
      <c r="W17" s="863"/>
      <c r="X17" s="866"/>
      <c r="Y17" s="864"/>
      <c r="Z17" s="845" t="s">
        <v>196</v>
      </c>
      <c r="AA17" s="846"/>
      <c r="AB17" s="846"/>
      <c r="AC17" s="846"/>
      <c r="AD17" s="847"/>
      <c r="AE17" s="845" t="s">
        <v>1446</v>
      </c>
      <c r="AF17" s="846"/>
      <c r="AG17" s="846"/>
      <c r="AH17" s="846"/>
      <c r="AI17" s="847"/>
      <c r="AJ17" s="845" t="s">
        <v>1447</v>
      </c>
      <c r="AK17" s="846"/>
      <c r="AL17" s="846"/>
      <c r="AM17" s="846"/>
      <c r="AN17" s="847"/>
      <c r="AO17" s="845" t="s">
        <v>1448</v>
      </c>
      <c r="AP17" s="846"/>
      <c r="AQ17" s="846"/>
      <c r="AR17" s="846"/>
      <c r="AS17" s="847"/>
      <c r="AT17" s="845" t="s">
        <v>1449</v>
      </c>
      <c r="AU17" s="846"/>
      <c r="AV17" s="846"/>
      <c r="AW17" s="846"/>
      <c r="AX17" s="847"/>
      <c r="AY17" s="845" t="s">
        <v>1450</v>
      </c>
      <c r="AZ17" s="846"/>
      <c r="BA17" s="846"/>
      <c r="BB17" s="846"/>
      <c r="BC17" s="847"/>
      <c r="BD17" s="845" t="s">
        <v>1451</v>
      </c>
      <c r="BE17" s="846"/>
      <c r="BF17" s="846"/>
      <c r="BG17" s="846"/>
      <c r="BH17" s="847"/>
      <c r="BI17" s="845" t="s">
        <v>1452</v>
      </c>
      <c r="BJ17" s="846"/>
      <c r="BK17" s="846"/>
      <c r="BL17" s="846"/>
      <c r="BM17" s="847"/>
      <c r="BN17" s="845" t="s">
        <v>1453</v>
      </c>
      <c r="BO17" s="846"/>
      <c r="BP17" s="846"/>
      <c r="BQ17" s="846"/>
      <c r="BR17" s="847"/>
      <c r="BS17" s="845" t="s">
        <v>1454</v>
      </c>
      <c r="BT17" s="846"/>
      <c r="BU17" s="846"/>
      <c r="BV17" s="846"/>
      <c r="BW17" s="847"/>
      <c r="BX17" s="845" t="s">
        <v>1455</v>
      </c>
      <c r="BY17" s="846"/>
      <c r="BZ17" s="846"/>
      <c r="CA17" s="846"/>
      <c r="CB17" s="847"/>
      <c r="CC17" s="845" t="s">
        <v>1456</v>
      </c>
      <c r="CD17" s="846"/>
      <c r="CE17" s="846"/>
      <c r="CF17" s="846"/>
      <c r="CG17" s="847"/>
      <c r="CH17" s="845" t="s">
        <v>198</v>
      </c>
      <c r="CI17" s="846"/>
      <c r="CJ17" s="846"/>
      <c r="CK17" s="846"/>
      <c r="CL17" s="847"/>
      <c r="CM17" s="845" t="s">
        <v>199</v>
      </c>
      <c r="CN17" s="846"/>
      <c r="CO17" s="846"/>
      <c r="CP17" s="846"/>
      <c r="CQ17" s="847"/>
      <c r="CR17" s="856"/>
    </row>
    <row r="18" spans="1:167" s="29" customFormat="1" ht="174" thickBot="1" x14ac:dyDescent="0.3">
      <c r="B18" s="878"/>
      <c r="C18" s="881"/>
      <c r="D18" s="857"/>
      <c r="E18" s="857"/>
      <c r="F18" s="857"/>
      <c r="G18" s="41" t="s">
        <v>200</v>
      </c>
      <c r="H18" s="42" t="s">
        <v>201</v>
      </c>
      <c r="I18" s="43" t="s">
        <v>202</v>
      </c>
      <c r="J18" s="44" t="s">
        <v>203</v>
      </c>
      <c r="K18" s="42" t="s">
        <v>204</v>
      </c>
      <c r="L18" s="43" t="s">
        <v>202</v>
      </c>
      <c r="M18" s="44" t="s">
        <v>205</v>
      </c>
      <c r="N18" s="42" t="s">
        <v>204</v>
      </c>
      <c r="O18" s="857"/>
      <c r="P18" s="857"/>
      <c r="Q18" s="41" t="s">
        <v>206</v>
      </c>
      <c r="R18" s="42" t="s">
        <v>207</v>
      </c>
      <c r="S18" s="41" t="s">
        <v>206</v>
      </c>
      <c r="T18" s="42" t="s">
        <v>207</v>
      </c>
      <c r="U18" s="45" t="s">
        <v>195</v>
      </c>
      <c r="V18" s="46" t="s">
        <v>208</v>
      </c>
      <c r="W18" s="41" t="s">
        <v>1493</v>
      </c>
      <c r="X18" s="47" t="s">
        <v>1652</v>
      </c>
      <c r="Y18" s="42" t="s">
        <v>208</v>
      </c>
      <c r="Z18" s="45" t="s">
        <v>209</v>
      </c>
      <c r="AA18" s="47" t="s">
        <v>210</v>
      </c>
      <c r="AB18" s="47" t="s">
        <v>211</v>
      </c>
      <c r="AC18" s="47" t="s">
        <v>212</v>
      </c>
      <c r="AD18" s="42" t="s">
        <v>213</v>
      </c>
      <c r="AE18" s="41" t="s">
        <v>209</v>
      </c>
      <c r="AF18" s="47" t="s">
        <v>210</v>
      </c>
      <c r="AG18" s="47" t="s">
        <v>211</v>
      </c>
      <c r="AH18" s="47" t="s">
        <v>212</v>
      </c>
      <c r="AI18" s="46" t="s">
        <v>213</v>
      </c>
      <c r="AJ18" s="48" t="s">
        <v>209</v>
      </c>
      <c r="AK18" s="49" t="s">
        <v>210</v>
      </c>
      <c r="AL18" s="50" t="s">
        <v>211</v>
      </c>
      <c r="AM18" s="51" t="s">
        <v>212</v>
      </c>
      <c r="AN18" s="52" t="s">
        <v>213</v>
      </c>
      <c r="AO18" s="41" t="s">
        <v>209</v>
      </c>
      <c r="AP18" s="47" t="s">
        <v>210</v>
      </c>
      <c r="AQ18" s="47" t="s">
        <v>211</v>
      </c>
      <c r="AR18" s="47" t="s">
        <v>212</v>
      </c>
      <c r="AS18" s="46" t="s">
        <v>213</v>
      </c>
      <c r="AT18" s="48" t="s">
        <v>209</v>
      </c>
      <c r="AU18" s="49" t="s">
        <v>210</v>
      </c>
      <c r="AV18" s="50" t="s">
        <v>211</v>
      </c>
      <c r="AW18" s="50" t="s">
        <v>212</v>
      </c>
      <c r="AX18" s="53" t="s">
        <v>213</v>
      </c>
      <c r="AY18" s="41" t="s">
        <v>209</v>
      </c>
      <c r="AZ18" s="47" t="s">
        <v>210</v>
      </c>
      <c r="BA18" s="47" t="s">
        <v>211</v>
      </c>
      <c r="BB18" s="47" t="s">
        <v>212</v>
      </c>
      <c r="BC18" s="46" t="s">
        <v>213</v>
      </c>
      <c r="BD18" s="48" t="s">
        <v>209</v>
      </c>
      <c r="BE18" s="49" t="s">
        <v>210</v>
      </c>
      <c r="BF18" s="50" t="s">
        <v>211</v>
      </c>
      <c r="BG18" s="50" t="s">
        <v>212</v>
      </c>
      <c r="BH18" s="54" t="s">
        <v>213</v>
      </c>
      <c r="BI18" s="41" t="s">
        <v>209</v>
      </c>
      <c r="BJ18" s="47" t="s">
        <v>210</v>
      </c>
      <c r="BK18" s="47" t="s">
        <v>211</v>
      </c>
      <c r="BL18" s="47" t="s">
        <v>212</v>
      </c>
      <c r="BM18" s="42" t="s">
        <v>213</v>
      </c>
      <c r="BN18" s="569" t="s">
        <v>209</v>
      </c>
      <c r="BO18" s="50" t="s">
        <v>210</v>
      </c>
      <c r="BP18" s="50" t="s">
        <v>211</v>
      </c>
      <c r="BQ18" s="50" t="s">
        <v>212</v>
      </c>
      <c r="BR18" s="54" t="s">
        <v>213</v>
      </c>
      <c r="BS18" s="569" t="s">
        <v>209</v>
      </c>
      <c r="BT18" s="50" t="s">
        <v>210</v>
      </c>
      <c r="BU18" s="50" t="s">
        <v>211</v>
      </c>
      <c r="BV18" s="50" t="s">
        <v>212</v>
      </c>
      <c r="BW18" s="54" t="s">
        <v>213</v>
      </c>
      <c r="BX18" s="569" t="s">
        <v>209</v>
      </c>
      <c r="BY18" s="50" t="s">
        <v>210</v>
      </c>
      <c r="BZ18" s="50" t="s">
        <v>211</v>
      </c>
      <c r="CA18" s="50" t="s">
        <v>212</v>
      </c>
      <c r="CB18" s="54" t="s">
        <v>213</v>
      </c>
      <c r="CC18" s="569" t="s">
        <v>209</v>
      </c>
      <c r="CD18" s="50" t="s">
        <v>210</v>
      </c>
      <c r="CE18" s="50" t="s">
        <v>211</v>
      </c>
      <c r="CF18" s="50" t="s">
        <v>212</v>
      </c>
      <c r="CG18" s="54" t="s">
        <v>213</v>
      </c>
      <c r="CH18" s="41" t="s">
        <v>209</v>
      </c>
      <c r="CI18" s="47" t="s">
        <v>210</v>
      </c>
      <c r="CJ18" s="47" t="s">
        <v>211</v>
      </c>
      <c r="CK18" s="47" t="s">
        <v>212</v>
      </c>
      <c r="CL18" s="42" t="s">
        <v>213</v>
      </c>
      <c r="CM18" s="41" t="s">
        <v>209</v>
      </c>
      <c r="CN18" s="47" t="s">
        <v>210</v>
      </c>
      <c r="CO18" s="47" t="s">
        <v>211</v>
      </c>
      <c r="CP18" s="47" t="s">
        <v>212</v>
      </c>
      <c r="CQ18" s="42" t="s">
        <v>213</v>
      </c>
      <c r="CR18" s="857"/>
    </row>
    <row r="19" spans="1:167" x14ac:dyDescent="0.25">
      <c r="B19" s="324" t="s">
        <v>106</v>
      </c>
      <c r="C19" s="325">
        <v>2</v>
      </c>
      <c r="D19" s="324" t="s">
        <v>214</v>
      </c>
      <c r="E19" s="326">
        <v>4</v>
      </c>
      <c r="F19" s="326">
        <v>5</v>
      </c>
      <c r="G19" s="327">
        <v>6</v>
      </c>
      <c r="H19" s="328">
        <v>7</v>
      </c>
      <c r="I19" s="55">
        <v>8</v>
      </c>
      <c r="J19" s="56">
        <v>9</v>
      </c>
      <c r="K19" s="56">
        <v>10</v>
      </c>
      <c r="L19" s="56">
        <v>11</v>
      </c>
      <c r="M19" s="56">
        <v>12</v>
      </c>
      <c r="N19" s="56">
        <v>13</v>
      </c>
      <c r="O19" s="56">
        <v>14</v>
      </c>
      <c r="P19" s="56">
        <v>15</v>
      </c>
      <c r="Q19" s="56" t="s">
        <v>215</v>
      </c>
      <c r="R19" s="56" t="s">
        <v>216</v>
      </c>
      <c r="S19" s="56" t="s">
        <v>217</v>
      </c>
      <c r="T19" s="56" t="s">
        <v>218</v>
      </c>
      <c r="U19" s="56">
        <v>17</v>
      </c>
      <c r="V19" s="56">
        <v>18</v>
      </c>
      <c r="W19" s="56">
        <v>19</v>
      </c>
      <c r="X19" s="56">
        <v>20</v>
      </c>
      <c r="Y19" s="56">
        <v>21</v>
      </c>
      <c r="Z19" s="57" t="s">
        <v>219</v>
      </c>
      <c r="AA19" s="329" t="s">
        <v>220</v>
      </c>
      <c r="AB19" s="329" t="s">
        <v>221</v>
      </c>
      <c r="AC19" s="329" t="s">
        <v>222</v>
      </c>
      <c r="AD19" s="330" t="s">
        <v>223</v>
      </c>
      <c r="AE19" s="58" t="s">
        <v>224</v>
      </c>
      <c r="AF19" s="329" t="s">
        <v>225</v>
      </c>
      <c r="AG19" s="329" t="s">
        <v>226</v>
      </c>
      <c r="AH19" s="329" t="s">
        <v>227</v>
      </c>
      <c r="AI19" s="331" t="s">
        <v>228</v>
      </c>
      <c r="AJ19" s="332" t="s">
        <v>229</v>
      </c>
      <c r="AK19" s="57" t="s">
        <v>230</v>
      </c>
      <c r="AL19" s="58" t="s">
        <v>231</v>
      </c>
      <c r="AM19" s="58" t="s">
        <v>232</v>
      </c>
      <c r="AN19" s="58" t="s">
        <v>233</v>
      </c>
      <c r="AO19" s="58" t="s">
        <v>234</v>
      </c>
      <c r="AP19" s="58" t="s">
        <v>235</v>
      </c>
      <c r="AQ19" s="58" t="s">
        <v>236</v>
      </c>
      <c r="AR19" s="58" t="s">
        <v>237</v>
      </c>
      <c r="AS19" s="59" t="s">
        <v>238</v>
      </c>
      <c r="AT19" s="332" t="s">
        <v>239</v>
      </c>
      <c r="AU19" s="57" t="s">
        <v>240</v>
      </c>
      <c r="AV19" s="58" t="s">
        <v>241</v>
      </c>
      <c r="AW19" s="58" t="s">
        <v>242</v>
      </c>
      <c r="AX19" s="58" t="s">
        <v>243</v>
      </c>
      <c r="AY19" s="58" t="s">
        <v>244</v>
      </c>
      <c r="AZ19" s="58" t="s">
        <v>245</v>
      </c>
      <c r="BA19" s="58" t="s">
        <v>246</v>
      </c>
      <c r="BB19" s="58" t="s">
        <v>247</v>
      </c>
      <c r="BC19" s="59" t="s">
        <v>248</v>
      </c>
      <c r="BD19" s="332" t="s">
        <v>249</v>
      </c>
      <c r="BE19" s="57" t="s">
        <v>250</v>
      </c>
      <c r="BF19" s="58" t="s">
        <v>251</v>
      </c>
      <c r="BG19" s="58" t="s">
        <v>252</v>
      </c>
      <c r="BH19" s="58" t="s">
        <v>253</v>
      </c>
      <c r="BI19" s="58" t="s">
        <v>249</v>
      </c>
      <c r="BJ19" s="58" t="s">
        <v>250</v>
      </c>
      <c r="BK19" s="58" t="s">
        <v>251</v>
      </c>
      <c r="BL19" s="58" t="s">
        <v>252</v>
      </c>
      <c r="BM19" s="58" t="s">
        <v>253</v>
      </c>
      <c r="BN19" s="57"/>
      <c r="BO19" s="57"/>
      <c r="BP19" s="57"/>
      <c r="BQ19" s="57"/>
      <c r="BR19" s="57"/>
      <c r="BS19" s="57"/>
      <c r="BT19" s="57"/>
      <c r="BU19" s="57"/>
      <c r="BV19" s="57"/>
      <c r="BW19" s="57"/>
      <c r="BX19" s="57"/>
      <c r="BY19" s="57"/>
      <c r="BZ19" s="57"/>
      <c r="CA19" s="57"/>
      <c r="CB19" s="57"/>
      <c r="CC19" s="57"/>
      <c r="CD19" s="57"/>
      <c r="CE19" s="57"/>
      <c r="CF19" s="57"/>
      <c r="CG19" s="57"/>
      <c r="CH19" s="329" t="s">
        <v>254</v>
      </c>
      <c r="CI19" s="329" t="s">
        <v>255</v>
      </c>
      <c r="CJ19" s="329" t="s">
        <v>256</v>
      </c>
      <c r="CK19" s="329" t="s">
        <v>257</v>
      </c>
      <c r="CL19" s="329" t="s">
        <v>258</v>
      </c>
      <c r="CM19" s="60" t="s">
        <v>259</v>
      </c>
      <c r="CN19" s="61" t="s">
        <v>260</v>
      </c>
      <c r="CO19" s="61" t="s">
        <v>261</v>
      </c>
      <c r="CP19" s="61" t="s">
        <v>262</v>
      </c>
      <c r="CQ19" s="62" t="s">
        <v>263</v>
      </c>
      <c r="CR19" s="324" t="s">
        <v>264</v>
      </c>
    </row>
    <row r="20" spans="1:167" s="64" customFormat="1" ht="48" customHeight="1" x14ac:dyDescent="0.25">
      <c r="A20" s="63"/>
      <c r="B20" s="402">
        <v>0</v>
      </c>
      <c r="C20" s="402" t="s">
        <v>92</v>
      </c>
      <c r="D20" s="403" t="s">
        <v>93</v>
      </c>
      <c r="E20" s="403" t="s">
        <v>180</v>
      </c>
      <c r="F20" s="622" t="s">
        <v>180</v>
      </c>
      <c r="G20" s="622" t="s">
        <v>180</v>
      </c>
      <c r="H20" s="622" t="s">
        <v>180</v>
      </c>
      <c r="I20" s="623">
        <f>I21+I28+I36+I42</f>
        <v>13.464100000000002</v>
      </c>
      <c r="J20" s="623">
        <f>J21+J28+J36+J42</f>
        <v>240.51501000000002</v>
      </c>
      <c r="K20" s="623" t="s">
        <v>180</v>
      </c>
      <c r="L20" s="623">
        <f t="shared" ref="L20:BT20" si="0">L21+L28+L36+L42</f>
        <v>12.584</v>
      </c>
      <c r="M20" s="623">
        <f t="shared" si="0"/>
        <v>238.79699999999997</v>
      </c>
      <c r="N20" s="623" t="s">
        <v>180</v>
      </c>
      <c r="O20" s="623">
        <f>O21+O28+O36+O42</f>
        <v>0.58799999999999997</v>
      </c>
      <c r="P20" s="623">
        <f t="shared" si="0"/>
        <v>9.3239999999999998</v>
      </c>
      <c r="Q20" s="623">
        <f t="shared" si="0"/>
        <v>0</v>
      </c>
      <c r="R20" s="623">
        <f>R21+R28+R36+R42</f>
        <v>216.1371</v>
      </c>
      <c r="S20" s="623">
        <f t="shared" si="0"/>
        <v>0</v>
      </c>
      <c r="T20" s="623">
        <f t="shared" si="0"/>
        <v>150.1961</v>
      </c>
      <c r="U20" s="623">
        <f>U21+U28+U36+U42</f>
        <v>412.21312310100001</v>
      </c>
      <c r="V20" s="623">
        <f t="shared" si="0"/>
        <v>388.99309999999997</v>
      </c>
      <c r="W20" s="623">
        <f t="shared" si="0"/>
        <v>0</v>
      </c>
      <c r="X20" s="623">
        <f t="shared" si="0"/>
        <v>0</v>
      </c>
      <c r="Y20" s="623">
        <f t="shared" si="0"/>
        <v>94.846000000000004</v>
      </c>
      <c r="Z20" s="623">
        <f>Z21+Z28+Z36+Z42</f>
        <v>86.1751</v>
      </c>
      <c r="AA20" s="623">
        <f t="shared" si="0"/>
        <v>0</v>
      </c>
      <c r="AB20" s="623">
        <f t="shared" si="0"/>
        <v>0</v>
      </c>
      <c r="AC20" s="623">
        <f>AC21+AC28+AC36+AC42</f>
        <v>86.1751</v>
      </c>
      <c r="AD20" s="623">
        <f t="shared" si="0"/>
        <v>0</v>
      </c>
      <c r="AE20" s="623">
        <f t="shared" si="0"/>
        <v>0</v>
      </c>
      <c r="AF20" s="623">
        <f t="shared" si="0"/>
        <v>0</v>
      </c>
      <c r="AG20" s="623">
        <f t="shared" si="0"/>
        <v>0</v>
      </c>
      <c r="AH20" s="623">
        <f t="shared" si="0"/>
        <v>0</v>
      </c>
      <c r="AI20" s="623">
        <f t="shared" si="0"/>
        <v>0</v>
      </c>
      <c r="AJ20" s="623">
        <f>AJ21+AJ28+AJ36+AJ42</f>
        <v>86.174999999999997</v>
      </c>
      <c r="AK20" s="623">
        <f t="shared" si="0"/>
        <v>0</v>
      </c>
      <c r="AL20" s="623">
        <f t="shared" si="0"/>
        <v>0</v>
      </c>
      <c r="AM20" s="623">
        <f>AM21+AM28+AM36+AM42</f>
        <v>86.174999999999997</v>
      </c>
      <c r="AN20" s="623">
        <f t="shared" si="0"/>
        <v>0</v>
      </c>
      <c r="AO20" s="623">
        <f t="shared" si="0"/>
        <v>0</v>
      </c>
      <c r="AP20" s="623">
        <f t="shared" si="0"/>
        <v>0</v>
      </c>
      <c r="AQ20" s="623">
        <f t="shared" si="0"/>
        <v>0</v>
      </c>
      <c r="AR20" s="623">
        <f t="shared" si="0"/>
        <v>0</v>
      </c>
      <c r="AS20" s="623">
        <f t="shared" si="0"/>
        <v>0</v>
      </c>
      <c r="AT20" s="623">
        <f>AT21+AT28+AT36+AT42</f>
        <v>83.587013100999997</v>
      </c>
      <c r="AU20" s="623">
        <f t="shared" si="0"/>
        <v>0</v>
      </c>
      <c r="AV20" s="623">
        <f t="shared" si="0"/>
        <v>0</v>
      </c>
      <c r="AW20" s="623">
        <f>AW21+AW28+AW36+AW42</f>
        <v>83.587013100999997</v>
      </c>
      <c r="AX20" s="623">
        <f t="shared" si="0"/>
        <v>0</v>
      </c>
      <c r="AY20" s="623">
        <f t="shared" si="0"/>
        <v>107.13421</v>
      </c>
      <c r="AZ20" s="623">
        <f t="shared" si="0"/>
        <v>0</v>
      </c>
      <c r="BA20" s="623">
        <f t="shared" si="0"/>
        <v>0</v>
      </c>
      <c r="BB20" s="623">
        <f t="shared" si="0"/>
        <v>107.13421</v>
      </c>
      <c r="BC20" s="623">
        <f t="shared" si="0"/>
        <v>0</v>
      </c>
      <c r="BD20" s="623">
        <f>BD21+BD28+BD36+BD42</f>
        <v>83.250000999999997</v>
      </c>
      <c r="BE20" s="623">
        <f t="shared" si="0"/>
        <v>0</v>
      </c>
      <c r="BF20" s="623">
        <f t="shared" si="0"/>
        <v>0</v>
      </c>
      <c r="BG20" s="623">
        <f>BG21+BG28+BG36+BG42</f>
        <v>83.250000999999997</v>
      </c>
      <c r="BH20" s="623">
        <f t="shared" si="0"/>
        <v>0</v>
      </c>
      <c r="BI20" s="623">
        <f t="shared" si="0"/>
        <v>82.861000099999998</v>
      </c>
      <c r="BJ20" s="623">
        <f t="shared" si="0"/>
        <v>0</v>
      </c>
      <c r="BK20" s="623">
        <f t="shared" si="0"/>
        <v>0</v>
      </c>
      <c r="BL20" s="623">
        <f t="shared" si="0"/>
        <v>82.861000099999998</v>
      </c>
      <c r="BM20" s="623">
        <f t="shared" si="0"/>
        <v>0</v>
      </c>
      <c r="BN20" s="623">
        <f>BN21+BN28+BN36+BN42</f>
        <v>80.765101999999999</v>
      </c>
      <c r="BO20" s="623">
        <f t="shared" si="0"/>
        <v>0</v>
      </c>
      <c r="BP20" s="623">
        <f t="shared" si="0"/>
        <v>0</v>
      </c>
      <c r="BQ20" s="623">
        <f>BQ21+BQ28+BQ36+BQ42</f>
        <v>80.765101999999999</v>
      </c>
      <c r="BR20" s="623">
        <f t="shared" si="0"/>
        <v>0</v>
      </c>
      <c r="BS20" s="623">
        <f t="shared" si="0"/>
        <v>80.765101009999995</v>
      </c>
      <c r="BT20" s="623">
        <f t="shared" si="0"/>
        <v>0</v>
      </c>
      <c r="BU20" s="623">
        <f t="shared" ref="BU20:CJ20" si="1">BU21+BU28+BU36+BU42</f>
        <v>0</v>
      </c>
      <c r="BV20" s="623">
        <f t="shared" si="1"/>
        <v>80.765101009999995</v>
      </c>
      <c r="BW20" s="623">
        <f t="shared" si="1"/>
        <v>0</v>
      </c>
      <c r="BX20" s="623">
        <f>BX21+BX28+BX36+BX42</f>
        <v>78.436009999999996</v>
      </c>
      <c r="BY20" s="623">
        <f t="shared" si="1"/>
        <v>0</v>
      </c>
      <c r="BZ20" s="623">
        <f t="shared" si="1"/>
        <v>0</v>
      </c>
      <c r="CA20" s="623">
        <f>CA21+CA28+CA36+CA42</f>
        <v>78.436009999999996</v>
      </c>
      <c r="CB20" s="623">
        <f t="shared" si="1"/>
        <v>0</v>
      </c>
      <c r="CC20" s="623">
        <f t="shared" si="1"/>
        <v>78.436009999999996</v>
      </c>
      <c r="CD20" s="623">
        <f t="shared" si="1"/>
        <v>0</v>
      </c>
      <c r="CE20" s="623">
        <f t="shared" si="1"/>
        <v>0</v>
      </c>
      <c r="CF20" s="623">
        <f t="shared" si="1"/>
        <v>78.436009999999996</v>
      </c>
      <c r="CG20" s="623">
        <f t="shared" si="1"/>
        <v>0</v>
      </c>
      <c r="CH20" s="623">
        <f>CH21+CH28+CH36+CH42</f>
        <v>412.21312520100201</v>
      </c>
      <c r="CI20" s="623">
        <f t="shared" si="1"/>
        <v>0</v>
      </c>
      <c r="CJ20" s="623">
        <f t="shared" si="1"/>
        <v>0</v>
      </c>
      <c r="CK20" s="623">
        <f>CK21+CK28+CK36+CK42</f>
        <v>412.21312520100201</v>
      </c>
      <c r="CL20" s="623">
        <f t="shared" ref="CL20:CQ20" si="2">CL21+CL28+CL36+CL42</f>
        <v>0</v>
      </c>
      <c r="CM20" s="623">
        <f t="shared" si="2"/>
        <v>425.37132111</v>
      </c>
      <c r="CN20" s="623">
        <f t="shared" si="2"/>
        <v>0</v>
      </c>
      <c r="CO20" s="623">
        <f t="shared" si="2"/>
        <v>0</v>
      </c>
      <c r="CP20" s="623">
        <f t="shared" si="2"/>
        <v>425.37132111</v>
      </c>
      <c r="CQ20" s="623">
        <f t="shared" si="2"/>
        <v>0</v>
      </c>
      <c r="CR20" s="623" t="s">
        <v>180</v>
      </c>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row>
    <row r="21" spans="1:167" s="64" customFormat="1" ht="42" customHeight="1" x14ac:dyDescent="0.25">
      <c r="A21" s="63"/>
      <c r="B21" s="406" t="s">
        <v>94</v>
      </c>
      <c r="C21" s="413" t="s">
        <v>1506</v>
      </c>
      <c r="D21" s="399" t="s">
        <v>93</v>
      </c>
      <c r="E21" s="399" t="s">
        <v>180</v>
      </c>
      <c r="F21" s="624" t="s">
        <v>180</v>
      </c>
      <c r="G21" s="624" t="s">
        <v>180</v>
      </c>
      <c r="H21" s="624" t="s">
        <v>180</v>
      </c>
      <c r="I21" s="627">
        <f>I22+I23+I24+I25+I26+I27</f>
        <v>13.464100000000002</v>
      </c>
      <c r="J21" s="627">
        <f>J22+J23+J24+J25+J26+J27</f>
        <v>150.29701</v>
      </c>
      <c r="K21" s="624" t="s">
        <v>180</v>
      </c>
      <c r="L21" s="624">
        <f>L44</f>
        <v>12.584</v>
      </c>
      <c r="M21" s="624">
        <f>M44</f>
        <v>148.57899999999998</v>
      </c>
      <c r="N21" s="624" t="s">
        <v>180</v>
      </c>
      <c r="O21" s="626">
        <f>O22+O23+O24+O25+O26+O27</f>
        <v>0.58799999999999997</v>
      </c>
      <c r="P21" s="624">
        <f>P44</f>
        <v>9.3239999999999998</v>
      </c>
      <c r="Q21" s="627">
        <f>Q44</f>
        <v>0</v>
      </c>
      <c r="R21" s="627">
        <f>R22+R23+R24+R25+R26+R27</f>
        <v>136.2071</v>
      </c>
      <c r="S21" s="625"/>
      <c r="T21" s="627">
        <f>T22+T23+T24+T25+T26+T27</f>
        <v>68.350099999999998</v>
      </c>
      <c r="U21" s="627">
        <f>U22+U23+U24+U25+U26+U27</f>
        <v>242.065122</v>
      </c>
      <c r="V21" s="627">
        <f>V22+V23+V24+V25+V26+V27</f>
        <v>216.92909999999998</v>
      </c>
      <c r="W21" s="627"/>
      <c r="X21" s="627"/>
      <c r="Y21" s="627">
        <f>Y22+Y23+Y24+Y25+Y26+Y27</f>
        <v>94.846000000000004</v>
      </c>
      <c r="Z21" s="627">
        <f>Z22+Z23+Z24+Z25+Z26+Z27</f>
        <v>76.1751</v>
      </c>
      <c r="AA21" s="627"/>
      <c r="AB21" s="627"/>
      <c r="AC21" s="627">
        <f>AC22+AC23+AC24+AC25+AC26+AC27</f>
        <v>76.1751</v>
      </c>
      <c r="AD21" s="625"/>
      <c r="AE21" s="625"/>
      <c r="AF21" s="625"/>
      <c r="AG21" s="625"/>
      <c r="AH21" s="625"/>
      <c r="AI21" s="625"/>
      <c r="AJ21" s="627">
        <f>AJ22+AJ23+AJ24+AJ25+AJ26+AJ27</f>
        <v>76.174999999999997</v>
      </c>
      <c r="AK21" s="627"/>
      <c r="AL21" s="627"/>
      <c r="AM21" s="627">
        <f>AM22+AM23+AM24+AM25+AM26+AM27</f>
        <v>76.174999999999997</v>
      </c>
      <c r="AN21" s="625"/>
      <c r="AO21" s="625"/>
      <c r="AP21" s="625"/>
      <c r="AQ21" s="625"/>
      <c r="AR21" s="625"/>
      <c r="AS21" s="625"/>
      <c r="AT21" s="627">
        <f>AT22+AT23+AT24+AT25+AT26+AT27</f>
        <v>41.296011999999997</v>
      </c>
      <c r="AU21" s="627"/>
      <c r="AV21" s="627"/>
      <c r="AW21" s="627">
        <f>AW22+AW23+AW24+AW25+AW26+AW27</f>
        <v>41.296011999999997</v>
      </c>
      <c r="AX21" s="625"/>
      <c r="AY21" s="627">
        <f>AY22+AY23+AY24+AY25+AY26+AY27</f>
        <v>57.682209999999998</v>
      </c>
      <c r="AZ21" s="627"/>
      <c r="BA21" s="627">
        <f>BA22+BA23+BA24+BA25+BA26+BA27</f>
        <v>0</v>
      </c>
      <c r="BB21" s="627">
        <f>BB22+BB23+BB24+BB25+BB26+BB27</f>
        <v>57.682209999999998</v>
      </c>
      <c r="BC21" s="625"/>
      <c r="BD21" s="627">
        <f>BD22+BD23+BD24+BD25+BD26+BD27</f>
        <v>15.791999999999998</v>
      </c>
      <c r="BE21" s="627"/>
      <c r="BF21" s="627"/>
      <c r="BG21" s="627">
        <f>BG22+BG23+BG24+BG25+BG26+BG27</f>
        <v>15.791999999999998</v>
      </c>
      <c r="BH21" s="625"/>
      <c r="BI21" s="627">
        <f>BI22+BI23+BI24+BI25+BI26+BI27</f>
        <v>15.791999999999998</v>
      </c>
      <c r="BJ21" s="627"/>
      <c r="BK21" s="627">
        <f>BK22+BK23+BK24+BK25+BK26+BK27</f>
        <v>0</v>
      </c>
      <c r="BL21" s="627">
        <f>BL22+BL23+BL24+BL25+BL26+BL27</f>
        <v>15.791999999999998</v>
      </c>
      <c r="BM21" s="627"/>
      <c r="BN21" s="627">
        <f>BN22+BN23+BN24+BN25+BN26+BN27</f>
        <v>65.033102</v>
      </c>
      <c r="BO21" s="627"/>
      <c r="BP21" s="627"/>
      <c r="BQ21" s="627">
        <f>BQ22+BQ23+BQ24+BQ25+BQ26+BQ27</f>
        <v>65.033102</v>
      </c>
      <c r="BR21" s="625"/>
      <c r="BS21" s="627">
        <f>BS22+BS23+BS24+BS25+BS26+BS27</f>
        <v>67.149101000000002</v>
      </c>
      <c r="BT21" s="627"/>
      <c r="BU21" s="627">
        <f>BU22+BU23+BU24+BU25+BU26+BU27</f>
        <v>0</v>
      </c>
      <c r="BV21" s="627">
        <f>BV22+BV23+BV24+BV25+BV26+BV27</f>
        <v>67.149101000000002</v>
      </c>
      <c r="BW21" s="627"/>
      <c r="BX21" s="627">
        <f>BX22+BX23+BX24+BX25+BX26+BX27</f>
        <v>43.769009999999994</v>
      </c>
      <c r="BY21" s="627"/>
      <c r="BZ21" s="627"/>
      <c r="CA21" s="627">
        <f>CA22+CA23+CA24+CA25+CA26+CA27</f>
        <v>43.769009999999994</v>
      </c>
      <c r="CB21" s="625"/>
      <c r="CC21" s="627">
        <f>CC22+CC23+CC24+CC25+CC26+CC27</f>
        <v>49.593999999999994</v>
      </c>
      <c r="CD21" s="627"/>
      <c r="CE21" s="627">
        <f>CE22+CE23+CE24+CE25+CE26+CE27</f>
        <v>0</v>
      </c>
      <c r="CF21" s="627">
        <f>CF22+CF23+CF24+CF25+CF26+CF27</f>
        <v>49.593999999999994</v>
      </c>
      <c r="CG21" s="627"/>
      <c r="CH21" s="627">
        <f>CH22+CH23+CH24+CH25+CH26+CH27</f>
        <v>242.065123</v>
      </c>
      <c r="CI21" s="625"/>
      <c r="CJ21" s="625"/>
      <c r="CK21" s="627">
        <f>CK22+CK23+CK24+CK25+CK26+CK27</f>
        <v>242.065123</v>
      </c>
      <c r="CL21" s="625"/>
      <c r="CM21" s="627">
        <f>CM22+CM23+CM24+CM25+CM26+CM27</f>
        <v>266.39231100000001</v>
      </c>
      <c r="CN21" s="627"/>
      <c r="CO21" s="627">
        <f>CO22+CO23+CO24+CO25+CO26+CO27</f>
        <v>0</v>
      </c>
      <c r="CP21" s="627">
        <f>CP22+CP23+CP24+CP25+CP26+CP27</f>
        <v>266.39231100000001</v>
      </c>
      <c r="CQ21" s="627"/>
      <c r="CR21" s="625" t="s">
        <v>180</v>
      </c>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row>
    <row r="22" spans="1:167" s="64" customFormat="1" ht="42" customHeight="1" x14ac:dyDescent="0.25">
      <c r="A22" s="63"/>
      <c r="B22" s="406" t="s">
        <v>1507</v>
      </c>
      <c r="C22" s="413" t="s">
        <v>95</v>
      </c>
      <c r="D22" s="399" t="s">
        <v>93</v>
      </c>
      <c r="E22" s="399" t="s">
        <v>180</v>
      </c>
      <c r="F22" s="624" t="s">
        <v>180</v>
      </c>
      <c r="G22" s="624" t="s">
        <v>180</v>
      </c>
      <c r="H22" s="624" t="s">
        <v>180</v>
      </c>
      <c r="I22" s="627">
        <f>I45</f>
        <v>2.839</v>
      </c>
      <c r="J22" s="627">
        <f>J45</f>
        <v>54.691000000000003</v>
      </c>
      <c r="K22" s="624" t="s">
        <v>180</v>
      </c>
      <c r="L22" s="624">
        <f>L45</f>
        <v>0</v>
      </c>
      <c r="M22" s="624">
        <f>M45</f>
        <v>19.798999999999999</v>
      </c>
      <c r="N22" s="624" t="s">
        <v>180</v>
      </c>
      <c r="O22" s="626">
        <f>O45</f>
        <v>0.58799999999999997</v>
      </c>
      <c r="P22" s="624">
        <f>P45</f>
        <v>0</v>
      </c>
      <c r="Q22" s="627">
        <f>Q45</f>
        <v>0</v>
      </c>
      <c r="R22" s="627">
        <f>R45</f>
        <v>47.111000000000004</v>
      </c>
      <c r="S22" s="625"/>
      <c r="T22" s="627">
        <f>T45</f>
        <v>1E-4</v>
      </c>
      <c r="U22" s="627">
        <f>U45</f>
        <v>101.8031</v>
      </c>
      <c r="V22" s="627">
        <f>V45</f>
        <v>19.799099999999999</v>
      </c>
      <c r="W22" s="627"/>
      <c r="X22" s="627"/>
      <c r="Y22" s="627">
        <f>Y45</f>
        <v>0</v>
      </c>
      <c r="Z22" s="627">
        <f>Z45</f>
        <v>76.1751</v>
      </c>
      <c r="AA22" s="627"/>
      <c r="AB22" s="627"/>
      <c r="AC22" s="627">
        <f>AC45</f>
        <v>76.1751</v>
      </c>
      <c r="AD22" s="625"/>
      <c r="AE22" s="625"/>
      <c r="AF22" s="625"/>
      <c r="AG22" s="625"/>
      <c r="AH22" s="625"/>
      <c r="AI22" s="625"/>
      <c r="AJ22" s="627">
        <f>AJ45</f>
        <v>76.174999999999997</v>
      </c>
      <c r="AK22" s="627"/>
      <c r="AL22" s="627"/>
      <c r="AM22" s="627">
        <f>AM45</f>
        <v>76.174999999999997</v>
      </c>
      <c r="AN22" s="625"/>
      <c r="AO22" s="625"/>
      <c r="AP22" s="625"/>
      <c r="AQ22" s="625"/>
      <c r="AR22" s="625"/>
      <c r="AS22" s="625"/>
      <c r="AT22" s="627">
        <f>AT45</f>
        <v>25.628001000000001</v>
      </c>
      <c r="AU22" s="627"/>
      <c r="AV22" s="627"/>
      <c r="AW22" s="627">
        <f>AW45</f>
        <v>25.628001000000001</v>
      </c>
      <c r="AX22" s="625"/>
      <c r="AY22" s="627">
        <f>AY45</f>
        <v>19.799009999999999</v>
      </c>
      <c r="AZ22" s="627"/>
      <c r="BA22" s="627">
        <f>BA45</f>
        <v>0</v>
      </c>
      <c r="BB22" s="627">
        <f>BB45</f>
        <v>19.799009999999999</v>
      </c>
      <c r="BC22" s="625"/>
      <c r="BD22" s="627">
        <f>BD45</f>
        <v>0</v>
      </c>
      <c r="BE22" s="627"/>
      <c r="BF22" s="627"/>
      <c r="BG22" s="627">
        <f>BG45</f>
        <v>0</v>
      </c>
      <c r="BH22" s="625"/>
      <c r="BI22" s="627">
        <f>BI45</f>
        <v>0</v>
      </c>
      <c r="BJ22" s="627"/>
      <c r="BK22" s="627">
        <f>BK45</f>
        <v>0</v>
      </c>
      <c r="BL22" s="627">
        <f>BL45</f>
        <v>0</v>
      </c>
      <c r="BM22" s="627"/>
      <c r="BN22" s="627">
        <f>BN45</f>
        <v>0</v>
      </c>
      <c r="BO22" s="627"/>
      <c r="BP22" s="627"/>
      <c r="BQ22" s="627">
        <f>BQ45</f>
        <v>0</v>
      </c>
      <c r="BR22" s="625"/>
      <c r="BS22" s="627">
        <f>BS45</f>
        <v>0</v>
      </c>
      <c r="BT22" s="627"/>
      <c r="BU22" s="627">
        <f>BU45</f>
        <v>0</v>
      </c>
      <c r="BV22" s="627">
        <f>BV45</f>
        <v>0</v>
      </c>
      <c r="BW22" s="627"/>
      <c r="BX22" s="627">
        <f>BX45</f>
        <v>0</v>
      </c>
      <c r="BY22" s="627"/>
      <c r="BZ22" s="627"/>
      <c r="CA22" s="627">
        <f>CA45</f>
        <v>0</v>
      </c>
      <c r="CB22" s="625"/>
      <c r="CC22" s="627">
        <f>CC45</f>
        <v>0</v>
      </c>
      <c r="CD22" s="627"/>
      <c r="CE22" s="627">
        <f>CE45</f>
        <v>0</v>
      </c>
      <c r="CF22" s="627">
        <f>CF45</f>
        <v>0</v>
      </c>
      <c r="CG22" s="627"/>
      <c r="CH22" s="627">
        <f>CH45</f>
        <v>101.803</v>
      </c>
      <c r="CI22" s="625"/>
      <c r="CJ22" s="625"/>
      <c r="CK22" s="627">
        <f>CK45</f>
        <v>101.803</v>
      </c>
      <c r="CL22" s="625"/>
      <c r="CM22" s="627">
        <f>CM45</f>
        <v>95.974009999999993</v>
      </c>
      <c r="CN22" s="627"/>
      <c r="CO22" s="627">
        <f>CO45</f>
        <v>0</v>
      </c>
      <c r="CP22" s="627">
        <f>CP45</f>
        <v>95.974009999999993</v>
      </c>
      <c r="CQ22" s="627"/>
      <c r="CR22" s="625" t="s">
        <v>180</v>
      </c>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row>
    <row r="23" spans="1:167" s="64" customFormat="1" ht="42" customHeight="1" x14ac:dyDescent="0.25">
      <c r="A23" s="63"/>
      <c r="B23" s="406" t="s">
        <v>1508</v>
      </c>
      <c r="C23" s="413" t="s">
        <v>97</v>
      </c>
      <c r="D23" s="399" t="s">
        <v>93</v>
      </c>
      <c r="E23" s="399" t="s">
        <v>180</v>
      </c>
      <c r="F23" s="624" t="s">
        <v>180</v>
      </c>
      <c r="G23" s="624" t="s">
        <v>180</v>
      </c>
      <c r="H23" s="624" t="s">
        <v>180</v>
      </c>
      <c r="I23" s="627">
        <f>I70</f>
        <v>3.391</v>
      </c>
      <c r="J23" s="627">
        <f>J70</f>
        <v>28.446000000000002</v>
      </c>
      <c r="K23" s="624" t="str">
        <f>K72</f>
        <v>нд</v>
      </c>
      <c r="L23" s="624">
        <f>L70</f>
        <v>3.391</v>
      </c>
      <c r="M23" s="624">
        <f>M70</f>
        <v>49.192</v>
      </c>
      <c r="N23" s="624" t="str">
        <f>N72</f>
        <v>нд</v>
      </c>
      <c r="O23" s="626">
        <f>O70</f>
        <v>0</v>
      </c>
      <c r="P23" s="624">
        <f>P70</f>
        <v>0</v>
      </c>
      <c r="Q23" s="627">
        <f>Q70</f>
        <v>0</v>
      </c>
      <c r="R23" s="627">
        <f>R70</f>
        <v>64.513999999999996</v>
      </c>
      <c r="S23" s="625"/>
      <c r="T23" s="627">
        <f>T70</f>
        <v>43.768000000000001</v>
      </c>
      <c r="U23" s="627">
        <f>U70</f>
        <v>92.96</v>
      </c>
      <c r="V23" s="627">
        <f>V70</f>
        <v>92.96</v>
      </c>
      <c r="W23" s="627"/>
      <c r="X23" s="627"/>
      <c r="Y23" s="627">
        <f>Y70</f>
        <v>0</v>
      </c>
      <c r="Z23" s="627">
        <f>Z70</f>
        <v>0</v>
      </c>
      <c r="AA23" s="627"/>
      <c r="AB23" s="627"/>
      <c r="AC23" s="627">
        <f>AC70</f>
        <v>0</v>
      </c>
      <c r="AD23" s="625"/>
      <c r="AE23" s="625"/>
      <c r="AF23" s="625"/>
      <c r="AG23" s="625"/>
      <c r="AH23" s="625"/>
      <c r="AI23" s="625"/>
      <c r="AJ23" s="627">
        <f>AJ70</f>
        <v>0</v>
      </c>
      <c r="AK23" s="627"/>
      <c r="AL23" s="627"/>
      <c r="AM23" s="627">
        <f>AM70</f>
        <v>0</v>
      </c>
      <c r="AN23" s="625"/>
      <c r="AO23" s="625"/>
      <c r="AP23" s="625"/>
      <c r="AQ23" s="625"/>
      <c r="AR23" s="625"/>
      <c r="AS23" s="625"/>
      <c r="AT23" s="627">
        <f>AT70</f>
        <v>9.8539999999999992</v>
      </c>
      <c r="AU23" s="627"/>
      <c r="AV23" s="627"/>
      <c r="AW23" s="627">
        <f>AW70</f>
        <v>9.8539999999999992</v>
      </c>
      <c r="AX23" s="625"/>
      <c r="AY23" s="627">
        <f>AY70</f>
        <v>28.446100000000001</v>
      </c>
      <c r="AZ23" s="627"/>
      <c r="BA23" s="627">
        <f>BA70</f>
        <v>0</v>
      </c>
      <c r="BB23" s="627">
        <f>BB70</f>
        <v>28.446100000000001</v>
      </c>
      <c r="BC23" s="625"/>
      <c r="BD23" s="627">
        <f>BD70</f>
        <v>14.291999999999998</v>
      </c>
      <c r="BE23" s="627"/>
      <c r="BF23" s="627"/>
      <c r="BG23" s="627">
        <f>BG70</f>
        <v>14.291999999999998</v>
      </c>
      <c r="BH23" s="625"/>
      <c r="BI23" s="627">
        <f>BI70</f>
        <v>14.291999999999998</v>
      </c>
      <c r="BJ23" s="627"/>
      <c r="BK23" s="627">
        <f>BK70</f>
        <v>0</v>
      </c>
      <c r="BL23" s="627">
        <f>BL70</f>
        <v>14.291999999999998</v>
      </c>
      <c r="BM23" s="627"/>
      <c r="BN23" s="627">
        <f>BN70</f>
        <v>61.033100000000005</v>
      </c>
      <c r="BO23" s="627"/>
      <c r="BP23" s="627"/>
      <c r="BQ23" s="627">
        <f>BQ70</f>
        <v>61.033100000000005</v>
      </c>
      <c r="BR23" s="625"/>
      <c r="BS23" s="627">
        <f>BS70</f>
        <v>42.441099999999999</v>
      </c>
      <c r="BT23" s="627"/>
      <c r="BU23" s="627">
        <f>BU70</f>
        <v>0</v>
      </c>
      <c r="BV23" s="627">
        <f>BV70</f>
        <v>42.441099999999999</v>
      </c>
      <c r="BW23" s="627"/>
      <c r="BX23" s="627">
        <f>BX70</f>
        <v>7.7809999999999997</v>
      </c>
      <c r="BY23" s="627"/>
      <c r="BZ23" s="627"/>
      <c r="CA23" s="627">
        <f>CA70</f>
        <v>7.7809999999999997</v>
      </c>
      <c r="CB23" s="625"/>
      <c r="CC23" s="627">
        <f>CC70</f>
        <v>7.7809999999999997</v>
      </c>
      <c r="CD23" s="627"/>
      <c r="CE23" s="627">
        <f>CE70</f>
        <v>0</v>
      </c>
      <c r="CF23" s="627">
        <f>CF70</f>
        <v>7.7809999999999997</v>
      </c>
      <c r="CG23" s="627"/>
      <c r="CH23" s="627">
        <f>CH70</f>
        <v>92.960099999999997</v>
      </c>
      <c r="CI23" s="625"/>
      <c r="CJ23" s="625"/>
      <c r="CK23" s="627">
        <f>CK70</f>
        <v>92.960099999999997</v>
      </c>
      <c r="CL23" s="625"/>
      <c r="CM23" s="627">
        <f>CM70</f>
        <v>92.9602</v>
      </c>
      <c r="CN23" s="627"/>
      <c r="CO23" s="627">
        <f>CO70</f>
        <v>0</v>
      </c>
      <c r="CP23" s="627">
        <f>CP70</f>
        <v>92.9602</v>
      </c>
      <c r="CQ23" s="627"/>
      <c r="CR23" s="625" t="s">
        <v>180</v>
      </c>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row>
    <row r="24" spans="1:167" s="64" customFormat="1" ht="42" customHeight="1" x14ac:dyDescent="0.25">
      <c r="A24" s="63"/>
      <c r="B24" s="406" t="s">
        <v>1509</v>
      </c>
      <c r="C24" s="413" t="s">
        <v>99</v>
      </c>
      <c r="D24" s="399" t="s">
        <v>93</v>
      </c>
      <c r="E24" s="399" t="s">
        <v>180</v>
      </c>
      <c r="F24" s="624" t="s">
        <v>180</v>
      </c>
      <c r="G24" s="624" t="s">
        <v>180</v>
      </c>
      <c r="H24" s="624" t="s">
        <v>180</v>
      </c>
      <c r="I24" s="627">
        <f>I83</f>
        <v>0</v>
      </c>
      <c r="J24" s="627">
        <f>J83</f>
        <v>0</v>
      </c>
      <c r="K24" s="624">
        <f>K73</f>
        <v>0</v>
      </c>
      <c r="L24" s="624">
        <f>L88</f>
        <v>0</v>
      </c>
      <c r="M24" s="624">
        <f>M88</f>
        <v>0</v>
      </c>
      <c r="N24" s="624" t="s">
        <v>180</v>
      </c>
      <c r="O24" s="626">
        <f>O83</f>
        <v>0</v>
      </c>
      <c r="P24" s="624">
        <f>P88</f>
        <v>0</v>
      </c>
      <c r="Q24" s="627">
        <f>Q88</f>
        <v>0</v>
      </c>
      <c r="R24" s="627">
        <f>R83</f>
        <v>0</v>
      </c>
      <c r="S24" s="625"/>
      <c r="T24" s="627">
        <f>T83</f>
        <v>0</v>
      </c>
      <c r="U24" s="627">
        <f>U83</f>
        <v>0</v>
      </c>
      <c r="V24" s="627">
        <f>V83</f>
        <v>0</v>
      </c>
      <c r="W24" s="627"/>
      <c r="X24" s="627"/>
      <c r="Y24" s="627">
        <f>Y83</f>
        <v>0</v>
      </c>
      <c r="Z24" s="627">
        <f>Z83</f>
        <v>0</v>
      </c>
      <c r="AA24" s="627"/>
      <c r="AB24" s="627"/>
      <c r="AC24" s="627">
        <f>AC83</f>
        <v>0</v>
      </c>
      <c r="AD24" s="625"/>
      <c r="AE24" s="625"/>
      <c r="AF24" s="625"/>
      <c r="AG24" s="625"/>
      <c r="AH24" s="625"/>
      <c r="AI24" s="625"/>
      <c r="AJ24" s="627">
        <f>AJ83</f>
        <v>0</v>
      </c>
      <c r="AK24" s="627"/>
      <c r="AL24" s="627"/>
      <c r="AM24" s="627">
        <f>AM83</f>
        <v>0</v>
      </c>
      <c r="AN24" s="625"/>
      <c r="AO24" s="625"/>
      <c r="AP24" s="625"/>
      <c r="AQ24" s="625"/>
      <c r="AR24" s="625"/>
      <c r="AS24" s="625"/>
      <c r="AT24" s="627">
        <f>AT83</f>
        <v>0</v>
      </c>
      <c r="AU24" s="627"/>
      <c r="AV24" s="627"/>
      <c r="AW24" s="627">
        <f>AW83</f>
        <v>0</v>
      </c>
      <c r="AX24" s="625"/>
      <c r="AY24" s="627">
        <f>AY83</f>
        <v>0</v>
      </c>
      <c r="AZ24" s="627"/>
      <c r="BA24" s="627">
        <f>BA83</f>
        <v>0</v>
      </c>
      <c r="BB24" s="627">
        <f>BB83</f>
        <v>0</v>
      </c>
      <c r="BC24" s="625"/>
      <c r="BD24" s="627">
        <f>BD83</f>
        <v>0</v>
      </c>
      <c r="BE24" s="627"/>
      <c r="BF24" s="627"/>
      <c r="BG24" s="627">
        <f>BG83</f>
        <v>0</v>
      </c>
      <c r="BH24" s="625"/>
      <c r="BI24" s="627">
        <f>BI83</f>
        <v>0</v>
      </c>
      <c r="BJ24" s="627"/>
      <c r="BK24" s="627">
        <f>BK83</f>
        <v>0</v>
      </c>
      <c r="BL24" s="627">
        <f>BL83</f>
        <v>0</v>
      </c>
      <c r="BM24" s="627"/>
      <c r="BN24" s="627">
        <f>BN83</f>
        <v>0</v>
      </c>
      <c r="BO24" s="627"/>
      <c r="BP24" s="627"/>
      <c r="BQ24" s="627">
        <f>BQ83</f>
        <v>0</v>
      </c>
      <c r="BR24" s="625"/>
      <c r="BS24" s="627">
        <f>BS83</f>
        <v>0</v>
      </c>
      <c r="BT24" s="627"/>
      <c r="BU24" s="627">
        <f>BU83</f>
        <v>0</v>
      </c>
      <c r="BV24" s="627">
        <f>BV83</f>
        <v>0</v>
      </c>
      <c r="BW24" s="627"/>
      <c r="BX24" s="627">
        <f>BX83</f>
        <v>0</v>
      </c>
      <c r="BY24" s="627"/>
      <c r="BZ24" s="627"/>
      <c r="CA24" s="627">
        <f>CA83</f>
        <v>0</v>
      </c>
      <c r="CB24" s="625"/>
      <c r="CC24" s="627">
        <f>CC83</f>
        <v>0</v>
      </c>
      <c r="CD24" s="627"/>
      <c r="CE24" s="627">
        <f>CE83</f>
        <v>0</v>
      </c>
      <c r="CF24" s="627">
        <f>CF83</f>
        <v>0</v>
      </c>
      <c r="CG24" s="627"/>
      <c r="CH24" s="627">
        <f>CH83</f>
        <v>0</v>
      </c>
      <c r="CI24" s="625"/>
      <c r="CJ24" s="625"/>
      <c r="CK24" s="625">
        <f>CK83</f>
        <v>0</v>
      </c>
      <c r="CL24" s="625"/>
      <c r="CM24" s="627">
        <f>CM83</f>
        <v>0</v>
      </c>
      <c r="CN24" s="627"/>
      <c r="CO24" s="627">
        <f>CO83</f>
        <v>0</v>
      </c>
      <c r="CP24" s="627">
        <f>CP83</f>
        <v>0</v>
      </c>
      <c r="CQ24" s="627"/>
      <c r="CR24" s="625" t="s">
        <v>180</v>
      </c>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row>
    <row r="25" spans="1:167" s="64" customFormat="1" ht="42" customHeight="1" x14ac:dyDescent="0.25">
      <c r="A25" s="63"/>
      <c r="B25" s="406" t="s">
        <v>1510</v>
      </c>
      <c r="C25" s="413" t="s">
        <v>101</v>
      </c>
      <c r="D25" s="399" t="s">
        <v>93</v>
      </c>
      <c r="E25" s="399" t="s">
        <v>180</v>
      </c>
      <c r="F25" s="624" t="s">
        <v>180</v>
      </c>
      <c r="G25" s="624" t="s">
        <v>180</v>
      </c>
      <c r="H25" s="624" t="s">
        <v>180</v>
      </c>
      <c r="I25" s="627">
        <f>I91</f>
        <v>7.2341000000000015</v>
      </c>
      <c r="J25" s="627">
        <f>J91</f>
        <v>67.16001</v>
      </c>
      <c r="K25" s="624" t="str">
        <f>K72</f>
        <v>нд</v>
      </c>
      <c r="L25" s="624">
        <f>L91</f>
        <v>9.1930000000000014</v>
      </c>
      <c r="M25" s="624">
        <f>M91</f>
        <v>79.587999999999994</v>
      </c>
      <c r="N25" s="624" t="s">
        <v>180</v>
      </c>
      <c r="O25" s="626">
        <f>O91</f>
        <v>0</v>
      </c>
      <c r="P25" s="624">
        <f>P91</f>
        <v>9.3239999999999998</v>
      </c>
      <c r="Q25" s="627">
        <f>Q91</f>
        <v>0</v>
      </c>
      <c r="R25" s="627">
        <f>R91</f>
        <v>24.582099999999997</v>
      </c>
      <c r="S25" s="625"/>
      <c r="T25" s="627">
        <f>T91</f>
        <v>24.582000000000001</v>
      </c>
      <c r="U25" s="627">
        <f>U91</f>
        <v>47.302021999999994</v>
      </c>
      <c r="V25" s="627">
        <f>V91</f>
        <v>104.16999999999999</v>
      </c>
      <c r="W25" s="627"/>
      <c r="X25" s="627"/>
      <c r="Y25" s="627">
        <f>Y91</f>
        <v>94.846000000000004</v>
      </c>
      <c r="Z25" s="627">
        <f>Z91</f>
        <v>0</v>
      </c>
      <c r="AA25" s="627"/>
      <c r="AB25" s="627"/>
      <c r="AC25" s="627">
        <f>AC91</f>
        <v>0</v>
      </c>
      <c r="AD25" s="625"/>
      <c r="AE25" s="625"/>
      <c r="AF25" s="625"/>
      <c r="AG25" s="625"/>
      <c r="AH25" s="625"/>
      <c r="AI25" s="625"/>
      <c r="AJ25" s="627">
        <f>AJ91</f>
        <v>0</v>
      </c>
      <c r="AK25" s="627"/>
      <c r="AL25" s="627"/>
      <c r="AM25" s="627">
        <f>AM91</f>
        <v>0</v>
      </c>
      <c r="AN25" s="625"/>
      <c r="AO25" s="625"/>
      <c r="AP25" s="625"/>
      <c r="AQ25" s="625"/>
      <c r="AR25" s="625"/>
      <c r="AS25" s="625"/>
      <c r="AT25" s="627">
        <f>AT91</f>
        <v>5.8140109999999998</v>
      </c>
      <c r="AU25" s="627"/>
      <c r="AV25" s="627"/>
      <c r="AW25" s="627">
        <f>AW91</f>
        <v>5.8140109999999998</v>
      </c>
      <c r="AX25" s="625"/>
      <c r="AY25" s="627">
        <f>AY91</f>
        <v>9.4371000000000009</v>
      </c>
      <c r="AZ25" s="627"/>
      <c r="BA25" s="627">
        <f>BA91</f>
        <v>0</v>
      </c>
      <c r="BB25" s="627">
        <f>BB91</f>
        <v>9.4371000000000009</v>
      </c>
      <c r="BC25" s="625"/>
      <c r="BD25" s="627">
        <f>BD91</f>
        <v>1.5</v>
      </c>
      <c r="BE25" s="627"/>
      <c r="BF25" s="627"/>
      <c r="BG25" s="627">
        <f>BG91</f>
        <v>1.5</v>
      </c>
      <c r="BH25" s="625"/>
      <c r="BI25" s="627">
        <f>BI91</f>
        <v>1.5</v>
      </c>
      <c r="BJ25" s="627"/>
      <c r="BK25" s="627">
        <f>BK91</f>
        <v>0</v>
      </c>
      <c r="BL25" s="627">
        <f>BL91</f>
        <v>1.5</v>
      </c>
      <c r="BM25" s="627"/>
      <c r="BN25" s="627">
        <f>BN91</f>
        <v>4.0000020000000003</v>
      </c>
      <c r="BO25" s="627"/>
      <c r="BP25" s="627"/>
      <c r="BQ25" s="627">
        <f>BQ91</f>
        <v>4.0000020000000003</v>
      </c>
      <c r="BR25" s="625"/>
      <c r="BS25" s="627">
        <f>BS91</f>
        <v>24.708000999999999</v>
      </c>
      <c r="BT25" s="627"/>
      <c r="BU25" s="627">
        <f>BU91</f>
        <v>0</v>
      </c>
      <c r="BV25" s="627">
        <f>BV91</f>
        <v>24.708000999999999</v>
      </c>
      <c r="BW25" s="627"/>
      <c r="BX25" s="627">
        <f>BX91</f>
        <v>35.988009999999996</v>
      </c>
      <c r="BY25" s="627"/>
      <c r="BZ25" s="627"/>
      <c r="CA25" s="627">
        <f>CA91</f>
        <v>35.988009999999996</v>
      </c>
      <c r="CB25" s="625"/>
      <c r="CC25" s="627">
        <f>CC91</f>
        <v>41.812999999999995</v>
      </c>
      <c r="CD25" s="627"/>
      <c r="CE25" s="627">
        <f>CE91</f>
        <v>0</v>
      </c>
      <c r="CF25" s="627">
        <f>CF91</f>
        <v>41.812999999999995</v>
      </c>
      <c r="CG25" s="627"/>
      <c r="CH25" s="627">
        <f>CH91</f>
        <v>47.302022999999991</v>
      </c>
      <c r="CI25" s="625"/>
      <c r="CJ25" s="625"/>
      <c r="CK25" s="627">
        <f>CK91</f>
        <v>47.302022999999991</v>
      </c>
      <c r="CL25" s="625"/>
      <c r="CM25" s="627">
        <f>CM91</f>
        <v>77.458100999999999</v>
      </c>
      <c r="CN25" s="627"/>
      <c r="CO25" s="627">
        <f>CO91</f>
        <v>0</v>
      </c>
      <c r="CP25" s="627">
        <f>CP91</f>
        <v>77.458100999999999</v>
      </c>
      <c r="CQ25" s="627"/>
      <c r="CR25" s="625" t="s">
        <v>180</v>
      </c>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row>
    <row r="26" spans="1:167" s="64" customFormat="1" ht="42" customHeight="1" x14ac:dyDescent="0.25">
      <c r="A26" s="63"/>
      <c r="B26" s="406" t="s">
        <v>1511</v>
      </c>
      <c r="C26" s="413" t="s">
        <v>103</v>
      </c>
      <c r="D26" s="399" t="s">
        <v>93</v>
      </c>
      <c r="E26" s="399" t="s">
        <v>180</v>
      </c>
      <c r="F26" s="624" t="s">
        <v>180</v>
      </c>
      <c r="G26" s="624" t="s">
        <v>180</v>
      </c>
      <c r="H26" s="624" t="s">
        <v>180</v>
      </c>
      <c r="I26" s="627">
        <f>I88</f>
        <v>0</v>
      </c>
      <c r="J26" s="627">
        <f>J88</f>
        <v>0</v>
      </c>
      <c r="K26" s="624">
        <f>K73</f>
        <v>0</v>
      </c>
      <c r="L26" s="624">
        <f t="shared" ref="L26:M29" si="3">L100</f>
        <v>0</v>
      </c>
      <c r="M26" s="624">
        <f t="shared" si="3"/>
        <v>0</v>
      </c>
      <c r="N26" s="624" t="s">
        <v>180</v>
      </c>
      <c r="O26" s="626">
        <f>O88</f>
        <v>0</v>
      </c>
      <c r="P26" s="624">
        <f t="shared" ref="P26:Q29" si="4">P100</f>
        <v>0</v>
      </c>
      <c r="Q26" s="627">
        <f t="shared" si="4"/>
        <v>0</v>
      </c>
      <c r="R26" s="627">
        <f>R88</f>
        <v>0</v>
      </c>
      <c r="S26" s="625"/>
      <c r="T26" s="627">
        <f t="shared" ref="T26:V27" si="5">T88</f>
        <v>0</v>
      </c>
      <c r="U26" s="627">
        <f t="shared" si="5"/>
        <v>0</v>
      </c>
      <c r="V26" s="627">
        <f t="shared" si="5"/>
        <v>0</v>
      </c>
      <c r="W26" s="627"/>
      <c r="X26" s="627"/>
      <c r="Y26" s="627">
        <f>Y88</f>
        <v>0</v>
      </c>
      <c r="Z26" s="627">
        <f>Z88</f>
        <v>0</v>
      </c>
      <c r="AA26" s="627"/>
      <c r="AB26" s="627"/>
      <c r="AC26" s="627">
        <f>AC88</f>
        <v>0</v>
      </c>
      <c r="AD26" s="625"/>
      <c r="AE26" s="625"/>
      <c r="AF26" s="625"/>
      <c r="AG26" s="625"/>
      <c r="AH26" s="625"/>
      <c r="AI26" s="625"/>
      <c r="AJ26" s="627">
        <f>AJ88</f>
        <v>0</v>
      </c>
      <c r="AK26" s="627"/>
      <c r="AL26" s="627"/>
      <c r="AM26" s="627">
        <f>AM88</f>
        <v>0</v>
      </c>
      <c r="AN26" s="625"/>
      <c r="AO26" s="625"/>
      <c r="AP26" s="625"/>
      <c r="AQ26" s="625"/>
      <c r="AR26" s="625"/>
      <c r="AS26" s="625"/>
      <c r="AT26" s="627">
        <f>AT88</f>
        <v>0</v>
      </c>
      <c r="AU26" s="627"/>
      <c r="AV26" s="627"/>
      <c r="AW26" s="627">
        <f>AW88</f>
        <v>0</v>
      </c>
      <c r="AX26" s="625"/>
      <c r="AY26" s="627">
        <f>AY88</f>
        <v>0</v>
      </c>
      <c r="AZ26" s="627"/>
      <c r="BA26" s="627">
        <f>BA88</f>
        <v>0</v>
      </c>
      <c r="BB26" s="627">
        <f>BB88</f>
        <v>0</v>
      </c>
      <c r="BC26" s="625"/>
      <c r="BD26" s="627">
        <f>BD88</f>
        <v>0</v>
      </c>
      <c r="BE26" s="627"/>
      <c r="BF26" s="627"/>
      <c r="BG26" s="627">
        <f>BG88</f>
        <v>0</v>
      </c>
      <c r="BH26" s="625"/>
      <c r="BI26" s="627">
        <f>BI88</f>
        <v>0</v>
      </c>
      <c r="BJ26" s="627"/>
      <c r="BK26" s="627">
        <f>BK88</f>
        <v>0</v>
      </c>
      <c r="BL26" s="627">
        <f>BL88</f>
        <v>0</v>
      </c>
      <c r="BM26" s="627"/>
      <c r="BN26" s="627">
        <f>BN88</f>
        <v>0</v>
      </c>
      <c r="BO26" s="627"/>
      <c r="BP26" s="627"/>
      <c r="BQ26" s="627">
        <f>BQ88</f>
        <v>0</v>
      </c>
      <c r="BR26" s="625"/>
      <c r="BS26" s="627">
        <f>BS88</f>
        <v>0</v>
      </c>
      <c r="BT26" s="627"/>
      <c r="BU26" s="627">
        <f>BU88</f>
        <v>0</v>
      </c>
      <c r="BV26" s="627">
        <f>BV88</f>
        <v>0</v>
      </c>
      <c r="BW26" s="627"/>
      <c r="BX26" s="627">
        <f>BX88</f>
        <v>0</v>
      </c>
      <c r="BY26" s="627"/>
      <c r="BZ26" s="627"/>
      <c r="CA26" s="627">
        <f>CA88</f>
        <v>0</v>
      </c>
      <c r="CB26" s="625"/>
      <c r="CC26" s="627">
        <f>CC88</f>
        <v>0</v>
      </c>
      <c r="CD26" s="627"/>
      <c r="CE26" s="627">
        <f>CE88</f>
        <v>0</v>
      </c>
      <c r="CF26" s="627">
        <f>CF88</f>
        <v>0</v>
      </c>
      <c r="CG26" s="627"/>
      <c r="CH26" s="627">
        <f>CH88</f>
        <v>0</v>
      </c>
      <c r="CI26" s="625"/>
      <c r="CJ26" s="625"/>
      <c r="CK26" s="625">
        <f>CK88</f>
        <v>0</v>
      </c>
      <c r="CL26" s="625"/>
      <c r="CM26" s="627">
        <f>CM88</f>
        <v>0</v>
      </c>
      <c r="CN26" s="627"/>
      <c r="CO26" s="627">
        <f>CO88</f>
        <v>0</v>
      </c>
      <c r="CP26" s="627">
        <f>CP88</f>
        <v>0</v>
      </c>
      <c r="CQ26" s="627"/>
      <c r="CR26" s="625" t="s">
        <v>180</v>
      </c>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row>
    <row r="27" spans="1:167" s="29" customFormat="1" ht="42" customHeight="1" x14ac:dyDescent="0.25">
      <c r="B27" s="406" t="s">
        <v>1512</v>
      </c>
      <c r="C27" s="413" t="s">
        <v>105</v>
      </c>
      <c r="D27" s="399" t="s">
        <v>93</v>
      </c>
      <c r="E27" s="399" t="s">
        <v>180</v>
      </c>
      <c r="F27" s="626" t="s">
        <v>180</v>
      </c>
      <c r="G27" s="626" t="s">
        <v>180</v>
      </c>
      <c r="H27" s="626" t="s">
        <v>180</v>
      </c>
      <c r="I27" s="627">
        <f>I89</f>
        <v>0</v>
      </c>
      <c r="J27" s="627">
        <f>J89</f>
        <v>0</v>
      </c>
      <c r="K27" s="626" t="s">
        <v>180</v>
      </c>
      <c r="L27" s="626">
        <f t="shared" si="3"/>
        <v>0</v>
      </c>
      <c r="M27" s="626">
        <f t="shared" si="3"/>
        <v>0</v>
      </c>
      <c r="N27" s="626" t="s">
        <v>180</v>
      </c>
      <c r="O27" s="626">
        <f>O89</f>
        <v>0</v>
      </c>
      <c r="P27" s="626">
        <f t="shared" si="4"/>
        <v>0</v>
      </c>
      <c r="Q27" s="627">
        <f t="shared" si="4"/>
        <v>0</v>
      </c>
      <c r="R27" s="627">
        <f>R89</f>
        <v>0</v>
      </c>
      <c r="S27" s="627"/>
      <c r="T27" s="627">
        <f t="shared" si="5"/>
        <v>0</v>
      </c>
      <c r="U27" s="627">
        <f t="shared" si="5"/>
        <v>0</v>
      </c>
      <c r="V27" s="627">
        <f t="shared" si="5"/>
        <v>0</v>
      </c>
      <c r="W27" s="627"/>
      <c r="X27" s="627"/>
      <c r="Y27" s="627">
        <f>Y89</f>
        <v>0</v>
      </c>
      <c r="Z27" s="627">
        <f>Z89</f>
        <v>0</v>
      </c>
      <c r="AA27" s="627"/>
      <c r="AB27" s="627"/>
      <c r="AC27" s="627">
        <f>AC89</f>
        <v>0</v>
      </c>
      <c r="AD27" s="627"/>
      <c r="AE27" s="627"/>
      <c r="AF27" s="627"/>
      <c r="AG27" s="627"/>
      <c r="AH27" s="627"/>
      <c r="AI27" s="627"/>
      <c r="AJ27" s="627">
        <f>AJ89</f>
        <v>0</v>
      </c>
      <c r="AK27" s="627"/>
      <c r="AL27" s="627"/>
      <c r="AM27" s="627">
        <f>AM89</f>
        <v>0</v>
      </c>
      <c r="AN27" s="627"/>
      <c r="AO27" s="627"/>
      <c r="AP27" s="627"/>
      <c r="AQ27" s="627"/>
      <c r="AR27" s="627"/>
      <c r="AS27" s="627"/>
      <c r="AT27" s="627">
        <f>AT89</f>
        <v>0</v>
      </c>
      <c r="AU27" s="627"/>
      <c r="AV27" s="627"/>
      <c r="AW27" s="627">
        <f>AW89</f>
        <v>0</v>
      </c>
      <c r="AX27" s="627"/>
      <c r="AY27" s="627">
        <f>AY89</f>
        <v>0</v>
      </c>
      <c r="AZ27" s="627"/>
      <c r="BA27" s="627">
        <f>BA89</f>
        <v>0</v>
      </c>
      <c r="BB27" s="627">
        <f>BB89</f>
        <v>0</v>
      </c>
      <c r="BC27" s="627"/>
      <c r="BD27" s="627">
        <f>BD89</f>
        <v>0</v>
      </c>
      <c r="BE27" s="627"/>
      <c r="BF27" s="627"/>
      <c r="BG27" s="627">
        <f>BG89</f>
        <v>0</v>
      </c>
      <c r="BH27" s="627"/>
      <c r="BI27" s="627">
        <f>BI89</f>
        <v>0</v>
      </c>
      <c r="BJ27" s="627"/>
      <c r="BK27" s="627">
        <f>BK89</f>
        <v>0</v>
      </c>
      <c r="BL27" s="627">
        <f>BL89</f>
        <v>0</v>
      </c>
      <c r="BM27" s="627"/>
      <c r="BN27" s="627">
        <f>BN89</f>
        <v>0</v>
      </c>
      <c r="BO27" s="627"/>
      <c r="BP27" s="627"/>
      <c r="BQ27" s="627">
        <f>BQ89</f>
        <v>0</v>
      </c>
      <c r="BR27" s="627"/>
      <c r="BS27" s="627">
        <f>BS89</f>
        <v>0</v>
      </c>
      <c r="BT27" s="627"/>
      <c r="BU27" s="627">
        <f>BU89</f>
        <v>0</v>
      </c>
      <c r="BV27" s="627">
        <f>BV89</f>
        <v>0</v>
      </c>
      <c r="BW27" s="627"/>
      <c r="BX27" s="627">
        <f>BX89</f>
        <v>0</v>
      </c>
      <c r="BY27" s="627"/>
      <c r="BZ27" s="627"/>
      <c r="CA27" s="627">
        <f>CA89</f>
        <v>0</v>
      </c>
      <c r="CB27" s="627"/>
      <c r="CC27" s="627">
        <f>CC89</f>
        <v>0</v>
      </c>
      <c r="CD27" s="627"/>
      <c r="CE27" s="627">
        <f>CE89</f>
        <v>0</v>
      </c>
      <c r="CF27" s="627">
        <f>CF89</f>
        <v>0</v>
      </c>
      <c r="CG27" s="627"/>
      <c r="CH27" s="627">
        <f>CH89</f>
        <v>0</v>
      </c>
      <c r="CI27" s="627"/>
      <c r="CJ27" s="627"/>
      <c r="CK27" s="627">
        <f>CK89</f>
        <v>0</v>
      </c>
      <c r="CL27" s="627"/>
      <c r="CM27" s="627">
        <f>CM89</f>
        <v>0</v>
      </c>
      <c r="CN27" s="627"/>
      <c r="CO27" s="627">
        <f>CO89</f>
        <v>0</v>
      </c>
      <c r="CP27" s="627">
        <f>CP89</f>
        <v>0</v>
      </c>
      <c r="CQ27" s="627"/>
      <c r="CR27" s="627" t="s">
        <v>180</v>
      </c>
    </row>
    <row r="28" spans="1:167" s="64" customFormat="1" ht="42" customHeight="1" x14ac:dyDescent="0.25">
      <c r="A28" s="63"/>
      <c r="B28" s="406" t="s">
        <v>96</v>
      </c>
      <c r="C28" s="413" t="s">
        <v>1513</v>
      </c>
      <c r="D28" s="399" t="s">
        <v>93</v>
      </c>
      <c r="E28" s="399" t="s">
        <v>180</v>
      </c>
      <c r="F28" s="626" t="s">
        <v>180</v>
      </c>
      <c r="G28" s="626" t="s">
        <v>180</v>
      </c>
      <c r="H28" s="626" t="s">
        <v>180</v>
      </c>
      <c r="I28" s="627">
        <f>I29+I30+I31+I32+I33+I34+I35</f>
        <v>0</v>
      </c>
      <c r="J28" s="627">
        <f>J29+J30+J31+J32+J33+J34+J35</f>
        <v>90.218000000000004</v>
      </c>
      <c r="K28" s="626" t="s">
        <v>180</v>
      </c>
      <c r="L28" s="626">
        <f t="shared" si="3"/>
        <v>0</v>
      </c>
      <c r="M28" s="626">
        <f t="shared" si="3"/>
        <v>90.218000000000004</v>
      </c>
      <c r="N28" s="626" t="s">
        <v>180</v>
      </c>
      <c r="O28" s="626">
        <f>O29+O30+O31+O32+O33+O34+O35</f>
        <v>0</v>
      </c>
      <c r="P28" s="626">
        <f t="shared" si="4"/>
        <v>0</v>
      </c>
      <c r="Q28" s="627">
        <f t="shared" si="4"/>
        <v>0</v>
      </c>
      <c r="R28" s="627">
        <f>R29+R30+R31+R32+R33+R34+R35</f>
        <v>51.786000000000001</v>
      </c>
      <c r="S28" s="627"/>
      <c r="T28" s="627">
        <f>T29+T30+T31+T32+T33+T34+T35</f>
        <v>51.585999999999999</v>
      </c>
      <c r="U28" s="627">
        <f>U29+U30+U31+U32+U33+U34+U35</f>
        <v>142.00400100000002</v>
      </c>
      <c r="V28" s="627">
        <f>V29+V30+V31+V32+V33+V34+V35</f>
        <v>141.804</v>
      </c>
      <c r="W28" s="627"/>
      <c r="X28" s="627"/>
      <c r="Y28" s="627">
        <f>Y29+Y30+Y31+Y32+Y33+Y34+Y35</f>
        <v>0</v>
      </c>
      <c r="Z28" s="627">
        <f>Z29+Z30+Z31+Z32+Z33+Z34+Z35</f>
        <v>10</v>
      </c>
      <c r="AA28" s="627"/>
      <c r="AB28" s="627"/>
      <c r="AC28" s="627">
        <f>AC29+AC30+AC31+AC32+AC33+AC34+AC35</f>
        <v>10</v>
      </c>
      <c r="AD28" s="627"/>
      <c r="AE28" s="627"/>
      <c r="AF28" s="627"/>
      <c r="AG28" s="627"/>
      <c r="AH28" s="627"/>
      <c r="AI28" s="627"/>
      <c r="AJ28" s="627">
        <f>AJ29+AJ30+AJ31+AJ32+AJ33+AJ34+AJ35</f>
        <v>10</v>
      </c>
      <c r="AK28" s="627"/>
      <c r="AL28" s="627"/>
      <c r="AM28" s="627">
        <f>AM29+AM30+AM31+AM32+AM33+AM34+AM35</f>
        <v>10</v>
      </c>
      <c r="AN28" s="627"/>
      <c r="AO28" s="627"/>
      <c r="AP28" s="627"/>
      <c r="AQ28" s="627"/>
      <c r="AR28" s="627"/>
      <c r="AS28" s="627"/>
      <c r="AT28" s="627">
        <f>AT29+AT30+AT31+AT32+AT33+AT34+AT35</f>
        <v>30.277001000000002</v>
      </c>
      <c r="AU28" s="627"/>
      <c r="AV28" s="627"/>
      <c r="AW28" s="627">
        <f>AW29+AW30+AW31+AW32+AW33+AW34+AW35</f>
        <v>30.277001000000002</v>
      </c>
      <c r="AX28" s="627"/>
      <c r="AY28" s="627">
        <f>AY29+AY30+AY31+AY32+AY33+AY34+AY35</f>
        <v>37.914000000000001</v>
      </c>
      <c r="AZ28" s="627"/>
      <c r="BA28" s="627">
        <f>BA29+BA30+BA31+BA32+BA33+BA34+BA35</f>
        <v>0</v>
      </c>
      <c r="BB28" s="627">
        <f>BB29+BB30+BB31+BB32+BB33+BB34+BB35</f>
        <v>37.914000000000001</v>
      </c>
      <c r="BC28" s="627"/>
      <c r="BD28" s="627">
        <f>BD29+BD30+BD31+BD32+BD33+BD34+BD35</f>
        <v>53.444001</v>
      </c>
      <c r="BE28" s="627"/>
      <c r="BF28" s="627"/>
      <c r="BG28" s="627">
        <f>BG29+BG30+BG31+BG32+BG33+BG34+BG35</f>
        <v>53.444001</v>
      </c>
      <c r="BH28" s="627"/>
      <c r="BI28" s="627">
        <f>BI29+BI30+BI31+BI32+BI33+BI34+BI35</f>
        <v>67.069000000000003</v>
      </c>
      <c r="BJ28" s="627"/>
      <c r="BK28" s="627">
        <f>BK29+BK30+BK31+BK32+BK33+BK34+BK35</f>
        <v>0</v>
      </c>
      <c r="BL28" s="627">
        <f>BL29+BL30+BL31+BL32+BL33+BL34+BL35</f>
        <v>67.069000000000003</v>
      </c>
      <c r="BM28" s="627"/>
      <c r="BN28" s="627">
        <f>BN29+BN30+BN31+BN32+BN33+BN34+BN35</f>
        <v>13.616</v>
      </c>
      <c r="BO28" s="627"/>
      <c r="BP28" s="627"/>
      <c r="BQ28" s="627">
        <f>BQ29+BQ30+BQ31+BQ32+BQ33+BQ34+BQ35</f>
        <v>13.616</v>
      </c>
      <c r="BR28" s="627"/>
      <c r="BS28" s="627">
        <f>BS29+BS30+BS31+BS32+BS33+BS34+BS35</f>
        <v>13.616</v>
      </c>
      <c r="BT28" s="627"/>
      <c r="BU28" s="627">
        <f>BU29+BU30+BU31+BU32+BU33+BU34+BU35</f>
        <v>0</v>
      </c>
      <c r="BV28" s="627">
        <f>BV29+BV30+BV31+BV32+BV33+BV34+BV35</f>
        <v>13.616</v>
      </c>
      <c r="BW28" s="627"/>
      <c r="BX28" s="627">
        <f>BX29+BX30+BX31+BX32+BX33+BX34+BX35</f>
        <v>34.667000000000002</v>
      </c>
      <c r="BY28" s="627"/>
      <c r="BZ28" s="627"/>
      <c r="CA28" s="627">
        <f>CA29+CA30+CA31+CA32+CA33+CA34+CA35</f>
        <v>34.667000000000002</v>
      </c>
      <c r="CB28" s="627"/>
      <c r="CC28" s="627">
        <f>CC29+CC30+CC31+CC32+CC33+CC34+CC35</f>
        <v>28.842009999999998</v>
      </c>
      <c r="CD28" s="627"/>
      <c r="CE28" s="627">
        <f>CE29+CE30+CE31+CE32+CE33+CE34+CE35</f>
        <v>0</v>
      </c>
      <c r="CF28" s="627">
        <f>CF29+CF30+CF31+CF32+CF33+CF34+CF35</f>
        <v>28.842009999999998</v>
      </c>
      <c r="CG28" s="627"/>
      <c r="CH28" s="627">
        <f>CH29+CH30+CH31+CH32+CH33+CH34+CH35</f>
        <v>142.00400210000203</v>
      </c>
      <c r="CI28" s="627"/>
      <c r="CJ28" s="627"/>
      <c r="CK28" s="627">
        <f>CK29+CK30+CK31+CK32+CK33+CK34+CK35</f>
        <v>142.00400210000203</v>
      </c>
      <c r="CL28" s="627"/>
      <c r="CM28" s="627">
        <f>CM29+CM30+CM31+CM32+CM33+CM34+CM35</f>
        <v>147.44101000000001</v>
      </c>
      <c r="CN28" s="627"/>
      <c r="CO28" s="627">
        <f>CO29+CO30+CO31+CO32+CO33+CO34+CO35</f>
        <v>0</v>
      </c>
      <c r="CP28" s="627">
        <f>CP29+CP30+CP31+CP32+CP33+CP34+CP35</f>
        <v>147.44101000000001</v>
      </c>
      <c r="CQ28" s="627"/>
      <c r="CR28" s="627" t="s">
        <v>180</v>
      </c>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row>
    <row r="29" spans="1:167" s="29" customFormat="1" ht="42" customHeight="1" x14ac:dyDescent="0.25">
      <c r="B29" s="406" t="s">
        <v>1514</v>
      </c>
      <c r="C29" s="413" t="s">
        <v>788</v>
      </c>
      <c r="D29" s="399" t="s">
        <v>93</v>
      </c>
      <c r="E29" s="399" t="s">
        <v>180</v>
      </c>
      <c r="F29" s="626" t="s">
        <v>180</v>
      </c>
      <c r="G29" s="626" t="s">
        <v>180</v>
      </c>
      <c r="H29" s="626" t="s">
        <v>180</v>
      </c>
      <c r="I29" s="627"/>
      <c r="J29" s="627"/>
      <c r="K29" s="626" t="s">
        <v>180</v>
      </c>
      <c r="L29" s="626">
        <f t="shared" si="3"/>
        <v>0</v>
      </c>
      <c r="M29" s="626">
        <f t="shared" si="3"/>
        <v>0</v>
      </c>
      <c r="N29" s="626" t="s">
        <v>180</v>
      </c>
      <c r="O29" s="626"/>
      <c r="P29" s="626">
        <f t="shared" si="4"/>
        <v>0</v>
      </c>
      <c r="Q29" s="627">
        <f t="shared" si="4"/>
        <v>0</v>
      </c>
      <c r="R29" s="627"/>
      <c r="S29" s="627"/>
      <c r="T29" s="627"/>
      <c r="U29" s="627"/>
      <c r="V29" s="627"/>
      <c r="W29" s="627"/>
      <c r="X29" s="627"/>
      <c r="Y29" s="627"/>
      <c r="Z29" s="627"/>
      <c r="AA29" s="627"/>
      <c r="AB29" s="627"/>
      <c r="AC29" s="627"/>
      <c r="AD29" s="627"/>
      <c r="AE29" s="627"/>
      <c r="AF29" s="627"/>
      <c r="AG29" s="627"/>
      <c r="AH29" s="627"/>
      <c r="AI29" s="627"/>
      <c r="AJ29" s="627"/>
      <c r="AK29" s="627"/>
      <c r="AL29" s="627"/>
      <c r="AM29" s="627"/>
      <c r="AN29" s="627"/>
      <c r="AO29" s="627"/>
      <c r="AP29" s="627"/>
      <c r="AQ29" s="627"/>
      <c r="AR29" s="627"/>
      <c r="AS29" s="627"/>
      <c r="AT29" s="627"/>
      <c r="AU29" s="627"/>
      <c r="AV29" s="627"/>
      <c r="AW29" s="627"/>
      <c r="AX29" s="627"/>
      <c r="AY29" s="627"/>
      <c r="AZ29" s="627"/>
      <c r="BA29" s="627"/>
      <c r="BB29" s="627"/>
      <c r="BC29" s="627"/>
      <c r="BD29" s="627"/>
      <c r="BE29" s="627"/>
      <c r="BF29" s="627"/>
      <c r="BG29" s="627"/>
      <c r="BH29" s="627"/>
      <c r="BI29" s="627"/>
      <c r="BJ29" s="627"/>
      <c r="BK29" s="627"/>
      <c r="BL29" s="627"/>
      <c r="BM29" s="627"/>
      <c r="BN29" s="627"/>
      <c r="BO29" s="627"/>
      <c r="BP29" s="627"/>
      <c r="BQ29" s="627"/>
      <c r="BR29" s="627"/>
      <c r="BS29" s="627"/>
      <c r="BT29" s="627"/>
      <c r="BU29" s="627"/>
      <c r="BV29" s="627"/>
      <c r="BW29" s="627"/>
      <c r="BX29" s="627"/>
      <c r="BY29" s="627"/>
      <c r="BZ29" s="627"/>
      <c r="CA29" s="627"/>
      <c r="CB29" s="627"/>
      <c r="CC29" s="627"/>
      <c r="CD29" s="627"/>
      <c r="CE29" s="627"/>
      <c r="CF29" s="627"/>
      <c r="CG29" s="627"/>
      <c r="CH29" s="627"/>
      <c r="CI29" s="627"/>
      <c r="CJ29" s="627"/>
      <c r="CK29" s="627"/>
      <c r="CL29" s="627"/>
      <c r="CM29" s="627"/>
      <c r="CN29" s="627"/>
      <c r="CO29" s="627"/>
      <c r="CP29" s="627"/>
      <c r="CQ29" s="627"/>
      <c r="CR29" s="627" t="s">
        <v>180</v>
      </c>
    </row>
    <row r="30" spans="1:167" s="65" customFormat="1" ht="42" customHeight="1" x14ac:dyDescent="0.25">
      <c r="A30" s="29"/>
      <c r="B30" s="406" t="s">
        <v>1515</v>
      </c>
      <c r="C30" s="413" t="s">
        <v>789</v>
      </c>
      <c r="D30" s="399" t="s">
        <v>93</v>
      </c>
      <c r="E30" s="399" t="s">
        <v>180</v>
      </c>
      <c r="F30" s="625" t="s">
        <v>180</v>
      </c>
      <c r="G30" s="625" t="s">
        <v>180</v>
      </c>
      <c r="H30" s="625" t="s">
        <v>180</v>
      </c>
      <c r="I30" s="627">
        <f>I117</f>
        <v>0</v>
      </c>
      <c r="J30" s="627">
        <f>J117</f>
        <v>42.841999999999999</v>
      </c>
      <c r="K30" s="624" t="s">
        <v>180</v>
      </c>
      <c r="L30" s="624">
        <f>L117</f>
        <v>0</v>
      </c>
      <c r="M30" s="624">
        <f>M117</f>
        <v>42.841999999999999</v>
      </c>
      <c r="N30" s="624" t="s">
        <v>180</v>
      </c>
      <c r="O30" s="626">
        <f>O117</f>
        <v>0</v>
      </c>
      <c r="P30" s="624">
        <f>P117</f>
        <v>0</v>
      </c>
      <c r="Q30" s="626">
        <f>Q117</f>
        <v>0</v>
      </c>
      <c r="R30" s="626">
        <f>R117</f>
        <v>48.283000000000001</v>
      </c>
      <c r="S30" s="624"/>
      <c r="T30" s="626">
        <f>T117</f>
        <v>48.082999999999998</v>
      </c>
      <c r="U30" s="626">
        <f>U117</f>
        <v>91.125000999999997</v>
      </c>
      <c r="V30" s="626">
        <f>V117</f>
        <v>90.924999999999997</v>
      </c>
      <c r="W30" s="627"/>
      <c r="X30" s="627"/>
      <c r="Y30" s="627">
        <f>Y117</f>
        <v>0</v>
      </c>
      <c r="Z30" s="627">
        <f>Z117</f>
        <v>0</v>
      </c>
      <c r="AA30" s="627"/>
      <c r="AB30" s="627"/>
      <c r="AC30" s="627">
        <f>AC117</f>
        <v>0</v>
      </c>
      <c r="AD30" s="625"/>
      <c r="AE30" s="625"/>
      <c r="AF30" s="625"/>
      <c r="AG30" s="625"/>
      <c r="AH30" s="625"/>
      <c r="AI30" s="625"/>
      <c r="AJ30" s="627">
        <f>AJ117</f>
        <v>0</v>
      </c>
      <c r="AK30" s="627"/>
      <c r="AL30" s="627"/>
      <c r="AM30" s="627">
        <f>AM117</f>
        <v>0</v>
      </c>
      <c r="AN30" s="625"/>
      <c r="AO30" s="625"/>
      <c r="AP30" s="625"/>
      <c r="AQ30" s="625"/>
      <c r="AR30" s="625"/>
      <c r="AS30" s="625"/>
      <c r="AT30" s="627">
        <f>AT117</f>
        <v>9.9999999999999995E-7</v>
      </c>
      <c r="AU30" s="627"/>
      <c r="AV30" s="627"/>
      <c r="AW30" s="627">
        <f>AW117</f>
        <v>9.9999999999999995E-7</v>
      </c>
      <c r="AX30" s="625"/>
      <c r="AY30" s="627">
        <f>AY117</f>
        <v>5.625</v>
      </c>
      <c r="AZ30" s="627"/>
      <c r="BA30" s="627">
        <f>BA117</f>
        <v>0</v>
      </c>
      <c r="BB30" s="627">
        <f>BB117</f>
        <v>5.625</v>
      </c>
      <c r="BC30" s="625"/>
      <c r="BD30" s="627">
        <f>BD117</f>
        <v>42.841999999999999</v>
      </c>
      <c r="BE30" s="627"/>
      <c r="BF30" s="627"/>
      <c r="BG30" s="627">
        <f>BG117</f>
        <v>42.841999999999999</v>
      </c>
      <c r="BH30" s="625"/>
      <c r="BI30" s="627">
        <f>BI117</f>
        <v>42.841999999999999</v>
      </c>
      <c r="BJ30" s="627"/>
      <c r="BK30" s="627">
        <f>BK117</f>
        <v>0</v>
      </c>
      <c r="BL30" s="627">
        <f>BL117</f>
        <v>42.841999999999999</v>
      </c>
      <c r="BM30" s="627"/>
      <c r="BN30" s="627">
        <f>BN117</f>
        <v>13.616</v>
      </c>
      <c r="BO30" s="627"/>
      <c r="BP30" s="627"/>
      <c r="BQ30" s="627">
        <f>BQ117</f>
        <v>13.616</v>
      </c>
      <c r="BR30" s="625"/>
      <c r="BS30" s="627">
        <f>BS117</f>
        <v>13.616</v>
      </c>
      <c r="BT30" s="627"/>
      <c r="BU30" s="627">
        <f>BU117</f>
        <v>0</v>
      </c>
      <c r="BV30" s="627">
        <f>BV117</f>
        <v>13.616</v>
      </c>
      <c r="BW30" s="627"/>
      <c r="BX30" s="627">
        <f>BX117</f>
        <v>34.667000000000002</v>
      </c>
      <c r="BY30" s="627"/>
      <c r="BZ30" s="627"/>
      <c r="CA30" s="627">
        <f>CA117</f>
        <v>34.667000000000002</v>
      </c>
      <c r="CB30" s="625"/>
      <c r="CC30" s="627">
        <f>CC117</f>
        <v>28.842009999999998</v>
      </c>
      <c r="CD30" s="627"/>
      <c r="CE30" s="627">
        <f>CE117</f>
        <v>0</v>
      </c>
      <c r="CF30" s="627">
        <f>CF117</f>
        <v>28.842009999999998</v>
      </c>
      <c r="CG30" s="627"/>
      <c r="CH30" s="627">
        <f>CH117</f>
        <v>91.125000999999997</v>
      </c>
      <c r="CI30" s="625"/>
      <c r="CJ30" s="625"/>
      <c r="CK30" s="627">
        <f>CK117</f>
        <v>91.125000999999997</v>
      </c>
      <c r="CL30" s="625"/>
      <c r="CM30" s="627">
        <f>CM117</f>
        <v>90.92501</v>
      </c>
      <c r="CN30" s="627"/>
      <c r="CO30" s="627">
        <f>CO117</f>
        <v>0</v>
      </c>
      <c r="CP30" s="627">
        <f>CP117</f>
        <v>90.92501</v>
      </c>
      <c r="CQ30" s="627"/>
      <c r="CR30" s="625" t="s">
        <v>180</v>
      </c>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row>
    <row r="31" spans="1:167" ht="42" customHeight="1" x14ac:dyDescent="0.25">
      <c r="B31" s="406" t="s">
        <v>1516</v>
      </c>
      <c r="C31" s="413" t="s">
        <v>790</v>
      </c>
      <c r="D31" s="399" t="s">
        <v>93</v>
      </c>
      <c r="E31" s="399" t="s">
        <v>180</v>
      </c>
      <c r="F31" s="628"/>
      <c r="G31" s="628"/>
      <c r="H31" s="628"/>
      <c r="I31" s="627">
        <f>I126</f>
        <v>0</v>
      </c>
      <c r="J31" s="627">
        <f>J126</f>
        <v>47.376000000000005</v>
      </c>
      <c r="K31" s="624"/>
      <c r="L31" s="624">
        <f>L126</f>
        <v>0</v>
      </c>
      <c r="M31" s="624">
        <f>M126</f>
        <v>47.376000000000005</v>
      </c>
      <c r="N31" s="624"/>
      <c r="O31" s="626">
        <f>O126</f>
        <v>0</v>
      </c>
      <c r="P31" s="624">
        <f>P126</f>
        <v>0</v>
      </c>
      <c r="Q31" s="626">
        <f>Q126</f>
        <v>0</v>
      </c>
      <c r="R31" s="626">
        <f>R126</f>
        <v>3.5030000000000001</v>
      </c>
      <c r="S31" s="624"/>
      <c r="T31" s="626">
        <f>T126</f>
        <v>3.5030000000000001</v>
      </c>
      <c r="U31" s="626">
        <f>U126</f>
        <v>50.879000000000005</v>
      </c>
      <c r="V31" s="626">
        <f>V126</f>
        <v>50.879000000000005</v>
      </c>
      <c r="W31" s="627"/>
      <c r="X31" s="627"/>
      <c r="Y31" s="627">
        <f>Y126</f>
        <v>0</v>
      </c>
      <c r="Z31" s="627">
        <f>Z126</f>
        <v>10</v>
      </c>
      <c r="AA31" s="627"/>
      <c r="AB31" s="627"/>
      <c r="AC31" s="627">
        <f>AC126</f>
        <v>10</v>
      </c>
      <c r="AD31" s="625"/>
      <c r="AE31" s="625"/>
      <c r="AF31" s="625"/>
      <c r="AG31" s="625"/>
      <c r="AH31" s="625"/>
      <c r="AI31" s="625"/>
      <c r="AJ31" s="627">
        <f>AJ126</f>
        <v>10</v>
      </c>
      <c r="AK31" s="627"/>
      <c r="AL31" s="627"/>
      <c r="AM31" s="627">
        <f>AM126</f>
        <v>10</v>
      </c>
      <c r="AN31" s="625"/>
      <c r="AO31" s="625"/>
      <c r="AP31" s="625"/>
      <c r="AQ31" s="625"/>
      <c r="AR31" s="625"/>
      <c r="AS31" s="625"/>
      <c r="AT31" s="627">
        <f>AT126</f>
        <v>30.277000000000001</v>
      </c>
      <c r="AU31" s="627"/>
      <c r="AV31" s="627"/>
      <c r="AW31" s="627">
        <f>AW126</f>
        <v>30.277000000000001</v>
      </c>
      <c r="AX31" s="625"/>
      <c r="AY31" s="627">
        <f>AY126</f>
        <v>18.826999999999998</v>
      </c>
      <c r="AZ31" s="627"/>
      <c r="BA31" s="627">
        <f>BA126</f>
        <v>0</v>
      </c>
      <c r="BB31" s="627">
        <f>BB126</f>
        <v>18.826999999999998</v>
      </c>
      <c r="BC31" s="625"/>
      <c r="BD31" s="627">
        <f>BD126</f>
        <v>10.602</v>
      </c>
      <c r="BE31" s="627"/>
      <c r="BF31" s="627"/>
      <c r="BG31" s="627">
        <f>BG126</f>
        <v>10.602</v>
      </c>
      <c r="BH31" s="625"/>
      <c r="BI31" s="627">
        <f>BI126</f>
        <v>10.602</v>
      </c>
      <c r="BJ31" s="627"/>
      <c r="BK31" s="627">
        <f>BK126</f>
        <v>0</v>
      </c>
      <c r="BL31" s="627">
        <f>BL126</f>
        <v>10.602</v>
      </c>
      <c r="BM31" s="627"/>
      <c r="BN31" s="625">
        <f>BN126</f>
        <v>0</v>
      </c>
      <c r="BO31" s="625"/>
      <c r="BP31" s="625"/>
      <c r="BQ31" s="625">
        <f>BQ126</f>
        <v>0</v>
      </c>
      <c r="BR31" s="625"/>
      <c r="BS31" s="627">
        <f>BS126</f>
        <v>0</v>
      </c>
      <c r="BT31" s="627"/>
      <c r="BU31" s="627">
        <f>BU126</f>
        <v>0</v>
      </c>
      <c r="BV31" s="627">
        <f>BV126</f>
        <v>0</v>
      </c>
      <c r="BW31" s="627"/>
      <c r="BX31" s="627">
        <f>BX126</f>
        <v>0</v>
      </c>
      <c r="BY31" s="627"/>
      <c r="BZ31" s="627"/>
      <c r="CA31" s="627">
        <f>CA126</f>
        <v>0</v>
      </c>
      <c r="CB31" s="625"/>
      <c r="CC31" s="627">
        <f>CC126</f>
        <v>0</v>
      </c>
      <c r="CD31" s="627"/>
      <c r="CE31" s="627">
        <f>CE126</f>
        <v>0</v>
      </c>
      <c r="CF31" s="627">
        <f>CF126</f>
        <v>0</v>
      </c>
      <c r="CG31" s="627"/>
      <c r="CH31" s="627">
        <f>CH126</f>
        <v>50.879000000000005</v>
      </c>
      <c r="CI31" s="625"/>
      <c r="CJ31" s="625"/>
      <c r="CK31" s="627">
        <f>CK126</f>
        <v>50.879000000000005</v>
      </c>
      <c r="CL31" s="625"/>
      <c r="CM31" s="627">
        <f>CM126</f>
        <v>29.429000000000002</v>
      </c>
      <c r="CN31" s="627"/>
      <c r="CO31" s="627">
        <f>CO126</f>
        <v>0</v>
      </c>
      <c r="CP31" s="627">
        <f>CP126</f>
        <v>29.429000000000002</v>
      </c>
      <c r="CQ31" s="627"/>
      <c r="CR31" s="610"/>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row>
    <row r="32" spans="1:167" s="29" customFormat="1" ht="42" customHeight="1" x14ac:dyDescent="0.25">
      <c r="B32" s="406" t="s">
        <v>1517</v>
      </c>
      <c r="C32" s="413" t="s">
        <v>791</v>
      </c>
      <c r="D32" s="399" t="s">
        <v>93</v>
      </c>
      <c r="E32" s="399" t="s">
        <v>180</v>
      </c>
      <c r="F32" s="625" t="s">
        <v>180</v>
      </c>
      <c r="G32" s="625" t="s">
        <v>180</v>
      </c>
      <c r="H32" s="625" t="s">
        <v>180</v>
      </c>
      <c r="I32" s="396"/>
      <c r="J32" s="396"/>
      <c r="K32" s="624" t="s">
        <v>180</v>
      </c>
      <c r="L32" s="624">
        <f>L134</f>
        <v>0</v>
      </c>
      <c r="M32" s="624">
        <f>M134</f>
        <v>0</v>
      </c>
      <c r="N32" s="624" t="s">
        <v>180</v>
      </c>
      <c r="O32" s="626"/>
      <c r="P32" s="624">
        <f>P134</f>
        <v>0</v>
      </c>
      <c r="Q32" s="396">
        <f>Q134</f>
        <v>0</v>
      </c>
      <c r="R32" s="396"/>
      <c r="S32" s="610">
        <v>0</v>
      </c>
      <c r="T32" s="396"/>
      <c r="U32" s="396"/>
      <c r="V32" s="396"/>
      <c r="W32" s="396"/>
      <c r="X32" s="396"/>
      <c r="Y32" s="396"/>
      <c r="Z32" s="396"/>
      <c r="AA32" s="396">
        <v>0</v>
      </c>
      <c r="AB32" s="396">
        <v>0</v>
      </c>
      <c r="AC32" s="396"/>
      <c r="AD32" s="610">
        <v>0</v>
      </c>
      <c r="AE32" s="610">
        <v>0</v>
      </c>
      <c r="AF32" s="610">
        <v>0</v>
      </c>
      <c r="AG32" s="610">
        <v>0</v>
      </c>
      <c r="AH32" s="610">
        <v>0</v>
      </c>
      <c r="AI32" s="610">
        <v>0</v>
      </c>
      <c r="AJ32" s="396"/>
      <c r="AK32" s="396">
        <v>0</v>
      </c>
      <c r="AL32" s="396">
        <v>0</v>
      </c>
      <c r="AM32" s="396"/>
      <c r="AN32" s="610">
        <v>0</v>
      </c>
      <c r="AO32" s="610">
        <v>0</v>
      </c>
      <c r="AP32" s="610">
        <v>0</v>
      </c>
      <c r="AQ32" s="610">
        <v>0</v>
      </c>
      <c r="AR32" s="610">
        <v>0</v>
      </c>
      <c r="AS32" s="610">
        <v>0</v>
      </c>
      <c r="AT32" s="396"/>
      <c r="AU32" s="396">
        <v>0</v>
      </c>
      <c r="AV32" s="396">
        <v>0</v>
      </c>
      <c r="AW32" s="396"/>
      <c r="AX32" s="610"/>
      <c r="AY32" s="396"/>
      <c r="AZ32" s="396">
        <v>0</v>
      </c>
      <c r="BA32" s="396">
        <v>0</v>
      </c>
      <c r="BB32" s="396"/>
      <c r="BC32" s="610"/>
      <c r="BD32" s="396"/>
      <c r="BE32" s="396"/>
      <c r="BF32" s="396"/>
      <c r="BG32" s="396"/>
      <c r="BH32" s="610"/>
      <c r="BI32" s="396"/>
      <c r="BJ32" s="396">
        <v>0</v>
      </c>
      <c r="BK32" s="396">
        <v>0</v>
      </c>
      <c r="BL32" s="396"/>
      <c r="BM32" s="396"/>
      <c r="BN32" s="610"/>
      <c r="BO32" s="610">
        <v>0</v>
      </c>
      <c r="BP32" s="610">
        <v>0</v>
      </c>
      <c r="BQ32" s="610"/>
      <c r="BR32" s="610"/>
      <c r="BS32" s="396"/>
      <c r="BT32" s="396">
        <v>0</v>
      </c>
      <c r="BU32" s="396">
        <v>0</v>
      </c>
      <c r="BV32" s="396"/>
      <c r="BW32" s="396"/>
      <c r="BX32" s="396"/>
      <c r="BY32" s="396"/>
      <c r="BZ32" s="396"/>
      <c r="CA32" s="396"/>
      <c r="CB32" s="610"/>
      <c r="CC32" s="396"/>
      <c r="CD32" s="396">
        <v>0</v>
      </c>
      <c r="CE32" s="396">
        <v>0</v>
      </c>
      <c r="CF32" s="396"/>
      <c r="CG32" s="396"/>
      <c r="CH32" s="396"/>
      <c r="CI32" s="610"/>
      <c r="CJ32" s="610"/>
      <c r="CK32" s="610"/>
      <c r="CL32" s="610"/>
      <c r="CM32" s="396"/>
      <c r="CN32" s="396">
        <v>0</v>
      </c>
      <c r="CO32" s="396">
        <v>0</v>
      </c>
      <c r="CP32" s="396"/>
      <c r="CQ32" s="396"/>
      <c r="CR32" s="610" t="s">
        <v>180</v>
      </c>
    </row>
    <row r="33" spans="1:167" s="66" customFormat="1" ht="42" customHeight="1" x14ac:dyDescent="0.25">
      <c r="A33" s="29"/>
      <c r="B33" s="406" t="s">
        <v>1518</v>
      </c>
      <c r="C33" s="413" t="s">
        <v>792</v>
      </c>
      <c r="D33" s="399" t="s">
        <v>93</v>
      </c>
      <c r="E33" s="399" t="s">
        <v>180</v>
      </c>
      <c r="F33" s="625" t="s">
        <v>180</v>
      </c>
      <c r="G33" s="625" t="s">
        <v>180</v>
      </c>
      <c r="H33" s="625" t="s">
        <v>180</v>
      </c>
      <c r="I33" s="396"/>
      <c r="J33" s="396"/>
      <c r="K33" s="624" t="s">
        <v>180</v>
      </c>
      <c r="L33" s="624">
        <f>L141</f>
        <v>0</v>
      </c>
      <c r="M33" s="624">
        <f>M141</f>
        <v>0</v>
      </c>
      <c r="N33" s="624" t="s">
        <v>180</v>
      </c>
      <c r="O33" s="626"/>
      <c r="P33" s="624">
        <f>P141</f>
        <v>0</v>
      </c>
      <c r="Q33" s="626">
        <f>Q141</f>
        <v>0</v>
      </c>
      <c r="R33" s="626"/>
      <c r="S33" s="624">
        <f>SUBTOTAL(9,S34)</f>
        <v>0</v>
      </c>
      <c r="T33" s="626"/>
      <c r="U33" s="626"/>
      <c r="V33" s="626"/>
      <c r="W33" s="626"/>
      <c r="X33" s="626"/>
      <c r="Y33" s="626"/>
      <c r="Z33" s="626"/>
      <c r="AA33" s="626">
        <f>SUBTOTAL(9,AA34)</f>
        <v>0</v>
      </c>
      <c r="AB33" s="626">
        <f>SUBTOTAL(9,AB34)</f>
        <v>0</v>
      </c>
      <c r="AC33" s="626"/>
      <c r="AD33" s="624">
        <f t="shared" ref="AD33:AI33" si="6">SUBTOTAL(9,AD34)</f>
        <v>0</v>
      </c>
      <c r="AE33" s="624">
        <f t="shared" si="6"/>
        <v>0</v>
      </c>
      <c r="AF33" s="624">
        <f t="shared" si="6"/>
        <v>0</v>
      </c>
      <c r="AG33" s="624">
        <f t="shared" si="6"/>
        <v>0</v>
      </c>
      <c r="AH33" s="624">
        <f t="shared" si="6"/>
        <v>0</v>
      </c>
      <c r="AI33" s="624">
        <f t="shared" si="6"/>
        <v>0</v>
      </c>
      <c r="AJ33" s="626"/>
      <c r="AK33" s="626">
        <f>SUBTOTAL(9,AK34)</f>
        <v>0</v>
      </c>
      <c r="AL33" s="626">
        <f>SUBTOTAL(9,AL34)</f>
        <v>0</v>
      </c>
      <c r="AM33" s="626"/>
      <c r="AN33" s="624">
        <f t="shared" ref="AN33:AS33" si="7">SUBTOTAL(9,AN34)</f>
        <v>0</v>
      </c>
      <c r="AO33" s="624">
        <f t="shared" si="7"/>
        <v>0</v>
      </c>
      <c r="AP33" s="624">
        <f t="shared" si="7"/>
        <v>0</v>
      </c>
      <c r="AQ33" s="624">
        <f t="shared" si="7"/>
        <v>0</v>
      </c>
      <c r="AR33" s="624">
        <f t="shared" si="7"/>
        <v>0</v>
      </c>
      <c r="AS33" s="624">
        <f t="shared" si="7"/>
        <v>0</v>
      </c>
      <c r="AT33" s="626"/>
      <c r="AU33" s="626">
        <f>SUBTOTAL(9,AU34)</f>
        <v>0</v>
      </c>
      <c r="AV33" s="626">
        <f>SUBTOTAL(9,AV34)</f>
        <v>0</v>
      </c>
      <c r="AW33" s="626"/>
      <c r="AX33" s="624"/>
      <c r="AY33" s="626">
        <f>AY141</f>
        <v>13.462</v>
      </c>
      <c r="AZ33" s="626">
        <f>SUBTOTAL(9,AZ34)</f>
        <v>0</v>
      </c>
      <c r="BA33" s="626">
        <f>SUBTOTAL(9,BA34)</f>
        <v>0</v>
      </c>
      <c r="BB33" s="626">
        <f>BB141</f>
        <v>13.462</v>
      </c>
      <c r="BC33" s="624"/>
      <c r="BD33" s="626">
        <f>BD141</f>
        <v>9.9999999999999995E-7</v>
      </c>
      <c r="BE33" s="626">
        <f>SUBTOTAL(9,BE34)</f>
        <v>0</v>
      </c>
      <c r="BF33" s="626">
        <f>SUBTOTAL(9,BF34)</f>
        <v>0</v>
      </c>
      <c r="BG33" s="626">
        <f>BG141</f>
        <v>9.9999999999999995E-7</v>
      </c>
      <c r="BH33" s="624"/>
      <c r="BI33" s="626">
        <f>BI141</f>
        <v>13.625</v>
      </c>
      <c r="BJ33" s="626">
        <f>SUBTOTAL(9,BJ34)</f>
        <v>0</v>
      </c>
      <c r="BK33" s="626">
        <f>SUBTOTAL(9,BK34)</f>
        <v>0</v>
      </c>
      <c r="BL33" s="626">
        <f>BL141</f>
        <v>13.625</v>
      </c>
      <c r="BM33" s="626"/>
      <c r="BN33" s="624"/>
      <c r="BO33" s="624">
        <f>SUBTOTAL(9,BO34)</f>
        <v>0</v>
      </c>
      <c r="BP33" s="624">
        <f>SUBTOTAL(9,BP34)</f>
        <v>0</v>
      </c>
      <c r="BQ33" s="624"/>
      <c r="BR33" s="624"/>
      <c r="BS33" s="626"/>
      <c r="BT33" s="626">
        <f>SUBTOTAL(9,BT34)</f>
        <v>0</v>
      </c>
      <c r="BU33" s="626">
        <f>SUBTOTAL(9,BU34)</f>
        <v>0</v>
      </c>
      <c r="BV33" s="626"/>
      <c r="BW33" s="626"/>
      <c r="BX33" s="626"/>
      <c r="BY33" s="626"/>
      <c r="BZ33" s="626"/>
      <c r="CA33" s="626"/>
      <c r="CB33" s="624"/>
      <c r="CC33" s="626"/>
      <c r="CD33" s="626">
        <f>SUBTOTAL(9,CD34)</f>
        <v>0</v>
      </c>
      <c r="CE33" s="626">
        <f>SUBTOTAL(9,CE34)</f>
        <v>0</v>
      </c>
      <c r="CF33" s="626"/>
      <c r="CG33" s="626"/>
      <c r="CH33" s="626">
        <f>CH141</f>
        <v>1.1000020000000001E-6</v>
      </c>
      <c r="CI33" s="624">
        <f>SUBTOTAL(9,CI34)</f>
        <v>0</v>
      </c>
      <c r="CJ33" s="624">
        <f>SUBTOTAL(9,CJ34)</f>
        <v>0</v>
      </c>
      <c r="CK33" s="626">
        <f>CK141</f>
        <v>1.1000020000000001E-6</v>
      </c>
      <c r="CL33" s="624"/>
      <c r="CM33" s="626">
        <f>CM141</f>
        <v>27.087</v>
      </c>
      <c r="CN33" s="626">
        <f>SUBTOTAL(9,CN34)</f>
        <v>0</v>
      </c>
      <c r="CO33" s="626">
        <f>SUBTOTAL(9,CO34)</f>
        <v>0</v>
      </c>
      <c r="CP33" s="626">
        <f>CP141</f>
        <v>27.087</v>
      </c>
      <c r="CQ33" s="626"/>
      <c r="CR33" s="610" t="s">
        <v>180</v>
      </c>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row>
    <row r="34" spans="1:167" ht="42" customHeight="1" x14ac:dyDescent="0.25">
      <c r="B34" s="406" t="s">
        <v>1519</v>
      </c>
      <c r="C34" s="413" t="s">
        <v>103</v>
      </c>
      <c r="D34" s="399" t="s">
        <v>93</v>
      </c>
      <c r="E34" s="399" t="s">
        <v>180</v>
      </c>
      <c r="F34" s="628"/>
      <c r="G34" s="628"/>
      <c r="H34" s="628"/>
      <c r="I34" s="396"/>
      <c r="J34" s="396"/>
      <c r="K34" s="624"/>
      <c r="L34" s="624">
        <f t="shared" ref="L34:M37" si="8">L149</f>
        <v>0</v>
      </c>
      <c r="M34" s="624">
        <f t="shared" si="8"/>
        <v>0</v>
      </c>
      <c r="N34" s="624"/>
      <c r="O34" s="626"/>
      <c r="P34" s="624">
        <f t="shared" ref="P34:Q37" si="9">P149</f>
        <v>0</v>
      </c>
      <c r="Q34" s="626">
        <f t="shared" si="9"/>
        <v>0</v>
      </c>
      <c r="R34" s="626"/>
      <c r="S34" s="624"/>
      <c r="T34" s="626"/>
      <c r="U34" s="626"/>
      <c r="V34" s="626"/>
      <c r="W34" s="626"/>
      <c r="X34" s="626"/>
      <c r="Y34" s="626"/>
      <c r="Z34" s="626"/>
      <c r="AA34" s="626"/>
      <c r="AB34" s="626"/>
      <c r="AC34" s="626"/>
      <c r="AD34" s="624"/>
      <c r="AE34" s="624"/>
      <c r="AF34" s="624"/>
      <c r="AG34" s="624"/>
      <c r="AH34" s="624"/>
      <c r="AI34" s="624"/>
      <c r="AJ34" s="626"/>
      <c r="AK34" s="626"/>
      <c r="AL34" s="626"/>
      <c r="AM34" s="626"/>
      <c r="AN34" s="624"/>
      <c r="AO34" s="624"/>
      <c r="AP34" s="624"/>
      <c r="AQ34" s="624"/>
      <c r="AR34" s="624"/>
      <c r="AS34" s="624"/>
      <c r="AT34" s="626"/>
      <c r="AU34" s="626"/>
      <c r="AV34" s="626"/>
      <c r="AW34" s="626"/>
      <c r="AX34" s="624"/>
      <c r="AY34" s="626"/>
      <c r="AZ34" s="626"/>
      <c r="BA34" s="626"/>
      <c r="BB34" s="626"/>
      <c r="BC34" s="624"/>
      <c r="BD34" s="626"/>
      <c r="BE34" s="626"/>
      <c r="BF34" s="626"/>
      <c r="BG34" s="626"/>
      <c r="BH34" s="624"/>
      <c r="BI34" s="626"/>
      <c r="BJ34" s="626"/>
      <c r="BK34" s="626"/>
      <c r="BL34" s="626"/>
      <c r="BM34" s="626"/>
      <c r="BN34" s="624"/>
      <c r="BO34" s="624"/>
      <c r="BP34" s="624"/>
      <c r="BQ34" s="624"/>
      <c r="BR34" s="624"/>
      <c r="BS34" s="626"/>
      <c r="BT34" s="626"/>
      <c r="BU34" s="626"/>
      <c r="BV34" s="626"/>
      <c r="BW34" s="626"/>
      <c r="BX34" s="626"/>
      <c r="BY34" s="626"/>
      <c r="BZ34" s="626"/>
      <c r="CA34" s="626"/>
      <c r="CB34" s="624"/>
      <c r="CC34" s="626"/>
      <c r="CD34" s="626"/>
      <c r="CE34" s="626"/>
      <c r="CF34" s="626"/>
      <c r="CG34" s="626"/>
      <c r="CH34" s="626"/>
      <c r="CI34" s="624"/>
      <c r="CJ34" s="624"/>
      <c r="CK34" s="624"/>
      <c r="CL34" s="624"/>
      <c r="CM34" s="626"/>
      <c r="CN34" s="626"/>
      <c r="CO34" s="626"/>
      <c r="CP34" s="626"/>
      <c r="CQ34" s="626"/>
      <c r="CR34" s="610"/>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row>
    <row r="35" spans="1:167" ht="42" customHeight="1" x14ac:dyDescent="0.25">
      <c r="B35" s="406" t="s">
        <v>1520</v>
      </c>
      <c r="C35" s="413" t="s">
        <v>105</v>
      </c>
      <c r="D35" s="399" t="s">
        <v>93</v>
      </c>
      <c r="E35" s="399" t="s">
        <v>180</v>
      </c>
      <c r="F35" s="628"/>
      <c r="G35" s="628"/>
      <c r="H35" s="628"/>
      <c r="I35" s="396"/>
      <c r="J35" s="396"/>
      <c r="K35" s="624"/>
      <c r="L35" s="624">
        <f t="shared" si="8"/>
        <v>0</v>
      </c>
      <c r="M35" s="624">
        <f t="shared" si="8"/>
        <v>0</v>
      </c>
      <c r="N35" s="624"/>
      <c r="O35" s="626"/>
      <c r="P35" s="624">
        <f t="shared" si="9"/>
        <v>0</v>
      </c>
      <c r="Q35" s="626">
        <f t="shared" si="9"/>
        <v>0</v>
      </c>
      <c r="R35" s="626"/>
      <c r="S35" s="624"/>
      <c r="T35" s="626"/>
      <c r="U35" s="626"/>
      <c r="V35" s="626"/>
      <c r="W35" s="626"/>
      <c r="X35" s="626"/>
      <c r="Y35" s="626"/>
      <c r="Z35" s="626"/>
      <c r="AA35" s="626"/>
      <c r="AB35" s="626"/>
      <c r="AC35" s="626"/>
      <c r="AD35" s="624"/>
      <c r="AE35" s="624"/>
      <c r="AF35" s="624"/>
      <c r="AG35" s="624"/>
      <c r="AH35" s="624"/>
      <c r="AI35" s="624"/>
      <c r="AJ35" s="626"/>
      <c r="AK35" s="626"/>
      <c r="AL35" s="626"/>
      <c r="AM35" s="626"/>
      <c r="AN35" s="624"/>
      <c r="AO35" s="624"/>
      <c r="AP35" s="624"/>
      <c r="AQ35" s="624"/>
      <c r="AR35" s="624"/>
      <c r="AS35" s="624"/>
      <c r="AT35" s="626"/>
      <c r="AU35" s="626"/>
      <c r="AV35" s="626"/>
      <c r="AW35" s="626"/>
      <c r="AX35" s="624"/>
      <c r="AY35" s="626"/>
      <c r="AZ35" s="626"/>
      <c r="BA35" s="626"/>
      <c r="BB35" s="626"/>
      <c r="BC35" s="624"/>
      <c r="BD35" s="626"/>
      <c r="BE35" s="626"/>
      <c r="BF35" s="626"/>
      <c r="BG35" s="626"/>
      <c r="BH35" s="624"/>
      <c r="BI35" s="626"/>
      <c r="BJ35" s="626"/>
      <c r="BK35" s="626"/>
      <c r="BL35" s="626"/>
      <c r="BM35" s="626"/>
      <c r="BN35" s="624"/>
      <c r="BO35" s="624"/>
      <c r="BP35" s="624"/>
      <c r="BQ35" s="624"/>
      <c r="BR35" s="624"/>
      <c r="BS35" s="626"/>
      <c r="BT35" s="626"/>
      <c r="BU35" s="626"/>
      <c r="BV35" s="626"/>
      <c r="BW35" s="626"/>
      <c r="BX35" s="626"/>
      <c r="BY35" s="626"/>
      <c r="BZ35" s="626"/>
      <c r="CA35" s="626"/>
      <c r="CB35" s="624"/>
      <c r="CC35" s="626"/>
      <c r="CD35" s="626"/>
      <c r="CE35" s="626"/>
      <c r="CF35" s="626"/>
      <c r="CG35" s="626"/>
      <c r="CH35" s="626"/>
      <c r="CI35" s="624"/>
      <c r="CJ35" s="624"/>
      <c r="CK35" s="624"/>
      <c r="CL35" s="624"/>
      <c r="CM35" s="626"/>
      <c r="CN35" s="626"/>
      <c r="CO35" s="626"/>
      <c r="CP35" s="626"/>
      <c r="CQ35" s="626"/>
      <c r="CR35" s="610"/>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row>
    <row r="36" spans="1:167" ht="42" customHeight="1" x14ac:dyDescent="0.25">
      <c r="B36" s="406" t="s">
        <v>98</v>
      </c>
      <c r="C36" s="395" t="s">
        <v>1521</v>
      </c>
      <c r="D36" s="399" t="s">
        <v>93</v>
      </c>
      <c r="E36" s="399" t="s">
        <v>180</v>
      </c>
      <c r="F36" s="628"/>
      <c r="G36" s="628"/>
      <c r="H36" s="628"/>
      <c r="I36" s="396">
        <f>I151</f>
        <v>0</v>
      </c>
      <c r="J36" s="396">
        <f>J151</f>
        <v>0</v>
      </c>
      <c r="K36" s="624"/>
      <c r="L36" s="624">
        <f t="shared" si="8"/>
        <v>0</v>
      </c>
      <c r="M36" s="624">
        <f t="shared" si="8"/>
        <v>0</v>
      </c>
      <c r="N36" s="624"/>
      <c r="O36" s="626">
        <f>O151</f>
        <v>0</v>
      </c>
      <c r="P36" s="624">
        <f t="shared" si="9"/>
        <v>0</v>
      </c>
      <c r="Q36" s="626">
        <f t="shared" si="9"/>
        <v>0</v>
      </c>
      <c r="R36" s="626">
        <f>R151</f>
        <v>0</v>
      </c>
      <c r="S36" s="624"/>
      <c r="T36" s="626">
        <f>T151</f>
        <v>0</v>
      </c>
      <c r="U36" s="626">
        <f>U151</f>
        <v>0</v>
      </c>
      <c r="V36" s="626">
        <f>V151</f>
        <v>0</v>
      </c>
      <c r="W36" s="626"/>
      <c r="X36" s="626"/>
      <c r="Y36" s="626">
        <f>Y151</f>
        <v>0</v>
      </c>
      <c r="Z36" s="626">
        <f>Z151</f>
        <v>0</v>
      </c>
      <c r="AA36" s="626"/>
      <c r="AB36" s="626"/>
      <c r="AC36" s="626">
        <f>AC151</f>
        <v>0</v>
      </c>
      <c r="AD36" s="624"/>
      <c r="AE36" s="624"/>
      <c r="AF36" s="624"/>
      <c r="AG36" s="624"/>
      <c r="AH36" s="624"/>
      <c r="AI36" s="624"/>
      <c r="AJ36" s="626">
        <f>AJ151</f>
        <v>0</v>
      </c>
      <c r="AK36" s="626"/>
      <c r="AL36" s="626"/>
      <c r="AM36" s="626">
        <f>AM151</f>
        <v>0</v>
      </c>
      <c r="AN36" s="624"/>
      <c r="AO36" s="624"/>
      <c r="AP36" s="624"/>
      <c r="AQ36" s="624"/>
      <c r="AR36" s="624"/>
      <c r="AS36" s="624"/>
      <c r="AT36" s="626">
        <f>AT151</f>
        <v>0</v>
      </c>
      <c r="AU36" s="626"/>
      <c r="AV36" s="626"/>
      <c r="AW36" s="626">
        <f>AW151</f>
        <v>0</v>
      </c>
      <c r="AX36" s="624"/>
      <c r="AY36" s="626">
        <f>AY151</f>
        <v>0</v>
      </c>
      <c r="AZ36" s="626"/>
      <c r="BA36" s="626"/>
      <c r="BB36" s="626">
        <f>BB151</f>
        <v>0</v>
      </c>
      <c r="BC36" s="624"/>
      <c r="BD36" s="626">
        <f>BD151</f>
        <v>0</v>
      </c>
      <c r="BE36" s="626"/>
      <c r="BF36" s="626"/>
      <c r="BG36" s="626">
        <f>BG151</f>
        <v>0</v>
      </c>
      <c r="BH36" s="624"/>
      <c r="BI36" s="626">
        <f>BI151</f>
        <v>0</v>
      </c>
      <c r="BJ36" s="626"/>
      <c r="BK36" s="626"/>
      <c r="BL36" s="626">
        <f>BL151</f>
        <v>0</v>
      </c>
      <c r="BM36" s="626"/>
      <c r="BN36" s="624">
        <f>BN151</f>
        <v>0</v>
      </c>
      <c r="BO36" s="624"/>
      <c r="BP36" s="624"/>
      <c r="BQ36" s="624">
        <f>BQ151</f>
        <v>0</v>
      </c>
      <c r="BR36" s="624"/>
      <c r="BS36" s="626">
        <f>BS151</f>
        <v>0</v>
      </c>
      <c r="BT36" s="626"/>
      <c r="BU36" s="626"/>
      <c r="BV36" s="626">
        <f>BV151</f>
        <v>0</v>
      </c>
      <c r="BW36" s="626"/>
      <c r="BX36" s="626">
        <f>BX151</f>
        <v>0</v>
      </c>
      <c r="BY36" s="626"/>
      <c r="BZ36" s="626"/>
      <c r="CA36" s="626">
        <f>CA151</f>
        <v>0</v>
      </c>
      <c r="CB36" s="624"/>
      <c r="CC36" s="626">
        <f>CC151</f>
        <v>0</v>
      </c>
      <c r="CD36" s="626"/>
      <c r="CE36" s="626"/>
      <c r="CF36" s="626">
        <f>CF151</f>
        <v>0</v>
      </c>
      <c r="CG36" s="626"/>
      <c r="CH36" s="626">
        <f>CH151</f>
        <v>0</v>
      </c>
      <c r="CI36" s="624"/>
      <c r="CJ36" s="624"/>
      <c r="CK36" s="626">
        <f>CK151</f>
        <v>0</v>
      </c>
      <c r="CL36" s="624"/>
      <c r="CM36" s="626">
        <f>CM151</f>
        <v>0</v>
      </c>
      <c r="CN36" s="626"/>
      <c r="CO36" s="626"/>
      <c r="CP36" s="626">
        <f>CP151</f>
        <v>0</v>
      </c>
      <c r="CQ36" s="626"/>
      <c r="CR36" s="610"/>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row>
    <row r="37" spans="1:167" s="29" customFormat="1" ht="42" customHeight="1" x14ac:dyDescent="0.25">
      <c r="B37" s="406" t="s">
        <v>1522</v>
      </c>
      <c r="C37" s="395" t="s">
        <v>789</v>
      </c>
      <c r="D37" s="399" t="s">
        <v>93</v>
      </c>
      <c r="E37" s="399" t="s">
        <v>180</v>
      </c>
      <c r="F37" s="627" t="s">
        <v>180</v>
      </c>
      <c r="G37" s="627" t="s">
        <v>180</v>
      </c>
      <c r="H37" s="627" t="s">
        <v>180</v>
      </c>
      <c r="I37" s="396"/>
      <c r="J37" s="396"/>
      <c r="K37" s="626" t="s">
        <v>180</v>
      </c>
      <c r="L37" s="626">
        <f t="shared" si="8"/>
        <v>0</v>
      </c>
      <c r="M37" s="626">
        <f t="shared" si="8"/>
        <v>0</v>
      </c>
      <c r="N37" s="626" t="s">
        <v>180</v>
      </c>
      <c r="O37" s="626"/>
      <c r="P37" s="626">
        <f t="shared" si="9"/>
        <v>0</v>
      </c>
      <c r="Q37" s="396">
        <f t="shared" si="9"/>
        <v>0</v>
      </c>
      <c r="R37" s="396"/>
      <c r="S37" s="610">
        <f>S38+S39</f>
        <v>0</v>
      </c>
      <c r="T37" s="396"/>
      <c r="U37" s="396"/>
      <c r="V37" s="396"/>
      <c r="W37" s="396">
        <f>W38+W39</f>
        <v>0</v>
      </c>
      <c r="X37" s="396">
        <f>X38+X39</f>
        <v>0</v>
      </c>
      <c r="Y37" s="396"/>
      <c r="Z37" s="396"/>
      <c r="AA37" s="396">
        <f>AA38+AA39</f>
        <v>0</v>
      </c>
      <c r="AB37" s="396">
        <f>AB38+AB39</f>
        <v>0</v>
      </c>
      <c r="AC37" s="396"/>
      <c r="AD37" s="610">
        <f t="shared" ref="AD37:AI37" si="10">AD38+AD39</f>
        <v>0</v>
      </c>
      <c r="AE37" s="610">
        <f t="shared" si="10"/>
        <v>0</v>
      </c>
      <c r="AF37" s="610">
        <f t="shared" si="10"/>
        <v>0</v>
      </c>
      <c r="AG37" s="610">
        <f t="shared" si="10"/>
        <v>0</v>
      </c>
      <c r="AH37" s="610">
        <f t="shared" si="10"/>
        <v>0</v>
      </c>
      <c r="AI37" s="610">
        <f t="shared" si="10"/>
        <v>0</v>
      </c>
      <c r="AJ37" s="396"/>
      <c r="AK37" s="396">
        <f>AK38+AK39</f>
        <v>0</v>
      </c>
      <c r="AL37" s="396">
        <f>AL38+AL39</f>
        <v>0</v>
      </c>
      <c r="AM37" s="396"/>
      <c r="AN37" s="610">
        <f t="shared" ref="AN37:AS37" si="11">AN38+AN39</f>
        <v>0</v>
      </c>
      <c r="AO37" s="610">
        <f t="shared" si="11"/>
        <v>0</v>
      </c>
      <c r="AP37" s="610">
        <f t="shared" si="11"/>
        <v>0</v>
      </c>
      <c r="AQ37" s="610">
        <f t="shared" si="11"/>
        <v>0</v>
      </c>
      <c r="AR37" s="610">
        <f t="shared" si="11"/>
        <v>0</v>
      </c>
      <c r="AS37" s="610">
        <f t="shared" si="11"/>
        <v>0</v>
      </c>
      <c r="AT37" s="396"/>
      <c r="AU37" s="396">
        <f>AU38+AU39</f>
        <v>0</v>
      </c>
      <c r="AV37" s="396">
        <f>AV38+AV39</f>
        <v>0</v>
      </c>
      <c r="AW37" s="396"/>
      <c r="AX37" s="610">
        <f>AX38+AX39</f>
        <v>0</v>
      </c>
      <c r="AY37" s="396"/>
      <c r="AZ37" s="396">
        <f>AZ38+AZ39</f>
        <v>0</v>
      </c>
      <c r="BA37" s="396">
        <f>BA38+BA39</f>
        <v>0</v>
      </c>
      <c r="BB37" s="396"/>
      <c r="BC37" s="610">
        <f>BC38+BC39</f>
        <v>0</v>
      </c>
      <c r="BD37" s="396"/>
      <c r="BE37" s="396"/>
      <c r="BF37" s="396"/>
      <c r="BG37" s="396"/>
      <c r="BH37" s="610">
        <f>BH38+BH39</f>
        <v>0</v>
      </c>
      <c r="BI37" s="396"/>
      <c r="BJ37" s="396">
        <f>BJ38+BJ39</f>
        <v>0</v>
      </c>
      <c r="BK37" s="396">
        <f>BK38+BK39</f>
        <v>0</v>
      </c>
      <c r="BL37" s="396"/>
      <c r="BM37" s="396">
        <f>BM38+BM39</f>
        <v>0</v>
      </c>
      <c r="BN37" s="610"/>
      <c r="BO37" s="610">
        <f>BO38+BO39</f>
        <v>0</v>
      </c>
      <c r="BP37" s="610">
        <f>BP38+BP39</f>
        <v>0</v>
      </c>
      <c r="BQ37" s="610"/>
      <c r="BR37" s="610"/>
      <c r="BS37" s="396"/>
      <c r="BT37" s="396">
        <f>BT38+BT39</f>
        <v>0</v>
      </c>
      <c r="BU37" s="396">
        <f>BU38+BU39</f>
        <v>0</v>
      </c>
      <c r="BV37" s="396"/>
      <c r="BW37" s="396">
        <f>BW38+BW39</f>
        <v>0</v>
      </c>
      <c r="BX37" s="396"/>
      <c r="BY37" s="396"/>
      <c r="BZ37" s="396"/>
      <c r="CA37" s="396"/>
      <c r="CB37" s="610"/>
      <c r="CC37" s="396"/>
      <c r="CD37" s="396">
        <f>CD38+CD39</f>
        <v>0</v>
      </c>
      <c r="CE37" s="396">
        <f>CE38+CE39</f>
        <v>0</v>
      </c>
      <c r="CF37" s="396"/>
      <c r="CG37" s="396">
        <f>CG38+CG39</f>
        <v>0</v>
      </c>
      <c r="CH37" s="396"/>
      <c r="CI37" s="610"/>
      <c r="CJ37" s="610"/>
      <c r="CK37" s="610"/>
      <c r="CL37" s="610"/>
      <c r="CM37" s="396"/>
      <c r="CN37" s="396">
        <f>CN38+CN39</f>
        <v>0</v>
      </c>
      <c r="CO37" s="396">
        <f>CO38+CO39</f>
        <v>0</v>
      </c>
      <c r="CP37" s="396"/>
      <c r="CQ37" s="396">
        <f>CQ38+CQ39</f>
        <v>0</v>
      </c>
      <c r="CR37" s="396" t="s">
        <v>180</v>
      </c>
    </row>
    <row r="38" spans="1:167" s="29" customFormat="1" ht="42" customHeight="1" x14ac:dyDescent="0.25">
      <c r="B38" s="406" t="s">
        <v>1523</v>
      </c>
      <c r="C38" s="395" t="s">
        <v>1524</v>
      </c>
      <c r="D38" s="399" t="s">
        <v>93</v>
      </c>
      <c r="E38" s="399" t="s">
        <v>180</v>
      </c>
      <c r="F38" s="625" t="s">
        <v>180</v>
      </c>
      <c r="G38" s="625" t="s">
        <v>180</v>
      </c>
      <c r="H38" s="625" t="s">
        <v>180</v>
      </c>
      <c r="I38" s="396"/>
      <c r="J38" s="396"/>
      <c r="K38" s="624" t="s">
        <v>180</v>
      </c>
      <c r="L38" s="624">
        <f>L158</f>
        <v>0</v>
      </c>
      <c r="M38" s="624">
        <f>M158</f>
        <v>0</v>
      </c>
      <c r="N38" s="624" t="s">
        <v>180</v>
      </c>
      <c r="O38" s="626"/>
      <c r="P38" s="624">
        <f>P158</f>
        <v>0</v>
      </c>
      <c r="Q38" s="396">
        <f>Q158</f>
        <v>0</v>
      </c>
      <c r="R38" s="396"/>
      <c r="S38" s="610">
        <v>0</v>
      </c>
      <c r="T38" s="396"/>
      <c r="U38" s="396"/>
      <c r="V38" s="396"/>
      <c r="W38" s="396">
        <v>0</v>
      </c>
      <c r="X38" s="396">
        <v>0</v>
      </c>
      <c r="Y38" s="396"/>
      <c r="Z38" s="396"/>
      <c r="AA38" s="396">
        <v>0</v>
      </c>
      <c r="AB38" s="396">
        <v>0</v>
      </c>
      <c r="AC38" s="396"/>
      <c r="AD38" s="610">
        <v>0</v>
      </c>
      <c r="AE38" s="610">
        <v>0</v>
      </c>
      <c r="AF38" s="610">
        <v>0</v>
      </c>
      <c r="AG38" s="610">
        <v>0</v>
      </c>
      <c r="AH38" s="610">
        <v>0</v>
      </c>
      <c r="AI38" s="610">
        <v>0</v>
      </c>
      <c r="AJ38" s="396"/>
      <c r="AK38" s="396">
        <v>0</v>
      </c>
      <c r="AL38" s="396">
        <v>0</v>
      </c>
      <c r="AM38" s="396"/>
      <c r="AN38" s="610">
        <v>0</v>
      </c>
      <c r="AO38" s="610">
        <v>0</v>
      </c>
      <c r="AP38" s="610">
        <v>0</v>
      </c>
      <c r="AQ38" s="610">
        <v>0</v>
      </c>
      <c r="AR38" s="610">
        <v>0</v>
      </c>
      <c r="AS38" s="610">
        <v>0</v>
      </c>
      <c r="AT38" s="396"/>
      <c r="AU38" s="396">
        <v>0</v>
      </c>
      <c r="AV38" s="396">
        <v>0</v>
      </c>
      <c r="AW38" s="396"/>
      <c r="AX38" s="610">
        <v>0</v>
      </c>
      <c r="AY38" s="396"/>
      <c r="AZ38" s="396">
        <v>0</v>
      </c>
      <c r="BA38" s="396">
        <v>0</v>
      </c>
      <c r="BB38" s="396"/>
      <c r="BC38" s="610">
        <v>0</v>
      </c>
      <c r="BD38" s="396"/>
      <c r="BE38" s="396"/>
      <c r="BF38" s="396"/>
      <c r="BG38" s="396"/>
      <c r="BH38" s="610">
        <v>0</v>
      </c>
      <c r="BI38" s="396"/>
      <c r="BJ38" s="396">
        <v>0</v>
      </c>
      <c r="BK38" s="396">
        <v>0</v>
      </c>
      <c r="BL38" s="396"/>
      <c r="BM38" s="396">
        <v>0</v>
      </c>
      <c r="BN38" s="610"/>
      <c r="BO38" s="610">
        <v>0</v>
      </c>
      <c r="BP38" s="610">
        <v>0</v>
      </c>
      <c r="BQ38" s="610"/>
      <c r="BR38" s="610"/>
      <c r="BS38" s="396"/>
      <c r="BT38" s="396">
        <v>0</v>
      </c>
      <c r="BU38" s="396">
        <v>0</v>
      </c>
      <c r="BV38" s="396"/>
      <c r="BW38" s="396">
        <v>0</v>
      </c>
      <c r="BX38" s="396"/>
      <c r="BY38" s="396"/>
      <c r="BZ38" s="396"/>
      <c r="CA38" s="396"/>
      <c r="CB38" s="610"/>
      <c r="CC38" s="396"/>
      <c r="CD38" s="396">
        <v>0</v>
      </c>
      <c r="CE38" s="396">
        <v>0</v>
      </c>
      <c r="CF38" s="396"/>
      <c r="CG38" s="396">
        <v>0</v>
      </c>
      <c r="CH38" s="396"/>
      <c r="CI38" s="610"/>
      <c r="CJ38" s="610"/>
      <c r="CK38" s="610"/>
      <c r="CL38" s="610"/>
      <c r="CM38" s="396"/>
      <c r="CN38" s="396">
        <v>0</v>
      </c>
      <c r="CO38" s="396">
        <v>0</v>
      </c>
      <c r="CP38" s="396"/>
      <c r="CQ38" s="396">
        <v>0</v>
      </c>
      <c r="CR38" s="610" t="s">
        <v>180</v>
      </c>
    </row>
    <row r="39" spans="1:167" s="29" customFormat="1" ht="42" customHeight="1" x14ac:dyDescent="0.25">
      <c r="B39" s="406" t="s">
        <v>1525</v>
      </c>
      <c r="C39" s="395" t="s">
        <v>1526</v>
      </c>
      <c r="D39" s="399" t="s">
        <v>93</v>
      </c>
      <c r="E39" s="399" t="s">
        <v>180</v>
      </c>
      <c r="F39" s="625" t="s">
        <v>180</v>
      </c>
      <c r="G39" s="625" t="s">
        <v>180</v>
      </c>
      <c r="H39" s="625" t="s">
        <v>180</v>
      </c>
      <c r="I39" s="396"/>
      <c r="J39" s="396"/>
      <c r="K39" s="624" t="s">
        <v>180</v>
      </c>
      <c r="L39" s="624">
        <f>L165</f>
        <v>0</v>
      </c>
      <c r="M39" s="624">
        <f>M165</f>
        <v>0</v>
      </c>
      <c r="N39" s="624" t="s">
        <v>180</v>
      </c>
      <c r="O39" s="626"/>
      <c r="P39" s="624">
        <f>P165</f>
        <v>0</v>
      </c>
      <c r="Q39" s="396">
        <f>Q165</f>
        <v>0</v>
      </c>
      <c r="R39" s="396"/>
      <c r="S39" s="610">
        <v>0</v>
      </c>
      <c r="T39" s="396"/>
      <c r="U39" s="396"/>
      <c r="V39" s="396"/>
      <c r="W39" s="396">
        <v>0</v>
      </c>
      <c r="X39" s="396">
        <v>0</v>
      </c>
      <c r="Y39" s="396"/>
      <c r="Z39" s="396"/>
      <c r="AA39" s="396">
        <v>0</v>
      </c>
      <c r="AB39" s="396">
        <v>0</v>
      </c>
      <c r="AC39" s="396"/>
      <c r="AD39" s="610">
        <v>0</v>
      </c>
      <c r="AE39" s="610">
        <v>0</v>
      </c>
      <c r="AF39" s="610">
        <v>0</v>
      </c>
      <c r="AG39" s="610">
        <v>0</v>
      </c>
      <c r="AH39" s="610">
        <v>0</v>
      </c>
      <c r="AI39" s="610">
        <v>0</v>
      </c>
      <c r="AJ39" s="396"/>
      <c r="AK39" s="396">
        <v>0</v>
      </c>
      <c r="AL39" s="396">
        <v>0</v>
      </c>
      <c r="AM39" s="396"/>
      <c r="AN39" s="610">
        <v>0</v>
      </c>
      <c r="AO39" s="610">
        <v>0</v>
      </c>
      <c r="AP39" s="610">
        <v>0</v>
      </c>
      <c r="AQ39" s="610">
        <v>0</v>
      </c>
      <c r="AR39" s="610">
        <v>0</v>
      </c>
      <c r="AS39" s="610">
        <v>0</v>
      </c>
      <c r="AT39" s="396"/>
      <c r="AU39" s="396">
        <v>0</v>
      </c>
      <c r="AV39" s="396">
        <v>0</v>
      </c>
      <c r="AW39" s="396"/>
      <c r="AX39" s="610">
        <v>0</v>
      </c>
      <c r="AY39" s="396"/>
      <c r="AZ39" s="396">
        <v>0</v>
      </c>
      <c r="BA39" s="396">
        <v>0</v>
      </c>
      <c r="BB39" s="396"/>
      <c r="BC39" s="610">
        <v>0</v>
      </c>
      <c r="BD39" s="396"/>
      <c r="BE39" s="396"/>
      <c r="BF39" s="396"/>
      <c r="BG39" s="396"/>
      <c r="BH39" s="610">
        <v>0</v>
      </c>
      <c r="BI39" s="396"/>
      <c r="BJ39" s="396">
        <v>0</v>
      </c>
      <c r="BK39" s="396">
        <v>0</v>
      </c>
      <c r="BL39" s="396"/>
      <c r="BM39" s="396">
        <v>0</v>
      </c>
      <c r="BN39" s="610"/>
      <c r="BO39" s="610">
        <v>0</v>
      </c>
      <c r="BP39" s="610">
        <v>0</v>
      </c>
      <c r="BQ39" s="610"/>
      <c r="BR39" s="610"/>
      <c r="BS39" s="396"/>
      <c r="BT39" s="396">
        <v>0</v>
      </c>
      <c r="BU39" s="396">
        <v>0</v>
      </c>
      <c r="BV39" s="396"/>
      <c r="BW39" s="396">
        <v>0</v>
      </c>
      <c r="BX39" s="396"/>
      <c r="BY39" s="396">
        <v>0</v>
      </c>
      <c r="BZ39" s="396">
        <v>0</v>
      </c>
      <c r="CA39" s="396"/>
      <c r="CB39" s="610"/>
      <c r="CC39" s="396"/>
      <c r="CD39" s="396">
        <v>0</v>
      </c>
      <c r="CE39" s="396">
        <v>0</v>
      </c>
      <c r="CF39" s="396"/>
      <c r="CG39" s="396">
        <v>0</v>
      </c>
      <c r="CH39" s="396"/>
      <c r="CI39" s="610"/>
      <c r="CJ39" s="610"/>
      <c r="CK39" s="610"/>
      <c r="CL39" s="610"/>
      <c r="CM39" s="396"/>
      <c r="CN39" s="396">
        <v>0</v>
      </c>
      <c r="CO39" s="396">
        <v>0</v>
      </c>
      <c r="CP39" s="396"/>
      <c r="CQ39" s="396">
        <v>0</v>
      </c>
      <c r="CR39" s="610" t="s">
        <v>180</v>
      </c>
    </row>
    <row r="40" spans="1:167" s="29" customFormat="1" ht="42" customHeight="1" x14ac:dyDescent="0.25">
      <c r="B40" s="406" t="s">
        <v>1527</v>
      </c>
      <c r="C40" s="395" t="s">
        <v>103</v>
      </c>
      <c r="D40" s="399" t="s">
        <v>93</v>
      </c>
      <c r="E40" s="399" t="s">
        <v>180</v>
      </c>
      <c r="F40" s="627" t="s">
        <v>180</v>
      </c>
      <c r="G40" s="627" t="s">
        <v>180</v>
      </c>
      <c r="H40" s="627" t="s">
        <v>180</v>
      </c>
      <c r="I40" s="396">
        <f t="shared" ref="I40:J42" si="12">I172</f>
        <v>0</v>
      </c>
      <c r="J40" s="396">
        <f t="shared" si="12"/>
        <v>0</v>
      </c>
      <c r="K40" s="626" t="s">
        <v>180</v>
      </c>
      <c r="L40" s="626">
        <f t="shared" ref="L40:M42" si="13">L172</f>
        <v>0</v>
      </c>
      <c r="M40" s="626">
        <f t="shared" si="13"/>
        <v>0</v>
      </c>
      <c r="N40" s="626" t="s">
        <v>180</v>
      </c>
      <c r="O40" s="626">
        <f>O172</f>
        <v>0</v>
      </c>
      <c r="P40" s="626">
        <f t="shared" ref="P40:Q42" si="14">P172</f>
        <v>0</v>
      </c>
      <c r="Q40" s="396">
        <f t="shared" si="14"/>
        <v>0</v>
      </c>
      <c r="R40" s="396">
        <f>R172</f>
        <v>0</v>
      </c>
      <c r="S40" s="396">
        <v>0</v>
      </c>
      <c r="T40" s="396">
        <f t="shared" ref="T40:V42" si="15">T172</f>
        <v>0</v>
      </c>
      <c r="U40" s="396">
        <f t="shared" si="15"/>
        <v>0</v>
      </c>
      <c r="V40" s="396">
        <f t="shared" si="15"/>
        <v>0</v>
      </c>
      <c r="W40" s="396">
        <v>0</v>
      </c>
      <c r="X40" s="396">
        <v>0</v>
      </c>
      <c r="Y40" s="396">
        <f t="shared" ref="Y40:Z42" si="16">Y172</f>
        <v>0</v>
      </c>
      <c r="Z40" s="396">
        <f t="shared" si="16"/>
        <v>0</v>
      </c>
      <c r="AA40" s="396">
        <v>0</v>
      </c>
      <c r="AB40" s="396">
        <v>0</v>
      </c>
      <c r="AC40" s="396">
        <f>AC172</f>
        <v>0</v>
      </c>
      <c r="AD40" s="396">
        <v>0</v>
      </c>
      <c r="AE40" s="396">
        <v>0</v>
      </c>
      <c r="AF40" s="396">
        <v>0</v>
      </c>
      <c r="AG40" s="396">
        <v>0</v>
      </c>
      <c r="AH40" s="396">
        <v>0</v>
      </c>
      <c r="AI40" s="396">
        <v>0</v>
      </c>
      <c r="AJ40" s="396">
        <f>AJ172</f>
        <v>0</v>
      </c>
      <c r="AK40" s="396">
        <v>0</v>
      </c>
      <c r="AL40" s="396">
        <v>0</v>
      </c>
      <c r="AM40" s="396">
        <f>AM172</f>
        <v>0</v>
      </c>
      <c r="AN40" s="396">
        <v>0</v>
      </c>
      <c r="AO40" s="396">
        <v>0</v>
      </c>
      <c r="AP40" s="396">
        <v>0</v>
      </c>
      <c r="AQ40" s="396">
        <v>0</v>
      </c>
      <c r="AR40" s="396">
        <v>0</v>
      </c>
      <c r="AS40" s="396">
        <v>0</v>
      </c>
      <c r="AT40" s="396">
        <f>AT172</f>
        <v>0</v>
      </c>
      <c r="AU40" s="396">
        <v>0</v>
      </c>
      <c r="AV40" s="396">
        <v>0</v>
      </c>
      <c r="AW40" s="396">
        <f>AW172</f>
        <v>0</v>
      </c>
      <c r="AX40" s="396">
        <v>0</v>
      </c>
      <c r="AY40" s="396">
        <f>AY172</f>
        <v>0</v>
      </c>
      <c r="AZ40" s="396">
        <v>0</v>
      </c>
      <c r="BA40" s="396">
        <v>0</v>
      </c>
      <c r="BB40" s="396">
        <f>BB172</f>
        <v>0</v>
      </c>
      <c r="BC40" s="396">
        <v>0</v>
      </c>
      <c r="BD40" s="396">
        <f>BD172</f>
        <v>0</v>
      </c>
      <c r="BE40" s="396"/>
      <c r="BF40" s="396"/>
      <c r="BG40" s="396">
        <f>BG172</f>
        <v>0</v>
      </c>
      <c r="BH40" s="396">
        <v>0</v>
      </c>
      <c r="BI40" s="396">
        <f>BI172</f>
        <v>0</v>
      </c>
      <c r="BJ40" s="396">
        <v>0</v>
      </c>
      <c r="BK40" s="396">
        <v>0</v>
      </c>
      <c r="BL40" s="396">
        <f>BL172</f>
        <v>0</v>
      </c>
      <c r="BM40" s="396">
        <v>0</v>
      </c>
      <c r="BN40" s="396">
        <f>BN172</f>
        <v>0</v>
      </c>
      <c r="BO40" s="396">
        <v>0</v>
      </c>
      <c r="BP40" s="396">
        <v>0</v>
      </c>
      <c r="BQ40" s="396">
        <f>BQ172</f>
        <v>0</v>
      </c>
      <c r="BR40" s="396"/>
      <c r="BS40" s="396">
        <f>BS172</f>
        <v>0</v>
      </c>
      <c r="BT40" s="396">
        <v>0</v>
      </c>
      <c r="BU40" s="396">
        <v>0</v>
      </c>
      <c r="BV40" s="396">
        <f>BV172</f>
        <v>0</v>
      </c>
      <c r="BW40" s="396">
        <v>0</v>
      </c>
      <c r="BX40" s="396">
        <f>BX172</f>
        <v>0</v>
      </c>
      <c r="BY40" s="396">
        <v>0</v>
      </c>
      <c r="BZ40" s="396">
        <v>0</v>
      </c>
      <c r="CA40" s="396">
        <f>CA172</f>
        <v>0</v>
      </c>
      <c r="CB40" s="396"/>
      <c r="CC40" s="396">
        <f>CC172</f>
        <v>0</v>
      </c>
      <c r="CD40" s="396">
        <v>0</v>
      </c>
      <c r="CE40" s="396">
        <v>0</v>
      </c>
      <c r="CF40" s="396">
        <f>CF172</f>
        <v>0</v>
      </c>
      <c r="CG40" s="396">
        <v>0</v>
      </c>
      <c r="CH40" s="396">
        <f>CH172</f>
        <v>0</v>
      </c>
      <c r="CI40" s="396"/>
      <c r="CJ40" s="396"/>
      <c r="CK40" s="396">
        <f>CK172</f>
        <v>0</v>
      </c>
      <c r="CL40" s="396"/>
      <c r="CM40" s="396">
        <f>CM172</f>
        <v>0</v>
      </c>
      <c r="CN40" s="396">
        <v>0</v>
      </c>
      <c r="CO40" s="396">
        <v>0</v>
      </c>
      <c r="CP40" s="396">
        <f>CP172</f>
        <v>0</v>
      </c>
      <c r="CQ40" s="396">
        <v>0</v>
      </c>
      <c r="CR40" s="396" t="s">
        <v>180</v>
      </c>
    </row>
    <row r="41" spans="1:167" s="29" customFormat="1" ht="42" customHeight="1" x14ac:dyDescent="0.25">
      <c r="B41" s="406" t="s">
        <v>1528</v>
      </c>
      <c r="C41" s="395" t="s">
        <v>105</v>
      </c>
      <c r="D41" s="399" t="s">
        <v>93</v>
      </c>
      <c r="E41" s="399" t="s">
        <v>180</v>
      </c>
      <c r="F41" s="627" t="s">
        <v>180</v>
      </c>
      <c r="G41" s="629" t="s">
        <v>180</v>
      </c>
      <c r="H41" s="629" t="s">
        <v>180</v>
      </c>
      <c r="I41" s="396">
        <f t="shared" si="12"/>
        <v>0</v>
      </c>
      <c r="J41" s="396">
        <f t="shared" si="12"/>
        <v>0</v>
      </c>
      <c r="K41" s="626" t="s">
        <v>180</v>
      </c>
      <c r="L41" s="626">
        <f t="shared" si="13"/>
        <v>0</v>
      </c>
      <c r="M41" s="626">
        <f t="shared" si="13"/>
        <v>0</v>
      </c>
      <c r="N41" s="626" t="s">
        <v>180</v>
      </c>
      <c r="O41" s="626">
        <f>O173</f>
        <v>0</v>
      </c>
      <c r="P41" s="626">
        <f t="shared" si="14"/>
        <v>0</v>
      </c>
      <c r="Q41" s="396">
        <f t="shared" si="14"/>
        <v>0</v>
      </c>
      <c r="R41" s="396">
        <f>R173</f>
        <v>0</v>
      </c>
      <c r="S41" s="396">
        <f t="shared" ref="S41:AS41" si="17">S42+S43</f>
        <v>0</v>
      </c>
      <c r="T41" s="396">
        <f t="shared" si="15"/>
        <v>0</v>
      </c>
      <c r="U41" s="396">
        <f t="shared" si="15"/>
        <v>0</v>
      </c>
      <c r="V41" s="396">
        <f t="shared" si="15"/>
        <v>0</v>
      </c>
      <c r="W41" s="396">
        <f t="shared" si="17"/>
        <v>0</v>
      </c>
      <c r="X41" s="396">
        <f t="shared" si="17"/>
        <v>0</v>
      </c>
      <c r="Y41" s="396">
        <f t="shared" si="16"/>
        <v>0</v>
      </c>
      <c r="Z41" s="396">
        <f t="shared" si="16"/>
        <v>0</v>
      </c>
      <c r="AA41" s="396">
        <f>AA42+AA43</f>
        <v>0</v>
      </c>
      <c r="AB41" s="396">
        <f>AB42+AB43</f>
        <v>0</v>
      </c>
      <c r="AC41" s="396">
        <f>AC173</f>
        <v>0</v>
      </c>
      <c r="AD41" s="396">
        <f t="shared" si="17"/>
        <v>0</v>
      </c>
      <c r="AE41" s="396">
        <f t="shared" si="17"/>
        <v>9.4429999999999996</v>
      </c>
      <c r="AF41" s="396">
        <f t="shared" si="17"/>
        <v>0</v>
      </c>
      <c r="AG41" s="396">
        <f t="shared" si="17"/>
        <v>0</v>
      </c>
      <c r="AH41" s="396">
        <f t="shared" si="17"/>
        <v>9.4429999999999996</v>
      </c>
      <c r="AI41" s="396">
        <f t="shared" si="17"/>
        <v>0</v>
      </c>
      <c r="AJ41" s="396">
        <f>AJ173</f>
        <v>0</v>
      </c>
      <c r="AK41" s="396">
        <f>AK42+AK43</f>
        <v>0</v>
      </c>
      <c r="AL41" s="396">
        <f>AL42+AL43</f>
        <v>0</v>
      </c>
      <c r="AM41" s="396">
        <f>AM173</f>
        <v>0</v>
      </c>
      <c r="AN41" s="396">
        <f t="shared" si="17"/>
        <v>0</v>
      </c>
      <c r="AO41" s="396">
        <f t="shared" si="17"/>
        <v>86.174999999999997</v>
      </c>
      <c r="AP41" s="396">
        <f t="shared" si="17"/>
        <v>0</v>
      </c>
      <c r="AQ41" s="396">
        <f t="shared" si="17"/>
        <v>0</v>
      </c>
      <c r="AR41" s="396">
        <f t="shared" si="17"/>
        <v>86.174999999999997</v>
      </c>
      <c r="AS41" s="396">
        <f t="shared" si="17"/>
        <v>0</v>
      </c>
      <c r="AT41" s="396">
        <f>AT173</f>
        <v>0</v>
      </c>
      <c r="AU41" s="396">
        <f>AU42+AU43</f>
        <v>0</v>
      </c>
      <c r="AV41" s="396">
        <f>AV42+AV43</f>
        <v>0</v>
      </c>
      <c r="AW41" s="396">
        <f>AW173</f>
        <v>0</v>
      </c>
      <c r="AX41" s="396">
        <f>AX42+AX43</f>
        <v>0</v>
      </c>
      <c r="AY41" s="396">
        <f>AY173</f>
        <v>0</v>
      </c>
      <c r="AZ41" s="396">
        <f>AZ42+AZ43</f>
        <v>0</v>
      </c>
      <c r="BA41" s="396">
        <v>0</v>
      </c>
      <c r="BB41" s="396">
        <f>BB173</f>
        <v>0</v>
      </c>
      <c r="BC41" s="396">
        <f>BC42+BC43</f>
        <v>0</v>
      </c>
      <c r="BD41" s="396">
        <f>BD173</f>
        <v>0</v>
      </c>
      <c r="BE41" s="396">
        <f>BE42+BE43</f>
        <v>0</v>
      </c>
      <c r="BF41" s="396">
        <f>BF42+BF43</f>
        <v>0</v>
      </c>
      <c r="BG41" s="396">
        <f>BG173</f>
        <v>0</v>
      </c>
      <c r="BH41" s="396">
        <f>BH42+BH43</f>
        <v>0</v>
      </c>
      <c r="BI41" s="396">
        <f>BI173</f>
        <v>0</v>
      </c>
      <c r="BJ41" s="396">
        <f>BJ42+BJ43</f>
        <v>0</v>
      </c>
      <c r="BK41" s="396">
        <f>BK42+BK43</f>
        <v>0</v>
      </c>
      <c r="BL41" s="396">
        <f>BL173</f>
        <v>0</v>
      </c>
      <c r="BM41" s="396">
        <f>BM42+BM43</f>
        <v>0</v>
      </c>
      <c r="BN41" s="396">
        <f>BN173</f>
        <v>0</v>
      </c>
      <c r="BO41" s="396">
        <f>BO42+BO43</f>
        <v>0</v>
      </c>
      <c r="BP41" s="396">
        <f>BP42+BP43</f>
        <v>0</v>
      </c>
      <c r="BQ41" s="396">
        <f>BQ173</f>
        <v>0</v>
      </c>
      <c r="BR41" s="396"/>
      <c r="BS41" s="396">
        <f>BS173</f>
        <v>0</v>
      </c>
      <c r="BT41" s="396">
        <f>BT42+BT43</f>
        <v>0</v>
      </c>
      <c r="BU41" s="396">
        <f>BU42+BU43</f>
        <v>0</v>
      </c>
      <c r="BV41" s="396">
        <f>BV173</f>
        <v>0</v>
      </c>
      <c r="BW41" s="396">
        <f>BW42+BW43</f>
        <v>0</v>
      </c>
      <c r="BX41" s="396">
        <f>BX173</f>
        <v>0</v>
      </c>
      <c r="BY41" s="396">
        <f>BY42+BY43</f>
        <v>0</v>
      </c>
      <c r="BZ41" s="396">
        <f>BZ42+BZ43</f>
        <v>0</v>
      </c>
      <c r="CA41" s="396">
        <f>CA173</f>
        <v>0</v>
      </c>
      <c r="CB41" s="396"/>
      <c r="CC41" s="396">
        <f>CC173</f>
        <v>0</v>
      </c>
      <c r="CD41" s="396">
        <f>CD42+CD43</f>
        <v>0</v>
      </c>
      <c r="CE41" s="396">
        <f>CE42+CE43</f>
        <v>0</v>
      </c>
      <c r="CF41" s="396">
        <f>CF173</f>
        <v>0</v>
      </c>
      <c r="CG41" s="396">
        <f>CG42+CG43</f>
        <v>0</v>
      </c>
      <c r="CH41" s="396">
        <f>CH173</f>
        <v>0</v>
      </c>
      <c r="CI41" s="396"/>
      <c r="CJ41" s="396"/>
      <c r="CK41" s="396">
        <f>CK173</f>
        <v>0</v>
      </c>
      <c r="CL41" s="396"/>
      <c r="CM41" s="396">
        <f>CM173</f>
        <v>0</v>
      </c>
      <c r="CN41" s="396">
        <f>CN42+CN43</f>
        <v>0</v>
      </c>
      <c r="CO41" s="396">
        <v>0</v>
      </c>
      <c r="CP41" s="396">
        <f>CP173</f>
        <v>0</v>
      </c>
      <c r="CQ41" s="396">
        <f>CQ42+CQ43</f>
        <v>0</v>
      </c>
      <c r="CR41" s="396" t="s">
        <v>180</v>
      </c>
    </row>
    <row r="42" spans="1:167" s="29" customFormat="1" ht="42" customHeight="1" x14ac:dyDescent="0.25">
      <c r="B42" s="406" t="s">
        <v>100</v>
      </c>
      <c r="C42" s="395" t="s">
        <v>1529</v>
      </c>
      <c r="D42" s="399" t="s">
        <v>93</v>
      </c>
      <c r="E42" s="399" t="s">
        <v>180</v>
      </c>
      <c r="F42" s="625" t="s">
        <v>180</v>
      </c>
      <c r="G42" s="630" t="s">
        <v>180</v>
      </c>
      <c r="H42" s="630" t="s">
        <v>180</v>
      </c>
      <c r="I42" s="396">
        <f t="shared" si="12"/>
        <v>0</v>
      </c>
      <c r="J42" s="396">
        <f t="shared" si="12"/>
        <v>0</v>
      </c>
      <c r="K42" s="610">
        <v>0</v>
      </c>
      <c r="L42" s="610">
        <f t="shared" si="13"/>
        <v>0</v>
      </c>
      <c r="M42" s="610">
        <f t="shared" si="13"/>
        <v>0</v>
      </c>
      <c r="N42" s="610">
        <v>0</v>
      </c>
      <c r="O42" s="396">
        <f>O174</f>
        <v>0</v>
      </c>
      <c r="P42" s="610">
        <f t="shared" si="14"/>
        <v>0</v>
      </c>
      <c r="Q42" s="396">
        <f t="shared" si="14"/>
        <v>0</v>
      </c>
      <c r="R42" s="396">
        <f>R174</f>
        <v>28.143999999999998</v>
      </c>
      <c r="S42" s="610">
        <v>0</v>
      </c>
      <c r="T42" s="396">
        <f t="shared" si="15"/>
        <v>30.259999999999998</v>
      </c>
      <c r="U42" s="396">
        <f t="shared" si="15"/>
        <v>28.144000101</v>
      </c>
      <c r="V42" s="396">
        <f t="shared" si="15"/>
        <v>30.259999999999998</v>
      </c>
      <c r="W42" s="396">
        <v>0</v>
      </c>
      <c r="X42" s="396">
        <v>0</v>
      </c>
      <c r="Y42" s="396">
        <f t="shared" si="16"/>
        <v>0</v>
      </c>
      <c r="Z42" s="396">
        <f t="shared" si="16"/>
        <v>0</v>
      </c>
      <c r="AA42" s="396">
        <v>0</v>
      </c>
      <c r="AB42" s="396">
        <v>0</v>
      </c>
      <c r="AC42" s="396">
        <f>AC174</f>
        <v>0</v>
      </c>
      <c r="AD42" s="610">
        <v>0</v>
      </c>
      <c r="AE42" s="610">
        <v>0</v>
      </c>
      <c r="AF42" s="610">
        <v>0</v>
      </c>
      <c r="AG42" s="610">
        <v>0</v>
      </c>
      <c r="AH42" s="610">
        <v>0</v>
      </c>
      <c r="AI42" s="610">
        <v>0</v>
      </c>
      <c r="AJ42" s="396">
        <f>AJ174</f>
        <v>0</v>
      </c>
      <c r="AK42" s="396">
        <v>0</v>
      </c>
      <c r="AL42" s="396">
        <v>0</v>
      </c>
      <c r="AM42" s="396">
        <f>AM174</f>
        <v>0</v>
      </c>
      <c r="AN42" s="610">
        <v>0</v>
      </c>
      <c r="AO42" s="610">
        <v>0</v>
      </c>
      <c r="AP42" s="610">
        <v>0</v>
      </c>
      <c r="AQ42" s="610">
        <v>0</v>
      </c>
      <c r="AR42" s="610">
        <v>0</v>
      </c>
      <c r="AS42" s="610">
        <v>0</v>
      </c>
      <c r="AT42" s="396">
        <f>AT174</f>
        <v>12.014000101000001</v>
      </c>
      <c r="AU42" s="396">
        <v>0</v>
      </c>
      <c r="AV42" s="396">
        <v>0</v>
      </c>
      <c r="AW42" s="396">
        <f>AW174</f>
        <v>12.014000101000001</v>
      </c>
      <c r="AX42" s="610">
        <v>0</v>
      </c>
      <c r="AY42" s="396">
        <f>AY174</f>
        <v>11.538</v>
      </c>
      <c r="AZ42" s="396">
        <v>0</v>
      </c>
      <c r="BA42" s="396">
        <v>0</v>
      </c>
      <c r="BB42" s="396">
        <f>BB174</f>
        <v>11.538</v>
      </c>
      <c r="BC42" s="610">
        <v>0</v>
      </c>
      <c r="BD42" s="396">
        <f>BD174</f>
        <v>14.013999999999999</v>
      </c>
      <c r="BE42" s="396">
        <v>0</v>
      </c>
      <c r="BF42" s="396">
        <v>0</v>
      </c>
      <c r="BG42" s="396">
        <f>BG174</f>
        <v>14.013999999999999</v>
      </c>
      <c r="BH42" s="610">
        <v>0</v>
      </c>
      <c r="BI42" s="396">
        <f>BI174</f>
        <v>9.9999999999999995E-8</v>
      </c>
      <c r="BJ42" s="396">
        <v>0</v>
      </c>
      <c r="BK42" s="396">
        <v>0</v>
      </c>
      <c r="BL42" s="396">
        <f>BL174</f>
        <v>9.9999999999999995E-8</v>
      </c>
      <c r="BM42" s="396">
        <v>0</v>
      </c>
      <c r="BN42" s="396">
        <f>BN174</f>
        <v>2.1160000000000001</v>
      </c>
      <c r="BO42" s="396">
        <v>0</v>
      </c>
      <c r="BP42" s="396">
        <v>0</v>
      </c>
      <c r="BQ42" s="396">
        <f>BQ174</f>
        <v>2.1160000000000001</v>
      </c>
      <c r="BR42" s="610"/>
      <c r="BS42" s="396">
        <f>BS174</f>
        <v>1E-8</v>
      </c>
      <c r="BT42" s="396">
        <v>0</v>
      </c>
      <c r="BU42" s="396">
        <v>0</v>
      </c>
      <c r="BV42" s="396">
        <f>BV174</f>
        <v>1E-8</v>
      </c>
      <c r="BW42" s="396">
        <v>0</v>
      </c>
      <c r="BX42" s="396">
        <f>BX174</f>
        <v>0</v>
      </c>
      <c r="BY42" s="396">
        <v>0</v>
      </c>
      <c r="BZ42" s="396">
        <v>0</v>
      </c>
      <c r="CA42" s="396">
        <f>CA174</f>
        <v>0</v>
      </c>
      <c r="CB42" s="610"/>
      <c r="CC42" s="396">
        <f>CC174</f>
        <v>0</v>
      </c>
      <c r="CD42" s="396">
        <v>0</v>
      </c>
      <c r="CE42" s="396">
        <v>0</v>
      </c>
      <c r="CF42" s="396">
        <f>CF174</f>
        <v>0</v>
      </c>
      <c r="CG42" s="396">
        <v>0</v>
      </c>
      <c r="CH42" s="396">
        <f>CH174</f>
        <v>28.144000101</v>
      </c>
      <c r="CI42" s="610"/>
      <c r="CJ42" s="610"/>
      <c r="CK42" s="396">
        <f>CK174</f>
        <v>28.144000101</v>
      </c>
      <c r="CL42" s="610"/>
      <c r="CM42" s="396">
        <f>CM174</f>
        <v>11.53800011</v>
      </c>
      <c r="CN42" s="396">
        <v>0</v>
      </c>
      <c r="CO42" s="396">
        <v>0</v>
      </c>
      <c r="CP42" s="396">
        <f>CP174</f>
        <v>11.53800011</v>
      </c>
      <c r="CQ42" s="396">
        <v>0</v>
      </c>
      <c r="CR42" s="610">
        <v>0</v>
      </c>
    </row>
    <row r="43" spans="1:167" s="29" customFormat="1" ht="48" customHeight="1" x14ac:dyDescent="0.25">
      <c r="B43" s="402" t="s">
        <v>106</v>
      </c>
      <c r="C43" s="409" t="s">
        <v>107</v>
      </c>
      <c r="D43" s="403" t="s">
        <v>93</v>
      </c>
      <c r="E43" s="403" t="s">
        <v>180</v>
      </c>
      <c r="F43" s="631" t="s">
        <v>180</v>
      </c>
      <c r="G43" s="631" t="s">
        <v>180</v>
      </c>
      <c r="H43" s="631" t="s">
        <v>180</v>
      </c>
      <c r="I43" s="414">
        <f>SUBTOTAL(9,I44:I178)</f>
        <v>13.464100000000002</v>
      </c>
      <c r="J43" s="414">
        <f>SUBTOTAL(9,J44:J178)</f>
        <v>240.51500999999999</v>
      </c>
      <c r="K43" s="668" t="s">
        <v>180</v>
      </c>
      <c r="L43" s="414">
        <f t="shared" ref="L43:AQ43" si="18">SUBTOTAL(9,L44:L178)</f>
        <v>12.584</v>
      </c>
      <c r="M43" s="414">
        <f t="shared" si="18"/>
        <v>238.797</v>
      </c>
      <c r="N43" s="414"/>
      <c r="O43" s="414">
        <f t="shared" si="18"/>
        <v>0.58799999999999997</v>
      </c>
      <c r="P43" s="414">
        <f t="shared" si="18"/>
        <v>9.3239999999999998</v>
      </c>
      <c r="Q43" s="414">
        <f t="shared" si="18"/>
        <v>0</v>
      </c>
      <c r="R43" s="414">
        <f t="shared" si="18"/>
        <v>216.13720010009999</v>
      </c>
      <c r="S43" s="414">
        <f t="shared" si="18"/>
        <v>0</v>
      </c>
      <c r="T43" s="414">
        <f t="shared" si="18"/>
        <v>177.28309999999999</v>
      </c>
      <c r="U43" s="414">
        <f t="shared" si="18"/>
        <v>412.21313310101084</v>
      </c>
      <c r="V43" s="414">
        <f t="shared" si="18"/>
        <v>416.08009999999996</v>
      </c>
      <c r="W43" s="414">
        <f t="shared" si="18"/>
        <v>0</v>
      </c>
      <c r="X43" s="414">
        <f t="shared" si="18"/>
        <v>0</v>
      </c>
      <c r="Y43" s="414">
        <f t="shared" si="18"/>
        <v>94.846000000000004</v>
      </c>
      <c r="Z43" s="414">
        <f t="shared" si="18"/>
        <v>86.1751</v>
      </c>
      <c r="AA43" s="414">
        <f t="shared" si="18"/>
        <v>0</v>
      </c>
      <c r="AB43" s="414">
        <f t="shared" si="18"/>
        <v>0</v>
      </c>
      <c r="AC43" s="414">
        <f t="shared" si="18"/>
        <v>86.1751</v>
      </c>
      <c r="AD43" s="414">
        <f t="shared" si="18"/>
        <v>0</v>
      </c>
      <c r="AE43" s="414">
        <f t="shared" si="18"/>
        <v>9.4429999999999996</v>
      </c>
      <c r="AF43" s="414">
        <f t="shared" si="18"/>
        <v>0</v>
      </c>
      <c r="AG43" s="414">
        <f t="shared" si="18"/>
        <v>0</v>
      </c>
      <c r="AH43" s="414">
        <f t="shared" si="18"/>
        <v>9.4429999999999996</v>
      </c>
      <c r="AI43" s="414">
        <f t="shared" si="18"/>
        <v>0</v>
      </c>
      <c r="AJ43" s="414">
        <f t="shared" si="18"/>
        <v>86.174999999999997</v>
      </c>
      <c r="AK43" s="414">
        <f t="shared" si="18"/>
        <v>0</v>
      </c>
      <c r="AL43" s="414">
        <f t="shared" si="18"/>
        <v>0</v>
      </c>
      <c r="AM43" s="414">
        <f t="shared" si="18"/>
        <v>86.174999999999997</v>
      </c>
      <c r="AN43" s="414">
        <f t="shared" si="18"/>
        <v>0</v>
      </c>
      <c r="AO43" s="414">
        <f t="shared" si="18"/>
        <v>86.174999999999997</v>
      </c>
      <c r="AP43" s="414">
        <f t="shared" si="18"/>
        <v>0</v>
      </c>
      <c r="AQ43" s="414">
        <f t="shared" si="18"/>
        <v>0</v>
      </c>
      <c r="AR43" s="414">
        <f t="shared" ref="AR43:BW43" si="19">SUBTOTAL(9,AR44:AR178)</f>
        <v>86.174999999999997</v>
      </c>
      <c r="AS43" s="414">
        <f t="shared" si="19"/>
        <v>0</v>
      </c>
      <c r="AT43" s="414">
        <f t="shared" si="19"/>
        <v>83.58701320100198</v>
      </c>
      <c r="AU43" s="414">
        <f t="shared" si="19"/>
        <v>0</v>
      </c>
      <c r="AV43" s="414">
        <f t="shared" si="19"/>
        <v>0</v>
      </c>
      <c r="AW43" s="414">
        <f t="shared" si="19"/>
        <v>83.58701320100198</v>
      </c>
      <c r="AX43" s="414">
        <f t="shared" si="19"/>
        <v>0</v>
      </c>
      <c r="AY43" s="414">
        <f t="shared" si="19"/>
        <v>107.13421</v>
      </c>
      <c r="AZ43" s="414">
        <f t="shared" si="19"/>
        <v>0</v>
      </c>
      <c r="BA43" s="414">
        <f t="shared" si="19"/>
        <v>0</v>
      </c>
      <c r="BB43" s="414">
        <f t="shared" si="19"/>
        <v>107.13421</v>
      </c>
      <c r="BC43" s="414">
        <f t="shared" si="19"/>
        <v>0</v>
      </c>
      <c r="BD43" s="414">
        <f t="shared" si="19"/>
        <v>83.250000999999997</v>
      </c>
      <c r="BE43" s="414">
        <f t="shared" si="19"/>
        <v>0</v>
      </c>
      <c r="BF43" s="414">
        <f t="shared" si="19"/>
        <v>0</v>
      </c>
      <c r="BG43" s="414">
        <f t="shared" si="19"/>
        <v>83.250000999999997</v>
      </c>
      <c r="BH43" s="414">
        <f t="shared" si="19"/>
        <v>0</v>
      </c>
      <c r="BI43" s="414">
        <f t="shared" si="19"/>
        <v>82.861000099999998</v>
      </c>
      <c r="BJ43" s="414">
        <f t="shared" si="19"/>
        <v>0</v>
      </c>
      <c r="BK43" s="414">
        <f t="shared" si="19"/>
        <v>0</v>
      </c>
      <c r="BL43" s="414">
        <f t="shared" si="19"/>
        <v>82.861000099999998</v>
      </c>
      <c r="BM43" s="414">
        <f t="shared" si="19"/>
        <v>0</v>
      </c>
      <c r="BN43" s="414">
        <f t="shared" si="19"/>
        <v>80.765101999999999</v>
      </c>
      <c r="BO43" s="414">
        <f t="shared" si="19"/>
        <v>0</v>
      </c>
      <c r="BP43" s="414">
        <f t="shared" si="19"/>
        <v>0</v>
      </c>
      <c r="BQ43" s="414">
        <f t="shared" si="19"/>
        <v>80.765101999999999</v>
      </c>
      <c r="BR43" s="414">
        <f t="shared" si="19"/>
        <v>0</v>
      </c>
      <c r="BS43" s="414">
        <f t="shared" si="19"/>
        <v>80.765101009999995</v>
      </c>
      <c r="BT43" s="414">
        <f t="shared" si="19"/>
        <v>0</v>
      </c>
      <c r="BU43" s="414">
        <f t="shared" si="19"/>
        <v>0</v>
      </c>
      <c r="BV43" s="414">
        <f t="shared" si="19"/>
        <v>80.765101009999995</v>
      </c>
      <c r="BW43" s="414">
        <f t="shared" si="19"/>
        <v>0</v>
      </c>
      <c r="BX43" s="414">
        <f t="shared" ref="BX43:CQ43" si="20">SUBTOTAL(9,BX44:BX178)</f>
        <v>78.436009999999996</v>
      </c>
      <c r="BY43" s="414">
        <f t="shared" si="20"/>
        <v>0</v>
      </c>
      <c r="BZ43" s="414">
        <f t="shared" si="20"/>
        <v>0</v>
      </c>
      <c r="CA43" s="414">
        <f t="shared" si="20"/>
        <v>78.436009999999996</v>
      </c>
      <c r="CB43" s="414">
        <f t="shared" si="20"/>
        <v>0</v>
      </c>
      <c r="CC43" s="414">
        <f t="shared" si="20"/>
        <v>78.436009999999996</v>
      </c>
      <c r="CD43" s="414">
        <f t="shared" si="20"/>
        <v>0</v>
      </c>
      <c r="CE43" s="414">
        <f t="shared" si="20"/>
        <v>0</v>
      </c>
      <c r="CF43" s="414">
        <f t="shared" si="20"/>
        <v>78.436009999999996</v>
      </c>
      <c r="CG43" s="414">
        <f t="shared" si="20"/>
        <v>0</v>
      </c>
      <c r="CH43" s="414">
        <f t="shared" si="20"/>
        <v>412.2131252010019</v>
      </c>
      <c r="CI43" s="414">
        <f t="shared" si="20"/>
        <v>0</v>
      </c>
      <c r="CJ43" s="414">
        <f t="shared" si="20"/>
        <v>0</v>
      </c>
      <c r="CK43" s="414">
        <f t="shared" si="20"/>
        <v>412.2131252010019</v>
      </c>
      <c r="CL43" s="414">
        <f t="shared" si="20"/>
        <v>0</v>
      </c>
      <c r="CM43" s="414">
        <f t="shared" si="20"/>
        <v>425.37132111</v>
      </c>
      <c r="CN43" s="414">
        <f t="shared" si="20"/>
        <v>0</v>
      </c>
      <c r="CO43" s="414">
        <f t="shared" si="20"/>
        <v>0</v>
      </c>
      <c r="CP43" s="414">
        <f t="shared" si="20"/>
        <v>425.37132111</v>
      </c>
      <c r="CQ43" s="414">
        <f t="shared" si="20"/>
        <v>0</v>
      </c>
      <c r="CR43" s="612" t="s">
        <v>180</v>
      </c>
    </row>
    <row r="44" spans="1:167" s="64" customFormat="1" ht="48" customHeight="1" x14ac:dyDescent="0.25">
      <c r="A44" s="63"/>
      <c r="B44" s="402" t="s">
        <v>108</v>
      </c>
      <c r="C44" s="409" t="s">
        <v>1530</v>
      </c>
      <c r="D44" s="403" t="s">
        <v>93</v>
      </c>
      <c r="E44" s="403" t="s">
        <v>180</v>
      </c>
      <c r="F44" s="622" t="s">
        <v>180</v>
      </c>
      <c r="G44" s="622" t="s">
        <v>180</v>
      </c>
      <c r="H44" s="622" t="s">
        <v>180</v>
      </c>
      <c r="I44" s="414">
        <f>SUBTOTAL(9,I45:I101)</f>
        <v>13.464100000000002</v>
      </c>
      <c r="J44" s="414">
        <f>SUBTOTAL(9,J45:J101)</f>
        <v>150.29701</v>
      </c>
      <c r="K44" s="668" t="s">
        <v>180</v>
      </c>
      <c r="L44" s="414">
        <f t="shared" ref="L44:AQ44" si="21">SUBTOTAL(9,L45:L101)</f>
        <v>12.584</v>
      </c>
      <c r="M44" s="414">
        <f t="shared" si="21"/>
        <v>148.57899999999998</v>
      </c>
      <c r="N44" s="414"/>
      <c r="O44" s="414">
        <f t="shared" si="21"/>
        <v>0.58799999999999997</v>
      </c>
      <c r="P44" s="414">
        <f t="shared" si="21"/>
        <v>9.3239999999999998</v>
      </c>
      <c r="Q44" s="414">
        <f t="shared" si="21"/>
        <v>0</v>
      </c>
      <c r="R44" s="414">
        <f t="shared" si="21"/>
        <v>136.2071</v>
      </c>
      <c r="S44" s="414">
        <f t="shared" si="21"/>
        <v>0</v>
      </c>
      <c r="T44" s="414">
        <f t="shared" si="21"/>
        <v>68.350099999999998</v>
      </c>
      <c r="U44" s="414">
        <f t="shared" si="21"/>
        <v>242.06512199999997</v>
      </c>
      <c r="V44" s="414">
        <f t="shared" si="21"/>
        <v>216.92909999999998</v>
      </c>
      <c r="W44" s="414">
        <f t="shared" si="21"/>
        <v>0</v>
      </c>
      <c r="X44" s="414">
        <f t="shared" si="21"/>
        <v>0</v>
      </c>
      <c r="Y44" s="414">
        <f t="shared" si="21"/>
        <v>94.846000000000004</v>
      </c>
      <c r="Z44" s="414">
        <f t="shared" si="21"/>
        <v>76.1751</v>
      </c>
      <c r="AA44" s="414">
        <f t="shared" si="21"/>
        <v>0</v>
      </c>
      <c r="AB44" s="414">
        <f t="shared" si="21"/>
        <v>0</v>
      </c>
      <c r="AC44" s="414">
        <f t="shared" si="21"/>
        <v>76.1751</v>
      </c>
      <c r="AD44" s="414">
        <f t="shared" si="21"/>
        <v>0</v>
      </c>
      <c r="AE44" s="414">
        <f t="shared" si="21"/>
        <v>9.4429999999999996</v>
      </c>
      <c r="AF44" s="414">
        <f t="shared" si="21"/>
        <v>0</v>
      </c>
      <c r="AG44" s="414">
        <f t="shared" si="21"/>
        <v>0</v>
      </c>
      <c r="AH44" s="414">
        <f t="shared" si="21"/>
        <v>9.4429999999999996</v>
      </c>
      <c r="AI44" s="414">
        <f t="shared" si="21"/>
        <v>0</v>
      </c>
      <c r="AJ44" s="414">
        <f t="shared" si="21"/>
        <v>76.174999999999997</v>
      </c>
      <c r="AK44" s="414">
        <f t="shared" si="21"/>
        <v>0</v>
      </c>
      <c r="AL44" s="414">
        <f t="shared" si="21"/>
        <v>0</v>
      </c>
      <c r="AM44" s="414">
        <f t="shared" si="21"/>
        <v>76.174999999999997</v>
      </c>
      <c r="AN44" s="414">
        <f t="shared" si="21"/>
        <v>0</v>
      </c>
      <c r="AO44" s="414">
        <f t="shared" si="21"/>
        <v>76.174999999999997</v>
      </c>
      <c r="AP44" s="414">
        <f t="shared" si="21"/>
        <v>0</v>
      </c>
      <c r="AQ44" s="414">
        <f t="shared" si="21"/>
        <v>0</v>
      </c>
      <c r="AR44" s="414">
        <f t="shared" ref="AR44:BW44" si="22">SUBTOTAL(9,AR45:AR101)</f>
        <v>76.174999999999997</v>
      </c>
      <c r="AS44" s="414">
        <f t="shared" si="22"/>
        <v>0</v>
      </c>
      <c r="AT44" s="414">
        <f t="shared" si="22"/>
        <v>41.296011999999997</v>
      </c>
      <c r="AU44" s="414">
        <f t="shared" si="22"/>
        <v>0</v>
      </c>
      <c r="AV44" s="414">
        <f t="shared" si="22"/>
        <v>0</v>
      </c>
      <c r="AW44" s="414">
        <f t="shared" si="22"/>
        <v>41.296011999999997</v>
      </c>
      <c r="AX44" s="414">
        <f t="shared" si="22"/>
        <v>0</v>
      </c>
      <c r="AY44" s="414">
        <f t="shared" si="22"/>
        <v>57.682209999999998</v>
      </c>
      <c r="AZ44" s="414">
        <f t="shared" si="22"/>
        <v>0</v>
      </c>
      <c r="BA44" s="414">
        <f t="shared" si="22"/>
        <v>0</v>
      </c>
      <c r="BB44" s="414">
        <f t="shared" si="22"/>
        <v>57.682209999999998</v>
      </c>
      <c r="BC44" s="414">
        <f t="shared" si="22"/>
        <v>0</v>
      </c>
      <c r="BD44" s="414">
        <f t="shared" si="22"/>
        <v>15.791999999999998</v>
      </c>
      <c r="BE44" s="414">
        <f t="shared" si="22"/>
        <v>0</v>
      </c>
      <c r="BF44" s="414">
        <f t="shared" si="22"/>
        <v>0</v>
      </c>
      <c r="BG44" s="414">
        <f t="shared" si="22"/>
        <v>15.791999999999998</v>
      </c>
      <c r="BH44" s="414">
        <f t="shared" si="22"/>
        <v>0</v>
      </c>
      <c r="BI44" s="414">
        <f t="shared" si="22"/>
        <v>15.791999999999998</v>
      </c>
      <c r="BJ44" s="414">
        <f t="shared" si="22"/>
        <v>0</v>
      </c>
      <c r="BK44" s="414">
        <f t="shared" si="22"/>
        <v>0</v>
      </c>
      <c r="BL44" s="414">
        <f t="shared" si="22"/>
        <v>15.791999999999998</v>
      </c>
      <c r="BM44" s="414">
        <f t="shared" si="22"/>
        <v>0</v>
      </c>
      <c r="BN44" s="414">
        <f t="shared" si="22"/>
        <v>65.033102</v>
      </c>
      <c r="BO44" s="414">
        <f t="shared" si="22"/>
        <v>0</v>
      </c>
      <c r="BP44" s="414">
        <f t="shared" si="22"/>
        <v>0</v>
      </c>
      <c r="BQ44" s="414">
        <f t="shared" si="22"/>
        <v>65.033102</v>
      </c>
      <c r="BR44" s="414">
        <f t="shared" si="22"/>
        <v>0</v>
      </c>
      <c r="BS44" s="414">
        <f t="shared" si="22"/>
        <v>67.149101000000002</v>
      </c>
      <c r="BT44" s="414">
        <f t="shared" si="22"/>
        <v>0</v>
      </c>
      <c r="BU44" s="414">
        <f t="shared" si="22"/>
        <v>0</v>
      </c>
      <c r="BV44" s="414">
        <f t="shared" si="22"/>
        <v>67.149101000000002</v>
      </c>
      <c r="BW44" s="414">
        <f t="shared" si="22"/>
        <v>0</v>
      </c>
      <c r="BX44" s="414">
        <f t="shared" ref="BX44:CQ44" si="23">SUBTOTAL(9,BX45:BX101)</f>
        <v>43.769009999999994</v>
      </c>
      <c r="BY44" s="414">
        <f t="shared" si="23"/>
        <v>0</v>
      </c>
      <c r="BZ44" s="414">
        <f t="shared" si="23"/>
        <v>0</v>
      </c>
      <c r="CA44" s="414">
        <f t="shared" si="23"/>
        <v>43.769009999999994</v>
      </c>
      <c r="CB44" s="414">
        <f t="shared" si="23"/>
        <v>0</v>
      </c>
      <c r="CC44" s="414">
        <f t="shared" si="23"/>
        <v>49.593999999999994</v>
      </c>
      <c r="CD44" s="414">
        <f t="shared" si="23"/>
        <v>0</v>
      </c>
      <c r="CE44" s="414">
        <f t="shared" si="23"/>
        <v>0</v>
      </c>
      <c r="CF44" s="414">
        <f t="shared" si="23"/>
        <v>49.593999999999994</v>
      </c>
      <c r="CG44" s="414">
        <f t="shared" si="23"/>
        <v>0</v>
      </c>
      <c r="CH44" s="414">
        <f t="shared" si="23"/>
        <v>242.06512299999997</v>
      </c>
      <c r="CI44" s="414">
        <f t="shared" si="23"/>
        <v>0</v>
      </c>
      <c r="CJ44" s="414">
        <f t="shared" si="23"/>
        <v>0</v>
      </c>
      <c r="CK44" s="414">
        <f t="shared" si="23"/>
        <v>242.06512299999997</v>
      </c>
      <c r="CL44" s="414">
        <f t="shared" si="23"/>
        <v>0</v>
      </c>
      <c r="CM44" s="414">
        <f t="shared" si="23"/>
        <v>266.39231100000006</v>
      </c>
      <c r="CN44" s="414">
        <f t="shared" si="23"/>
        <v>0</v>
      </c>
      <c r="CO44" s="414">
        <f t="shared" si="23"/>
        <v>0</v>
      </c>
      <c r="CP44" s="414">
        <f t="shared" si="23"/>
        <v>266.39231100000006</v>
      </c>
      <c r="CQ44" s="414">
        <f t="shared" si="23"/>
        <v>0</v>
      </c>
      <c r="CR44" s="414" t="s">
        <v>180</v>
      </c>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row>
    <row r="45" spans="1:167" s="29" customFormat="1" ht="48" customHeight="1" x14ac:dyDescent="0.25">
      <c r="B45" s="409" t="s">
        <v>110</v>
      </c>
      <c r="C45" s="409" t="s">
        <v>109</v>
      </c>
      <c r="D45" s="403" t="s">
        <v>93</v>
      </c>
      <c r="E45" s="403" t="s">
        <v>180</v>
      </c>
      <c r="F45" s="416" t="s">
        <v>180</v>
      </c>
      <c r="G45" s="416" t="s">
        <v>180</v>
      </c>
      <c r="H45" s="416" t="s">
        <v>180</v>
      </c>
      <c r="I45" s="414">
        <f t="shared" ref="I45:BT45" si="24">SUBTOTAL(9,I46:I69)</f>
        <v>2.839</v>
      </c>
      <c r="J45" s="414">
        <f t="shared" si="24"/>
        <v>54.691000000000003</v>
      </c>
      <c r="K45" s="668" t="s">
        <v>180</v>
      </c>
      <c r="L45" s="414">
        <f t="shared" si="24"/>
        <v>0</v>
      </c>
      <c r="M45" s="414">
        <f t="shared" si="24"/>
        <v>19.798999999999999</v>
      </c>
      <c r="N45" s="414">
        <f t="shared" si="24"/>
        <v>0</v>
      </c>
      <c r="O45" s="414">
        <f t="shared" si="24"/>
        <v>0.58799999999999997</v>
      </c>
      <c r="P45" s="414">
        <f t="shared" si="24"/>
        <v>0</v>
      </c>
      <c r="Q45" s="414">
        <f t="shared" si="24"/>
        <v>0</v>
      </c>
      <c r="R45" s="414">
        <f t="shared" si="24"/>
        <v>47.111000000000004</v>
      </c>
      <c r="S45" s="414">
        <f t="shared" si="24"/>
        <v>0</v>
      </c>
      <c r="T45" s="414">
        <f t="shared" si="24"/>
        <v>1E-4</v>
      </c>
      <c r="U45" s="414">
        <f t="shared" si="24"/>
        <v>101.8031</v>
      </c>
      <c r="V45" s="414">
        <f t="shared" si="24"/>
        <v>19.799099999999999</v>
      </c>
      <c r="W45" s="414">
        <f t="shared" si="24"/>
        <v>0</v>
      </c>
      <c r="X45" s="414">
        <f t="shared" si="24"/>
        <v>0</v>
      </c>
      <c r="Y45" s="414">
        <f t="shared" si="24"/>
        <v>0</v>
      </c>
      <c r="Z45" s="414">
        <f t="shared" si="24"/>
        <v>76.1751</v>
      </c>
      <c r="AA45" s="414">
        <f t="shared" si="24"/>
        <v>0</v>
      </c>
      <c r="AB45" s="414">
        <f t="shared" si="24"/>
        <v>0</v>
      </c>
      <c r="AC45" s="414">
        <f t="shared" si="24"/>
        <v>76.1751</v>
      </c>
      <c r="AD45" s="414">
        <f t="shared" si="24"/>
        <v>0</v>
      </c>
      <c r="AE45" s="414">
        <f t="shared" si="24"/>
        <v>9.4429999999999996</v>
      </c>
      <c r="AF45" s="414">
        <f t="shared" si="24"/>
        <v>0</v>
      </c>
      <c r="AG45" s="414">
        <f t="shared" si="24"/>
        <v>0</v>
      </c>
      <c r="AH45" s="414">
        <f t="shared" si="24"/>
        <v>9.4429999999999996</v>
      </c>
      <c r="AI45" s="414">
        <f t="shared" si="24"/>
        <v>0</v>
      </c>
      <c r="AJ45" s="414">
        <f t="shared" si="24"/>
        <v>76.174999999999997</v>
      </c>
      <c r="AK45" s="414">
        <f t="shared" si="24"/>
        <v>0</v>
      </c>
      <c r="AL45" s="414">
        <f t="shared" si="24"/>
        <v>0</v>
      </c>
      <c r="AM45" s="414">
        <f t="shared" si="24"/>
        <v>76.174999999999997</v>
      </c>
      <c r="AN45" s="414">
        <f t="shared" si="24"/>
        <v>0</v>
      </c>
      <c r="AO45" s="414">
        <f t="shared" si="24"/>
        <v>76.174999999999997</v>
      </c>
      <c r="AP45" s="414">
        <f t="shared" si="24"/>
        <v>0</v>
      </c>
      <c r="AQ45" s="414">
        <f t="shared" si="24"/>
        <v>0</v>
      </c>
      <c r="AR45" s="414">
        <f t="shared" si="24"/>
        <v>76.174999999999997</v>
      </c>
      <c r="AS45" s="414">
        <f t="shared" si="24"/>
        <v>0</v>
      </c>
      <c r="AT45" s="414">
        <f t="shared" si="24"/>
        <v>25.628001000000001</v>
      </c>
      <c r="AU45" s="414">
        <f t="shared" si="24"/>
        <v>0</v>
      </c>
      <c r="AV45" s="414">
        <f t="shared" si="24"/>
        <v>0</v>
      </c>
      <c r="AW45" s="414">
        <f t="shared" si="24"/>
        <v>25.628001000000001</v>
      </c>
      <c r="AX45" s="414">
        <f t="shared" si="24"/>
        <v>0</v>
      </c>
      <c r="AY45" s="414">
        <f t="shared" si="24"/>
        <v>19.799009999999999</v>
      </c>
      <c r="AZ45" s="414">
        <f t="shared" si="24"/>
        <v>0</v>
      </c>
      <c r="BA45" s="414">
        <f t="shared" si="24"/>
        <v>0</v>
      </c>
      <c r="BB45" s="414">
        <f t="shared" si="24"/>
        <v>19.799009999999999</v>
      </c>
      <c r="BC45" s="414">
        <f t="shared" si="24"/>
        <v>0</v>
      </c>
      <c r="BD45" s="414">
        <f t="shared" si="24"/>
        <v>0</v>
      </c>
      <c r="BE45" s="414">
        <f t="shared" si="24"/>
        <v>0</v>
      </c>
      <c r="BF45" s="414">
        <f t="shared" si="24"/>
        <v>0</v>
      </c>
      <c r="BG45" s="414">
        <f t="shared" si="24"/>
        <v>0</v>
      </c>
      <c r="BH45" s="414">
        <f t="shared" si="24"/>
        <v>0</v>
      </c>
      <c r="BI45" s="414">
        <f t="shared" si="24"/>
        <v>0</v>
      </c>
      <c r="BJ45" s="414">
        <f t="shared" si="24"/>
        <v>0</v>
      </c>
      <c r="BK45" s="414">
        <f t="shared" si="24"/>
        <v>0</v>
      </c>
      <c r="BL45" s="414">
        <f t="shared" si="24"/>
        <v>0</v>
      </c>
      <c r="BM45" s="414">
        <f t="shared" si="24"/>
        <v>0</v>
      </c>
      <c r="BN45" s="414">
        <f t="shared" si="24"/>
        <v>0</v>
      </c>
      <c r="BO45" s="414">
        <f t="shared" si="24"/>
        <v>0</v>
      </c>
      <c r="BP45" s="414">
        <f t="shared" si="24"/>
        <v>0</v>
      </c>
      <c r="BQ45" s="414">
        <f t="shared" si="24"/>
        <v>0</v>
      </c>
      <c r="BR45" s="414">
        <f t="shared" si="24"/>
        <v>0</v>
      </c>
      <c r="BS45" s="414">
        <f t="shared" si="24"/>
        <v>0</v>
      </c>
      <c r="BT45" s="414">
        <f t="shared" si="24"/>
        <v>0</v>
      </c>
      <c r="BU45" s="414">
        <f t="shared" ref="BU45:CQ45" si="25">SUBTOTAL(9,BU46:BU69)</f>
        <v>0</v>
      </c>
      <c r="BV45" s="414">
        <f t="shared" si="25"/>
        <v>0</v>
      </c>
      <c r="BW45" s="414">
        <f t="shared" si="25"/>
        <v>0</v>
      </c>
      <c r="BX45" s="414">
        <f t="shared" si="25"/>
        <v>0</v>
      </c>
      <c r="BY45" s="414">
        <f t="shared" si="25"/>
        <v>0</v>
      </c>
      <c r="BZ45" s="414">
        <f t="shared" si="25"/>
        <v>0</v>
      </c>
      <c r="CA45" s="414">
        <f t="shared" si="25"/>
        <v>0</v>
      </c>
      <c r="CB45" s="414">
        <f t="shared" si="25"/>
        <v>0</v>
      </c>
      <c r="CC45" s="414">
        <f t="shared" si="25"/>
        <v>0</v>
      </c>
      <c r="CD45" s="414">
        <f t="shared" si="25"/>
        <v>0</v>
      </c>
      <c r="CE45" s="414">
        <f t="shared" si="25"/>
        <v>0</v>
      </c>
      <c r="CF45" s="414">
        <f t="shared" si="25"/>
        <v>0</v>
      </c>
      <c r="CG45" s="414">
        <f t="shared" si="25"/>
        <v>0</v>
      </c>
      <c r="CH45" s="414">
        <f t="shared" si="25"/>
        <v>101.803</v>
      </c>
      <c r="CI45" s="414">
        <f t="shared" si="25"/>
        <v>0</v>
      </c>
      <c r="CJ45" s="414">
        <f t="shared" si="25"/>
        <v>0</v>
      </c>
      <c r="CK45" s="414">
        <f t="shared" si="25"/>
        <v>101.803</v>
      </c>
      <c r="CL45" s="414">
        <f t="shared" si="25"/>
        <v>0</v>
      </c>
      <c r="CM45" s="414">
        <f t="shared" si="25"/>
        <v>95.974009999999993</v>
      </c>
      <c r="CN45" s="414">
        <f t="shared" si="25"/>
        <v>0</v>
      </c>
      <c r="CO45" s="414">
        <f t="shared" si="25"/>
        <v>0</v>
      </c>
      <c r="CP45" s="414">
        <f t="shared" si="25"/>
        <v>95.974009999999993</v>
      </c>
      <c r="CQ45" s="414">
        <f t="shared" si="25"/>
        <v>0</v>
      </c>
      <c r="CR45" s="414" t="s">
        <v>180</v>
      </c>
    </row>
    <row r="46" spans="1:167" s="29" customFormat="1" ht="48" customHeight="1" x14ac:dyDescent="0.25">
      <c r="B46" s="409" t="s">
        <v>112</v>
      </c>
      <c r="C46" s="409" t="s">
        <v>111</v>
      </c>
      <c r="D46" s="403" t="s">
        <v>93</v>
      </c>
      <c r="E46" s="403" t="s">
        <v>180</v>
      </c>
      <c r="F46" s="416" t="s">
        <v>180</v>
      </c>
      <c r="G46" s="416" t="s">
        <v>180</v>
      </c>
      <c r="H46" s="416" t="s">
        <v>180</v>
      </c>
      <c r="I46" s="414">
        <f t="shared" ref="I46:BT46" si="26">SUBTOTAL(9,I47:I52)</f>
        <v>2.839</v>
      </c>
      <c r="J46" s="414">
        <f t="shared" si="26"/>
        <v>54.691000000000003</v>
      </c>
      <c r="K46" s="668" t="s">
        <v>180</v>
      </c>
      <c r="L46" s="414">
        <f t="shared" si="26"/>
        <v>0</v>
      </c>
      <c r="M46" s="414">
        <f t="shared" si="26"/>
        <v>0</v>
      </c>
      <c r="N46" s="414">
        <f t="shared" si="26"/>
        <v>0</v>
      </c>
      <c r="O46" s="414">
        <f t="shared" si="26"/>
        <v>0.58799999999999997</v>
      </c>
      <c r="P46" s="414">
        <f t="shared" si="26"/>
        <v>0</v>
      </c>
      <c r="Q46" s="414">
        <f t="shared" si="26"/>
        <v>0</v>
      </c>
      <c r="R46" s="414">
        <f t="shared" si="26"/>
        <v>18.983000000000001</v>
      </c>
      <c r="S46" s="414">
        <f t="shared" si="26"/>
        <v>0</v>
      </c>
      <c r="T46" s="414">
        <f t="shared" si="26"/>
        <v>0</v>
      </c>
      <c r="U46" s="414">
        <f t="shared" si="26"/>
        <v>73.674999999999997</v>
      </c>
      <c r="V46" s="414">
        <f t="shared" si="26"/>
        <v>0</v>
      </c>
      <c r="W46" s="414">
        <f t="shared" si="26"/>
        <v>0</v>
      </c>
      <c r="X46" s="414">
        <f t="shared" si="26"/>
        <v>0</v>
      </c>
      <c r="Y46" s="414">
        <f t="shared" si="26"/>
        <v>0</v>
      </c>
      <c r="Z46" s="414">
        <f t="shared" si="26"/>
        <v>73.674999999999997</v>
      </c>
      <c r="AA46" s="414">
        <f t="shared" si="26"/>
        <v>0</v>
      </c>
      <c r="AB46" s="414">
        <f t="shared" si="26"/>
        <v>0</v>
      </c>
      <c r="AC46" s="414">
        <f t="shared" si="26"/>
        <v>73.674999999999997</v>
      </c>
      <c r="AD46" s="414">
        <f t="shared" si="26"/>
        <v>0</v>
      </c>
      <c r="AE46" s="414">
        <f t="shared" si="26"/>
        <v>0</v>
      </c>
      <c r="AF46" s="414">
        <f t="shared" si="26"/>
        <v>0</v>
      </c>
      <c r="AG46" s="414">
        <f t="shared" si="26"/>
        <v>0</v>
      </c>
      <c r="AH46" s="414">
        <f t="shared" si="26"/>
        <v>0</v>
      </c>
      <c r="AI46" s="414">
        <f t="shared" si="26"/>
        <v>0</v>
      </c>
      <c r="AJ46" s="414">
        <f t="shared" si="26"/>
        <v>73.674999999999997</v>
      </c>
      <c r="AK46" s="414">
        <f t="shared" si="26"/>
        <v>0</v>
      </c>
      <c r="AL46" s="414">
        <f t="shared" si="26"/>
        <v>0</v>
      </c>
      <c r="AM46" s="414">
        <f t="shared" si="26"/>
        <v>73.674999999999997</v>
      </c>
      <c r="AN46" s="414">
        <f t="shared" si="26"/>
        <v>0</v>
      </c>
      <c r="AO46" s="414">
        <f t="shared" si="26"/>
        <v>73.674999999999997</v>
      </c>
      <c r="AP46" s="414">
        <f t="shared" si="26"/>
        <v>0</v>
      </c>
      <c r="AQ46" s="414">
        <f t="shared" si="26"/>
        <v>0</v>
      </c>
      <c r="AR46" s="414">
        <f t="shared" si="26"/>
        <v>73.674999999999997</v>
      </c>
      <c r="AS46" s="414">
        <f t="shared" si="26"/>
        <v>0</v>
      </c>
      <c r="AT46" s="414">
        <f t="shared" si="26"/>
        <v>0</v>
      </c>
      <c r="AU46" s="414">
        <f t="shared" si="26"/>
        <v>0</v>
      </c>
      <c r="AV46" s="414">
        <f t="shared" si="26"/>
        <v>0</v>
      </c>
      <c r="AW46" s="414">
        <f t="shared" si="26"/>
        <v>0</v>
      </c>
      <c r="AX46" s="414">
        <f t="shared" si="26"/>
        <v>0</v>
      </c>
      <c r="AY46" s="414">
        <f t="shared" si="26"/>
        <v>0</v>
      </c>
      <c r="AZ46" s="414">
        <f t="shared" si="26"/>
        <v>0</v>
      </c>
      <c r="BA46" s="414">
        <f t="shared" si="26"/>
        <v>0</v>
      </c>
      <c r="BB46" s="414">
        <f t="shared" si="26"/>
        <v>0</v>
      </c>
      <c r="BC46" s="414">
        <f t="shared" si="26"/>
        <v>0</v>
      </c>
      <c r="BD46" s="414">
        <f t="shared" si="26"/>
        <v>0</v>
      </c>
      <c r="BE46" s="414">
        <f t="shared" si="26"/>
        <v>0</v>
      </c>
      <c r="BF46" s="414">
        <f t="shared" si="26"/>
        <v>0</v>
      </c>
      <c r="BG46" s="414">
        <f t="shared" si="26"/>
        <v>0</v>
      </c>
      <c r="BH46" s="414">
        <f t="shared" si="26"/>
        <v>0</v>
      </c>
      <c r="BI46" s="414">
        <f t="shared" si="26"/>
        <v>0</v>
      </c>
      <c r="BJ46" s="414">
        <f t="shared" si="26"/>
        <v>0</v>
      </c>
      <c r="BK46" s="414">
        <f t="shared" si="26"/>
        <v>0</v>
      </c>
      <c r="BL46" s="414">
        <f t="shared" si="26"/>
        <v>0</v>
      </c>
      <c r="BM46" s="414">
        <f t="shared" si="26"/>
        <v>0</v>
      </c>
      <c r="BN46" s="414">
        <f t="shared" si="26"/>
        <v>0</v>
      </c>
      <c r="BO46" s="414">
        <f t="shared" si="26"/>
        <v>0</v>
      </c>
      <c r="BP46" s="414">
        <f t="shared" si="26"/>
        <v>0</v>
      </c>
      <c r="BQ46" s="414">
        <f t="shared" si="26"/>
        <v>0</v>
      </c>
      <c r="BR46" s="414">
        <f t="shared" si="26"/>
        <v>0</v>
      </c>
      <c r="BS46" s="414">
        <f t="shared" si="26"/>
        <v>0</v>
      </c>
      <c r="BT46" s="414">
        <f t="shared" si="26"/>
        <v>0</v>
      </c>
      <c r="BU46" s="414">
        <f t="shared" ref="BU46:CQ46" si="27">SUBTOTAL(9,BU47:BU52)</f>
        <v>0</v>
      </c>
      <c r="BV46" s="414">
        <f t="shared" si="27"/>
        <v>0</v>
      </c>
      <c r="BW46" s="414">
        <f t="shared" si="27"/>
        <v>0</v>
      </c>
      <c r="BX46" s="414">
        <f t="shared" si="27"/>
        <v>0</v>
      </c>
      <c r="BY46" s="414">
        <f t="shared" si="27"/>
        <v>0</v>
      </c>
      <c r="BZ46" s="414">
        <f t="shared" si="27"/>
        <v>0</v>
      </c>
      <c r="CA46" s="414">
        <f t="shared" si="27"/>
        <v>0</v>
      </c>
      <c r="CB46" s="414">
        <f t="shared" si="27"/>
        <v>0</v>
      </c>
      <c r="CC46" s="414">
        <f t="shared" si="27"/>
        <v>0</v>
      </c>
      <c r="CD46" s="414">
        <f t="shared" si="27"/>
        <v>0</v>
      </c>
      <c r="CE46" s="414">
        <f t="shared" si="27"/>
        <v>0</v>
      </c>
      <c r="CF46" s="414">
        <f t="shared" si="27"/>
        <v>0</v>
      </c>
      <c r="CG46" s="414">
        <f t="shared" si="27"/>
        <v>0</v>
      </c>
      <c r="CH46" s="414">
        <f t="shared" si="27"/>
        <v>73.674999999999997</v>
      </c>
      <c r="CI46" s="414">
        <f t="shared" si="27"/>
        <v>0</v>
      </c>
      <c r="CJ46" s="414">
        <f t="shared" si="27"/>
        <v>0</v>
      </c>
      <c r="CK46" s="414">
        <f t="shared" si="27"/>
        <v>73.674999999999997</v>
      </c>
      <c r="CL46" s="414">
        <f t="shared" si="27"/>
        <v>0</v>
      </c>
      <c r="CM46" s="414">
        <f t="shared" si="27"/>
        <v>73.674999999999997</v>
      </c>
      <c r="CN46" s="414">
        <f t="shared" si="27"/>
        <v>0</v>
      </c>
      <c r="CO46" s="414">
        <f t="shared" si="27"/>
        <v>0</v>
      </c>
      <c r="CP46" s="414">
        <f t="shared" si="27"/>
        <v>73.674999999999997</v>
      </c>
      <c r="CQ46" s="414">
        <f t="shared" si="27"/>
        <v>0</v>
      </c>
      <c r="CR46" s="414" t="s">
        <v>180</v>
      </c>
    </row>
    <row r="47" spans="1:167" s="29" customFormat="1" ht="42" customHeight="1" x14ac:dyDescent="0.25">
      <c r="B47" s="410" t="s">
        <v>1405</v>
      </c>
      <c r="C47" s="411" t="s">
        <v>113</v>
      </c>
      <c r="D47" s="395" t="s">
        <v>93</v>
      </c>
      <c r="E47" s="399" t="s">
        <v>180</v>
      </c>
      <c r="F47" s="397"/>
      <c r="G47" s="397"/>
      <c r="H47" s="397"/>
      <c r="I47" s="396">
        <f t="shared" ref="I47:BT47" si="28">SUBTOTAL(9,I48)</f>
        <v>2.839</v>
      </c>
      <c r="J47" s="396">
        <f t="shared" si="28"/>
        <v>38.012</v>
      </c>
      <c r="K47" s="396">
        <f t="shared" si="28"/>
        <v>0</v>
      </c>
      <c r="L47" s="396">
        <f t="shared" si="28"/>
        <v>0</v>
      </c>
      <c r="M47" s="396">
        <f t="shared" si="28"/>
        <v>0</v>
      </c>
      <c r="N47" s="396">
        <f t="shared" si="28"/>
        <v>0</v>
      </c>
      <c r="O47" s="396">
        <f t="shared" si="28"/>
        <v>4.2000000000000003E-2</v>
      </c>
      <c r="P47" s="396">
        <f t="shared" si="28"/>
        <v>0</v>
      </c>
      <c r="Q47" s="396">
        <f t="shared" si="28"/>
        <v>0</v>
      </c>
      <c r="R47" s="396">
        <f t="shared" si="28"/>
        <v>0</v>
      </c>
      <c r="S47" s="396">
        <f t="shared" si="28"/>
        <v>0</v>
      </c>
      <c r="T47" s="396">
        <f t="shared" si="28"/>
        <v>0</v>
      </c>
      <c r="U47" s="396">
        <f t="shared" si="28"/>
        <v>38.012999999999998</v>
      </c>
      <c r="V47" s="396">
        <f t="shared" si="28"/>
        <v>0</v>
      </c>
      <c r="W47" s="396">
        <f t="shared" si="28"/>
        <v>0</v>
      </c>
      <c r="X47" s="396">
        <f t="shared" si="28"/>
        <v>0</v>
      </c>
      <c r="Y47" s="396">
        <f t="shared" si="28"/>
        <v>0</v>
      </c>
      <c r="Z47" s="396">
        <f t="shared" si="28"/>
        <v>38.012999999999998</v>
      </c>
      <c r="AA47" s="396">
        <f t="shared" si="28"/>
        <v>0</v>
      </c>
      <c r="AB47" s="396">
        <f t="shared" si="28"/>
        <v>0</v>
      </c>
      <c r="AC47" s="396">
        <f t="shared" si="28"/>
        <v>38.012999999999998</v>
      </c>
      <c r="AD47" s="396">
        <f t="shared" si="28"/>
        <v>0</v>
      </c>
      <c r="AE47" s="396">
        <f t="shared" si="28"/>
        <v>0</v>
      </c>
      <c r="AF47" s="396">
        <f t="shared" si="28"/>
        <v>0</v>
      </c>
      <c r="AG47" s="396">
        <f t="shared" si="28"/>
        <v>0</v>
      </c>
      <c r="AH47" s="396">
        <f t="shared" si="28"/>
        <v>0</v>
      </c>
      <c r="AI47" s="396">
        <f t="shared" si="28"/>
        <v>0</v>
      </c>
      <c r="AJ47" s="396">
        <f t="shared" si="28"/>
        <v>38.012999999999998</v>
      </c>
      <c r="AK47" s="396">
        <f t="shared" si="28"/>
        <v>0</v>
      </c>
      <c r="AL47" s="396">
        <f t="shared" si="28"/>
        <v>0</v>
      </c>
      <c r="AM47" s="396">
        <f t="shared" si="28"/>
        <v>38.012999999999998</v>
      </c>
      <c r="AN47" s="396">
        <f t="shared" si="28"/>
        <v>0</v>
      </c>
      <c r="AO47" s="396">
        <f t="shared" si="28"/>
        <v>38.012999999999998</v>
      </c>
      <c r="AP47" s="396">
        <f t="shared" si="28"/>
        <v>0</v>
      </c>
      <c r="AQ47" s="396">
        <f t="shared" si="28"/>
        <v>0</v>
      </c>
      <c r="AR47" s="396">
        <f t="shared" si="28"/>
        <v>38.012999999999998</v>
      </c>
      <c r="AS47" s="396">
        <f t="shared" si="28"/>
        <v>0</v>
      </c>
      <c r="AT47" s="396">
        <f t="shared" si="28"/>
        <v>0</v>
      </c>
      <c r="AU47" s="396">
        <f t="shared" si="28"/>
        <v>0</v>
      </c>
      <c r="AV47" s="396">
        <f t="shared" si="28"/>
        <v>0</v>
      </c>
      <c r="AW47" s="396">
        <f t="shared" si="28"/>
        <v>0</v>
      </c>
      <c r="AX47" s="396">
        <f t="shared" si="28"/>
        <v>0</v>
      </c>
      <c r="AY47" s="396">
        <f t="shared" si="28"/>
        <v>0</v>
      </c>
      <c r="AZ47" s="396">
        <f t="shared" si="28"/>
        <v>0</v>
      </c>
      <c r="BA47" s="396">
        <f t="shared" si="28"/>
        <v>0</v>
      </c>
      <c r="BB47" s="396">
        <f t="shared" si="28"/>
        <v>0</v>
      </c>
      <c r="BC47" s="396">
        <f t="shared" si="28"/>
        <v>0</v>
      </c>
      <c r="BD47" s="396">
        <f t="shared" si="28"/>
        <v>0</v>
      </c>
      <c r="BE47" s="396">
        <f t="shared" si="28"/>
        <v>0</v>
      </c>
      <c r="BF47" s="396">
        <f t="shared" si="28"/>
        <v>0</v>
      </c>
      <c r="BG47" s="396">
        <f t="shared" si="28"/>
        <v>0</v>
      </c>
      <c r="BH47" s="396">
        <f t="shared" si="28"/>
        <v>0</v>
      </c>
      <c r="BI47" s="396">
        <f t="shared" si="28"/>
        <v>0</v>
      </c>
      <c r="BJ47" s="396">
        <f t="shared" si="28"/>
        <v>0</v>
      </c>
      <c r="BK47" s="396">
        <f t="shared" si="28"/>
        <v>0</v>
      </c>
      <c r="BL47" s="396">
        <f t="shared" si="28"/>
        <v>0</v>
      </c>
      <c r="BM47" s="396">
        <f t="shared" si="28"/>
        <v>0</v>
      </c>
      <c r="BN47" s="396">
        <f t="shared" si="28"/>
        <v>0</v>
      </c>
      <c r="BO47" s="396">
        <f t="shared" si="28"/>
        <v>0</v>
      </c>
      <c r="BP47" s="396">
        <f t="shared" si="28"/>
        <v>0</v>
      </c>
      <c r="BQ47" s="396">
        <f t="shared" si="28"/>
        <v>0</v>
      </c>
      <c r="BR47" s="396">
        <f t="shared" si="28"/>
        <v>0</v>
      </c>
      <c r="BS47" s="396">
        <f t="shared" si="28"/>
        <v>0</v>
      </c>
      <c r="BT47" s="396">
        <f t="shared" si="28"/>
        <v>0</v>
      </c>
      <c r="BU47" s="396">
        <f t="shared" ref="BU47:CQ47" si="29">SUBTOTAL(9,BU48)</f>
        <v>0</v>
      </c>
      <c r="BV47" s="396">
        <f t="shared" si="29"/>
        <v>0</v>
      </c>
      <c r="BW47" s="396">
        <f t="shared" si="29"/>
        <v>0</v>
      </c>
      <c r="BX47" s="396">
        <f t="shared" si="29"/>
        <v>0</v>
      </c>
      <c r="BY47" s="396">
        <f t="shared" si="29"/>
        <v>0</v>
      </c>
      <c r="BZ47" s="396">
        <f t="shared" si="29"/>
        <v>0</v>
      </c>
      <c r="CA47" s="396">
        <f t="shared" si="29"/>
        <v>0</v>
      </c>
      <c r="CB47" s="396">
        <f t="shared" si="29"/>
        <v>0</v>
      </c>
      <c r="CC47" s="396">
        <f t="shared" si="29"/>
        <v>0</v>
      </c>
      <c r="CD47" s="396">
        <f t="shared" si="29"/>
        <v>0</v>
      </c>
      <c r="CE47" s="396">
        <f t="shared" si="29"/>
        <v>0</v>
      </c>
      <c r="CF47" s="396">
        <f t="shared" si="29"/>
        <v>0</v>
      </c>
      <c r="CG47" s="396">
        <f t="shared" si="29"/>
        <v>0</v>
      </c>
      <c r="CH47" s="396">
        <f t="shared" si="29"/>
        <v>38.012999999999998</v>
      </c>
      <c r="CI47" s="396">
        <f t="shared" si="29"/>
        <v>0</v>
      </c>
      <c r="CJ47" s="396">
        <f t="shared" si="29"/>
        <v>0</v>
      </c>
      <c r="CK47" s="396">
        <f t="shared" si="29"/>
        <v>38.012999999999998</v>
      </c>
      <c r="CL47" s="396">
        <f t="shared" si="29"/>
        <v>0</v>
      </c>
      <c r="CM47" s="396">
        <f t="shared" si="29"/>
        <v>38.012999999999998</v>
      </c>
      <c r="CN47" s="396">
        <f t="shared" si="29"/>
        <v>0</v>
      </c>
      <c r="CO47" s="396">
        <f t="shared" si="29"/>
        <v>0</v>
      </c>
      <c r="CP47" s="396">
        <f t="shared" si="29"/>
        <v>38.012999999999998</v>
      </c>
      <c r="CQ47" s="396">
        <f t="shared" si="29"/>
        <v>0</v>
      </c>
      <c r="CR47" s="653" t="s">
        <v>180</v>
      </c>
    </row>
    <row r="48" spans="1:167" ht="33" customHeight="1" x14ac:dyDescent="0.25">
      <c r="B48" s="554" t="s">
        <v>1405</v>
      </c>
      <c r="C48" s="608" t="s">
        <v>1552</v>
      </c>
      <c r="D48" s="613" t="s">
        <v>1616</v>
      </c>
      <c r="E48" s="309" t="s">
        <v>268</v>
      </c>
      <c r="F48" s="67" t="s">
        <v>303</v>
      </c>
      <c r="G48" s="67" t="s">
        <v>1415</v>
      </c>
      <c r="H48" s="67" t="s">
        <v>1415</v>
      </c>
      <c r="I48" s="68">
        <v>2.839</v>
      </c>
      <c r="J48" s="68">
        <v>38.012</v>
      </c>
      <c r="K48" s="67" t="s">
        <v>1651</v>
      </c>
      <c r="L48" s="68"/>
      <c r="M48" s="68"/>
      <c r="N48" s="68"/>
      <c r="O48" s="68">
        <v>4.2000000000000003E-2</v>
      </c>
      <c r="P48" s="68"/>
      <c r="Q48" s="68"/>
      <c r="R48" s="68"/>
      <c r="S48" s="68"/>
      <c r="T48" s="68"/>
      <c r="U48" s="68">
        <f>CH48</f>
        <v>38.012999999999998</v>
      </c>
      <c r="V48" s="68"/>
      <c r="W48" s="68"/>
      <c r="X48" s="68"/>
      <c r="Y48" s="68"/>
      <c r="Z48" s="68">
        <f>SUM(AA48:AD48)</f>
        <v>38.012999999999998</v>
      </c>
      <c r="AA48" s="68"/>
      <c r="AB48" s="68"/>
      <c r="AC48" s="68">
        <v>38.012999999999998</v>
      </c>
      <c r="AD48" s="68"/>
      <c r="AE48" s="68"/>
      <c r="AF48" s="68"/>
      <c r="AG48" s="68"/>
      <c r="AH48" s="68"/>
      <c r="AI48" s="68"/>
      <c r="AJ48" s="68">
        <f>SUM(AK48:AN48)</f>
        <v>38.012999999999998</v>
      </c>
      <c r="AK48" s="68"/>
      <c r="AL48" s="68"/>
      <c r="AM48" s="68">
        <v>38.012999999999998</v>
      </c>
      <c r="AN48" s="68"/>
      <c r="AO48" s="68">
        <f>SUM(AP48:AS48)</f>
        <v>38.012999999999998</v>
      </c>
      <c r="AP48" s="68"/>
      <c r="AQ48" s="68"/>
      <c r="AR48" s="68">
        <v>38.012999999999998</v>
      </c>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f>SUM(CI48:CL48)</f>
        <v>38.012999999999998</v>
      </c>
      <c r="CI48" s="68"/>
      <c r="CJ48" s="68"/>
      <c r="CK48" s="68">
        <f>BG48+AW48+AM48+BQ48+CA48</f>
        <v>38.012999999999998</v>
      </c>
      <c r="CL48" s="68"/>
      <c r="CM48" s="68">
        <f>SUM(CN48:CQ48)</f>
        <v>38.012999999999998</v>
      </c>
      <c r="CN48" s="68"/>
      <c r="CO48" s="68"/>
      <c r="CP48" s="68">
        <f>BL48+BB48+AR48+BV48+CF48</f>
        <v>38.012999999999998</v>
      </c>
      <c r="CQ48" s="68"/>
      <c r="CR48" s="806" t="s">
        <v>1690</v>
      </c>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row>
    <row r="49" spans="2:128" s="29" customFormat="1" ht="42" customHeight="1" x14ac:dyDescent="0.25">
      <c r="B49" s="410" t="s">
        <v>1404</v>
      </c>
      <c r="C49" s="411" t="s">
        <v>1531</v>
      </c>
      <c r="D49" s="395" t="s">
        <v>93</v>
      </c>
      <c r="E49" s="619" t="s">
        <v>180</v>
      </c>
      <c r="F49" s="418" t="s">
        <v>180</v>
      </c>
      <c r="G49" s="418" t="s">
        <v>180</v>
      </c>
      <c r="H49" s="418" t="s">
        <v>180</v>
      </c>
      <c r="I49" s="396">
        <f t="shared" ref="I49:BT49" si="30">SUBTOTAL(9,I50:I51)</f>
        <v>0</v>
      </c>
      <c r="J49" s="396">
        <f t="shared" si="30"/>
        <v>16.678999999999998</v>
      </c>
      <c r="K49" s="396">
        <f t="shared" si="30"/>
        <v>0</v>
      </c>
      <c r="L49" s="396">
        <f t="shared" si="30"/>
        <v>0</v>
      </c>
      <c r="M49" s="396">
        <f t="shared" si="30"/>
        <v>0</v>
      </c>
      <c r="N49" s="396">
        <f t="shared" si="30"/>
        <v>0</v>
      </c>
      <c r="O49" s="396">
        <f t="shared" si="30"/>
        <v>0.54600000000000004</v>
      </c>
      <c r="P49" s="396">
        <f t="shared" si="30"/>
        <v>0</v>
      </c>
      <c r="Q49" s="396">
        <f t="shared" si="30"/>
        <v>0</v>
      </c>
      <c r="R49" s="396">
        <f t="shared" si="30"/>
        <v>18.983000000000001</v>
      </c>
      <c r="S49" s="396">
        <f t="shared" si="30"/>
        <v>0</v>
      </c>
      <c r="T49" s="396">
        <f t="shared" si="30"/>
        <v>0</v>
      </c>
      <c r="U49" s="396">
        <f t="shared" si="30"/>
        <v>35.661999999999999</v>
      </c>
      <c r="V49" s="396">
        <f t="shared" si="30"/>
        <v>0</v>
      </c>
      <c r="W49" s="396">
        <f t="shared" si="30"/>
        <v>0</v>
      </c>
      <c r="X49" s="396">
        <f t="shared" si="30"/>
        <v>0</v>
      </c>
      <c r="Y49" s="396">
        <f t="shared" si="30"/>
        <v>0</v>
      </c>
      <c r="Z49" s="396">
        <f t="shared" si="30"/>
        <v>35.661999999999999</v>
      </c>
      <c r="AA49" s="396">
        <f t="shared" si="30"/>
        <v>0</v>
      </c>
      <c r="AB49" s="396">
        <f t="shared" si="30"/>
        <v>0</v>
      </c>
      <c r="AC49" s="396">
        <f t="shared" si="30"/>
        <v>35.661999999999999</v>
      </c>
      <c r="AD49" s="396">
        <f t="shared" si="30"/>
        <v>0</v>
      </c>
      <c r="AE49" s="396">
        <f t="shared" si="30"/>
        <v>0</v>
      </c>
      <c r="AF49" s="396">
        <f t="shared" si="30"/>
        <v>0</v>
      </c>
      <c r="AG49" s="396">
        <f t="shared" si="30"/>
        <v>0</v>
      </c>
      <c r="AH49" s="396">
        <f t="shared" si="30"/>
        <v>0</v>
      </c>
      <c r="AI49" s="396">
        <f t="shared" si="30"/>
        <v>0</v>
      </c>
      <c r="AJ49" s="396">
        <f t="shared" si="30"/>
        <v>35.661999999999999</v>
      </c>
      <c r="AK49" s="396">
        <f t="shared" si="30"/>
        <v>0</v>
      </c>
      <c r="AL49" s="396">
        <f t="shared" si="30"/>
        <v>0</v>
      </c>
      <c r="AM49" s="396">
        <f t="shared" si="30"/>
        <v>35.661999999999999</v>
      </c>
      <c r="AN49" s="396">
        <f t="shared" si="30"/>
        <v>0</v>
      </c>
      <c r="AO49" s="396">
        <f t="shared" si="30"/>
        <v>35.661999999999999</v>
      </c>
      <c r="AP49" s="396">
        <f t="shared" si="30"/>
        <v>0</v>
      </c>
      <c r="AQ49" s="396">
        <f t="shared" si="30"/>
        <v>0</v>
      </c>
      <c r="AR49" s="396">
        <f t="shared" si="30"/>
        <v>35.661999999999999</v>
      </c>
      <c r="AS49" s="396">
        <f t="shared" si="30"/>
        <v>0</v>
      </c>
      <c r="AT49" s="396">
        <f t="shared" si="30"/>
        <v>0</v>
      </c>
      <c r="AU49" s="396">
        <f t="shared" si="30"/>
        <v>0</v>
      </c>
      <c r="AV49" s="396">
        <f t="shared" si="30"/>
        <v>0</v>
      </c>
      <c r="AW49" s="396">
        <f t="shared" si="30"/>
        <v>0</v>
      </c>
      <c r="AX49" s="396">
        <f t="shared" si="30"/>
        <v>0</v>
      </c>
      <c r="AY49" s="396">
        <f t="shared" si="30"/>
        <v>0</v>
      </c>
      <c r="AZ49" s="396">
        <f t="shared" si="30"/>
        <v>0</v>
      </c>
      <c r="BA49" s="396">
        <f t="shared" si="30"/>
        <v>0</v>
      </c>
      <c r="BB49" s="396">
        <f t="shared" si="30"/>
        <v>0</v>
      </c>
      <c r="BC49" s="396">
        <f t="shared" si="30"/>
        <v>0</v>
      </c>
      <c r="BD49" s="396">
        <f t="shared" si="30"/>
        <v>0</v>
      </c>
      <c r="BE49" s="396">
        <f t="shared" si="30"/>
        <v>0</v>
      </c>
      <c r="BF49" s="396">
        <f t="shared" si="30"/>
        <v>0</v>
      </c>
      <c r="BG49" s="396">
        <f t="shared" si="30"/>
        <v>0</v>
      </c>
      <c r="BH49" s="396">
        <f t="shared" si="30"/>
        <v>0</v>
      </c>
      <c r="BI49" s="396">
        <f t="shared" si="30"/>
        <v>0</v>
      </c>
      <c r="BJ49" s="396">
        <f t="shared" si="30"/>
        <v>0</v>
      </c>
      <c r="BK49" s="396">
        <f t="shared" si="30"/>
        <v>0</v>
      </c>
      <c r="BL49" s="396">
        <f t="shared" si="30"/>
        <v>0</v>
      </c>
      <c r="BM49" s="396">
        <f t="shared" si="30"/>
        <v>0</v>
      </c>
      <c r="BN49" s="396">
        <f t="shared" si="30"/>
        <v>0</v>
      </c>
      <c r="BO49" s="396">
        <f t="shared" si="30"/>
        <v>0</v>
      </c>
      <c r="BP49" s="396">
        <f t="shared" si="30"/>
        <v>0</v>
      </c>
      <c r="BQ49" s="396">
        <f t="shared" si="30"/>
        <v>0</v>
      </c>
      <c r="BR49" s="396">
        <f t="shared" si="30"/>
        <v>0</v>
      </c>
      <c r="BS49" s="396">
        <f t="shared" si="30"/>
        <v>0</v>
      </c>
      <c r="BT49" s="396">
        <f t="shared" si="30"/>
        <v>0</v>
      </c>
      <c r="BU49" s="396">
        <f t="shared" ref="BU49:CQ49" si="31">SUBTOTAL(9,BU50:BU51)</f>
        <v>0</v>
      </c>
      <c r="BV49" s="396">
        <f t="shared" si="31"/>
        <v>0</v>
      </c>
      <c r="BW49" s="396">
        <f t="shared" si="31"/>
        <v>0</v>
      </c>
      <c r="BX49" s="396">
        <f t="shared" si="31"/>
        <v>0</v>
      </c>
      <c r="BY49" s="396">
        <f t="shared" si="31"/>
        <v>0</v>
      </c>
      <c r="BZ49" s="396">
        <f t="shared" si="31"/>
        <v>0</v>
      </c>
      <c r="CA49" s="396">
        <f t="shared" si="31"/>
        <v>0</v>
      </c>
      <c r="CB49" s="396">
        <f t="shared" si="31"/>
        <v>0</v>
      </c>
      <c r="CC49" s="396">
        <f t="shared" si="31"/>
        <v>0</v>
      </c>
      <c r="CD49" s="396">
        <f t="shared" si="31"/>
        <v>0</v>
      </c>
      <c r="CE49" s="396">
        <f t="shared" si="31"/>
        <v>0</v>
      </c>
      <c r="CF49" s="396">
        <f t="shared" si="31"/>
        <v>0</v>
      </c>
      <c r="CG49" s="396">
        <f t="shared" si="31"/>
        <v>0</v>
      </c>
      <c r="CH49" s="396">
        <f t="shared" si="31"/>
        <v>35.661999999999999</v>
      </c>
      <c r="CI49" s="396">
        <f t="shared" si="31"/>
        <v>0</v>
      </c>
      <c r="CJ49" s="396">
        <f t="shared" si="31"/>
        <v>0</v>
      </c>
      <c r="CK49" s="396">
        <f t="shared" si="31"/>
        <v>35.661999999999999</v>
      </c>
      <c r="CL49" s="396">
        <f t="shared" si="31"/>
        <v>0</v>
      </c>
      <c r="CM49" s="396">
        <f t="shared" si="31"/>
        <v>35.661999999999999</v>
      </c>
      <c r="CN49" s="396">
        <f t="shared" si="31"/>
        <v>0</v>
      </c>
      <c r="CO49" s="396">
        <f t="shared" si="31"/>
        <v>0</v>
      </c>
      <c r="CP49" s="396">
        <f t="shared" si="31"/>
        <v>35.661999999999999</v>
      </c>
      <c r="CQ49" s="396">
        <f t="shared" si="31"/>
        <v>0</v>
      </c>
      <c r="CR49" s="396" t="s">
        <v>180</v>
      </c>
    </row>
    <row r="50" spans="2:128" ht="33" customHeight="1" x14ac:dyDescent="0.25">
      <c r="B50" s="554" t="s">
        <v>1404</v>
      </c>
      <c r="C50" s="608" t="s">
        <v>1553</v>
      </c>
      <c r="D50" s="613" t="s">
        <v>1617</v>
      </c>
      <c r="E50" s="309" t="s">
        <v>673</v>
      </c>
      <c r="F50" s="67" t="s">
        <v>303</v>
      </c>
      <c r="G50" s="67" t="s">
        <v>1415</v>
      </c>
      <c r="H50" s="67" t="s">
        <v>1415</v>
      </c>
      <c r="I50" s="310"/>
      <c r="J50" s="310"/>
      <c r="K50" s="310"/>
      <c r="L50" s="310"/>
      <c r="M50" s="310"/>
      <c r="N50" s="310"/>
      <c r="O50" s="68">
        <v>0.33300000000000002</v>
      </c>
      <c r="P50" s="310"/>
      <c r="Q50" s="68"/>
      <c r="R50" s="68">
        <v>18.983000000000001</v>
      </c>
      <c r="S50" s="310"/>
      <c r="T50" s="310"/>
      <c r="U50" s="68">
        <f>CH50</f>
        <v>18.983000000000001</v>
      </c>
      <c r="V50" s="310"/>
      <c r="W50" s="310"/>
      <c r="X50" s="310"/>
      <c r="Y50" s="310"/>
      <c r="Z50" s="68">
        <f>SUM(AA50:AD50)</f>
        <v>18.983000000000001</v>
      </c>
      <c r="AA50" s="310"/>
      <c r="AB50" s="310"/>
      <c r="AC50" s="68">
        <v>18.983000000000001</v>
      </c>
      <c r="AD50" s="310"/>
      <c r="AE50" s="310"/>
      <c r="AF50" s="310"/>
      <c r="AG50" s="310"/>
      <c r="AH50" s="310"/>
      <c r="AI50" s="310"/>
      <c r="AJ50" s="68">
        <f>SUM(AK50:AN50)</f>
        <v>18.983000000000001</v>
      </c>
      <c r="AK50" s="310"/>
      <c r="AL50" s="310"/>
      <c r="AM50" s="68">
        <v>18.983000000000001</v>
      </c>
      <c r="AN50" s="310"/>
      <c r="AO50" s="68">
        <f t="shared" ref="AO50:AO51" si="32">SUM(AP50:AS50)</f>
        <v>18.983000000000001</v>
      </c>
      <c r="AP50" s="310"/>
      <c r="AQ50" s="310"/>
      <c r="AR50" s="68">
        <v>18.983000000000001</v>
      </c>
      <c r="AS50" s="310"/>
      <c r="AT50" s="310"/>
      <c r="AU50" s="310"/>
      <c r="AV50" s="310"/>
      <c r="AW50" s="310"/>
      <c r="AX50" s="310"/>
      <c r="AY50" s="310"/>
      <c r="AZ50" s="310"/>
      <c r="BA50" s="310"/>
      <c r="BB50" s="310"/>
      <c r="BC50" s="310"/>
      <c r="BD50" s="310"/>
      <c r="BE50" s="310"/>
      <c r="BF50" s="310"/>
      <c r="BG50" s="310"/>
      <c r="BH50" s="310"/>
      <c r="BI50" s="310"/>
      <c r="BJ50" s="310"/>
      <c r="BK50" s="310"/>
      <c r="BL50" s="310"/>
      <c r="BM50" s="310"/>
      <c r="BN50" s="310"/>
      <c r="BO50" s="310"/>
      <c r="BP50" s="310"/>
      <c r="BQ50" s="310"/>
      <c r="BR50" s="310"/>
      <c r="BS50" s="310"/>
      <c r="BT50" s="310"/>
      <c r="BU50" s="310"/>
      <c r="BV50" s="310"/>
      <c r="BW50" s="310"/>
      <c r="BX50" s="310"/>
      <c r="BY50" s="310"/>
      <c r="BZ50" s="310"/>
      <c r="CA50" s="310"/>
      <c r="CB50" s="310"/>
      <c r="CC50" s="310"/>
      <c r="CD50" s="310"/>
      <c r="CE50" s="310"/>
      <c r="CF50" s="310"/>
      <c r="CG50" s="310"/>
      <c r="CH50" s="68">
        <f>SUM(CI50:CL50)</f>
        <v>18.983000000000001</v>
      </c>
      <c r="CI50" s="310"/>
      <c r="CJ50" s="310"/>
      <c r="CK50" s="68">
        <f>BG50+AW50+AM50+BQ50+CA50</f>
        <v>18.983000000000001</v>
      </c>
      <c r="CL50" s="310"/>
      <c r="CM50" s="310">
        <f t="shared" ref="CM50:CM51" si="33">SUM(CN50:CQ50)</f>
        <v>18.983000000000001</v>
      </c>
      <c r="CN50" s="310"/>
      <c r="CO50" s="310"/>
      <c r="CP50" s="310">
        <f t="shared" ref="CP50:CP51" si="34">BL50+BB50+AR50+BV50+CF50</f>
        <v>18.983000000000001</v>
      </c>
      <c r="CQ50" s="310"/>
      <c r="CR50" s="806" t="s">
        <v>1690</v>
      </c>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row>
    <row r="51" spans="2:128" ht="33" customHeight="1" x14ac:dyDescent="0.25">
      <c r="B51" s="554" t="s">
        <v>1404</v>
      </c>
      <c r="C51" s="608" t="s">
        <v>1551</v>
      </c>
      <c r="D51" s="613" t="s">
        <v>1618</v>
      </c>
      <c r="E51" s="309" t="s">
        <v>268</v>
      </c>
      <c r="F51" s="67" t="s">
        <v>303</v>
      </c>
      <c r="G51" s="67" t="s">
        <v>1415</v>
      </c>
      <c r="H51" s="67" t="s">
        <v>1415</v>
      </c>
      <c r="I51" s="310"/>
      <c r="J51" s="68">
        <v>16.678999999999998</v>
      </c>
      <c r="K51" s="67" t="s">
        <v>1651</v>
      </c>
      <c r="L51" s="310"/>
      <c r="M51" s="310"/>
      <c r="N51" s="310"/>
      <c r="O51" s="68">
        <v>0.21299999999999999</v>
      </c>
      <c r="P51" s="310"/>
      <c r="Q51" s="310"/>
      <c r="R51" s="310"/>
      <c r="S51" s="310"/>
      <c r="T51" s="310"/>
      <c r="U51" s="68">
        <f>CH51</f>
        <v>16.678999999999998</v>
      </c>
      <c r="V51" s="310"/>
      <c r="W51" s="310"/>
      <c r="X51" s="310"/>
      <c r="Y51" s="310"/>
      <c r="Z51" s="68">
        <f>SUM(AA51:AD51)</f>
        <v>16.678999999999998</v>
      </c>
      <c r="AA51" s="310"/>
      <c r="AB51" s="310"/>
      <c r="AC51" s="68">
        <v>16.678999999999998</v>
      </c>
      <c r="AD51" s="310"/>
      <c r="AE51" s="310"/>
      <c r="AF51" s="310"/>
      <c r="AG51" s="310"/>
      <c r="AH51" s="310"/>
      <c r="AI51" s="310"/>
      <c r="AJ51" s="68">
        <f>SUM(AK51:AN51)</f>
        <v>16.678999999999998</v>
      </c>
      <c r="AK51" s="310"/>
      <c r="AL51" s="310"/>
      <c r="AM51" s="68">
        <v>16.678999999999998</v>
      </c>
      <c r="AN51" s="310"/>
      <c r="AO51" s="68">
        <f t="shared" si="32"/>
        <v>16.678999999999998</v>
      </c>
      <c r="AP51" s="310"/>
      <c r="AQ51" s="310"/>
      <c r="AR51" s="68">
        <v>16.678999999999998</v>
      </c>
      <c r="AS51" s="310"/>
      <c r="AT51" s="310"/>
      <c r="AU51" s="310"/>
      <c r="AV51" s="310"/>
      <c r="AW51" s="310"/>
      <c r="AX51" s="310"/>
      <c r="AY51" s="310"/>
      <c r="AZ51" s="310"/>
      <c r="BA51" s="310"/>
      <c r="BB51" s="310"/>
      <c r="BC51" s="310"/>
      <c r="BD51" s="310"/>
      <c r="BE51" s="310"/>
      <c r="BF51" s="310"/>
      <c r="BG51" s="310"/>
      <c r="BH51" s="310"/>
      <c r="BI51" s="310"/>
      <c r="BJ51" s="310"/>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310"/>
      <c r="CH51" s="68">
        <f>SUM(CI51:CL51)</f>
        <v>16.678999999999998</v>
      </c>
      <c r="CI51" s="310"/>
      <c r="CJ51" s="310"/>
      <c r="CK51" s="68">
        <f>BG51+AW51+AM51+BQ51+CA51</f>
        <v>16.678999999999998</v>
      </c>
      <c r="CL51" s="310"/>
      <c r="CM51" s="310">
        <f t="shared" si="33"/>
        <v>16.678999999999998</v>
      </c>
      <c r="CN51" s="310"/>
      <c r="CO51" s="310"/>
      <c r="CP51" s="310">
        <f t="shared" si="34"/>
        <v>16.678999999999998</v>
      </c>
      <c r="CQ51" s="310"/>
      <c r="CR51" s="806" t="s">
        <v>1690</v>
      </c>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row>
    <row r="52" spans="2:128" ht="42" customHeight="1" outlineLevel="1" x14ac:dyDescent="0.25">
      <c r="B52" s="410" t="s">
        <v>1403</v>
      </c>
      <c r="C52" s="411" t="s">
        <v>117</v>
      </c>
      <c r="D52" s="395" t="s">
        <v>93</v>
      </c>
      <c r="E52" s="399" t="s">
        <v>180</v>
      </c>
      <c r="F52" s="399" t="s">
        <v>180</v>
      </c>
      <c r="G52" s="399" t="s">
        <v>180</v>
      </c>
      <c r="H52" s="397"/>
      <c r="I52" s="610">
        <v>0</v>
      </c>
      <c r="J52" s="610">
        <v>0</v>
      </c>
      <c r="K52" s="610">
        <v>0</v>
      </c>
      <c r="L52" s="610">
        <v>0</v>
      </c>
      <c r="M52" s="610">
        <v>0</v>
      </c>
      <c r="N52" s="610">
        <v>0</v>
      </c>
      <c r="O52" s="610">
        <v>0</v>
      </c>
      <c r="P52" s="610">
        <v>0</v>
      </c>
      <c r="Q52" s="610">
        <v>0</v>
      </c>
      <c r="R52" s="610">
        <v>0</v>
      </c>
      <c r="S52" s="610">
        <v>0</v>
      </c>
      <c r="T52" s="610">
        <v>0</v>
      </c>
      <c r="U52" s="610">
        <v>0</v>
      </c>
      <c r="V52" s="610">
        <v>0</v>
      </c>
      <c r="W52" s="610">
        <v>0</v>
      </c>
      <c r="X52" s="610">
        <v>0</v>
      </c>
      <c r="Y52" s="610">
        <v>0</v>
      </c>
      <c r="Z52" s="610">
        <v>0</v>
      </c>
      <c r="AA52" s="610">
        <v>0</v>
      </c>
      <c r="AB52" s="610">
        <v>0</v>
      </c>
      <c r="AC52" s="610">
        <v>0</v>
      </c>
      <c r="AD52" s="610">
        <v>0</v>
      </c>
      <c r="AE52" s="610">
        <v>0</v>
      </c>
      <c r="AF52" s="610">
        <v>0</v>
      </c>
      <c r="AG52" s="610">
        <v>0</v>
      </c>
      <c r="AH52" s="610">
        <v>0</v>
      </c>
      <c r="AI52" s="610">
        <v>0</v>
      </c>
      <c r="AJ52" s="610">
        <v>0</v>
      </c>
      <c r="AK52" s="610">
        <v>0</v>
      </c>
      <c r="AL52" s="610">
        <v>0</v>
      </c>
      <c r="AM52" s="610">
        <v>0</v>
      </c>
      <c r="AN52" s="610">
        <v>0</v>
      </c>
      <c r="AO52" s="610">
        <v>0</v>
      </c>
      <c r="AP52" s="610">
        <v>0</v>
      </c>
      <c r="AQ52" s="610">
        <v>0</v>
      </c>
      <c r="AR52" s="610">
        <v>0</v>
      </c>
      <c r="AS52" s="610">
        <v>0</v>
      </c>
      <c r="AT52" s="610">
        <v>0</v>
      </c>
      <c r="AU52" s="610">
        <v>0</v>
      </c>
      <c r="AV52" s="610">
        <v>0</v>
      </c>
      <c r="AW52" s="610">
        <v>0</v>
      </c>
      <c r="AX52" s="610">
        <v>0</v>
      </c>
      <c r="AY52" s="610">
        <v>0</v>
      </c>
      <c r="AZ52" s="610">
        <v>0</v>
      </c>
      <c r="BA52" s="610">
        <v>0</v>
      </c>
      <c r="BB52" s="610">
        <v>0</v>
      </c>
      <c r="BC52" s="610">
        <v>0</v>
      </c>
      <c r="BD52" s="610">
        <v>0</v>
      </c>
      <c r="BE52" s="610">
        <v>0</v>
      </c>
      <c r="BF52" s="610">
        <v>0</v>
      </c>
      <c r="BG52" s="610">
        <v>0</v>
      </c>
      <c r="BH52" s="610">
        <v>0</v>
      </c>
      <c r="BI52" s="610">
        <v>0</v>
      </c>
      <c r="BJ52" s="610">
        <v>0</v>
      </c>
      <c r="BK52" s="610">
        <v>0</v>
      </c>
      <c r="BL52" s="610">
        <v>0</v>
      </c>
      <c r="BM52" s="610">
        <v>0</v>
      </c>
      <c r="BN52" s="610">
        <v>0</v>
      </c>
      <c r="BO52" s="610">
        <v>0</v>
      </c>
      <c r="BP52" s="610">
        <v>0</v>
      </c>
      <c r="BQ52" s="610">
        <v>0</v>
      </c>
      <c r="BR52" s="610">
        <v>0</v>
      </c>
      <c r="BS52" s="610">
        <v>0</v>
      </c>
      <c r="BT52" s="610">
        <v>0</v>
      </c>
      <c r="BU52" s="610">
        <v>0</v>
      </c>
      <c r="BV52" s="610">
        <v>0</v>
      </c>
      <c r="BW52" s="610">
        <v>0</v>
      </c>
      <c r="BX52" s="610">
        <v>0</v>
      </c>
      <c r="BY52" s="610">
        <v>0</v>
      </c>
      <c r="BZ52" s="610">
        <v>0</v>
      </c>
      <c r="CA52" s="610">
        <v>0</v>
      </c>
      <c r="CB52" s="610">
        <v>0</v>
      </c>
      <c r="CC52" s="610">
        <v>0</v>
      </c>
      <c r="CD52" s="610">
        <v>0</v>
      </c>
      <c r="CE52" s="610">
        <v>0</v>
      </c>
      <c r="CF52" s="610">
        <v>0</v>
      </c>
      <c r="CG52" s="610">
        <v>0</v>
      </c>
      <c r="CH52" s="610">
        <v>0</v>
      </c>
      <c r="CI52" s="610">
        <v>0</v>
      </c>
      <c r="CJ52" s="610">
        <v>0</v>
      </c>
      <c r="CK52" s="610">
        <v>0</v>
      </c>
      <c r="CL52" s="610">
        <f t="shared" ref="CL52:CL62" si="35">BH52+AX52</f>
        <v>0</v>
      </c>
      <c r="CM52" s="610"/>
      <c r="CN52" s="610"/>
      <c r="CO52" s="610"/>
      <c r="CP52" s="610"/>
      <c r="CQ52" s="610"/>
      <c r="CR52" s="610"/>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row>
    <row r="53" spans="2:128" ht="48" customHeight="1" outlineLevel="1" x14ac:dyDescent="0.25">
      <c r="B53" s="402" t="s">
        <v>114</v>
      </c>
      <c r="C53" s="409" t="s">
        <v>119</v>
      </c>
      <c r="D53" s="402" t="s">
        <v>93</v>
      </c>
      <c r="E53" s="403" t="s">
        <v>180</v>
      </c>
      <c r="F53" s="403" t="s">
        <v>180</v>
      </c>
      <c r="G53" s="403" t="s">
        <v>180</v>
      </c>
      <c r="H53" s="601"/>
      <c r="I53" s="612">
        <v>0</v>
      </c>
      <c r="J53" s="612">
        <v>0</v>
      </c>
      <c r="K53" s="612">
        <v>0</v>
      </c>
      <c r="L53" s="612">
        <v>0</v>
      </c>
      <c r="M53" s="612">
        <v>0</v>
      </c>
      <c r="N53" s="612">
        <v>0</v>
      </c>
      <c r="O53" s="612">
        <v>0</v>
      </c>
      <c r="P53" s="612">
        <v>0</v>
      </c>
      <c r="Q53" s="612">
        <v>0</v>
      </c>
      <c r="R53" s="612">
        <v>0</v>
      </c>
      <c r="S53" s="612">
        <v>0</v>
      </c>
      <c r="T53" s="612">
        <v>0</v>
      </c>
      <c r="U53" s="612">
        <v>0</v>
      </c>
      <c r="V53" s="612">
        <v>0</v>
      </c>
      <c r="W53" s="612">
        <v>0</v>
      </c>
      <c r="X53" s="612">
        <v>0</v>
      </c>
      <c r="Y53" s="612">
        <v>0</v>
      </c>
      <c r="Z53" s="612">
        <v>0</v>
      </c>
      <c r="AA53" s="612">
        <v>0</v>
      </c>
      <c r="AB53" s="612">
        <v>0</v>
      </c>
      <c r="AC53" s="612">
        <v>0</v>
      </c>
      <c r="AD53" s="612">
        <v>0</v>
      </c>
      <c r="AE53" s="612">
        <v>0</v>
      </c>
      <c r="AF53" s="612">
        <v>0</v>
      </c>
      <c r="AG53" s="612">
        <v>0</v>
      </c>
      <c r="AH53" s="612">
        <v>0</v>
      </c>
      <c r="AI53" s="612">
        <v>0</v>
      </c>
      <c r="AJ53" s="612">
        <v>0</v>
      </c>
      <c r="AK53" s="612">
        <v>0</v>
      </c>
      <c r="AL53" s="612">
        <v>0</v>
      </c>
      <c r="AM53" s="612">
        <v>0</v>
      </c>
      <c r="AN53" s="612">
        <v>0</v>
      </c>
      <c r="AO53" s="612">
        <v>0</v>
      </c>
      <c r="AP53" s="612">
        <v>0</v>
      </c>
      <c r="AQ53" s="612">
        <v>0</v>
      </c>
      <c r="AR53" s="612">
        <v>0</v>
      </c>
      <c r="AS53" s="612">
        <v>0</v>
      </c>
      <c r="AT53" s="612">
        <v>0</v>
      </c>
      <c r="AU53" s="612">
        <v>0</v>
      </c>
      <c r="AV53" s="612">
        <v>0</v>
      </c>
      <c r="AW53" s="612">
        <v>0</v>
      </c>
      <c r="AX53" s="612">
        <v>0</v>
      </c>
      <c r="AY53" s="612">
        <v>0</v>
      </c>
      <c r="AZ53" s="612">
        <v>0</v>
      </c>
      <c r="BA53" s="612">
        <v>0</v>
      </c>
      <c r="BB53" s="612">
        <v>0</v>
      </c>
      <c r="BC53" s="612">
        <v>0</v>
      </c>
      <c r="BD53" s="612">
        <v>0</v>
      </c>
      <c r="BE53" s="612">
        <v>0</v>
      </c>
      <c r="BF53" s="612">
        <v>0</v>
      </c>
      <c r="BG53" s="612">
        <v>0</v>
      </c>
      <c r="BH53" s="612">
        <v>0</v>
      </c>
      <c r="BI53" s="612">
        <v>0</v>
      </c>
      <c r="BJ53" s="612">
        <v>0</v>
      </c>
      <c r="BK53" s="612">
        <v>0</v>
      </c>
      <c r="BL53" s="612">
        <v>0</v>
      </c>
      <c r="BM53" s="612">
        <v>0</v>
      </c>
      <c r="BN53" s="612">
        <v>0</v>
      </c>
      <c r="BO53" s="612">
        <v>0</v>
      </c>
      <c r="BP53" s="612">
        <v>0</v>
      </c>
      <c r="BQ53" s="612">
        <v>0</v>
      </c>
      <c r="BR53" s="612">
        <v>0</v>
      </c>
      <c r="BS53" s="612">
        <v>0</v>
      </c>
      <c r="BT53" s="612">
        <v>0</v>
      </c>
      <c r="BU53" s="612">
        <v>0</v>
      </c>
      <c r="BV53" s="612">
        <v>0</v>
      </c>
      <c r="BW53" s="612">
        <v>0</v>
      </c>
      <c r="BX53" s="612">
        <v>0</v>
      </c>
      <c r="BY53" s="612">
        <v>0</v>
      </c>
      <c r="BZ53" s="612">
        <v>0</v>
      </c>
      <c r="CA53" s="612">
        <v>0</v>
      </c>
      <c r="CB53" s="612">
        <v>0</v>
      </c>
      <c r="CC53" s="612">
        <v>0</v>
      </c>
      <c r="CD53" s="612">
        <v>0</v>
      </c>
      <c r="CE53" s="612">
        <v>0</v>
      </c>
      <c r="CF53" s="612">
        <v>0</v>
      </c>
      <c r="CG53" s="612">
        <v>0</v>
      </c>
      <c r="CH53" s="612">
        <v>0</v>
      </c>
      <c r="CI53" s="612">
        <v>0</v>
      </c>
      <c r="CJ53" s="612">
        <v>0</v>
      </c>
      <c r="CK53" s="612">
        <v>0</v>
      </c>
      <c r="CL53" s="612">
        <f t="shared" si="35"/>
        <v>0</v>
      </c>
      <c r="CM53" s="612"/>
      <c r="CN53" s="612"/>
      <c r="CO53" s="612"/>
      <c r="CP53" s="612"/>
      <c r="CQ53" s="612"/>
      <c r="CR53" s="61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row>
    <row r="54" spans="2:128" ht="42" customHeight="1" outlineLevel="1" x14ac:dyDescent="0.25">
      <c r="B54" s="411" t="s">
        <v>1532</v>
      </c>
      <c r="C54" s="411" t="s">
        <v>1533</v>
      </c>
      <c r="D54" s="413" t="s">
        <v>93</v>
      </c>
      <c r="E54" s="399" t="s">
        <v>180</v>
      </c>
      <c r="F54" s="399" t="s">
        <v>180</v>
      </c>
      <c r="G54" s="399" t="s">
        <v>180</v>
      </c>
      <c r="H54" s="397"/>
      <c r="I54" s="610">
        <v>0</v>
      </c>
      <c r="J54" s="610">
        <v>0</v>
      </c>
      <c r="K54" s="610">
        <v>0</v>
      </c>
      <c r="L54" s="610">
        <v>0</v>
      </c>
      <c r="M54" s="610">
        <v>0</v>
      </c>
      <c r="N54" s="610">
        <v>0</v>
      </c>
      <c r="O54" s="610">
        <v>0</v>
      </c>
      <c r="P54" s="610">
        <v>0</v>
      </c>
      <c r="Q54" s="610">
        <v>0</v>
      </c>
      <c r="R54" s="610">
        <v>0</v>
      </c>
      <c r="S54" s="610">
        <v>0</v>
      </c>
      <c r="T54" s="610">
        <v>0</v>
      </c>
      <c r="U54" s="610">
        <v>0</v>
      </c>
      <c r="V54" s="610">
        <v>0</v>
      </c>
      <c r="W54" s="610">
        <v>0</v>
      </c>
      <c r="X54" s="610">
        <v>0</v>
      </c>
      <c r="Y54" s="610">
        <v>0</v>
      </c>
      <c r="Z54" s="610">
        <v>0</v>
      </c>
      <c r="AA54" s="610">
        <v>0</v>
      </c>
      <c r="AB54" s="610">
        <v>0</v>
      </c>
      <c r="AC54" s="610">
        <v>0</v>
      </c>
      <c r="AD54" s="610">
        <v>0</v>
      </c>
      <c r="AE54" s="610">
        <v>0</v>
      </c>
      <c r="AF54" s="610">
        <v>0</v>
      </c>
      <c r="AG54" s="610">
        <v>0</v>
      </c>
      <c r="AH54" s="610">
        <v>0</v>
      </c>
      <c r="AI54" s="610">
        <v>0</v>
      </c>
      <c r="AJ54" s="610">
        <v>0</v>
      </c>
      <c r="AK54" s="610">
        <v>0</v>
      </c>
      <c r="AL54" s="610">
        <v>0</v>
      </c>
      <c r="AM54" s="610">
        <v>0</v>
      </c>
      <c r="AN54" s="610">
        <v>0</v>
      </c>
      <c r="AO54" s="610">
        <v>0</v>
      </c>
      <c r="AP54" s="610">
        <v>0</v>
      </c>
      <c r="AQ54" s="610">
        <v>0</v>
      </c>
      <c r="AR54" s="610">
        <v>0</v>
      </c>
      <c r="AS54" s="610">
        <v>0</v>
      </c>
      <c r="AT54" s="610">
        <v>0</v>
      </c>
      <c r="AU54" s="610">
        <v>0</v>
      </c>
      <c r="AV54" s="610">
        <v>0</v>
      </c>
      <c r="AW54" s="610">
        <v>0</v>
      </c>
      <c r="AX54" s="610">
        <v>0</v>
      </c>
      <c r="AY54" s="610">
        <v>0</v>
      </c>
      <c r="AZ54" s="610">
        <v>0</v>
      </c>
      <c r="BA54" s="610">
        <v>0</v>
      </c>
      <c r="BB54" s="610">
        <v>0</v>
      </c>
      <c r="BC54" s="610">
        <v>0</v>
      </c>
      <c r="BD54" s="610">
        <v>0</v>
      </c>
      <c r="BE54" s="610">
        <v>0</v>
      </c>
      <c r="BF54" s="610">
        <v>0</v>
      </c>
      <c r="BG54" s="610">
        <v>0</v>
      </c>
      <c r="BH54" s="610">
        <v>0</v>
      </c>
      <c r="BI54" s="610">
        <v>0</v>
      </c>
      <c r="BJ54" s="610">
        <v>0</v>
      </c>
      <c r="BK54" s="610">
        <v>0</v>
      </c>
      <c r="BL54" s="610">
        <v>0</v>
      </c>
      <c r="BM54" s="610">
        <v>0</v>
      </c>
      <c r="BN54" s="610">
        <v>0</v>
      </c>
      <c r="BO54" s="610">
        <v>0</v>
      </c>
      <c r="BP54" s="610">
        <v>0</v>
      </c>
      <c r="BQ54" s="610">
        <v>0</v>
      </c>
      <c r="BR54" s="610">
        <v>0</v>
      </c>
      <c r="BS54" s="610">
        <v>0</v>
      </c>
      <c r="BT54" s="610">
        <v>0</v>
      </c>
      <c r="BU54" s="610">
        <v>0</v>
      </c>
      <c r="BV54" s="610">
        <v>0</v>
      </c>
      <c r="BW54" s="610">
        <v>0</v>
      </c>
      <c r="BX54" s="610">
        <v>0</v>
      </c>
      <c r="BY54" s="610">
        <v>0</v>
      </c>
      <c r="BZ54" s="610">
        <v>0</v>
      </c>
      <c r="CA54" s="610">
        <v>0</v>
      </c>
      <c r="CB54" s="610">
        <v>0</v>
      </c>
      <c r="CC54" s="610">
        <v>0</v>
      </c>
      <c r="CD54" s="610">
        <v>0</v>
      </c>
      <c r="CE54" s="610">
        <v>0</v>
      </c>
      <c r="CF54" s="610">
        <v>0</v>
      </c>
      <c r="CG54" s="610">
        <v>0</v>
      </c>
      <c r="CH54" s="610">
        <v>0</v>
      </c>
      <c r="CI54" s="610">
        <v>0</v>
      </c>
      <c r="CJ54" s="610">
        <v>0</v>
      </c>
      <c r="CK54" s="610">
        <v>0</v>
      </c>
      <c r="CL54" s="610">
        <f t="shared" si="35"/>
        <v>0</v>
      </c>
      <c r="CM54" s="610"/>
      <c r="CN54" s="610"/>
      <c r="CO54" s="610"/>
      <c r="CP54" s="610"/>
      <c r="CQ54" s="610"/>
      <c r="CR54" s="610"/>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row>
    <row r="55" spans="2:128" ht="42" customHeight="1" outlineLevel="1" x14ac:dyDescent="0.25">
      <c r="B55" s="410" t="s">
        <v>1534</v>
      </c>
      <c r="C55" s="411" t="s">
        <v>123</v>
      </c>
      <c r="D55" s="413" t="s">
        <v>93</v>
      </c>
      <c r="E55" s="399" t="s">
        <v>180</v>
      </c>
      <c r="F55" s="399" t="s">
        <v>180</v>
      </c>
      <c r="G55" s="399" t="s">
        <v>180</v>
      </c>
      <c r="H55" s="397"/>
      <c r="I55" s="610">
        <v>0</v>
      </c>
      <c r="J55" s="610">
        <v>0</v>
      </c>
      <c r="K55" s="610">
        <v>0</v>
      </c>
      <c r="L55" s="610">
        <v>0</v>
      </c>
      <c r="M55" s="610">
        <v>0</v>
      </c>
      <c r="N55" s="610">
        <v>0</v>
      </c>
      <c r="O55" s="610">
        <v>0</v>
      </c>
      <c r="P55" s="610">
        <v>0</v>
      </c>
      <c r="Q55" s="610">
        <v>0</v>
      </c>
      <c r="R55" s="610">
        <v>0</v>
      </c>
      <c r="S55" s="610">
        <v>0</v>
      </c>
      <c r="T55" s="610">
        <v>0</v>
      </c>
      <c r="U55" s="610">
        <v>0</v>
      </c>
      <c r="V55" s="610">
        <v>0</v>
      </c>
      <c r="W55" s="610">
        <v>0</v>
      </c>
      <c r="X55" s="610">
        <v>0</v>
      </c>
      <c r="Y55" s="610">
        <v>0</v>
      </c>
      <c r="Z55" s="610">
        <v>0</v>
      </c>
      <c r="AA55" s="610">
        <v>0</v>
      </c>
      <c r="AB55" s="610">
        <v>0</v>
      </c>
      <c r="AC55" s="610">
        <v>0</v>
      </c>
      <c r="AD55" s="610">
        <v>0</v>
      </c>
      <c r="AE55" s="610">
        <v>0</v>
      </c>
      <c r="AF55" s="610">
        <v>0</v>
      </c>
      <c r="AG55" s="610">
        <v>0</v>
      </c>
      <c r="AH55" s="610">
        <v>0</v>
      </c>
      <c r="AI55" s="610">
        <v>0</v>
      </c>
      <c r="AJ55" s="610">
        <v>0</v>
      </c>
      <c r="AK55" s="610">
        <v>0</v>
      </c>
      <c r="AL55" s="610">
        <v>0</v>
      </c>
      <c r="AM55" s="610">
        <v>0</v>
      </c>
      <c r="AN55" s="610">
        <v>0</v>
      </c>
      <c r="AO55" s="610">
        <v>0</v>
      </c>
      <c r="AP55" s="610">
        <v>0</v>
      </c>
      <c r="AQ55" s="610">
        <v>0</v>
      </c>
      <c r="AR55" s="610">
        <v>0</v>
      </c>
      <c r="AS55" s="610">
        <v>0</v>
      </c>
      <c r="AT55" s="610">
        <v>0</v>
      </c>
      <c r="AU55" s="610">
        <v>0</v>
      </c>
      <c r="AV55" s="610">
        <v>0</v>
      </c>
      <c r="AW55" s="610">
        <v>0</v>
      </c>
      <c r="AX55" s="610">
        <v>0</v>
      </c>
      <c r="AY55" s="610">
        <v>0</v>
      </c>
      <c r="AZ55" s="610">
        <v>0</v>
      </c>
      <c r="BA55" s="610">
        <v>0</v>
      </c>
      <c r="BB55" s="610">
        <v>0</v>
      </c>
      <c r="BC55" s="610">
        <v>0</v>
      </c>
      <c r="BD55" s="610">
        <v>0</v>
      </c>
      <c r="BE55" s="610">
        <v>0</v>
      </c>
      <c r="BF55" s="610">
        <v>0</v>
      </c>
      <c r="BG55" s="610">
        <v>0</v>
      </c>
      <c r="BH55" s="610">
        <v>0</v>
      </c>
      <c r="BI55" s="610">
        <v>0</v>
      </c>
      <c r="BJ55" s="610">
        <v>0</v>
      </c>
      <c r="BK55" s="610">
        <v>0</v>
      </c>
      <c r="BL55" s="610">
        <v>0</v>
      </c>
      <c r="BM55" s="610">
        <v>0</v>
      </c>
      <c r="BN55" s="610">
        <v>0</v>
      </c>
      <c r="BO55" s="610">
        <v>0</v>
      </c>
      <c r="BP55" s="610">
        <v>0</v>
      </c>
      <c r="BQ55" s="610">
        <v>0</v>
      </c>
      <c r="BR55" s="610">
        <v>0</v>
      </c>
      <c r="BS55" s="610">
        <v>0</v>
      </c>
      <c r="BT55" s="610">
        <v>0</v>
      </c>
      <c r="BU55" s="610">
        <v>0</v>
      </c>
      <c r="BV55" s="610">
        <v>0</v>
      </c>
      <c r="BW55" s="610">
        <v>0</v>
      </c>
      <c r="BX55" s="610">
        <v>0</v>
      </c>
      <c r="BY55" s="610">
        <v>0</v>
      </c>
      <c r="BZ55" s="610">
        <v>0</v>
      </c>
      <c r="CA55" s="610">
        <v>0</v>
      </c>
      <c r="CB55" s="610">
        <v>0</v>
      </c>
      <c r="CC55" s="610">
        <v>0</v>
      </c>
      <c r="CD55" s="610">
        <v>0</v>
      </c>
      <c r="CE55" s="610">
        <v>0</v>
      </c>
      <c r="CF55" s="610">
        <v>0</v>
      </c>
      <c r="CG55" s="610">
        <v>0</v>
      </c>
      <c r="CH55" s="610">
        <v>0</v>
      </c>
      <c r="CI55" s="610">
        <v>0</v>
      </c>
      <c r="CJ55" s="610">
        <v>0</v>
      </c>
      <c r="CK55" s="610">
        <v>0</v>
      </c>
      <c r="CL55" s="610">
        <f t="shared" si="35"/>
        <v>0</v>
      </c>
      <c r="CM55" s="610"/>
      <c r="CN55" s="610"/>
      <c r="CO55" s="610"/>
      <c r="CP55" s="610"/>
      <c r="CQ55" s="610"/>
      <c r="CR55" s="610"/>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row>
    <row r="56" spans="2:128" ht="48" customHeight="1" outlineLevel="1" x14ac:dyDescent="0.25">
      <c r="B56" s="402" t="s">
        <v>116</v>
      </c>
      <c r="C56" s="402" t="s">
        <v>1535</v>
      </c>
      <c r="D56" s="402" t="s">
        <v>93</v>
      </c>
      <c r="E56" s="403" t="s">
        <v>180</v>
      </c>
      <c r="F56" s="403" t="s">
        <v>180</v>
      </c>
      <c r="G56" s="403" t="s">
        <v>180</v>
      </c>
      <c r="H56" s="601"/>
      <c r="I56" s="612">
        <v>0</v>
      </c>
      <c r="J56" s="612">
        <v>0</v>
      </c>
      <c r="K56" s="612">
        <v>0</v>
      </c>
      <c r="L56" s="612">
        <v>0</v>
      </c>
      <c r="M56" s="612">
        <v>0</v>
      </c>
      <c r="N56" s="612">
        <v>0</v>
      </c>
      <c r="O56" s="612">
        <v>0</v>
      </c>
      <c r="P56" s="612">
        <v>0</v>
      </c>
      <c r="Q56" s="612">
        <v>0</v>
      </c>
      <c r="R56" s="612">
        <v>0</v>
      </c>
      <c r="S56" s="612">
        <v>0</v>
      </c>
      <c r="T56" s="612">
        <v>0</v>
      </c>
      <c r="U56" s="612">
        <v>0</v>
      </c>
      <c r="V56" s="612">
        <v>0</v>
      </c>
      <c r="W56" s="612">
        <v>0</v>
      </c>
      <c r="X56" s="612">
        <v>0</v>
      </c>
      <c r="Y56" s="612">
        <v>0</v>
      </c>
      <c r="Z56" s="612">
        <v>0</v>
      </c>
      <c r="AA56" s="612">
        <v>0</v>
      </c>
      <c r="AB56" s="612">
        <v>0</v>
      </c>
      <c r="AC56" s="612">
        <v>0</v>
      </c>
      <c r="AD56" s="612">
        <v>0</v>
      </c>
      <c r="AE56" s="612">
        <v>0</v>
      </c>
      <c r="AF56" s="612">
        <v>0</v>
      </c>
      <c r="AG56" s="612">
        <v>0</v>
      </c>
      <c r="AH56" s="612">
        <v>0</v>
      </c>
      <c r="AI56" s="612">
        <v>0</v>
      </c>
      <c r="AJ56" s="612">
        <v>0</v>
      </c>
      <c r="AK56" s="612">
        <v>0</v>
      </c>
      <c r="AL56" s="612">
        <v>0</v>
      </c>
      <c r="AM56" s="612">
        <v>0</v>
      </c>
      <c r="AN56" s="612">
        <v>0</v>
      </c>
      <c r="AO56" s="612">
        <v>0</v>
      </c>
      <c r="AP56" s="612">
        <v>0</v>
      </c>
      <c r="AQ56" s="612">
        <v>0</v>
      </c>
      <c r="AR56" s="612">
        <v>0</v>
      </c>
      <c r="AS56" s="612">
        <v>0</v>
      </c>
      <c r="AT56" s="612">
        <v>0</v>
      </c>
      <c r="AU56" s="612">
        <v>0</v>
      </c>
      <c r="AV56" s="612">
        <v>0</v>
      </c>
      <c r="AW56" s="612">
        <v>0</v>
      </c>
      <c r="AX56" s="612">
        <v>0</v>
      </c>
      <c r="AY56" s="612">
        <v>0</v>
      </c>
      <c r="AZ56" s="612">
        <v>0</v>
      </c>
      <c r="BA56" s="612">
        <v>0</v>
      </c>
      <c r="BB56" s="612">
        <v>0</v>
      </c>
      <c r="BC56" s="612">
        <v>0</v>
      </c>
      <c r="BD56" s="612">
        <v>0</v>
      </c>
      <c r="BE56" s="612">
        <v>0</v>
      </c>
      <c r="BF56" s="612">
        <v>0</v>
      </c>
      <c r="BG56" s="612">
        <v>0</v>
      </c>
      <c r="BH56" s="612">
        <v>0</v>
      </c>
      <c r="BI56" s="612">
        <v>0</v>
      </c>
      <c r="BJ56" s="612">
        <v>0</v>
      </c>
      <c r="BK56" s="612">
        <v>0</v>
      </c>
      <c r="BL56" s="612">
        <v>0</v>
      </c>
      <c r="BM56" s="612">
        <v>0</v>
      </c>
      <c r="BN56" s="612">
        <v>0</v>
      </c>
      <c r="BO56" s="612">
        <v>0</v>
      </c>
      <c r="BP56" s="612">
        <v>0</v>
      </c>
      <c r="BQ56" s="612">
        <v>0</v>
      </c>
      <c r="BR56" s="612">
        <v>0</v>
      </c>
      <c r="BS56" s="612">
        <v>0</v>
      </c>
      <c r="BT56" s="612">
        <v>0</v>
      </c>
      <c r="BU56" s="612">
        <v>0</v>
      </c>
      <c r="BV56" s="612">
        <v>0</v>
      </c>
      <c r="BW56" s="612">
        <v>0</v>
      </c>
      <c r="BX56" s="612">
        <v>0</v>
      </c>
      <c r="BY56" s="612">
        <v>0</v>
      </c>
      <c r="BZ56" s="612">
        <v>0</v>
      </c>
      <c r="CA56" s="612">
        <v>0</v>
      </c>
      <c r="CB56" s="612">
        <v>0</v>
      </c>
      <c r="CC56" s="612">
        <v>0</v>
      </c>
      <c r="CD56" s="612">
        <v>0</v>
      </c>
      <c r="CE56" s="612">
        <v>0</v>
      </c>
      <c r="CF56" s="612">
        <v>0</v>
      </c>
      <c r="CG56" s="612">
        <v>0</v>
      </c>
      <c r="CH56" s="612">
        <v>0</v>
      </c>
      <c r="CI56" s="612">
        <v>0</v>
      </c>
      <c r="CJ56" s="612">
        <v>0</v>
      </c>
      <c r="CK56" s="612">
        <v>0</v>
      </c>
      <c r="CL56" s="612">
        <f t="shared" si="35"/>
        <v>0</v>
      </c>
      <c r="CM56" s="612"/>
      <c r="CN56" s="612"/>
      <c r="CO56" s="612"/>
      <c r="CP56" s="612"/>
      <c r="CQ56" s="612"/>
      <c r="CR56" s="61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row>
    <row r="57" spans="2:128" ht="48" customHeight="1" outlineLevel="1" x14ac:dyDescent="0.25">
      <c r="B57" s="402" t="s">
        <v>1536</v>
      </c>
      <c r="C57" s="402" t="s">
        <v>795</v>
      </c>
      <c r="D57" s="402" t="s">
        <v>93</v>
      </c>
      <c r="E57" s="403" t="s">
        <v>180</v>
      </c>
      <c r="F57" s="403" t="s">
        <v>180</v>
      </c>
      <c r="G57" s="403" t="s">
        <v>180</v>
      </c>
      <c r="H57" s="601"/>
      <c r="I57" s="612">
        <v>0</v>
      </c>
      <c r="J57" s="612">
        <v>0</v>
      </c>
      <c r="K57" s="612">
        <v>0</v>
      </c>
      <c r="L57" s="612">
        <v>0</v>
      </c>
      <c r="M57" s="612">
        <v>0</v>
      </c>
      <c r="N57" s="612">
        <v>0</v>
      </c>
      <c r="O57" s="612">
        <v>0</v>
      </c>
      <c r="P57" s="612">
        <v>0</v>
      </c>
      <c r="Q57" s="612">
        <v>0</v>
      </c>
      <c r="R57" s="612">
        <v>0</v>
      </c>
      <c r="S57" s="612">
        <v>0</v>
      </c>
      <c r="T57" s="612">
        <v>0</v>
      </c>
      <c r="U57" s="612">
        <v>0</v>
      </c>
      <c r="V57" s="612">
        <v>0</v>
      </c>
      <c r="W57" s="612">
        <v>0</v>
      </c>
      <c r="X57" s="612">
        <v>0</v>
      </c>
      <c r="Y57" s="612">
        <v>0</v>
      </c>
      <c r="Z57" s="612">
        <v>0</v>
      </c>
      <c r="AA57" s="612">
        <v>0</v>
      </c>
      <c r="AB57" s="612">
        <v>0</v>
      </c>
      <c r="AC57" s="612">
        <v>0</v>
      </c>
      <c r="AD57" s="612">
        <v>0</v>
      </c>
      <c r="AE57" s="612">
        <v>0</v>
      </c>
      <c r="AF57" s="612">
        <v>0</v>
      </c>
      <c r="AG57" s="612">
        <v>0</v>
      </c>
      <c r="AH57" s="612">
        <v>0</v>
      </c>
      <c r="AI57" s="612">
        <v>0</v>
      </c>
      <c r="AJ57" s="612">
        <v>0</v>
      </c>
      <c r="AK57" s="612">
        <v>0</v>
      </c>
      <c r="AL57" s="612">
        <v>0</v>
      </c>
      <c r="AM57" s="612">
        <v>0</v>
      </c>
      <c r="AN57" s="612">
        <v>0</v>
      </c>
      <c r="AO57" s="612">
        <v>0</v>
      </c>
      <c r="AP57" s="612">
        <v>0</v>
      </c>
      <c r="AQ57" s="612">
        <v>0</v>
      </c>
      <c r="AR57" s="612">
        <v>0</v>
      </c>
      <c r="AS57" s="612">
        <v>0</v>
      </c>
      <c r="AT57" s="612">
        <v>0</v>
      </c>
      <c r="AU57" s="612">
        <v>0</v>
      </c>
      <c r="AV57" s="612">
        <v>0</v>
      </c>
      <c r="AW57" s="612">
        <v>0</v>
      </c>
      <c r="AX57" s="612">
        <v>0</v>
      </c>
      <c r="AY57" s="612">
        <v>0</v>
      </c>
      <c r="AZ57" s="612">
        <v>0</v>
      </c>
      <c r="BA57" s="612">
        <v>0</v>
      </c>
      <c r="BB57" s="612">
        <v>0</v>
      </c>
      <c r="BC57" s="612">
        <v>0</v>
      </c>
      <c r="BD57" s="612">
        <v>0</v>
      </c>
      <c r="BE57" s="612">
        <v>0</v>
      </c>
      <c r="BF57" s="612">
        <v>0</v>
      </c>
      <c r="BG57" s="612">
        <v>0</v>
      </c>
      <c r="BH57" s="612">
        <v>0</v>
      </c>
      <c r="BI57" s="612">
        <v>0</v>
      </c>
      <c r="BJ57" s="612">
        <v>0</v>
      </c>
      <c r="BK57" s="612">
        <v>0</v>
      </c>
      <c r="BL57" s="612">
        <v>0</v>
      </c>
      <c r="BM57" s="612">
        <v>0</v>
      </c>
      <c r="BN57" s="612">
        <v>0</v>
      </c>
      <c r="BO57" s="612">
        <v>0</v>
      </c>
      <c r="BP57" s="612">
        <v>0</v>
      </c>
      <c r="BQ57" s="612">
        <v>0</v>
      </c>
      <c r="BR57" s="612">
        <v>0</v>
      </c>
      <c r="BS57" s="612">
        <v>0</v>
      </c>
      <c r="BT57" s="612">
        <v>0</v>
      </c>
      <c r="BU57" s="612">
        <v>0</v>
      </c>
      <c r="BV57" s="612">
        <v>0</v>
      </c>
      <c r="BW57" s="612">
        <v>0</v>
      </c>
      <c r="BX57" s="612">
        <v>0</v>
      </c>
      <c r="BY57" s="612">
        <v>0</v>
      </c>
      <c r="BZ57" s="612">
        <v>0</v>
      </c>
      <c r="CA57" s="612">
        <v>0</v>
      </c>
      <c r="CB57" s="612">
        <v>0</v>
      </c>
      <c r="CC57" s="612">
        <v>0</v>
      </c>
      <c r="CD57" s="612">
        <v>0</v>
      </c>
      <c r="CE57" s="612">
        <v>0</v>
      </c>
      <c r="CF57" s="612">
        <v>0</v>
      </c>
      <c r="CG57" s="612">
        <v>0</v>
      </c>
      <c r="CH57" s="612">
        <v>0</v>
      </c>
      <c r="CI57" s="612">
        <v>0</v>
      </c>
      <c r="CJ57" s="612">
        <v>0</v>
      </c>
      <c r="CK57" s="612">
        <v>0</v>
      </c>
      <c r="CL57" s="612">
        <f t="shared" si="35"/>
        <v>0</v>
      </c>
      <c r="CM57" s="612"/>
      <c r="CN57" s="612"/>
      <c r="CO57" s="612"/>
      <c r="CP57" s="612"/>
      <c r="CQ57" s="612"/>
      <c r="CR57" s="61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row>
    <row r="58" spans="2:128" ht="42" customHeight="1" outlineLevel="1" x14ac:dyDescent="0.25">
      <c r="B58" s="413" t="s">
        <v>1536</v>
      </c>
      <c r="C58" s="413" t="s">
        <v>1537</v>
      </c>
      <c r="D58" s="413" t="s">
        <v>93</v>
      </c>
      <c r="E58" s="399" t="s">
        <v>180</v>
      </c>
      <c r="F58" s="399" t="s">
        <v>180</v>
      </c>
      <c r="G58" s="399" t="s">
        <v>180</v>
      </c>
      <c r="H58" s="397"/>
      <c r="I58" s="610">
        <v>0</v>
      </c>
      <c r="J58" s="610">
        <v>0</v>
      </c>
      <c r="K58" s="610">
        <v>0</v>
      </c>
      <c r="L58" s="610">
        <v>0</v>
      </c>
      <c r="M58" s="610">
        <v>0</v>
      </c>
      <c r="N58" s="610">
        <v>0</v>
      </c>
      <c r="O58" s="610">
        <v>0</v>
      </c>
      <c r="P58" s="610">
        <v>0</v>
      </c>
      <c r="Q58" s="610">
        <v>0</v>
      </c>
      <c r="R58" s="610">
        <v>0</v>
      </c>
      <c r="S58" s="610">
        <v>0</v>
      </c>
      <c r="T58" s="610">
        <v>0</v>
      </c>
      <c r="U58" s="610">
        <v>0</v>
      </c>
      <c r="V58" s="610">
        <v>0</v>
      </c>
      <c r="W58" s="610">
        <v>0</v>
      </c>
      <c r="X58" s="610">
        <v>0</v>
      </c>
      <c r="Y58" s="610">
        <v>0</v>
      </c>
      <c r="Z58" s="610">
        <v>0</v>
      </c>
      <c r="AA58" s="610">
        <v>0</v>
      </c>
      <c r="AB58" s="610">
        <v>0</v>
      </c>
      <c r="AC58" s="610">
        <v>0</v>
      </c>
      <c r="AD58" s="610">
        <v>0</v>
      </c>
      <c r="AE58" s="610">
        <v>0</v>
      </c>
      <c r="AF58" s="610">
        <v>0</v>
      </c>
      <c r="AG58" s="610">
        <v>0</v>
      </c>
      <c r="AH58" s="610">
        <v>0</v>
      </c>
      <c r="AI58" s="610">
        <v>0</v>
      </c>
      <c r="AJ58" s="610">
        <v>0</v>
      </c>
      <c r="AK58" s="610">
        <v>0</v>
      </c>
      <c r="AL58" s="610">
        <v>0</v>
      </c>
      <c r="AM58" s="610">
        <v>0</v>
      </c>
      <c r="AN58" s="610">
        <v>0</v>
      </c>
      <c r="AO58" s="610">
        <v>0</v>
      </c>
      <c r="AP58" s="610">
        <v>0</v>
      </c>
      <c r="AQ58" s="610">
        <v>0</v>
      </c>
      <c r="AR58" s="610">
        <v>0</v>
      </c>
      <c r="AS58" s="610">
        <v>0</v>
      </c>
      <c r="AT58" s="610">
        <v>0</v>
      </c>
      <c r="AU58" s="610">
        <v>0</v>
      </c>
      <c r="AV58" s="610">
        <v>0</v>
      </c>
      <c r="AW58" s="610">
        <v>0</v>
      </c>
      <c r="AX58" s="610">
        <v>0</v>
      </c>
      <c r="AY58" s="610">
        <v>0</v>
      </c>
      <c r="AZ58" s="610">
        <v>0</v>
      </c>
      <c r="BA58" s="610">
        <v>0</v>
      </c>
      <c r="BB58" s="610">
        <v>0</v>
      </c>
      <c r="BC58" s="610">
        <v>0</v>
      </c>
      <c r="BD58" s="610">
        <v>0</v>
      </c>
      <c r="BE58" s="610">
        <v>0</v>
      </c>
      <c r="BF58" s="610">
        <v>0</v>
      </c>
      <c r="BG58" s="610">
        <v>0</v>
      </c>
      <c r="BH58" s="610">
        <v>0</v>
      </c>
      <c r="BI58" s="610">
        <v>0</v>
      </c>
      <c r="BJ58" s="610">
        <v>0</v>
      </c>
      <c r="BK58" s="610">
        <v>0</v>
      </c>
      <c r="BL58" s="610">
        <v>0</v>
      </c>
      <c r="BM58" s="610">
        <v>0</v>
      </c>
      <c r="BN58" s="610">
        <v>0</v>
      </c>
      <c r="BO58" s="610">
        <v>0</v>
      </c>
      <c r="BP58" s="610">
        <v>0</v>
      </c>
      <c r="BQ58" s="610">
        <v>0</v>
      </c>
      <c r="BR58" s="610">
        <v>0</v>
      </c>
      <c r="BS58" s="610">
        <v>0</v>
      </c>
      <c r="BT58" s="610">
        <v>0</v>
      </c>
      <c r="BU58" s="610">
        <v>0</v>
      </c>
      <c r="BV58" s="610">
        <v>0</v>
      </c>
      <c r="BW58" s="610">
        <v>0</v>
      </c>
      <c r="BX58" s="610">
        <v>0</v>
      </c>
      <c r="BY58" s="610">
        <v>0</v>
      </c>
      <c r="BZ58" s="610">
        <v>0</v>
      </c>
      <c r="CA58" s="610">
        <v>0</v>
      </c>
      <c r="CB58" s="610">
        <v>0</v>
      </c>
      <c r="CC58" s="610">
        <v>0</v>
      </c>
      <c r="CD58" s="610">
        <v>0</v>
      </c>
      <c r="CE58" s="610">
        <v>0</v>
      </c>
      <c r="CF58" s="610">
        <v>0</v>
      </c>
      <c r="CG58" s="610">
        <v>0</v>
      </c>
      <c r="CH58" s="610">
        <v>0</v>
      </c>
      <c r="CI58" s="610">
        <v>0</v>
      </c>
      <c r="CJ58" s="610">
        <v>0</v>
      </c>
      <c r="CK58" s="610">
        <v>0</v>
      </c>
      <c r="CL58" s="610">
        <f t="shared" si="35"/>
        <v>0</v>
      </c>
      <c r="CM58" s="610"/>
      <c r="CN58" s="610"/>
      <c r="CO58" s="610"/>
      <c r="CP58" s="610"/>
      <c r="CQ58" s="610"/>
      <c r="CR58" s="610"/>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row>
    <row r="59" spans="2:128" ht="42" customHeight="1" outlineLevel="1" x14ac:dyDescent="0.25">
      <c r="B59" s="413" t="s">
        <v>1536</v>
      </c>
      <c r="C59" s="413" t="s">
        <v>1539</v>
      </c>
      <c r="D59" s="413" t="s">
        <v>93</v>
      </c>
      <c r="E59" s="399" t="s">
        <v>180</v>
      </c>
      <c r="F59" s="399" t="s">
        <v>180</v>
      </c>
      <c r="G59" s="399" t="s">
        <v>180</v>
      </c>
      <c r="H59" s="397"/>
      <c r="I59" s="610">
        <v>0</v>
      </c>
      <c r="J59" s="610">
        <v>0</v>
      </c>
      <c r="K59" s="610">
        <v>0</v>
      </c>
      <c r="L59" s="610">
        <v>0</v>
      </c>
      <c r="M59" s="610">
        <v>0</v>
      </c>
      <c r="N59" s="610">
        <v>0</v>
      </c>
      <c r="O59" s="610">
        <v>0</v>
      </c>
      <c r="P59" s="610">
        <v>0</v>
      </c>
      <c r="Q59" s="610">
        <v>0</v>
      </c>
      <c r="R59" s="610">
        <v>0</v>
      </c>
      <c r="S59" s="610">
        <v>0</v>
      </c>
      <c r="T59" s="610">
        <v>0</v>
      </c>
      <c r="U59" s="610">
        <v>0</v>
      </c>
      <c r="V59" s="610">
        <v>0</v>
      </c>
      <c r="W59" s="610">
        <v>0</v>
      </c>
      <c r="X59" s="610">
        <v>0</v>
      </c>
      <c r="Y59" s="610">
        <v>0</v>
      </c>
      <c r="Z59" s="610">
        <v>0</v>
      </c>
      <c r="AA59" s="610">
        <v>0</v>
      </c>
      <c r="AB59" s="610">
        <v>0</v>
      </c>
      <c r="AC59" s="610">
        <v>0</v>
      </c>
      <c r="AD59" s="610">
        <v>0</v>
      </c>
      <c r="AE59" s="610">
        <v>0</v>
      </c>
      <c r="AF59" s="610">
        <v>0</v>
      </c>
      <c r="AG59" s="610">
        <v>0</v>
      </c>
      <c r="AH59" s="610">
        <v>0</v>
      </c>
      <c r="AI59" s="610">
        <v>0</v>
      </c>
      <c r="AJ59" s="610">
        <v>0</v>
      </c>
      <c r="AK59" s="610">
        <v>0</v>
      </c>
      <c r="AL59" s="610">
        <v>0</v>
      </c>
      <c r="AM59" s="610">
        <v>0</v>
      </c>
      <c r="AN59" s="610">
        <v>0</v>
      </c>
      <c r="AO59" s="610">
        <v>0</v>
      </c>
      <c r="AP59" s="610">
        <v>0</v>
      </c>
      <c r="AQ59" s="610">
        <v>0</v>
      </c>
      <c r="AR59" s="610">
        <v>0</v>
      </c>
      <c r="AS59" s="610">
        <v>0</v>
      </c>
      <c r="AT59" s="610">
        <v>0</v>
      </c>
      <c r="AU59" s="610">
        <v>0</v>
      </c>
      <c r="AV59" s="610">
        <v>0</v>
      </c>
      <c r="AW59" s="610">
        <v>0</v>
      </c>
      <c r="AX59" s="610">
        <v>0</v>
      </c>
      <c r="AY59" s="610">
        <v>0</v>
      </c>
      <c r="AZ59" s="610">
        <v>0</v>
      </c>
      <c r="BA59" s="610">
        <v>0</v>
      </c>
      <c r="BB59" s="610">
        <v>0</v>
      </c>
      <c r="BC59" s="610">
        <v>0</v>
      </c>
      <c r="BD59" s="610">
        <v>0</v>
      </c>
      <c r="BE59" s="610">
        <v>0</v>
      </c>
      <c r="BF59" s="610">
        <v>0</v>
      </c>
      <c r="BG59" s="610">
        <v>0</v>
      </c>
      <c r="BH59" s="610">
        <v>0</v>
      </c>
      <c r="BI59" s="610">
        <v>0</v>
      </c>
      <c r="BJ59" s="610">
        <v>0</v>
      </c>
      <c r="BK59" s="610">
        <v>0</v>
      </c>
      <c r="BL59" s="610">
        <v>0</v>
      </c>
      <c r="BM59" s="610">
        <v>0</v>
      </c>
      <c r="BN59" s="610">
        <v>0</v>
      </c>
      <c r="BO59" s="610">
        <v>0</v>
      </c>
      <c r="BP59" s="610">
        <v>0</v>
      </c>
      <c r="BQ59" s="610">
        <v>0</v>
      </c>
      <c r="BR59" s="610">
        <v>0</v>
      </c>
      <c r="BS59" s="610">
        <v>0</v>
      </c>
      <c r="BT59" s="610">
        <v>0</v>
      </c>
      <c r="BU59" s="610">
        <v>0</v>
      </c>
      <c r="BV59" s="610">
        <v>0</v>
      </c>
      <c r="BW59" s="610">
        <v>0</v>
      </c>
      <c r="BX59" s="610">
        <v>0</v>
      </c>
      <c r="BY59" s="610">
        <v>0</v>
      </c>
      <c r="BZ59" s="610">
        <v>0</v>
      </c>
      <c r="CA59" s="610">
        <v>0</v>
      </c>
      <c r="CB59" s="610">
        <v>0</v>
      </c>
      <c r="CC59" s="610">
        <v>0</v>
      </c>
      <c r="CD59" s="610">
        <v>0</v>
      </c>
      <c r="CE59" s="610">
        <v>0</v>
      </c>
      <c r="CF59" s="610">
        <v>0</v>
      </c>
      <c r="CG59" s="610">
        <v>0</v>
      </c>
      <c r="CH59" s="610">
        <v>0</v>
      </c>
      <c r="CI59" s="610">
        <v>0</v>
      </c>
      <c r="CJ59" s="610">
        <v>0</v>
      </c>
      <c r="CK59" s="610">
        <v>0</v>
      </c>
      <c r="CL59" s="610">
        <f t="shared" si="35"/>
        <v>0</v>
      </c>
      <c r="CM59" s="610"/>
      <c r="CN59" s="610"/>
      <c r="CO59" s="610"/>
      <c r="CP59" s="610"/>
      <c r="CQ59" s="610"/>
      <c r="CR59" s="610"/>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row>
    <row r="60" spans="2:128" ht="42" customHeight="1" outlineLevel="1" x14ac:dyDescent="0.25">
      <c r="B60" s="413" t="s">
        <v>1536</v>
      </c>
      <c r="C60" s="413" t="s">
        <v>1540</v>
      </c>
      <c r="D60" s="413" t="s">
        <v>93</v>
      </c>
      <c r="E60" s="399" t="s">
        <v>180</v>
      </c>
      <c r="F60" s="399" t="s">
        <v>180</v>
      </c>
      <c r="G60" s="399" t="s">
        <v>180</v>
      </c>
      <c r="H60" s="397"/>
      <c r="I60" s="610">
        <v>0</v>
      </c>
      <c r="J60" s="610">
        <v>0</v>
      </c>
      <c r="K60" s="610">
        <v>0</v>
      </c>
      <c r="L60" s="610">
        <v>0</v>
      </c>
      <c r="M60" s="610">
        <v>0</v>
      </c>
      <c r="N60" s="610">
        <v>0</v>
      </c>
      <c r="O60" s="610">
        <v>0</v>
      </c>
      <c r="P60" s="610">
        <v>0</v>
      </c>
      <c r="Q60" s="610">
        <v>0</v>
      </c>
      <c r="R60" s="610">
        <v>0</v>
      </c>
      <c r="S60" s="610">
        <v>0</v>
      </c>
      <c r="T60" s="610">
        <v>0</v>
      </c>
      <c r="U60" s="610">
        <v>0</v>
      </c>
      <c r="V60" s="610">
        <v>0</v>
      </c>
      <c r="W60" s="610">
        <v>0</v>
      </c>
      <c r="X60" s="610">
        <v>0</v>
      </c>
      <c r="Y60" s="610">
        <v>0</v>
      </c>
      <c r="Z60" s="610">
        <v>0</v>
      </c>
      <c r="AA60" s="610">
        <v>0</v>
      </c>
      <c r="AB60" s="610">
        <v>0</v>
      </c>
      <c r="AC60" s="610">
        <v>0</v>
      </c>
      <c r="AD60" s="610">
        <v>0</v>
      </c>
      <c r="AE60" s="610">
        <v>0</v>
      </c>
      <c r="AF60" s="610">
        <v>0</v>
      </c>
      <c r="AG60" s="610">
        <v>0</v>
      </c>
      <c r="AH60" s="610">
        <v>0</v>
      </c>
      <c r="AI60" s="610">
        <v>0</v>
      </c>
      <c r="AJ60" s="610">
        <v>0</v>
      </c>
      <c r="AK60" s="610">
        <v>0</v>
      </c>
      <c r="AL60" s="610">
        <v>0</v>
      </c>
      <c r="AM60" s="610">
        <v>0</v>
      </c>
      <c r="AN60" s="610">
        <v>0</v>
      </c>
      <c r="AO60" s="610">
        <v>0</v>
      </c>
      <c r="AP60" s="610">
        <v>0</v>
      </c>
      <c r="AQ60" s="610">
        <v>0</v>
      </c>
      <c r="AR60" s="610">
        <v>0</v>
      </c>
      <c r="AS60" s="610">
        <v>0</v>
      </c>
      <c r="AT60" s="610">
        <v>0</v>
      </c>
      <c r="AU60" s="610">
        <v>0</v>
      </c>
      <c r="AV60" s="610">
        <v>0</v>
      </c>
      <c r="AW60" s="610">
        <v>0</v>
      </c>
      <c r="AX60" s="610">
        <v>0</v>
      </c>
      <c r="AY60" s="610">
        <v>0</v>
      </c>
      <c r="AZ60" s="610">
        <v>0</v>
      </c>
      <c r="BA60" s="610">
        <v>0</v>
      </c>
      <c r="BB60" s="610">
        <v>0</v>
      </c>
      <c r="BC60" s="610">
        <v>0</v>
      </c>
      <c r="BD60" s="610">
        <v>0</v>
      </c>
      <c r="BE60" s="610">
        <v>0</v>
      </c>
      <c r="BF60" s="610">
        <v>0</v>
      </c>
      <c r="BG60" s="610">
        <v>0</v>
      </c>
      <c r="BH60" s="610">
        <v>0</v>
      </c>
      <c r="BI60" s="610">
        <v>0</v>
      </c>
      <c r="BJ60" s="610">
        <v>0</v>
      </c>
      <c r="BK60" s="610">
        <v>0</v>
      </c>
      <c r="BL60" s="610">
        <v>0</v>
      </c>
      <c r="BM60" s="610">
        <v>0</v>
      </c>
      <c r="BN60" s="610">
        <v>0</v>
      </c>
      <c r="BO60" s="610">
        <v>0</v>
      </c>
      <c r="BP60" s="610">
        <v>0</v>
      </c>
      <c r="BQ60" s="610">
        <v>0</v>
      </c>
      <c r="BR60" s="610">
        <v>0</v>
      </c>
      <c r="BS60" s="610">
        <v>0</v>
      </c>
      <c r="BT60" s="610">
        <v>0</v>
      </c>
      <c r="BU60" s="610">
        <v>0</v>
      </c>
      <c r="BV60" s="610">
        <v>0</v>
      </c>
      <c r="BW60" s="610">
        <v>0</v>
      </c>
      <c r="BX60" s="610">
        <v>0</v>
      </c>
      <c r="BY60" s="610">
        <v>0</v>
      </c>
      <c r="BZ60" s="610">
        <v>0</v>
      </c>
      <c r="CA60" s="610">
        <v>0</v>
      </c>
      <c r="CB60" s="610">
        <v>0</v>
      </c>
      <c r="CC60" s="610">
        <v>0</v>
      </c>
      <c r="CD60" s="610">
        <v>0</v>
      </c>
      <c r="CE60" s="610">
        <v>0</v>
      </c>
      <c r="CF60" s="610">
        <v>0</v>
      </c>
      <c r="CG60" s="610">
        <v>0</v>
      </c>
      <c r="CH60" s="610">
        <v>0</v>
      </c>
      <c r="CI60" s="610">
        <v>0</v>
      </c>
      <c r="CJ60" s="610">
        <v>0</v>
      </c>
      <c r="CK60" s="610">
        <v>0</v>
      </c>
      <c r="CL60" s="610">
        <f t="shared" si="35"/>
        <v>0</v>
      </c>
      <c r="CM60" s="610"/>
      <c r="CN60" s="610"/>
      <c r="CO60" s="610"/>
      <c r="CP60" s="610"/>
      <c r="CQ60" s="610"/>
      <c r="CR60" s="610"/>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row>
    <row r="61" spans="2:128" ht="48" customHeight="1" outlineLevel="1" x14ac:dyDescent="0.25">
      <c r="B61" s="599" t="s">
        <v>1538</v>
      </c>
      <c r="C61" s="402" t="s">
        <v>795</v>
      </c>
      <c r="D61" s="402" t="s">
        <v>93</v>
      </c>
      <c r="E61" s="403" t="s">
        <v>180</v>
      </c>
      <c r="F61" s="403" t="s">
        <v>180</v>
      </c>
      <c r="G61" s="403" t="s">
        <v>180</v>
      </c>
      <c r="H61" s="601"/>
      <c r="I61" s="612">
        <v>0</v>
      </c>
      <c r="J61" s="612">
        <v>0</v>
      </c>
      <c r="K61" s="612">
        <v>0</v>
      </c>
      <c r="L61" s="612">
        <v>0</v>
      </c>
      <c r="M61" s="612">
        <v>0</v>
      </c>
      <c r="N61" s="612">
        <v>0</v>
      </c>
      <c r="O61" s="612">
        <v>0</v>
      </c>
      <c r="P61" s="612">
        <v>0</v>
      </c>
      <c r="Q61" s="612">
        <v>0</v>
      </c>
      <c r="R61" s="612">
        <v>0</v>
      </c>
      <c r="S61" s="612">
        <v>0</v>
      </c>
      <c r="T61" s="612">
        <v>0</v>
      </c>
      <c r="U61" s="612">
        <v>0</v>
      </c>
      <c r="V61" s="612">
        <v>0</v>
      </c>
      <c r="W61" s="612">
        <v>0</v>
      </c>
      <c r="X61" s="612">
        <v>0</v>
      </c>
      <c r="Y61" s="612">
        <v>0</v>
      </c>
      <c r="Z61" s="612">
        <v>0</v>
      </c>
      <c r="AA61" s="612">
        <v>0</v>
      </c>
      <c r="AB61" s="612">
        <v>0</v>
      </c>
      <c r="AC61" s="612">
        <v>0</v>
      </c>
      <c r="AD61" s="612">
        <v>0</v>
      </c>
      <c r="AE61" s="612">
        <v>0</v>
      </c>
      <c r="AF61" s="612">
        <v>0</v>
      </c>
      <c r="AG61" s="612">
        <v>0</v>
      </c>
      <c r="AH61" s="612">
        <v>0</v>
      </c>
      <c r="AI61" s="612">
        <v>0</v>
      </c>
      <c r="AJ61" s="612">
        <v>0</v>
      </c>
      <c r="AK61" s="612">
        <v>0</v>
      </c>
      <c r="AL61" s="612">
        <v>0</v>
      </c>
      <c r="AM61" s="612">
        <v>0</v>
      </c>
      <c r="AN61" s="612">
        <v>0</v>
      </c>
      <c r="AO61" s="612">
        <v>0</v>
      </c>
      <c r="AP61" s="612">
        <v>0</v>
      </c>
      <c r="AQ61" s="612">
        <v>0</v>
      </c>
      <c r="AR61" s="612">
        <v>0</v>
      </c>
      <c r="AS61" s="612">
        <v>0</v>
      </c>
      <c r="AT61" s="612">
        <v>0</v>
      </c>
      <c r="AU61" s="612">
        <v>0</v>
      </c>
      <c r="AV61" s="612">
        <v>0</v>
      </c>
      <c r="AW61" s="612">
        <v>0</v>
      </c>
      <c r="AX61" s="612">
        <v>0</v>
      </c>
      <c r="AY61" s="612">
        <v>0</v>
      </c>
      <c r="AZ61" s="612">
        <v>0</v>
      </c>
      <c r="BA61" s="612">
        <v>0</v>
      </c>
      <c r="BB61" s="612">
        <v>0</v>
      </c>
      <c r="BC61" s="612">
        <v>0</v>
      </c>
      <c r="BD61" s="612">
        <v>0</v>
      </c>
      <c r="BE61" s="612">
        <v>0</v>
      </c>
      <c r="BF61" s="612">
        <v>0</v>
      </c>
      <c r="BG61" s="612">
        <v>0</v>
      </c>
      <c r="BH61" s="612">
        <v>0</v>
      </c>
      <c r="BI61" s="612">
        <v>0</v>
      </c>
      <c r="BJ61" s="612">
        <v>0</v>
      </c>
      <c r="BK61" s="612">
        <v>0</v>
      </c>
      <c r="BL61" s="612">
        <v>0</v>
      </c>
      <c r="BM61" s="612">
        <v>0</v>
      </c>
      <c r="BN61" s="612">
        <v>0</v>
      </c>
      <c r="BO61" s="612">
        <v>0</v>
      </c>
      <c r="BP61" s="612">
        <v>0</v>
      </c>
      <c r="BQ61" s="612">
        <v>0</v>
      </c>
      <c r="BR61" s="612">
        <v>0</v>
      </c>
      <c r="BS61" s="612">
        <v>0</v>
      </c>
      <c r="BT61" s="612">
        <v>0</v>
      </c>
      <c r="BU61" s="612">
        <v>0</v>
      </c>
      <c r="BV61" s="612">
        <v>0</v>
      </c>
      <c r="BW61" s="612">
        <v>0</v>
      </c>
      <c r="BX61" s="612">
        <v>0</v>
      </c>
      <c r="BY61" s="612">
        <v>0</v>
      </c>
      <c r="BZ61" s="612">
        <v>0</v>
      </c>
      <c r="CA61" s="612">
        <v>0</v>
      </c>
      <c r="CB61" s="612">
        <v>0</v>
      </c>
      <c r="CC61" s="612">
        <v>0</v>
      </c>
      <c r="CD61" s="612">
        <v>0</v>
      </c>
      <c r="CE61" s="612">
        <v>0</v>
      </c>
      <c r="CF61" s="612">
        <v>0</v>
      </c>
      <c r="CG61" s="612">
        <v>0</v>
      </c>
      <c r="CH61" s="612">
        <v>0</v>
      </c>
      <c r="CI61" s="612">
        <v>0</v>
      </c>
      <c r="CJ61" s="612">
        <v>0</v>
      </c>
      <c r="CK61" s="612">
        <v>0</v>
      </c>
      <c r="CL61" s="612">
        <f t="shared" si="35"/>
        <v>0</v>
      </c>
      <c r="CM61" s="612"/>
      <c r="CN61" s="612"/>
      <c r="CO61" s="612"/>
      <c r="CP61" s="612"/>
      <c r="CQ61" s="612"/>
      <c r="CR61" s="414"/>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row>
    <row r="62" spans="2:128" ht="42" customHeight="1" outlineLevel="1" x14ac:dyDescent="0.25">
      <c r="B62" s="413" t="s">
        <v>1538</v>
      </c>
      <c r="C62" s="413" t="s">
        <v>1537</v>
      </c>
      <c r="D62" s="413" t="s">
        <v>93</v>
      </c>
      <c r="E62" s="399" t="s">
        <v>180</v>
      </c>
      <c r="F62" s="399" t="s">
        <v>180</v>
      </c>
      <c r="G62" s="399" t="s">
        <v>180</v>
      </c>
      <c r="H62" s="397"/>
      <c r="I62" s="610">
        <v>0</v>
      </c>
      <c r="J62" s="610">
        <v>0</v>
      </c>
      <c r="K62" s="610">
        <v>0</v>
      </c>
      <c r="L62" s="610">
        <v>0</v>
      </c>
      <c r="M62" s="610">
        <v>0</v>
      </c>
      <c r="N62" s="610">
        <v>0</v>
      </c>
      <c r="O62" s="610">
        <v>0</v>
      </c>
      <c r="P62" s="610">
        <v>0</v>
      </c>
      <c r="Q62" s="610">
        <v>0</v>
      </c>
      <c r="R62" s="610">
        <v>0</v>
      </c>
      <c r="S62" s="610">
        <v>0</v>
      </c>
      <c r="T62" s="610">
        <v>0</v>
      </c>
      <c r="U62" s="610">
        <v>0</v>
      </c>
      <c r="V62" s="610">
        <v>0</v>
      </c>
      <c r="W62" s="610">
        <v>0</v>
      </c>
      <c r="X62" s="610">
        <v>0</v>
      </c>
      <c r="Y62" s="610">
        <v>0</v>
      </c>
      <c r="Z62" s="610">
        <v>0</v>
      </c>
      <c r="AA62" s="610">
        <v>0</v>
      </c>
      <c r="AB62" s="610">
        <v>0</v>
      </c>
      <c r="AC62" s="610">
        <v>0</v>
      </c>
      <c r="AD62" s="610">
        <v>0</v>
      </c>
      <c r="AE62" s="610">
        <v>0</v>
      </c>
      <c r="AF62" s="610">
        <v>0</v>
      </c>
      <c r="AG62" s="610">
        <v>0</v>
      </c>
      <c r="AH62" s="610">
        <v>0</v>
      </c>
      <c r="AI62" s="610">
        <v>0</v>
      </c>
      <c r="AJ62" s="610">
        <v>0</v>
      </c>
      <c r="AK62" s="610">
        <v>0</v>
      </c>
      <c r="AL62" s="610">
        <v>0</v>
      </c>
      <c r="AM62" s="610">
        <v>0</v>
      </c>
      <c r="AN62" s="610">
        <v>0</v>
      </c>
      <c r="AO62" s="610">
        <v>0</v>
      </c>
      <c r="AP62" s="610">
        <v>0</v>
      </c>
      <c r="AQ62" s="610">
        <v>0</v>
      </c>
      <c r="AR62" s="610">
        <v>0</v>
      </c>
      <c r="AS62" s="610">
        <v>0</v>
      </c>
      <c r="AT62" s="610">
        <v>0</v>
      </c>
      <c r="AU62" s="610">
        <v>0</v>
      </c>
      <c r="AV62" s="610">
        <v>0</v>
      </c>
      <c r="AW62" s="610">
        <v>0</v>
      </c>
      <c r="AX62" s="610">
        <v>0</v>
      </c>
      <c r="AY62" s="610">
        <v>0</v>
      </c>
      <c r="AZ62" s="610">
        <v>0</v>
      </c>
      <c r="BA62" s="610">
        <v>0</v>
      </c>
      <c r="BB62" s="610">
        <v>0</v>
      </c>
      <c r="BC62" s="610">
        <v>0</v>
      </c>
      <c r="BD62" s="610">
        <v>0</v>
      </c>
      <c r="BE62" s="610">
        <v>0</v>
      </c>
      <c r="BF62" s="610">
        <v>0</v>
      </c>
      <c r="BG62" s="610">
        <v>0</v>
      </c>
      <c r="BH62" s="610">
        <v>0</v>
      </c>
      <c r="BI62" s="610">
        <v>0</v>
      </c>
      <c r="BJ62" s="610">
        <v>0</v>
      </c>
      <c r="BK62" s="610">
        <v>0</v>
      </c>
      <c r="BL62" s="610">
        <v>0</v>
      </c>
      <c r="BM62" s="610">
        <v>0</v>
      </c>
      <c r="BN62" s="610">
        <v>0</v>
      </c>
      <c r="BO62" s="610">
        <v>0</v>
      </c>
      <c r="BP62" s="610">
        <v>0</v>
      </c>
      <c r="BQ62" s="610">
        <v>0</v>
      </c>
      <c r="BR62" s="610">
        <v>0</v>
      </c>
      <c r="BS62" s="610">
        <v>0</v>
      </c>
      <c r="BT62" s="610">
        <v>0</v>
      </c>
      <c r="BU62" s="610">
        <v>0</v>
      </c>
      <c r="BV62" s="610">
        <v>0</v>
      </c>
      <c r="BW62" s="610">
        <v>0</v>
      </c>
      <c r="BX62" s="610">
        <v>0</v>
      </c>
      <c r="BY62" s="610">
        <v>0</v>
      </c>
      <c r="BZ62" s="610">
        <v>0</v>
      </c>
      <c r="CA62" s="610">
        <v>0</v>
      </c>
      <c r="CB62" s="610">
        <v>0</v>
      </c>
      <c r="CC62" s="610">
        <v>0</v>
      </c>
      <c r="CD62" s="610">
        <v>0</v>
      </c>
      <c r="CE62" s="610">
        <v>0</v>
      </c>
      <c r="CF62" s="610">
        <v>0</v>
      </c>
      <c r="CG62" s="610">
        <v>0</v>
      </c>
      <c r="CH62" s="610">
        <v>0</v>
      </c>
      <c r="CI62" s="610">
        <v>0</v>
      </c>
      <c r="CJ62" s="610">
        <v>0</v>
      </c>
      <c r="CK62" s="610">
        <v>0</v>
      </c>
      <c r="CL62" s="610">
        <f t="shared" si="35"/>
        <v>0</v>
      </c>
      <c r="CM62" s="610"/>
      <c r="CN62" s="610"/>
      <c r="CO62" s="610"/>
      <c r="CP62" s="610"/>
      <c r="CQ62" s="610"/>
      <c r="CR62" s="396"/>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row>
    <row r="63" spans="2:128" s="29" customFormat="1" ht="42" customHeight="1" x14ac:dyDescent="0.25">
      <c r="B63" s="413" t="s">
        <v>1538</v>
      </c>
      <c r="C63" s="413" t="s">
        <v>1539</v>
      </c>
      <c r="D63" s="413" t="s">
        <v>93</v>
      </c>
      <c r="E63" s="399" t="s">
        <v>180</v>
      </c>
      <c r="F63" s="399" t="s">
        <v>180</v>
      </c>
      <c r="G63" s="399" t="s">
        <v>180</v>
      </c>
      <c r="H63" s="418" t="s">
        <v>180</v>
      </c>
      <c r="I63" s="396">
        <v>0</v>
      </c>
      <c r="J63" s="396">
        <v>0</v>
      </c>
      <c r="K63" s="396">
        <v>0</v>
      </c>
      <c r="L63" s="396">
        <v>0</v>
      </c>
      <c r="M63" s="396">
        <v>0</v>
      </c>
      <c r="N63" s="396">
        <v>0</v>
      </c>
      <c r="O63" s="396">
        <v>0</v>
      </c>
      <c r="P63" s="396">
        <v>0</v>
      </c>
      <c r="Q63" s="396">
        <v>0</v>
      </c>
      <c r="R63" s="396">
        <v>0</v>
      </c>
      <c r="S63" s="396">
        <v>0</v>
      </c>
      <c r="T63" s="396">
        <v>0</v>
      </c>
      <c r="U63" s="396">
        <v>0</v>
      </c>
      <c r="V63" s="396">
        <v>0</v>
      </c>
      <c r="W63" s="396">
        <v>0</v>
      </c>
      <c r="X63" s="396">
        <v>0</v>
      </c>
      <c r="Y63" s="396">
        <v>0</v>
      </c>
      <c r="Z63" s="396">
        <v>0</v>
      </c>
      <c r="AA63" s="396">
        <v>0</v>
      </c>
      <c r="AB63" s="396">
        <v>0</v>
      </c>
      <c r="AC63" s="396">
        <v>0</v>
      </c>
      <c r="AD63" s="396">
        <v>0</v>
      </c>
      <c r="AE63" s="396">
        <v>0</v>
      </c>
      <c r="AF63" s="396">
        <v>0</v>
      </c>
      <c r="AG63" s="396">
        <v>0</v>
      </c>
      <c r="AH63" s="396">
        <v>0</v>
      </c>
      <c r="AI63" s="396">
        <v>0</v>
      </c>
      <c r="AJ63" s="396">
        <v>0</v>
      </c>
      <c r="AK63" s="396">
        <v>0</v>
      </c>
      <c r="AL63" s="396">
        <v>0</v>
      </c>
      <c r="AM63" s="396">
        <v>0</v>
      </c>
      <c r="AN63" s="396">
        <v>0</v>
      </c>
      <c r="AO63" s="396">
        <v>0</v>
      </c>
      <c r="AP63" s="396">
        <v>0</v>
      </c>
      <c r="AQ63" s="396">
        <v>0</v>
      </c>
      <c r="AR63" s="396">
        <v>0</v>
      </c>
      <c r="AS63" s="396">
        <v>0</v>
      </c>
      <c r="AT63" s="396">
        <v>0</v>
      </c>
      <c r="AU63" s="396">
        <v>0</v>
      </c>
      <c r="AV63" s="396">
        <v>0</v>
      </c>
      <c r="AW63" s="396">
        <v>0</v>
      </c>
      <c r="AX63" s="396">
        <v>0</v>
      </c>
      <c r="AY63" s="396">
        <v>0</v>
      </c>
      <c r="AZ63" s="396">
        <v>0</v>
      </c>
      <c r="BA63" s="396">
        <v>0</v>
      </c>
      <c r="BB63" s="396">
        <v>0</v>
      </c>
      <c r="BC63" s="396">
        <v>0</v>
      </c>
      <c r="BD63" s="396">
        <v>0</v>
      </c>
      <c r="BE63" s="396">
        <v>0</v>
      </c>
      <c r="BF63" s="396">
        <v>0</v>
      </c>
      <c r="BG63" s="396">
        <v>0</v>
      </c>
      <c r="BH63" s="396">
        <v>0</v>
      </c>
      <c r="BI63" s="396">
        <v>0</v>
      </c>
      <c r="BJ63" s="396">
        <v>0</v>
      </c>
      <c r="BK63" s="396">
        <v>0</v>
      </c>
      <c r="BL63" s="396">
        <v>0</v>
      </c>
      <c r="BM63" s="396">
        <v>0</v>
      </c>
      <c r="BN63" s="396">
        <v>0</v>
      </c>
      <c r="BO63" s="396">
        <v>0</v>
      </c>
      <c r="BP63" s="396">
        <v>0</v>
      </c>
      <c r="BQ63" s="396">
        <v>0</v>
      </c>
      <c r="BR63" s="396">
        <v>0</v>
      </c>
      <c r="BS63" s="396">
        <v>0</v>
      </c>
      <c r="BT63" s="396">
        <v>0</v>
      </c>
      <c r="BU63" s="396">
        <v>0</v>
      </c>
      <c r="BV63" s="396">
        <v>0</v>
      </c>
      <c r="BW63" s="396">
        <v>0</v>
      </c>
      <c r="BX63" s="396">
        <v>0</v>
      </c>
      <c r="BY63" s="396">
        <v>0</v>
      </c>
      <c r="BZ63" s="396">
        <v>0</v>
      </c>
      <c r="CA63" s="396">
        <v>0</v>
      </c>
      <c r="CB63" s="396">
        <v>0</v>
      </c>
      <c r="CC63" s="396">
        <v>0</v>
      </c>
      <c r="CD63" s="396">
        <v>0</v>
      </c>
      <c r="CE63" s="396">
        <v>0</v>
      </c>
      <c r="CF63" s="396">
        <v>0</v>
      </c>
      <c r="CG63" s="396">
        <v>0</v>
      </c>
      <c r="CH63" s="396">
        <v>0</v>
      </c>
      <c r="CI63" s="396">
        <v>0</v>
      </c>
      <c r="CJ63" s="396">
        <v>0</v>
      </c>
      <c r="CK63" s="396">
        <v>0</v>
      </c>
      <c r="CL63" s="396">
        <f>CL64+CL65</f>
        <v>0</v>
      </c>
      <c r="CM63" s="396"/>
      <c r="CN63" s="396"/>
      <c r="CO63" s="396"/>
      <c r="CP63" s="396"/>
      <c r="CQ63" s="396"/>
      <c r="CR63" s="396" t="s">
        <v>180</v>
      </c>
    </row>
    <row r="64" spans="2:128" s="29" customFormat="1" ht="42" customHeight="1" x14ac:dyDescent="0.25">
      <c r="B64" s="413" t="s">
        <v>1538</v>
      </c>
      <c r="C64" s="413" t="s">
        <v>1540</v>
      </c>
      <c r="D64" s="413" t="s">
        <v>93</v>
      </c>
      <c r="E64" s="399" t="s">
        <v>180</v>
      </c>
      <c r="F64" s="399" t="s">
        <v>180</v>
      </c>
      <c r="G64" s="399" t="s">
        <v>180</v>
      </c>
      <c r="H64" s="418" t="s">
        <v>180</v>
      </c>
      <c r="I64" s="396">
        <v>0</v>
      </c>
      <c r="J64" s="396">
        <v>0</v>
      </c>
      <c r="K64" s="396">
        <v>0</v>
      </c>
      <c r="L64" s="396">
        <v>0</v>
      </c>
      <c r="M64" s="396">
        <v>0</v>
      </c>
      <c r="N64" s="396">
        <v>0</v>
      </c>
      <c r="O64" s="396">
        <v>0</v>
      </c>
      <c r="P64" s="396">
        <v>0</v>
      </c>
      <c r="Q64" s="396">
        <v>0</v>
      </c>
      <c r="R64" s="396">
        <v>0</v>
      </c>
      <c r="S64" s="396">
        <v>0</v>
      </c>
      <c r="T64" s="396">
        <v>0</v>
      </c>
      <c r="U64" s="396">
        <v>0</v>
      </c>
      <c r="V64" s="396">
        <v>0</v>
      </c>
      <c r="W64" s="396">
        <v>0</v>
      </c>
      <c r="X64" s="396">
        <v>0</v>
      </c>
      <c r="Y64" s="396">
        <v>0</v>
      </c>
      <c r="Z64" s="396">
        <v>0</v>
      </c>
      <c r="AA64" s="396">
        <v>0</v>
      </c>
      <c r="AB64" s="396">
        <v>0</v>
      </c>
      <c r="AC64" s="396">
        <v>0</v>
      </c>
      <c r="AD64" s="396">
        <v>0</v>
      </c>
      <c r="AE64" s="396">
        <v>0</v>
      </c>
      <c r="AF64" s="396">
        <v>0</v>
      </c>
      <c r="AG64" s="396">
        <v>0</v>
      </c>
      <c r="AH64" s="396">
        <v>0</v>
      </c>
      <c r="AI64" s="396">
        <v>0</v>
      </c>
      <c r="AJ64" s="396">
        <v>0</v>
      </c>
      <c r="AK64" s="396">
        <v>0</v>
      </c>
      <c r="AL64" s="396">
        <v>0</v>
      </c>
      <c r="AM64" s="396">
        <v>0</v>
      </c>
      <c r="AN64" s="396">
        <v>0</v>
      </c>
      <c r="AO64" s="396">
        <v>0</v>
      </c>
      <c r="AP64" s="396">
        <v>0</v>
      </c>
      <c r="AQ64" s="396">
        <v>0</v>
      </c>
      <c r="AR64" s="396">
        <v>0</v>
      </c>
      <c r="AS64" s="396">
        <v>0</v>
      </c>
      <c r="AT64" s="396">
        <v>0</v>
      </c>
      <c r="AU64" s="396">
        <v>0</v>
      </c>
      <c r="AV64" s="396">
        <v>0</v>
      </c>
      <c r="AW64" s="396">
        <v>0</v>
      </c>
      <c r="AX64" s="396">
        <v>0</v>
      </c>
      <c r="AY64" s="396">
        <v>0</v>
      </c>
      <c r="AZ64" s="396">
        <v>0</v>
      </c>
      <c r="BA64" s="396">
        <v>0</v>
      </c>
      <c r="BB64" s="396">
        <v>0</v>
      </c>
      <c r="BC64" s="396">
        <v>0</v>
      </c>
      <c r="BD64" s="396">
        <v>0</v>
      </c>
      <c r="BE64" s="396">
        <v>0</v>
      </c>
      <c r="BF64" s="396">
        <v>0</v>
      </c>
      <c r="BG64" s="396">
        <v>0</v>
      </c>
      <c r="BH64" s="396">
        <v>0</v>
      </c>
      <c r="BI64" s="396">
        <v>0</v>
      </c>
      <c r="BJ64" s="396">
        <v>0</v>
      </c>
      <c r="BK64" s="396">
        <v>0</v>
      </c>
      <c r="BL64" s="396">
        <v>0</v>
      </c>
      <c r="BM64" s="396">
        <v>0</v>
      </c>
      <c r="BN64" s="396">
        <v>0</v>
      </c>
      <c r="BO64" s="396">
        <v>0</v>
      </c>
      <c r="BP64" s="396">
        <v>0</v>
      </c>
      <c r="BQ64" s="396">
        <v>0</v>
      </c>
      <c r="BR64" s="396">
        <v>0</v>
      </c>
      <c r="BS64" s="396">
        <v>0</v>
      </c>
      <c r="BT64" s="396">
        <v>0</v>
      </c>
      <c r="BU64" s="396">
        <v>0</v>
      </c>
      <c r="BV64" s="396">
        <v>0</v>
      </c>
      <c r="BW64" s="396">
        <v>0</v>
      </c>
      <c r="BX64" s="396">
        <v>0</v>
      </c>
      <c r="BY64" s="396">
        <v>0</v>
      </c>
      <c r="BZ64" s="396">
        <v>0</v>
      </c>
      <c r="CA64" s="396">
        <v>0</v>
      </c>
      <c r="CB64" s="396">
        <v>0</v>
      </c>
      <c r="CC64" s="396">
        <v>0</v>
      </c>
      <c r="CD64" s="396">
        <v>0</v>
      </c>
      <c r="CE64" s="396">
        <v>0</v>
      </c>
      <c r="CF64" s="396">
        <v>0</v>
      </c>
      <c r="CG64" s="396">
        <v>0</v>
      </c>
      <c r="CH64" s="396">
        <v>0</v>
      </c>
      <c r="CI64" s="396">
        <v>0</v>
      </c>
      <c r="CJ64" s="396">
        <v>0</v>
      </c>
      <c r="CK64" s="396">
        <v>0</v>
      </c>
      <c r="CL64" s="396">
        <v>0</v>
      </c>
      <c r="CM64" s="396"/>
      <c r="CN64" s="396"/>
      <c r="CO64" s="396"/>
      <c r="CP64" s="396"/>
      <c r="CQ64" s="396"/>
      <c r="CR64" s="396" t="s">
        <v>180</v>
      </c>
    </row>
    <row r="65" spans="2:128" s="29" customFormat="1" ht="48" customHeight="1" x14ac:dyDescent="0.25">
      <c r="B65" s="415" t="s">
        <v>706</v>
      </c>
      <c r="C65" s="402" t="s">
        <v>1541</v>
      </c>
      <c r="D65" s="402" t="s">
        <v>93</v>
      </c>
      <c r="E65" s="403" t="s">
        <v>180</v>
      </c>
      <c r="F65" s="416" t="s">
        <v>180</v>
      </c>
      <c r="G65" s="416" t="s">
        <v>180</v>
      </c>
      <c r="H65" s="416" t="s">
        <v>180</v>
      </c>
      <c r="I65" s="414">
        <f t="shared" ref="I65:BT65" si="36">SUBTOTAL(9,I66:I69)</f>
        <v>0</v>
      </c>
      <c r="J65" s="414">
        <f t="shared" si="36"/>
        <v>0</v>
      </c>
      <c r="K65" s="414">
        <f t="shared" si="36"/>
        <v>0</v>
      </c>
      <c r="L65" s="414">
        <f t="shared" si="36"/>
        <v>0</v>
      </c>
      <c r="M65" s="414">
        <f t="shared" si="36"/>
        <v>19.798999999999999</v>
      </c>
      <c r="N65" s="414">
        <f t="shared" si="36"/>
        <v>0</v>
      </c>
      <c r="O65" s="414">
        <f t="shared" si="36"/>
        <v>0</v>
      </c>
      <c r="P65" s="414">
        <f t="shared" si="36"/>
        <v>0</v>
      </c>
      <c r="Q65" s="414">
        <f t="shared" si="36"/>
        <v>0</v>
      </c>
      <c r="R65" s="414">
        <f t="shared" si="36"/>
        <v>28.128</v>
      </c>
      <c r="S65" s="414">
        <f t="shared" si="36"/>
        <v>0</v>
      </c>
      <c r="T65" s="414">
        <f t="shared" si="36"/>
        <v>1E-4</v>
      </c>
      <c r="U65" s="414">
        <f t="shared" si="36"/>
        <v>28.1281</v>
      </c>
      <c r="V65" s="414">
        <f t="shared" si="36"/>
        <v>19.799099999999999</v>
      </c>
      <c r="W65" s="414">
        <f t="shared" si="36"/>
        <v>0</v>
      </c>
      <c r="X65" s="414">
        <f t="shared" si="36"/>
        <v>0</v>
      </c>
      <c r="Y65" s="414">
        <f t="shared" si="36"/>
        <v>0</v>
      </c>
      <c r="Z65" s="414">
        <f t="shared" si="36"/>
        <v>2.5001000000000002</v>
      </c>
      <c r="AA65" s="414">
        <f t="shared" si="36"/>
        <v>0</v>
      </c>
      <c r="AB65" s="414">
        <f t="shared" si="36"/>
        <v>0</v>
      </c>
      <c r="AC65" s="414">
        <f t="shared" si="36"/>
        <v>2.5001000000000002</v>
      </c>
      <c r="AD65" s="414">
        <f t="shared" si="36"/>
        <v>0</v>
      </c>
      <c r="AE65" s="414">
        <f t="shared" si="36"/>
        <v>9.4429999999999996</v>
      </c>
      <c r="AF65" s="414">
        <f t="shared" si="36"/>
        <v>0</v>
      </c>
      <c r="AG65" s="414">
        <f t="shared" si="36"/>
        <v>0</v>
      </c>
      <c r="AH65" s="414">
        <f t="shared" si="36"/>
        <v>9.4429999999999996</v>
      </c>
      <c r="AI65" s="414">
        <f t="shared" si="36"/>
        <v>0</v>
      </c>
      <c r="AJ65" s="414">
        <f t="shared" si="36"/>
        <v>2.5</v>
      </c>
      <c r="AK65" s="414">
        <f t="shared" si="36"/>
        <v>0</v>
      </c>
      <c r="AL65" s="414">
        <f t="shared" si="36"/>
        <v>0</v>
      </c>
      <c r="AM65" s="414">
        <f t="shared" si="36"/>
        <v>2.5</v>
      </c>
      <c r="AN65" s="414">
        <f t="shared" si="36"/>
        <v>0</v>
      </c>
      <c r="AO65" s="414">
        <f t="shared" si="36"/>
        <v>2.5</v>
      </c>
      <c r="AP65" s="414">
        <f t="shared" si="36"/>
        <v>0</v>
      </c>
      <c r="AQ65" s="414">
        <f t="shared" si="36"/>
        <v>0</v>
      </c>
      <c r="AR65" s="414">
        <f t="shared" si="36"/>
        <v>2.5</v>
      </c>
      <c r="AS65" s="414">
        <f t="shared" si="36"/>
        <v>0</v>
      </c>
      <c r="AT65" s="414">
        <f t="shared" si="36"/>
        <v>25.628001000000001</v>
      </c>
      <c r="AU65" s="414">
        <f t="shared" si="36"/>
        <v>0</v>
      </c>
      <c r="AV65" s="414">
        <f t="shared" si="36"/>
        <v>0</v>
      </c>
      <c r="AW65" s="414">
        <f t="shared" si="36"/>
        <v>25.628001000000001</v>
      </c>
      <c r="AX65" s="414">
        <f t="shared" si="36"/>
        <v>0</v>
      </c>
      <c r="AY65" s="414">
        <f t="shared" si="36"/>
        <v>19.799009999999999</v>
      </c>
      <c r="AZ65" s="414">
        <f t="shared" si="36"/>
        <v>0</v>
      </c>
      <c r="BA65" s="414">
        <f t="shared" si="36"/>
        <v>0</v>
      </c>
      <c r="BB65" s="414">
        <f t="shared" si="36"/>
        <v>19.799009999999999</v>
      </c>
      <c r="BC65" s="414">
        <f t="shared" si="36"/>
        <v>0</v>
      </c>
      <c r="BD65" s="414">
        <f t="shared" si="36"/>
        <v>0</v>
      </c>
      <c r="BE65" s="414">
        <f t="shared" si="36"/>
        <v>0</v>
      </c>
      <c r="BF65" s="414">
        <f t="shared" si="36"/>
        <v>0</v>
      </c>
      <c r="BG65" s="414">
        <f t="shared" si="36"/>
        <v>0</v>
      </c>
      <c r="BH65" s="414">
        <f t="shared" si="36"/>
        <v>0</v>
      </c>
      <c r="BI65" s="414">
        <f t="shared" si="36"/>
        <v>0</v>
      </c>
      <c r="BJ65" s="414">
        <f t="shared" si="36"/>
        <v>0</v>
      </c>
      <c r="BK65" s="414">
        <f t="shared" si="36"/>
        <v>0</v>
      </c>
      <c r="BL65" s="414">
        <f t="shared" si="36"/>
        <v>0</v>
      </c>
      <c r="BM65" s="414">
        <f t="shared" si="36"/>
        <v>0</v>
      </c>
      <c r="BN65" s="414">
        <f t="shared" si="36"/>
        <v>0</v>
      </c>
      <c r="BO65" s="414">
        <f t="shared" si="36"/>
        <v>0</v>
      </c>
      <c r="BP65" s="414">
        <f t="shared" si="36"/>
        <v>0</v>
      </c>
      <c r="BQ65" s="414">
        <f t="shared" si="36"/>
        <v>0</v>
      </c>
      <c r="BR65" s="414">
        <f t="shared" si="36"/>
        <v>0</v>
      </c>
      <c r="BS65" s="414">
        <f t="shared" si="36"/>
        <v>0</v>
      </c>
      <c r="BT65" s="414">
        <f t="shared" si="36"/>
        <v>0</v>
      </c>
      <c r="BU65" s="414">
        <f t="shared" ref="BU65:CQ65" si="37">SUBTOTAL(9,BU66:BU69)</f>
        <v>0</v>
      </c>
      <c r="BV65" s="414">
        <f t="shared" si="37"/>
        <v>0</v>
      </c>
      <c r="BW65" s="414">
        <f t="shared" si="37"/>
        <v>0</v>
      </c>
      <c r="BX65" s="414">
        <f t="shared" si="37"/>
        <v>0</v>
      </c>
      <c r="BY65" s="414">
        <f t="shared" si="37"/>
        <v>0</v>
      </c>
      <c r="BZ65" s="414">
        <f t="shared" si="37"/>
        <v>0</v>
      </c>
      <c r="CA65" s="414">
        <f t="shared" si="37"/>
        <v>0</v>
      </c>
      <c r="CB65" s="414">
        <f t="shared" si="37"/>
        <v>0</v>
      </c>
      <c r="CC65" s="414">
        <f t="shared" si="37"/>
        <v>0</v>
      </c>
      <c r="CD65" s="414">
        <f t="shared" si="37"/>
        <v>0</v>
      </c>
      <c r="CE65" s="414">
        <f t="shared" si="37"/>
        <v>0</v>
      </c>
      <c r="CF65" s="414">
        <f t="shared" si="37"/>
        <v>0</v>
      </c>
      <c r="CG65" s="414">
        <f t="shared" si="37"/>
        <v>0</v>
      </c>
      <c r="CH65" s="414">
        <f t="shared" si="37"/>
        <v>28.128</v>
      </c>
      <c r="CI65" s="414">
        <f t="shared" si="37"/>
        <v>0</v>
      </c>
      <c r="CJ65" s="414">
        <f t="shared" si="37"/>
        <v>0</v>
      </c>
      <c r="CK65" s="414">
        <f t="shared" si="37"/>
        <v>28.128</v>
      </c>
      <c r="CL65" s="414">
        <f t="shared" si="37"/>
        <v>0</v>
      </c>
      <c r="CM65" s="414">
        <f t="shared" si="37"/>
        <v>22.299009999999999</v>
      </c>
      <c r="CN65" s="414">
        <f t="shared" si="37"/>
        <v>0</v>
      </c>
      <c r="CO65" s="414">
        <f t="shared" si="37"/>
        <v>0</v>
      </c>
      <c r="CP65" s="414">
        <f t="shared" si="37"/>
        <v>22.299009999999999</v>
      </c>
      <c r="CQ65" s="414">
        <f t="shared" si="37"/>
        <v>0</v>
      </c>
      <c r="CR65" s="414" t="s">
        <v>180</v>
      </c>
    </row>
    <row r="66" spans="2:128" s="29" customFormat="1" ht="42" customHeight="1" x14ac:dyDescent="0.25">
      <c r="B66" s="600" t="s">
        <v>1542</v>
      </c>
      <c r="C66" s="395" t="s">
        <v>266</v>
      </c>
      <c r="D66" s="413" t="s">
        <v>93</v>
      </c>
      <c r="E66" s="399" t="s">
        <v>180</v>
      </c>
      <c r="F66" s="418" t="s">
        <v>180</v>
      </c>
      <c r="G66" s="418" t="s">
        <v>180</v>
      </c>
      <c r="H66" s="418" t="s">
        <v>180</v>
      </c>
      <c r="I66" s="396">
        <f t="shared" ref="I66:BT66" si="38">SUBTOTAL(9,I67)</f>
        <v>0</v>
      </c>
      <c r="J66" s="396">
        <f t="shared" si="38"/>
        <v>0</v>
      </c>
      <c r="K66" s="396">
        <f t="shared" si="38"/>
        <v>0</v>
      </c>
      <c r="L66" s="396">
        <f t="shared" si="38"/>
        <v>0</v>
      </c>
      <c r="M66" s="396">
        <f t="shared" ref="M66:V66" si="39">SUBTOTAL(9,M67:M68)</f>
        <v>19.798999999999999</v>
      </c>
      <c r="N66" s="396">
        <f t="shared" si="39"/>
        <v>0</v>
      </c>
      <c r="O66" s="396">
        <f t="shared" si="39"/>
        <v>0</v>
      </c>
      <c r="P66" s="396">
        <f t="shared" si="39"/>
        <v>0</v>
      </c>
      <c r="Q66" s="396">
        <f t="shared" si="39"/>
        <v>0</v>
      </c>
      <c r="R66" s="396">
        <f t="shared" si="39"/>
        <v>28.128</v>
      </c>
      <c r="S66" s="396">
        <f t="shared" si="39"/>
        <v>0</v>
      </c>
      <c r="T66" s="396">
        <f t="shared" si="39"/>
        <v>1E-4</v>
      </c>
      <c r="U66" s="396">
        <f t="shared" si="39"/>
        <v>28.1281</v>
      </c>
      <c r="V66" s="396">
        <f t="shared" si="39"/>
        <v>19.799099999999999</v>
      </c>
      <c r="W66" s="396">
        <f t="shared" si="38"/>
        <v>0</v>
      </c>
      <c r="X66" s="396">
        <f t="shared" si="38"/>
        <v>0</v>
      </c>
      <c r="Y66" s="396">
        <f t="shared" si="38"/>
        <v>0</v>
      </c>
      <c r="Z66" s="396">
        <f t="shared" si="38"/>
        <v>2.5</v>
      </c>
      <c r="AA66" s="396">
        <f t="shared" si="38"/>
        <v>0</v>
      </c>
      <c r="AB66" s="396">
        <f t="shared" si="38"/>
        <v>0</v>
      </c>
      <c r="AC66" s="396">
        <f t="shared" si="38"/>
        <v>2.5</v>
      </c>
      <c r="AD66" s="396">
        <f t="shared" si="38"/>
        <v>0</v>
      </c>
      <c r="AE66" s="396">
        <f t="shared" si="38"/>
        <v>9.4429999999999996</v>
      </c>
      <c r="AF66" s="396">
        <f t="shared" si="38"/>
        <v>0</v>
      </c>
      <c r="AG66" s="396">
        <f t="shared" si="38"/>
        <v>0</v>
      </c>
      <c r="AH66" s="396">
        <f t="shared" si="38"/>
        <v>9.4429999999999996</v>
      </c>
      <c r="AI66" s="396">
        <f t="shared" si="38"/>
        <v>0</v>
      </c>
      <c r="AJ66" s="396">
        <f t="shared" si="38"/>
        <v>2.5</v>
      </c>
      <c r="AK66" s="396">
        <f t="shared" si="38"/>
        <v>0</v>
      </c>
      <c r="AL66" s="396">
        <f t="shared" si="38"/>
        <v>0</v>
      </c>
      <c r="AM66" s="396">
        <f t="shared" si="38"/>
        <v>2.5</v>
      </c>
      <c r="AN66" s="396">
        <f t="shared" si="38"/>
        <v>0</v>
      </c>
      <c r="AO66" s="396">
        <f t="shared" si="38"/>
        <v>2.5</v>
      </c>
      <c r="AP66" s="396">
        <f t="shared" si="38"/>
        <v>0</v>
      </c>
      <c r="AQ66" s="396">
        <f t="shared" si="38"/>
        <v>0</v>
      </c>
      <c r="AR66" s="396">
        <f t="shared" si="38"/>
        <v>2.5</v>
      </c>
      <c r="AS66" s="396">
        <f t="shared" si="38"/>
        <v>0</v>
      </c>
      <c r="AT66" s="396">
        <f>SUBTOTAL(9,AT67:AT68)</f>
        <v>25.628001000000001</v>
      </c>
      <c r="AU66" s="396">
        <f t="shared" ref="AU66:BC66" si="40">SUBTOTAL(9,AU67:AU68)</f>
        <v>0</v>
      </c>
      <c r="AV66" s="396">
        <f t="shared" si="40"/>
        <v>0</v>
      </c>
      <c r="AW66" s="396">
        <f t="shared" si="40"/>
        <v>25.628001000000001</v>
      </c>
      <c r="AX66" s="396">
        <f t="shared" si="40"/>
        <v>0</v>
      </c>
      <c r="AY66" s="396">
        <f t="shared" si="40"/>
        <v>19.799009999999999</v>
      </c>
      <c r="AZ66" s="396">
        <f t="shared" si="40"/>
        <v>0</v>
      </c>
      <c r="BA66" s="396">
        <f t="shared" si="40"/>
        <v>0</v>
      </c>
      <c r="BB66" s="396">
        <f t="shared" si="40"/>
        <v>19.799009999999999</v>
      </c>
      <c r="BC66" s="396">
        <f t="shared" si="40"/>
        <v>0</v>
      </c>
      <c r="BD66" s="396">
        <f t="shared" si="38"/>
        <v>0</v>
      </c>
      <c r="BE66" s="396">
        <f t="shared" si="38"/>
        <v>0</v>
      </c>
      <c r="BF66" s="396">
        <f t="shared" si="38"/>
        <v>0</v>
      </c>
      <c r="BG66" s="396">
        <f t="shared" si="38"/>
        <v>0</v>
      </c>
      <c r="BH66" s="396">
        <f t="shared" si="38"/>
        <v>0</v>
      </c>
      <c r="BI66" s="396">
        <f t="shared" si="38"/>
        <v>0</v>
      </c>
      <c r="BJ66" s="396">
        <f t="shared" si="38"/>
        <v>0</v>
      </c>
      <c r="BK66" s="396">
        <f t="shared" si="38"/>
        <v>0</v>
      </c>
      <c r="BL66" s="396">
        <f t="shared" si="38"/>
        <v>0</v>
      </c>
      <c r="BM66" s="396">
        <f t="shared" si="38"/>
        <v>0</v>
      </c>
      <c r="BN66" s="396">
        <f t="shared" si="38"/>
        <v>0</v>
      </c>
      <c r="BO66" s="396">
        <f t="shared" si="38"/>
        <v>0</v>
      </c>
      <c r="BP66" s="396">
        <f t="shared" si="38"/>
        <v>0</v>
      </c>
      <c r="BQ66" s="396">
        <f t="shared" si="38"/>
        <v>0</v>
      </c>
      <c r="BR66" s="396">
        <f t="shared" si="38"/>
        <v>0</v>
      </c>
      <c r="BS66" s="396">
        <f t="shared" si="38"/>
        <v>0</v>
      </c>
      <c r="BT66" s="396">
        <f t="shared" si="38"/>
        <v>0</v>
      </c>
      <c r="BU66" s="396">
        <f t="shared" ref="BU66:CG66" si="41">SUBTOTAL(9,BU67)</f>
        <v>0</v>
      </c>
      <c r="BV66" s="396">
        <f t="shared" si="41"/>
        <v>0</v>
      </c>
      <c r="BW66" s="396">
        <f t="shared" si="41"/>
        <v>0</v>
      </c>
      <c r="BX66" s="396">
        <f t="shared" si="41"/>
        <v>0</v>
      </c>
      <c r="BY66" s="396">
        <f t="shared" si="41"/>
        <v>0</v>
      </c>
      <c r="BZ66" s="396">
        <f t="shared" si="41"/>
        <v>0</v>
      </c>
      <c r="CA66" s="396">
        <f t="shared" si="41"/>
        <v>0</v>
      </c>
      <c r="CB66" s="396">
        <f t="shared" si="41"/>
        <v>0</v>
      </c>
      <c r="CC66" s="396">
        <f t="shared" si="41"/>
        <v>0</v>
      </c>
      <c r="CD66" s="396">
        <f t="shared" si="41"/>
        <v>0</v>
      </c>
      <c r="CE66" s="396">
        <f t="shared" si="41"/>
        <v>0</v>
      </c>
      <c r="CF66" s="396">
        <f t="shared" si="41"/>
        <v>0</v>
      </c>
      <c r="CG66" s="396">
        <f t="shared" si="41"/>
        <v>0</v>
      </c>
      <c r="CH66" s="396">
        <f>SUBTOTAL(9,CH67:CH68)</f>
        <v>28.128</v>
      </c>
      <c r="CI66" s="396">
        <f t="shared" ref="CI66:CQ66" si="42">SUBTOTAL(9,CI67:CI68)</f>
        <v>0</v>
      </c>
      <c r="CJ66" s="396">
        <f t="shared" si="42"/>
        <v>0</v>
      </c>
      <c r="CK66" s="396">
        <f t="shared" si="42"/>
        <v>28.128</v>
      </c>
      <c r="CL66" s="396">
        <f t="shared" si="42"/>
        <v>0</v>
      </c>
      <c r="CM66" s="396">
        <f t="shared" si="42"/>
        <v>22.299009999999999</v>
      </c>
      <c r="CN66" s="396">
        <f t="shared" si="42"/>
        <v>0</v>
      </c>
      <c r="CO66" s="396">
        <f t="shared" si="42"/>
        <v>0</v>
      </c>
      <c r="CP66" s="396">
        <f t="shared" si="42"/>
        <v>22.299009999999999</v>
      </c>
      <c r="CQ66" s="396">
        <f t="shared" si="42"/>
        <v>0</v>
      </c>
      <c r="CR66" s="396" t="s">
        <v>180</v>
      </c>
    </row>
    <row r="67" spans="2:128" ht="33" customHeight="1" x14ac:dyDescent="0.25">
      <c r="B67" s="609" t="s">
        <v>1542</v>
      </c>
      <c r="C67" s="802" t="s">
        <v>1621</v>
      </c>
      <c r="D67" s="613" t="s">
        <v>1619</v>
      </c>
      <c r="E67" s="309" t="s">
        <v>673</v>
      </c>
      <c r="F67" s="67" t="s">
        <v>1415</v>
      </c>
      <c r="G67" s="67" t="s">
        <v>1422</v>
      </c>
      <c r="H67" s="67" t="s">
        <v>1415</v>
      </c>
      <c r="I67" s="310"/>
      <c r="J67" s="310"/>
      <c r="K67" s="314"/>
      <c r="L67" s="315"/>
      <c r="M67" s="315"/>
      <c r="N67" s="315"/>
      <c r="O67" s="315"/>
      <c r="P67" s="315"/>
      <c r="Q67" s="310"/>
      <c r="R67" s="68">
        <v>28.128</v>
      </c>
      <c r="S67" s="310"/>
      <c r="T67" s="68">
        <v>1E-4</v>
      </c>
      <c r="U67" s="68">
        <f>CH67</f>
        <v>28.128</v>
      </c>
      <c r="V67" s="68">
        <v>1E-4</v>
      </c>
      <c r="W67" s="310"/>
      <c r="X67" s="310"/>
      <c r="Y67" s="310"/>
      <c r="Z67" s="68">
        <f>SUM(AA67:AD67)</f>
        <v>2.5</v>
      </c>
      <c r="AA67" s="310"/>
      <c r="AB67" s="310"/>
      <c r="AC67" s="68">
        <f>'1-2023'!AW67</f>
        <v>2.5</v>
      </c>
      <c r="AD67" s="310"/>
      <c r="AE67" s="68">
        <f>SUM(AF67:AI67)</f>
        <v>9.4429999999999996</v>
      </c>
      <c r="AF67" s="310"/>
      <c r="AG67" s="310"/>
      <c r="AH67" s="68">
        <v>9.4429999999999996</v>
      </c>
      <c r="AI67" s="310"/>
      <c r="AJ67" s="68">
        <f>SUM(AK67:AN67)</f>
        <v>2.5</v>
      </c>
      <c r="AK67" s="310"/>
      <c r="AL67" s="310"/>
      <c r="AM67" s="68">
        <f>'1-2023'!AW67</f>
        <v>2.5</v>
      </c>
      <c r="AN67" s="310"/>
      <c r="AO67" s="68">
        <f>SUM(AP67:AS67)</f>
        <v>2.5</v>
      </c>
      <c r="AP67" s="310"/>
      <c r="AQ67" s="310"/>
      <c r="AR67" s="68">
        <v>2.5</v>
      </c>
      <c r="AS67" s="310"/>
      <c r="AT67" s="68">
        <f>SUM(AU67:AX67)</f>
        <v>25.628</v>
      </c>
      <c r="AU67" s="310"/>
      <c r="AV67" s="310"/>
      <c r="AW67" s="68">
        <f>'1-2024'!AW64</f>
        <v>25.628</v>
      </c>
      <c r="AX67" s="310"/>
      <c r="AY67" s="68">
        <f>SUM(AZ67:BC67)</f>
        <v>1.0000000000000001E-5</v>
      </c>
      <c r="AZ67" s="68"/>
      <c r="BA67" s="68"/>
      <c r="BB67" s="68">
        <v>1.0000000000000001E-5</v>
      </c>
      <c r="BC67" s="310"/>
      <c r="BD67" s="310"/>
      <c r="BE67" s="310"/>
      <c r="BF67" s="310"/>
      <c r="BG67" s="310"/>
      <c r="BH67" s="310"/>
      <c r="BI67" s="310"/>
      <c r="BJ67" s="310"/>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310"/>
      <c r="CH67" s="68">
        <f>SUM(CI67:CL67)</f>
        <v>28.128</v>
      </c>
      <c r="CI67" s="310"/>
      <c r="CJ67" s="310"/>
      <c r="CK67" s="68">
        <f>BG67+AW67+AM67+BQ67+CA67</f>
        <v>28.128</v>
      </c>
      <c r="CL67" s="310"/>
      <c r="CM67" s="68">
        <f>SUM(CN67:CQ67)</f>
        <v>2.5000100000000001</v>
      </c>
      <c r="CN67" s="68"/>
      <c r="CO67" s="68"/>
      <c r="CP67" s="68">
        <f>BL67+BB67+AR67+BV67+CF67</f>
        <v>2.5000100000000001</v>
      </c>
      <c r="CQ67" s="310"/>
      <c r="CR67" s="68" t="s">
        <v>1691</v>
      </c>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row>
    <row r="68" spans="2:128" ht="33" customHeight="1" x14ac:dyDescent="0.25">
      <c r="B68" s="609" t="s">
        <v>1542</v>
      </c>
      <c r="C68" s="802" t="s">
        <v>1678</v>
      </c>
      <c r="D68" s="613" t="s">
        <v>1697</v>
      </c>
      <c r="E68" s="309" t="s">
        <v>673</v>
      </c>
      <c r="F68" s="67" t="s">
        <v>1422</v>
      </c>
      <c r="G68" s="67" t="s">
        <v>644</v>
      </c>
      <c r="H68" s="67" t="s">
        <v>1422</v>
      </c>
      <c r="I68" s="310"/>
      <c r="J68" s="310"/>
      <c r="K68" s="314"/>
      <c r="L68" s="315"/>
      <c r="M68" s="316">
        <v>19.798999999999999</v>
      </c>
      <c r="N68" s="67" t="s">
        <v>1689</v>
      </c>
      <c r="O68" s="315"/>
      <c r="P68" s="315"/>
      <c r="Q68" s="310"/>
      <c r="R68" s="68">
        <v>0</v>
      </c>
      <c r="S68" s="310"/>
      <c r="T68" s="68">
        <v>0</v>
      </c>
      <c r="U68" s="68">
        <v>1E-4</v>
      </c>
      <c r="V68" s="68">
        <v>19.798999999999999</v>
      </c>
      <c r="W68" s="310"/>
      <c r="X68" s="310"/>
      <c r="Y68" s="310"/>
      <c r="Z68" s="68">
        <f>SUM(AA68:AD68)</f>
        <v>1E-4</v>
      </c>
      <c r="AA68" s="310"/>
      <c r="AB68" s="310"/>
      <c r="AC68" s="68">
        <v>1E-4</v>
      </c>
      <c r="AD68" s="310"/>
      <c r="AE68" s="310"/>
      <c r="AF68" s="310"/>
      <c r="AG68" s="310"/>
      <c r="AH68" s="310"/>
      <c r="AI68" s="310"/>
      <c r="AJ68" s="68"/>
      <c r="AK68" s="310"/>
      <c r="AL68" s="310"/>
      <c r="AM68" s="68"/>
      <c r="AN68" s="310"/>
      <c r="AO68" s="310"/>
      <c r="AP68" s="310"/>
      <c r="AQ68" s="310"/>
      <c r="AR68" s="310"/>
      <c r="AS68" s="310"/>
      <c r="AT68" s="68">
        <f>SUM(AU68:AX68)</f>
        <v>9.9999999999999995E-7</v>
      </c>
      <c r="AU68" s="310"/>
      <c r="AV68" s="310"/>
      <c r="AW68" s="68">
        <v>9.9999999999999995E-7</v>
      </c>
      <c r="AX68" s="310"/>
      <c r="AY68" s="68">
        <f>SUM(AZ68:BC68)</f>
        <v>19.798999999999999</v>
      </c>
      <c r="AZ68" s="310"/>
      <c r="BA68" s="68"/>
      <c r="BB68" s="68">
        <v>19.798999999999999</v>
      </c>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68"/>
      <c r="CI68" s="310"/>
      <c r="CJ68" s="310"/>
      <c r="CK68" s="68"/>
      <c r="CL68" s="310"/>
      <c r="CM68" s="68">
        <f>SUM(CN68:CQ68)</f>
        <v>19.798999999999999</v>
      </c>
      <c r="CN68" s="310"/>
      <c r="CO68" s="68">
        <f>BK68+BA68+AQ68+BU68+CE68</f>
        <v>0</v>
      </c>
      <c r="CP68" s="68">
        <f>BL68+BB68+AR68+BV68+CF68</f>
        <v>19.798999999999999</v>
      </c>
      <c r="CQ68" s="310"/>
      <c r="CR68" s="68" t="s">
        <v>1707</v>
      </c>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row>
    <row r="69" spans="2:128" s="29" customFormat="1" ht="42" customHeight="1" x14ac:dyDescent="0.25">
      <c r="B69" s="397" t="s">
        <v>1543</v>
      </c>
      <c r="C69" s="398" t="s">
        <v>129</v>
      </c>
      <c r="D69" s="399" t="s">
        <v>93</v>
      </c>
      <c r="E69" s="399" t="s">
        <v>180</v>
      </c>
      <c r="F69" s="397" t="s">
        <v>180</v>
      </c>
      <c r="G69" s="397" t="s">
        <v>180</v>
      </c>
      <c r="H69" s="397" t="s">
        <v>180</v>
      </c>
      <c r="I69" s="610">
        <v>0</v>
      </c>
      <c r="J69" s="610">
        <v>0</v>
      </c>
      <c r="K69" s="397" t="s">
        <v>180</v>
      </c>
      <c r="L69" s="610">
        <v>0</v>
      </c>
      <c r="M69" s="610">
        <v>0</v>
      </c>
      <c r="N69" s="397" t="s">
        <v>180</v>
      </c>
      <c r="O69" s="610">
        <v>0</v>
      </c>
      <c r="P69" s="610">
        <v>0</v>
      </c>
      <c r="Q69" s="610">
        <v>0</v>
      </c>
      <c r="R69" s="610">
        <v>0</v>
      </c>
      <c r="S69" s="610">
        <v>0</v>
      </c>
      <c r="T69" s="610">
        <v>0</v>
      </c>
      <c r="U69" s="610">
        <v>0</v>
      </c>
      <c r="V69" s="610">
        <v>0</v>
      </c>
      <c r="W69" s="610">
        <v>0</v>
      </c>
      <c r="X69" s="610">
        <v>0</v>
      </c>
      <c r="Y69" s="610">
        <v>0</v>
      </c>
      <c r="Z69" s="610">
        <v>0</v>
      </c>
      <c r="AA69" s="610">
        <v>0</v>
      </c>
      <c r="AB69" s="610">
        <v>0</v>
      </c>
      <c r="AC69" s="610">
        <v>0</v>
      </c>
      <c r="AD69" s="610">
        <v>0</v>
      </c>
      <c r="AE69" s="610">
        <v>0</v>
      </c>
      <c r="AF69" s="610">
        <v>0</v>
      </c>
      <c r="AG69" s="610">
        <v>0</v>
      </c>
      <c r="AH69" s="610">
        <v>0</v>
      </c>
      <c r="AI69" s="610">
        <v>0</v>
      </c>
      <c r="AJ69" s="610">
        <v>0</v>
      </c>
      <c r="AK69" s="610">
        <v>0</v>
      </c>
      <c r="AL69" s="610">
        <v>0</v>
      </c>
      <c r="AM69" s="610">
        <v>0</v>
      </c>
      <c r="AN69" s="610">
        <v>0</v>
      </c>
      <c r="AO69" s="610">
        <v>0</v>
      </c>
      <c r="AP69" s="610">
        <v>0</v>
      </c>
      <c r="AQ69" s="610">
        <v>0</v>
      </c>
      <c r="AR69" s="610">
        <v>0</v>
      </c>
      <c r="AS69" s="610">
        <v>0</v>
      </c>
      <c r="AT69" s="610">
        <v>0</v>
      </c>
      <c r="AU69" s="610">
        <v>0</v>
      </c>
      <c r="AV69" s="610">
        <v>0</v>
      </c>
      <c r="AW69" s="610">
        <v>0</v>
      </c>
      <c r="AX69" s="610">
        <v>0</v>
      </c>
      <c r="AY69" s="610">
        <v>0</v>
      </c>
      <c r="AZ69" s="610">
        <v>0</v>
      </c>
      <c r="BA69" s="610">
        <v>0</v>
      </c>
      <c r="BB69" s="610">
        <v>0</v>
      </c>
      <c r="BC69" s="610">
        <v>0</v>
      </c>
      <c r="BD69" s="610">
        <v>0</v>
      </c>
      <c r="BE69" s="610">
        <v>0</v>
      </c>
      <c r="BF69" s="610">
        <v>0</v>
      </c>
      <c r="BG69" s="610">
        <v>0</v>
      </c>
      <c r="BH69" s="610">
        <v>0</v>
      </c>
      <c r="BI69" s="610">
        <v>0</v>
      </c>
      <c r="BJ69" s="610">
        <v>0</v>
      </c>
      <c r="BK69" s="610">
        <v>0</v>
      </c>
      <c r="BL69" s="610">
        <v>0</v>
      </c>
      <c r="BM69" s="610">
        <v>0</v>
      </c>
      <c r="BN69" s="610"/>
      <c r="BO69" s="610"/>
      <c r="BP69" s="610"/>
      <c r="BQ69" s="610"/>
      <c r="BR69" s="610"/>
      <c r="BS69" s="610"/>
      <c r="BT69" s="610"/>
      <c r="BU69" s="610"/>
      <c r="BV69" s="610"/>
      <c r="BW69" s="610"/>
      <c r="BX69" s="610"/>
      <c r="BY69" s="610"/>
      <c r="BZ69" s="610"/>
      <c r="CA69" s="610"/>
      <c r="CB69" s="610"/>
      <c r="CC69" s="610"/>
      <c r="CD69" s="610"/>
      <c r="CE69" s="610"/>
      <c r="CF69" s="610"/>
      <c r="CG69" s="610"/>
      <c r="CH69" s="610">
        <v>0</v>
      </c>
      <c r="CI69" s="610">
        <v>0</v>
      </c>
      <c r="CJ69" s="610">
        <v>0</v>
      </c>
      <c r="CK69" s="610">
        <v>0</v>
      </c>
      <c r="CL69" s="610">
        <v>0</v>
      </c>
      <c r="CM69" s="610"/>
      <c r="CN69" s="610"/>
      <c r="CO69" s="610"/>
      <c r="CP69" s="610"/>
      <c r="CQ69" s="610"/>
      <c r="CR69" s="610" t="s">
        <v>180</v>
      </c>
    </row>
    <row r="70" spans="2:128" s="29" customFormat="1" ht="48" customHeight="1" x14ac:dyDescent="0.25">
      <c r="B70" s="416" t="s">
        <v>118</v>
      </c>
      <c r="C70" s="417" t="s">
        <v>131</v>
      </c>
      <c r="D70" s="403" t="s">
        <v>93</v>
      </c>
      <c r="E70" s="403" t="s">
        <v>180</v>
      </c>
      <c r="F70" s="601" t="s">
        <v>180</v>
      </c>
      <c r="G70" s="601" t="s">
        <v>180</v>
      </c>
      <c r="H70" s="601" t="s">
        <v>180</v>
      </c>
      <c r="I70" s="405">
        <f t="shared" ref="I70:BT70" si="43">SUBTOTAL(9,I71:I80)</f>
        <v>3.391</v>
      </c>
      <c r="J70" s="405">
        <f t="shared" si="43"/>
        <v>28.446000000000002</v>
      </c>
      <c r="K70" s="405">
        <f t="shared" si="43"/>
        <v>0</v>
      </c>
      <c r="L70" s="405">
        <f t="shared" si="43"/>
        <v>3.391</v>
      </c>
      <c r="M70" s="405">
        <f t="shared" si="43"/>
        <v>49.192</v>
      </c>
      <c r="N70" s="405">
        <f t="shared" si="43"/>
        <v>0</v>
      </c>
      <c r="O70" s="405">
        <f t="shared" si="43"/>
        <v>0</v>
      </c>
      <c r="P70" s="405">
        <f t="shared" si="43"/>
        <v>0</v>
      </c>
      <c r="Q70" s="405">
        <f t="shared" si="43"/>
        <v>0</v>
      </c>
      <c r="R70" s="405">
        <f t="shared" si="43"/>
        <v>64.513999999999996</v>
      </c>
      <c r="S70" s="405">
        <f t="shared" si="43"/>
        <v>0</v>
      </c>
      <c r="T70" s="405">
        <f t="shared" si="43"/>
        <v>43.768000000000001</v>
      </c>
      <c r="U70" s="405">
        <f t="shared" si="43"/>
        <v>92.96</v>
      </c>
      <c r="V70" s="405">
        <f t="shared" si="43"/>
        <v>92.96</v>
      </c>
      <c r="W70" s="405">
        <f t="shared" si="43"/>
        <v>0</v>
      </c>
      <c r="X70" s="405">
        <f t="shared" si="43"/>
        <v>0</v>
      </c>
      <c r="Y70" s="405">
        <f t="shared" si="43"/>
        <v>0</v>
      </c>
      <c r="Z70" s="405">
        <f t="shared" si="43"/>
        <v>0</v>
      </c>
      <c r="AA70" s="405">
        <f t="shared" si="43"/>
        <v>0</v>
      </c>
      <c r="AB70" s="405">
        <f t="shared" si="43"/>
        <v>0</v>
      </c>
      <c r="AC70" s="405">
        <f t="shared" si="43"/>
        <v>0</v>
      </c>
      <c r="AD70" s="405">
        <f t="shared" si="43"/>
        <v>0</v>
      </c>
      <c r="AE70" s="405">
        <f t="shared" si="43"/>
        <v>0</v>
      </c>
      <c r="AF70" s="405">
        <f t="shared" si="43"/>
        <v>0</v>
      </c>
      <c r="AG70" s="405">
        <f t="shared" si="43"/>
        <v>0</v>
      </c>
      <c r="AH70" s="405">
        <f t="shared" si="43"/>
        <v>0</v>
      </c>
      <c r="AI70" s="405">
        <f t="shared" si="43"/>
        <v>0</v>
      </c>
      <c r="AJ70" s="405">
        <f t="shared" si="43"/>
        <v>0</v>
      </c>
      <c r="AK70" s="405">
        <f t="shared" si="43"/>
        <v>0</v>
      </c>
      <c r="AL70" s="405">
        <f t="shared" si="43"/>
        <v>0</v>
      </c>
      <c r="AM70" s="405">
        <f t="shared" si="43"/>
        <v>0</v>
      </c>
      <c r="AN70" s="405">
        <f t="shared" si="43"/>
        <v>0</v>
      </c>
      <c r="AO70" s="405">
        <f t="shared" si="43"/>
        <v>0</v>
      </c>
      <c r="AP70" s="405">
        <f t="shared" si="43"/>
        <v>0</v>
      </c>
      <c r="AQ70" s="405">
        <f t="shared" si="43"/>
        <v>0</v>
      </c>
      <c r="AR70" s="405">
        <f t="shared" si="43"/>
        <v>0</v>
      </c>
      <c r="AS70" s="405">
        <f t="shared" si="43"/>
        <v>0</v>
      </c>
      <c r="AT70" s="405">
        <f t="shared" si="43"/>
        <v>9.8539999999999992</v>
      </c>
      <c r="AU70" s="405">
        <f t="shared" si="43"/>
        <v>0</v>
      </c>
      <c r="AV70" s="405">
        <f t="shared" si="43"/>
        <v>0</v>
      </c>
      <c r="AW70" s="405">
        <f t="shared" si="43"/>
        <v>9.8539999999999992</v>
      </c>
      <c r="AX70" s="405">
        <f t="shared" si="43"/>
        <v>0</v>
      </c>
      <c r="AY70" s="405">
        <f t="shared" si="43"/>
        <v>28.446100000000001</v>
      </c>
      <c r="AZ70" s="405">
        <f t="shared" si="43"/>
        <v>0</v>
      </c>
      <c r="BA70" s="405">
        <f t="shared" si="43"/>
        <v>0</v>
      </c>
      <c r="BB70" s="405">
        <f t="shared" si="43"/>
        <v>28.446100000000001</v>
      </c>
      <c r="BC70" s="405">
        <f t="shared" si="43"/>
        <v>0</v>
      </c>
      <c r="BD70" s="405">
        <f t="shared" si="43"/>
        <v>14.291999999999998</v>
      </c>
      <c r="BE70" s="405">
        <f t="shared" si="43"/>
        <v>0</v>
      </c>
      <c r="BF70" s="405">
        <f t="shared" si="43"/>
        <v>0</v>
      </c>
      <c r="BG70" s="405">
        <f t="shared" si="43"/>
        <v>14.291999999999998</v>
      </c>
      <c r="BH70" s="405">
        <f t="shared" si="43"/>
        <v>0</v>
      </c>
      <c r="BI70" s="405">
        <f t="shared" si="43"/>
        <v>14.291999999999998</v>
      </c>
      <c r="BJ70" s="405">
        <f t="shared" si="43"/>
        <v>0</v>
      </c>
      <c r="BK70" s="405">
        <f t="shared" si="43"/>
        <v>0</v>
      </c>
      <c r="BL70" s="405">
        <f t="shared" si="43"/>
        <v>14.291999999999998</v>
      </c>
      <c r="BM70" s="405">
        <f t="shared" si="43"/>
        <v>0</v>
      </c>
      <c r="BN70" s="405">
        <f t="shared" si="43"/>
        <v>61.033100000000005</v>
      </c>
      <c r="BO70" s="405">
        <f t="shared" si="43"/>
        <v>0</v>
      </c>
      <c r="BP70" s="405">
        <f t="shared" si="43"/>
        <v>0</v>
      </c>
      <c r="BQ70" s="405">
        <f t="shared" si="43"/>
        <v>61.033100000000005</v>
      </c>
      <c r="BR70" s="405">
        <f t="shared" si="43"/>
        <v>0</v>
      </c>
      <c r="BS70" s="405">
        <f t="shared" si="43"/>
        <v>42.441099999999999</v>
      </c>
      <c r="BT70" s="405">
        <f t="shared" si="43"/>
        <v>0</v>
      </c>
      <c r="BU70" s="405">
        <f t="shared" ref="BU70:CQ70" si="44">SUBTOTAL(9,BU71:BU80)</f>
        <v>0</v>
      </c>
      <c r="BV70" s="405">
        <f t="shared" si="44"/>
        <v>42.441099999999999</v>
      </c>
      <c r="BW70" s="405">
        <f t="shared" si="44"/>
        <v>0</v>
      </c>
      <c r="BX70" s="405">
        <f t="shared" si="44"/>
        <v>7.7809999999999997</v>
      </c>
      <c r="BY70" s="405">
        <f t="shared" si="44"/>
        <v>0</v>
      </c>
      <c r="BZ70" s="405">
        <f t="shared" si="44"/>
        <v>0</v>
      </c>
      <c r="CA70" s="405">
        <f t="shared" si="44"/>
        <v>7.7809999999999997</v>
      </c>
      <c r="CB70" s="405">
        <f t="shared" si="44"/>
        <v>0</v>
      </c>
      <c r="CC70" s="405">
        <f t="shared" si="44"/>
        <v>7.7809999999999997</v>
      </c>
      <c r="CD70" s="405">
        <f t="shared" si="44"/>
        <v>0</v>
      </c>
      <c r="CE70" s="405">
        <f t="shared" si="44"/>
        <v>0</v>
      </c>
      <c r="CF70" s="405">
        <f t="shared" si="44"/>
        <v>7.7809999999999997</v>
      </c>
      <c r="CG70" s="405">
        <f t="shared" si="44"/>
        <v>0</v>
      </c>
      <c r="CH70" s="405">
        <f t="shared" si="44"/>
        <v>92.960099999999997</v>
      </c>
      <c r="CI70" s="405">
        <f t="shared" si="44"/>
        <v>0</v>
      </c>
      <c r="CJ70" s="405">
        <f t="shared" si="44"/>
        <v>0</v>
      </c>
      <c r="CK70" s="405">
        <f t="shared" si="44"/>
        <v>92.960099999999997</v>
      </c>
      <c r="CL70" s="405">
        <f t="shared" si="44"/>
        <v>0</v>
      </c>
      <c r="CM70" s="405">
        <f t="shared" si="44"/>
        <v>92.9602</v>
      </c>
      <c r="CN70" s="405">
        <f t="shared" si="44"/>
        <v>0</v>
      </c>
      <c r="CO70" s="405">
        <f t="shared" si="44"/>
        <v>0</v>
      </c>
      <c r="CP70" s="405">
        <f t="shared" si="44"/>
        <v>92.9602</v>
      </c>
      <c r="CQ70" s="405">
        <f t="shared" si="44"/>
        <v>0</v>
      </c>
      <c r="CR70" s="612" t="s">
        <v>180</v>
      </c>
    </row>
    <row r="71" spans="2:128" s="29" customFormat="1" ht="33" hidden="1" customHeight="1" outlineLevel="1" x14ac:dyDescent="0.25">
      <c r="B71" s="416" t="s">
        <v>120</v>
      </c>
      <c r="C71" s="417" t="s">
        <v>133</v>
      </c>
      <c r="D71" s="416" t="s">
        <v>93</v>
      </c>
      <c r="E71" s="403" t="s">
        <v>180</v>
      </c>
      <c r="F71" s="67"/>
      <c r="G71" s="67"/>
      <c r="H71" s="67"/>
      <c r="I71" s="68"/>
      <c r="J71" s="68"/>
      <c r="K71" s="67"/>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row>
    <row r="72" spans="2:128" s="29" customFormat="1" ht="42" customHeight="1" collapsed="1" x14ac:dyDescent="0.25">
      <c r="B72" s="397" t="s">
        <v>1544</v>
      </c>
      <c r="C72" s="398" t="s">
        <v>135</v>
      </c>
      <c r="D72" s="418" t="s">
        <v>93</v>
      </c>
      <c r="E72" s="399" t="s">
        <v>180</v>
      </c>
      <c r="F72" s="397" t="s">
        <v>180</v>
      </c>
      <c r="G72" s="397" t="s">
        <v>180</v>
      </c>
      <c r="H72" s="397" t="s">
        <v>180</v>
      </c>
      <c r="I72" s="610">
        <v>0</v>
      </c>
      <c r="J72" s="610">
        <v>0</v>
      </c>
      <c r="K72" s="397" t="s">
        <v>180</v>
      </c>
      <c r="L72" s="400">
        <v>0</v>
      </c>
      <c r="M72" s="400">
        <v>0</v>
      </c>
      <c r="N72" s="397" t="s">
        <v>180</v>
      </c>
      <c r="O72" s="400">
        <v>0</v>
      </c>
      <c r="P72" s="400">
        <v>0</v>
      </c>
      <c r="Q72" s="610">
        <v>0</v>
      </c>
      <c r="R72" s="610">
        <v>0</v>
      </c>
      <c r="S72" s="610">
        <v>0</v>
      </c>
      <c r="T72" s="610">
        <v>0</v>
      </c>
      <c r="U72" s="610">
        <v>0</v>
      </c>
      <c r="V72" s="610">
        <v>0</v>
      </c>
      <c r="W72" s="610">
        <v>0</v>
      </c>
      <c r="X72" s="610">
        <v>0</v>
      </c>
      <c r="Y72" s="610">
        <v>0</v>
      </c>
      <c r="Z72" s="610">
        <v>0</v>
      </c>
      <c r="AA72" s="610">
        <v>0</v>
      </c>
      <c r="AB72" s="610">
        <v>0</v>
      </c>
      <c r="AC72" s="610">
        <v>0</v>
      </c>
      <c r="AD72" s="610">
        <v>0</v>
      </c>
      <c r="AE72" s="610">
        <v>0</v>
      </c>
      <c r="AF72" s="610">
        <v>0</v>
      </c>
      <c r="AG72" s="610">
        <v>0</v>
      </c>
      <c r="AH72" s="610">
        <v>0</v>
      </c>
      <c r="AI72" s="610">
        <v>0</v>
      </c>
      <c r="AJ72" s="610">
        <v>0</v>
      </c>
      <c r="AK72" s="610">
        <v>0</v>
      </c>
      <c r="AL72" s="610">
        <v>0</v>
      </c>
      <c r="AM72" s="610">
        <v>0</v>
      </c>
      <c r="AN72" s="610">
        <v>0</v>
      </c>
      <c r="AO72" s="610">
        <v>0</v>
      </c>
      <c r="AP72" s="610">
        <v>0</v>
      </c>
      <c r="AQ72" s="610">
        <v>0</v>
      </c>
      <c r="AR72" s="610">
        <v>0</v>
      </c>
      <c r="AS72" s="610">
        <v>0</v>
      </c>
      <c r="AT72" s="610">
        <v>0</v>
      </c>
      <c r="AU72" s="610">
        <v>0</v>
      </c>
      <c r="AV72" s="610">
        <v>0</v>
      </c>
      <c r="AW72" s="610">
        <v>0</v>
      </c>
      <c r="AX72" s="610">
        <v>0</v>
      </c>
      <c r="AY72" s="610">
        <v>0</v>
      </c>
      <c r="AZ72" s="610">
        <v>0</v>
      </c>
      <c r="BA72" s="610">
        <v>0</v>
      </c>
      <c r="BB72" s="610">
        <v>0</v>
      </c>
      <c r="BC72" s="610">
        <v>0</v>
      </c>
      <c r="BD72" s="610">
        <v>0</v>
      </c>
      <c r="BE72" s="610">
        <v>0</v>
      </c>
      <c r="BF72" s="610">
        <v>0</v>
      </c>
      <c r="BG72" s="610">
        <v>0</v>
      </c>
      <c r="BH72" s="610">
        <v>0</v>
      </c>
      <c r="BI72" s="610">
        <v>0</v>
      </c>
      <c r="BJ72" s="610">
        <v>0</v>
      </c>
      <c r="BK72" s="610">
        <v>0</v>
      </c>
      <c r="BL72" s="610">
        <v>0</v>
      </c>
      <c r="BM72" s="610">
        <v>0</v>
      </c>
      <c r="BN72" s="610"/>
      <c r="BO72" s="610"/>
      <c r="BP72" s="610"/>
      <c r="BQ72" s="610"/>
      <c r="BR72" s="610"/>
      <c r="BS72" s="610"/>
      <c r="BT72" s="610"/>
      <c r="BU72" s="610"/>
      <c r="BV72" s="610"/>
      <c r="BW72" s="610"/>
      <c r="BX72" s="610"/>
      <c r="BY72" s="610"/>
      <c r="BZ72" s="610"/>
      <c r="CA72" s="610"/>
      <c r="CB72" s="610"/>
      <c r="CC72" s="610"/>
      <c r="CD72" s="610"/>
      <c r="CE72" s="610"/>
      <c r="CF72" s="610"/>
      <c r="CG72" s="610"/>
      <c r="CH72" s="610">
        <v>0</v>
      </c>
      <c r="CI72" s="610">
        <v>0</v>
      </c>
      <c r="CJ72" s="610">
        <v>0</v>
      </c>
      <c r="CK72" s="610">
        <v>0</v>
      </c>
      <c r="CL72" s="610">
        <v>0</v>
      </c>
      <c r="CM72" s="610"/>
      <c r="CN72" s="610"/>
      <c r="CO72" s="610"/>
      <c r="CP72" s="610"/>
      <c r="CQ72" s="610"/>
      <c r="CR72" s="610" t="s">
        <v>180</v>
      </c>
    </row>
    <row r="73" spans="2:128" s="29" customFormat="1" ht="42" customHeight="1" x14ac:dyDescent="0.25">
      <c r="B73" s="397" t="s">
        <v>1545</v>
      </c>
      <c r="C73" s="398" t="s">
        <v>138</v>
      </c>
      <c r="D73" s="418" t="s">
        <v>93</v>
      </c>
      <c r="E73" s="399" t="s">
        <v>180</v>
      </c>
      <c r="F73" s="397" t="s">
        <v>180</v>
      </c>
      <c r="G73" s="397" t="s">
        <v>180</v>
      </c>
      <c r="H73" s="397" t="s">
        <v>180</v>
      </c>
      <c r="I73" s="396">
        <f t="shared" ref="I73:BT73" si="45">SUBTOTAL(9,I74:I80)</f>
        <v>3.391</v>
      </c>
      <c r="J73" s="396">
        <f t="shared" si="45"/>
        <v>28.446000000000002</v>
      </c>
      <c r="K73" s="396">
        <f t="shared" si="45"/>
        <v>0</v>
      </c>
      <c r="L73" s="396">
        <f t="shared" si="45"/>
        <v>3.391</v>
      </c>
      <c r="M73" s="396">
        <f t="shared" si="45"/>
        <v>49.192</v>
      </c>
      <c r="N73" s="396">
        <f t="shared" si="45"/>
        <v>0</v>
      </c>
      <c r="O73" s="396">
        <f t="shared" si="45"/>
        <v>0</v>
      </c>
      <c r="P73" s="396">
        <f t="shared" si="45"/>
        <v>0</v>
      </c>
      <c r="Q73" s="396">
        <f t="shared" si="45"/>
        <v>0</v>
      </c>
      <c r="R73" s="396">
        <f t="shared" si="45"/>
        <v>64.513999999999996</v>
      </c>
      <c r="S73" s="396">
        <f t="shared" si="45"/>
        <v>0</v>
      </c>
      <c r="T73" s="396">
        <f t="shared" si="45"/>
        <v>43.768000000000001</v>
      </c>
      <c r="U73" s="396">
        <f t="shared" si="45"/>
        <v>92.96</v>
      </c>
      <c r="V73" s="396">
        <f t="shared" si="45"/>
        <v>92.96</v>
      </c>
      <c r="W73" s="396">
        <f t="shared" si="45"/>
        <v>0</v>
      </c>
      <c r="X73" s="396">
        <f t="shared" si="45"/>
        <v>0</v>
      </c>
      <c r="Y73" s="396">
        <f t="shared" si="45"/>
        <v>0</v>
      </c>
      <c r="Z73" s="396">
        <f t="shared" si="45"/>
        <v>0</v>
      </c>
      <c r="AA73" s="396">
        <f t="shared" si="45"/>
        <v>0</v>
      </c>
      <c r="AB73" s="396">
        <f t="shared" si="45"/>
        <v>0</v>
      </c>
      <c r="AC73" s="396">
        <f t="shared" si="45"/>
        <v>0</v>
      </c>
      <c r="AD73" s="396">
        <f t="shared" si="45"/>
        <v>0</v>
      </c>
      <c r="AE73" s="396">
        <f t="shared" si="45"/>
        <v>0</v>
      </c>
      <c r="AF73" s="396">
        <f t="shared" si="45"/>
        <v>0</v>
      </c>
      <c r="AG73" s="396">
        <f t="shared" si="45"/>
        <v>0</v>
      </c>
      <c r="AH73" s="396">
        <f t="shared" si="45"/>
        <v>0</v>
      </c>
      <c r="AI73" s="396">
        <f t="shared" si="45"/>
        <v>0</v>
      </c>
      <c r="AJ73" s="396">
        <f t="shared" si="45"/>
        <v>0</v>
      </c>
      <c r="AK73" s="396">
        <f t="shared" si="45"/>
        <v>0</v>
      </c>
      <c r="AL73" s="396">
        <f t="shared" si="45"/>
        <v>0</v>
      </c>
      <c r="AM73" s="396">
        <f t="shared" si="45"/>
        <v>0</v>
      </c>
      <c r="AN73" s="396">
        <f t="shared" si="45"/>
        <v>0</v>
      </c>
      <c r="AO73" s="396">
        <f t="shared" si="45"/>
        <v>0</v>
      </c>
      <c r="AP73" s="396">
        <f t="shared" si="45"/>
        <v>0</v>
      </c>
      <c r="AQ73" s="396">
        <f t="shared" si="45"/>
        <v>0</v>
      </c>
      <c r="AR73" s="396">
        <f t="shared" si="45"/>
        <v>0</v>
      </c>
      <c r="AS73" s="396">
        <f t="shared" si="45"/>
        <v>0</v>
      </c>
      <c r="AT73" s="396">
        <f t="shared" si="45"/>
        <v>9.8539999999999992</v>
      </c>
      <c r="AU73" s="396">
        <f t="shared" si="45"/>
        <v>0</v>
      </c>
      <c r="AV73" s="396">
        <f t="shared" si="45"/>
        <v>0</v>
      </c>
      <c r="AW73" s="396">
        <f t="shared" si="45"/>
        <v>9.8539999999999992</v>
      </c>
      <c r="AX73" s="396">
        <f t="shared" si="45"/>
        <v>0</v>
      </c>
      <c r="AY73" s="396">
        <f t="shared" si="45"/>
        <v>28.446100000000001</v>
      </c>
      <c r="AZ73" s="396">
        <f t="shared" si="45"/>
        <v>0</v>
      </c>
      <c r="BA73" s="396">
        <f t="shared" si="45"/>
        <v>0</v>
      </c>
      <c r="BB73" s="396">
        <f t="shared" si="45"/>
        <v>28.446100000000001</v>
      </c>
      <c r="BC73" s="396">
        <f t="shared" si="45"/>
        <v>0</v>
      </c>
      <c r="BD73" s="396">
        <f t="shared" si="45"/>
        <v>14.291999999999998</v>
      </c>
      <c r="BE73" s="396">
        <f t="shared" si="45"/>
        <v>0</v>
      </c>
      <c r="BF73" s="396">
        <f t="shared" si="45"/>
        <v>0</v>
      </c>
      <c r="BG73" s="396">
        <f t="shared" si="45"/>
        <v>14.291999999999998</v>
      </c>
      <c r="BH73" s="396">
        <f t="shared" si="45"/>
        <v>0</v>
      </c>
      <c r="BI73" s="396">
        <f t="shared" si="45"/>
        <v>14.291999999999998</v>
      </c>
      <c r="BJ73" s="396">
        <f t="shared" si="45"/>
        <v>0</v>
      </c>
      <c r="BK73" s="396">
        <f t="shared" si="45"/>
        <v>0</v>
      </c>
      <c r="BL73" s="396">
        <f t="shared" si="45"/>
        <v>14.291999999999998</v>
      </c>
      <c r="BM73" s="396">
        <f t="shared" si="45"/>
        <v>0</v>
      </c>
      <c r="BN73" s="396">
        <f t="shared" si="45"/>
        <v>61.033100000000005</v>
      </c>
      <c r="BO73" s="396">
        <f t="shared" si="45"/>
        <v>0</v>
      </c>
      <c r="BP73" s="396">
        <f t="shared" si="45"/>
        <v>0</v>
      </c>
      <c r="BQ73" s="396">
        <f t="shared" si="45"/>
        <v>61.033100000000005</v>
      </c>
      <c r="BR73" s="396">
        <f t="shared" si="45"/>
        <v>0</v>
      </c>
      <c r="BS73" s="396">
        <f t="shared" si="45"/>
        <v>42.441099999999999</v>
      </c>
      <c r="BT73" s="396">
        <f t="shared" si="45"/>
        <v>0</v>
      </c>
      <c r="BU73" s="396">
        <f t="shared" ref="BU73:CQ73" si="46">SUBTOTAL(9,BU74:BU80)</f>
        <v>0</v>
      </c>
      <c r="BV73" s="396">
        <f t="shared" si="46"/>
        <v>42.441099999999999</v>
      </c>
      <c r="BW73" s="396">
        <f t="shared" si="46"/>
        <v>0</v>
      </c>
      <c r="BX73" s="396">
        <f t="shared" si="46"/>
        <v>7.7809999999999997</v>
      </c>
      <c r="BY73" s="396">
        <f t="shared" si="46"/>
        <v>0</v>
      </c>
      <c r="BZ73" s="396">
        <f t="shared" si="46"/>
        <v>0</v>
      </c>
      <c r="CA73" s="396">
        <f t="shared" si="46"/>
        <v>7.7809999999999997</v>
      </c>
      <c r="CB73" s="396">
        <f t="shared" si="46"/>
        <v>0</v>
      </c>
      <c r="CC73" s="396">
        <f t="shared" si="46"/>
        <v>7.7809999999999997</v>
      </c>
      <c r="CD73" s="396">
        <f t="shared" si="46"/>
        <v>0</v>
      </c>
      <c r="CE73" s="396">
        <f t="shared" si="46"/>
        <v>0</v>
      </c>
      <c r="CF73" s="396">
        <f t="shared" si="46"/>
        <v>7.7809999999999997</v>
      </c>
      <c r="CG73" s="396">
        <f t="shared" si="46"/>
        <v>0</v>
      </c>
      <c r="CH73" s="396">
        <f t="shared" si="46"/>
        <v>92.960099999999997</v>
      </c>
      <c r="CI73" s="396">
        <f t="shared" si="46"/>
        <v>0</v>
      </c>
      <c r="CJ73" s="396">
        <f t="shared" si="46"/>
        <v>0</v>
      </c>
      <c r="CK73" s="396">
        <f t="shared" si="46"/>
        <v>92.960099999999997</v>
      </c>
      <c r="CL73" s="396">
        <f t="shared" si="46"/>
        <v>0</v>
      </c>
      <c r="CM73" s="396">
        <f t="shared" si="46"/>
        <v>92.9602</v>
      </c>
      <c r="CN73" s="396">
        <f t="shared" si="46"/>
        <v>0</v>
      </c>
      <c r="CO73" s="396">
        <f t="shared" si="46"/>
        <v>0</v>
      </c>
      <c r="CP73" s="396">
        <f t="shared" si="46"/>
        <v>92.9602</v>
      </c>
      <c r="CQ73" s="396">
        <f t="shared" si="46"/>
        <v>0</v>
      </c>
      <c r="CR73" s="610" t="s">
        <v>180</v>
      </c>
    </row>
    <row r="74" spans="2:128" ht="33" customHeight="1" x14ac:dyDescent="0.25">
      <c r="B74" s="67" t="s">
        <v>1545</v>
      </c>
      <c r="C74" s="313" t="s">
        <v>1416</v>
      </c>
      <c r="D74" s="421" t="s">
        <v>1622</v>
      </c>
      <c r="E74" s="309" t="s">
        <v>673</v>
      </c>
      <c r="F74" s="67" t="s">
        <v>1422</v>
      </c>
      <c r="G74" s="67" t="s">
        <v>1422</v>
      </c>
      <c r="H74" s="67" t="s">
        <v>1443</v>
      </c>
      <c r="I74" s="68"/>
      <c r="J74" s="68"/>
      <c r="K74" s="67"/>
      <c r="L74" s="68"/>
      <c r="M74" s="68">
        <v>9.8539999999999992</v>
      </c>
      <c r="N74" s="67" t="s">
        <v>1687</v>
      </c>
      <c r="O74" s="316"/>
      <c r="P74" s="316"/>
      <c r="Q74" s="68"/>
      <c r="R74" s="68">
        <v>9.8539999999999992</v>
      </c>
      <c r="S74" s="68"/>
      <c r="T74" s="68"/>
      <c r="U74" s="68">
        <v>9.8539999999999992</v>
      </c>
      <c r="V74" s="68">
        <v>9.8539999999999992</v>
      </c>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f>SUM(AU74:AX74)</f>
        <v>9.8539999999999992</v>
      </c>
      <c r="AU74" s="68"/>
      <c r="AV74" s="68"/>
      <c r="AW74" s="68">
        <f>'1-2024'!AW72</f>
        <v>9.8539999999999992</v>
      </c>
      <c r="AX74" s="68"/>
      <c r="AY74" s="68">
        <f t="shared" ref="AY74:AY80" si="47">SUM(AZ74:BC74)</f>
        <v>1E-4</v>
      </c>
      <c r="AZ74" s="68"/>
      <c r="BA74" s="68"/>
      <c r="BB74" s="68">
        <v>1E-4</v>
      </c>
      <c r="BC74" s="68"/>
      <c r="BD74" s="68"/>
      <c r="BE74" s="68"/>
      <c r="BF74" s="68"/>
      <c r="BG74" s="68"/>
      <c r="BH74" s="68"/>
      <c r="BI74" s="68">
        <f t="shared" ref="BI74:BI80" si="48">SUM(BJ74:BM74)</f>
        <v>0</v>
      </c>
      <c r="BJ74" s="68"/>
      <c r="BK74" s="68"/>
      <c r="BL74" s="68"/>
      <c r="BM74" s="68"/>
      <c r="BN74" s="68">
        <f t="shared" ref="BN74:BN79" si="49">SUM(BO74:BR74)</f>
        <v>1E-4</v>
      </c>
      <c r="BO74" s="68"/>
      <c r="BP74" s="68"/>
      <c r="BQ74" s="68">
        <v>1E-4</v>
      </c>
      <c r="BR74" s="68"/>
      <c r="BS74" s="68">
        <f t="shared" ref="BS74:BS80" si="50">SUM(BT74:BW74)</f>
        <v>9.8539999999999992</v>
      </c>
      <c r="BT74" s="68"/>
      <c r="BU74" s="68"/>
      <c r="BV74" s="68">
        <f>'1-2026'!AX69</f>
        <v>9.8539999999999992</v>
      </c>
      <c r="BW74" s="68"/>
      <c r="BX74" s="68"/>
      <c r="BY74" s="68"/>
      <c r="BZ74" s="68"/>
      <c r="CA74" s="68"/>
      <c r="CB74" s="68"/>
      <c r="CC74" s="68"/>
      <c r="CD74" s="68"/>
      <c r="CE74" s="68"/>
      <c r="CF74" s="68"/>
      <c r="CG74" s="68"/>
      <c r="CH74" s="68">
        <f>SUM(CI74:CL74)</f>
        <v>9.854099999999999</v>
      </c>
      <c r="CI74" s="68"/>
      <c r="CJ74" s="68"/>
      <c r="CK74" s="68">
        <f t="shared" ref="CK74:CK80" si="51">BG74+AW74+AM74+BQ74+CA74</f>
        <v>9.854099999999999</v>
      </c>
      <c r="CL74" s="68"/>
      <c r="CM74" s="68">
        <f>SUM(CN74:CQ74)</f>
        <v>9.854099999999999</v>
      </c>
      <c r="CN74" s="68"/>
      <c r="CO74" s="68"/>
      <c r="CP74" s="68">
        <f>BL74+BB74+AR74+BV74+CF74</f>
        <v>9.854099999999999</v>
      </c>
      <c r="CQ74" s="68"/>
      <c r="CR74" s="68" t="s">
        <v>1692</v>
      </c>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row>
    <row r="75" spans="2:128" ht="33" customHeight="1" x14ac:dyDescent="0.25">
      <c r="B75" s="67" t="s">
        <v>1545</v>
      </c>
      <c r="C75" s="313" t="s">
        <v>1425</v>
      </c>
      <c r="D75" s="67" t="s">
        <v>1629</v>
      </c>
      <c r="E75" s="309" t="s">
        <v>673</v>
      </c>
      <c r="F75" s="67" t="s">
        <v>674</v>
      </c>
      <c r="G75" s="67" t="s">
        <v>674</v>
      </c>
      <c r="H75" s="67" t="s">
        <v>674</v>
      </c>
      <c r="I75" s="68"/>
      <c r="J75" s="68"/>
      <c r="K75" s="67"/>
      <c r="L75" s="68"/>
      <c r="M75" s="68">
        <v>10.891999999999999</v>
      </c>
      <c r="N75" s="67" t="s">
        <v>1687</v>
      </c>
      <c r="O75" s="316"/>
      <c r="P75" s="316"/>
      <c r="Q75" s="68"/>
      <c r="R75" s="68">
        <v>10.891999999999999</v>
      </c>
      <c r="S75" s="68"/>
      <c r="T75" s="68"/>
      <c r="U75" s="68">
        <f t="shared" ref="U75:U80" si="52">CH75</f>
        <v>10.891999999999999</v>
      </c>
      <c r="V75" s="68">
        <v>10.891999999999999</v>
      </c>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f t="shared" si="47"/>
        <v>0</v>
      </c>
      <c r="AZ75" s="68"/>
      <c r="BA75" s="68"/>
      <c r="BB75" s="68"/>
      <c r="BC75" s="68"/>
      <c r="BD75" s="68">
        <f t="shared" ref="BD75:BD80" si="53">SUM(BE75:BH75)</f>
        <v>10.891999999999999</v>
      </c>
      <c r="BE75" s="68"/>
      <c r="BF75" s="68"/>
      <c r="BG75" s="68">
        <f>'1-2025'!AW69</f>
        <v>10.891999999999999</v>
      </c>
      <c r="BH75" s="68"/>
      <c r="BI75" s="68">
        <f t="shared" si="48"/>
        <v>10.891999999999999</v>
      </c>
      <c r="BJ75" s="68"/>
      <c r="BK75" s="68"/>
      <c r="BL75" s="68">
        <f>'1-2025'!AX69</f>
        <v>10.891999999999999</v>
      </c>
      <c r="BM75" s="68"/>
      <c r="BN75" s="68">
        <f t="shared" si="49"/>
        <v>0</v>
      </c>
      <c r="BO75" s="68"/>
      <c r="BP75" s="68"/>
      <c r="BQ75" s="68"/>
      <c r="BR75" s="68"/>
      <c r="BS75" s="68">
        <f t="shared" si="50"/>
        <v>0</v>
      </c>
      <c r="BT75" s="68"/>
      <c r="BU75" s="68"/>
      <c r="BV75" s="68"/>
      <c r="BW75" s="68"/>
      <c r="BX75" s="68"/>
      <c r="BY75" s="68"/>
      <c r="BZ75" s="68"/>
      <c r="CA75" s="68"/>
      <c r="CB75" s="68"/>
      <c r="CC75" s="68"/>
      <c r="CD75" s="68"/>
      <c r="CE75" s="68"/>
      <c r="CF75" s="68"/>
      <c r="CG75" s="68"/>
      <c r="CH75" s="68">
        <f t="shared" ref="CH75:CH80" si="54">SUM(CI75:CL75)</f>
        <v>10.891999999999999</v>
      </c>
      <c r="CI75" s="68"/>
      <c r="CJ75" s="68"/>
      <c r="CK75" s="68">
        <f t="shared" si="51"/>
        <v>10.891999999999999</v>
      </c>
      <c r="CL75" s="68"/>
      <c r="CM75" s="68">
        <f t="shared" ref="CM75:CM80" si="55">SUM(CN75:CQ75)</f>
        <v>10.891999999999999</v>
      </c>
      <c r="CN75" s="68"/>
      <c r="CO75" s="68"/>
      <c r="CP75" s="68">
        <f t="shared" ref="CP75:CP80" si="56">BL75+BB75+AR75+BV75+CF75</f>
        <v>10.891999999999999</v>
      </c>
      <c r="CQ75" s="68"/>
      <c r="CR75" s="68" t="s">
        <v>1692</v>
      </c>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row>
    <row r="76" spans="2:128" ht="33" customHeight="1" x14ac:dyDescent="0.25">
      <c r="B76" s="67" t="s">
        <v>1545</v>
      </c>
      <c r="C76" s="313" t="s">
        <v>1646</v>
      </c>
      <c r="D76" s="67" t="s">
        <v>1630</v>
      </c>
      <c r="E76" s="309" t="s">
        <v>673</v>
      </c>
      <c r="F76" s="67" t="s">
        <v>674</v>
      </c>
      <c r="G76" s="67" t="s">
        <v>1443</v>
      </c>
      <c r="H76" s="67" t="s">
        <v>1443</v>
      </c>
      <c r="I76" s="68"/>
      <c r="J76" s="68"/>
      <c r="K76" s="67"/>
      <c r="L76" s="68"/>
      <c r="M76" s="68"/>
      <c r="N76" s="67"/>
      <c r="O76" s="316"/>
      <c r="P76" s="316"/>
      <c r="Q76" s="68"/>
      <c r="R76" s="68">
        <v>9.8539999999999992</v>
      </c>
      <c r="S76" s="68"/>
      <c r="T76" s="68">
        <v>9.8539999999999992</v>
      </c>
      <c r="U76" s="68">
        <f t="shared" si="52"/>
        <v>9.8539999999999992</v>
      </c>
      <c r="V76" s="68">
        <v>9.8539999999999992</v>
      </c>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f t="shared" si="47"/>
        <v>0</v>
      </c>
      <c r="AZ76" s="68"/>
      <c r="BA76" s="68"/>
      <c r="BB76" s="68"/>
      <c r="BC76" s="68"/>
      <c r="BD76" s="68">
        <f t="shared" si="53"/>
        <v>0.85</v>
      </c>
      <c r="BE76" s="68"/>
      <c r="BF76" s="68"/>
      <c r="BG76" s="68">
        <f>'1-2025'!AW70</f>
        <v>0.85</v>
      </c>
      <c r="BH76" s="68"/>
      <c r="BI76" s="68">
        <f t="shared" si="48"/>
        <v>0.85</v>
      </c>
      <c r="BJ76" s="68"/>
      <c r="BK76" s="68"/>
      <c r="BL76" s="68">
        <f>'1-2025'!AX70</f>
        <v>0.85</v>
      </c>
      <c r="BM76" s="68"/>
      <c r="BN76" s="68">
        <f t="shared" si="49"/>
        <v>9.0039999999999996</v>
      </c>
      <c r="BO76" s="68"/>
      <c r="BP76" s="68"/>
      <c r="BQ76" s="68">
        <f>'1-2026'!AW70</f>
        <v>9.0039999999999996</v>
      </c>
      <c r="BR76" s="68"/>
      <c r="BS76" s="68">
        <f t="shared" si="50"/>
        <v>9.0039999999999996</v>
      </c>
      <c r="BT76" s="68"/>
      <c r="BU76" s="68"/>
      <c r="BV76" s="68">
        <f>'1-2026'!AX70</f>
        <v>9.0039999999999996</v>
      </c>
      <c r="BW76" s="68"/>
      <c r="BX76" s="68"/>
      <c r="BY76" s="68"/>
      <c r="BZ76" s="68"/>
      <c r="CA76" s="68"/>
      <c r="CB76" s="68"/>
      <c r="CC76" s="68"/>
      <c r="CD76" s="68"/>
      <c r="CE76" s="68"/>
      <c r="CF76" s="68"/>
      <c r="CG76" s="68"/>
      <c r="CH76" s="68">
        <f t="shared" si="54"/>
        <v>9.8539999999999992</v>
      </c>
      <c r="CI76" s="68"/>
      <c r="CJ76" s="68"/>
      <c r="CK76" s="68">
        <f t="shared" si="51"/>
        <v>9.8539999999999992</v>
      </c>
      <c r="CL76" s="68"/>
      <c r="CM76" s="68">
        <f t="shared" si="55"/>
        <v>9.8539999999999992</v>
      </c>
      <c r="CN76" s="68"/>
      <c r="CO76" s="68"/>
      <c r="CP76" s="68">
        <f t="shared" si="56"/>
        <v>9.8539999999999992</v>
      </c>
      <c r="CQ76" s="68"/>
      <c r="CR76" s="68" t="s">
        <v>1693</v>
      </c>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row>
    <row r="77" spans="2:128" ht="33" customHeight="1" x14ac:dyDescent="0.25">
      <c r="B77" s="67" t="s">
        <v>1545</v>
      </c>
      <c r="C77" s="313" t="s">
        <v>1427</v>
      </c>
      <c r="D77" s="67" t="s">
        <v>1631</v>
      </c>
      <c r="E77" s="309" t="s">
        <v>673</v>
      </c>
      <c r="F77" s="67" t="s">
        <v>674</v>
      </c>
      <c r="G77" s="67" t="s">
        <v>1444</v>
      </c>
      <c r="H77" s="67" t="s">
        <v>1444</v>
      </c>
      <c r="I77" s="68"/>
      <c r="J77" s="68"/>
      <c r="K77" s="67"/>
      <c r="L77" s="68"/>
      <c r="M77" s="68"/>
      <c r="N77" s="67"/>
      <c r="O77" s="316"/>
      <c r="P77" s="316"/>
      <c r="Q77" s="68"/>
      <c r="R77" s="68">
        <v>8.6310000000000002</v>
      </c>
      <c r="S77" s="68"/>
      <c r="T77" s="68">
        <v>8.6310000000000002</v>
      </c>
      <c r="U77" s="68">
        <f t="shared" si="52"/>
        <v>8.6310000000000002</v>
      </c>
      <c r="V77" s="68">
        <v>8.6310000000000002</v>
      </c>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f t="shared" si="47"/>
        <v>0</v>
      </c>
      <c r="AZ77" s="68"/>
      <c r="BA77" s="68"/>
      <c r="BB77" s="68"/>
      <c r="BC77" s="68"/>
      <c r="BD77" s="68">
        <f t="shared" si="53"/>
        <v>0.85</v>
      </c>
      <c r="BE77" s="68"/>
      <c r="BF77" s="68"/>
      <c r="BG77" s="68">
        <f>'1-2025'!AW71</f>
        <v>0.85</v>
      </c>
      <c r="BH77" s="68"/>
      <c r="BI77" s="68">
        <f t="shared" si="48"/>
        <v>0.85</v>
      </c>
      <c r="BJ77" s="68"/>
      <c r="BK77" s="68"/>
      <c r="BL77" s="68">
        <f>'1-2025'!AX71</f>
        <v>0.85</v>
      </c>
      <c r="BM77" s="68"/>
      <c r="BN77" s="68">
        <f t="shared" si="49"/>
        <v>0</v>
      </c>
      <c r="BO77" s="68"/>
      <c r="BP77" s="68"/>
      <c r="BQ77" s="68"/>
      <c r="BR77" s="68"/>
      <c r="BS77" s="68">
        <f t="shared" si="50"/>
        <v>0</v>
      </c>
      <c r="BT77" s="68"/>
      <c r="BU77" s="68"/>
      <c r="BV77" s="68"/>
      <c r="BW77" s="68"/>
      <c r="BX77" s="68">
        <f>SUM(BY77:CB77)</f>
        <v>7.7809999999999997</v>
      </c>
      <c r="BY77" s="68"/>
      <c r="BZ77" s="68"/>
      <c r="CA77" s="68">
        <f>'1-2027'!AW69</f>
        <v>7.7809999999999997</v>
      </c>
      <c r="CB77" s="68"/>
      <c r="CC77" s="68">
        <f>SUM(CD77:CG77)</f>
        <v>7.7809999999999997</v>
      </c>
      <c r="CD77" s="68"/>
      <c r="CE77" s="68"/>
      <c r="CF77" s="68">
        <f>'1-2027'!AX69</f>
        <v>7.7809999999999997</v>
      </c>
      <c r="CG77" s="68"/>
      <c r="CH77" s="68">
        <f t="shared" si="54"/>
        <v>8.6310000000000002</v>
      </c>
      <c r="CI77" s="68"/>
      <c r="CJ77" s="68"/>
      <c r="CK77" s="68">
        <f t="shared" si="51"/>
        <v>8.6310000000000002</v>
      </c>
      <c r="CL77" s="68"/>
      <c r="CM77" s="68">
        <f t="shared" si="55"/>
        <v>8.6310000000000002</v>
      </c>
      <c r="CN77" s="68"/>
      <c r="CO77" s="68"/>
      <c r="CP77" s="68">
        <f t="shared" si="56"/>
        <v>8.6310000000000002</v>
      </c>
      <c r="CQ77" s="68"/>
      <c r="CR77" s="68" t="s">
        <v>1693</v>
      </c>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row>
    <row r="78" spans="2:128" ht="33" customHeight="1" x14ac:dyDescent="0.25">
      <c r="B78" s="67" t="s">
        <v>1545</v>
      </c>
      <c r="C78" s="313" t="s">
        <v>1648</v>
      </c>
      <c r="D78" s="67" t="s">
        <v>1632</v>
      </c>
      <c r="E78" s="309" t="s">
        <v>673</v>
      </c>
      <c r="F78" s="67" t="s">
        <v>674</v>
      </c>
      <c r="G78" s="67" t="s">
        <v>1443</v>
      </c>
      <c r="H78" s="67" t="s">
        <v>1443</v>
      </c>
      <c r="I78" s="68"/>
      <c r="J78" s="68"/>
      <c r="K78" s="67"/>
      <c r="L78" s="68"/>
      <c r="M78" s="68"/>
      <c r="N78" s="67"/>
      <c r="O78" s="316"/>
      <c r="P78" s="316"/>
      <c r="Q78" s="68"/>
      <c r="R78" s="68">
        <v>9.61</v>
      </c>
      <c r="S78" s="68"/>
      <c r="T78" s="68">
        <v>9.61</v>
      </c>
      <c r="U78" s="68">
        <f t="shared" si="52"/>
        <v>9.61</v>
      </c>
      <c r="V78" s="68">
        <v>9.61</v>
      </c>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f t="shared" si="47"/>
        <v>0</v>
      </c>
      <c r="AZ78" s="68"/>
      <c r="BA78" s="68"/>
      <c r="BB78" s="68"/>
      <c r="BC78" s="68"/>
      <c r="BD78" s="68">
        <f t="shared" si="53"/>
        <v>0.85</v>
      </c>
      <c r="BE78" s="68"/>
      <c r="BF78" s="68"/>
      <c r="BG78" s="68">
        <f>'1-2025'!AW72</f>
        <v>0.85</v>
      </c>
      <c r="BH78" s="68"/>
      <c r="BI78" s="68">
        <f t="shared" si="48"/>
        <v>0.85</v>
      </c>
      <c r="BJ78" s="68"/>
      <c r="BK78" s="68"/>
      <c r="BL78" s="68">
        <f>'1-2025'!AX72</f>
        <v>0.85</v>
      </c>
      <c r="BM78" s="68"/>
      <c r="BN78" s="68">
        <f t="shared" si="49"/>
        <v>8.76</v>
      </c>
      <c r="BO78" s="68"/>
      <c r="BP78" s="68"/>
      <c r="BQ78" s="68">
        <f>'1-2026'!AW71</f>
        <v>8.76</v>
      </c>
      <c r="BR78" s="68"/>
      <c r="BS78" s="68">
        <f t="shared" si="50"/>
        <v>8.76</v>
      </c>
      <c r="BT78" s="68"/>
      <c r="BU78" s="68"/>
      <c r="BV78" s="68">
        <f>'1-2026'!AX71</f>
        <v>8.76</v>
      </c>
      <c r="BW78" s="68"/>
      <c r="BX78" s="68"/>
      <c r="BY78" s="68"/>
      <c r="BZ78" s="68"/>
      <c r="CA78" s="68"/>
      <c r="CB78" s="68"/>
      <c r="CC78" s="68"/>
      <c r="CD78" s="68"/>
      <c r="CE78" s="68"/>
      <c r="CF78" s="68"/>
      <c r="CG78" s="68"/>
      <c r="CH78" s="68">
        <f t="shared" si="54"/>
        <v>9.61</v>
      </c>
      <c r="CI78" s="68"/>
      <c r="CJ78" s="68"/>
      <c r="CK78" s="68">
        <f t="shared" si="51"/>
        <v>9.61</v>
      </c>
      <c r="CL78" s="68"/>
      <c r="CM78" s="68">
        <f t="shared" si="55"/>
        <v>9.61</v>
      </c>
      <c r="CN78" s="68"/>
      <c r="CO78" s="68"/>
      <c r="CP78" s="68">
        <f t="shared" si="56"/>
        <v>9.61</v>
      </c>
      <c r="CQ78" s="68"/>
      <c r="CR78" s="68" t="s">
        <v>1693</v>
      </c>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row>
    <row r="79" spans="2:128" ht="33" customHeight="1" x14ac:dyDescent="0.25">
      <c r="B79" s="67" t="s">
        <v>1545</v>
      </c>
      <c r="C79" s="313" t="s">
        <v>1649</v>
      </c>
      <c r="D79" s="67" t="s">
        <v>1633</v>
      </c>
      <c r="E79" s="309" t="s">
        <v>673</v>
      </c>
      <c r="F79" s="67" t="s">
        <v>674</v>
      </c>
      <c r="G79" s="67" t="s">
        <v>1443</v>
      </c>
      <c r="H79" s="67" t="s">
        <v>1443</v>
      </c>
      <c r="I79" s="68"/>
      <c r="J79" s="68"/>
      <c r="K79" s="67"/>
      <c r="L79" s="68"/>
      <c r="M79" s="68"/>
      <c r="N79" s="67"/>
      <c r="O79" s="316"/>
      <c r="P79" s="316"/>
      <c r="Q79" s="68"/>
      <c r="R79" s="68">
        <v>15.673</v>
      </c>
      <c r="S79" s="68"/>
      <c r="T79" s="68">
        <v>15.673</v>
      </c>
      <c r="U79" s="68">
        <f t="shared" si="52"/>
        <v>15.673</v>
      </c>
      <c r="V79" s="68">
        <v>15.673</v>
      </c>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f t="shared" si="47"/>
        <v>0</v>
      </c>
      <c r="AZ79" s="68"/>
      <c r="BA79" s="68"/>
      <c r="BB79" s="68"/>
      <c r="BC79" s="68"/>
      <c r="BD79" s="68">
        <f t="shared" si="53"/>
        <v>0.85</v>
      </c>
      <c r="BE79" s="68"/>
      <c r="BF79" s="68"/>
      <c r="BG79" s="68">
        <f>'1-2025'!AW73</f>
        <v>0.85</v>
      </c>
      <c r="BH79" s="68"/>
      <c r="BI79" s="68">
        <f t="shared" si="48"/>
        <v>0.85</v>
      </c>
      <c r="BJ79" s="68"/>
      <c r="BK79" s="68"/>
      <c r="BL79" s="68">
        <f>'1-2025'!AX73</f>
        <v>0.85</v>
      </c>
      <c r="BM79" s="68"/>
      <c r="BN79" s="68">
        <f t="shared" si="49"/>
        <v>14.823</v>
      </c>
      <c r="BO79" s="68"/>
      <c r="BP79" s="68"/>
      <c r="BQ79" s="68">
        <f>'1-2026'!AW72</f>
        <v>14.823</v>
      </c>
      <c r="BR79" s="68"/>
      <c r="BS79" s="68">
        <f t="shared" si="50"/>
        <v>14.823</v>
      </c>
      <c r="BT79" s="68"/>
      <c r="BU79" s="68"/>
      <c r="BV79" s="68">
        <f>'1-2026'!AX72</f>
        <v>14.823</v>
      </c>
      <c r="BW79" s="68"/>
      <c r="BX79" s="68"/>
      <c r="BY79" s="68"/>
      <c r="BZ79" s="68"/>
      <c r="CA79" s="68"/>
      <c r="CB79" s="68"/>
      <c r="CC79" s="68"/>
      <c r="CD79" s="68"/>
      <c r="CE79" s="68"/>
      <c r="CF79" s="68"/>
      <c r="CG79" s="68"/>
      <c r="CH79" s="68">
        <f t="shared" si="54"/>
        <v>15.673</v>
      </c>
      <c r="CI79" s="68"/>
      <c r="CJ79" s="68"/>
      <c r="CK79" s="68">
        <f t="shared" si="51"/>
        <v>15.673</v>
      </c>
      <c r="CL79" s="68"/>
      <c r="CM79" s="68">
        <f t="shared" si="55"/>
        <v>15.673</v>
      </c>
      <c r="CN79" s="68"/>
      <c r="CO79" s="68"/>
      <c r="CP79" s="68">
        <f t="shared" si="56"/>
        <v>15.673</v>
      </c>
      <c r="CQ79" s="68"/>
      <c r="CR79" s="68" t="s">
        <v>1693</v>
      </c>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row>
    <row r="80" spans="2:128" s="29" customFormat="1" ht="33" customHeight="1" x14ac:dyDescent="0.25">
      <c r="B80" s="67" t="s">
        <v>1545</v>
      </c>
      <c r="C80" s="313" t="s">
        <v>1424</v>
      </c>
      <c r="D80" s="67" t="s">
        <v>1637</v>
      </c>
      <c r="E80" s="309" t="s">
        <v>673</v>
      </c>
      <c r="F80" s="67" t="s">
        <v>1443</v>
      </c>
      <c r="G80" s="67" t="s">
        <v>1443</v>
      </c>
      <c r="H80" s="67" t="s">
        <v>1422</v>
      </c>
      <c r="I80" s="68">
        <v>3.391</v>
      </c>
      <c r="J80" s="68">
        <v>28.446000000000002</v>
      </c>
      <c r="K80" s="67" t="s">
        <v>1651</v>
      </c>
      <c r="L80" s="68">
        <v>3.391</v>
      </c>
      <c r="M80" s="68">
        <v>28.446000000000002</v>
      </c>
      <c r="N80" s="67" t="s">
        <v>1651</v>
      </c>
      <c r="O80" s="316">
        <v>0</v>
      </c>
      <c r="P80" s="316">
        <v>0</v>
      </c>
      <c r="Q80" s="68">
        <v>0</v>
      </c>
      <c r="R80" s="68">
        <v>0</v>
      </c>
      <c r="S80" s="68">
        <v>0</v>
      </c>
      <c r="T80" s="68"/>
      <c r="U80" s="68">
        <f t="shared" si="52"/>
        <v>28.446000000000002</v>
      </c>
      <c r="V80" s="68">
        <v>28.446000000000002</v>
      </c>
      <c r="W80" s="68">
        <v>0</v>
      </c>
      <c r="X80" s="68">
        <v>0</v>
      </c>
      <c r="Y80" s="68">
        <v>0</v>
      </c>
      <c r="Z80" s="68">
        <v>0</v>
      </c>
      <c r="AA80" s="68">
        <v>0</v>
      </c>
      <c r="AB80" s="68">
        <v>0</v>
      </c>
      <c r="AC80" s="68">
        <v>0</v>
      </c>
      <c r="AD80" s="68">
        <v>0</v>
      </c>
      <c r="AE80" s="68">
        <v>0</v>
      </c>
      <c r="AF80" s="68">
        <v>0</v>
      </c>
      <c r="AG80" s="68">
        <v>0</v>
      </c>
      <c r="AH80" s="68">
        <v>0</v>
      </c>
      <c r="AI80" s="68">
        <v>0</v>
      </c>
      <c r="AJ80" s="68">
        <v>0</v>
      </c>
      <c r="AK80" s="68">
        <v>0</v>
      </c>
      <c r="AL80" s="68">
        <v>0</v>
      </c>
      <c r="AM80" s="68">
        <v>0</v>
      </c>
      <c r="AN80" s="68">
        <v>0</v>
      </c>
      <c r="AO80" s="68">
        <v>0</v>
      </c>
      <c r="AP80" s="68">
        <v>0</v>
      </c>
      <c r="AQ80" s="68">
        <v>0</v>
      </c>
      <c r="AR80" s="68">
        <v>0</v>
      </c>
      <c r="AS80" s="68">
        <v>0</v>
      </c>
      <c r="AT80" s="68">
        <v>0</v>
      </c>
      <c r="AU80" s="68">
        <v>0</v>
      </c>
      <c r="AV80" s="68">
        <v>0</v>
      </c>
      <c r="AW80" s="68">
        <v>0</v>
      </c>
      <c r="AX80" s="68">
        <v>0</v>
      </c>
      <c r="AY80" s="68">
        <f t="shared" si="47"/>
        <v>28.446000000000002</v>
      </c>
      <c r="AZ80" s="68">
        <v>0</v>
      </c>
      <c r="BA80" s="68">
        <v>0</v>
      </c>
      <c r="BB80" s="68">
        <f>'1-2024'!AX71</f>
        <v>28.446000000000002</v>
      </c>
      <c r="BC80" s="68">
        <v>0</v>
      </c>
      <c r="BD80" s="68">
        <f t="shared" si="53"/>
        <v>0</v>
      </c>
      <c r="BE80" s="68">
        <v>0</v>
      </c>
      <c r="BF80" s="68">
        <v>0</v>
      </c>
      <c r="BG80" s="68">
        <f>'1-2025'!AW74</f>
        <v>0</v>
      </c>
      <c r="BH80" s="68">
        <v>0</v>
      </c>
      <c r="BI80" s="68">
        <f t="shared" si="48"/>
        <v>0</v>
      </c>
      <c r="BJ80" s="68">
        <v>0</v>
      </c>
      <c r="BK80" s="68">
        <v>0</v>
      </c>
      <c r="BL80" s="68">
        <v>0</v>
      </c>
      <c r="BM80" s="68">
        <v>0</v>
      </c>
      <c r="BN80" s="68">
        <f>SUM(BO80:BR80)</f>
        <v>28.446000000000002</v>
      </c>
      <c r="BO80" s="68"/>
      <c r="BP80" s="68"/>
      <c r="BQ80" s="68">
        <f>'1-2026'!AW73</f>
        <v>28.446000000000002</v>
      </c>
      <c r="BR80" s="68"/>
      <c r="BS80" s="68">
        <f t="shared" si="50"/>
        <v>1E-4</v>
      </c>
      <c r="BT80" s="68"/>
      <c r="BU80" s="68"/>
      <c r="BV80" s="68">
        <v>1E-4</v>
      </c>
      <c r="BW80" s="68"/>
      <c r="BX80" s="68"/>
      <c r="BY80" s="68"/>
      <c r="BZ80" s="68"/>
      <c r="CA80" s="68"/>
      <c r="CB80" s="68"/>
      <c r="CC80" s="68"/>
      <c r="CD80" s="68"/>
      <c r="CE80" s="68"/>
      <c r="CF80" s="68"/>
      <c r="CG80" s="68"/>
      <c r="CH80" s="68">
        <f t="shared" si="54"/>
        <v>28.446000000000002</v>
      </c>
      <c r="CI80" s="68">
        <v>0</v>
      </c>
      <c r="CJ80" s="68">
        <v>0</v>
      </c>
      <c r="CK80" s="68">
        <f t="shared" si="51"/>
        <v>28.446000000000002</v>
      </c>
      <c r="CL80" s="68">
        <v>0</v>
      </c>
      <c r="CM80" s="68">
        <f t="shared" si="55"/>
        <v>28.446100000000001</v>
      </c>
      <c r="CN80" s="68"/>
      <c r="CO80" s="68"/>
      <c r="CP80" s="68">
        <f t="shared" si="56"/>
        <v>28.446100000000001</v>
      </c>
      <c r="CQ80" s="68"/>
      <c r="CR80" s="68" t="s">
        <v>1694</v>
      </c>
      <c r="CT80" s="29" t="e">
        <f>#REF!</f>
        <v>#REF!</v>
      </c>
      <c r="CU80" s="29" t="e">
        <f>#REF!</f>
        <v>#REF!</v>
      </c>
      <c r="CV80" s="29" t="e">
        <f>#REF!</f>
        <v>#REF!</v>
      </c>
      <c r="CW80" s="29" t="e">
        <f>#REF!</f>
        <v>#REF!</v>
      </c>
      <c r="CX80" s="29" t="e">
        <f>#REF!</f>
        <v>#REF!</v>
      </c>
      <c r="CY80" s="29" t="e">
        <f>#REF!</f>
        <v>#REF!</v>
      </c>
      <c r="CZ80" s="29" t="e">
        <f>#REF!</f>
        <v>#REF!</v>
      </c>
      <c r="DA80" s="29" t="e">
        <f>#REF!</f>
        <v>#REF!</v>
      </c>
      <c r="DB80" s="29" t="e">
        <f>#REF!</f>
        <v>#REF!</v>
      </c>
      <c r="DC80" s="29" t="e">
        <f>#REF!</f>
        <v>#REF!</v>
      </c>
      <c r="DD80" s="29" t="e">
        <f>#REF!</f>
        <v>#REF!</v>
      </c>
      <c r="DE80" s="29" t="e">
        <f>#REF!</f>
        <v>#REF!</v>
      </c>
      <c r="DF80" s="29" t="e">
        <f>#REF!</f>
        <v>#REF!</v>
      </c>
      <c r="DG80" s="29" t="e">
        <f>#REF!</f>
        <v>#REF!</v>
      </c>
      <c r="DH80" s="29" t="e">
        <f>#REF!</f>
        <v>#REF!</v>
      </c>
      <c r="DI80" s="29" t="e">
        <f>#REF!</f>
        <v>#REF!</v>
      </c>
      <c r="DJ80" s="29" t="e">
        <f>#REF!</f>
        <v>#REF!</v>
      </c>
      <c r="DK80" s="29" t="e">
        <f>#REF!</f>
        <v>#REF!</v>
      </c>
      <c r="DL80" s="29" t="s">
        <v>180</v>
      </c>
    </row>
    <row r="81" spans="1:128" s="29" customFormat="1" ht="48" customHeight="1" x14ac:dyDescent="0.25">
      <c r="B81" s="416" t="s">
        <v>122</v>
      </c>
      <c r="C81" s="417" t="s">
        <v>140</v>
      </c>
      <c r="D81" s="416" t="s">
        <v>93</v>
      </c>
      <c r="E81" s="403" t="s">
        <v>180</v>
      </c>
      <c r="F81" s="601" t="s">
        <v>180</v>
      </c>
      <c r="G81" s="601" t="s">
        <v>180</v>
      </c>
      <c r="H81" s="601" t="s">
        <v>180</v>
      </c>
      <c r="I81" s="612">
        <v>0</v>
      </c>
      <c r="J81" s="612">
        <v>0</v>
      </c>
      <c r="K81" s="601" t="s">
        <v>180</v>
      </c>
      <c r="L81" s="404">
        <v>0</v>
      </c>
      <c r="M81" s="404">
        <v>0</v>
      </c>
      <c r="N81" s="601" t="s">
        <v>180</v>
      </c>
      <c r="O81" s="404">
        <v>0</v>
      </c>
      <c r="P81" s="404">
        <v>0</v>
      </c>
      <c r="Q81" s="612">
        <v>0</v>
      </c>
      <c r="R81" s="612">
        <v>0</v>
      </c>
      <c r="S81" s="612">
        <v>0</v>
      </c>
      <c r="T81" s="612">
        <v>0</v>
      </c>
      <c r="U81" s="612">
        <v>0</v>
      </c>
      <c r="V81" s="612">
        <v>0</v>
      </c>
      <c r="W81" s="612">
        <v>0</v>
      </c>
      <c r="X81" s="612">
        <v>0</v>
      </c>
      <c r="Y81" s="612">
        <v>0</v>
      </c>
      <c r="Z81" s="612">
        <v>0</v>
      </c>
      <c r="AA81" s="612">
        <v>0</v>
      </c>
      <c r="AB81" s="612">
        <v>0</v>
      </c>
      <c r="AC81" s="612">
        <v>0</v>
      </c>
      <c r="AD81" s="612">
        <v>0</v>
      </c>
      <c r="AE81" s="612">
        <v>0</v>
      </c>
      <c r="AF81" s="612">
        <v>0</v>
      </c>
      <c r="AG81" s="612">
        <v>0</v>
      </c>
      <c r="AH81" s="612">
        <v>0</v>
      </c>
      <c r="AI81" s="612">
        <v>0</v>
      </c>
      <c r="AJ81" s="612">
        <v>0</v>
      </c>
      <c r="AK81" s="612">
        <v>0</v>
      </c>
      <c r="AL81" s="612">
        <v>0</v>
      </c>
      <c r="AM81" s="612">
        <v>0</v>
      </c>
      <c r="AN81" s="612">
        <v>0</v>
      </c>
      <c r="AO81" s="612">
        <v>0</v>
      </c>
      <c r="AP81" s="612">
        <v>0</v>
      </c>
      <c r="AQ81" s="612">
        <v>0</v>
      </c>
      <c r="AR81" s="612">
        <v>0</v>
      </c>
      <c r="AS81" s="612">
        <v>0</v>
      </c>
      <c r="AT81" s="612">
        <v>0</v>
      </c>
      <c r="AU81" s="612">
        <v>0</v>
      </c>
      <c r="AV81" s="612">
        <v>0</v>
      </c>
      <c r="AW81" s="612">
        <v>0</v>
      </c>
      <c r="AX81" s="612">
        <v>0</v>
      </c>
      <c r="AY81" s="612">
        <v>0</v>
      </c>
      <c r="AZ81" s="612">
        <v>0</v>
      </c>
      <c r="BA81" s="612">
        <v>0</v>
      </c>
      <c r="BB81" s="612">
        <v>0</v>
      </c>
      <c r="BC81" s="612">
        <v>0</v>
      </c>
      <c r="BD81" s="612">
        <v>0</v>
      </c>
      <c r="BE81" s="612">
        <v>0</v>
      </c>
      <c r="BF81" s="612">
        <v>0</v>
      </c>
      <c r="BG81" s="612">
        <v>0</v>
      </c>
      <c r="BH81" s="612">
        <v>0</v>
      </c>
      <c r="BI81" s="612">
        <v>0</v>
      </c>
      <c r="BJ81" s="612">
        <v>0</v>
      </c>
      <c r="BK81" s="612">
        <v>0</v>
      </c>
      <c r="BL81" s="612">
        <v>0</v>
      </c>
      <c r="BM81" s="612">
        <v>0</v>
      </c>
      <c r="BN81" s="612"/>
      <c r="BO81" s="612"/>
      <c r="BP81" s="612"/>
      <c r="BQ81" s="612"/>
      <c r="BR81" s="612"/>
      <c r="BS81" s="612"/>
      <c r="BT81" s="612"/>
      <c r="BU81" s="612"/>
      <c r="BV81" s="612"/>
      <c r="BW81" s="612"/>
      <c r="BX81" s="612"/>
      <c r="BY81" s="612"/>
      <c r="BZ81" s="612"/>
      <c r="CA81" s="612"/>
      <c r="CB81" s="612"/>
      <c r="CC81" s="612"/>
      <c r="CD81" s="612"/>
      <c r="CE81" s="612"/>
      <c r="CF81" s="612"/>
      <c r="CG81" s="612"/>
      <c r="CH81" s="612">
        <v>0</v>
      </c>
      <c r="CI81" s="612">
        <v>0</v>
      </c>
      <c r="CJ81" s="612">
        <v>0</v>
      </c>
      <c r="CK81" s="612">
        <v>0</v>
      </c>
      <c r="CL81" s="612">
        <v>0</v>
      </c>
      <c r="CM81" s="612"/>
      <c r="CN81" s="612"/>
      <c r="CO81" s="612"/>
      <c r="CP81" s="612"/>
      <c r="CQ81" s="612"/>
      <c r="CR81" s="612" t="s">
        <v>180</v>
      </c>
    </row>
    <row r="82" spans="1:128" s="29" customFormat="1" ht="42" customHeight="1" x14ac:dyDescent="0.25">
      <c r="B82" s="397" t="s">
        <v>1546</v>
      </c>
      <c r="C82" s="398" t="s">
        <v>142</v>
      </c>
      <c r="D82" s="397" t="s">
        <v>93</v>
      </c>
      <c r="E82" s="399" t="s">
        <v>180</v>
      </c>
      <c r="F82" s="397" t="s">
        <v>180</v>
      </c>
      <c r="G82" s="397" t="s">
        <v>180</v>
      </c>
      <c r="H82" s="397" t="s">
        <v>180</v>
      </c>
      <c r="I82" s="610">
        <v>0</v>
      </c>
      <c r="J82" s="610">
        <v>0</v>
      </c>
      <c r="K82" s="397" t="s">
        <v>180</v>
      </c>
      <c r="L82" s="610">
        <v>0</v>
      </c>
      <c r="M82" s="610">
        <v>0</v>
      </c>
      <c r="N82" s="610" t="s">
        <v>180</v>
      </c>
      <c r="O82" s="400">
        <v>0</v>
      </c>
      <c r="P82" s="400">
        <v>0</v>
      </c>
      <c r="Q82" s="610">
        <v>0</v>
      </c>
      <c r="R82" s="610">
        <v>0</v>
      </c>
      <c r="S82" s="610">
        <v>0</v>
      </c>
      <c r="T82" s="610">
        <v>0</v>
      </c>
      <c r="U82" s="610">
        <v>0</v>
      </c>
      <c r="V82" s="610">
        <v>0</v>
      </c>
      <c r="W82" s="610">
        <v>0</v>
      </c>
      <c r="X82" s="610">
        <v>0</v>
      </c>
      <c r="Y82" s="610">
        <v>0</v>
      </c>
      <c r="Z82" s="610">
        <v>0</v>
      </c>
      <c r="AA82" s="610">
        <v>0</v>
      </c>
      <c r="AB82" s="610">
        <v>0</v>
      </c>
      <c r="AC82" s="610">
        <v>0</v>
      </c>
      <c r="AD82" s="610">
        <v>0</v>
      </c>
      <c r="AE82" s="610">
        <v>0</v>
      </c>
      <c r="AF82" s="610">
        <v>0</v>
      </c>
      <c r="AG82" s="610">
        <v>0</v>
      </c>
      <c r="AH82" s="610">
        <v>0</v>
      </c>
      <c r="AI82" s="610">
        <v>0</v>
      </c>
      <c r="AJ82" s="610">
        <v>0</v>
      </c>
      <c r="AK82" s="610">
        <v>0</v>
      </c>
      <c r="AL82" s="610">
        <v>0</v>
      </c>
      <c r="AM82" s="610">
        <v>0</v>
      </c>
      <c r="AN82" s="610">
        <v>0</v>
      </c>
      <c r="AO82" s="610">
        <v>0</v>
      </c>
      <c r="AP82" s="610">
        <v>0</v>
      </c>
      <c r="AQ82" s="610">
        <v>0</v>
      </c>
      <c r="AR82" s="610">
        <v>0</v>
      </c>
      <c r="AS82" s="610">
        <v>0</v>
      </c>
      <c r="AT82" s="610">
        <v>0</v>
      </c>
      <c r="AU82" s="610">
        <v>0</v>
      </c>
      <c r="AV82" s="610">
        <v>0</v>
      </c>
      <c r="AW82" s="610">
        <v>0</v>
      </c>
      <c r="AX82" s="610">
        <v>0</v>
      </c>
      <c r="AY82" s="610">
        <v>0</v>
      </c>
      <c r="AZ82" s="610">
        <v>0</v>
      </c>
      <c r="BA82" s="610">
        <v>0</v>
      </c>
      <c r="BB82" s="610">
        <v>0</v>
      </c>
      <c r="BC82" s="610">
        <v>0</v>
      </c>
      <c r="BD82" s="610">
        <v>0</v>
      </c>
      <c r="BE82" s="610">
        <v>0</v>
      </c>
      <c r="BF82" s="610">
        <v>0</v>
      </c>
      <c r="BG82" s="610">
        <v>0</v>
      </c>
      <c r="BH82" s="610">
        <v>0</v>
      </c>
      <c r="BI82" s="610">
        <v>0</v>
      </c>
      <c r="BJ82" s="610">
        <v>0</v>
      </c>
      <c r="BK82" s="610">
        <v>0</v>
      </c>
      <c r="BL82" s="610">
        <v>0</v>
      </c>
      <c r="BM82" s="610">
        <v>0</v>
      </c>
      <c r="BN82" s="610"/>
      <c r="BO82" s="610"/>
      <c r="BP82" s="610"/>
      <c r="BQ82" s="610"/>
      <c r="BR82" s="610"/>
      <c r="BS82" s="610"/>
      <c r="BT82" s="610"/>
      <c r="BU82" s="610"/>
      <c r="BV82" s="610"/>
      <c r="BW82" s="610"/>
      <c r="BX82" s="610"/>
      <c r="BY82" s="610"/>
      <c r="BZ82" s="610"/>
      <c r="CA82" s="610"/>
      <c r="CB82" s="610"/>
      <c r="CC82" s="610"/>
      <c r="CD82" s="610"/>
      <c r="CE82" s="610"/>
      <c r="CF82" s="610"/>
      <c r="CG82" s="610"/>
      <c r="CH82" s="610">
        <v>0</v>
      </c>
      <c r="CI82" s="610">
        <v>0</v>
      </c>
      <c r="CJ82" s="610">
        <v>0</v>
      </c>
      <c r="CK82" s="610">
        <v>0</v>
      </c>
      <c r="CL82" s="610">
        <v>0</v>
      </c>
      <c r="CM82" s="610"/>
      <c r="CN82" s="610"/>
      <c r="CO82" s="610"/>
      <c r="CP82" s="610"/>
      <c r="CQ82" s="610"/>
      <c r="CR82" s="610" t="s">
        <v>180</v>
      </c>
    </row>
    <row r="83" spans="1:128" s="29" customFormat="1" ht="42" customHeight="1" x14ac:dyDescent="0.25">
      <c r="B83" s="397" t="s">
        <v>1547</v>
      </c>
      <c r="C83" s="398" t="s">
        <v>144</v>
      </c>
      <c r="D83" s="397" t="s">
        <v>93</v>
      </c>
      <c r="E83" s="399" t="s">
        <v>180</v>
      </c>
      <c r="F83" s="397" t="s">
        <v>180</v>
      </c>
      <c r="G83" s="397" t="s">
        <v>180</v>
      </c>
      <c r="H83" s="397" t="s">
        <v>180</v>
      </c>
      <c r="I83" s="610">
        <v>0</v>
      </c>
      <c r="J83" s="610">
        <v>0</v>
      </c>
      <c r="K83" s="397" t="s">
        <v>180</v>
      </c>
      <c r="L83" s="610">
        <v>0</v>
      </c>
      <c r="M83" s="610">
        <v>0</v>
      </c>
      <c r="N83" s="610" t="s">
        <v>180</v>
      </c>
      <c r="O83" s="400">
        <v>0</v>
      </c>
      <c r="P83" s="400">
        <v>0</v>
      </c>
      <c r="Q83" s="610">
        <v>0</v>
      </c>
      <c r="R83" s="610">
        <v>0</v>
      </c>
      <c r="S83" s="610">
        <v>0</v>
      </c>
      <c r="T83" s="610">
        <v>0</v>
      </c>
      <c r="U83" s="610">
        <v>0</v>
      </c>
      <c r="V83" s="610">
        <v>0</v>
      </c>
      <c r="W83" s="610">
        <v>0</v>
      </c>
      <c r="X83" s="610">
        <v>0</v>
      </c>
      <c r="Y83" s="610">
        <v>0</v>
      </c>
      <c r="Z83" s="610">
        <v>0</v>
      </c>
      <c r="AA83" s="610">
        <v>0</v>
      </c>
      <c r="AB83" s="610">
        <v>0</v>
      </c>
      <c r="AC83" s="610">
        <v>0</v>
      </c>
      <c r="AD83" s="610">
        <v>0</v>
      </c>
      <c r="AE83" s="610">
        <v>0</v>
      </c>
      <c r="AF83" s="610">
        <v>0</v>
      </c>
      <c r="AG83" s="610">
        <v>0</v>
      </c>
      <c r="AH83" s="610">
        <v>0</v>
      </c>
      <c r="AI83" s="610">
        <v>0</v>
      </c>
      <c r="AJ83" s="610">
        <v>0</v>
      </c>
      <c r="AK83" s="610">
        <v>0</v>
      </c>
      <c r="AL83" s="610">
        <v>0</v>
      </c>
      <c r="AM83" s="610">
        <v>0</v>
      </c>
      <c r="AN83" s="610">
        <v>0</v>
      </c>
      <c r="AO83" s="610">
        <v>0</v>
      </c>
      <c r="AP83" s="610">
        <v>0</v>
      </c>
      <c r="AQ83" s="610">
        <v>0</v>
      </c>
      <c r="AR83" s="610">
        <v>0</v>
      </c>
      <c r="AS83" s="610">
        <v>0</v>
      </c>
      <c r="AT83" s="610">
        <v>0</v>
      </c>
      <c r="AU83" s="610">
        <v>0</v>
      </c>
      <c r="AV83" s="610">
        <v>0</v>
      </c>
      <c r="AW83" s="610">
        <v>0</v>
      </c>
      <c r="AX83" s="610">
        <v>0</v>
      </c>
      <c r="AY83" s="610">
        <v>0</v>
      </c>
      <c r="AZ83" s="610">
        <v>0</v>
      </c>
      <c r="BA83" s="610">
        <v>0</v>
      </c>
      <c r="BB83" s="610">
        <v>0</v>
      </c>
      <c r="BC83" s="610">
        <v>0</v>
      </c>
      <c r="BD83" s="610">
        <v>0</v>
      </c>
      <c r="BE83" s="610">
        <v>0</v>
      </c>
      <c r="BF83" s="610">
        <v>0</v>
      </c>
      <c r="BG83" s="610">
        <v>0</v>
      </c>
      <c r="BH83" s="610">
        <v>0</v>
      </c>
      <c r="BI83" s="610">
        <v>0</v>
      </c>
      <c r="BJ83" s="610">
        <v>0</v>
      </c>
      <c r="BK83" s="610">
        <v>0</v>
      </c>
      <c r="BL83" s="610">
        <v>0</v>
      </c>
      <c r="BM83" s="610">
        <v>0</v>
      </c>
      <c r="BN83" s="610"/>
      <c r="BO83" s="610"/>
      <c r="BP83" s="610"/>
      <c r="BQ83" s="610"/>
      <c r="BR83" s="610"/>
      <c r="BS83" s="610"/>
      <c r="BT83" s="610"/>
      <c r="BU83" s="610"/>
      <c r="BV83" s="610"/>
      <c r="BW83" s="610"/>
      <c r="BX83" s="610"/>
      <c r="BY83" s="610"/>
      <c r="BZ83" s="610"/>
      <c r="CA83" s="610"/>
      <c r="CB83" s="610"/>
      <c r="CC83" s="610"/>
      <c r="CD83" s="610"/>
      <c r="CE83" s="610"/>
      <c r="CF83" s="610"/>
      <c r="CG83" s="610"/>
      <c r="CH83" s="610">
        <v>0</v>
      </c>
      <c r="CI83" s="610">
        <v>0</v>
      </c>
      <c r="CJ83" s="610">
        <v>0</v>
      </c>
      <c r="CK83" s="610">
        <v>0</v>
      </c>
      <c r="CL83" s="610">
        <v>0</v>
      </c>
      <c r="CM83" s="610"/>
      <c r="CN83" s="610"/>
      <c r="CO83" s="610"/>
      <c r="CP83" s="610"/>
      <c r="CQ83" s="610"/>
      <c r="CR83" s="610" t="s">
        <v>180</v>
      </c>
    </row>
    <row r="84" spans="1:128" s="29" customFormat="1" ht="48" customHeight="1" x14ac:dyDescent="0.25">
      <c r="B84" s="416" t="s">
        <v>709</v>
      </c>
      <c r="C84" s="417" t="s">
        <v>146</v>
      </c>
      <c r="D84" s="416" t="s">
        <v>93</v>
      </c>
      <c r="E84" s="403" t="s">
        <v>180</v>
      </c>
      <c r="F84" s="416" t="s">
        <v>180</v>
      </c>
      <c r="G84" s="416" t="s">
        <v>180</v>
      </c>
      <c r="H84" s="416" t="s">
        <v>180</v>
      </c>
      <c r="I84" s="414">
        <f>I85</f>
        <v>0</v>
      </c>
      <c r="J84" s="414">
        <f>J85</f>
        <v>0</v>
      </c>
      <c r="K84" s="416" t="s">
        <v>180</v>
      </c>
      <c r="L84" s="414">
        <v>0</v>
      </c>
      <c r="M84" s="414">
        <v>0</v>
      </c>
      <c r="N84" s="414" t="s">
        <v>180</v>
      </c>
      <c r="O84" s="404">
        <v>0</v>
      </c>
      <c r="P84" s="404">
        <f>P85+P86</f>
        <v>0</v>
      </c>
      <c r="Q84" s="414">
        <f>Q85</f>
        <v>0</v>
      </c>
      <c r="R84" s="414">
        <f>R85</f>
        <v>0</v>
      </c>
      <c r="S84" s="414">
        <v>0</v>
      </c>
      <c r="T84" s="414">
        <v>0</v>
      </c>
      <c r="U84" s="414">
        <v>0</v>
      </c>
      <c r="V84" s="414">
        <v>0</v>
      </c>
      <c r="W84" s="414">
        <v>0</v>
      </c>
      <c r="X84" s="414">
        <v>0</v>
      </c>
      <c r="Y84" s="414">
        <f t="shared" ref="Y84:BC84" si="57">Y85+Y86</f>
        <v>0</v>
      </c>
      <c r="Z84" s="414">
        <f t="shared" si="57"/>
        <v>0</v>
      </c>
      <c r="AA84" s="414">
        <f t="shared" si="57"/>
        <v>0</v>
      </c>
      <c r="AB84" s="414">
        <f t="shared" si="57"/>
        <v>0</v>
      </c>
      <c r="AC84" s="414">
        <f t="shared" si="57"/>
        <v>0</v>
      </c>
      <c r="AD84" s="414">
        <f t="shared" si="57"/>
        <v>0</v>
      </c>
      <c r="AE84" s="414">
        <f t="shared" si="57"/>
        <v>0</v>
      </c>
      <c r="AF84" s="414">
        <f t="shared" si="57"/>
        <v>0</v>
      </c>
      <c r="AG84" s="414">
        <f t="shared" si="57"/>
        <v>0</v>
      </c>
      <c r="AH84" s="414">
        <f t="shared" si="57"/>
        <v>0</v>
      </c>
      <c r="AI84" s="414">
        <f t="shared" si="57"/>
        <v>0</v>
      </c>
      <c r="AJ84" s="414">
        <f t="shared" si="57"/>
        <v>0</v>
      </c>
      <c r="AK84" s="414">
        <f t="shared" si="57"/>
        <v>0</v>
      </c>
      <c r="AL84" s="414">
        <f t="shared" si="57"/>
        <v>0</v>
      </c>
      <c r="AM84" s="414">
        <f t="shared" si="57"/>
        <v>0</v>
      </c>
      <c r="AN84" s="414">
        <f t="shared" si="57"/>
        <v>0</v>
      </c>
      <c r="AO84" s="414">
        <f t="shared" si="57"/>
        <v>0</v>
      </c>
      <c r="AP84" s="414">
        <f t="shared" si="57"/>
        <v>0</v>
      </c>
      <c r="AQ84" s="414">
        <f t="shared" si="57"/>
        <v>0</v>
      </c>
      <c r="AR84" s="414">
        <f t="shared" si="57"/>
        <v>0</v>
      </c>
      <c r="AS84" s="414">
        <f t="shared" si="57"/>
        <v>0</v>
      </c>
      <c r="AT84" s="414">
        <f t="shared" si="57"/>
        <v>0</v>
      </c>
      <c r="AU84" s="414">
        <f t="shared" si="57"/>
        <v>0</v>
      </c>
      <c r="AV84" s="414">
        <f t="shared" si="57"/>
        <v>0</v>
      </c>
      <c r="AW84" s="414">
        <f t="shared" si="57"/>
        <v>0</v>
      </c>
      <c r="AX84" s="414">
        <f t="shared" si="57"/>
        <v>0</v>
      </c>
      <c r="AY84" s="414">
        <f t="shared" si="57"/>
        <v>0</v>
      </c>
      <c r="AZ84" s="414">
        <f t="shared" si="57"/>
        <v>0</v>
      </c>
      <c r="BA84" s="414">
        <f t="shared" si="57"/>
        <v>0</v>
      </c>
      <c r="BB84" s="414">
        <f t="shared" si="57"/>
        <v>0</v>
      </c>
      <c r="BC84" s="414">
        <f t="shared" si="57"/>
        <v>0</v>
      </c>
      <c r="BD84" s="414">
        <f t="shared" ref="BD84:BM84" si="58">BD85</f>
        <v>0</v>
      </c>
      <c r="BE84" s="414">
        <f t="shared" si="58"/>
        <v>0</v>
      </c>
      <c r="BF84" s="414">
        <f t="shared" si="58"/>
        <v>0</v>
      </c>
      <c r="BG84" s="414">
        <f t="shared" si="58"/>
        <v>0</v>
      </c>
      <c r="BH84" s="414">
        <f t="shared" si="58"/>
        <v>0</v>
      </c>
      <c r="BI84" s="414">
        <f t="shared" si="58"/>
        <v>0</v>
      </c>
      <c r="BJ84" s="414">
        <f t="shared" si="58"/>
        <v>0</v>
      </c>
      <c r="BK84" s="414">
        <f t="shared" si="58"/>
        <v>0</v>
      </c>
      <c r="BL84" s="414">
        <f t="shared" si="58"/>
        <v>0</v>
      </c>
      <c r="BM84" s="414">
        <f t="shared" si="58"/>
        <v>0</v>
      </c>
      <c r="BN84" s="414"/>
      <c r="BO84" s="414"/>
      <c r="BP84" s="414"/>
      <c r="BQ84" s="414"/>
      <c r="BR84" s="414"/>
      <c r="BS84" s="414"/>
      <c r="BT84" s="414"/>
      <c r="BU84" s="414"/>
      <c r="BV84" s="414"/>
      <c r="BW84" s="414"/>
      <c r="BX84" s="414"/>
      <c r="BY84" s="414"/>
      <c r="BZ84" s="414"/>
      <c r="CA84" s="414"/>
      <c r="CB84" s="414"/>
      <c r="CC84" s="414"/>
      <c r="CD84" s="414"/>
      <c r="CE84" s="414"/>
      <c r="CF84" s="414"/>
      <c r="CG84" s="414"/>
      <c r="CH84" s="414">
        <f>CH85+CH86</f>
        <v>0</v>
      </c>
      <c r="CI84" s="414">
        <f>CI85+CI86</f>
        <v>0</v>
      </c>
      <c r="CJ84" s="414">
        <f>CJ85+CJ86</f>
        <v>0</v>
      </c>
      <c r="CK84" s="414">
        <f>CK85+CK86</f>
        <v>0</v>
      </c>
      <c r="CL84" s="414">
        <f>CL85+CL86</f>
        <v>0</v>
      </c>
      <c r="CM84" s="414"/>
      <c r="CN84" s="414"/>
      <c r="CO84" s="414"/>
      <c r="CP84" s="414"/>
      <c r="CQ84" s="414"/>
      <c r="CR84" s="414" t="s">
        <v>180</v>
      </c>
    </row>
    <row r="85" spans="1:128" s="29" customFormat="1" ht="48" customHeight="1" x14ac:dyDescent="0.25">
      <c r="B85" s="415" t="s">
        <v>710</v>
      </c>
      <c r="C85" s="602" t="s">
        <v>164</v>
      </c>
      <c r="D85" s="601" t="s">
        <v>93</v>
      </c>
      <c r="E85" s="403" t="s">
        <v>180</v>
      </c>
      <c r="F85" s="601" t="s">
        <v>180</v>
      </c>
      <c r="G85" s="601" t="s">
        <v>180</v>
      </c>
      <c r="H85" s="601" t="s">
        <v>180</v>
      </c>
      <c r="I85" s="612">
        <v>0</v>
      </c>
      <c r="J85" s="612">
        <v>0</v>
      </c>
      <c r="K85" s="601" t="s">
        <v>180</v>
      </c>
      <c r="L85" s="404">
        <v>0</v>
      </c>
      <c r="M85" s="404">
        <v>0</v>
      </c>
      <c r="N85" s="601" t="s">
        <v>180</v>
      </c>
      <c r="O85" s="404">
        <v>0</v>
      </c>
      <c r="P85" s="404">
        <v>0</v>
      </c>
      <c r="Q85" s="612">
        <v>0</v>
      </c>
      <c r="R85" s="612">
        <v>0</v>
      </c>
      <c r="S85" s="612">
        <v>0</v>
      </c>
      <c r="T85" s="612">
        <v>0</v>
      </c>
      <c r="U85" s="612">
        <v>0</v>
      </c>
      <c r="V85" s="612">
        <v>0</v>
      </c>
      <c r="W85" s="612">
        <v>0</v>
      </c>
      <c r="X85" s="612">
        <v>0</v>
      </c>
      <c r="Y85" s="612">
        <v>0</v>
      </c>
      <c r="Z85" s="612">
        <v>0</v>
      </c>
      <c r="AA85" s="612">
        <v>0</v>
      </c>
      <c r="AB85" s="612">
        <v>0</v>
      </c>
      <c r="AC85" s="612">
        <v>0</v>
      </c>
      <c r="AD85" s="612">
        <v>0</v>
      </c>
      <c r="AE85" s="612">
        <v>0</v>
      </c>
      <c r="AF85" s="612">
        <v>0</v>
      </c>
      <c r="AG85" s="612">
        <v>0</v>
      </c>
      <c r="AH85" s="612">
        <v>0</v>
      </c>
      <c r="AI85" s="612">
        <v>0</v>
      </c>
      <c r="AJ85" s="612">
        <v>0</v>
      </c>
      <c r="AK85" s="612">
        <v>0</v>
      </c>
      <c r="AL85" s="612">
        <v>0</v>
      </c>
      <c r="AM85" s="612">
        <v>0</v>
      </c>
      <c r="AN85" s="612">
        <v>0</v>
      </c>
      <c r="AO85" s="612">
        <v>0</v>
      </c>
      <c r="AP85" s="612">
        <v>0</v>
      </c>
      <c r="AQ85" s="612">
        <v>0</v>
      </c>
      <c r="AR85" s="612">
        <v>0</v>
      </c>
      <c r="AS85" s="612">
        <v>0</v>
      </c>
      <c r="AT85" s="612">
        <v>0</v>
      </c>
      <c r="AU85" s="612">
        <v>0</v>
      </c>
      <c r="AV85" s="612">
        <v>0</v>
      </c>
      <c r="AW85" s="612">
        <v>0</v>
      </c>
      <c r="AX85" s="612">
        <v>0</v>
      </c>
      <c r="AY85" s="612">
        <v>0</v>
      </c>
      <c r="AZ85" s="612">
        <v>0</v>
      </c>
      <c r="BA85" s="612">
        <v>0</v>
      </c>
      <c r="BB85" s="612">
        <v>0</v>
      </c>
      <c r="BC85" s="612">
        <v>0</v>
      </c>
      <c r="BD85" s="612">
        <v>0</v>
      </c>
      <c r="BE85" s="612">
        <v>0</v>
      </c>
      <c r="BF85" s="612">
        <v>0</v>
      </c>
      <c r="BG85" s="612">
        <v>0</v>
      </c>
      <c r="BH85" s="612">
        <v>0</v>
      </c>
      <c r="BI85" s="612">
        <v>0</v>
      </c>
      <c r="BJ85" s="612">
        <v>0</v>
      </c>
      <c r="BK85" s="612">
        <v>0</v>
      </c>
      <c r="BL85" s="612">
        <v>0</v>
      </c>
      <c r="BM85" s="612">
        <v>0</v>
      </c>
      <c r="BN85" s="612"/>
      <c r="BO85" s="612"/>
      <c r="BP85" s="612"/>
      <c r="BQ85" s="612"/>
      <c r="BR85" s="612"/>
      <c r="BS85" s="612"/>
      <c r="BT85" s="612"/>
      <c r="BU85" s="612"/>
      <c r="BV85" s="612"/>
      <c r="BW85" s="612"/>
      <c r="BX85" s="612"/>
      <c r="BY85" s="612"/>
      <c r="BZ85" s="612"/>
      <c r="CA85" s="612"/>
      <c r="CB85" s="612"/>
      <c r="CC85" s="612"/>
      <c r="CD85" s="612"/>
      <c r="CE85" s="612"/>
      <c r="CF85" s="612"/>
      <c r="CG85" s="612"/>
      <c r="CH85" s="612">
        <v>0</v>
      </c>
      <c r="CI85" s="612">
        <v>0</v>
      </c>
      <c r="CJ85" s="612">
        <v>0</v>
      </c>
      <c r="CK85" s="612">
        <v>0</v>
      </c>
      <c r="CL85" s="612">
        <v>0</v>
      </c>
      <c r="CM85" s="612"/>
      <c r="CN85" s="612"/>
      <c r="CO85" s="612"/>
      <c r="CP85" s="612"/>
      <c r="CQ85" s="612"/>
      <c r="CR85" s="612" t="s">
        <v>180</v>
      </c>
    </row>
    <row r="86" spans="1:128" s="29" customFormat="1" ht="42" customHeight="1" x14ac:dyDescent="0.25">
      <c r="B86" s="600" t="s">
        <v>1548</v>
      </c>
      <c r="C86" s="420" t="s">
        <v>166</v>
      </c>
      <c r="D86" s="397" t="s">
        <v>93</v>
      </c>
      <c r="E86" s="399" t="s">
        <v>180</v>
      </c>
      <c r="F86" s="397" t="s">
        <v>180</v>
      </c>
      <c r="G86" s="397" t="s">
        <v>180</v>
      </c>
      <c r="H86" s="397" t="s">
        <v>180</v>
      </c>
      <c r="I86" s="610">
        <v>0</v>
      </c>
      <c r="J86" s="610">
        <v>0</v>
      </c>
      <c r="K86" s="397" t="s">
        <v>180</v>
      </c>
      <c r="L86" s="400">
        <v>0</v>
      </c>
      <c r="M86" s="400">
        <v>0</v>
      </c>
      <c r="N86" s="400" t="s">
        <v>180</v>
      </c>
      <c r="O86" s="400">
        <v>0</v>
      </c>
      <c r="P86" s="400">
        <v>0</v>
      </c>
      <c r="Q86" s="400">
        <v>0</v>
      </c>
      <c r="R86" s="400">
        <v>0</v>
      </c>
      <c r="S86" s="400">
        <v>0</v>
      </c>
      <c r="T86" s="400">
        <v>0</v>
      </c>
      <c r="U86" s="400">
        <v>0</v>
      </c>
      <c r="V86" s="400">
        <v>0</v>
      </c>
      <c r="W86" s="400">
        <v>0</v>
      </c>
      <c r="X86" s="400">
        <v>0</v>
      </c>
      <c r="Y86" s="400">
        <v>0</v>
      </c>
      <c r="Z86" s="400">
        <v>0</v>
      </c>
      <c r="AA86" s="400">
        <v>0</v>
      </c>
      <c r="AB86" s="400">
        <v>0</v>
      </c>
      <c r="AC86" s="400">
        <v>0</v>
      </c>
      <c r="AD86" s="400">
        <v>0</v>
      </c>
      <c r="AE86" s="400">
        <v>0</v>
      </c>
      <c r="AF86" s="400">
        <v>0</v>
      </c>
      <c r="AG86" s="400">
        <v>0</v>
      </c>
      <c r="AH86" s="400">
        <v>0</v>
      </c>
      <c r="AI86" s="400">
        <v>0</v>
      </c>
      <c r="AJ86" s="400">
        <v>0</v>
      </c>
      <c r="AK86" s="400">
        <v>0</v>
      </c>
      <c r="AL86" s="400">
        <v>0</v>
      </c>
      <c r="AM86" s="400">
        <v>0</v>
      </c>
      <c r="AN86" s="400">
        <v>0</v>
      </c>
      <c r="AO86" s="400">
        <v>0</v>
      </c>
      <c r="AP86" s="400">
        <v>0</v>
      </c>
      <c r="AQ86" s="400">
        <v>0</v>
      </c>
      <c r="AR86" s="400">
        <v>0</v>
      </c>
      <c r="AS86" s="400">
        <v>0</v>
      </c>
      <c r="AT86" s="400">
        <v>0</v>
      </c>
      <c r="AU86" s="400">
        <v>0</v>
      </c>
      <c r="AV86" s="400">
        <v>0</v>
      </c>
      <c r="AW86" s="400">
        <v>0</v>
      </c>
      <c r="AX86" s="400">
        <v>0</v>
      </c>
      <c r="AY86" s="400">
        <v>0</v>
      </c>
      <c r="AZ86" s="400">
        <v>0</v>
      </c>
      <c r="BA86" s="400">
        <v>0</v>
      </c>
      <c r="BB86" s="400">
        <v>0</v>
      </c>
      <c r="BC86" s="400">
        <v>0</v>
      </c>
      <c r="BD86" s="400">
        <v>0</v>
      </c>
      <c r="BE86" s="400">
        <v>0</v>
      </c>
      <c r="BF86" s="400">
        <v>0</v>
      </c>
      <c r="BG86" s="400">
        <v>0</v>
      </c>
      <c r="BH86" s="400">
        <v>0</v>
      </c>
      <c r="BI86" s="400">
        <v>0</v>
      </c>
      <c r="BJ86" s="400">
        <v>0</v>
      </c>
      <c r="BK86" s="400">
        <v>0</v>
      </c>
      <c r="BL86" s="400">
        <v>0</v>
      </c>
      <c r="BM86" s="400">
        <v>0</v>
      </c>
      <c r="BN86" s="400"/>
      <c r="BO86" s="400"/>
      <c r="BP86" s="400"/>
      <c r="BQ86" s="400"/>
      <c r="BR86" s="400"/>
      <c r="BS86" s="400"/>
      <c r="BT86" s="400"/>
      <c r="BU86" s="400"/>
      <c r="BV86" s="400"/>
      <c r="BW86" s="400"/>
      <c r="BX86" s="400"/>
      <c r="BY86" s="400"/>
      <c r="BZ86" s="400"/>
      <c r="CA86" s="400"/>
      <c r="CB86" s="400"/>
      <c r="CC86" s="400"/>
      <c r="CD86" s="400"/>
      <c r="CE86" s="400"/>
      <c r="CF86" s="400"/>
      <c r="CG86" s="400"/>
      <c r="CH86" s="400">
        <v>0</v>
      </c>
      <c r="CI86" s="400">
        <v>0</v>
      </c>
      <c r="CJ86" s="400">
        <v>0</v>
      </c>
      <c r="CK86" s="400">
        <v>0</v>
      </c>
      <c r="CL86" s="400">
        <v>0</v>
      </c>
      <c r="CM86" s="400"/>
      <c r="CN86" s="400"/>
      <c r="CO86" s="400"/>
      <c r="CP86" s="400"/>
      <c r="CQ86" s="400"/>
      <c r="CR86" s="610" t="s">
        <v>180</v>
      </c>
    </row>
    <row r="87" spans="1:128" s="29" customFormat="1" ht="42" customHeight="1" x14ac:dyDescent="0.25">
      <c r="B87" s="397" t="s">
        <v>1549</v>
      </c>
      <c r="C87" s="398" t="s">
        <v>168</v>
      </c>
      <c r="D87" s="397" t="s">
        <v>93</v>
      </c>
      <c r="E87" s="619" t="s">
        <v>180</v>
      </c>
      <c r="F87" s="397" t="s">
        <v>180</v>
      </c>
      <c r="G87" s="397" t="s">
        <v>180</v>
      </c>
      <c r="H87" s="632" t="s">
        <v>180</v>
      </c>
      <c r="I87" s="400">
        <v>0</v>
      </c>
      <c r="J87" s="400">
        <v>0</v>
      </c>
      <c r="K87" s="400">
        <v>0</v>
      </c>
      <c r="L87" s="400">
        <v>0</v>
      </c>
      <c r="M87" s="400">
        <v>0</v>
      </c>
      <c r="N87" s="400">
        <v>0</v>
      </c>
      <c r="O87" s="400">
        <v>0</v>
      </c>
      <c r="P87" s="400">
        <v>0</v>
      </c>
      <c r="Q87" s="400">
        <v>0</v>
      </c>
      <c r="R87" s="400">
        <v>0</v>
      </c>
      <c r="S87" s="400">
        <v>0</v>
      </c>
      <c r="T87" s="400">
        <v>0</v>
      </c>
      <c r="U87" s="400">
        <v>0</v>
      </c>
      <c r="V87" s="400">
        <v>0</v>
      </c>
      <c r="W87" s="400">
        <v>0</v>
      </c>
      <c r="X87" s="400">
        <v>0</v>
      </c>
      <c r="Y87" s="400">
        <v>0</v>
      </c>
      <c r="Z87" s="400">
        <v>0</v>
      </c>
      <c r="AA87" s="400">
        <v>0</v>
      </c>
      <c r="AB87" s="400">
        <v>0</v>
      </c>
      <c r="AC87" s="400">
        <v>0</v>
      </c>
      <c r="AD87" s="400">
        <v>0</v>
      </c>
      <c r="AE87" s="400">
        <v>0</v>
      </c>
      <c r="AF87" s="400">
        <v>0</v>
      </c>
      <c r="AG87" s="400">
        <v>0</v>
      </c>
      <c r="AH87" s="400">
        <v>0</v>
      </c>
      <c r="AI87" s="400">
        <v>0</v>
      </c>
      <c r="AJ87" s="400">
        <v>0</v>
      </c>
      <c r="AK87" s="400">
        <v>0</v>
      </c>
      <c r="AL87" s="400">
        <v>0</v>
      </c>
      <c r="AM87" s="400">
        <v>0</v>
      </c>
      <c r="AN87" s="400">
        <v>0</v>
      </c>
      <c r="AO87" s="400">
        <v>0</v>
      </c>
      <c r="AP87" s="400">
        <v>0</v>
      </c>
      <c r="AQ87" s="400">
        <v>0</v>
      </c>
      <c r="AR87" s="400">
        <v>0</v>
      </c>
      <c r="AS87" s="400">
        <v>0</v>
      </c>
      <c r="AT87" s="400">
        <v>0</v>
      </c>
      <c r="AU87" s="400">
        <v>0</v>
      </c>
      <c r="AV87" s="400">
        <v>0</v>
      </c>
      <c r="AW87" s="400">
        <v>0</v>
      </c>
      <c r="AX87" s="400">
        <v>0</v>
      </c>
      <c r="AY87" s="400">
        <v>0</v>
      </c>
      <c r="AZ87" s="400">
        <v>0</v>
      </c>
      <c r="BA87" s="400">
        <v>0</v>
      </c>
      <c r="BB87" s="400">
        <v>0</v>
      </c>
      <c r="BC87" s="400">
        <v>0</v>
      </c>
      <c r="BD87" s="400">
        <v>0</v>
      </c>
      <c r="BE87" s="400">
        <v>0</v>
      </c>
      <c r="BF87" s="400">
        <v>0</v>
      </c>
      <c r="BG87" s="400">
        <v>0</v>
      </c>
      <c r="BH87" s="400">
        <v>0</v>
      </c>
      <c r="BI87" s="400">
        <v>0</v>
      </c>
      <c r="BJ87" s="400">
        <v>0</v>
      </c>
      <c r="BK87" s="400">
        <v>0</v>
      </c>
      <c r="BL87" s="400">
        <v>0</v>
      </c>
      <c r="BM87" s="400">
        <v>0</v>
      </c>
      <c r="BN87" s="400">
        <v>0</v>
      </c>
      <c r="BO87" s="400">
        <v>0</v>
      </c>
      <c r="BP87" s="400">
        <v>0</v>
      </c>
      <c r="BQ87" s="400">
        <v>0</v>
      </c>
      <c r="BR87" s="400">
        <v>0</v>
      </c>
      <c r="BS87" s="400">
        <v>0</v>
      </c>
      <c r="BT87" s="400">
        <v>0</v>
      </c>
      <c r="BU87" s="400">
        <v>0</v>
      </c>
      <c r="BV87" s="400">
        <v>0</v>
      </c>
      <c r="BW87" s="400">
        <v>0</v>
      </c>
      <c r="BX87" s="400">
        <v>0</v>
      </c>
      <c r="BY87" s="400">
        <v>0</v>
      </c>
      <c r="BZ87" s="400">
        <v>0</v>
      </c>
      <c r="CA87" s="400">
        <v>0</v>
      </c>
      <c r="CB87" s="400">
        <v>0</v>
      </c>
      <c r="CC87" s="400">
        <v>0</v>
      </c>
      <c r="CD87" s="400">
        <v>0</v>
      </c>
      <c r="CE87" s="400">
        <v>0</v>
      </c>
      <c r="CF87" s="400">
        <v>0</v>
      </c>
      <c r="CG87" s="400">
        <v>0</v>
      </c>
      <c r="CH87" s="400">
        <v>0</v>
      </c>
      <c r="CI87" s="400">
        <v>0</v>
      </c>
      <c r="CJ87" s="400">
        <v>0</v>
      </c>
      <c r="CK87" s="400">
        <v>0</v>
      </c>
      <c r="CL87" s="400">
        <v>0</v>
      </c>
      <c r="CM87" s="400"/>
      <c r="CN87" s="400"/>
      <c r="CO87" s="400"/>
      <c r="CP87" s="400"/>
      <c r="CQ87" s="400"/>
      <c r="CR87" s="610" t="s">
        <v>180</v>
      </c>
    </row>
    <row r="88" spans="1:128" s="29" customFormat="1" ht="48" customHeight="1" x14ac:dyDescent="0.25">
      <c r="B88" s="416" t="s">
        <v>124</v>
      </c>
      <c r="C88" s="417" t="s">
        <v>170</v>
      </c>
      <c r="D88" s="601" t="s">
        <v>93</v>
      </c>
      <c r="E88" s="403" t="s">
        <v>180</v>
      </c>
      <c r="F88" s="601" t="s">
        <v>180</v>
      </c>
      <c r="G88" s="601" t="s">
        <v>180</v>
      </c>
      <c r="H88" s="633" t="s">
        <v>180</v>
      </c>
      <c r="I88" s="404">
        <v>0</v>
      </c>
      <c r="J88" s="404">
        <v>0</v>
      </c>
      <c r="K88" s="404">
        <v>0</v>
      </c>
      <c r="L88" s="404">
        <v>0</v>
      </c>
      <c r="M88" s="404">
        <v>0</v>
      </c>
      <c r="N88" s="404">
        <v>0</v>
      </c>
      <c r="O88" s="404">
        <v>0</v>
      </c>
      <c r="P88" s="404">
        <v>0</v>
      </c>
      <c r="Q88" s="404">
        <v>0</v>
      </c>
      <c r="R88" s="404">
        <v>0</v>
      </c>
      <c r="S88" s="404">
        <v>0</v>
      </c>
      <c r="T88" s="404">
        <v>0</v>
      </c>
      <c r="U88" s="404">
        <v>0</v>
      </c>
      <c r="V88" s="404">
        <v>0</v>
      </c>
      <c r="W88" s="404">
        <v>0</v>
      </c>
      <c r="X88" s="404">
        <v>0</v>
      </c>
      <c r="Y88" s="404">
        <v>0</v>
      </c>
      <c r="Z88" s="404">
        <v>0</v>
      </c>
      <c r="AA88" s="404">
        <v>0</v>
      </c>
      <c r="AB88" s="404">
        <v>0</v>
      </c>
      <c r="AC88" s="404">
        <v>0</v>
      </c>
      <c r="AD88" s="404">
        <v>0</v>
      </c>
      <c r="AE88" s="404">
        <v>0</v>
      </c>
      <c r="AF88" s="404">
        <v>0</v>
      </c>
      <c r="AG88" s="404">
        <v>0</v>
      </c>
      <c r="AH88" s="404">
        <v>0</v>
      </c>
      <c r="AI88" s="404">
        <v>0</v>
      </c>
      <c r="AJ88" s="404">
        <v>0</v>
      </c>
      <c r="AK88" s="404">
        <v>0</v>
      </c>
      <c r="AL88" s="404">
        <v>0</v>
      </c>
      <c r="AM88" s="404">
        <v>0</v>
      </c>
      <c r="AN88" s="404">
        <v>0</v>
      </c>
      <c r="AO88" s="404">
        <v>0</v>
      </c>
      <c r="AP88" s="404">
        <v>0</v>
      </c>
      <c r="AQ88" s="404">
        <v>0</v>
      </c>
      <c r="AR88" s="404">
        <v>0</v>
      </c>
      <c r="AS88" s="404">
        <v>0</v>
      </c>
      <c r="AT88" s="404">
        <v>0</v>
      </c>
      <c r="AU88" s="404">
        <v>0</v>
      </c>
      <c r="AV88" s="404">
        <v>0</v>
      </c>
      <c r="AW88" s="404">
        <v>0</v>
      </c>
      <c r="AX88" s="404">
        <v>0</v>
      </c>
      <c r="AY88" s="404">
        <v>0</v>
      </c>
      <c r="AZ88" s="404">
        <v>0</v>
      </c>
      <c r="BA88" s="404">
        <v>0</v>
      </c>
      <c r="BB88" s="404">
        <v>0</v>
      </c>
      <c r="BC88" s="404">
        <v>0</v>
      </c>
      <c r="BD88" s="404">
        <v>0</v>
      </c>
      <c r="BE88" s="404">
        <v>0</v>
      </c>
      <c r="BF88" s="404">
        <v>0</v>
      </c>
      <c r="BG88" s="404">
        <v>0</v>
      </c>
      <c r="BH88" s="404">
        <v>0</v>
      </c>
      <c r="BI88" s="404">
        <v>0</v>
      </c>
      <c r="BJ88" s="404">
        <v>0</v>
      </c>
      <c r="BK88" s="404">
        <v>0</v>
      </c>
      <c r="BL88" s="404">
        <v>0</v>
      </c>
      <c r="BM88" s="404">
        <v>0</v>
      </c>
      <c r="BN88" s="404">
        <v>0</v>
      </c>
      <c r="BO88" s="404">
        <v>0</v>
      </c>
      <c r="BP88" s="404">
        <v>0</v>
      </c>
      <c r="BQ88" s="404">
        <v>0</v>
      </c>
      <c r="BR88" s="404">
        <v>0</v>
      </c>
      <c r="BS88" s="404">
        <v>0</v>
      </c>
      <c r="BT88" s="404">
        <v>0</v>
      </c>
      <c r="BU88" s="404">
        <v>0</v>
      </c>
      <c r="BV88" s="404">
        <v>0</v>
      </c>
      <c r="BW88" s="404">
        <v>0</v>
      </c>
      <c r="BX88" s="404">
        <v>0</v>
      </c>
      <c r="BY88" s="404">
        <v>0</v>
      </c>
      <c r="BZ88" s="404">
        <v>0</v>
      </c>
      <c r="CA88" s="404">
        <v>0</v>
      </c>
      <c r="CB88" s="404">
        <v>0</v>
      </c>
      <c r="CC88" s="404">
        <v>0</v>
      </c>
      <c r="CD88" s="404">
        <v>0</v>
      </c>
      <c r="CE88" s="404">
        <v>0</v>
      </c>
      <c r="CF88" s="404">
        <v>0</v>
      </c>
      <c r="CG88" s="404">
        <v>0</v>
      </c>
      <c r="CH88" s="404">
        <v>0</v>
      </c>
      <c r="CI88" s="404">
        <v>0</v>
      </c>
      <c r="CJ88" s="404">
        <v>0</v>
      </c>
      <c r="CK88" s="404">
        <v>0</v>
      </c>
      <c r="CL88" s="404">
        <f>SUBTOTAL(9,CL89)</f>
        <v>0</v>
      </c>
      <c r="CM88" s="404"/>
      <c r="CN88" s="404"/>
      <c r="CO88" s="404"/>
      <c r="CP88" s="404"/>
      <c r="CQ88" s="404"/>
      <c r="CR88" s="612" t="s">
        <v>180</v>
      </c>
    </row>
    <row r="89" spans="1:128" ht="42" customHeight="1" x14ac:dyDescent="0.25">
      <c r="B89" s="397" t="s">
        <v>712</v>
      </c>
      <c r="C89" s="398" t="s">
        <v>172</v>
      </c>
      <c r="D89" s="397" t="s">
        <v>93</v>
      </c>
      <c r="E89" s="399" t="s">
        <v>180</v>
      </c>
      <c r="F89" s="399" t="s">
        <v>180</v>
      </c>
      <c r="G89" s="399" t="s">
        <v>180</v>
      </c>
      <c r="H89" s="399" t="s">
        <v>180</v>
      </c>
      <c r="I89" s="400">
        <v>0</v>
      </c>
      <c r="J89" s="400">
        <v>0</v>
      </c>
      <c r="K89" s="400">
        <v>0</v>
      </c>
      <c r="L89" s="400">
        <v>0</v>
      </c>
      <c r="M89" s="400">
        <v>0</v>
      </c>
      <c r="N89" s="400">
        <v>0</v>
      </c>
      <c r="O89" s="400">
        <v>0</v>
      </c>
      <c r="P89" s="400">
        <v>0</v>
      </c>
      <c r="Q89" s="400">
        <v>0</v>
      </c>
      <c r="R89" s="400">
        <v>0</v>
      </c>
      <c r="S89" s="400">
        <v>0</v>
      </c>
      <c r="T89" s="400">
        <v>0</v>
      </c>
      <c r="U89" s="400">
        <v>0</v>
      </c>
      <c r="V89" s="400">
        <v>0</v>
      </c>
      <c r="W89" s="400">
        <v>0</v>
      </c>
      <c r="X89" s="400">
        <v>0</v>
      </c>
      <c r="Y89" s="400">
        <v>0</v>
      </c>
      <c r="Z89" s="400">
        <v>0</v>
      </c>
      <c r="AA89" s="400">
        <v>0</v>
      </c>
      <c r="AB89" s="400">
        <v>0</v>
      </c>
      <c r="AC89" s="400">
        <v>0</v>
      </c>
      <c r="AD89" s="400">
        <v>0</v>
      </c>
      <c r="AE89" s="400">
        <v>0</v>
      </c>
      <c r="AF89" s="400">
        <v>0</v>
      </c>
      <c r="AG89" s="400">
        <v>0</v>
      </c>
      <c r="AH89" s="400">
        <v>0</v>
      </c>
      <c r="AI89" s="400">
        <v>0</v>
      </c>
      <c r="AJ89" s="400">
        <v>0</v>
      </c>
      <c r="AK89" s="400">
        <v>0</v>
      </c>
      <c r="AL89" s="400">
        <v>0</v>
      </c>
      <c r="AM89" s="400">
        <v>0</v>
      </c>
      <c r="AN89" s="400">
        <v>0</v>
      </c>
      <c r="AO89" s="400">
        <v>0</v>
      </c>
      <c r="AP89" s="400">
        <v>0</v>
      </c>
      <c r="AQ89" s="400">
        <v>0</v>
      </c>
      <c r="AR89" s="400">
        <v>0</v>
      </c>
      <c r="AS89" s="400">
        <v>0</v>
      </c>
      <c r="AT89" s="400">
        <v>0</v>
      </c>
      <c r="AU89" s="400">
        <v>0</v>
      </c>
      <c r="AV89" s="400">
        <v>0</v>
      </c>
      <c r="AW89" s="400">
        <v>0</v>
      </c>
      <c r="AX89" s="400">
        <v>0</v>
      </c>
      <c r="AY89" s="400">
        <v>0</v>
      </c>
      <c r="AZ89" s="400">
        <v>0</v>
      </c>
      <c r="BA89" s="400">
        <v>0</v>
      </c>
      <c r="BB89" s="400">
        <v>0</v>
      </c>
      <c r="BC89" s="400">
        <v>0</v>
      </c>
      <c r="BD89" s="400">
        <v>0</v>
      </c>
      <c r="BE89" s="400">
        <v>0</v>
      </c>
      <c r="BF89" s="400">
        <v>0</v>
      </c>
      <c r="BG89" s="400">
        <v>0</v>
      </c>
      <c r="BH89" s="400">
        <v>0</v>
      </c>
      <c r="BI89" s="400">
        <v>0</v>
      </c>
      <c r="BJ89" s="400">
        <v>0</v>
      </c>
      <c r="BK89" s="400">
        <v>0</v>
      </c>
      <c r="BL89" s="400">
        <v>0</v>
      </c>
      <c r="BM89" s="400">
        <v>0</v>
      </c>
      <c r="BN89" s="400">
        <v>0</v>
      </c>
      <c r="BO89" s="400">
        <v>0</v>
      </c>
      <c r="BP89" s="400">
        <v>0</v>
      </c>
      <c r="BQ89" s="400">
        <v>0</v>
      </c>
      <c r="BR89" s="400">
        <v>0</v>
      </c>
      <c r="BS89" s="400">
        <v>0</v>
      </c>
      <c r="BT89" s="400">
        <v>0</v>
      </c>
      <c r="BU89" s="400">
        <v>0</v>
      </c>
      <c r="BV89" s="400">
        <v>0</v>
      </c>
      <c r="BW89" s="400">
        <v>0</v>
      </c>
      <c r="BX89" s="400">
        <v>0</v>
      </c>
      <c r="BY89" s="400">
        <v>0</v>
      </c>
      <c r="BZ89" s="400">
        <v>0</v>
      </c>
      <c r="CA89" s="400">
        <v>0</v>
      </c>
      <c r="CB89" s="400">
        <v>0</v>
      </c>
      <c r="CC89" s="400">
        <v>0</v>
      </c>
      <c r="CD89" s="400">
        <v>0</v>
      </c>
      <c r="CE89" s="400">
        <v>0</v>
      </c>
      <c r="CF89" s="400">
        <v>0</v>
      </c>
      <c r="CG89" s="400">
        <v>0</v>
      </c>
      <c r="CH89" s="400">
        <v>0</v>
      </c>
      <c r="CI89" s="400">
        <v>0</v>
      </c>
      <c r="CJ89" s="400">
        <v>0</v>
      </c>
      <c r="CK89" s="400">
        <v>0</v>
      </c>
      <c r="CL89" s="400"/>
      <c r="CM89" s="400"/>
      <c r="CN89" s="400"/>
      <c r="CO89" s="400"/>
      <c r="CP89" s="400"/>
      <c r="CQ89" s="400"/>
      <c r="CR89" s="610"/>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row>
    <row r="90" spans="1:128" s="64" customFormat="1" ht="42" customHeight="1" x14ac:dyDescent="0.25">
      <c r="A90" s="63"/>
      <c r="B90" s="397" t="s">
        <v>713</v>
      </c>
      <c r="C90" s="398" t="s">
        <v>645</v>
      </c>
      <c r="D90" s="397" t="s">
        <v>93</v>
      </c>
      <c r="E90" s="399" t="s">
        <v>180</v>
      </c>
      <c r="F90" s="399" t="s">
        <v>180</v>
      </c>
      <c r="G90" s="399" t="s">
        <v>180</v>
      </c>
      <c r="H90" s="399" t="s">
        <v>180</v>
      </c>
      <c r="I90" s="396">
        <v>0</v>
      </c>
      <c r="J90" s="396">
        <v>0</v>
      </c>
      <c r="K90" s="396">
        <v>0</v>
      </c>
      <c r="L90" s="396">
        <v>0</v>
      </c>
      <c r="M90" s="396">
        <v>0</v>
      </c>
      <c r="N90" s="396">
        <v>0</v>
      </c>
      <c r="O90" s="396">
        <v>0</v>
      </c>
      <c r="P90" s="396">
        <v>0</v>
      </c>
      <c r="Q90" s="396">
        <v>0</v>
      </c>
      <c r="R90" s="396">
        <v>0</v>
      </c>
      <c r="S90" s="396">
        <v>0</v>
      </c>
      <c r="T90" s="396">
        <v>0</v>
      </c>
      <c r="U90" s="396">
        <v>0</v>
      </c>
      <c r="V90" s="396">
        <v>0</v>
      </c>
      <c r="W90" s="396">
        <v>0</v>
      </c>
      <c r="X90" s="396">
        <v>0</v>
      </c>
      <c r="Y90" s="396">
        <v>0</v>
      </c>
      <c r="Z90" s="396">
        <v>0</v>
      </c>
      <c r="AA90" s="396">
        <v>0</v>
      </c>
      <c r="AB90" s="396">
        <v>0</v>
      </c>
      <c r="AC90" s="396">
        <v>0</v>
      </c>
      <c r="AD90" s="396">
        <v>0</v>
      </c>
      <c r="AE90" s="396">
        <v>0</v>
      </c>
      <c r="AF90" s="396">
        <v>0</v>
      </c>
      <c r="AG90" s="396">
        <v>0</v>
      </c>
      <c r="AH90" s="396">
        <v>0</v>
      </c>
      <c r="AI90" s="396">
        <v>0</v>
      </c>
      <c r="AJ90" s="396">
        <v>0</v>
      </c>
      <c r="AK90" s="396">
        <v>0</v>
      </c>
      <c r="AL90" s="396">
        <v>0</v>
      </c>
      <c r="AM90" s="396">
        <v>0</v>
      </c>
      <c r="AN90" s="396">
        <v>0</v>
      </c>
      <c r="AO90" s="396">
        <v>0</v>
      </c>
      <c r="AP90" s="396">
        <v>0</v>
      </c>
      <c r="AQ90" s="396">
        <v>0</v>
      </c>
      <c r="AR90" s="396">
        <v>0</v>
      </c>
      <c r="AS90" s="396">
        <v>0</v>
      </c>
      <c r="AT90" s="396">
        <v>0</v>
      </c>
      <c r="AU90" s="396">
        <v>0</v>
      </c>
      <c r="AV90" s="396">
        <v>0</v>
      </c>
      <c r="AW90" s="396">
        <v>0</v>
      </c>
      <c r="AX90" s="396">
        <v>0</v>
      </c>
      <c r="AY90" s="396">
        <v>0</v>
      </c>
      <c r="AZ90" s="396">
        <v>0</v>
      </c>
      <c r="BA90" s="396">
        <v>0</v>
      </c>
      <c r="BB90" s="396">
        <v>0</v>
      </c>
      <c r="BC90" s="396">
        <v>0</v>
      </c>
      <c r="BD90" s="396">
        <v>0</v>
      </c>
      <c r="BE90" s="396">
        <v>0</v>
      </c>
      <c r="BF90" s="396">
        <v>0</v>
      </c>
      <c r="BG90" s="396">
        <v>0</v>
      </c>
      <c r="BH90" s="396">
        <v>0</v>
      </c>
      <c r="BI90" s="396">
        <v>0</v>
      </c>
      <c r="BJ90" s="396">
        <v>0</v>
      </c>
      <c r="BK90" s="396">
        <v>0</v>
      </c>
      <c r="BL90" s="396">
        <v>0</v>
      </c>
      <c r="BM90" s="396">
        <v>0</v>
      </c>
      <c r="BN90" s="396">
        <v>0</v>
      </c>
      <c r="BO90" s="396">
        <v>0</v>
      </c>
      <c r="BP90" s="396">
        <v>0</v>
      </c>
      <c r="BQ90" s="396">
        <v>0</v>
      </c>
      <c r="BR90" s="396">
        <v>0</v>
      </c>
      <c r="BS90" s="396">
        <v>0</v>
      </c>
      <c r="BT90" s="396">
        <v>0</v>
      </c>
      <c r="BU90" s="396">
        <v>0</v>
      </c>
      <c r="BV90" s="396">
        <v>0</v>
      </c>
      <c r="BW90" s="396">
        <v>0</v>
      </c>
      <c r="BX90" s="396">
        <v>0</v>
      </c>
      <c r="BY90" s="396">
        <v>0</v>
      </c>
      <c r="BZ90" s="396">
        <v>0</v>
      </c>
      <c r="CA90" s="396">
        <v>0</v>
      </c>
      <c r="CB90" s="396">
        <v>0</v>
      </c>
      <c r="CC90" s="396">
        <v>0</v>
      </c>
      <c r="CD90" s="396">
        <v>0</v>
      </c>
      <c r="CE90" s="396">
        <v>0</v>
      </c>
      <c r="CF90" s="396">
        <v>0</v>
      </c>
      <c r="CG90" s="396">
        <v>0</v>
      </c>
      <c r="CH90" s="396">
        <v>0</v>
      </c>
      <c r="CI90" s="396">
        <v>0</v>
      </c>
      <c r="CJ90" s="396">
        <v>0</v>
      </c>
      <c r="CK90" s="396">
        <v>0</v>
      </c>
      <c r="CL90" s="396">
        <f>SUBTOTAL(9,CL91:CL100)</f>
        <v>0</v>
      </c>
      <c r="CM90" s="396"/>
      <c r="CN90" s="396"/>
      <c r="CO90" s="396"/>
      <c r="CP90" s="396"/>
      <c r="CQ90" s="396"/>
      <c r="CR90" s="396" t="s">
        <v>180</v>
      </c>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row>
    <row r="91" spans="1:128" s="64" customFormat="1" ht="48" customHeight="1" x14ac:dyDescent="0.25">
      <c r="A91" s="63"/>
      <c r="B91" s="416" t="s">
        <v>126</v>
      </c>
      <c r="C91" s="602" t="s">
        <v>175</v>
      </c>
      <c r="D91" s="601" t="s">
        <v>93</v>
      </c>
      <c r="E91" s="403" t="s">
        <v>180</v>
      </c>
      <c r="F91" s="403" t="s">
        <v>180</v>
      </c>
      <c r="G91" s="403" t="s">
        <v>180</v>
      </c>
      <c r="H91" s="403" t="s">
        <v>180</v>
      </c>
      <c r="I91" s="405">
        <f t="shared" ref="I91:BT91" si="59">SUBTOTAL(9,I92:I99)</f>
        <v>7.2341000000000015</v>
      </c>
      <c r="J91" s="405">
        <f t="shared" si="59"/>
        <v>67.16001</v>
      </c>
      <c r="K91" s="405">
        <f t="shared" si="59"/>
        <v>132498</v>
      </c>
      <c r="L91" s="405">
        <f t="shared" si="59"/>
        <v>9.1930000000000014</v>
      </c>
      <c r="M91" s="405">
        <f t="shared" si="59"/>
        <v>79.587999999999994</v>
      </c>
      <c r="N91" s="405">
        <f t="shared" si="59"/>
        <v>176604</v>
      </c>
      <c r="O91" s="405">
        <f t="shared" si="59"/>
        <v>0</v>
      </c>
      <c r="P91" s="405">
        <f t="shared" si="59"/>
        <v>9.3239999999999998</v>
      </c>
      <c r="Q91" s="405">
        <f t="shared" si="59"/>
        <v>0</v>
      </c>
      <c r="R91" s="405">
        <f t="shared" si="59"/>
        <v>24.582099999999997</v>
      </c>
      <c r="S91" s="405">
        <f t="shared" si="59"/>
        <v>0</v>
      </c>
      <c r="T91" s="405">
        <f t="shared" si="59"/>
        <v>24.582000000000001</v>
      </c>
      <c r="U91" s="405">
        <f t="shared" si="59"/>
        <v>47.302021999999994</v>
      </c>
      <c r="V91" s="405">
        <f t="shared" si="59"/>
        <v>104.16999999999999</v>
      </c>
      <c r="W91" s="405">
        <f t="shared" si="59"/>
        <v>0</v>
      </c>
      <c r="X91" s="405">
        <f t="shared" si="59"/>
        <v>0</v>
      </c>
      <c r="Y91" s="405">
        <f t="shared" si="59"/>
        <v>94.846000000000004</v>
      </c>
      <c r="Z91" s="405">
        <f t="shared" si="59"/>
        <v>0</v>
      </c>
      <c r="AA91" s="405">
        <f t="shared" si="59"/>
        <v>0</v>
      </c>
      <c r="AB91" s="405">
        <f t="shared" si="59"/>
        <v>0</v>
      </c>
      <c r="AC91" s="405">
        <f t="shared" si="59"/>
        <v>0</v>
      </c>
      <c r="AD91" s="405">
        <f t="shared" si="59"/>
        <v>0</v>
      </c>
      <c r="AE91" s="405">
        <f t="shared" si="59"/>
        <v>0</v>
      </c>
      <c r="AF91" s="405">
        <f t="shared" si="59"/>
        <v>0</v>
      </c>
      <c r="AG91" s="405">
        <f t="shared" si="59"/>
        <v>0</v>
      </c>
      <c r="AH91" s="405">
        <f t="shared" si="59"/>
        <v>0</v>
      </c>
      <c r="AI91" s="405">
        <f t="shared" si="59"/>
        <v>0</v>
      </c>
      <c r="AJ91" s="405">
        <f t="shared" si="59"/>
        <v>0</v>
      </c>
      <c r="AK91" s="405">
        <f t="shared" si="59"/>
        <v>0</v>
      </c>
      <c r="AL91" s="405">
        <f t="shared" si="59"/>
        <v>0</v>
      </c>
      <c r="AM91" s="405">
        <f t="shared" si="59"/>
        <v>0</v>
      </c>
      <c r="AN91" s="405">
        <f t="shared" si="59"/>
        <v>0</v>
      </c>
      <c r="AO91" s="405">
        <f t="shared" si="59"/>
        <v>0</v>
      </c>
      <c r="AP91" s="405">
        <f t="shared" si="59"/>
        <v>0</v>
      </c>
      <c r="AQ91" s="405">
        <f t="shared" si="59"/>
        <v>0</v>
      </c>
      <c r="AR91" s="405">
        <f t="shared" si="59"/>
        <v>0</v>
      </c>
      <c r="AS91" s="405">
        <f t="shared" si="59"/>
        <v>0</v>
      </c>
      <c r="AT91" s="405">
        <f t="shared" si="59"/>
        <v>5.8140109999999998</v>
      </c>
      <c r="AU91" s="405">
        <f t="shared" si="59"/>
        <v>0</v>
      </c>
      <c r="AV91" s="405">
        <f t="shared" si="59"/>
        <v>0</v>
      </c>
      <c r="AW91" s="405">
        <f t="shared" si="59"/>
        <v>5.8140109999999998</v>
      </c>
      <c r="AX91" s="405">
        <f t="shared" si="59"/>
        <v>0</v>
      </c>
      <c r="AY91" s="405">
        <f t="shared" si="59"/>
        <v>9.4371000000000009</v>
      </c>
      <c r="AZ91" s="405">
        <f t="shared" si="59"/>
        <v>0</v>
      </c>
      <c r="BA91" s="405">
        <f t="shared" si="59"/>
        <v>0</v>
      </c>
      <c r="BB91" s="405">
        <f t="shared" si="59"/>
        <v>9.4371000000000009</v>
      </c>
      <c r="BC91" s="405">
        <f t="shared" si="59"/>
        <v>0</v>
      </c>
      <c r="BD91" s="405">
        <f t="shared" si="59"/>
        <v>1.5</v>
      </c>
      <c r="BE91" s="405">
        <f t="shared" si="59"/>
        <v>0</v>
      </c>
      <c r="BF91" s="405">
        <f t="shared" si="59"/>
        <v>0</v>
      </c>
      <c r="BG91" s="405">
        <f t="shared" si="59"/>
        <v>1.5</v>
      </c>
      <c r="BH91" s="405">
        <f t="shared" si="59"/>
        <v>0</v>
      </c>
      <c r="BI91" s="405">
        <f t="shared" si="59"/>
        <v>1.5</v>
      </c>
      <c r="BJ91" s="405">
        <f t="shared" si="59"/>
        <v>0</v>
      </c>
      <c r="BK91" s="405">
        <f t="shared" si="59"/>
        <v>0</v>
      </c>
      <c r="BL91" s="405">
        <f t="shared" si="59"/>
        <v>1.5</v>
      </c>
      <c r="BM91" s="405">
        <f t="shared" si="59"/>
        <v>0</v>
      </c>
      <c r="BN91" s="405">
        <f t="shared" si="59"/>
        <v>4.0000020000000003</v>
      </c>
      <c r="BO91" s="405">
        <f t="shared" si="59"/>
        <v>0</v>
      </c>
      <c r="BP91" s="405">
        <f t="shared" si="59"/>
        <v>0</v>
      </c>
      <c r="BQ91" s="405">
        <f t="shared" si="59"/>
        <v>4.0000020000000003</v>
      </c>
      <c r="BR91" s="405">
        <f t="shared" si="59"/>
        <v>0</v>
      </c>
      <c r="BS91" s="405">
        <f t="shared" si="59"/>
        <v>24.708000999999999</v>
      </c>
      <c r="BT91" s="405">
        <f t="shared" si="59"/>
        <v>0</v>
      </c>
      <c r="BU91" s="405">
        <f t="shared" ref="BU91:CQ91" si="60">SUBTOTAL(9,BU92:BU99)</f>
        <v>0</v>
      </c>
      <c r="BV91" s="405">
        <f t="shared" si="60"/>
        <v>24.708000999999999</v>
      </c>
      <c r="BW91" s="405">
        <f t="shared" si="60"/>
        <v>0</v>
      </c>
      <c r="BX91" s="405">
        <f t="shared" si="60"/>
        <v>35.988009999999996</v>
      </c>
      <c r="BY91" s="405">
        <f t="shared" si="60"/>
        <v>0</v>
      </c>
      <c r="BZ91" s="405">
        <f t="shared" si="60"/>
        <v>0</v>
      </c>
      <c r="CA91" s="405">
        <f t="shared" si="60"/>
        <v>35.988009999999996</v>
      </c>
      <c r="CB91" s="405">
        <f t="shared" si="60"/>
        <v>0</v>
      </c>
      <c r="CC91" s="405">
        <f t="shared" si="60"/>
        <v>41.812999999999995</v>
      </c>
      <c r="CD91" s="405">
        <f t="shared" si="60"/>
        <v>0</v>
      </c>
      <c r="CE91" s="405">
        <f t="shared" si="60"/>
        <v>0</v>
      </c>
      <c r="CF91" s="405">
        <f t="shared" si="60"/>
        <v>41.812999999999995</v>
      </c>
      <c r="CG91" s="405">
        <f t="shared" si="60"/>
        <v>0</v>
      </c>
      <c r="CH91" s="405">
        <f t="shared" si="60"/>
        <v>47.302022999999991</v>
      </c>
      <c r="CI91" s="405">
        <f t="shared" si="60"/>
        <v>0</v>
      </c>
      <c r="CJ91" s="405">
        <f t="shared" si="60"/>
        <v>0</v>
      </c>
      <c r="CK91" s="405">
        <f t="shared" si="60"/>
        <v>47.302022999999991</v>
      </c>
      <c r="CL91" s="405">
        <f t="shared" si="60"/>
        <v>0</v>
      </c>
      <c r="CM91" s="405">
        <f t="shared" si="60"/>
        <v>77.458100999999999</v>
      </c>
      <c r="CN91" s="405">
        <f t="shared" si="60"/>
        <v>0</v>
      </c>
      <c r="CO91" s="405">
        <f t="shared" si="60"/>
        <v>0</v>
      </c>
      <c r="CP91" s="405">
        <f t="shared" si="60"/>
        <v>77.458100999999999</v>
      </c>
      <c r="CQ91" s="405">
        <f t="shared" si="60"/>
        <v>0</v>
      </c>
      <c r="CR91" s="634"/>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row>
    <row r="92" spans="1:128" s="64" customFormat="1" ht="33" customHeight="1" x14ac:dyDescent="0.25">
      <c r="A92" s="63"/>
      <c r="B92" s="67" t="s">
        <v>126</v>
      </c>
      <c r="C92" s="620" t="s">
        <v>1439</v>
      </c>
      <c r="D92" s="421" t="s">
        <v>1638</v>
      </c>
      <c r="E92" s="309" t="s">
        <v>673</v>
      </c>
      <c r="F92" s="67" t="s">
        <v>1443</v>
      </c>
      <c r="G92" s="67" t="s">
        <v>1444</v>
      </c>
      <c r="H92" s="67" t="s">
        <v>1444</v>
      </c>
      <c r="I92" s="68">
        <v>0</v>
      </c>
      <c r="J92" s="68">
        <v>0</v>
      </c>
      <c r="K92" s="552"/>
      <c r="L92" s="68"/>
      <c r="M92" s="68"/>
      <c r="N92" s="552"/>
      <c r="O92" s="68">
        <v>0</v>
      </c>
      <c r="P92" s="68"/>
      <c r="Q92" s="68">
        <v>0</v>
      </c>
      <c r="R92" s="68">
        <v>10.833</v>
      </c>
      <c r="S92" s="68">
        <v>0</v>
      </c>
      <c r="T92" s="68">
        <v>10.833</v>
      </c>
      <c r="U92" s="316">
        <f t="shared" ref="U92:U99" si="61">CH92</f>
        <v>10.83301</v>
      </c>
      <c r="V92" s="68">
        <v>10.833</v>
      </c>
      <c r="W92" s="68">
        <v>0</v>
      </c>
      <c r="X92" s="68">
        <v>0</v>
      </c>
      <c r="Y92" s="68">
        <f t="shared" ref="Y92:Y99" si="62">V92-P92</f>
        <v>10.833</v>
      </c>
      <c r="Z92" s="68">
        <f t="shared" ref="Z92:Z99" si="63">SUM(AA92:AD92)</f>
        <v>0</v>
      </c>
      <c r="AA92" s="68">
        <v>0</v>
      </c>
      <c r="AB92" s="68">
        <v>0</v>
      </c>
      <c r="AC92" s="68">
        <v>0</v>
      </c>
      <c r="AD92" s="68">
        <v>0</v>
      </c>
      <c r="AE92" s="68"/>
      <c r="AF92" s="68"/>
      <c r="AG92" s="68"/>
      <c r="AH92" s="68"/>
      <c r="AI92" s="68">
        <v>0</v>
      </c>
      <c r="AJ92" s="316">
        <f>SUM(AK92:AN92)</f>
        <v>0</v>
      </c>
      <c r="AK92" s="68">
        <v>0</v>
      </c>
      <c r="AL92" s="68">
        <v>0</v>
      </c>
      <c r="AM92" s="316">
        <v>0</v>
      </c>
      <c r="AN92" s="68">
        <v>0</v>
      </c>
      <c r="AO92" s="68"/>
      <c r="AP92" s="68"/>
      <c r="AQ92" s="68"/>
      <c r="AR92" s="68"/>
      <c r="AS92" s="68">
        <v>0</v>
      </c>
      <c r="AT92" s="316">
        <f>SUM(AU92:AX92)</f>
        <v>1.0000000000000001E-5</v>
      </c>
      <c r="AU92" s="68">
        <v>0</v>
      </c>
      <c r="AV92" s="68">
        <v>0</v>
      </c>
      <c r="AW92" s="68">
        <v>1.0000000000000001E-5</v>
      </c>
      <c r="AX92" s="68">
        <v>0</v>
      </c>
      <c r="AY92" s="316">
        <f t="shared" ref="AY92:AY99" si="64">SUM(AZ92:BC92)</f>
        <v>4.8330000000000002</v>
      </c>
      <c r="AZ92" s="315"/>
      <c r="BA92" s="315"/>
      <c r="BB92" s="316">
        <v>4.8330000000000002</v>
      </c>
      <c r="BC92" s="315"/>
      <c r="BD92" s="316">
        <f t="shared" ref="BD92:BD99" si="65">SUM(BE92:BH92)</f>
        <v>0</v>
      </c>
      <c r="BE92" s="68">
        <v>0</v>
      </c>
      <c r="BF92" s="68">
        <v>0</v>
      </c>
      <c r="BG92" s="68"/>
      <c r="BH92" s="68">
        <v>0</v>
      </c>
      <c r="BI92" s="316">
        <f t="shared" ref="BI92:BI99" si="66">SUM(BJ92:BM92)</f>
        <v>0</v>
      </c>
      <c r="BJ92" s="315"/>
      <c r="BK92" s="315"/>
      <c r="BL92" s="315">
        <v>0</v>
      </c>
      <c r="BM92" s="315"/>
      <c r="BN92" s="316">
        <f t="shared" ref="BN92:BN99" si="67">SUM(BO92:BR92)</f>
        <v>4</v>
      </c>
      <c r="BO92" s="316"/>
      <c r="BP92" s="316"/>
      <c r="BQ92" s="316">
        <f>'1-2026'!AW88</f>
        <v>4</v>
      </c>
      <c r="BR92" s="315"/>
      <c r="BS92" s="316">
        <f t="shared" ref="BS92:BS98" si="68">SUM(BT92:BW92)</f>
        <v>9.9999999999999995E-7</v>
      </c>
      <c r="BT92" s="315"/>
      <c r="BU92" s="315"/>
      <c r="BV92" s="316">
        <v>9.9999999999999995E-7</v>
      </c>
      <c r="BW92" s="315"/>
      <c r="BX92" s="316">
        <f t="shared" ref="BX92:BX99" si="69">SUM(BY92:CB92)</f>
        <v>6.8330000000000002</v>
      </c>
      <c r="BY92" s="316"/>
      <c r="BZ92" s="316"/>
      <c r="CA92" s="316">
        <f>'1-2027'!AW82</f>
        <v>6.8330000000000002</v>
      </c>
      <c r="CB92" s="315"/>
      <c r="CC92" s="316">
        <f t="shared" ref="CC92:CC99" si="70">SUM(CD92:CG92)</f>
        <v>6</v>
      </c>
      <c r="CD92" s="315"/>
      <c r="CE92" s="315"/>
      <c r="CF92" s="316">
        <v>6</v>
      </c>
      <c r="CG92" s="315"/>
      <c r="CH92" s="316">
        <f t="shared" ref="CH92:CH99" si="71">SUM(CI92:CL92)</f>
        <v>10.83301</v>
      </c>
      <c r="CI92" s="316">
        <f t="shared" ref="CI92:CJ97" si="72">BE92+AU92+AA92+AK92</f>
        <v>0</v>
      </c>
      <c r="CJ92" s="316">
        <f t="shared" si="72"/>
        <v>0</v>
      </c>
      <c r="CK92" s="316">
        <f t="shared" ref="CK92:CK99" si="73">BG92+AW92+AM92+BQ92+CA92</f>
        <v>10.83301</v>
      </c>
      <c r="CL92" s="315">
        <f t="shared" ref="CL92:CL100" si="74">BH92+AX92+AD92+AN92</f>
        <v>0</v>
      </c>
      <c r="CM92" s="316">
        <f t="shared" ref="CM92:CM99" si="75">SUM(CN92:CQ92)</f>
        <v>10.833000999999999</v>
      </c>
      <c r="CN92" s="315"/>
      <c r="CO92" s="315"/>
      <c r="CP92" s="316">
        <f>BL92+BB92+AR92+BV92+CF92</f>
        <v>10.833000999999999</v>
      </c>
      <c r="CQ92" s="316"/>
      <c r="CR92" s="68" t="s">
        <v>1693</v>
      </c>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row>
    <row r="93" spans="1:128" s="64" customFormat="1" ht="33" customHeight="1" x14ac:dyDescent="0.25">
      <c r="A93" s="63"/>
      <c r="B93" s="67" t="s">
        <v>126</v>
      </c>
      <c r="C93" s="620" t="s">
        <v>1677</v>
      </c>
      <c r="D93" s="421" t="s">
        <v>1683</v>
      </c>
      <c r="E93" s="309" t="s">
        <v>673</v>
      </c>
      <c r="F93" s="67" t="s">
        <v>1422</v>
      </c>
      <c r="G93" s="67" t="s">
        <v>644</v>
      </c>
      <c r="H93" s="67" t="s">
        <v>1422</v>
      </c>
      <c r="I93" s="68">
        <v>1E-4</v>
      </c>
      <c r="J93" s="68">
        <v>1.0000000000000001E-5</v>
      </c>
      <c r="K93" s="552"/>
      <c r="L93" s="68">
        <v>1.9590000000000001</v>
      </c>
      <c r="M93" s="68">
        <v>12.428000000000001</v>
      </c>
      <c r="N93" s="552">
        <v>44075</v>
      </c>
      <c r="O93" s="68"/>
      <c r="P93" s="68">
        <f>7.77*1.2</f>
        <v>9.3239999999999998</v>
      </c>
      <c r="Q93" s="68"/>
      <c r="R93" s="68">
        <v>1E-4</v>
      </c>
      <c r="S93" s="68"/>
      <c r="T93" s="68"/>
      <c r="U93" s="316">
        <v>1.0000000000000001E-5</v>
      </c>
      <c r="V93" s="68">
        <v>12.428000000000001</v>
      </c>
      <c r="W93" s="68">
        <v>0</v>
      </c>
      <c r="X93" s="68">
        <v>0</v>
      </c>
      <c r="Y93" s="68">
        <f t="shared" si="62"/>
        <v>3.104000000000001</v>
      </c>
      <c r="Z93" s="68"/>
      <c r="AA93" s="68"/>
      <c r="AB93" s="68"/>
      <c r="AC93" s="68"/>
      <c r="AD93" s="68"/>
      <c r="AE93" s="68"/>
      <c r="AF93" s="68"/>
      <c r="AG93" s="68"/>
      <c r="AH93" s="68"/>
      <c r="AI93" s="68"/>
      <c r="AJ93" s="316"/>
      <c r="AK93" s="68"/>
      <c r="AL93" s="68"/>
      <c r="AM93" s="316"/>
      <c r="AN93" s="68"/>
      <c r="AO93" s="68"/>
      <c r="AP93" s="68"/>
      <c r="AQ93" s="68"/>
      <c r="AR93" s="68"/>
      <c r="AS93" s="68"/>
      <c r="AT93" s="316">
        <f>SUM(AU93:AX93)</f>
        <v>9.9999999999999995E-7</v>
      </c>
      <c r="AU93" s="68"/>
      <c r="AV93" s="68"/>
      <c r="AW93" s="68">
        <v>9.9999999999999995E-7</v>
      </c>
      <c r="AX93" s="68"/>
      <c r="AY93" s="316">
        <f t="shared" si="64"/>
        <v>3.1040000000000001</v>
      </c>
      <c r="AZ93" s="315"/>
      <c r="BA93" s="315"/>
      <c r="BB93" s="316">
        <f>'1-2024'!AX85</f>
        <v>3.1040000000000001</v>
      </c>
      <c r="BC93" s="315"/>
      <c r="BD93" s="316"/>
      <c r="BE93" s="68"/>
      <c r="BF93" s="68"/>
      <c r="BG93" s="68"/>
      <c r="BH93" s="68"/>
      <c r="BI93" s="316"/>
      <c r="BJ93" s="315"/>
      <c r="BK93" s="315"/>
      <c r="BL93" s="315"/>
      <c r="BM93" s="315"/>
      <c r="BN93" s="316"/>
      <c r="BO93" s="316"/>
      <c r="BP93" s="316"/>
      <c r="BQ93" s="316"/>
      <c r="BR93" s="315"/>
      <c r="BS93" s="316">
        <f t="shared" si="68"/>
        <v>0</v>
      </c>
      <c r="BT93" s="315"/>
      <c r="BU93" s="315"/>
      <c r="BV93" s="315"/>
      <c r="BW93" s="315"/>
      <c r="BX93" s="316">
        <f t="shared" si="69"/>
        <v>1.0000000000000001E-5</v>
      </c>
      <c r="BY93" s="316"/>
      <c r="BZ93" s="316"/>
      <c r="CA93" s="316">
        <v>1.0000000000000001E-5</v>
      </c>
      <c r="CB93" s="315"/>
      <c r="CC93" s="316">
        <f t="shared" si="70"/>
        <v>0</v>
      </c>
      <c r="CD93" s="315"/>
      <c r="CE93" s="315"/>
      <c r="CF93" s="315">
        <v>0</v>
      </c>
      <c r="CG93" s="315"/>
      <c r="CH93" s="316">
        <f t="shared" si="71"/>
        <v>1.1000000000000001E-5</v>
      </c>
      <c r="CI93" s="316"/>
      <c r="CJ93" s="316"/>
      <c r="CK93" s="316">
        <f t="shared" si="73"/>
        <v>1.1000000000000001E-5</v>
      </c>
      <c r="CL93" s="315"/>
      <c r="CM93" s="316">
        <f t="shared" si="75"/>
        <v>3.1040000000000001</v>
      </c>
      <c r="CN93" s="315"/>
      <c r="CO93" s="315"/>
      <c r="CP93" s="316">
        <f t="shared" ref="CP93:CP99" si="76">BL93+BB93+AR93+BV93+CF93</f>
        <v>3.1040000000000001</v>
      </c>
      <c r="CQ93" s="316"/>
      <c r="CR93" s="68" t="s">
        <v>1693</v>
      </c>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row>
    <row r="94" spans="1:128" s="64" customFormat="1" ht="33" customHeight="1" x14ac:dyDescent="0.25">
      <c r="A94" s="63"/>
      <c r="B94" s="67" t="s">
        <v>126</v>
      </c>
      <c r="C94" s="620" t="s">
        <v>1430</v>
      </c>
      <c r="D94" s="421" t="s">
        <v>1642</v>
      </c>
      <c r="E94" s="309" t="s">
        <v>673</v>
      </c>
      <c r="F94" s="67" t="s">
        <v>1444</v>
      </c>
      <c r="G94" s="67" t="s">
        <v>1444</v>
      </c>
      <c r="H94" s="67" t="s">
        <v>1444</v>
      </c>
      <c r="I94" s="68">
        <v>2.0590000000000002</v>
      </c>
      <c r="J94" s="68">
        <v>12.906000000000001</v>
      </c>
      <c r="K94" s="552">
        <v>44075</v>
      </c>
      <c r="L94" s="68">
        <v>2.0590000000000002</v>
      </c>
      <c r="M94" s="68">
        <v>12.906000000000001</v>
      </c>
      <c r="N94" s="552">
        <v>44076</v>
      </c>
      <c r="O94" s="68">
        <v>0</v>
      </c>
      <c r="P94" s="68"/>
      <c r="Q94" s="68">
        <v>0</v>
      </c>
      <c r="R94" s="68">
        <v>0</v>
      </c>
      <c r="S94" s="68">
        <v>0</v>
      </c>
      <c r="T94" s="68"/>
      <c r="U94" s="316">
        <f t="shared" si="61"/>
        <v>12.906000000000001</v>
      </c>
      <c r="V94" s="68">
        <v>12.906000000000001</v>
      </c>
      <c r="W94" s="68">
        <v>0</v>
      </c>
      <c r="X94" s="68">
        <v>0</v>
      </c>
      <c r="Y94" s="68">
        <f t="shared" si="62"/>
        <v>12.906000000000001</v>
      </c>
      <c r="Z94" s="68">
        <f t="shared" si="63"/>
        <v>0</v>
      </c>
      <c r="AA94" s="68">
        <v>0</v>
      </c>
      <c r="AB94" s="68">
        <v>0</v>
      </c>
      <c r="AC94" s="68">
        <v>0</v>
      </c>
      <c r="AD94" s="68">
        <v>0</v>
      </c>
      <c r="AE94" s="68"/>
      <c r="AF94" s="68"/>
      <c r="AG94" s="68"/>
      <c r="AH94" s="68"/>
      <c r="AI94" s="68">
        <v>0</v>
      </c>
      <c r="AJ94" s="316">
        <f t="shared" ref="AJ94:AJ99" si="77">SUM(AK94:AN94)</f>
        <v>0</v>
      </c>
      <c r="AK94" s="68">
        <v>0</v>
      </c>
      <c r="AL94" s="68">
        <v>0</v>
      </c>
      <c r="AM94" s="316">
        <v>0</v>
      </c>
      <c r="AN94" s="68">
        <v>0</v>
      </c>
      <c r="AO94" s="68"/>
      <c r="AP94" s="68"/>
      <c r="AQ94" s="68"/>
      <c r="AR94" s="68"/>
      <c r="AS94" s="68">
        <v>0</v>
      </c>
      <c r="AT94" s="315">
        <f t="shared" ref="AT94:AT99" si="78">SUM(AU94:AX94)</f>
        <v>0</v>
      </c>
      <c r="AU94" s="68">
        <v>0</v>
      </c>
      <c r="AV94" s="68">
        <v>0</v>
      </c>
      <c r="AW94" s="68">
        <v>0</v>
      </c>
      <c r="AX94" s="68">
        <v>0</v>
      </c>
      <c r="AY94" s="316">
        <f t="shared" si="64"/>
        <v>0</v>
      </c>
      <c r="AZ94" s="315"/>
      <c r="BA94" s="315"/>
      <c r="BB94" s="315">
        <v>0</v>
      </c>
      <c r="BC94" s="315"/>
      <c r="BD94" s="316">
        <f t="shared" si="65"/>
        <v>0</v>
      </c>
      <c r="BE94" s="68">
        <v>0</v>
      </c>
      <c r="BF94" s="68">
        <v>0</v>
      </c>
      <c r="BG94" s="68"/>
      <c r="BH94" s="68">
        <v>0</v>
      </c>
      <c r="BI94" s="316">
        <f t="shared" si="66"/>
        <v>0</v>
      </c>
      <c r="BJ94" s="315"/>
      <c r="BK94" s="315"/>
      <c r="BL94" s="315">
        <v>0</v>
      </c>
      <c r="BM94" s="315"/>
      <c r="BN94" s="316">
        <f t="shared" si="67"/>
        <v>0</v>
      </c>
      <c r="BO94" s="315"/>
      <c r="BP94" s="315"/>
      <c r="BQ94" s="315"/>
      <c r="BR94" s="315"/>
      <c r="BS94" s="316">
        <f t="shared" si="68"/>
        <v>0</v>
      </c>
      <c r="BT94" s="315"/>
      <c r="BU94" s="315"/>
      <c r="BV94" s="315"/>
      <c r="BW94" s="315"/>
      <c r="BX94" s="316">
        <f t="shared" si="69"/>
        <v>12.906000000000001</v>
      </c>
      <c r="BY94" s="316"/>
      <c r="BZ94" s="316"/>
      <c r="CA94" s="316">
        <f>'1-2027'!AW83</f>
        <v>12.906000000000001</v>
      </c>
      <c r="CB94" s="315"/>
      <c r="CC94" s="316">
        <f t="shared" si="70"/>
        <v>12.906000000000001</v>
      </c>
      <c r="CD94" s="315"/>
      <c r="CE94" s="315"/>
      <c r="CF94" s="316">
        <f>'1-2027'!AX83</f>
        <v>12.906000000000001</v>
      </c>
      <c r="CG94" s="315"/>
      <c r="CH94" s="316">
        <f t="shared" si="71"/>
        <v>12.906000000000001</v>
      </c>
      <c r="CI94" s="316">
        <f t="shared" si="72"/>
        <v>0</v>
      </c>
      <c r="CJ94" s="316">
        <f t="shared" si="72"/>
        <v>0</v>
      </c>
      <c r="CK94" s="316">
        <f t="shared" si="73"/>
        <v>12.906000000000001</v>
      </c>
      <c r="CL94" s="315">
        <f t="shared" si="74"/>
        <v>0</v>
      </c>
      <c r="CM94" s="316">
        <f t="shared" si="75"/>
        <v>12.906000000000001</v>
      </c>
      <c r="CN94" s="315"/>
      <c r="CO94" s="315"/>
      <c r="CP94" s="316">
        <f t="shared" si="76"/>
        <v>12.906000000000001</v>
      </c>
      <c r="CQ94" s="316"/>
      <c r="CR94" s="68" t="s">
        <v>1693</v>
      </c>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row>
    <row r="95" spans="1:128" s="64" customFormat="1" ht="33" customHeight="1" x14ac:dyDescent="0.25">
      <c r="A95" s="63"/>
      <c r="B95" s="67" t="s">
        <v>126</v>
      </c>
      <c r="C95" s="620" t="s">
        <v>1435</v>
      </c>
      <c r="D95" s="421" t="s">
        <v>1634</v>
      </c>
      <c r="E95" s="309" t="s">
        <v>673</v>
      </c>
      <c r="F95" s="322">
        <v>2025</v>
      </c>
      <c r="G95" s="322">
        <v>2027</v>
      </c>
      <c r="H95" s="322">
        <v>2027</v>
      </c>
      <c r="I95" s="68">
        <v>0</v>
      </c>
      <c r="J95" s="68">
        <v>0</v>
      </c>
      <c r="K95" s="553"/>
      <c r="L95" s="68"/>
      <c r="M95" s="68"/>
      <c r="N95" s="553"/>
      <c r="O95" s="68">
        <v>0</v>
      </c>
      <c r="P95" s="68"/>
      <c r="Q95" s="68">
        <v>0</v>
      </c>
      <c r="R95" s="68">
        <v>4.5830000000000002</v>
      </c>
      <c r="S95" s="68">
        <v>0</v>
      </c>
      <c r="T95" s="68">
        <v>4.5830000000000002</v>
      </c>
      <c r="U95" s="316">
        <f t="shared" si="61"/>
        <v>4.5830000000000002</v>
      </c>
      <c r="V95" s="68">
        <v>4.5830000000000002</v>
      </c>
      <c r="W95" s="68">
        <v>0</v>
      </c>
      <c r="X95" s="68">
        <v>0</v>
      </c>
      <c r="Y95" s="68">
        <f t="shared" si="62"/>
        <v>4.5830000000000002</v>
      </c>
      <c r="Z95" s="68">
        <f t="shared" si="63"/>
        <v>0</v>
      </c>
      <c r="AA95" s="68">
        <v>0</v>
      </c>
      <c r="AB95" s="68">
        <v>0</v>
      </c>
      <c r="AC95" s="68">
        <v>0</v>
      </c>
      <c r="AD95" s="68">
        <v>0</v>
      </c>
      <c r="AE95" s="68"/>
      <c r="AF95" s="68"/>
      <c r="AG95" s="68"/>
      <c r="AH95" s="68"/>
      <c r="AI95" s="68">
        <v>0</v>
      </c>
      <c r="AJ95" s="68">
        <f>SUM(AK95:AN95)</f>
        <v>0</v>
      </c>
      <c r="AK95" s="68">
        <v>0</v>
      </c>
      <c r="AL95" s="68">
        <v>0</v>
      </c>
      <c r="AM95" s="68">
        <v>0</v>
      </c>
      <c r="AN95" s="68">
        <v>0</v>
      </c>
      <c r="AO95" s="68"/>
      <c r="AP95" s="68"/>
      <c r="AQ95" s="68"/>
      <c r="AR95" s="68"/>
      <c r="AS95" s="68">
        <v>0</v>
      </c>
      <c r="AT95" s="315">
        <f t="shared" si="78"/>
        <v>0</v>
      </c>
      <c r="AU95" s="68">
        <v>0</v>
      </c>
      <c r="AV95" s="68">
        <v>0</v>
      </c>
      <c r="AW95" s="68">
        <v>0</v>
      </c>
      <c r="AX95" s="68">
        <v>0</v>
      </c>
      <c r="AY95" s="316">
        <f t="shared" si="64"/>
        <v>0</v>
      </c>
      <c r="AZ95" s="68"/>
      <c r="BA95" s="68"/>
      <c r="BB95" s="68">
        <v>0</v>
      </c>
      <c r="BC95" s="68"/>
      <c r="BD95" s="316">
        <f t="shared" si="65"/>
        <v>1.5</v>
      </c>
      <c r="BE95" s="68">
        <v>0</v>
      </c>
      <c r="BF95" s="68">
        <v>0</v>
      </c>
      <c r="BG95" s="68">
        <f>'1-2025'!AW86</f>
        <v>1.5</v>
      </c>
      <c r="BH95" s="68">
        <v>0</v>
      </c>
      <c r="BI95" s="316">
        <f t="shared" si="66"/>
        <v>1.5</v>
      </c>
      <c r="BJ95" s="68"/>
      <c r="BK95" s="68"/>
      <c r="BL95" s="68">
        <v>1.5</v>
      </c>
      <c r="BM95" s="68"/>
      <c r="BN95" s="316">
        <f t="shared" si="67"/>
        <v>0</v>
      </c>
      <c r="BO95" s="68"/>
      <c r="BP95" s="68"/>
      <c r="BQ95" s="68"/>
      <c r="BR95" s="68"/>
      <c r="BS95" s="316">
        <f t="shared" si="68"/>
        <v>0</v>
      </c>
      <c r="BT95" s="68"/>
      <c r="BU95" s="68"/>
      <c r="BV95" s="68"/>
      <c r="BW95" s="68"/>
      <c r="BX95" s="316">
        <f t="shared" si="69"/>
        <v>3.0830000000000002</v>
      </c>
      <c r="BY95" s="68"/>
      <c r="BZ95" s="68"/>
      <c r="CA95" s="316">
        <f>'1-2027'!AW84</f>
        <v>3.0830000000000002</v>
      </c>
      <c r="CB95" s="68"/>
      <c r="CC95" s="316">
        <f t="shared" si="70"/>
        <v>3.0830000000000002</v>
      </c>
      <c r="CD95" s="68"/>
      <c r="CE95" s="68"/>
      <c r="CF95" s="68">
        <f>'1-2027'!AX84</f>
        <v>3.0830000000000002</v>
      </c>
      <c r="CG95" s="68"/>
      <c r="CH95" s="316">
        <f t="shared" si="71"/>
        <v>4.5830000000000002</v>
      </c>
      <c r="CI95" s="316">
        <f t="shared" si="72"/>
        <v>0</v>
      </c>
      <c r="CJ95" s="316">
        <f t="shared" si="72"/>
        <v>0</v>
      </c>
      <c r="CK95" s="316">
        <f t="shared" si="73"/>
        <v>4.5830000000000002</v>
      </c>
      <c r="CL95" s="315">
        <f t="shared" si="74"/>
        <v>0</v>
      </c>
      <c r="CM95" s="316">
        <f t="shared" si="75"/>
        <v>4.5830000000000002</v>
      </c>
      <c r="CN95" s="68"/>
      <c r="CO95" s="68"/>
      <c r="CP95" s="316">
        <f t="shared" si="76"/>
        <v>4.5830000000000002</v>
      </c>
      <c r="CQ95" s="316"/>
      <c r="CR95" s="68" t="s">
        <v>1693</v>
      </c>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row>
    <row r="96" spans="1:128" s="64" customFormat="1" ht="33" customHeight="1" x14ac:dyDescent="0.25">
      <c r="A96" s="63"/>
      <c r="B96" s="67" t="s">
        <v>126</v>
      </c>
      <c r="C96" s="620" t="s">
        <v>1436</v>
      </c>
      <c r="D96" s="421" t="s">
        <v>1643</v>
      </c>
      <c r="E96" s="309" t="s">
        <v>673</v>
      </c>
      <c r="F96" s="322">
        <v>2027</v>
      </c>
      <c r="G96" s="322">
        <v>2027</v>
      </c>
      <c r="H96" s="322">
        <v>2027</v>
      </c>
      <c r="I96" s="68">
        <v>0</v>
      </c>
      <c r="J96" s="68">
        <v>0</v>
      </c>
      <c r="K96" s="553"/>
      <c r="L96" s="68"/>
      <c r="M96" s="68"/>
      <c r="N96" s="553"/>
      <c r="O96" s="68">
        <v>0</v>
      </c>
      <c r="P96" s="68"/>
      <c r="Q96" s="68">
        <v>0</v>
      </c>
      <c r="R96" s="68">
        <v>4.5830000000000002</v>
      </c>
      <c r="S96" s="68">
        <v>0</v>
      </c>
      <c r="T96" s="68">
        <v>4.5830000000000002</v>
      </c>
      <c r="U96" s="316">
        <f t="shared" si="61"/>
        <v>4.5830000000000002</v>
      </c>
      <c r="V96" s="68">
        <v>4.5830000000000002</v>
      </c>
      <c r="W96" s="68">
        <v>0</v>
      </c>
      <c r="X96" s="68">
        <v>0</v>
      </c>
      <c r="Y96" s="68">
        <f t="shared" si="62"/>
        <v>4.5830000000000002</v>
      </c>
      <c r="Z96" s="68">
        <f t="shared" si="63"/>
        <v>0</v>
      </c>
      <c r="AA96" s="68">
        <v>0</v>
      </c>
      <c r="AB96" s="68">
        <v>0</v>
      </c>
      <c r="AC96" s="68">
        <v>0</v>
      </c>
      <c r="AD96" s="68">
        <v>0</v>
      </c>
      <c r="AE96" s="68"/>
      <c r="AF96" s="68"/>
      <c r="AG96" s="68"/>
      <c r="AH96" s="68"/>
      <c r="AI96" s="68">
        <v>0</v>
      </c>
      <c r="AJ96" s="68">
        <f>SUM(AK96:AN96)</f>
        <v>0</v>
      </c>
      <c r="AK96" s="68">
        <v>0</v>
      </c>
      <c r="AL96" s="68">
        <v>0</v>
      </c>
      <c r="AM96" s="68">
        <v>0</v>
      </c>
      <c r="AN96" s="68">
        <v>0</v>
      </c>
      <c r="AO96" s="68"/>
      <c r="AP96" s="68"/>
      <c r="AQ96" s="68"/>
      <c r="AR96" s="68"/>
      <c r="AS96" s="68">
        <v>0</v>
      </c>
      <c r="AT96" s="68">
        <f>SUM(AU96:AX96)</f>
        <v>0</v>
      </c>
      <c r="AU96" s="68">
        <v>0</v>
      </c>
      <c r="AV96" s="68">
        <v>0</v>
      </c>
      <c r="AW96" s="68">
        <v>0</v>
      </c>
      <c r="AX96" s="68">
        <v>0</v>
      </c>
      <c r="AY96" s="316">
        <f t="shared" si="64"/>
        <v>0</v>
      </c>
      <c r="AZ96" s="68"/>
      <c r="BA96" s="68"/>
      <c r="BB96" s="68">
        <v>0</v>
      </c>
      <c r="BC96" s="68"/>
      <c r="BD96" s="316">
        <f t="shared" si="65"/>
        <v>0</v>
      </c>
      <c r="BE96" s="68">
        <v>0</v>
      </c>
      <c r="BF96" s="68">
        <v>0</v>
      </c>
      <c r="BG96" s="68"/>
      <c r="BH96" s="68">
        <v>0</v>
      </c>
      <c r="BI96" s="316">
        <f t="shared" si="66"/>
        <v>0</v>
      </c>
      <c r="BJ96" s="68"/>
      <c r="BK96" s="68"/>
      <c r="BL96" s="68">
        <v>0</v>
      </c>
      <c r="BM96" s="68"/>
      <c r="BN96" s="316">
        <f t="shared" si="67"/>
        <v>0</v>
      </c>
      <c r="BO96" s="68"/>
      <c r="BP96" s="68"/>
      <c r="BQ96" s="68"/>
      <c r="BR96" s="68"/>
      <c r="BS96" s="316">
        <f t="shared" si="68"/>
        <v>0</v>
      </c>
      <c r="BT96" s="68"/>
      <c r="BU96" s="68"/>
      <c r="BV96" s="68"/>
      <c r="BW96" s="68"/>
      <c r="BX96" s="316">
        <f t="shared" si="69"/>
        <v>4.5830000000000002</v>
      </c>
      <c r="BY96" s="68"/>
      <c r="BZ96" s="68"/>
      <c r="CA96" s="316">
        <f>'1-2027'!AW85</f>
        <v>4.5830000000000002</v>
      </c>
      <c r="CB96" s="68"/>
      <c r="CC96" s="316">
        <f t="shared" si="70"/>
        <v>4.5830000000000002</v>
      </c>
      <c r="CD96" s="68"/>
      <c r="CE96" s="68"/>
      <c r="CF96" s="68">
        <f>'1-2027'!AX85</f>
        <v>4.5830000000000002</v>
      </c>
      <c r="CG96" s="68"/>
      <c r="CH96" s="316">
        <f t="shared" si="71"/>
        <v>4.5830000000000002</v>
      </c>
      <c r="CI96" s="316">
        <f t="shared" si="72"/>
        <v>0</v>
      </c>
      <c r="CJ96" s="316">
        <f t="shared" si="72"/>
        <v>0</v>
      </c>
      <c r="CK96" s="316">
        <f t="shared" si="73"/>
        <v>4.5830000000000002</v>
      </c>
      <c r="CL96" s="315">
        <f t="shared" si="74"/>
        <v>0</v>
      </c>
      <c r="CM96" s="316">
        <f t="shared" si="75"/>
        <v>4.5830000000000002</v>
      </c>
      <c r="CN96" s="68"/>
      <c r="CO96" s="68"/>
      <c r="CP96" s="316">
        <f t="shared" si="76"/>
        <v>4.5830000000000002</v>
      </c>
      <c r="CQ96" s="316"/>
      <c r="CR96" s="68" t="s">
        <v>1693</v>
      </c>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row>
    <row r="97" spans="1:128" s="64" customFormat="1" ht="33" customHeight="1" x14ac:dyDescent="0.25">
      <c r="A97" s="63"/>
      <c r="B97" s="67" t="s">
        <v>126</v>
      </c>
      <c r="C97" s="313" t="s">
        <v>1433</v>
      </c>
      <c r="D97" s="67" t="s">
        <v>1641</v>
      </c>
      <c r="E97" s="309" t="s">
        <v>673</v>
      </c>
      <c r="F97" s="67" t="s">
        <v>1444</v>
      </c>
      <c r="G97" s="67" t="s">
        <v>1650</v>
      </c>
      <c r="H97" s="67" t="s">
        <v>1650</v>
      </c>
      <c r="I97" s="68">
        <v>4.6980000000000004</v>
      </c>
      <c r="J97" s="68">
        <v>49.94</v>
      </c>
      <c r="K97" s="552">
        <v>43983</v>
      </c>
      <c r="L97" s="68">
        <v>4.6980000000000004</v>
      </c>
      <c r="M97" s="68">
        <v>49.94</v>
      </c>
      <c r="N97" s="552">
        <v>44013</v>
      </c>
      <c r="O97" s="68">
        <v>0</v>
      </c>
      <c r="P97" s="68"/>
      <c r="Q97" s="68">
        <v>0</v>
      </c>
      <c r="R97" s="68">
        <v>0</v>
      </c>
      <c r="S97" s="68">
        <v>0</v>
      </c>
      <c r="T97" s="68"/>
      <c r="U97" s="316">
        <f t="shared" si="61"/>
        <v>5.5000010000000001</v>
      </c>
      <c r="V97" s="68">
        <v>49.94</v>
      </c>
      <c r="W97" s="68">
        <v>0</v>
      </c>
      <c r="X97" s="68">
        <v>0</v>
      </c>
      <c r="Y97" s="68">
        <f t="shared" si="62"/>
        <v>49.94</v>
      </c>
      <c r="Z97" s="68">
        <f t="shared" si="63"/>
        <v>0</v>
      </c>
      <c r="AA97" s="68">
        <v>0</v>
      </c>
      <c r="AB97" s="68">
        <v>0</v>
      </c>
      <c r="AC97" s="68">
        <v>0</v>
      </c>
      <c r="AD97" s="68">
        <v>0</v>
      </c>
      <c r="AE97" s="68"/>
      <c r="AF97" s="68"/>
      <c r="AG97" s="68"/>
      <c r="AH97" s="68"/>
      <c r="AI97" s="68">
        <v>0</v>
      </c>
      <c r="AJ97" s="316">
        <f t="shared" si="77"/>
        <v>0</v>
      </c>
      <c r="AK97" s="68">
        <v>0</v>
      </c>
      <c r="AL97" s="68">
        <v>0</v>
      </c>
      <c r="AM97" s="68">
        <v>0</v>
      </c>
      <c r="AN97" s="68">
        <v>0</v>
      </c>
      <c r="AO97" s="68"/>
      <c r="AP97" s="68"/>
      <c r="AQ97" s="68"/>
      <c r="AR97" s="68"/>
      <c r="AS97" s="68">
        <v>0</v>
      </c>
      <c r="AT97" s="316">
        <f t="shared" si="78"/>
        <v>0</v>
      </c>
      <c r="AU97" s="68">
        <v>0</v>
      </c>
      <c r="AV97" s="68">
        <v>0</v>
      </c>
      <c r="AW97" s="316">
        <v>0</v>
      </c>
      <c r="AX97" s="68">
        <v>0</v>
      </c>
      <c r="AY97" s="316">
        <f t="shared" si="64"/>
        <v>0</v>
      </c>
      <c r="AZ97" s="315"/>
      <c r="BA97" s="315"/>
      <c r="BB97" s="316">
        <v>0</v>
      </c>
      <c r="BC97" s="315"/>
      <c r="BD97" s="316">
        <f t="shared" si="65"/>
        <v>0</v>
      </c>
      <c r="BE97" s="68">
        <v>0</v>
      </c>
      <c r="BF97" s="68">
        <v>0</v>
      </c>
      <c r="BG97" s="68"/>
      <c r="BH97" s="68">
        <v>0</v>
      </c>
      <c r="BI97" s="316">
        <f t="shared" si="66"/>
        <v>0</v>
      </c>
      <c r="BJ97" s="315"/>
      <c r="BK97" s="315"/>
      <c r="BL97" s="315">
        <v>0</v>
      </c>
      <c r="BM97" s="315"/>
      <c r="BN97" s="316">
        <f t="shared" si="67"/>
        <v>9.9999999999999995E-7</v>
      </c>
      <c r="BO97" s="316"/>
      <c r="BP97" s="316"/>
      <c r="BQ97" s="316">
        <v>9.9999999999999995E-7</v>
      </c>
      <c r="BR97" s="315"/>
      <c r="BS97" s="316">
        <f t="shared" si="68"/>
        <v>20.393999999999998</v>
      </c>
      <c r="BT97" s="315"/>
      <c r="BU97" s="315"/>
      <c r="BV97" s="316">
        <f>'1-2026'!AX86</f>
        <v>20.393999999999998</v>
      </c>
      <c r="BW97" s="315"/>
      <c r="BX97" s="316">
        <f t="shared" si="69"/>
        <v>5.5</v>
      </c>
      <c r="BY97" s="316"/>
      <c r="BZ97" s="316"/>
      <c r="CA97" s="316">
        <f>'1-2027'!AW86</f>
        <v>5.5</v>
      </c>
      <c r="CB97" s="315"/>
      <c r="CC97" s="316">
        <f t="shared" si="70"/>
        <v>12.157999999999999</v>
      </c>
      <c r="CD97" s="315"/>
      <c r="CE97" s="315"/>
      <c r="CF97" s="316">
        <f>'1-2027'!AX86</f>
        <v>12.157999999999999</v>
      </c>
      <c r="CG97" s="315"/>
      <c r="CH97" s="316">
        <f t="shared" si="71"/>
        <v>5.5000010000000001</v>
      </c>
      <c r="CI97" s="316">
        <f t="shared" si="72"/>
        <v>0</v>
      </c>
      <c r="CJ97" s="316">
        <f t="shared" si="72"/>
        <v>0</v>
      </c>
      <c r="CK97" s="316">
        <f t="shared" si="73"/>
        <v>5.5000010000000001</v>
      </c>
      <c r="CL97" s="315">
        <f t="shared" si="74"/>
        <v>0</v>
      </c>
      <c r="CM97" s="316">
        <f t="shared" si="75"/>
        <v>32.552</v>
      </c>
      <c r="CN97" s="315"/>
      <c r="CO97" s="315"/>
      <c r="CP97" s="316">
        <f t="shared" si="76"/>
        <v>32.552</v>
      </c>
      <c r="CQ97" s="316"/>
      <c r="CR97" s="68" t="s">
        <v>1695</v>
      </c>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row>
    <row r="98" spans="1:128" s="64" customFormat="1" ht="33" customHeight="1" x14ac:dyDescent="0.25">
      <c r="A98" s="63"/>
      <c r="B98" s="67" t="s">
        <v>126</v>
      </c>
      <c r="C98" s="620" t="s">
        <v>1434</v>
      </c>
      <c r="D98" s="421" t="s">
        <v>1623</v>
      </c>
      <c r="E98" s="309" t="s">
        <v>673</v>
      </c>
      <c r="F98" s="67" t="s">
        <v>1422</v>
      </c>
      <c r="G98" s="67" t="s">
        <v>1422</v>
      </c>
      <c r="H98" s="67" t="s">
        <v>1443</v>
      </c>
      <c r="I98" s="68">
        <v>0.47699999999999998</v>
      </c>
      <c r="J98" s="68">
        <v>4.3140000000000001</v>
      </c>
      <c r="K98" s="552">
        <v>44440</v>
      </c>
      <c r="L98" s="68">
        <v>0.47699999999999998</v>
      </c>
      <c r="M98" s="68">
        <v>4.3140000000000001</v>
      </c>
      <c r="N98" s="552">
        <v>44440</v>
      </c>
      <c r="O98" s="68"/>
      <c r="P98" s="68"/>
      <c r="Q98" s="68"/>
      <c r="R98" s="68"/>
      <c r="S98" s="68"/>
      <c r="T98" s="68"/>
      <c r="U98" s="316">
        <f t="shared" si="61"/>
        <v>4.3140010000000002</v>
      </c>
      <c r="V98" s="68">
        <v>4.3140000000000001</v>
      </c>
      <c r="W98" s="68"/>
      <c r="X98" s="68"/>
      <c r="Y98" s="68">
        <f t="shared" si="62"/>
        <v>4.3140000000000001</v>
      </c>
      <c r="Z98" s="68"/>
      <c r="AA98" s="68"/>
      <c r="AB98" s="68"/>
      <c r="AC98" s="68"/>
      <c r="AD98" s="68"/>
      <c r="AE98" s="68"/>
      <c r="AF98" s="68"/>
      <c r="AG98" s="68"/>
      <c r="AH98" s="68"/>
      <c r="AI98" s="68"/>
      <c r="AJ98" s="316"/>
      <c r="AK98" s="68"/>
      <c r="AL98" s="68"/>
      <c r="AM98" s="68"/>
      <c r="AN98" s="68"/>
      <c r="AO98" s="68"/>
      <c r="AP98" s="68"/>
      <c r="AQ98" s="68"/>
      <c r="AR98" s="68"/>
      <c r="AS98" s="68"/>
      <c r="AT98" s="316">
        <f t="shared" si="78"/>
        <v>4.3140000000000001</v>
      </c>
      <c r="AU98" s="68"/>
      <c r="AV98" s="68"/>
      <c r="AW98" s="316">
        <f>'1-2024'!AW86</f>
        <v>4.3140000000000001</v>
      </c>
      <c r="AX98" s="68"/>
      <c r="AY98" s="316">
        <f t="shared" si="64"/>
        <v>1E-4</v>
      </c>
      <c r="AZ98" s="315"/>
      <c r="BA98" s="315"/>
      <c r="BB98" s="316">
        <v>1E-4</v>
      </c>
      <c r="BC98" s="315"/>
      <c r="BD98" s="316">
        <f t="shared" si="65"/>
        <v>0</v>
      </c>
      <c r="BE98" s="68"/>
      <c r="BF98" s="68"/>
      <c r="BG98" s="68"/>
      <c r="BH98" s="68"/>
      <c r="BI98" s="316"/>
      <c r="BJ98" s="315"/>
      <c r="BK98" s="315"/>
      <c r="BL98" s="315"/>
      <c r="BM98" s="315"/>
      <c r="BN98" s="316">
        <f t="shared" si="67"/>
        <v>9.9999999999999995E-7</v>
      </c>
      <c r="BO98" s="316"/>
      <c r="BP98" s="316"/>
      <c r="BQ98" s="316">
        <v>9.9999999999999995E-7</v>
      </c>
      <c r="BR98" s="315"/>
      <c r="BS98" s="316">
        <f t="shared" si="68"/>
        <v>4.3140000000000001</v>
      </c>
      <c r="BT98" s="315"/>
      <c r="BU98" s="315"/>
      <c r="BV98" s="316">
        <f>'1-2026'!AX87</f>
        <v>4.3140000000000001</v>
      </c>
      <c r="BW98" s="315"/>
      <c r="BX98" s="316">
        <f t="shared" si="69"/>
        <v>0</v>
      </c>
      <c r="BY98" s="316"/>
      <c r="BZ98" s="316"/>
      <c r="CA98" s="316"/>
      <c r="CB98" s="315"/>
      <c r="CC98" s="316">
        <f t="shared" si="70"/>
        <v>0</v>
      </c>
      <c r="CD98" s="315"/>
      <c r="CE98" s="315"/>
      <c r="CF98" s="315"/>
      <c r="CG98" s="315"/>
      <c r="CH98" s="316">
        <f t="shared" si="71"/>
        <v>4.3140010000000002</v>
      </c>
      <c r="CI98" s="316"/>
      <c r="CJ98" s="316"/>
      <c r="CK98" s="316">
        <f t="shared" si="73"/>
        <v>4.3140010000000002</v>
      </c>
      <c r="CL98" s="315"/>
      <c r="CM98" s="316">
        <f t="shared" si="75"/>
        <v>4.3140999999999998</v>
      </c>
      <c r="CN98" s="315"/>
      <c r="CO98" s="315"/>
      <c r="CP98" s="316">
        <f t="shared" si="76"/>
        <v>4.3140999999999998</v>
      </c>
      <c r="CQ98" s="316"/>
      <c r="CR98" s="68" t="s">
        <v>1695</v>
      </c>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row>
    <row r="99" spans="1:128" s="64" customFormat="1" ht="33" customHeight="1" x14ac:dyDescent="0.25">
      <c r="A99" s="63"/>
      <c r="B99" s="67" t="s">
        <v>126</v>
      </c>
      <c r="C99" s="620" t="s">
        <v>1437</v>
      </c>
      <c r="D99" s="421" t="s">
        <v>1624</v>
      </c>
      <c r="E99" s="309" t="s">
        <v>673</v>
      </c>
      <c r="F99" s="67" t="s">
        <v>1422</v>
      </c>
      <c r="G99" s="67" t="s">
        <v>1444</v>
      </c>
      <c r="H99" s="67" t="s">
        <v>1444</v>
      </c>
      <c r="I99" s="68">
        <v>0</v>
      </c>
      <c r="J99" s="68">
        <v>0</v>
      </c>
      <c r="K99" s="552"/>
      <c r="L99" s="68"/>
      <c r="M99" s="68"/>
      <c r="N99" s="552"/>
      <c r="O99" s="68">
        <v>0</v>
      </c>
      <c r="P99" s="68"/>
      <c r="Q99" s="68"/>
      <c r="R99" s="68">
        <v>4.5830000000000002</v>
      </c>
      <c r="S99" s="68"/>
      <c r="T99" s="68">
        <v>4.5830000000000002</v>
      </c>
      <c r="U99" s="316">
        <f t="shared" si="61"/>
        <v>4.5830000000000002</v>
      </c>
      <c r="V99" s="68">
        <v>4.5830000000000002</v>
      </c>
      <c r="W99" s="68">
        <v>0</v>
      </c>
      <c r="X99" s="68">
        <v>0</v>
      </c>
      <c r="Y99" s="68">
        <f t="shared" si="62"/>
        <v>4.5830000000000002</v>
      </c>
      <c r="Z99" s="68">
        <f t="shared" si="63"/>
        <v>0</v>
      </c>
      <c r="AA99" s="68">
        <v>0</v>
      </c>
      <c r="AB99" s="68">
        <v>0</v>
      </c>
      <c r="AC99" s="68">
        <v>0</v>
      </c>
      <c r="AD99" s="68">
        <v>0</v>
      </c>
      <c r="AE99" s="68"/>
      <c r="AF99" s="68"/>
      <c r="AG99" s="68"/>
      <c r="AH99" s="68"/>
      <c r="AI99" s="68"/>
      <c r="AJ99" s="316">
        <f t="shared" si="77"/>
        <v>0</v>
      </c>
      <c r="AK99" s="68">
        <v>0</v>
      </c>
      <c r="AL99" s="68">
        <v>0</v>
      </c>
      <c r="AM99" s="68">
        <v>0</v>
      </c>
      <c r="AN99" s="68">
        <v>0</v>
      </c>
      <c r="AO99" s="68"/>
      <c r="AP99" s="68"/>
      <c r="AQ99" s="68"/>
      <c r="AR99" s="68"/>
      <c r="AS99" s="68"/>
      <c r="AT99" s="316">
        <f t="shared" si="78"/>
        <v>1.5</v>
      </c>
      <c r="AU99" s="68">
        <v>0</v>
      </c>
      <c r="AV99" s="68">
        <v>0</v>
      </c>
      <c r="AW99" s="316">
        <f>'1-2024'!AW88</f>
        <v>1.5</v>
      </c>
      <c r="AX99" s="68">
        <v>0</v>
      </c>
      <c r="AY99" s="316">
        <f t="shared" si="64"/>
        <v>1.5</v>
      </c>
      <c r="AZ99" s="315"/>
      <c r="BA99" s="315"/>
      <c r="BB99" s="316">
        <v>1.5</v>
      </c>
      <c r="BC99" s="315"/>
      <c r="BD99" s="316">
        <f t="shared" si="65"/>
        <v>0</v>
      </c>
      <c r="BE99" s="68">
        <v>0</v>
      </c>
      <c r="BF99" s="68">
        <v>0</v>
      </c>
      <c r="BG99" s="68"/>
      <c r="BH99" s="68">
        <v>0</v>
      </c>
      <c r="BI99" s="316">
        <f t="shared" si="66"/>
        <v>0</v>
      </c>
      <c r="BJ99" s="315"/>
      <c r="BK99" s="315"/>
      <c r="BL99" s="315">
        <v>0</v>
      </c>
      <c r="BM99" s="315"/>
      <c r="BN99" s="316">
        <f t="shared" si="67"/>
        <v>0</v>
      </c>
      <c r="BO99" s="316"/>
      <c r="BP99" s="316"/>
      <c r="BQ99" s="316"/>
      <c r="BR99" s="315"/>
      <c r="BS99" s="315"/>
      <c r="BT99" s="315"/>
      <c r="BU99" s="315"/>
      <c r="BV99" s="315"/>
      <c r="BW99" s="315"/>
      <c r="BX99" s="316">
        <f t="shared" si="69"/>
        <v>3.0830000000000002</v>
      </c>
      <c r="BY99" s="316"/>
      <c r="BZ99" s="316"/>
      <c r="CA99" s="316">
        <f>'1-2027'!AW87</f>
        <v>3.0830000000000002</v>
      </c>
      <c r="CB99" s="315"/>
      <c r="CC99" s="316">
        <f t="shared" si="70"/>
        <v>3.0830000000000002</v>
      </c>
      <c r="CD99" s="315"/>
      <c r="CE99" s="315"/>
      <c r="CF99" s="316">
        <f>'1-2027'!AX87</f>
        <v>3.0830000000000002</v>
      </c>
      <c r="CG99" s="315"/>
      <c r="CH99" s="316">
        <f t="shared" si="71"/>
        <v>4.5830000000000002</v>
      </c>
      <c r="CI99" s="316"/>
      <c r="CJ99" s="316"/>
      <c r="CK99" s="316">
        <f t="shared" si="73"/>
        <v>4.5830000000000002</v>
      </c>
      <c r="CL99" s="315">
        <f t="shared" si="74"/>
        <v>0</v>
      </c>
      <c r="CM99" s="316">
        <f t="shared" si="75"/>
        <v>4.5830000000000002</v>
      </c>
      <c r="CN99" s="315"/>
      <c r="CO99" s="315"/>
      <c r="CP99" s="316">
        <f t="shared" si="76"/>
        <v>4.5830000000000002</v>
      </c>
      <c r="CQ99" s="316"/>
      <c r="CR99" s="383" t="s">
        <v>1693</v>
      </c>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row>
    <row r="100" spans="1:128" s="64" customFormat="1" ht="48" customHeight="1" x14ac:dyDescent="0.25">
      <c r="A100" s="63"/>
      <c r="B100" s="416" t="s">
        <v>724</v>
      </c>
      <c r="C100" s="602" t="s">
        <v>177</v>
      </c>
      <c r="D100" s="601" t="s">
        <v>93</v>
      </c>
      <c r="E100" s="412" t="s">
        <v>180</v>
      </c>
      <c r="F100" s="412" t="s">
        <v>180</v>
      </c>
      <c r="G100" s="412" t="s">
        <v>180</v>
      </c>
      <c r="H100" s="601"/>
      <c r="I100" s="404">
        <v>0</v>
      </c>
      <c r="J100" s="404">
        <v>0</v>
      </c>
      <c r="K100" s="404">
        <v>0</v>
      </c>
      <c r="L100" s="404">
        <v>0</v>
      </c>
      <c r="M100" s="404">
        <v>0</v>
      </c>
      <c r="N100" s="404">
        <v>0</v>
      </c>
      <c r="O100" s="404">
        <v>0</v>
      </c>
      <c r="P100" s="404">
        <v>0</v>
      </c>
      <c r="Q100" s="404">
        <v>0</v>
      </c>
      <c r="R100" s="404">
        <v>0</v>
      </c>
      <c r="S100" s="404">
        <v>0</v>
      </c>
      <c r="T100" s="404">
        <v>0</v>
      </c>
      <c r="U100" s="404">
        <v>0</v>
      </c>
      <c r="V100" s="404">
        <v>0</v>
      </c>
      <c r="W100" s="404">
        <v>0</v>
      </c>
      <c r="X100" s="404">
        <v>0</v>
      </c>
      <c r="Y100" s="404">
        <v>0</v>
      </c>
      <c r="Z100" s="404">
        <v>0</v>
      </c>
      <c r="AA100" s="404">
        <v>0</v>
      </c>
      <c r="AB100" s="404">
        <v>0</v>
      </c>
      <c r="AC100" s="404">
        <v>0</v>
      </c>
      <c r="AD100" s="404">
        <v>0</v>
      </c>
      <c r="AE100" s="404">
        <v>0</v>
      </c>
      <c r="AF100" s="404">
        <v>0</v>
      </c>
      <c r="AG100" s="404">
        <v>0</v>
      </c>
      <c r="AH100" s="404">
        <v>0</v>
      </c>
      <c r="AI100" s="404">
        <v>0</v>
      </c>
      <c r="AJ100" s="404">
        <v>0</v>
      </c>
      <c r="AK100" s="404">
        <v>0</v>
      </c>
      <c r="AL100" s="404">
        <v>0</v>
      </c>
      <c r="AM100" s="404">
        <v>0</v>
      </c>
      <c r="AN100" s="404">
        <v>0</v>
      </c>
      <c r="AO100" s="404">
        <v>0</v>
      </c>
      <c r="AP100" s="404">
        <v>0</v>
      </c>
      <c r="AQ100" s="404">
        <v>0</v>
      </c>
      <c r="AR100" s="404">
        <v>0</v>
      </c>
      <c r="AS100" s="404">
        <v>0</v>
      </c>
      <c r="AT100" s="404">
        <v>0</v>
      </c>
      <c r="AU100" s="404">
        <v>0</v>
      </c>
      <c r="AV100" s="404">
        <v>0</v>
      </c>
      <c r="AW100" s="404">
        <v>0</v>
      </c>
      <c r="AX100" s="404">
        <v>0</v>
      </c>
      <c r="AY100" s="404">
        <v>0</v>
      </c>
      <c r="AZ100" s="404">
        <v>0</v>
      </c>
      <c r="BA100" s="404">
        <v>0</v>
      </c>
      <c r="BB100" s="404">
        <v>0</v>
      </c>
      <c r="BC100" s="404">
        <v>0</v>
      </c>
      <c r="BD100" s="404">
        <v>0</v>
      </c>
      <c r="BE100" s="404">
        <v>0</v>
      </c>
      <c r="BF100" s="404">
        <v>0</v>
      </c>
      <c r="BG100" s="404">
        <v>0</v>
      </c>
      <c r="BH100" s="404">
        <v>0</v>
      </c>
      <c r="BI100" s="404">
        <v>0</v>
      </c>
      <c r="BJ100" s="404">
        <v>0</v>
      </c>
      <c r="BK100" s="404">
        <v>0</v>
      </c>
      <c r="BL100" s="404">
        <v>0</v>
      </c>
      <c r="BM100" s="404">
        <v>0</v>
      </c>
      <c r="BN100" s="404">
        <v>0</v>
      </c>
      <c r="BO100" s="404">
        <v>0</v>
      </c>
      <c r="BP100" s="404">
        <v>0</v>
      </c>
      <c r="BQ100" s="404">
        <v>0</v>
      </c>
      <c r="BR100" s="404">
        <v>0</v>
      </c>
      <c r="BS100" s="404">
        <v>0</v>
      </c>
      <c r="BT100" s="404">
        <v>0</v>
      </c>
      <c r="BU100" s="404">
        <v>0</v>
      </c>
      <c r="BV100" s="404">
        <v>0</v>
      </c>
      <c r="BW100" s="404">
        <v>0</v>
      </c>
      <c r="BX100" s="404">
        <v>0</v>
      </c>
      <c r="BY100" s="404">
        <v>0</v>
      </c>
      <c r="BZ100" s="404">
        <v>0</v>
      </c>
      <c r="CA100" s="404">
        <v>0</v>
      </c>
      <c r="CB100" s="404">
        <v>0</v>
      </c>
      <c r="CC100" s="404">
        <v>0</v>
      </c>
      <c r="CD100" s="404">
        <v>0</v>
      </c>
      <c r="CE100" s="404">
        <v>0</v>
      </c>
      <c r="CF100" s="404">
        <v>0</v>
      </c>
      <c r="CG100" s="404">
        <v>0</v>
      </c>
      <c r="CH100" s="404">
        <v>0</v>
      </c>
      <c r="CI100" s="404">
        <v>0</v>
      </c>
      <c r="CJ100" s="404">
        <v>0</v>
      </c>
      <c r="CK100" s="404">
        <v>0</v>
      </c>
      <c r="CL100" s="405">
        <f t="shared" si="74"/>
        <v>0</v>
      </c>
      <c r="CM100" s="404"/>
      <c r="CN100" s="405"/>
      <c r="CO100" s="405"/>
      <c r="CP100" s="404"/>
      <c r="CQ100" s="404"/>
      <c r="CR100" s="634"/>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row>
    <row r="101" spans="1:128" s="64" customFormat="1" ht="48" customHeight="1" x14ac:dyDescent="0.25">
      <c r="A101" s="63"/>
      <c r="B101" s="416" t="s">
        <v>732</v>
      </c>
      <c r="C101" s="417" t="s">
        <v>179</v>
      </c>
      <c r="D101" s="416" t="s">
        <v>93</v>
      </c>
      <c r="E101" s="412" t="s">
        <v>180</v>
      </c>
      <c r="F101" s="412" t="s">
        <v>180</v>
      </c>
      <c r="G101" s="412" t="s">
        <v>180</v>
      </c>
      <c r="H101" s="635" t="s">
        <v>180</v>
      </c>
      <c r="I101" s="405">
        <v>0</v>
      </c>
      <c r="J101" s="405">
        <v>0</v>
      </c>
      <c r="K101" s="405">
        <v>0</v>
      </c>
      <c r="L101" s="405">
        <v>0</v>
      </c>
      <c r="M101" s="405">
        <v>0</v>
      </c>
      <c r="N101" s="405">
        <v>0</v>
      </c>
      <c r="O101" s="405">
        <v>0</v>
      </c>
      <c r="P101" s="405">
        <v>0</v>
      </c>
      <c r="Q101" s="405">
        <v>0</v>
      </c>
      <c r="R101" s="405">
        <v>0</v>
      </c>
      <c r="S101" s="405">
        <v>0</v>
      </c>
      <c r="T101" s="405">
        <v>0</v>
      </c>
      <c r="U101" s="405">
        <v>0</v>
      </c>
      <c r="V101" s="405">
        <v>0</v>
      </c>
      <c r="W101" s="405">
        <v>0</v>
      </c>
      <c r="X101" s="405">
        <v>0</v>
      </c>
      <c r="Y101" s="405">
        <v>0</v>
      </c>
      <c r="Z101" s="405">
        <v>0</v>
      </c>
      <c r="AA101" s="405">
        <v>0</v>
      </c>
      <c r="AB101" s="405">
        <v>0</v>
      </c>
      <c r="AC101" s="405">
        <v>0</v>
      </c>
      <c r="AD101" s="405">
        <v>0</v>
      </c>
      <c r="AE101" s="405">
        <v>0</v>
      </c>
      <c r="AF101" s="405">
        <v>0</v>
      </c>
      <c r="AG101" s="405">
        <v>0</v>
      </c>
      <c r="AH101" s="405">
        <v>0</v>
      </c>
      <c r="AI101" s="405">
        <v>0</v>
      </c>
      <c r="AJ101" s="405">
        <v>0</v>
      </c>
      <c r="AK101" s="405">
        <v>0</v>
      </c>
      <c r="AL101" s="405">
        <v>0</v>
      </c>
      <c r="AM101" s="405">
        <v>0</v>
      </c>
      <c r="AN101" s="405">
        <v>0</v>
      </c>
      <c r="AO101" s="405">
        <v>0</v>
      </c>
      <c r="AP101" s="405">
        <v>0</v>
      </c>
      <c r="AQ101" s="405">
        <v>0</v>
      </c>
      <c r="AR101" s="405">
        <v>0</v>
      </c>
      <c r="AS101" s="405">
        <v>0</v>
      </c>
      <c r="AT101" s="405">
        <v>0</v>
      </c>
      <c r="AU101" s="405">
        <v>0</v>
      </c>
      <c r="AV101" s="405">
        <v>0</v>
      </c>
      <c r="AW101" s="405">
        <v>0</v>
      </c>
      <c r="AX101" s="405">
        <v>0</v>
      </c>
      <c r="AY101" s="405">
        <v>0</v>
      </c>
      <c r="AZ101" s="405">
        <v>0</v>
      </c>
      <c r="BA101" s="405">
        <v>0</v>
      </c>
      <c r="BB101" s="405">
        <v>0</v>
      </c>
      <c r="BC101" s="405">
        <v>0</v>
      </c>
      <c r="BD101" s="405">
        <v>0</v>
      </c>
      <c r="BE101" s="405">
        <v>0</v>
      </c>
      <c r="BF101" s="405">
        <v>0</v>
      </c>
      <c r="BG101" s="405">
        <v>0</v>
      </c>
      <c r="BH101" s="405">
        <v>0</v>
      </c>
      <c r="BI101" s="405">
        <v>0</v>
      </c>
      <c r="BJ101" s="405">
        <v>0</v>
      </c>
      <c r="BK101" s="405">
        <v>0</v>
      </c>
      <c r="BL101" s="405">
        <v>0</v>
      </c>
      <c r="BM101" s="405">
        <v>0</v>
      </c>
      <c r="BN101" s="405">
        <v>0</v>
      </c>
      <c r="BO101" s="405">
        <v>0</v>
      </c>
      <c r="BP101" s="405">
        <v>0</v>
      </c>
      <c r="BQ101" s="405">
        <v>0</v>
      </c>
      <c r="BR101" s="405">
        <v>0</v>
      </c>
      <c r="BS101" s="405">
        <v>0</v>
      </c>
      <c r="BT101" s="405">
        <v>0</v>
      </c>
      <c r="BU101" s="405">
        <v>0</v>
      </c>
      <c r="BV101" s="405">
        <v>0</v>
      </c>
      <c r="BW101" s="405">
        <v>0</v>
      </c>
      <c r="BX101" s="405">
        <v>0</v>
      </c>
      <c r="BY101" s="405">
        <v>0</v>
      </c>
      <c r="BZ101" s="405">
        <v>0</v>
      </c>
      <c r="CA101" s="405">
        <v>0</v>
      </c>
      <c r="CB101" s="405">
        <v>0</v>
      </c>
      <c r="CC101" s="405">
        <v>0</v>
      </c>
      <c r="CD101" s="405">
        <v>0</v>
      </c>
      <c r="CE101" s="405">
        <v>0</v>
      </c>
      <c r="CF101" s="405">
        <v>0</v>
      </c>
      <c r="CG101" s="405">
        <v>0</v>
      </c>
      <c r="CH101" s="405">
        <v>0</v>
      </c>
      <c r="CI101" s="405">
        <v>0</v>
      </c>
      <c r="CJ101" s="405">
        <v>0</v>
      </c>
      <c r="CK101" s="405">
        <v>0</v>
      </c>
      <c r="CL101" s="405">
        <v>0</v>
      </c>
      <c r="CM101" s="405"/>
      <c r="CN101" s="405"/>
      <c r="CO101" s="405"/>
      <c r="CP101" s="405"/>
      <c r="CQ101" s="405"/>
      <c r="CR101" s="414" t="s">
        <v>180</v>
      </c>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row>
    <row r="102" spans="1:128" s="64" customFormat="1" ht="48" customHeight="1" x14ac:dyDescent="0.25">
      <c r="A102" s="63"/>
      <c r="B102" s="416" t="s">
        <v>130</v>
      </c>
      <c r="C102" s="417" t="s">
        <v>1550</v>
      </c>
      <c r="D102" s="416" t="s">
        <v>93</v>
      </c>
      <c r="E102" s="412" t="s">
        <v>180</v>
      </c>
      <c r="F102" s="412" t="s">
        <v>180</v>
      </c>
      <c r="G102" s="412" t="s">
        <v>180</v>
      </c>
      <c r="H102" s="635" t="s">
        <v>180</v>
      </c>
      <c r="I102" s="414">
        <f>SUBTOTAL(9,I104:I150)</f>
        <v>0</v>
      </c>
      <c r="J102" s="414">
        <f>SUBTOTAL(9,J103:J150)</f>
        <v>90.218000000000004</v>
      </c>
      <c r="K102" s="414">
        <f t="shared" ref="K102:BV102" si="79">SUBTOTAL(9,K103:K150)</f>
        <v>0</v>
      </c>
      <c r="L102" s="414">
        <f t="shared" si="79"/>
        <v>0</v>
      </c>
      <c r="M102" s="414">
        <f t="shared" si="79"/>
        <v>90.218000000000004</v>
      </c>
      <c r="N102" s="414">
        <f t="shared" si="79"/>
        <v>0</v>
      </c>
      <c r="O102" s="414">
        <f t="shared" si="79"/>
        <v>0</v>
      </c>
      <c r="P102" s="414">
        <f t="shared" si="79"/>
        <v>0</v>
      </c>
      <c r="Q102" s="414">
        <f t="shared" si="79"/>
        <v>0</v>
      </c>
      <c r="R102" s="414">
        <f t="shared" si="79"/>
        <v>51.786100100100008</v>
      </c>
      <c r="S102" s="414">
        <f t="shared" si="79"/>
        <v>0</v>
      </c>
      <c r="T102" s="414">
        <f t="shared" si="79"/>
        <v>78.673000000000002</v>
      </c>
      <c r="U102" s="414">
        <f t="shared" si="79"/>
        <v>142.00401100001102</v>
      </c>
      <c r="V102" s="414">
        <f t="shared" si="79"/>
        <v>168.89099999999999</v>
      </c>
      <c r="W102" s="414">
        <f t="shared" si="79"/>
        <v>0</v>
      </c>
      <c r="X102" s="414">
        <f t="shared" si="79"/>
        <v>0</v>
      </c>
      <c r="Y102" s="414">
        <f t="shared" si="79"/>
        <v>0</v>
      </c>
      <c r="Z102" s="414">
        <f t="shared" si="79"/>
        <v>10</v>
      </c>
      <c r="AA102" s="414">
        <f t="shared" si="79"/>
        <v>0</v>
      </c>
      <c r="AB102" s="414">
        <f t="shared" si="79"/>
        <v>0</v>
      </c>
      <c r="AC102" s="414">
        <f t="shared" si="79"/>
        <v>10</v>
      </c>
      <c r="AD102" s="414">
        <f t="shared" si="79"/>
        <v>0</v>
      </c>
      <c r="AE102" s="414">
        <f t="shared" si="79"/>
        <v>0</v>
      </c>
      <c r="AF102" s="414">
        <f t="shared" si="79"/>
        <v>0</v>
      </c>
      <c r="AG102" s="414">
        <f t="shared" si="79"/>
        <v>0</v>
      </c>
      <c r="AH102" s="414">
        <f t="shared" si="79"/>
        <v>0</v>
      </c>
      <c r="AI102" s="414">
        <f t="shared" si="79"/>
        <v>0</v>
      </c>
      <c r="AJ102" s="414">
        <f t="shared" si="79"/>
        <v>10</v>
      </c>
      <c r="AK102" s="414">
        <f t="shared" si="79"/>
        <v>0</v>
      </c>
      <c r="AL102" s="414">
        <f t="shared" si="79"/>
        <v>0</v>
      </c>
      <c r="AM102" s="414">
        <f t="shared" si="79"/>
        <v>10</v>
      </c>
      <c r="AN102" s="414">
        <f t="shared" si="79"/>
        <v>0</v>
      </c>
      <c r="AO102" s="414">
        <f t="shared" si="79"/>
        <v>10</v>
      </c>
      <c r="AP102" s="414">
        <f t="shared" si="79"/>
        <v>0</v>
      </c>
      <c r="AQ102" s="414">
        <f t="shared" si="79"/>
        <v>0</v>
      </c>
      <c r="AR102" s="414">
        <f t="shared" si="79"/>
        <v>10</v>
      </c>
      <c r="AS102" s="414">
        <f t="shared" si="79"/>
        <v>0</v>
      </c>
      <c r="AT102" s="414">
        <f t="shared" si="79"/>
        <v>30.277001100001996</v>
      </c>
      <c r="AU102" s="414">
        <f t="shared" si="79"/>
        <v>0</v>
      </c>
      <c r="AV102" s="414">
        <f t="shared" si="79"/>
        <v>0</v>
      </c>
      <c r="AW102" s="414">
        <f t="shared" si="79"/>
        <v>30.277001100001996</v>
      </c>
      <c r="AX102" s="414">
        <f t="shared" si="79"/>
        <v>0</v>
      </c>
      <c r="AY102" s="414">
        <f t="shared" si="79"/>
        <v>37.914000000000001</v>
      </c>
      <c r="AZ102" s="414">
        <f t="shared" si="79"/>
        <v>0</v>
      </c>
      <c r="BA102" s="414">
        <f t="shared" si="79"/>
        <v>0</v>
      </c>
      <c r="BB102" s="414">
        <f t="shared" si="79"/>
        <v>37.914000000000001</v>
      </c>
      <c r="BC102" s="414">
        <f t="shared" si="79"/>
        <v>0</v>
      </c>
      <c r="BD102" s="414">
        <f t="shared" si="79"/>
        <v>53.444001</v>
      </c>
      <c r="BE102" s="414">
        <f t="shared" si="79"/>
        <v>0</v>
      </c>
      <c r="BF102" s="414">
        <f t="shared" si="79"/>
        <v>0</v>
      </c>
      <c r="BG102" s="414">
        <f t="shared" si="79"/>
        <v>53.444001</v>
      </c>
      <c r="BH102" s="414">
        <f t="shared" si="79"/>
        <v>0</v>
      </c>
      <c r="BI102" s="414">
        <f t="shared" si="79"/>
        <v>67.069000000000003</v>
      </c>
      <c r="BJ102" s="414">
        <f t="shared" si="79"/>
        <v>0</v>
      </c>
      <c r="BK102" s="414">
        <f t="shared" si="79"/>
        <v>0</v>
      </c>
      <c r="BL102" s="414">
        <f t="shared" si="79"/>
        <v>67.069000000000003</v>
      </c>
      <c r="BM102" s="414">
        <f t="shared" si="79"/>
        <v>0</v>
      </c>
      <c r="BN102" s="414">
        <f t="shared" si="79"/>
        <v>13.616</v>
      </c>
      <c r="BO102" s="414">
        <f t="shared" si="79"/>
        <v>0</v>
      </c>
      <c r="BP102" s="414">
        <f t="shared" si="79"/>
        <v>0</v>
      </c>
      <c r="BQ102" s="414">
        <f t="shared" si="79"/>
        <v>13.616</v>
      </c>
      <c r="BR102" s="414">
        <f t="shared" si="79"/>
        <v>0</v>
      </c>
      <c r="BS102" s="414">
        <f t="shared" si="79"/>
        <v>13.616</v>
      </c>
      <c r="BT102" s="414">
        <f t="shared" si="79"/>
        <v>0</v>
      </c>
      <c r="BU102" s="414">
        <f t="shared" si="79"/>
        <v>0</v>
      </c>
      <c r="BV102" s="414">
        <f t="shared" si="79"/>
        <v>13.616</v>
      </c>
      <c r="BW102" s="414">
        <f t="shared" ref="BW102:CQ102" si="80">SUBTOTAL(9,BW103:BW150)</f>
        <v>0</v>
      </c>
      <c r="BX102" s="414">
        <f t="shared" si="80"/>
        <v>34.667000000000002</v>
      </c>
      <c r="BY102" s="414">
        <f t="shared" si="80"/>
        <v>0</v>
      </c>
      <c r="BZ102" s="414">
        <f t="shared" si="80"/>
        <v>0</v>
      </c>
      <c r="CA102" s="414">
        <f t="shared" si="80"/>
        <v>34.667000000000002</v>
      </c>
      <c r="CB102" s="414">
        <f t="shared" si="80"/>
        <v>0</v>
      </c>
      <c r="CC102" s="414">
        <f t="shared" si="80"/>
        <v>28.842009999999998</v>
      </c>
      <c r="CD102" s="414">
        <f t="shared" si="80"/>
        <v>0</v>
      </c>
      <c r="CE102" s="414">
        <f t="shared" si="80"/>
        <v>0</v>
      </c>
      <c r="CF102" s="414">
        <f t="shared" si="80"/>
        <v>28.842009999999998</v>
      </c>
      <c r="CG102" s="414">
        <f t="shared" si="80"/>
        <v>0</v>
      </c>
      <c r="CH102" s="414">
        <f t="shared" si="80"/>
        <v>142.004002100002</v>
      </c>
      <c r="CI102" s="414">
        <f t="shared" si="80"/>
        <v>0</v>
      </c>
      <c r="CJ102" s="414">
        <f t="shared" si="80"/>
        <v>0</v>
      </c>
      <c r="CK102" s="414">
        <f t="shared" si="80"/>
        <v>142.004002100002</v>
      </c>
      <c r="CL102" s="414">
        <f t="shared" si="80"/>
        <v>0</v>
      </c>
      <c r="CM102" s="414">
        <f t="shared" si="80"/>
        <v>147.44100999999998</v>
      </c>
      <c r="CN102" s="414">
        <f t="shared" si="80"/>
        <v>0</v>
      </c>
      <c r="CO102" s="414">
        <f t="shared" si="80"/>
        <v>0</v>
      </c>
      <c r="CP102" s="414">
        <f t="shared" si="80"/>
        <v>147.44100999999998</v>
      </c>
      <c r="CQ102" s="414">
        <f t="shared" si="80"/>
        <v>0</v>
      </c>
      <c r="CR102" s="414" t="s">
        <v>180</v>
      </c>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row>
    <row r="103" spans="1:128" s="64" customFormat="1" ht="48" customHeight="1" x14ac:dyDescent="0.25">
      <c r="A103" s="63"/>
      <c r="B103" s="416" t="s">
        <v>132</v>
      </c>
      <c r="C103" s="417" t="s">
        <v>793</v>
      </c>
      <c r="D103" s="416" t="s">
        <v>93</v>
      </c>
      <c r="E103" s="412" t="s">
        <v>180</v>
      </c>
      <c r="F103" s="412" t="s">
        <v>180</v>
      </c>
      <c r="G103" s="412" t="s">
        <v>180</v>
      </c>
      <c r="H103" s="601"/>
      <c r="I103" s="612">
        <v>0</v>
      </c>
      <c r="J103" s="612">
        <v>0</v>
      </c>
      <c r="K103" s="612">
        <v>0</v>
      </c>
      <c r="L103" s="612">
        <v>0</v>
      </c>
      <c r="M103" s="612">
        <v>0</v>
      </c>
      <c r="N103" s="612">
        <v>0</v>
      </c>
      <c r="O103" s="612">
        <v>0</v>
      </c>
      <c r="P103" s="612">
        <v>0</v>
      </c>
      <c r="Q103" s="612">
        <v>0</v>
      </c>
      <c r="R103" s="612">
        <v>0</v>
      </c>
      <c r="S103" s="612">
        <v>0</v>
      </c>
      <c r="T103" s="612">
        <v>0</v>
      </c>
      <c r="U103" s="612">
        <v>0</v>
      </c>
      <c r="V103" s="612">
        <v>0</v>
      </c>
      <c r="W103" s="612">
        <v>0</v>
      </c>
      <c r="X103" s="612">
        <v>0</v>
      </c>
      <c r="Y103" s="612">
        <v>0</v>
      </c>
      <c r="Z103" s="612">
        <v>0</v>
      </c>
      <c r="AA103" s="612">
        <v>0</v>
      </c>
      <c r="AB103" s="612">
        <v>0</v>
      </c>
      <c r="AC103" s="612">
        <v>0</v>
      </c>
      <c r="AD103" s="612">
        <v>0</v>
      </c>
      <c r="AE103" s="612">
        <v>0</v>
      </c>
      <c r="AF103" s="612">
        <v>0</v>
      </c>
      <c r="AG103" s="612">
        <v>0</v>
      </c>
      <c r="AH103" s="612">
        <v>0</v>
      </c>
      <c r="AI103" s="612">
        <v>0</v>
      </c>
      <c r="AJ103" s="612">
        <v>0</v>
      </c>
      <c r="AK103" s="612">
        <v>0</v>
      </c>
      <c r="AL103" s="612">
        <v>0</v>
      </c>
      <c r="AM103" s="612">
        <v>0</v>
      </c>
      <c r="AN103" s="612">
        <v>0</v>
      </c>
      <c r="AO103" s="612">
        <v>0</v>
      </c>
      <c r="AP103" s="612">
        <v>0</v>
      </c>
      <c r="AQ103" s="612">
        <v>0</v>
      </c>
      <c r="AR103" s="612">
        <v>0</v>
      </c>
      <c r="AS103" s="612">
        <v>0</v>
      </c>
      <c r="AT103" s="612">
        <v>0</v>
      </c>
      <c r="AU103" s="612">
        <v>0</v>
      </c>
      <c r="AV103" s="612">
        <v>0</v>
      </c>
      <c r="AW103" s="612">
        <v>0</v>
      </c>
      <c r="AX103" s="612">
        <v>0</v>
      </c>
      <c r="AY103" s="612">
        <v>0</v>
      </c>
      <c r="AZ103" s="612">
        <v>0</v>
      </c>
      <c r="BA103" s="612">
        <v>0</v>
      </c>
      <c r="BB103" s="612">
        <v>0</v>
      </c>
      <c r="BC103" s="612">
        <v>0</v>
      </c>
      <c r="BD103" s="612">
        <v>0</v>
      </c>
      <c r="BE103" s="612">
        <v>0</v>
      </c>
      <c r="BF103" s="612">
        <v>0</v>
      </c>
      <c r="BG103" s="612">
        <v>0</v>
      </c>
      <c r="BH103" s="612">
        <v>0</v>
      </c>
      <c r="BI103" s="612">
        <v>0</v>
      </c>
      <c r="BJ103" s="612">
        <v>0</v>
      </c>
      <c r="BK103" s="612">
        <v>0</v>
      </c>
      <c r="BL103" s="612">
        <v>0</v>
      </c>
      <c r="BM103" s="612">
        <v>0</v>
      </c>
      <c r="BN103" s="612">
        <v>0</v>
      </c>
      <c r="BO103" s="612">
        <v>0</v>
      </c>
      <c r="BP103" s="612">
        <v>0</v>
      </c>
      <c r="BQ103" s="612">
        <v>0</v>
      </c>
      <c r="BR103" s="612">
        <v>0</v>
      </c>
      <c r="BS103" s="612">
        <v>0</v>
      </c>
      <c r="BT103" s="612">
        <v>0</v>
      </c>
      <c r="BU103" s="612">
        <v>0</v>
      </c>
      <c r="BV103" s="612">
        <v>0</v>
      </c>
      <c r="BW103" s="612">
        <v>0</v>
      </c>
      <c r="BX103" s="612">
        <v>0</v>
      </c>
      <c r="BY103" s="612">
        <v>0</v>
      </c>
      <c r="BZ103" s="612">
        <v>0</v>
      </c>
      <c r="CA103" s="612">
        <v>0</v>
      </c>
      <c r="CB103" s="612">
        <v>0</v>
      </c>
      <c r="CC103" s="612">
        <v>0</v>
      </c>
      <c r="CD103" s="612">
        <v>0</v>
      </c>
      <c r="CE103" s="612">
        <v>0</v>
      </c>
      <c r="CF103" s="612">
        <v>0</v>
      </c>
      <c r="CG103" s="612">
        <v>0</v>
      </c>
      <c r="CH103" s="612">
        <v>0</v>
      </c>
      <c r="CI103" s="612">
        <v>0</v>
      </c>
      <c r="CJ103" s="612">
        <v>0</v>
      </c>
      <c r="CK103" s="612">
        <v>0</v>
      </c>
      <c r="CL103" s="612">
        <v>0</v>
      </c>
      <c r="CM103" s="612"/>
      <c r="CN103" s="612"/>
      <c r="CO103" s="612"/>
      <c r="CP103" s="612"/>
      <c r="CQ103" s="612"/>
      <c r="CR103" s="636"/>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row>
    <row r="104" spans="1:128" ht="48" customHeight="1" x14ac:dyDescent="0.25">
      <c r="B104" s="416" t="s">
        <v>134</v>
      </c>
      <c r="C104" s="417" t="s">
        <v>794</v>
      </c>
      <c r="D104" s="402" t="s">
        <v>93</v>
      </c>
      <c r="E104" s="412" t="s">
        <v>180</v>
      </c>
      <c r="F104" s="412" t="s">
        <v>180</v>
      </c>
      <c r="G104" s="412" t="s">
        <v>180</v>
      </c>
      <c r="H104" s="637"/>
      <c r="I104" s="612">
        <v>0</v>
      </c>
      <c r="J104" s="612">
        <v>0</v>
      </c>
      <c r="K104" s="612">
        <v>0</v>
      </c>
      <c r="L104" s="612">
        <v>0</v>
      </c>
      <c r="M104" s="612">
        <v>0</v>
      </c>
      <c r="N104" s="612">
        <v>0</v>
      </c>
      <c r="O104" s="612">
        <v>0</v>
      </c>
      <c r="P104" s="612">
        <v>0</v>
      </c>
      <c r="Q104" s="612">
        <v>0</v>
      </c>
      <c r="R104" s="612">
        <v>0</v>
      </c>
      <c r="S104" s="612">
        <v>0</v>
      </c>
      <c r="T104" s="612">
        <v>0</v>
      </c>
      <c r="U104" s="612">
        <v>0</v>
      </c>
      <c r="V104" s="612">
        <v>0</v>
      </c>
      <c r="W104" s="612">
        <v>0</v>
      </c>
      <c r="X104" s="612">
        <v>0</v>
      </c>
      <c r="Y104" s="612">
        <v>0</v>
      </c>
      <c r="Z104" s="612">
        <v>0</v>
      </c>
      <c r="AA104" s="612">
        <v>0</v>
      </c>
      <c r="AB104" s="612">
        <v>0</v>
      </c>
      <c r="AC104" s="612">
        <v>0</v>
      </c>
      <c r="AD104" s="612">
        <v>0</v>
      </c>
      <c r="AE104" s="612">
        <v>0</v>
      </c>
      <c r="AF104" s="612">
        <v>0</v>
      </c>
      <c r="AG104" s="612">
        <v>0</v>
      </c>
      <c r="AH104" s="612">
        <v>0</v>
      </c>
      <c r="AI104" s="612">
        <v>0</v>
      </c>
      <c r="AJ104" s="612">
        <v>0</v>
      </c>
      <c r="AK104" s="612">
        <v>0</v>
      </c>
      <c r="AL104" s="612">
        <v>0</v>
      </c>
      <c r="AM104" s="612">
        <v>0</v>
      </c>
      <c r="AN104" s="612">
        <v>0</v>
      </c>
      <c r="AO104" s="612">
        <v>0</v>
      </c>
      <c r="AP104" s="612">
        <v>0</v>
      </c>
      <c r="AQ104" s="612">
        <v>0</v>
      </c>
      <c r="AR104" s="612">
        <v>0</v>
      </c>
      <c r="AS104" s="612">
        <v>0</v>
      </c>
      <c r="AT104" s="612">
        <v>0</v>
      </c>
      <c r="AU104" s="612">
        <v>0</v>
      </c>
      <c r="AV104" s="612">
        <v>0</v>
      </c>
      <c r="AW104" s="612">
        <v>0</v>
      </c>
      <c r="AX104" s="612">
        <v>0</v>
      </c>
      <c r="AY104" s="612">
        <v>0</v>
      </c>
      <c r="AZ104" s="612">
        <v>0</v>
      </c>
      <c r="BA104" s="612">
        <v>0</v>
      </c>
      <c r="BB104" s="612">
        <v>0</v>
      </c>
      <c r="BC104" s="612">
        <v>0</v>
      </c>
      <c r="BD104" s="612">
        <v>0</v>
      </c>
      <c r="BE104" s="612">
        <v>0</v>
      </c>
      <c r="BF104" s="612">
        <v>0</v>
      </c>
      <c r="BG104" s="612">
        <v>0</v>
      </c>
      <c r="BH104" s="612">
        <v>0</v>
      </c>
      <c r="BI104" s="612">
        <v>0</v>
      </c>
      <c r="BJ104" s="612">
        <v>0</v>
      </c>
      <c r="BK104" s="612">
        <v>0</v>
      </c>
      <c r="BL104" s="612">
        <v>0</v>
      </c>
      <c r="BM104" s="612">
        <v>0</v>
      </c>
      <c r="BN104" s="612">
        <v>0</v>
      </c>
      <c r="BO104" s="612">
        <v>0</v>
      </c>
      <c r="BP104" s="612">
        <v>0</v>
      </c>
      <c r="BQ104" s="612">
        <v>0</v>
      </c>
      <c r="BR104" s="612">
        <v>0</v>
      </c>
      <c r="BS104" s="612">
        <v>0</v>
      </c>
      <c r="BT104" s="612">
        <v>0</v>
      </c>
      <c r="BU104" s="612">
        <v>0</v>
      </c>
      <c r="BV104" s="612">
        <v>0</v>
      </c>
      <c r="BW104" s="612">
        <v>0</v>
      </c>
      <c r="BX104" s="612">
        <v>0</v>
      </c>
      <c r="BY104" s="612">
        <v>0</v>
      </c>
      <c r="BZ104" s="612">
        <v>0</v>
      </c>
      <c r="CA104" s="612">
        <v>0</v>
      </c>
      <c r="CB104" s="612">
        <v>0</v>
      </c>
      <c r="CC104" s="612">
        <v>0</v>
      </c>
      <c r="CD104" s="612">
        <v>0</v>
      </c>
      <c r="CE104" s="612">
        <v>0</v>
      </c>
      <c r="CF104" s="612">
        <v>0</v>
      </c>
      <c r="CG104" s="612">
        <v>0</v>
      </c>
      <c r="CH104" s="612">
        <v>0</v>
      </c>
      <c r="CI104" s="612">
        <v>0</v>
      </c>
      <c r="CJ104" s="612">
        <v>0</v>
      </c>
      <c r="CK104" s="612">
        <v>0</v>
      </c>
      <c r="CL104" s="612">
        <v>0</v>
      </c>
      <c r="CM104" s="612"/>
      <c r="CN104" s="612"/>
      <c r="CO104" s="612"/>
      <c r="CP104" s="612"/>
      <c r="CQ104" s="612"/>
      <c r="CR104" s="636"/>
    </row>
    <row r="105" spans="1:128" ht="42" customHeight="1" x14ac:dyDescent="0.25">
      <c r="B105" s="397" t="s">
        <v>136</v>
      </c>
      <c r="C105" s="398" t="s">
        <v>795</v>
      </c>
      <c r="D105" s="397" t="s">
        <v>93</v>
      </c>
      <c r="E105" s="658" t="s">
        <v>180</v>
      </c>
      <c r="F105" s="658" t="s">
        <v>180</v>
      </c>
      <c r="G105" s="658" t="s">
        <v>180</v>
      </c>
      <c r="H105" s="638"/>
      <c r="I105" s="610">
        <v>0</v>
      </c>
      <c r="J105" s="610">
        <v>0</v>
      </c>
      <c r="K105" s="610">
        <v>0</v>
      </c>
      <c r="L105" s="610">
        <v>0</v>
      </c>
      <c r="M105" s="610">
        <v>0</v>
      </c>
      <c r="N105" s="610">
        <v>0</v>
      </c>
      <c r="O105" s="610">
        <v>0</v>
      </c>
      <c r="P105" s="610">
        <v>0</v>
      </c>
      <c r="Q105" s="610">
        <v>0</v>
      </c>
      <c r="R105" s="610">
        <v>0</v>
      </c>
      <c r="S105" s="610">
        <v>0</v>
      </c>
      <c r="T105" s="610">
        <v>0</v>
      </c>
      <c r="U105" s="610">
        <v>0</v>
      </c>
      <c r="V105" s="610">
        <v>0</v>
      </c>
      <c r="W105" s="610">
        <v>0</v>
      </c>
      <c r="X105" s="610">
        <v>0</v>
      </c>
      <c r="Y105" s="610">
        <v>0</v>
      </c>
      <c r="Z105" s="610">
        <v>0</v>
      </c>
      <c r="AA105" s="610">
        <v>0</v>
      </c>
      <c r="AB105" s="610">
        <v>0</v>
      </c>
      <c r="AC105" s="610">
        <v>0</v>
      </c>
      <c r="AD105" s="610">
        <v>0</v>
      </c>
      <c r="AE105" s="610">
        <v>0</v>
      </c>
      <c r="AF105" s="610">
        <v>0</v>
      </c>
      <c r="AG105" s="610">
        <v>0</v>
      </c>
      <c r="AH105" s="610">
        <v>0</v>
      </c>
      <c r="AI105" s="610">
        <v>0</v>
      </c>
      <c r="AJ105" s="610">
        <v>0</v>
      </c>
      <c r="AK105" s="610">
        <v>0</v>
      </c>
      <c r="AL105" s="610">
        <v>0</v>
      </c>
      <c r="AM105" s="610">
        <v>0</v>
      </c>
      <c r="AN105" s="610">
        <v>0</v>
      </c>
      <c r="AO105" s="610">
        <v>0</v>
      </c>
      <c r="AP105" s="610">
        <v>0</v>
      </c>
      <c r="AQ105" s="610">
        <v>0</v>
      </c>
      <c r="AR105" s="610">
        <v>0</v>
      </c>
      <c r="AS105" s="610">
        <v>0</v>
      </c>
      <c r="AT105" s="610">
        <v>0</v>
      </c>
      <c r="AU105" s="610">
        <v>0</v>
      </c>
      <c r="AV105" s="610">
        <v>0</v>
      </c>
      <c r="AW105" s="610">
        <v>0</v>
      </c>
      <c r="AX105" s="610">
        <v>0</v>
      </c>
      <c r="AY105" s="610">
        <v>0</v>
      </c>
      <c r="AZ105" s="610">
        <v>0</v>
      </c>
      <c r="BA105" s="610">
        <v>0</v>
      </c>
      <c r="BB105" s="610">
        <v>0</v>
      </c>
      <c r="BC105" s="610">
        <v>0</v>
      </c>
      <c r="BD105" s="610">
        <v>0</v>
      </c>
      <c r="BE105" s="610">
        <v>0</v>
      </c>
      <c r="BF105" s="610">
        <v>0</v>
      </c>
      <c r="BG105" s="610">
        <v>0</v>
      </c>
      <c r="BH105" s="610">
        <v>0</v>
      </c>
      <c r="BI105" s="610">
        <v>0</v>
      </c>
      <c r="BJ105" s="610">
        <v>0</v>
      </c>
      <c r="BK105" s="610">
        <v>0</v>
      </c>
      <c r="BL105" s="610">
        <v>0</v>
      </c>
      <c r="BM105" s="610">
        <v>0</v>
      </c>
      <c r="BN105" s="610">
        <v>0</v>
      </c>
      <c r="BO105" s="610">
        <v>0</v>
      </c>
      <c r="BP105" s="610">
        <v>0</v>
      </c>
      <c r="BQ105" s="610">
        <v>0</v>
      </c>
      <c r="BR105" s="610">
        <v>0</v>
      </c>
      <c r="BS105" s="610">
        <v>0</v>
      </c>
      <c r="BT105" s="610">
        <v>0</v>
      </c>
      <c r="BU105" s="610">
        <v>0</v>
      </c>
      <c r="BV105" s="610">
        <v>0</v>
      </c>
      <c r="BW105" s="610">
        <v>0</v>
      </c>
      <c r="BX105" s="610">
        <v>0</v>
      </c>
      <c r="BY105" s="610">
        <v>0</v>
      </c>
      <c r="BZ105" s="610">
        <v>0</v>
      </c>
      <c r="CA105" s="610">
        <v>0</v>
      </c>
      <c r="CB105" s="610">
        <v>0</v>
      </c>
      <c r="CC105" s="610">
        <v>0</v>
      </c>
      <c r="CD105" s="610">
        <v>0</v>
      </c>
      <c r="CE105" s="610">
        <v>0</v>
      </c>
      <c r="CF105" s="610">
        <v>0</v>
      </c>
      <c r="CG105" s="610">
        <v>0</v>
      </c>
      <c r="CH105" s="610">
        <v>0</v>
      </c>
      <c r="CI105" s="610">
        <v>0</v>
      </c>
      <c r="CJ105" s="610">
        <v>0</v>
      </c>
      <c r="CK105" s="610">
        <v>0</v>
      </c>
      <c r="CL105" s="610"/>
      <c r="CM105" s="610"/>
      <c r="CN105" s="610"/>
      <c r="CO105" s="610"/>
      <c r="CP105" s="610"/>
      <c r="CQ105" s="610"/>
      <c r="CR105" s="639"/>
    </row>
    <row r="106" spans="1:128" ht="42" customHeight="1" x14ac:dyDescent="0.25">
      <c r="B106" s="397" t="s">
        <v>181</v>
      </c>
      <c r="C106" s="398" t="s">
        <v>795</v>
      </c>
      <c r="D106" s="397" t="s">
        <v>93</v>
      </c>
      <c r="E106" s="658" t="s">
        <v>180</v>
      </c>
      <c r="F106" s="658" t="s">
        <v>180</v>
      </c>
      <c r="G106" s="658" t="s">
        <v>180</v>
      </c>
      <c r="H106" s="638"/>
      <c r="I106" s="610">
        <v>0</v>
      </c>
      <c r="J106" s="610">
        <v>0</v>
      </c>
      <c r="K106" s="610">
        <v>0</v>
      </c>
      <c r="L106" s="610">
        <v>0</v>
      </c>
      <c r="M106" s="610">
        <v>0</v>
      </c>
      <c r="N106" s="610">
        <v>0</v>
      </c>
      <c r="O106" s="610">
        <v>0</v>
      </c>
      <c r="P106" s="610">
        <v>0</v>
      </c>
      <c r="Q106" s="610">
        <v>0</v>
      </c>
      <c r="R106" s="610">
        <v>0</v>
      </c>
      <c r="S106" s="610">
        <v>0</v>
      </c>
      <c r="T106" s="610">
        <v>0</v>
      </c>
      <c r="U106" s="610">
        <v>0</v>
      </c>
      <c r="V106" s="610">
        <v>0</v>
      </c>
      <c r="W106" s="610">
        <v>0</v>
      </c>
      <c r="X106" s="610">
        <v>0</v>
      </c>
      <c r="Y106" s="610">
        <v>0</v>
      </c>
      <c r="Z106" s="610">
        <v>0</v>
      </c>
      <c r="AA106" s="610">
        <v>0</v>
      </c>
      <c r="AB106" s="610">
        <v>0</v>
      </c>
      <c r="AC106" s="610">
        <v>0</v>
      </c>
      <c r="AD106" s="610">
        <v>0</v>
      </c>
      <c r="AE106" s="610">
        <v>0</v>
      </c>
      <c r="AF106" s="610">
        <v>0</v>
      </c>
      <c r="AG106" s="610">
        <v>0</v>
      </c>
      <c r="AH106" s="610">
        <v>0</v>
      </c>
      <c r="AI106" s="610">
        <v>0</v>
      </c>
      <c r="AJ106" s="610">
        <v>0</v>
      </c>
      <c r="AK106" s="610">
        <v>0</v>
      </c>
      <c r="AL106" s="610">
        <v>0</v>
      </c>
      <c r="AM106" s="610">
        <v>0</v>
      </c>
      <c r="AN106" s="610">
        <v>0</v>
      </c>
      <c r="AO106" s="610">
        <v>0</v>
      </c>
      <c r="AP106" s="610">
        <v>0</v>
      </c>
      <c r="AQ106" s="610">
        <v>0</v>
      </c>
      <c r="AR106" s="610">
        <v>0</v>
      </c>
      <c r="AS106" s="610">
        <v>0</v>
      </c>
      <c r="AT106" s="610">
        <v>0</v>
      </c>
      <c r="AU106" s="610">
        <v>0</v>
      </c>
      <c r="AV106" s="610">
        <v>0</v>
      </c>
      <c r="AW106" s="610">
        <v>0</v>
      </c>
      <c r="AX106" s="610">
        <v>0</v>
      </c>
      <c r="AY106" s="610">
        <v>0</v>
      </c>
      <c r="AZ106" s="610">
        <v>0</v>
      </c>
      <c r="BA106" s="610">
        <v>0</v>
      </c>
      <c r="BB106" s="610">
        <v>0</v>
      </c>
      <c r="BC106" s="610">
        <v>0</v>
      </c>
      <c r="BD106" s="610">
        <v>0</v>
      </c>
      <c r="BE106" s="610">
        <v>0</v>
      </c>
      <c r="BF106" s="610">
        <v>0</v>
      </c>
      <c r="BG106" s="610">
        <v>0</v>
      </c>
      <c r="BH106" s="610">
        <v>0</v>
      </c>
      <c r="BI106" s="610">
        <v>0</v>
      </c>
      <c r="BJ106" s="610">
        <v>0</v>
      </c>
      <c r="BK106" s="610">
        <v>0</v>
      </c>
      <c r="BL106" s="610">
        <v>0</v>
      </c>
      <c r="BM106" s="610">
        <v>0</v>
      </c>
      <c r="BN106" s="610">
        <v>0</v>
      </c>
      <c r="BO106" s="610">
        <v>0</v>
      </c>
      <c r="BP106" s="610">
        <v>0</v>
      </c>
      <c r="BQ106" s="610">
        <v>0</v>
      </c>
      <c r="BR106" s="610">
        <v>0</v>
      </c>
      <c r="BS106" s="610">
        <v>0</v>
      </c>
      <c r="BT106" s="610">
        <v>0</v>
      </c>
      <c r="BU106" s="610">
        <v>0</v>
      </c>
      <c r="BV106" s="610">
        <v>0</v>
      </c>
      <c r="BW106" s="610">
        <v>0</v>
      </c>
      <c r="BX106" s="610">
        <v>0</v>
      </c>
      <c r="BY106" s="610">
        <v>0</v>
      </c>
      <c r="BZ106" s="610">
        <v>0</v>
      </c>
      <c r="CA106" s="610">
        <v>0</v>
      </c>
      <c r="CB106" s="610">
        <v>0</v>
      </c>
      <c r="CC106" s="610">
        <v>0</v>
      </c>
      <c r="CD106" s="610">
        <v>0</v>
      </c>
      <c r="CE106" s="610">
        <v>0</v>
      </c>
      <c r="CF106" s="610">
        <v>0</v>
      </c>
      <c r="CG106" s="610">
        <v>0</v>
      </c>
      <c r="CH106" s="610">
        <v>0</v>
      </c>
      <c r="CI106" s="610">
        <v>0</v>
      </c>
      <c r="CJ106" s="610">
        <v>0</v>
      </c>
      <c r="CK106" s="610">
        <v>0</v>
      </c>
      <c r="CL106" s="610"/>
      <c r="CM106" s="610"/>
      <c r="CN106" s="610"/>
      <c r="CO106" s="610"/>
      <c r="CP106" s="610"/>
      <c r="CQ106" s="610"/>
      <c r="CR106" s="639"/>
    </row>
    <row r="107" spans="1:128" ht="48" customHeight="1" x14ac:dyDescent="0.25">
      <c r="B107" s="416" t="s">
        <v>137</v>
      </c>
      <c r="C107" s="417" t="s">
        <v>796</v>
      </c>
      <c r="D107" s="416" t="s">
        <v>93</v>
      </c>
      <c r="E107" s="659" t="s">
        <v>180</v>
      </c>
      <c r="F107" s="659" t="s">
        <v>180</v>
      </c>
      <c r="G107" s="659" t="s">
        <v>180</v>
      </c>
      <c r="H107" s="637"/>
      <c r="I107" s="612">
        <v>0</v>
      </c>
      <c r="J107" s="612">
        <v>0</v>
      </c>
      <c r="K107" s="612">
        <v>0</v>
      </c>
      <c r="L107" s="612">
        <v>0</v>
      </c>
      <c r="M107" s="612">
        <v>0</v>
      </c>
      <c r="N107" s="612">
        <v>0</v>
      </c>
      <c r="O107" s="612">
        <v>0</v>
      </c>
      <c r="P107" s="612">
        <v>0</v>
      </c>
      <c r="Q107" s="612">
        <v>0</v>
      </c>
      <c r="R107" s="612">
        <v>0</v>
      </c>
      <c r="S107" s="612">
        <v>0</v>
      </c>
      <c r="T107" s="612">
        <v>0</v>
      </c>
      <c r="U107" s="612">
        <v>0</v>
      </c>
      <c r="V107" s="612">
        <v>0</v>
      </c>
      <c r="W107" s="612">
        <v>0</v>
      </c>
      <c r="X107" s="612">
        <v>0</v>
      </c>
      <c r="Y107" s="612">
        <v>0</v>
      </c>
      <c r="Z107" s="612">
        <v>0</v>
      </c>
      <c r="AA107" s="612">
        <v>0</v>
      </c>
      <c r="AB107" s="612">
        <v>0</v>
      </c>
      <c r="AC107" s="612">
        <v>0</v>
      </c>
      <c r="AD107" s="612">
        <v>0</v>
      </c>
      <c r="AE107" s="612">
        <v>0</v>
      </c>
      <c r="AF107" s="612">
        <v>0</v>
      </c>
      <c r="AG107" s="612">
        <v>0</v>
      </c>
      <c r="AH107" s="612">
        <v>0</v>
      </c>
      <c r="AI107" s="612">
        <v>0</v>
      </c>
      <c r="AJ107" s="612">
        <v>0</v>
      </c>
      <c r="AK107" s="612">
        <v>0</v>
      </c>
      <c r="AL107" s="612">
        <v>0</v>
      </c>
      <c r="AM107" s="612">
        <v>0</v>
      </c>
      <c r="AN107" s="612">
        <v>0</v>
      </c>
      <c r="AO107" s="612">
        <v>0</v>
      </c>
      <c r="AP107" s="612">
        <v>0</v>
      </c>
      <c r="AQ107" s="612">
        <v>0</v>
      </c>
      <c r="AR107" s="612">
        <v>0</v>
      </c>
      <c r="AS107" s="612">
        <v>0</v>
      </c>
      <c r="AT107" s="612">
        <v>0</v>
      </c>
      <c r="AU107" s="612">
        <v>0</v>
      </c>
      <c r="AV107" s="612">
        <v>0</v>
      </c>
      <c r="AW107" s="612">
        <v>0</v>
      </c>
      <c r="AX107" s="612">
        <v>0</v>
      </c>
      <c r="AY107" s="612">
        <v>0</v>
      </c>
      <c r="AZ107" s="612">
        <v>0</v>
      </c>
      <c r="BA107" s="612">
        <v>0</v>
      </c>
      <c r="BB107" s="612">
        <v>0</v>
      </c>
      <c r="BC107" s="612">
        <v>0</v>
      </c>
      <c r="BD107" s="612">
        <v>0</v>
      </c>
      <c r="BE107" s="612">
        <v>0</v>
      </c>
      <c r="BF107" s="612">
        <v>0</v>
      </c>
      <c r="BG107" s="612">
        <v>0</v>
      </c>
      <c r="BH107" s="612">
        <v>0</v>
      </c>
      <c r="BI107" s="612">
        <v>0</v>
      </c>
      <c r="BJ107" s="612">
        <v>0</v>
      </c>
      <c r="BK107" s="612">
        <v>0</v>
      </c>
      <c r="BL107" s="612">
        <v>0</v>
      </c>
      <c r="BM107" s="612">
        <v>0</v>
      </c>
      <c r="BN107" s="612">
        <v>0</v>
      </c>
      <c r="BO107" s="612">
        <v>0</v>
      </c>
      <c r="BP107" s="612">
        <v>0</v>
      </c>
      <c r="BQ107" s="612">
        <v>0</v>
      </c>
      <c r="BR107" s="612">
        <v>0</v>
      </c>
      <c r="BS107" s="612">
        <v>0</v>
      </c>
      <c r="BT107" s="612">
        <v>0</v>
      </c>
      <c r="BU107" s="612">
        <v>0</v>
      </c>
      <c r="BV107" s="612">
        <v>0</v>
      </c>
      <c r="BW107" s="612">
        <v>0</v>
      </c>
      <c r="BX107" s="612">
        <v>0</v>
      </c>
      <c r="BY107" s="612">
        <v>0</v>
      </c>
      <c r="BZ107" s="612">
        <v>0</v>
      </c>
      <c r="CA107" s="612">
        <v>0</v>
      </c>
      <c r="CB107" s="612">
        <v>0</v>
      </c>
      <c r="CC107" s="612">
        <v>0</v>
      </c>
      <c r="CD107" s="612">
        <v>0</v>
      </c>
      <c r="CE107" s="612">
        <v>0</v>
      </c>
      <c r="CF107" s="612">
        <v>0</v>
      </c>
      <c r="CG107" s="612">
        <v>0</v>
      </c>
      <c r="CH107" s="612">
        <v>0</v>
      </c>
      <c r="CI107" s="612">
        <v>0</v>
      </c>
      <c r="CJ107" s="612">
        <v>0</v>
      </c>
      <c r="CK107" s="612">
        <v>0</v>
      </c>
      <c r="CL107" s="612"/>
      <c r="CM107" s="612"/>
      <c r="CN107" s="612"/>
      <c r="CO107" s="612"/>
      <c r="CP107" s="612"/>
      <c r="CQ107" s="612"/>
      <c r="CR107" s="636"/>
    </row>
    <row r="108" spans="1:128" ht="42" customHeight="1" x14ac:dyDescent="0.25">
      <c r="B108" s="397" t="s">
        <v>1554</v>
      </c>
      <c r="C108" s="398" t="s">
        <v>795</v>
      </c>
      <c r="D108" s="397" t="s">
        <v>93</v>
      </c>
      <c r="E108" s="658" t="s">
        <v>180</v>
      </c>
      <c r="F108" s="658" t="s">
        <v>180</v>
      </c>
      <c r="G108" s="658" t="s">
        <v>180</v>
      </c>
      <c r="H108" s="638"/>
      <c r="I108" s="610">
        <v>0</v>
      </c>
      <c r="J108" s="610">
        <v>0</v>
      </c>
      <c r="K108" s="610">
        <v>0</v>
      </c>
      <c r="L108" s="610">
        <v>0</v>
      </c>
      <c r="M108" s="610">
        <v>0</v>
      </c>
      <c r="N108" s="610">
        <v>0</v>
      </c>
      <c r="O108" s="610">
        <v>0</v>
      </c>
      <c r="P108" s="610">
        <v>0</v>
      </c>
      <c r="Q108" s="610">
        <v>0</v>
      </c>
      <c r="R108" s="610">
        <v>0</v>
      </c>
      <c r="S108" s="610">
        <v>0</v>
      </c>
      <c r="T108" s="610">
        <v>0</v>
      </c>
      <c r="U108" s="610">
        <v>0</v>
      </c>
      <c r="V108" s="610">
        <v>0</v>
      </c>
      <c r="W108" s="610">
        <v>0</v>
      </c>
      <c r="X108" s="610">
        <v>0</v>
      </c>
      <c r="Y108" s="610">
        <v>0</v>
      </c>
      <c r="Z108" s="610">
        <v>0</v>
      </c>
      <c r="AA108" s="610">
        <v>0</v>
      </c>
      <c r="AB108" s="610">
        <v>0</v>
      </c>
      <c r="AC108" s="610">
        <v>0</v>
      </c>
      <c r="AD108" s="610">
        <v>0</v>
      </c>
      <c r="AE108" s="610">
        <v>0</v>
      </c>
      <c r="AF108" s="610">
        <v>0</v>
      </c>
      <c r="AG108" s="610">
        <v>0</v>
      </c>
      <c r="AH108" s="610">
        <v>0</v>
      </c>
      <c r="AI108" s="610">
        <v>0</v>
      </c>
      <c r="AJ108" s="610">
        <v>0</v>
      </c>
      <c r="AK108" s="610">
        <v>0</v>
      </c>
      <c r="AL108" s="610">
        <v>0</v>
      </c>
      <c r="AM108" s="610">
        <v>0</v>
      </c>
      <c r="AN108" s="610">
        <v>0</v>
      </c>
      <c r="AO108" s="610">
        <v>0</v>
      </c>
      <c r="AP108" s="610">
        <v>0</v>
      </c>
      <c r="AQ108" s="610">
        <v>0</v>
      </c>
      <c r="AR108" s="610">
        <v>0</v>
      </c>
      <c r="AS108" s="610">
        <v>0</v>
      </c>
      <c r="AT108" s="610">
        <v>0</v>
      </c>
      <c r="AU108" s="610">
        <v>0</v>
      </c>
      <c r="AV108" s="610">
        <v>0</v>
      </c>
      <c r="AW108" s="610">
        <v>0</v>
      </c>
      <c r="AX108" s="610">
        <v>0</v>
      </c>
      <c r="AY108" s="610">
        <v>0</v>
      </c>
      <c r="AZ108" s="610">
        <v>0</v>
      </c>
      <c r="BA108" s="610">
        <v>0</v>
      </c>
      <c r="BB108" s="610">
        <v>0</v>
      </c>
      <c r="BC108" s="610">
        <v>0</v>
      </c>
      <c r="BD108" s="610">
        <v>0</v>
      </c>
      <c r="BE108" s="610">
        <v>0</v>
      </c>
      <c r="BF108" s="610">
        <v>0</v>
      </c>
      <c r="BG108" s="610">
        <v>0</v>
      </c>
      <c r="BH108" s="610">
        <v>0</v>
      </c>
      <c r="BI108" s="610">
        <v>0</v>
      </c>
      <c r="BJ108" s="610">
        <v>0</v>
      </c>
      <c r="BK108" s="610">
        <v>0</v>
      </c>
      <c r="BL108" s="610">
        <v>0</v>
      </c>
      <c r="BM108" s="610">
        <v>0</v>
      </c>
      <c r="BN108" s="610">
        <v>0</v>
      </c>
      <c r="BO108" s="610">
        <v>0</v>
      </c>
      <c r="BP108" s="610">
        <v>0</v>
      </c>
      <c r="BQ108" s="610">
        <v>0</v>
      </c>
      <c r="BR108" s="610">
        <v>0</v>
      </c>
      <c r="BS108" s="610">
        <v>0</v>
      </c>
      <c r="BT108" s="610">
        <v>0</v>
      </c>
      <c r="BU108" s="610">
        <v>0</v>
      </c>
      <c r="BV108" s="610">
        <v>0</v>
      </c>
      <c r="BW108" s="610">
        <v>0</v>
      </c>
      <c r="BX108" s="610">
        <v>0</v>
      </c>
      <c r="BY108" s="610">
        <v>0</v>
      </c>
      <c r="BZ108" s="610">
        <v>0</v>
      </c>
      <c r="CA108" s="610">
        <v>0</v>
      </c>
      <c r="CB108" s="610">
        <v>0</v>
      </c>
      <c r="CC108" s="610">
        <v>0</v>
      </c>
      <c r="CD108" s="610">
        <v>0</v>
      </c>
      <c r="CE108" s="610">
        <v>0</v>
      </c>
      <c r="CF108" s="610">
        <v>0</v>
      </c>
      <c r="CG108" s="610">
        <v>0</v>
      </c>
      <c r="CH108" s="610">
        <v>0</v>
      </c>
      <c r="CI108" s="610">
        <v>0</v>
      </c>
      <c r="CJ108" s="610">
        <v>0</v>
      </c>
      <c r="CK108" s="610">
        <v>0</v>
      </c>
      <c r="CL108" s="610">
        <v>0</v>
      </c>
      <c r="CM108" s="610"/>
      <c r="CN108" s="610"/>
      <c r="CO108" s="610"/>
      <c r="CP108" s="610"/>
      <c r="CQ108" s="610"/>
      <c r="CR108" s="639"/>
    </row>
    <row r="109" spans="1:128" ht="42" customHeight="1" x14ac:dyDescent="0.25">
      <c r="B109" s="397" t="s">
        <v>1555</v>
      </c>
      <c r="C109" s="398" t="s">
        <v>795</v>
      </c>
      <c r="D109" s="397" t="s">
        <v>93</v>
      </c>
      <c r="E109" s="660" t="s">
        <v>180</v>
      </c>
      <c r="F109" s="660" t="s">
        <v>180</v>
      </c>
      <c r="G109" s="660" t="s">
        <v>180</v>
      </c>
      <c r="H109" s="641"/>
      <c r="I109" s="610">
        <v>0</v>
      </c>
      <c r="J109" s="610">
        <v>0</v>
      </c>
      <c r="K109" s="610">
        <v>0</v>
      </c>
      <c r="L109" s="610">
        <v>0</v>
      </c>
      <c r="M109" s="610">
        <v>0</v>
      </c>
      <c r="N109" s="610">
        <v>0</v>
      </c>
      <c r="O109" s="610">
        <v>0</v>
      </c>
      <c r="P109" s="610">
        <v>0</v>
      </c>
      <c r="Q109" s="610">
        <v>0</v>
      </c>
      <c r="R109" s="610">
        <v>0</v>
      </c>
      <c r="S109" s="610">
        <v>0</v>
      </c>
      <c r="T109" s="610">
        <v>0</v>
      </c>
      <c r="U109" s="610">
        <v>0</v>
      </c>
      <c r="V109" s="610">
        <v>0</v>
      </c>
      <c r="W109" s="610">
        <v>0</v>
      </c>
      <c r="X109" s="610">
        <v>0</v>
      </c>
      <c r="Y109" s="610">
        <v>0</v>
      </c>
      <c r="Z109" s="610">
        <v>0</v>
      </c>
      <c r="AA109" s="610">
        <v>0</v>
      </c>
      <c r="AB109" s="610">
        <v>0</v>
      </c>
      <c r="AC109" s="610">
        <v>0</v>
      </c>
      <c r="AD109" s="610">
        <v>0</v>
      </c>
      <c r="AE109" s="610">
        <v>0</v>
      </c>
      <c r="AF109" s="610">
        <v>0</v>
      </c>
      <c r="AG109" s="610">
        <v>0</v>
      </c>
      <c r="AH109" s="610">
        <v>0</v>
      </c>
      <c r="AI109" s="610">
        <v>0</v>
      </c>
      <c r="AJ109" s="610">
        <v>0</v>
      </c>
      <c r="AK109" s="610">
        <v>0</v>
      </c>
      <c r="AL109" s="610">
        <v>0</v>
      </c>
      <c r="AM109" s="610">
        <v>0</v>
      </c>
      <c r="AN109" s="610">
        <v>0</v>
      </c>
      <c r="AO109" s="610">
        <v>0</v>
      </c>
      <c r="AP109" s="610">
        <v>0</v>
      </c>
      <c r="AQ109" s="610">
        <v>0</v>
      </c>
      <c r="AR109" s="610">
        <v>0</v>
      </c>
      <c r="AS109" s="610">
        <v>0</v>
      </c>
      <c r="AT109" s="610">
        <v>0</v>
      </c>
      <c r="AU109" s="610">
        <v>0</v>
      </c>
      <c r="AV109" s="610">
        <v>0</v>
      </c>
      <c r="AW109" s="610">
        <v>0</v>
      </c>
      <c r="AX109" s="610">
        <v>0</v>
      </c>
      <c r="AY109" s="610">
        <v>0</v>
      </c>
      <c r="AZ109" s="610">
        <v>0</v>
      </c>
      <c r="BA109" s="610">
        <v>0</v>
      </c>
      <c r="BB109" s="610">
        <v>0</v>
      </c>
      <c r="BC109" s="610">
        <v>0</v>
      </c>
      <c r="BD109" s="610">
        <v>0</v>
      </c>
      <c r="BE109" s="610">
        <v>0</v>
      </c>
      <c r="BF109" s="610">
        <v>0</v>
      </c>
      <c r="BG109" s="610">
        <v>0</v>
      </c>
      <c r="BH109" s="610">
        <v>0</v>
      </c>
      <c r="BI109" s="610">
        <v>0</v>
      </c>
      <c r="BJ109" s="610">
        <v>0</v>
      </c>
      <c r="BK109" s="610">
        <v>0</v>
      </c>
      <c r="BL109" s="610">
        <v>0</v>
      </c>
      <c r="BM109" s="610">
        <v>0</v>
      </c>
      <c r="BN109" s="610">
        <v>0</v>
      </c>
      <c r="BO109" s="610">
        <v>0</v>
      </c>
      <c r="BP109" s="610">
        <v>0</v>
      </c>
      <c r="BQ109" s="610">
        <v>0</v>
      </c>
      <c r="BR109" s="610">
        <v>0</v>
      </c>
      <c r="BS109" s="610">
        <v>0</v>
      </c>
      <c r="BT109" s="610">
        <v>0</v>
      </c>
      <c r="BU109" s="610">
        <v>0</v>
      </c>
      <c r="BV109" s="610">
        <v>0</v>
      </c>
      <c r="BW109" s="610">
        <v>0</v>
      </c>
      <c r="BX109" s="610">
        <v>0</v>
      </c>
      <c r="BY109" s="610">
        <v>0</v>
      </c>
      <c r="BZ109" s="610">
        <v>0</v>
      </c>
      <c r="CA109" s="610">
        <v>0</v>
      </c>
      <c r="CB109" s="610">
        <v>0</v>
      </c>
      <c r="CC109" s="610">
        <v>0</v>
      </c>
      <c r="CD109" s="610">
        <v>0</v>
      </c>
      <c r="CE109" s="610">
        <v>0</v>
      </c>
      <c r="CF109" s="610">
        <v>0</v>
      </c>
      <c r="CG109" s="610">
        <v>0</v>
      </c>
      <c r="CH109" s="610">
        <v>0</v>
      </c>
      <c r="CI109" s="610">
        <v>0</v>
      </c>
      <c r="CJ109" s="610">
        <v>0</v>
      </c>
      <c r="CK109" s="610">
        <v>0</v>
      </c>
      <c r="CL109" s="610">
        <v>0</v>
      </c>
      <c r="CM109" s="610"/>
      <c r="CN109" s="610"/>
      <c r="CO109" s="610"/>
      <c r="CP109" s="610"/>
      <c r="CQ109" s="610"/>
      <c r="CR109" s="639"/>
    </row>
    <row r="110" spans="1:128" ht="48" customHeight="1" x14ac:dyDescent="0.25">
      <c r="B110" s="416" t="s">
        <v>738</v>
      </c>
      <c r="C110" s="417" t="s">
        <v>1556</v>
      </c>
      <c r="D110" s="416" t="s">
        <v>93</v>
      </c>
      <c r="E110" s="659" t="s">
        <v>180</v>
      </c>
      <c r="F110" s="659" t="s">
        <v>180</v>
      </c>
      <c r="G110" s="659" t="s">
        <v>180</v>
      </c>
      <c r="H110" s="643"/>
      <c r="I110" s="644">
        <v>0</v>
      </c>
      <c r="J110" s="644">
        <v>0</v>
      </c>
      <c r="K110" s="644">
        <v>0</v>
      </c>
      <c r="L110" s="644">
        <v>0</v>
      </c>
      <c r="M110" s="644">
        <v>0</v>
      </c>
      <c r="N110" s="644">
        <v>0</v>
      </c>
      <c r="O110" s="644">
        <v>0</v>
      </c>
      <c r="P110" s="644">
        <v>0</v>
      </c>
      <c r="Q110" s="644">
        <v>0</v>
      </c>
      <c r="R110" s="644">
        <v>0</v>
      </c>
      <c r="S110" s="644">
        <v>0</v>
      </c>
      <c r="T110" s="644">
        <v>0</v>
      </c>
      <c r="U110" s="644">
        <v>0</v>
      </c>
      <c r="V110" s="644">
        <v>0</v>
      </c>
      <c r="W110" s="644">
        <v>0</v>
      </c>
      <c r="X110" s="644">
        <v>0</v>
      </c>
      <c r="Y110" s="644">
        <v>0</v>
      </c>
      <c r="Z110" s="644">
        <v>0</v>
      </c>
      <c r="AA110" s="644">
        <v>0</v>
      </c>
      <c r="AB110" s="644">
        <v>0</v>
      </c>
      <c r="AC110" s="644">
        <v>0</v>
      </c>
      <c r="AD110" s="644">
        <v>0</v>
      </c>
      <c r="AE110" s="644">
        <v>0</v>
      </c>
      <c r="AF110" s="644">
        <v>0</v>
      </c>
      <c r="AG110" s="644">
        <v>0</v>
      </c>
      <c r="AH110" s="644">
        <v>0</v>
      </c>
      <c r="AI110" s="644">
        <v>0</v>
      </c>
      <c r="AJ110" s="644">
        <v>0</v>
      </c>
      <c r="AK110" s="644">
        <v>0</v>
      </c>
      <c r="AL110" s="644">
        <v>0</v>
      </c>
      <c r="AM110" s="644">
        <v>0</v>
      </c>
      <c r="AN110" s="644">
        <v>0</v>
      </c>
      <c r="AO110" s="644">
        <v>0</v>
      </c>
      <c r="AP110" s="644">
        <v>0</v>
      </c>
      <c r="AQ110" s="644">
        <v>0</v>
      </c>
      <c r="AR110" s="644">
        <v>0</v>
      </c>
      <c r="AS110" s="644">
        <v>0</v>
      </c>
      <c r="AT110" s="644">
        <v>0</v>
      </c>
      <c r="AU110" s="644">
        <v>0</v>
      </c>
      <c r="AV110" s="644">
        <v>0</v>
      </c>
      <c r="AW110" s="644">
        <v>0</v>
      </c>
      <c r="AX110" s="644">
        <v>0</v>
      </c>
      <c r="AY110" s="644">
        <v>0</v>
      </c>
      <c r="AZ110" s="644">
        <v>0</v>
      </c>
      <c r="BA110" s="644">
        <v>0</v>
      </c>
      <c r="BB110" s="644">
        <v>0</v>
      </c>
      <c r="BC110" s="644">
        <v>0</v>
      </c>
      <c r="BD110" s="644">
        <v>0</v>
      </c>
      <c r="BE110" s="644">
        <v>0</v>
      </c>
      <c r="BF110" s="644">
        <v>0</v>
      </c>
      <c r="BG110" s="644">
        <v>0</v>
      </c>
      <c r="BH110" s="644">
        <v>0</v>
      </c>
      <c r="BI110" s="644">
        <v>0</v>
      </c>
      <c r="BJ110" s="644">
        <v>0</v>
      </c>
      <c r="BK110" s="644">
        <v>0</v>
      </c>
      <c r="BL110" s="644">
        <v>0</v>
      </c>
      <c r="BM110" s="644">
        <v>0</v>
      </c>
      <c r="BN110" s="644">
        <v>0</v>
      </c>
      <c r="BO110" s="644">
        <v>0</v>
      </c>
      <c r="BP110" s="644">
        <v>0</v>
      </c>
      <c r="BQ110" s="644">
        <v>0</v>
      </c>
      <c r="BR110" s="644">
        <v>0</v>
      </c>
      <c r="BS110" s="644">
        <v>0</v>
      </c>
      <c r="BT110" s="644">
        <v>0</v>
      </c>
      <c r="BU110" s="644">
        <v>0</v>
      </c>
      <c r="BV110" s="644">
        <v>0</v>
      </c>
      <c r="BW110" s="644">
        <v>0</v>
      </c>
      <c r="BX110" s="644">
        <v>0</v>
      </c>
      <c r="BY110" s="644">
        <v>0</v>
      </c>
      <c r="BZ110" s="644">
        <v>0</v>
      </c>
      <c r="CA110" s="644">
        <v>0</v>
      </c>
      <c r="CB110" s="644">
        <v>0</v>
      </c>
      <c r="CC110" s="644">
        <v>0</v>
      </c>
      <c r="CD110" s="644">
        <v>0</v>
      </c>
      <c r="CE110" s="644">
        <v>0</v>
      </c>
      <c r="CF110" s="644">
        <v>0</v>
      </c>
      <c r="CG110" s="644">
        <v>0</v>
      </c>
      <c r="CH110" s="644">
        <v>0</v>
      </c>
      <c r="CI110" s="644">
        <v>0</v>
      </c>
      <c r="CJ110" s="644">
        <v>0</v>
      </c>
      <c r="CK110" s="644">
        <v>0</v>
      </c>
      <c r="CL110" s="644"/>
      <c r="CM110" s="644"/>
      <c r="CN110" s="645"/>
      <c r="CO110" s="645"/>
      <c r="CP110" s="645"/>
      <c r="CQ110" s="645"/>
      <c r="CR110" s="645"/>
    </row>
    <row r="111" spans="1:128" ht="42" customHeight="1" x14ac:dyDescent="0.25">
      <c r="B111" s="397" t="s">
        <v>1557</v>
      </c>
      <c r="C111" s="398" t="s">
        <v>1559</v>
      </c>
      <c r="D111" s="397" t="s">
        <v>93</v>
      </c>
      <c r="E111" s="624" t="s">
        <v>180</v>
      </c>
      <c r="F111" s="624" t="s">
        <v>180</v>
      </c>
      <c r="G111" s="624" t="s">
        <v>180</v>
      </c>
      <c r="H111" s="624" t="s">
        <v>180</v>
      </c>
      <c r="I111" s="642">
        <v>0</v>
      </c>
      <c r="J111" s="642">
        <v>0</v>
      </c>
      <c r="K111" s="642">
        <v>0</v>
      </c>
      <c r="L111" s="642">
        <v>0</v>
      </c>
      <c r="M111" s="642">
        <v>0</v>
      </c>
      <c r="N111" s="642">
        <v>0</v>
      </c>
      <c r="O111" s="642">
        <v>0</v>
      </c>
      <c r="P111" s="642">
        <v>0</v>
      </c>
      <c r="Q111" s="642">
        <v>0</v>
      </c>
      <c r="R111" s="642">
        <v>0</v>
      </c>
      <c r="S111" s="642">
        <v>0</v>
      </c>
      <c r="T111" s="642">
        <v>0</v>
      </c>
      <c r="U111" s="642">
        <v>0</v>
      </c>
      <c r="V111" s="642">
        <v>0</v>
      </c>
      <c r="W111" s="642">
        <v>0</v>
      </c>
      <c r="X111" s="642">
        <v>0</v>
      </c>
      <c r="Y111" s="642">
        <v>0</v>
      </c>
      <c r="Z111" s="642">
        <v>0</v>
      </c>
      <c r="AA111" s="642">
        <v>0</v>
      </c>
      <c r="AB111" s="642">
        <v>0</v>
      </c>
      <c r="AC111" s="642">
        <v>0</v>
      </c>
      <c r="AD111" s="642">
        <v>0</v>
      </c>
      <c r="AE111" s="642">
        <v>0</v>
      </c>
      <c r="AF111" s="642">
        <v>0</v>
      </c>
      <c r="AG111" s="642">
        <v>0</v>
      </c>
      <c r="AH111" s="642">
        <v>0</v>
      </c>
      <c r="AI111" s="642">
        <v>0</v>
      </c>
      <c r="AJ111" s="642">
        <v>0</v>
      </c>
      <c r="AK111" s="642">
        <v>0</v>
      </c>
      <c r="AL111" s="642">
        <v>0</v>
      </c>
      <c r="AM111" s="642">
        <v>0</v>
      </c>
      <c r="AN111" s="642">
        <v>0</v>
      </c>
      <c r="AO111" s="642">
        <v>0</v>
      </c>
      <c r="AP111" s="642">
        <v>0</v>
      </c>
      <c r="AQ111" s="642">
        <v>0</v>
      </c>
      <c r="AR111" s="642">
        <v>0</v>
      </c>
      <c r="AS111" s="642">
        <v>0</v>
      </c>
      <c r="AT111" s="642">
        <v>0</v>
      </c>
      <c r="AU111" s="642">
        <v>0</v>
      </c>
      <c r="AV111" s="642">
        <v>0</v>
      </c>
      <c r="AW111" s="642">
        <v>0</v>
      </c>
      <c r="AX111" s="642">
        <v>0</v>
      </c>
      <c r="AY111" s="642">
        <v>0</v>
      </c>
      <c r="AZ111" s="642">
        <v>0</v>
      </c>
      <c r="BA111" s="642">
        <v>0</v>
      </c>
      <c r="BB111" s="642">
        <v>0</v>
      </c>
      <c r="BC111" s="642">
        <v>0</v>
      </c>
      <c r="BD111" s="642">
        <v>0</v>
      </c>
      <c r="BE111" s="642">
        <v>0</v>
      </c>
      <c r="BF111" s="642">
        <v>0</v>
      </c>
      <c r="BG111" s="642">
        <v>0</v>
      </c>
      <c r="BH111" s="642">
        <v>0</v>
      </c>
      <c r="BI111" s="642">
        <v>0</v>
      </c>
      <c r="BJ111" s="642">
        <v>0</v>
      </c>
      <c r="BK111" s="642">
        <v>0</v>
      </c>
      <c r="BL111" s="642">
        <v>0</v>
      </c>
      <c r="BM111" s="642">
        <v>0</v>
      </c>
      <c r="BN111" s="642">
        <v>0</v>
      </c>
      <c r="BO111" s="642">
        <v>0</v>
      </c>
      <c r="BP111" s="642">
        <v>0</v>
      </c>
      <c r="BQ111" s="642">
        <v>0</v>
      </c>
      <c r="BR111" s="642">
        <v>0</v>
      </c>
      <c r="BS111" s="642">
        <v>0</v>
      </c>
      <c r="BT111" s="642">
        <v>0</v>
      </c>
      <c r="BU111" s="642">
        <v>0</v>
      </c>
      <c r="BV111" s="642">
        <v>0</v>
      </c>
      <c r="BW111" s="642">
        <v>0</v>
      </c>
      <c r="BX111" s="642">
        <v>0</v>
      </c>
      <c r="BY111" s="642">
        <v>0</v>
      </c>
      <c r="BZ111" s="642">
        <v>0</v>
      </c>
      <c r="CA111" s="642">
        <v>0</v>
      </c>
      <c r="CB111" s="642">
        <v>0</v>
      </c>
      <c r="CC111" s="642">
        <v>0</v>
      </c>
      <c r="CD111" s="642">
        <v>0</v>
      </c>
      <c r="CE111" s="642">
        <v>0</v>
      </c>
      <c r="CF111" s="642">
        <v>0</v>
      </c>
      <c r="CG111" s="642">
        <v>0</v>
      </c>
      <c r="CH111" s="642">
        <v>0</v>
      </c>
      <c r="CI111" s="642">
        <v>0</v>
      </c>
      <c r="CJ111" s="642">
        <v>0</v>
      </c>
      <c r="CK111" s="642">
        <v>0</v>
      </c>
      <c r="CL111" s="642"/>
      <c r="CM111" s="642"/>
      <c r="CN111" s="648"/>
      <c r="CO111" s="648"/>
      <c r="CP111" s="648"/>
      <c r="CQ111" s="648"/>
      <c r="CR111" s="648"/>
    </row>
    <row r="112" spans="1:128" ht="42" customHeight="1" x14ac:dyDescent="0.25">
      <c r="B112" s="397" t="s">
        <v>1558</v>
      </c>
      <c r="C112" s="398" t="s">
        <v>797</v>
      </c>
      <c r="D112" s="397" t="s">
        <v>93</v>
      </c>
      <c r="E112" s="624" t="s">
        <v>180</v>
      </c>
      <c r="F112" s="624" t="s">
        <v>180</v>
      </c>
      <c r="G112" s="624" t="s">
        <v>180</v>
      </c>
      <c r="H112" s="624" t="s">
        <v>180</v>
      </c>
      <c r="I112" s="642">
        <v>0</v>
      </c>
      <c r="J112" s="642">
        <v>0</v>
      </c>
      <c r="K112" s="642">
        <v>0</v>
      </c>
      <c r="L112" s="642">
        <v>0</v>
      </c>
      <c r="M112" s="642">
        <v>0</v>
      </c>
      <c r="N112" s="642">
        <v>0</v>
      </c>
      <c r="O112" s="642">
        <v>0</v>
      </c>
      <c r="P112" s="642">
        <v>0</v>
      </c>
      <c r="Q112" s="642">
        <v>0</v>
      </c>
      <c r="R112" s="642">
        <v>0</v>
      </c>
      <c r="S112" s="642">
        <v>0</v>
      </c>
      <c r="T112" s="642">
        <v>0</v>
      </c>
      <c r="U112" s="642">
        <v>0</v>
      </c>
      <c r="V112" s="642">
        <v>0</v>
      </c>
      <c r="W112" s="642">
        <v>0</v>
      </c>
      <c r="X112" s="642">
        <v>0</v>
      </c>
      <c r="Y112" s="642">
        <v>0</v>
      </c>
      <c r="Z112" s="642">
        <v>0</v>
      </c>
      <c r="AA112" s="642">
        <v>0</v>
      </c>
      <c r="AB112" s="642">
        <v>0</v>
      </c>
      <c r="AC112" s="642">
        <v>0</v>
      </c>
      <c r="AD112" s="642">
        <v>0</v>
      </c>
      <c r="AE112" s="642">
        <v>0</v>
      </c>
      <c r="AF112" s="642">
        <v>0</v>
      </c>
      <c r="AG112" s="642">
        <v>0</v>
      </c>
      <c r="AH112" s="642">
        <v>0</v>
      </c>
      <c r="AI112" s="642">
        <v>0</v>
      </c>
      <c r="AJ112" s="642">
        <v>0</v>
      </c>
      <c r="AK112" s="642">
        <v>0</v>
      </c>
      <c r="AL112" s="642">
        <v>0</v>
      </c>
      <c r="AM112" s="642">
        <v>0</v>
      </c>
      <c r="AN112" s="642">
        <v>0</v>
      </c>
      <c r="AO112" s="642">
        <v>0</v>
      </c>
      <c r="AP112" s="642">
        <v>0</v>
      </c>
      <c r="AQ112" s="642">
        <v>0</v>
      </c>
      <c r="AR112" s="642">
        <v>0</v>
      </c>
      <c r="AS112" s="642">
        <v>0</v>
      </c>
      <c r="AT112" s="642">
        <v>0</v>
      </c>
      <c r="AU112" s="642">
        <v>0</v>
      </c>
      <c r="AV112" s="642">
        <v>0</v>
      </c>
      <c r="AW112" s="642">
        <v>0</v>
      </c>
      <c r="AX112" s="642">
        <v>0</v>
      </c>
      <c r="AY112" s="642">
        <v>0</v>
      </c>
      <c r="AZ112" s="642">
        <v>0</v>
      </c>
      <c r="BA112" s="642">
        <v>0</v>
      </c>
      <c r="BB112" s="642">
        <v>0</v>
      </c>
      <c r="BC112" s="642">
        <v>0</v>
      </c>
      <c r="BD112" s="642">
        <v>0</v>
      </c>
      <c r="BE112" s="642">
        <v>0</v>
      </c>
      <c r="BF112" s="642">
        <v>0</v>
      </c>
      <c r="BG112" s="642">
        <v>0</v>
      </c>
      <c r="BH112" s="642">
        <v>0</v>
      </c>
      <c r="BI112" s="642">
        <v>0</v>
      </c>
      <c r="BJ112" s="642">
        <v>0</v>
      </c>
      <c r="BK112" s="642">
        <v>0</v>
      </c>
      <c r="BL112" s="642">
        <v>0</v>
      </c>
      <c r="BM112" s="642">
        <v>0</v>
      </c>
      <c r="BN112" s="642">
        <v>0</v>
      </c>
      <c r="BO112" s="642">
        <v>0</v>
      </c>
      <c r="BP112" s="642">
        <v>0</v>
      </c>
      <c r="BQ112" s="642">
        <v>0</v>
      </c>
      <c r="BR112" s="642">
        <v>0</v>
      </c>
      <c r="BS112" s="642">
        <v>0</v>
      </c>
      <c r="BT112" s="642">
        <v>0</v>
      </c>
      <c r="BU112" s="642">
        <v>0</v>
      </c>
      <c r="BV112" s="642">
        <v>0</v>
      </c>
      <c r="BW112" s="642">
        <v>0</v>
      </c>
      <c r="BX112" s="642">
        <v>0</v>
      </c>
      <c r="BY112" s="642">
        <v>0</v>
      </c>
      <c r="BZ112" s="642">
        <v>0</v>
      </c>
      <c r="CA112" s="642">
        <v>0</v>
      </c>
      <c r="CB112" s="642">
        <v>0</v>
      </c>
      <c r="CC112" s="642">
        <v>0</v>
      </c>
      <c r="CD112" s="642">
        <v>0</v>
      </c>
      <c r="CE112" s="642">
        <v>0</v>
      </c>
      <c r="CF112" s="642">
        <v>0</v>
      </c>
      <c r="CG112" s="642">
        <v>0</v>
      </c>
      <c r="CH112" s="642">
        <v>0</v>
      </c>
      <c r="CI112" s="642">
        <v>0</v>
      </c>
      <c r="CJ112" s="642">
        <v>0</v>
      </c>
      <c r="CK112" s="642">
        <v>0</v>
      </c>
      <c r="CL112" s="642"/>
      <c r="CM112" s="642"/>
      <c r="CN112" s="648"/>
      <c r="CO112" s="648"/>
      <c r="CP112" s="648"/>
      <c r="CQ112" s="648"/>
      <c r="CR112" s="648"/>
    </row>
    <row r="113" spans="2:128" ht="42" customHeight="1" x14ac:dyDescent="0.25">
      <c r="B113" s="397" t="s">
        <v>1560</v>
      </c>
      <c r="C113" s="398" t="s">
        <v>1561</v>
      </c>
      <c r="D113" s="397" t="s">
        <v>93</v>
      </c>
      <c r="E113" s="624" t="s">
        <v>180</v>
      </c>
      <c r="F113" s="624" t="s">
        <v>180</v>
      </c>
      <c r="G113" s="624" t="s">
        <v>180</v>
      </c>
      <c r="H113" s="624" t="s">
        <v>180</v>
      </c>
      <c r="I113" s="642">
        <v>0</v>
      </c>
      <c r="J113" s="642">
        <v>0</v>
      </c>
      <c r="K113" s="642">
        <v>0</v>
      </c>
      <c r="L113" s="642">
        <v>0</v>
      </c>
      <c r="M113" s="642">
        <v>0</v>
      </c>
      <c r="N113" s="642">
        <v>0</v>
      </c>
      <c r="O113" s="642">
        <v>0</v>
      </c>
      <c r="P113" s="642">
        <v>0</v>
      </c>
      <c r="Q113" s="642">
        <v>0</v>
      </c>
      <c r="R113" s="642">
        <v>0</v>
      </c>
      <c r="S113" s="642">
        <v>0</v>
      </c>
      <c r="T113" s="642">
        <v>0</v>
      </c>
      <c r="U113" s="642">
        <v>0</v>
      </c>
      <c r="V113" s="642">
        <v>0</v>
      </c>
      <c r="W113" s="642">
        <v>0</v>
      </c>
      <c r="X113" s="642">
        <v>0</v>
      </c>
      <c r="Y113" s="642">
        <v>0</v>
      </c>
      <c r="Z113" s="642">
        <v>0</v>
      </c>
      <c r="AA113" s="642">
        <v>0</v>
      </c>
      <c r="AB113" s="642">
        <v>0</v>
      </c>
      <c r="AC113" s="642">
        <v>0</v>
      </c>
      <c r="AD113" s="642">
        <v>0</v>
      </c>
      <c r="AE113" s="642">
        <v>0</v>
      </c>
      <c r="AF113" s="642">
        <v>0</v>
      </c>
      <c r="AG113" s="642">
        <v>0</v>
      </c>
      <c r="AH113" s="642">
        <v>0</v>
      </c>
      <c r="AI113" s="642">
        <v>0</v>
      </c>
      <c r="AJ113" s="642">
        <v>0</v>
      </c>
      <c r="AK113" s="642">
        <v>0</v>
      </c>
      <c r="AL113" s="642">
        <v>0</v>
      </c>
      <c r="AM113" s="642">
        <v>0</v>
      </c>
      <c r="AN113" s="642">
        <v>0</v>
      </c>
      <c r="AO113" s="642">
        <v>0</v>
      </c>
      <c r="AP113" s="642">
        <v>0</v>
      </c>
      <c r="AQ113" s="642">
        <v>0</v>
      </c>
      <c r="AR113" s="642">
        <v>0</v>
      </c>
      <c r="AS113" s="642">
        <v>0</v>
      </c>
      <c r="AT113" s="642">
        <v>0</v>
      </c>
      <c r="AU113" s="642">
        <v>0</v>
      </c>
      <c r="AV113" s="642">
        <v>0</v>
      </c>
      <c r="AW113" s="642">
        <v>0</v>
      </c>
      <c r="AX113" s="642">
        <v>0</v>
      </c>
      <c r="AY113" s="642">
        <v>0</v>
      </c>
      <c r="AZ113" s="642">
        <v>0</v>
      </c>
      <c r="BA113" s="642">
        <v>0</v>
      </c>
      <c r="BB113" s="642">
        <v>0</v>
      </c>
      <c r="BC113" s="642">
        <v>0</v>
      </c>
      <c r="BD113" s="642">
        <v>0</v>
      </c>
      <c r="BE113" s="642">
        <v>0</v>
      </c>
      <c r="BF113" s="642">
        <v>0</v>
      </c>
      <c r="BG113" s="642">
        <v>0</v>
      </c>
      <c r="BH113" s="642">
        <v>0</v>
      </c>
      <c r="BI113" s="642">
        <v>0</v>
      </c>
      <c r="BJ113" s="642">
        <v>0</v>
      </c>
      <c r="BK113" s="642">
        <v>0</v>
      </c>
      <c r="BL113" s="642">
        <v>0</v>
      </c>
      <c r="BM113" s="642">
        <v>0</v>
      </c>
      <c r="BN113" s="642">
        <v>0</v>
      </c>
      <c r="BO113" s="642">
        <v>0</v>
      </c>
      <c r="BP113" s="642">
        <v>0</v>
      </c>
      <c r="BQ113" s="642">
        <v>0</v>
      </c>
      <c r="BR113" s="642">
        <v>0</v>
      </c>
      <c r="BS113" s="642">
        <v>0</v>
      </c>
      <c r="BT113" s="642">
        <v>0</v>
      </c>
      <c r="BU113" s="642">
        <v>0</v>
      </c>
      <c r="BV113" s="642">
        <v>0</v>
      </c>
      <c r="BW113" s="642">
        <v>0</v>
      </c>
      <c r="BX113" s="642">
        <v>0</v>
      </c>
      <c r="BY113" s="642">
        <v>0</v>
      </c>
      <c r="BZ113" s="642">
        <v>0</v>
      </c>
      <c r="CA113" s="642">
        <v>0</v>
      </c>
      <c r="CB113" s="642">
        <v>0</v>
      </c>
      <c r="CC113" s="642">
        <v>0</v>
      </c>
      <c r="CD113" s="642">
        <v>0</v>
      </c>
      <c r="CE113" s="642">
        <v>0</v>
      </c>
      <c r="CF113" s="642">
        <v>0</v>
      </c>
      <c r="CG113" s="642">
        <v>0</v>
      </c>
      <c r="CH113" s="642">
        <v>0</v>
      </c>
      <c r="CI113" s="642">
        <v>0</v>
      </c>
      <c r="CJ113" s="642">
        <v>0</v>
      </c>
      <c r="CK113" s="642">
        <v>0</v>
      </c>
      <c r="CL113" s="642"/>
      <c r="CM113" s="642"/>
      <c r="CN113" s="648"/>
      <c r="CO113" s="648"/>
      <c r="CP113" s="648"/>
      <c r="CQ113" s="648"/>
      <c r="CR113" s="648"/>
    </row>
    <row r="114" spans="2:128" ht="42" customHeight="1" x14ac:dyDescent="0.25">
      <c r="B114" s="397" t="s">
        <v>1562</v>
      </c>
      <c r="C114" s="398" t="s">
        <v>798</v>
      </c>
      <c r="D114" s="397" t="s">
        <v>93</v>
      </c>
      <c r="E114" s="624" t="s">
        <v>180</v>
      </c>
      <c r="F114" s="624" t="s">
        <v>180</v>
      </c>
      <c r="G114" s="624" t="s">
        <v>180</v>
      </c>
      <c r="H114" s="624" t="s">
        <v>180</v>
      </c>
      <c r="I114" s="642">
        <v>0</v>
      </c>
      <c r="J114" s="642">
        <v>0</v>
      </c>
      <c r="K114" s="642">
        <v>0</v>
      </c>
      <c r="L114" s="642">
        <v>0</v>
      </c>
      <c r="M114" s="642">
        <v>0</v>
      </c>
      <c r="N114" s="642">
        <v>0</v>
      </c>
      <c r="O114" s="642">
        <v>0</v>
      </c>
      <c r="P114" s="642">
        <v>0</v>
      </c>
      <c r="Q114" s="642">
        <v>0</v>
      </c>
      <c r="R114" s="642">
        <v>0</v>
      </c>
      <c r="S114" s="642">
        <v>0</v>
      </c>
      <c r="T114" s="642">
        <v>0</v>
      </c>
      <c r="U114" s="642">
        <v>0</v>
      </c>
      <c r="V114" s="642">
        <v>0</v>
      </c>
      <c r="W114" s="642">
        <v>0</v>
      </c>
      <c r="X114" s="642">
        <v>0</v>
      </c>
      <c r="Y114" s="642">
        <v>0</v>
      </c>
      <c r="Z114" s="642">
        <v>0</v>
      </c>
      <c r="AA114" s="642">
        <v>0</v>
      </c>
      <c r="AB114" s="642">
        <v>0</v>
      </c>
      <c r="AC114" s="642">
        <v>0</v>
      </c>
      <c r="AD114" s="642">
        <v>0</v>
      </c>
      <c r="AE114" s="642">
        <v>0</v>
      </c>
      <c r="AF114" s="642">
        <v>0</v>
      </c>
      <c r="AG114" s="642">
        <v>0</v>
      </c>
      <c r="AH114" s="642">
        <v>0</v>
      </c>
      <c r="AI114" s="642">
        <v>0</v>
      </c>
      <c r="AJ114" s="642">
        <v>0</v>
      </c>
      <c r="AK114" s="642">
        <v>0</v>
      </c>
      <c r="AL114" s="642">
        <v>0</v>
      </c>
      <c r="AM114" s="642">
        <v>0</v>
      </c>
      <c r="AN114" s="642">
        <v>0</v>
      </c>
      <c r="AO114" s="642">
        <v>0</v>
      </c>
      <c r="AP114" s="642">
        <v>0</v>
      </c>
      <c r="AQ114" s="642">
        <v>0</v>
      </c>
      <c r="AR114" s="642">
        <v>0</v>
      </c>
      <c r="AS114" s="642">
        <v>0</v>
      </c>
      <c r="AT114" s="642">
        <v>0</v>
      </c>
      <c r="AU114" s="642">
        <v>0</v>
      </c>
      <c r="AV114" s="642">
        <v>0</v>
      </c>
      <c r="AW114" s="642">
        <v>0</v>
      </c>
      <c r="AX114" s="642">
        <v>0</v>
      </c>
      <c r="AY114" s="642">
        <v>0</v>
      </c>
      <c r="AZ114" s="642">
        <v>0</v>
      </c>
      <c r="BA114" s="642">
        <v>0</v>
      </c>
      <c r="BB114" s="642">
        <v>0</v>
      </c>
      <c r="BC114" s="642">
        <v>0</v>
      </c>
      <c r="BD114" s="642">
        <v>0</v>
      </c>
      <c r="BE114" s="642">
        <v>0</v>
      </c>
      <c r="BF114" s="642">
        <v>0</v>
      </c>
      <c r="BG114" s="642">
        <v>0</v>
      </c>
      <c r="BH114" s="642">
        <v>0</v>
      </c>
      <c r="BI114" s="642">
        <v>0</v>
      </c>
      <c r="BJ114" s="642">
        <v>0</v>
      </c>
      <c r="BK114" s="642">
        <v>0</v>
      </c>
      <c r="BL114" s="642">
        <v>0</v>
      </c>
      <c r="BM114" s="642">
        <v>0</v>
      </c>
      <c r="BN114" s="642">
        <v>0</v>
      </c>
      <c r="BO114" s="642">
        <v>0</v>
      </c>
      <c r="BP114" s="642">
        <v>0</v>
      </c>
      <c r="BQ114" s="642">
        <v>0</v>
      </c>
      <c r="BR114" s="642">
        <v>0</v>
      </c>
      <c r="BS114" s="642">
        <v>0</v>
      </c>
      <c r="BT114" s="642">
        <v>0</v>
      </c>
      <c r="BU114" s="642">
        <v>0</v>
      </c>
      <c r="BV114" s="642">
        <v>0</v>
      </c>
      <c r="BW114" s="642">
        <v>0</v>
      </c>
      <c r="BX114" s="642">
        <v>0</v>
      </c>
      <c r="BY114" s="642">
        <v>0</v>
      </c>
      <c r="BZ114" s="642">
        <v>0</v>
      </c>
      <c r="CA114" s="642">
        <v>0</v>
      </c>
      <c r="CB114" s="642">
        <v>0</v>
      </c>
      <c r="CC114" s="642">
        <v>0</v>
      </c>
      <c r="CD114" s="642">
        <v>0</v>
      </c>
      <c r="CE114" s="642">
        <v>0</v>
      </c>
      <c r="CF114" s="642">
        <v>0</v>
      </c>
      <c r="CG114" s="642">
        <v>0</v>
      </c>
      <c r="CH114" s="642">
        <v>0</v>
      </c>
      <c r="CI114" s="642">
        <v>0</v>
      </c>
      <c r="CJ114" s="642">
        <v>0</v>
      </c>
      <c r="CK114" s="642">
        <v>0</v>
      </c>
      <c r="CL114" s="642"/>
      <c r="CM114" s="642"/>
      <c r="CN114" s="648"/>
      <c r="CO114" s="648"/>
      <c r="CP114" s="648"/>
      <c r="CQ114" s="648"/>
      <c r="CR114" s="648"/>
    </row>
    <row r="115" spans="2:128" ht="42" customHeight="1" x14ac:dyDescent="0.25">
      <c r="B115" s="397" t="s">
        <v>1563</v>
      </c>
      <c r="C115" s="398" t="s">
        <v>799</v>
      </c>
      <c r="D115" s="397" t="s">
        <v>93</v>
      </c>
      <c r="E115" s="640" t="s">
        <v>180</v>
      </c>
      <c r="F115" s="640" t="s">
        <v>180</v>
      </c>
      <c r="G115" s="640" t="s">
        <v>180</v>
      </c>
      <c r="H115" s="640" t="s">
        <v>180</v>
      </c>
      <c r="I115" s="642">
        <v>0</v>
      </c>
      <c r="J115" s="642">
        <v>0</v>
      </c>
      <c r="K115" s="642">
        <v>0</v>
      </c>
      <c r="L115" s="642">
        <v>0</v>
      </c>
      <c r="M115" s="642">
        <v>0</v>
      </c>
      <c r="N115" s="642">
        <v>0</v>
      </c>
      <c r="O115" s="642">
        <v>0</v>
      </c>
      <c r="P115" s="642">
        <v>0</v>
      </c>
      <c r="Q115" s="642">
        <v>0</v>
      </c>
      <c r="R115" s="642">
        <v>0</v>
      </c>
      <c r="S115" s="642">
        <v>0</v>
      </c>
      <c r="T115" s="642">
        <v>0</v>
      </c>
      <c r="U115" s="642">
        <v>0</v>
      </c>
      <c r="V115" s="642">
        <v>0</v>
      </c>
      <c r="W115" s="642">
        <v>0</v>
      </c>
      <c r="X115" s="642">
        <v>0</v>
      </c>
      <c r="Y115" s="642">
        <v>0</v>
      </c>
      <c r="Z115" s="642">
        <v>0</v>
      </c>
      <c r="AA115" s="642">
        <v>0</v>
      </c>
      <c r="AB115" s="642">
        <v>0</v>
      </c>
      <c r="AC115" s="642">
        <v>0</v>
      </c>
      <c r="AD115" s="642">
        <v>0</v>
      </c>
      <c r="AE115" s="642">
        <v>0</v>
      </c>
      <c r="AF115" s="642">
        <v>0</v>
      </c>
      <c r="AG115" s="642">
        <v>0</v>
      </c>
      <c r="AH115" s="642">
        <v>0</v>
      </c>
      <c r="AI115" s="642">
        <v>0</v>
      </c>
      <c r="AJ115" s="642">
        <v>0</v>
      </c>
      <c r="AK115" s="642">
        <v>0</v>
      </c>
      <c r="AL115" s="642">
        <v>0</v>
      </c>
      <c r="AM115" s="642">
        <v>0</v>
      </c>
      <c r="AN115" s="642">
        <v>0</v>
      </c>
      <c r="AO115" s="642">
        <v>0</v>
      </c>
      <c r="AP115" s="642">
        <v>0</v>
      </c>
      <c r="AQ115" s="642">
        <v>0</v>
      </c>
      <c r="AR115" s="642">
        <v>0</v>
      </c>
      <c r="AS115" s="642">
        <v>0</v>
      </c>
      <c r="AT115" s="642">
        <v>0</v>
      </c>
      <c r="AU115" s="642">
        <v>0</v>
      </c>
      <c r="AV115" s="642">
        <v>0</v>
      </c>
      <c r="AW115" s="642">
        <v>0</v>
      </c>
      <c r="AX115" s="642">
        <v>0</v>
      </c>
      <c r="AY115" s="642">
        <v>0</v>
      </c>
      <c r="AZ115" s="642">
        <v>0</v>
      </c>
      <c r="BA115" s="642">
        <v>0</v>
      </c>
      <c r="BB115" s="642">
        <v>0</v>
      </c>
      <c r="BC115" s="642">
        <v>0</v>
      </c>
      <c r="BD115" s="642">
        <v>0</v>
      </c>
      <c r="BE115" s="642">
        <v>0</v>
      </c>
      <c r="BF115" s="642">
        <v>0</v>
      </c>
      <c r="BG115" s="642">
        <v>0</v>
      </c>
      <c r="BH115" s="642">
        <v>0</v>
      </c>
      <c r="BI115" s="642">
        <v>0</v>
      </c>
      <c r="BJ115" s="642">
        <v>0</v>
      </c>
      <c r="BK115" s="642">
        <v>0</v>
      </c>
      <c r="BL115" s="642">
        <v>0</v>
      </c>
      <c r="BM115" s="642">
        <v>0</v>
      </c>
      <c r="BN115" s="642">
        <v>0</v>
      </c>
      <c r="BO115" s="642">
        <v>0</v>
      </c>
      <c r="BP115" s="642">
        <v>0</v>
      </c>
      <c r="BQ115" s="642">
        <v>0</v>
      </c>
      <c r="BR115" s="642">
        <v>0</v>
      </c>
      <c r="BS115" s="642">
        <v>0</v>
      </c>
      <c r="BT115" s="642">
        <v>0</v>
      </c>
      <c r="BU115" s="642">
        <v>0</v>
      </c>
      <c r="BV115" s="642">
        <v>0</v>
      </c>
      <c r="BW115" s="642">
        <v>0</v>
      </c>
      <c r="BX115" s="642">
        <v>0</v>
      </c>
      <c r="BY115" s="642">
        <v>0</v>
      </c>
      <c r="BZ115" s="642">
        <v>0</v>
      </c>
      <c r="CA115" s="642">
        <v>0</v>
      </c>
      <c r="CB115" s="642">
        <v>0</v>
      </c>
      <c r="CC115" s="642">
        <v>0</v>
      </c>
      <c r="CD115" s="642">
        <v>0</v>
      </c>
      <c r="CE115" s="642">
        <v>0</v>
      </c>
      <c r="CF115" s="642">
        <v>0</v>
      </c>
      <c r="CG115" s="642">
        <v>0</v>
      </c>
      <c r="CH115" s="642">
        <v>0</v>
      </c>
      <c r="CI115" s="642">
        <v>0</v>
      </c>
      <c r="CJ115" s="642">
        <v>0</v>
      </c>
      <c r="CK115" s="642">
        <v>0</v>
      </c>
      <c r="CL115" s="642"/>
      <c r="CM115" s="642"/>
      <c r="CN115" s="648"/>
      <c r="CO115" s="648"/>
      <c r="CP115" s="648"/>
      <c r="CQ115" s="648"/>
      <c r="CR115" s="648"/>
    </row>
    <row r="116" spans="2:128" ht="48" customHeight="1" x14ac:dyDescent="0.25">
      <c r="B116" s="416" t="s">
        <v>739</v>
      </c>
      <c r="C116" s="417" t="s">
        <v>800</v>
      </c>
      <c r="D116" s="416" t="s">
        <v>93</v>
      </c>
      <c r="E116" s="631" t="s">
        <v>180</v>
      </c>
      <c r="F116" s="631" t="s">
        <v>180</v>
      </c>
      <c r="G116" s="631" t="s">
        <v>180</v>
      </c>
      <c r="H116" s="631" t="s">
        <v>180</v>
      </c>
      <c r="I116" s="644">
        <v>0</v>
      </c>
      <c r="J116" s="644">
        <v>0</v>
      </c>
      <c r="K116" s="644">
        <v>0</v>
      </c>
      <c r="L116" s="644">
        <v>0</v>
      </c>
      <c r="M116" s="644">
        <v>0</v>
      </c>
      <c r="N116" s="644">
        <v>0</v>
      </c>
      <c r="O116" s="644">
        <v>0</v>
      </c>
      <c r="P116" s="644">
        <v>0</v>
      </c>
      <c r="Q116" s="644">
        <v>0</v>
      </c>
      <c r="R116" s="644">
        <v>0</v>
      </c>
      <c r="S116" s="644">
        <v>0</v>
      </c>
      <c r="T116" s="644">
        <v>0</v>
      </c>
      <c r="U116" s="644">
        <v>0</v>
      </c>
      <c r="V116" s="644">
        <v>0</v>
      </c>
      <c r="W116" s="644">
        <v>0</v>
      </c>
      <c r="X116" s="644">
        <v>0</v>
      </c>
      <c r="Y116" s="644">
        <v>0</v>
      </c>
      <c r="Z116" s="644">
        <v>0</v>
      </c>
      <c r="AA116" s="644">
        <v>0</v>
      </c>
      <c r="AB116" s="644">
        <v>0</v>
      </c>
      <c r="AC116" s="644">
        <v>0</v>
      </c>
      <c r="AD116" s="644">
        <v>0</v>
      </c>
      <c r="AE116" s="644">
        <v>0</v>
      </c>
      <c r="AF116" s="644">
        <v>0</v>
      </c>
      <c r="AG116" s="644">
        <v>0</v>
      </c>
      <c r="AH116" s="644">
        <v>0</v>
      </c>
      <c r="AI116" s="644">
        <v>0</v>
      </c>
      <c r="AJ116" s="644">
        <v>0</v>
      </c>
      <c r="AK116" s="644">
        <v>0</v>
      </c>
      <c r="AL116" s="644">
        <v>0</v>
      </c>
      <c r="AM116" s="644">
        <v>0</v>
      </c>
      <c r="AN116" s="644">
        <v>0</v>
      </c>
      <c r="AO116" s="644">
        <v>0</v>
      </c>
      <c r="AP116" s="644">
        <v>0</v>
      </c>
      <c r="AQ116" s="644">
        <v>0</v>
      </c>
      <c r="AR116" s="644">
        <v>0</v>
      </c>
      <c r="AS116" s="644">
        <v>0</v>
      </c>
      <c r="AT116" s="644">
        <v>0</v>
      </c>
      <c r="AU116" s="644">
        <v>0</v>
      </c>
      <c r="AV116" s="644">
        <v>0</v>
      </c>
      <c r="AW116" s="644">
        <v>0</v>
      </c>
      <c r="AX116" s="644">
        <v>0</v>
      </c>
      <c r="AY116" s="644">
        <v>0</v>
      </c>
      <c r="AZ116" s="644">
        <v>0</v>
      </c>
      <c r="BA116" s="644">
        <v>0</v>
      </c>
      <c r="BB116" s="644">
        <v>0</v>
      </c>
      <c r="BC116" s="644">
        <v>0</v>
      </c>
      <c r="BD116" s="644">
        <v>0</v>
      </c>
      <c r="BE116" s="644">
        <v>0</v>
      </c>
      <c r="BF116" s="644">
        <v>0</v>
      </c>
      <c r="BG116" s="644">
        <v>0</v>
      </c>
      <c r="BH116" s="644">
        <v>0</v>
      </c>
      <c r="BI116" s="644">
        <v>0</v>
      </c>
      <c r="BJ116" s="644">
        <v>0</v>
      </c>
      <c r="BK116" s="644">
        <v>0</v>
      </c>
      <c r="BL116" s="644">
        <v>0</v>
      </c>
      <c r="BM116" s="644">
        <v>0</v>
      </c>
      <c r="BN116" s="644">
        <v>0</v>
      </c>
      <c r="BO116" s="644">
        <v>0</v>
      </c>
      <c r="BP116" s="644">
        <v>0</v>
      </c>
      <c r="BQ116" s="644">
        <v>0</v>
      </c>
      <c r="BR116" s="644">
        <v>0</v>
      </c>
      <c r="BS116" s="644">
        <v>0</v>
      </c>
      <c r="BT116" s="644">
        <v>0</v>
      </c>
      <c r="BU116" s="644">
        <v>0</v>
      </c>
      <c r="BV116" s="644">
        <v>0</v>
      </c>
      <c r="BW116" s="644">
        <v>0</v>
      </c>
      <c r="BX116" s="644">
        <v>0</v>
      </c>
      <c r="BY116" s="644">
        <v>0</v>
      </c>
      <c r="BZ116" s="644">
        <v>0</v>
      </c>
      <c r="CA116" s="644">
        <v>0</v>
      </c>
      <c r="CB116" s="644">
        <v>0</v>
      </c>
      <c r="CC116" s="644">
        <v>0</v>
      </c>
      <c r="CD116" s="644">
        <v>0</v>
      </c>
      <c r="CE116" s="644">
        <v>0</v>
      </c>
      <c r="CF116" s="644">
        <v>0</v>
      </c>
      <c r="CG116" s="644">
        <v>0</v>
      </c>
      <c r="CH116" s="644">
        <v>0</v>
      </c>
      <c r="CI116" s="644">
        <v>0</v>
      </c>
      <c r="CJ116" s="644">
        <v>0</v>
      </c>
      <c r="CK116" s="644">
        <v>0</v>
      </c>
      <c r="CL116" s="644"/>
      <c r="CM116" s="644"/>
      <c r="CN116" s="645"/>
      <c r="CO116" s="645"/>
      <c r="CP116" s="645"/>
      <c r="CQ116" s="645"/>
      <c r="CR116" s="645"/>
    </row>
    <row r="117" spans="2:128" ht="48" customHeight="1" x14ac:dyDescent="0.25">
      <c r="B117" s="416" t="s">
        <v>139</v>
      </c>
      <c r="C117" s="417" t="s">
        <v>801</v>
      </c>
      <c r="D117" s="416" t="s">
        <v>93</v>
      </c>
      <c r="E117" s="631" t="s">
        <v>180</v>
      </c>
      <c r="F117" s="631" t="s">
        <v>180</v>
      </c>
      <c r="G117" s="631" t="s">
        <v>180</v>
      </c>
      <c r="H117" s="631" t="s">
        <v>180</v>
      </c>
      <c r="I117" s="667">
        <f t="shared" ref="I117:BT117" si="81">SUBTOTAL(9,I118:I125)</f>
        <v>0</v>
      </c>
      <c r="J117" s="667">
        <f t="shared" si="81"/>
        <v>42.841999999999999</v>
      </c>
      <c r="K117" s="667">
        <f t="shared" si="81"/>
        <v>0</v>
      </c>
      <c r="L117" s="667">
        <f t="shared" si="81"/>
        <v>0</v>
      </c>
      <c r="M117" s="667">
        <f t="shared" si="81"/>
        <v>42.841999999999999</v>
      </c>
      <c r="N117" s="667">
        <f t="shared" si="81"/>
        <v>0</v>
      </c>
      <c r="O117" s="667">
        <f t="shared" si="81"/>
        <v>0</v>
      </c>
      <c r="P117" s="667">
        <f t="shared" si="81"/>
        <v>0</v>
      </c>
      <c r="Q117" s="667">
        <f t="shared" si="81"/>
        <v>0</v>
      </c>
      <c r="R117" s="667">
        <f t="shared" si="81"/>
        <v>48.283000000000001</v>
      </c>
      <c r="S117" s="667">
        <f t="shared" si="81"/>
        <v>0</v>
      </c>
      <c r="T117" s="667">
        <f t="shared" si="81"/>
        <v>48.082999999999998</v>
      </c>
      <c r="U117" s="667">
        <f t="shared" si="81"/>
        <v>91.125000999999997</v>
      </c>
      <c r="V117" s="667">
        <f t="shared" si="81"/>
        <v>90.924999999999997</v>
      </c>
      <c r="W117" s="667">
        <f t="shared" si="81"/>
        <v>0</v>
      </c>
      <c r="X117" s="667">
        <f t="shared" si="81"/>
        <v>0</v>
      </c>
      <c r="Y117" s="667">
        <f t="shared" si="81"/>
        <v>0</v>
      </c>
      <c r="Z117" s="667">
        <f t="shared" si="81"/>
        <v>0</v>
      </c>
      <c r="AA117" s="667">
        <f t="shared" si="81"/>
        <v>0</v>
      </c>
      <c r="AB117" s="667">
        <f t="shared" si="81"/>
        <v>0</v>
      </c>
      <c r="AC117" s="667">
        <f t="shared" si="81"/>
        <v>0</v>
      </c>
      <c r="AD117" s="667">
        <f t="shared" si="81"/>
        <v>0</v>
      </c>
      <c r="AE117" s="667">
        <f t="shared" si="81"/>
        <v>0</v>
      </c>
      <c r="AF117" s="667">
        <f t="shared" si="81"/>
        <v>0</v>
      </c>
      <c r="AG117" s="667">
        <f t="shared" si="81"/>
        <v>0</v>
      </c>
      <c r="AH117" s="667">
        <f t="shared" si="81"/>
        <v>0</v>
      </c>
      <c r="AI117" s="667">
        <f t="shared" si="81"/>
        <v>0</v>
      </c>
      <c r="AJ117" s="667">
        <f t="shared" si="81"/>
        <v>0</v>
      </c>
      <c r="AK117" s="667">
        <f t="shared" si="81"/>
        <v>0</v>
      </c>
      <c r="AL117" s="667">
        <f t="shared" si="81"/>
        <v>0</v>
      </c>
      <c r="AM117" s="667">
        <f t="shared" si="81"/>
        <v>0</v>
      </c>
      <c r="AN117" s="667">
        <f t="shared" si="81"/>
        <v>0</v>
      </c>
      <c r="AO117" s="667">
        <f t="shared" si="81"/>
        <v>0</v>
      </c>
      <c r="AP117" s="667">
        <f t="shared" si="81"/>
        <v>0</v>
      </c>
      <c r="AQ117" s="667">
        <f t="shared" si="81"/>
        <v>0</v>
      </c>
      <c r="AR117" s="667">
        <f t="shared" si="81"/>
        <v>0</v>
      </c>
      <c r="AS117" s="667">
        <f t="shared" si="81"/>
        <v>0</v>
      </c>
      <c r="AT117" s="667">
        <f t="shared" si="81"/>
        <v>9.9999999999999995E-7</v>
      </c>
      <c r="AU117" s="667">
        <f t="shared" si="81"/>
        <v>0</v>
      </c>
      <c r="AV117" s="667">
        <f t="shared" si="81"/>
        <v>0</v>
      </c>
      <c r="AW117" s="667">
        <f t="shared" si="81"/>
        <v>9.9999999999999995E-7</v>
      </c>
      <c r="AX117" s="667">
        <f t="shared" si="81"/>
        <v>0</v>
      </c>
      <c r="AY117" s="667">
        <f t="shared" si="81"/>
        <v>5.625</v>
      </c>
      <c r="AZ117" s="667">
        <f t="shared" si="81"/>
        <v>0</v>
      </c>
      <c r="BA117" s="667">
        <f t="shared" si="81"/>
        <v>0</v>
      </c>
      <c r="BB117" s="667">
        <f t="shared" si="81"/>
        <v>5.625</v>
      </c>
      <c r="BC117" s="667">
        <f t="shared" si="81"/>
        <v>0</v>
      </c>
      <c r="BD117" s="667">
        <f t="shared" si="81"/>
        <v>42.841999999999999</v>
      </c>
      <c r="BE117" s="667">
        <f t="shared" si="81"/>
        <v>0</v>
      </c>
      <c r="BF117" s="667">
        <f t="shared" si="81"/>
        <v>0</v>
      </c>
      <c r="BG117" s="667">
        <f t="shared" si="81"/>
        <v>42.841999999999999</v>
      </c>
      <c r="BH117" s="667">
        <f t="shared" si="81"/>
        <v>0</v>
      </c>
      <c r="BI117" s="667">
        <f t="shared" si="81"/>
        <v>42.841999999999999</v>
      </c>
      <c r="BJ117" s="667">
        <f t="shared" si="81"/>
        <v>0</v>
      </c>
      <c r="BK117" s="667">
        <f t="shared" si="81"/>
        <v>0</v>
      </c>
      <c r="BL117" s="667">
        <f t="shared" si="81"/>
        <v>42.841999999999999</v>
      </c>
      <c r="BM117" s="667">
        <f t="shared" si="81"/>
        <v>0</v>
      </c>
      <c r="BN117" s="667">
        <f t="shared" si="81"/>
        <v>13.616</v>
      </c>
      <c r="BO117" s="667">
        <f t="shared" si="81"/>
        <v>0</v>
      </c>
      <c r="BP117" s="667">
        <f t="shared" si="81"/>
        <v>0</v>
      </c>
      <c r="BQ117" s="667">
        <f t="shared" si="81"/>
        <v>13.616</v>
      </c>
      <c r="BR117" s="667">
        <f t="shared" si="81"/>
        <v>0</v>
      </c>
      <c r="BS117" s="667">
        <f t="shared" si="81"/>
        <v>13.616</v>
      </c>
      <c r="BT117" s="667">
        <f t="shared" si="81"/>
        <v>0</v>
      </c>
      <c r="BU117" s="667">
        <f t="shared" ref="BU117:CJ117" si="82">SUBTOTAL(9,BU118:BU125)</f>
        <v>0</v>
      </c>
      <c r="BV117" s="667">
        <f t="shared" si="82"/>
        <v>13.616</v>
      </c>
      <c r="BW117" s="667">
        <f t="shared" si="82"/>
        <v>0</v>
      </c>
      <c r="BX117" s="667">
        <f t="shared" si="82"/>
        <v>34.667000000000002</v>
      </c>
      <c r="BY117" s="667">
        <f t="shared" si="82"/>
        <v>0</v>
      </c>
      <c r="BZ117" s="667">
        <f t="shared" si="82"/>
        <v>0</v>
      </c>
      <c r="CA117" s="667">
        <f t="shared" si="82"/>
        <v>34.667000000000002</v>
      </c>
      <c r="CB117" s="667">
        <f t="shared" si="82"/>
        <v>0</v>
      </c>
      <c r="CC117" s="667">
        <f t="shared" si="82"/>
        <v>28.842009999999998</v>
      </c>
      <c r="CD117" s="667">
        <f t="shared" si="82"/>
        <v>0</v>
      </c>
      <c r="CE117" s="667">
        <f t="shared" si="82"/>
        <v>0</v>
      </c>
      <c r="CF117" s="667">
        <f t="shared" si="82"/>
        <v>28.842009999999998</v>
      </c>
      <c r="CG117" s="667">
        <f t="shared" si="82"/>
        <v>0</v>
      </c>
      <c r="CH117" s="667">
        <f t="shared" si="82"/>
        <v>91.125000999999997</v>
      </c>
      <c r="CI117" s="667">
        <f t="shared" si="82"/>
        <v>0</v>
      </c>
      <c r="CJ117" s="667">
        <f t="shared" si="82"/>
        <v>0</v>
      </c>
      <c r="CK117" s="667">
        <f>SUBTOTAL(9,CK118:CK125)</f>
        <v>91.125000999999997</v>
      </c>
      <c r="CL117" s="667">
        <f t="shared" ref="CL117:CQ117" si="83">SUBTOTAL(9,CL118:CL125)</f>
        <v>0</v>
      </c>
      <c r="CM117" s="667">
        <f t="shared" si="83"/>
        <v>90.92501</v>
      </c>
      <c r="CN117" s="667">
        <f t="shared" si="83"/>
        <v>0</v>
      </c>
      <c r="CO117" s="667">
        <f t="shared" si="83"/>
        <v>0</v>
      </c>
      <c r="CP117" s="667">
        <f t="shared" si="83"/>
        <v>90.92501</v>
      </c>
      <c r="CQ117" s="667">
        <f t="shared" si="83"/>
        <v>0</v>
      </c>
      <c r="CR117" s="645"/>
    </row>
    <row r="118" spans="2:128" ht="42" customHeight="1" x14ac:dyDescent="0.25">
      <c r="B118" s="397" t="s">
        <v>141</v>
      </c>
      <c r="C118" s="398" t="s">
        <v>802</v>
      </c>
      <c r="D118" s="397" t="s">
        <v>93</v>
      </c>
      <c r="E118" s="624" t="s">
        <v>180</v>
      </c>
      <c r="F118" s="624" t="s">
        <v>180</v>
      </c>
      <c r="G118" s="624" t="s">
        <v>180</v>
      </c>
      <c r="H118" s="624" t="s">
        <v>180</v>
      </c>
      <c r="I118" s="642">
        <v>0</v>
      </c>
      <c r="J118" s="642">
        <v>0</v>
      </c>
      <c r="K118" s="642">
        <v>0</v>
      </c>
      <c r="L118" s="642">
        <v>0</v>
      </c>
      <c r="M118" s="642">
        <v>0</v>
      </c>
      <c r="N118" s="642">
        <v>0</v>
      </c>
      <c r="O118" s="642">
        <v>0</v>
      </c>
      <c r="P118" s="642">
        <v>0</v>
      </c>
      <c r="Q118" s="642">
        <v>0</v>
      </c>
      <c r="R118" s="642">
        <v>0</v>
      </c>
      <c r="S118" s="642">
        <v>0</v>
      </c>
      <c r="T118" s="642">
        <v>0</v>
      </c>
      <c r="U118" s="642">
        <v>0</v>
      </c>
      <c r="V118" s="642">
        <v>0</v>
      </c>
      <c r="W118" s="642">
        <v>0</v>
      </c>
      <c r="X118" s="642">
        <v>0</v>
      </c>
      <c r="Y118" s="642">
        <v>0</v>
      </c>
      <c r="Z118" s="642">
        <v>0</v>
      </c>
      <c r="AA118" s="642">
        <v>0</v>
      </c>
      <c r="AB118" s="642">
        <v>0</v>
      </c>
      <c r="AC118" s="642">
        <v>0</v>
      </c>
      <c r="AD118" s="642">
        <v>0</v>
      </c>
      <c r="AE118" s="642">
        <v>0</v>
      </c>
      <c r="AF118" s="642">
        <v>0</v>
      </c>
      <c r="AG118" s="642">
        <v>0</v>
      </c>
      <c r="AH118" s="642">
        <v>0</v>
      </c>
      <c r="AI118" s="642">
        <v>0</v>
      </c>
      <c r="AJ118" s="642">
        <v>0</v>
      </c>
      <c r="AK118" s="642">
        <v>0</v>
      </c>
      <c r="AL118" s="642">
        <v>0</v>
      </c>
      <c r="AM118" s="642">
        <v>0</v>
      </c>
      <c r="AN118" s="642">
        <v>0</v>
      </c>
      <c r="AO118" s="642">
        <v>0</v>
      </c>
      <c r="AP118" s="642">
        <v>0</v>
      </c>
      <c r="AQ118" s="642">
        <v>0</v>
      </c>
      <c r="AR118" s="642">
        <v>0</v>
      </c>
      <c r="AS118" s="642">
        <v>0</v>
      </c>
      <c r="AT118" s="642">
        <v>0</v>
      </c>
      <c r="AU118" s="642">
        <v>0</v>
      </c>
      <c r="AV118" s="642">
        <v>0</v>
      </c>
      <c r="AW118" s="642">
        <v>0</v>
      </c>
      <c r="AX118" s="642">
        <v>0</v>
      </c>
      <c r="AY118" s="642">
        <v>0</v>
      </c>
      <c r="AZ118" s="642">
        <v>0</v>
      </c>
      <c r="BA118" s="642">
        <v>0</v>
      </c>
      <c r="BB118" s="642">
        <v>0</v>
      </c>
      <c r="BC118" s="642">
        <v>0</v>
      </c>
      <c r="BD118" s="642">
        <v>0</v>
      </c>
      <c r="BE118" s="642">
        <v>0</v>
      </c>
      <c r="BF118" s="642">
        <v>0</v>
      </c>
      <c r="BG118" s="642">
        <v>0</v>
      </c>
      <c r="BH118" s="642">
        <v>0</v>
      </c>
      <c r="BI118" s="642">
        <v>0</v>
      </c>
      <c r="BJ118" s="642">
        <v>0</v>
      </c>
      <c r="BK118" s="642">
        <v>0</v>
      </c>
      <c r="BL118" s="642">
        <v>0</v>
      </c>
      <c r="BM118" s="642">
        <v>0</v>
      </c>
      <c r="BN118" s="642">
        <v>0</v>
      </c>
      <c r="BO118" s="642">
        <v>0</v>
      </c>
      <c r="BP118" s="642">
        <v>0</v>
      </c>
      <c r="BQ118" s="642">
        <v>0</v>
      </c>
      <c r="BR118" s="642">
        <v>0</v>
      </c>
      <c r="BS118" s="642">
        <v>0</v>
      </c>
      <c r="BT118" s="642">
        <v>0</v>
      </c>
      <c r="BU118" s="642">
        <v>0</v>
      </c>
      <c r="BV118" s="642">
        <v>0</v>
      </c>
      <c r="BW118" s="642">
        <v>0</v>
      </c>
      <c r="BX118" s="642">
        <v>0</v>
      </c>
      <c r="BY118" s="642">
        <v>0</v>
      </c>
      <c r="BZ118" s="642">
        <v>0</v>
      </c>
      <c r="CA118" s="642">
        <v>0</v>
      </c>
      <c r="CB118" s="642">
        <v>0</v>
      </c>
      <c r="CC118" s="642">
        <v>0</v>
      </c>
      <c r="CD118" s="642">
        <v>0</v>
      </c>
      <c r="CE118" s="642">
        <v>0</v>
      </c>
      <c r="CF118" s="642">
        <v>0</v>
      </c>
      <c r="CG118" s="642">
        <v>0</v>
      </c>
      <c r="CH118" s="642">
        <v>0</v>
      </c>
      <c r="CI118" s="642">
        <v>0</v>
      </c>
      <c r="CJ118" s="642">
        <v>0</v>
      </c>
      <c r="CK118" s="642">
        <v>0</v>
      </c>
      <c r="CL118" s="642"/>
      <c r="CM118" s="642"/>
      <c r="CN118" s="648"/>
      <c r="CO118" s="648"/>
      <c r="CP118" s="648"/>
      <c r="CQ118" s="648"/>
      <c r="CR118" s="648"/>
    </row>
    <row r="119" spans="2:128" ht="42" customHeight="1" x14ac:dyDescent="0.25">
      <c r="B119" s="397" t="s">
        <v>143</v>
      </c>
      <c r="C119" s="398" t="s">
        <v>1564</v>
      </c>
      <c r="D119" s="397" t="s">
        <v>93</v>
      </c>
      <c r="E119" s="640" t="s">
        <v>180</v>
      </c>
      <c r="F119" s="640" t="s">
        <v>180</v>
      </c>
      <c r="G119" s="640" t="s">
        <v>180</v>
      </c>
      <c r="H119" s="640" t="s">
        <v>180</v>
      </c>
      <c r="I119" s="665">
        <f t="shared" ref="I119:BT119" si="84">SUBTOTAL(9,I120)</f>
        <v>0</v>
      </c>
      <c r="J119" s="665">
        <f t="shared" si="84"/>
        <v>42.841999999999999</v>
      </c>
      <c r="K119" s="665">
        <f t="shared" si="84"/>
        <v>0</v>
      </c>
      <c r="L119" s="665">
        <f t="shared" si="84"/>
        <v>0</v>
      </c>
      <c r="M119" s="665">
        <f t="shared" si="84"/>
        <v>42.841999999999999</v>
      </c>
      <c r="N119" s="665">
        <f t="shared" si="84"/>
        <v>0</v>
      </c>
      <c r="O119" s="665">
        <f t="shared" si="84"/>
        <v>0</v>
      </c>
      <c r="P119" s="665">
        <f t="shared" si="84"/>
        <v>0</v>
      </c>
      <c r="Q119" s="665">
        <f t="shared" si="84"/>
        <v>0</v>
      </c>
      <c r="R119" s="665">
        <f t="shared" si="84"/>
        <v>0</v>
      </c>
      <c r="S119" s="665">
        <f t="shared" si="84"/>
        <v>0</v>
      </c>
      <c r="T119" s="665">
        <f t="shared" si="84"/>
        <v>0</v>
      </c>
      <c r="U119" s="665">
        <f t="shared" si="84"/>
        <v>42.841999999999999</v>
      </c>
      <c r="V119" s="665">
        <f t="shared" si="84"/>
        <v>42.841999999999999</v>
      </c>
      <c r="W119" s="665">
        <f t="shared" si="84"/>
        <v>0</v>
      </c>
      <c r="X119" s="665">
        <f t="shared" si="84"/>
        <v>0</v>
      </c>
      <c r="Y119" s="665">
        <f t="shared" si="84"/>
        <v>0</v>
      </c>
      <c r="Z119" s="665">
        <f t="shared" si="84"/>
        <v>0</v>
      </c>
      <c r="AA119" s="665">
        <f t="shared" si="84"/>
        <v>0</v>
      </c>
      <c r="AB119" s="665">
        <f t="shared" si="84"/>
        <v>0</v>
      </c>
      <c r="AC119" s="665">
        <f t="shared" si="84"/>
        <v>0</v>
      </c>
      <c r="AD119" s="665">
        <f t="shared" si="84"/>
        <v>0</v>
      </c>
      <c r="AE119" s="665">
        <f t="shared" si="84"/>
        <v>0</v>
      </c>
      <c r="AF119" s="665">
        <f t="shared" si="84"/>
        <v>0</v>
      </c>
      <c r="AG119" s="665">
        <f t="shared" si="84"/>
        <v>0</v>
      </c>
      <c r="AH119" s="665">
        <f t="shared" si="84"/>
        <v>0</v>
      </c>
      <c r="AI119" s="665">
        <f t="shared" si="84"/>
        <v>0</v>
      </c>
      <c r="AJ119" s="665">
        <f t="shared" si="84"/>
        <v>0</v>
      </c>
      <c r="AK119" s="665">
        <f t="shared" si="84"/>
        <v>0</v>
      </c>
      <c r="AL119" s="665">
        <f t="shared" si="84"/>
        <v>0</v>
      </c>
      <c r="AM119" s="665">
        <f t="shared" si="84"/>
        <v>0</v>
      </c>
      <c r="AN119" s="665">
        <f t="shared" si="84"/>
        <v>0</v>
      </c>
      <c r="AO119" s="665">
        <f t="shared" si="84"/>
        <v>0</v>
      </c>
      <c r="AP119" s="665">
        <f t="shared" si="84"/>
        <v>0</v>
      </c>
      <c r="AQ119" s="665">
        <f t="shared" si="84"/>
        <v>0</v>
      </c>
      <c r="AR119" s="665">
        <f t="shared" si="84"/>
        <v>0</v>
      </c>
      <c r="AS119" s="665">
        <f t="shared" si="84"/>
        <v>0</v>
      </c>
      <c r="AT119" s="665">
        <f t="shared" si="84"/>
        <v>0</v>
      </c>
      <c r="AU119" s="665">
        <f t="shared" si="84"/>
        <v>0</v>
      </c>
      <c r="AV119" s="665">
        <f t="shared" si="84"/>
        <v>0</v>
      </c>
      <c r="AW119" s="665">
        <f t="shared" si="84"/>
        <v>0</v>
      </c>
      <c r="AX119" s="665">
        <f t="shared" si="84"/>
        <v>0</v>
      </c>
      <c r="AY119" s="665">
        <f t="shared" si="84"/>
        <v>0</v>
      </c>
      <c r="AZ119" s="665">
        <f t="shared" si="84"/>
        <v>0</v>
      </c>
      <c r="BA119" s="665">
        <f t="shared" si="84"/>
        <v>0</v>
      </c>
      <c r="BB119" s="665">
        <f t="shared" si="84"/>
        <v>0</v>
      </c>
      <c r="BC119" s="665">
        <f t="shared" si="84"/>
        <v>0</v>
      </c>
      <c r="BD119" s="665">
        <f t="shared" si="84"/>
        <v>42.841999999999999</v>
      </c>
      <c r="BE119" s="665">
        <f t="shared" si="84"/>
        <v>0</v>
      </c>
      <c r="BF119" s="665">
        <f t="shared" si="84"/>
        <v>0</v>
      </c>
      <c r="BG119" s="665">
        <f t="shared" si="84"/>
        <v>42.841999999999999</v>
      </c>
      <c r="BH119" s="665">
        <f t="shared" si="84"/>
        <v>0</v>
      </c>
      <c r="BI119" s="665">
        <f t="shared" si="84"/>
        <v>42.841999999999999</v>
      </c>
      <c r="BJ119" s="665">
        <f t="shared" si="84"/>
        <v>0</v>
      </c>
      <c r="BK119" s="665">
        <f t="shared" si="84"/>
        <v>0</v>
      </c>
      <c r="BL119" s="665">
        <f t="shared" si="84"/>
        <v>42.841999999999999</v>
      </c>
      <c r="BM119" s="665">
        <f t="shared" si="84"/>
        <v>0</v>
      </c>
      <c r="BN119" s="665">
        <f t="shared" si="84"/>
        <v>0</v>
      </c>
      <c r="BO119" s="665">
        <f t="shared" si="84"/>
        <v>0</v>
      </c>
      <c r="BP119" s="665">
        <f t="shared" si="84"/>
        <v>0</v>
      </c>
      <c r="BQ119" s="665">
        <f t="shared" si="84"/>
        <v>0</v>
      </c>
      <c r="BR119" s="665">
        <f t="shared" si="84"/>
        <v>0</v>
      </c>
      <c r="BS119" s="665">
        <f t="shared" si="84"/>
        <v>0</v>
      </c>
      <c r="BT119" s="665">
        <f t="shared" si="84"/>
        <v>0</v>
      </c>
      <c r="BU119" s="665">
        <f t="shared" ref="BU119:CJ119" si="85">SUBTOTAL(9,BU120)</f>
        <v>0</v>
      </c>
      <c r="BV119" s="665">
        <f t="shared" si="85"/>
        <v>0</v>
      </c>
      <c r="BW119" s="665">
        <f t="shared" si="85"/>
        <v>0</v>
      </c>
      <c r="BX119" s="665">
        <f t="shared" si="85"/>
        <v>0</v>
      </c>
      <c r="BY119" s="665">
        <f t="shared" si="85"/>
        <v>0</v>
      </c>
      <c r="BZ119" s="665">
        <f t="shared" si="85"/>
        <v>0</v>
      </c>
      <c r="CA119" s="665">
        <f t="shared" si="85"/>
        <v>0</v>
      </c>
      <c r="CB119" s="665">
        <f t="shared" si="85"/>
        <v>0</v>
      </c>
      <c r="CC119" s="665">
        <f t="shared" si="85"/>
        <v>0</v>
      </c>
      <c r="CD119" s="665">
        <f t="shared" si="85"/>
        <v>0</v>
      </c>
      <c r="CE119" s="665">
        <f t="shared" si="85"/>
        <v>0</v>
      </c>
      <c r="CF119" s="665">
        <f t="shared" si="85"/>
        <v>0</v>
      </c>
      <c r="CG119" s="665">
        <f t="shared" si="85"/>
        <v>0</v>
      </c>
      <c r="CH119" s="665">
        <f t="shared" si="85"/>
        <v>42.841999999999999</v>
      </c>
      <c r="CI119" s="665">
        <f t="shared" si="85"/>
        <v>0</v>
      </c>
      <c r="CJ119" s="665">
        <f t="shared" si="85"/>
        <v>0</v>
      </c>
      <c r="CK119" s="665">
        <f>SUBTOTAL(9,CK120)</f>
        <v>42.841999999999999</v>
      </c>
      <c r="CL119" s="665">
        <f t="shared" ref="CL119:CQ119" si="86">SUBTOTAL(9,CL120)</f>
        <v>0</v>
      </c>
      <c r="CM119" s="665">
        <f t="shared" si="86"/>
        <v>42.841999999999999</v>
      </c>
      <c r="CN119" s="665">
        <f t="shared" si="86"/>
        <v>0</v>
      </c>
      <c r="CO119" s="665">
        <f t="shared" si="86"/>
        <v>0</v>
      </c>
      <c r="CP119" s="665">
        <f t="shared" si="86"/>
        <v>42.841999999999999</v>
      </c>
      <c r="CQ119" s="665">
        <f t="shared" si="86"/>
        <v>0</v>
      </c>
      <c r="CR119" s="648"/>
    </row>
    <row r="120" spans="2:128" ht="33" customHeight="1" x14ac:dyDescent="0.25">
      <c r="B120" s="67" t="s">
        <v>143</v>
      </c>
      <c r="C120" s="313" t="s">
        <v>1418</v>
      </c>
      <c r="D120" s="67" t="s">
        <v>1635</v>
      </c>
      <c r="E120" s="422" t="s">
        <v>673</v>
      </c>
      <c r="F120" s="318">
        <v>2025</v>
      </c>
      <c r="G120" s="318">
        <v>2025</v>
      </c>
      <c r="H120" s="318">
        <v>2025</v>
      </c>
      <c r="I120" s="334"/>
      <c r="J120" s="169">
        <v>42.841999999999999</v>
      </c>
      <c r="K120" s="664" t="s">
        <v>1651</v>
      </c>
      <c r="L120" s="334"/>
      <c r="M120" s="169">
        <v>42.841999999999999</v>
      </c>
      <c r="N120" s="169" t="s">
        <v>1651</v>
      </c>
      <c r="O120" s="334"/>
      <c r="P120" s="334"/>
      <c r="Q120" s="334"/>
      <c r="R120" s="334"/>
      <c r="S120" s="334"/>
      <c r="T120" s="169"/>
      <c r="U120" s="169">
        <f>CH120</f>
        <v>42.841999999999999</v>
      </c>
      <c r="V120" s="169">
        <v>42.841999999999999</v>
      </c>
      <c r="W120" s="334"/>
      <c r="X120" s="654"/>
      <c r="Y120" s="65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c r="AU120" s="334"/>
      <c r="AV120" s="334"/>
      <c r="AW120" s="334"/>
      <c r="AX120" s="334"/>
      <c r="AY120" s="334"/>
      <c r="AZ120" s="334"/>
      <c r="BA120" s="334"/>
      <c r="BB120" s="334"/>
      <c r="BC120" s="334"/>
      <c r="BD120" s="169">
        <f>SUM(BE120:BH120)</f>
        <v>42.841999999999999</v>
      </c>
      <c r="BE120" s="334"/>
      <c r="BF120" s="334"/>
      <c r="BG120" s="169">
        <f>'1-2025'!AW107</f>
        <v>42.841999999999999</v>
      </c>
      <c r="BH120" s="334"/>
      <c r="BI120" s="169">
        <f>SUM(BJ120:BM120)</f>
        <v>42.841999999999999</v>
      </c>
      <c r="BJ120" s="334"/>
      <c r="BK120" s="334"/>
      <c r="BL120" s="169">
        <f>'1-2025'!AX107</f>
        <v>42.841999999999999</v>
      </c>
      <c r="BM120" s="334"/>
      <c r="BN120" s="334"/>
      <c r="BO120" s="334"/>
      <c r="BP120" s="334"/>
      <c r="BQ120" s="334"/>
      <c r="BR120" s="334"/>
      <c r="BS120" s="334"/>
      <c r="BT120" s="334"/>
      <c r="BU120" s="334"/>
      <c r="BV120" s="334"/>
      <c r="BW120" s="334"/>
      <c r="BX120" s="334"/>
      <c r="BY120" s="334"/>
      <c r="BZ120" s="334"/>
      <c r="CA120" s="334"/>
      <c r="CB120" s="334"/>
      <c r="CC120" s="334"/>
      <c r="CD120" s="334"/>
      <c r="CE120" s="334"/>
      <c r="CF120" s="334"/>
      <c r="CG120" s="334"/>
      <c r="CH120" s="169">
        <f>SUM(CI120:CL120)</f>
        <v>42.841999999999999</v>
      </c>
      <c r="CI120" s="334"/>
      <c r="CJ120" s="334"/>
      <c r="CK120" s="169">
        <f>BG120+AW120+AM120+BQ120+CA120</f>
        <v>42.841999999999999</v>
      </c>
      <c r="CL120" s="334"/>
      <c r="CM120" s="169">
        <f>SUM(CN120:CQ120)</f>
        <v>42.841999999999999</v>
      </c>
      <c r="CN120" s="344"/>
      <c r="CO120" s="344"/>
      <c r="CP120" s="173">
        <f>BL120+BB120+AR120+BV120+CF120</f>
        <v>42.841999999999999</v>
      </c>
      <c r="CQ120" s="344"/>
      <c r="CR120" s="68" t="s">
        <v>1693</v>
      </c>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row>
    <row r="121" spans="2:128" ht="42" customHeight="1" x14ac:dyDescent="0.25">
      <c r="B121" s="397" t="s">
        <v>740</v>
      </c>
      <c r="C121" s="398" t="s">
        <v>1565</v>
      </c>
      <c r="D121" s="397" t="s">
        <v>93</v>
      </c>
      <c r="E121" s="640" t="s">
        <v>180</v>
      </c>
      <c r="F121" s="640" t="s">
        <v>180</v>
      </c>
      <c r="G121" s="640" t="s">
        <v>180</v>
      </c>
      <c r="H121" s="640" t="s">
        <v>180</v>
      </c>
      <c r="I121" s="650"/>
      <c r="J121" s="650"/>
      <c r="K121" s="642"/>
      <c r="L121" s="642"/>
      <c r="M121" s="642"/>
      <c r="N121" s="642"/>
      <c r="O121" s="642"/>
      <c r="P121" s="642"/>
      <c r="Q121" s="642"/>
      <c r="R121" s="642"/>
      <c r="S121" s="642"/>
      <c r="T121" s="642"/>
      <c r="U121" s="642"/>
      <c r="V121" s="642"/>
      <c r="W121" s="642"/>
      <c r="X121" s="642"/>
      <c r="Y121" s="642"/>
      <c r="Z121" s="642"/>
      <c r="AA121" s="642"/>
      <c r="AB121" s="642"/>
      <c r="AC121" s="642"/>
      <c r="AD121" s="642"/>
      <c r="AE121" s="642"/>
      <c r="AF121" s="642"/>
      <c r="AG121" s="642"/>
      <c r="AH121" s="642"/>
      <c r="AI121" s="642"/>
      <c r="AJ121" s="642"/>
      <c r="AK121" s="642"/>
      <c r="AL121" s="642"/>
      <c r="AM121" s="642"/>
      <c r="AN121" s="642"/>
      <c r="AO121" s="642"/>
      <c r="AP121" s="642"/>
      <c r="AQ121" s="642"/>
      <c r="AR121" s="642"/>
      <c r="AS121" s="642"/>
      <c r="AT121" s="642"/>
      <c r="AU121" s="642"/>
      <c r="AV121" s="642"/>
      <c r="AW121" s="642"/>
      <c r="AX121" s="642"/>
      <c r="AY121" s="642"/>
      <c r="AZ121" s="642"/>
      <c r="BA121" s="642"/>
      <c r="BB121" s="642"/>
      <c r="BC121" s="642"/>
      <c r="BD121" s="642"/>
      <c r="BE121" s="642"/>
      <c r="BF121" s="642"/>
      <c r="BG121" s="642"/>
      <c r="BH121" s="642"/>
      <c r="BI121" s="642"/>
      <c r="BJ121" s="642"/>
      <c r="BK121" s="642"/>
      <c r="BL121" s="642"/>
      <c r="BM121" s="642"/>
      <c r="BN121" s="642"/>
      <c r="BO121" s="642"/>
      <c r="BP121" s="642"/>
      <c r="BQ121" s="642"/>
      <c r="BR121" s="642"/>
      <c r="BS121" s="642"/>
      <c r="BT121" s="642"/>
      <c r="BU121" s="642"/>
      <c r="BV121" s="642"/>
      <c r="BW121" s="642"/>
      <c r="BX121" s="642"/>
      <c r="BY121" s="642"/>
      <c r="BZ121" s="642"/>
      <c r="CA121" s="642"/>
      <c r="CB121" s="642"/>
      <c r="CC121" s="642"/>
      <c r="CD121" s="642"/>
      <c r="CE121" s="642"/>
      <c r="CF121" s="642"/>
      <c r="CG121" s="642"/>
      <c r="CH121" s="642"/>
      <c r="CI121" s="642"/>
      <c r="CJ121" s="642"/>
      <c r="CK121" s="642"/>
      <c r="CL121" s="642"/>
      <c r="CM121" s="642"/>
      <c r="CN121" s="648"/>
      <c r="CO121" s="648"/>
      <c r="CP121" s="648"/>
      <c r="CQ121" s="648"/>
      <c r="CR121" s="648"/>
    </row>
    <row r="122" spans="2:128" ht="42" customHeight="1" x14ac:dyDescent="0.25">
      <c r="B122" s="397" t="s">
        <v>741</v>
      </c>
      <c r="C122" s="398" t="s">
        <v>1566</v>
      </c>
      <c r="D122" s="397" t="s">
        <v>93</v>
      </c>
      <c r="E122" s="624" t="s">
        <v>180</v>
      </c>
      <c r="F122" s="624" t="s">
        <v>180</v>
      </c>
      <c r="G122" s="624" t="s">
        <v>180</v>
      </c>
      <c r="H122" s="624" t="s">
        <v>180</v>
      </c>
      <c r="I122" s="665">
        <f t="shared" ref="I122:BT122" si="87">SUBTOTAL(9,I123:I125)</f>
        <v>0</v>
      </c>
      <c r="J122" s="665">
        <f t="shared" si="87"/>
        <v>0</v>
      </c>
      <c r="K122" s="665">
        <f t="shared" si="87"/>
        <v>0</v>
      </c>
      <c r="L122" s="665">
        <f t="shared" si="87"/>
        <v>0</v>
      </c>
      <c r="M122" s="665">
        <f t="shared" si="87"/>
        <v>0</v>
      </c>
      <c r="N122" s="665">
        <f t="shared" si="87"/>
        <v>0</v>
      </c>
      <c r="O122" s="665">
        <f t="shared" si="87"/>
        <v>0</v>
      </c>
      <c r="P122" s="665">
        <f t="shared" si="87"/>
        <v>0</v>
      </c>
      <c r="Q122" s="665">
        <f t="shared" si="87"/>
        <v>0</v>
      </c>
      <c r="R122" s="665">
        <f t="shared" si="87"/>
        <v>48.283000000000001</v>
      </c>
      <c r="S122" s="665">
        <f t="shared" si="87"/>
        <v>0</v>
      </c>
      <c r="T122" s="665">
        <f t="shared" si="87"/>
        <v>48.082999999999998</v>
      </c>
      <c r="U122" s="665">
        <f t="shared" si="87"/>
        <v>48.283000999999999</v>
      </c>
      <c r="V122" s="665">
        <f t="shared" si="87"/>
        <v>48.082999999999998</v>
      </c>
      <c r="W122" s="665">
        <f t="shared" si="87"/>
        <v>0</v>
      </c>
      <c r="X122" s="665">
        <f t="shared" si="87"/>
        <v>0</v>
      </c>
      <c r="Y122" s="665">
        <f t="shared" si="87"/>
        <v>0</v>
      </c>
      <c r="Z122" s="665">
        <f t="shared" si="87"/>
        <v>0</v>
      </c>
      <c r="AA122" s="665">
        <f t="shared" si="87"/>
        <v>0</v>
      </c>
      <c r="AB122" s="665">
        <f t="shared" si="87"/>
        <v>0</v>
      </c>
      <c r="AC122" s="665">
        <f t="shared" si="87"/>
        <v>0</v>
      </c>
      <c r="AD122" s="665">
        <f t="shared" si="87"/>
        <v>0</v>
      </c>
      <c r="AE122" s="665">
        <f t="shared" si="87"/>
        <v>0</v>
      </c>
      <c r="AF122" s="665">
        <f t="shared" si="87"/>
        <v>0</v>
      </c>
      <c r="AG122" s="665">
        <f t="shared" si="87"/>
        <v>0</v>
      </c>
      <c r="AH122" s="665">
        <f t="shared" si="87"/>
        <v>0</v>
      </c>
      <c r="AI122" s="665">
        <f t="shared" si="87"/>
        <v>0</v>
      </c>
      <c r="AJ122" s="665">
        <f t="shared" si="87"/>
        <v>0</v>
      </c>
      <c r="AK122" s="665">
        <f t="shared" si="87"/>
        <v>0</v>
      </c>
      <c r="AL122" s="665">
        <f t="shared" si="87"/>
        <v>0</v>
      </c>
      <c r="AM122" s="665">
        <f t="shared" si="87"/>
        <v>0</v>
      </c>
      <c r="AN122" s="665">
        <f t="shared" si="87"/>
        <v>0</v>
      </c>
      <c r="AO122" s="665">
        <f t="shared" si="87"/>
        <v>0</v>
      </c>
      <c r="AP122" s="665">
        <f t="shared" si="87"/>
        <v>0</v>
      </c>
      <c r="AQ122" s="665">
        <f t="shared" si="87"/>
        <v>0</v>
      </c>
      <c r="AR122" s="665">
        <f t="shared" si="87"/>
        <v>0</v>
      </c>
      <c r="AS122" s="665">
        <f t="shared" si="87"/>
        <v>0</v>
      </c>
      <c r="AT122" s="665">
        <f t="shared" si="87"/>
        <v>9.9999999999999995E-7</v>
      </c>
      <c r="AU122" s="665">
        <f t="shared" si="87"/>
        <v>0</v>
      </c>
      <c r="AV122" s="665">
        <f t="shared" si="87"/>
        <v>0</v>
      </c>
      <c r="AW122" s="665">
        <f t="shared" si="87"/>
        <v>9.9999999999999995E-7</v>
      </c>
      <c r="AX122" s="665">
        <f t="shared" si="87"/>
        <v>0</v>
      </c>
      <c r="AY122" s="665">
        <f t="shared" si="87"/>
        <v>5.625</v>
      </c>
      <c r="AZ122" s="665">
        <f t="shared" si="87"/>
        <v>0</v>
      </c>
      <c r="BA122" s="665">
        <f t="shared" si="87"/>
        <v>0</v>
      </c>
      <c r="BB122" s="665">
        <f t="shared" si="87"/>
        <v>5.625</v>
      </c>
      <c r="BC122" s="665">
        <f t="shared" si="87"/>
        <v>0</v>
      </c>
      <c r="BD122" s="665">
        <f t="shared" si="87"/>
        <v>0</v>
      </c>
      <c r="BE122" s="665">
        <f t="shared" si="87"/>
        <v>0</v>
      </c>
      <c r="BF122" s="665">
        <f t="shared" si="87"/>
        <v>0</v>
      </c>
      <c r="BG122" s="665">
        <f t="shared" si="87"/>
        <v>0</v>
      </c>
      <c r="BH122" s="665">
        <f t="shared" si="87"/>
        <v>0</v>
      </c>
      <c r="BI122" s="665">
        <f t="shared" si="87"/>
        <v>0</v>
      </c>
      <c r="BJ122" s="665">
        <f t="shared" si="87"/>
        <v>0</v>
      </c>
      <c r="BK122" s="665">
        <f t="shared" si="87"/>
        <v>0</v>
      </c>
      <c r="BL122" s="665">
        <f t="shared" si="87"/>
        <v>0</v>
      </c>
      <c r="BM122" s="665">
        <f t="shared" si="87"/>
        <v>0</v>
      </c>
      <c r="BN122" s="665">
        <f t="shared" si="87"/>
        <v>13.616</v>
      </c>
      <c r="BO122" s="665">
        <f t="shared" si="87"/>
        <v>0</v>
      </c>
      <c r="BP122" s="665">
        <f t="shared" si="87"/>
        <v>0</v>
      </c>
      <c r="BQ122" s="665">
        <f t="shared" si="87"/>
        <v>13.616</v>
      </c>
      <c r="BR122" s="665">
        <f t="shared" si="87"/>
        <v>0</v>
      </c>
      <c r="BS122" s="665">
        <f t="shared" si="87"/>
        <v>13.616</v>
      </c>
      <c r="BT122" s="665">
        <f t="shared" si="87"/>
        <v>0</v>
      </c>
      <c r="BU122" s="665">
        <f t="shared" ref="BU122:CJ122" si="88">SUBTOTAL(9,BU123:BU125)</f>
        <v>0</v>
      </c>
      <c r="BV122" s="665">
        <f t="shared" si="88"/>
        <v>13.616</v>
      </c>
      <c r="BW122" s="665">
        <f t="shared" si="88"/>
        <v>0</v>
      </c>
      <c r="BX122" s="665">
        <f t="shared" si="88"/>
        <v>34.667000000000002</v>
      </c>
      <c r="BY122" s="665">
        <f t="shared" si="88"/>
        <v>0</v>
      </c>
      <c r="BZ122" s="665">
        <f t="shared" si="88"/>
        <v>0</v>
      </c>
      <c r="CA122" s="665">
        <f t="shared" si="88"/>
        <v>34.667000000000002</v>
      </c>
      <c r="CB122" s="665">
        <f t="shared" si="88"/>
        <v>0</v>
      </c>
      <c r="CC122" s="665">
        <f t="shared" si="88"/>
        <v>28.842009999999998</v>
      </c>
      <c r="CD122" s="665">
        <f t="shared" si="88"/>
        <v>0</v>
      </c>
      <c r="CE122" s="665">
        <f t="shared" si="88"/>
        <v>0</v>
      </c>
      <c r="CF122" s="665">
        <f t="shared" si="88"/>
        <v>28.842009999999998</v>
      </c>
      <c r="CG122" s="665">
        <f t="shared" si="88"/>
        <v>0</v>
      </c>
      <c r="CH122" s="665">
        <f t="shared" si="88"/>
        <v>48.283000999999999</v>
      </c>
      <c r="CI122" s="665">
        <f t="shared" si="88"/>
        <v>0</v>
      </c>
      <c r="CJ122" s="665">
        <f t="shared" si="88"/>
        <v>0</v>
      </c>
      <c r="CK122" s="665">
        <f>SUBTOTAL(9,CK123:CK125)</f>
        <v>48.283000999999999</v>
      </c>
      <c r="CL122" s="665">
        <f t="shared" ref="CL122:CQ122" si="89">SUBTOTAL(9,CL123:CL125)</f>
        <v>0</v>
      </c>
      <c r="CM122" s="665">
        <f t="shared" si="89"/>
        <v>48.083010000000002</v>
      </c>
      <c r="CN122" s="665">
        <f t="shared" si="89"/>
        <v>0</v>
      </c>
      <c r="CO122" s="665">
        <f t="shared" si="89"/>
        <v>0</v>
      </c>
      <c r="CP122" s="665">
        <f t="shared" si="89"/>
        <v>48.083010000000002</v>
      </c>
      <c r="CQ122" s="665">
        <f t="shared" si="89"/>
        <v>0</v>
      </c>
      <c r="CR122" s="648"/>
    </row>
    <row r="123" spans="2:128" ht="33" customHeight="1" x14ac:dyDescent="0.25">
      <c r="B123" s="67" t="s">
        <v>741</v>
      </c>
      <c r="C123" s="313" t="s">
        <v>1492</v>
      </c>
      <c r="D123" s="67" t="s">
        <v>1639</v>
      </c>
      <c r="E123" s="657" t="s">
        <v>673</v>
      </c>
      <c r="F123" s="322">
        <v>2026</v>
      </c>
      <c r="G123" s="322">
        <v>2026</v>
      </c>
      <c r="H123" s="322">
        <v>2026</v>
      </c>
      <c r="I123" s="655"/>
      <c r="J123" s="655"/>
      <c r="K123" s="655"/>
      <c r="L123" s="655"/>
      <c r="M123" s="655"/>
      <c r="N123" s="655"/>
      <c r="O123" s="655"/>
      <c r="P123" s="655"/>
      <c r="Q123" s="655"/>
      <c r="R123" s="321">
        <v>13.616</v>
      </c>
      <c r="S123" s="655"/>
      <c r="T123" s="321">
        <v>13.616</v>
      </c>
      <c r="U123" s="321">
        <f>CH123</f>
        <v>13.616</v>
      </c>
      <c r="V123" s="321">
        <v>13.616</v>
      </c>
      <c r="W123" s="655"/>
      <c r="X123" s="656"/>
      <c r="Y123" s="656"/>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c r="AU123" s="334"/>
      <c r="AV123" s="334"/>
      <c r="AW123" s="334"/>
      <c r="AX123" s="334"/>
      <c r="AY123" s="334"/>
      <c r="AZ123" s="334"/>
      <c r="BA123" s="334"/>
      <c r="BB123" s="334"/>
      <c r="BC123" s="334"/>
      <c r="BD123" s="334"/>
      <c r="BE123" s="334"/>
      <c r="BF123" s="334"/>
      <c r="BG123" s="334"/>
      <c r="BH123" s="334"/>
      <c r="BI123" s="334"/>
      <c r="BJ123" s="334"/>
      <c r="BK123" s="334"/>
      <c r="BL123" s="334"/>
      <c r="BM123" s="334"/>
      <c r="BN123" s="169">
        <f>SUM(BO123:BR123)</f>
        <v>13.616</v>
      </c>
      <c r="BO123" s="334"/>
      <c r="BP123" s="334"/>
      <c r="BQ123" s="169">
        <f>'1-2026'!AW111</f>
        <v>13.616</v>
      </c>
      <c r="BR123" s="334"/>
      <c r="BS123" s="169">
        <f>SUM(BT123:BW123)</f>
        <v>13.616</v>
      </c>
      <c r="BT123" s="334"/>
      <c r="BU123" s="334"/>
      <c r="BV123" s="169">
        <f>'1-2026'!AX111</f>
        <v>13.616</v>
      </c>
      <c r="BW123" s="334"/>
      <c r="BX123" s="334"/>
      <c r="BY123" s="334"/>
      <c r="BZ123" s="334"/>
      <c r="CA123" s="334"/>
      <c r="CB123" s="334"/>
      <c r="CC123" s="334"/>
      <c r="CD123" s="334"/>
      <c r="CE123" s="334"/>
      <c r="CF123" s="334"/>
      <c r="CG123" s="334"/>
      <c r="CH123" s="169">
        <f>SUM(CI123:CL123)</f>
        <v>13.616</v>
      </c>
      <c r="CI123" s="334"/>
      <c r="CJ123" s="334"/>
      <c r="CK123" s="169">
        <f>BG123+AW123+AM123+BQ123+CA123</f>
        <v>13.616</v>
      </c>
      <c r="CL123" s="334"/>
      <c r="CM123" s="169">
        <f>SUM(CN123:CQ123)</f>
        <v>13.616</v>
      </c>
      <c r="CN123" s="344"/>
      <c r="CO123" s="344"/>
      <c r="CP123" s="173">
        <f>BL123+BB123+AR123+BV123+CF123</f>
        <v>13.616</v>
      </c>
      <c r="CQ123" s="344"/>
      <c r="CR123" s="68" t="s">
        <v>1693</v>
      </c>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row>
    <row r="124" spans="2:128" ht="33" customHeight="1" x14ac:dyDescent="0.25">
      <c r="B124" s="67" t="s">
        <v>741</v>
      </c>
      <c r="C124" s="313" t="s">
        <v>1502</v>
      </c>
      <c r="D124" s="67" t="s">
        <v>1644</v>
      </c>
      <c r="E124" s="657" t="s">
        <v>673</v>
      </c>
      <c r="F124" s="318">
        <v>2027</v>
      </c>
      <c r="G124" s="318">
        <v>2027</v>
      </c>
      <c r="H124" s="318">
        <v>2024</v>
      </c>
      <c r="I124" s="649"/>
      <c r="J124" s="649"/>
      <c r="K124" s="334"/>
      <c r="L124" s="334"/>
      <c r="M124" s="334"/>
      <c r="N124" s="334"/>
      <c r="O124" s="334"/>
      <c r="P124" s="334"/>
      <c r="Q124" s="334"/>
      <c r="R124" s="169">
        <v>5.8250000000000002</v>
      </c>
      <c r="S124" s="334"/>
      <c r="T124" s="169">
        <v>5.625</v>
      </c>
      <c r="U124" s="321">
        <f>CH124</f>
        <v>5.8250010000000003</v>
      </c>
      <c r="V124" s="169">
        <v>5.625</v>
      </c>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169">
        <f>SUM(AU124:AX124)</f>
        <v>9.9999999999999995E-7</v>
      </c>
      <c r="AU124" s="334"/>
      <c r="AV124" s="334"/>
      <c r="AW124" s="169">
        <v>9.9999999999999995E-7</v>
      </c>
      <c r="AX124" s="334"/>
      <c r="AY124" s="169">
        <f>SUM(AZ124:BC124)</f>
        <v>5.625</v>
      </c>
      <c r="AZ124" s="334"/>
      <c r="BA124" s="334"/>
      <c r="BB124" s="169">
        <f>'1-2024'!AX111</f>
        <v>5.625</v>
      </c>
      <c r="BC124" s="334"/>
      <c r="BD124" s="334"/>
      <c r="BE124" s="334"/>
      <c r="BF124" s="334"/>
      <c r="BG124" s="334"/>
      <c r="BH124" s="334"/>
      <c r="BI124" s="334"/>
      <c r="BJ124" s="334"/>
      <c r="BK124" s="334"/>
      <c r="BL124" s="334"/>
      <c r="BM124" s="334"/>
      <c r="BN124" s="169">
        <f>SUM(BO124:BR124)</f>
        <v>0</v>
      </c>
      <c r="BO124" s="334"/>
      <c r="BP124" s="334"/>
      <c r="BQ124" s="334"/>
      <c r="BR124" s="334"/>
      <c r="BS124" s="169">
        <f>SUM(BT124:BW124)</f>
        <v>0</v>
      </c>
      <c r="BT124" s="334"/>
      <c r="BU124" s="334"/>
      <c r="BV124" s="334"/>
      <c r="BW124" s="334"/>
      <c r="BX124" s="169">
        <f>SUM(BY124:CB124)</f>
        <v>5.8250000000000002</v>
      </c>
      <c r="BY124" s="334"/>
      <c r="BZ124" s="334"/>
      <c r="CA124" s="169">
        <f>'1-2027'!AW110</f>
        <v>5.8250000000000002</v>
      </c>
      <c r="CB124" s="334"/>
      <c r="CC124" s="169">
        <f>SUM(CD124:CG124)</f>
        <v>1.0000000000000001E-5</v>
      </c>
      <c r="CD124" s="334"/>
      <c r="CE124" s="334"/>
      <c r="CF124" s="169">
        <v>1.0000000000000001E-5</v>
      </c>
      <c r="CG124" s="334"/>
      <c r="CH124" s="169">
        <f>SUM(CI124:CL124)</f>
        <v>5.8250010000000003</v>
      </c>
      <c r="CI124" s="334"/>
      <c r="CJ124" s="334"/>
      <c r="CK124" s="169">
        <f>BG124+AW124+AM124+BQ124+CA124</f>
        <v>5.8250010000000003</v>
      </c>
      <c r="CL124" s="334"/>
      <c r="CM124" s="169">
        <f>SUM(CN124:CQ124)</f>
        <v>5.6250099999999996</v>
      </c>
      <c r="CN124" s="647"/>
      <c r="CO124" s="647"/>
      <c r="CP124" s="169">
        <f>BL124+BB124+AR124+BV124+CF124</f>
        <v>5.6250099999999996</v>
      </c>
      <c r="CQ124" s="647"/>
      <c r="CR124" s="68" t="s">
        <v>1695</v>
      </c>
    </row>
    <row r="125" spans="2:128" ht="33" customHeight="1" x14ac:dyDescent="0.25">
      <c r="B125" s="67" t="s">
        <v>741</v>
      </c>
      <c r="C125" s="313" t="s">
        <v>1500</v>
      </c>
      <c r="D125" s="67" t="s">
        <v>1645</v>
      </c>
      <c r="E125" s="657" t="s">
        <v>673</v>
      </c>
      <c r="F125" s="318">
        <v>2027</v>
      </c>
      <c r="G125" s="318">
        <v>2027</v>
      </c>
      <c r="H125" s="318">
        <v>2027</v>
      </c>
      <c r="I125" s="649"/>
      <c r="J125" s="649"/>
      <c r="K125" s="334"/>
      <c r="L125" s="334"/>
      <c r="M125" s="334"/>
      <c r="N125" s="334"/>
      <c r="O125" s="334"/>
      <c r="P125" s="334"/>
      <c r="Q125" s="334"/>
      <c r="R125" s="169">
        <v>28.841999999999999</v>
      </c>
      <c r="S125" s="334"/>
      <c r="T125" s="169">
        <v>28.841999999999999</v>
      </c>
      <c r="U125" s="321">
        <f>CH125</f>
        <v>28.841999999999999</v>
      </c>
      <c r="V125" s="169">
        <v>28.841999999999999</v>
      </c>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c r="AU125" s="334"/>
      <c r="AV125" s="334"/>
      <c r="AW125" s="334"/>
      <c r="AX125" s="334"/>
      <c r="AY125" s="334"/>
      <c r="AZ125" s="334"/>
      <c r="BA125" s="334"/>
      <c r="BB125" s="334"/>
      <c r="BC125" s="334"/>
      <c r="BD125" s="334"/>
      <c r="BE125" s="334"/>
      <c r="BF125" s="334"/>
      <c r="BG125" s="334"/>
      <c r="BH125" s="334"/>
      <c r="BI125" s="334"/>
      <c r="BJ125" s="334"/>
      <c r="BK125" s="334"/>
      <c r="BL125" s="334"/>
      <c r="BM125" s="334"/>
      <c r="BN125" s="169">
        <f>SUM(BO125:BR125)</f>
        <v>0</v>
      </c>
      <c r="BO125" s="334"/>
      <c r="BP125" s="334"/>
      <c r="BQ125" s="334"/>
      <c r="BR125" s="334"/>
      <c r="BS125" s="169">
        <f>SUM(BT125:BW125)</f>
        <v>0</v>
      </c>
      <c r="BT125" s="334"/>
      <c r="BU125" s="334"/>
      <c r="BV125" s="334"/>
      <c r="BW125" s="334"/>
      <c r="BX125" s="169">
        <f>SUM(BY125:CB125)</f>
        <v>28.841999999999999</v>
      </c>
      <c r="BY125" s="334"/>
      <c r="BZ125" s="334"/>
      <c r="CA125" s="169">
        <f>'1-2027'!AW111</f>
        <v>28.841999999999999</v>
      </c>
      <c r="CB125" s="334"/>
      <c r="CC125" s="169">
        <f>SUM(CD125:CG125)</f>
        <v>28.841999999999999</v>
      </c>
      <c r="CD125" s="334"/>
      <c r="CE125" s="334"/>
      <c r="CF125" s="169">
        <f>'1-2027'!AX111</f>
        <v>28.841999999999999</v>
      </c>
      <c r="CG125" s="334"/>
      <c r="CH125" s="169">
        <f>SUM(CI125:CL125)</f>
        <v>28.841999999999999</v>
      </c>
      <c r="CI125" s="334"/>
      <c r="CJ125" s="334"/>
      <c r="CK125" s="169">
        <f>BG125+AW125+AM125+BQ125+CA125</f>
        <v>28.841999999999999</v>
      </c>
      <c r="CL125" s="334"/>
      <c r="CM125" s="169">
        <f>SUM(CN125:CQ125)</f>
        <v>28.841999999999999</v>
      </c>
      <c r="CN125" s="647"/>
      <c r="CO125" s="647"/>
      <c r="CP125" s="173">
        <f>BL125+BB125+AR125+BV125+CF125</f>
        <v>28.841999999999999</v>
      </c>
      <c r="CQ125" s="647"/>
      <c r="CR125" s="68" t="s">
        <v>1693</v>
      </c>
    </row>
    <row r="126" spans="2:128" ht="48" customHeight="1" x14ac:dyDescent="0.25">
      <c r="B126" s="646" t="s">
        <v>145</v>
      </c>
      <c r="C126" s="417" t="s">
        <v>803</v>
      </c>
      <c r="D126" s="416" t="s">
        <v>93</v>
      </c>
      <c r="E126" s="661" t="s">
        <v>180</v>
      </c>
      <c r="F126" s="661" t="s">
        <v>180</v>
      </c>
      <c r="G126" s="661" t="s">
        <v>180</v>
      </c>
      <c r="H126" s="644"/>
      <c r="I126" s="667">
        <f t="shared" ref="I126:BT126" si="90">SUBTOTAL(9,I127:I133)</f>
        <v>0</v>
      </c>
      <c r="J126" s="667">
        <f t="shared" si="90"/>
        <v>47.376000000000005</v>
      </c>
      <c r="K126" s="667">
        <f t="shared" si="90"/>
        <v>0</v>
      </c>
      <c r="L126" s="667">
        <f t="shared" si="90"/>
        <v>0</v>
      </c>
      <c r="M126" s="667">
        <f t="shared" si="90"/>
        <v>47.376000000000005</v>
      </c>
      <c r="N126" s="667">
        <f t="shared" si="90"/>
        <v>0</v>
      </c>
      <c r="O126" s="667">
        <f t="shared" si="90"/>
        <v>0</v>
      </c>
      <c r="P126" s="667">
        <f t="shared" si="90"/>
        <v>0</v>
      </c>
      <c r="Q126" s="667">
        <f t="shared" si="90"/>
        <v>0</v>
      </c>
      <c r="R126" s="667">
        <f t="shared" si="90"/>
        <v>3.5030000000000001</v>
      </c>
      <c r="S126" s="667">
        <f t="shared" si="90"/>
        <v>0</v>
      </c>
      <c r="T126" s="667">
        <f t="shared" si="90"/>
        <v>3.5030000000000001</v>
      </c>
      <c r="U126" s="667">
        <f t="shared" si="90"/>
        <v>50.879000000000005</v>
      </c>
      <c r="V126" s="667">
        <f t="shared" si="90"/>
        <v>50.879000000000005</v>
      </c>
      <c r="W126" s="667">
        <f t="shared" si="90"/>
        <v>0</v>
      </c>
      <c r="X126" s="667">
        <f t="shared" si="90"/>
        <v>0</v>
      </c>
      <c r="Y126" s="667">
        <f t="shared" si="90"/>
        <v>0</v>
      </c>
      <c r="Z126" s="667">
        <f t="shared" si="90"/>
        <v>10</v>
      </c>
      <c r="AA126" s="667">
        <f t="shared" si="90"/>
        <v>0</v>
      </c>
      <c r="AB126" s="667">
        <f t="shared" si="90"/>
        <v>0</v>
      </c>
      <c r="AC126" s="667">
        <f t="shared" si="90"/>
        <v>10</v>
      </c>
      <c r="AD126" s="667">
        <f t="shared" si="90"/>
        <v>0</v>
      </c>
      <c r="AE126" s="667">
        <f t="shared" si="90"/>
        <v>0</v>
      </c>
      <c r="AF126" s="667">
        <f t="shared" si="90"/>
        <v>0</v>
      </c>
      <c r="AG126" s="667">
        <f t="shared" si="90"/>
        <v>0</v>
      </c>
      <c r="AH126" s="667">
        <f t="shared" si="90"/>
        <v>0</v>
      </c>
      <c r="AI126" s="667">
        <f t="shared" si="90"/>
        <v>0</v>
      </c>
      <c r="AJ126" s="667">
        <f t="shared" si="90"/>
        <v>10</v>
      </c>
      <c r="AK126" s="667">
        <f t="shared" si="90"/>
        <v>0</v>
      </c>
      <c r="AL126" s="667">
        <f t="shared" si="90"/>
        <v>0</v>
      </c>
      <c r="AM126" s="667">
        <f t="shared" si="90"/>
        <v>10</v>
      </c>
      <c r="AN126" s="667">
        <f t="shared" si="90"/>
        <v>0</v>
      </c>
      <c r="AO126" s="667">
        <f t="shared" si="90"/>
        <v>10</v>
      </c>
      <c r="AP126" s="667">
        <f t="shared" si="90"/>
        <v>0</v>
      </c>
      <c r="AQ126" s="667">
        <f t="shared" si="90"/>
        <v>0</v>
      </c>
      <c r="AR126" s="667">
        <f t="shared" si="90"/>
        <v>10</v>
      </c>
      <c r="AS126" s="667">
        <f t="shared" si="90"/>
        <v>0</v>
      </c>
      <c r="AT126" s="667">
        <f t="shared" si="90"/>
        <v>30.277000000000001</v>
      </c>
      <c r="AU126" s="667">
        <f t="shared" si="90"/>
        <v>0</v>
      </c>
      <c r="AV126" s="667">
        <f t="shared" si="90"/>
        <v>0</v>
      </c>
      <c r="AW126" s="667">
        <f t="shared" si="90"/>
        <v>30.277000000000001</v>
      </c>
      <c r="AX126" s="667">
        <f t="shared" si="90"/>
        <v>0</v>
      </c>
      <c r="AY126" s="667">
        <f t="shared" si="90"/>
        <v>18.826999999999998</v>
      </c>
      <c r="AZ126" s="667">
        <f t="shared" si="90"/>
        <v>0</v>
      </c>
      <c r="BA126" s="667">
        <f t="shared" si="90"/>
        <v>0</v>
      </c>
      <c r="BB126" s="667">
        <f t="shared" si="90"/>
        <v>18.826999999999998</v>
      </c>
      <c r="BC126" s="667">
        <f t="shared" si="90"/>
        <v>0</v>
      </c>
      <c r="BD126" s="667">
        <f t="shared" si="90"/>
        <v>10.602</v>
      </c>
      <c r="BE126" s="667">
        <f t="shared" si="90"/>
        <v>0</v>
      </c>
      <c r="BF126" s="667">
        <f t="shared" si="90"/>
        <v>0</v>
      </c>
      <c r="BG126" s="667">
        <f t="shared" si="90"/>
        <v>10.602</v>
      </c>
      <c r="BH126" s="667">
        <f t="shared" si="90"/>
        <v>0</v>
      </c>
      <c r="BI126" s="667">
        <f t="shared" si="90"/>
        <v>10.602</v>
      </c>
      <c r="BJ126" s="667">
        <f t="shared" si="90"/>
        <v>0</v>
      </c>
      <c r="BK126" s="667">
        <f t="shared" si="90"/>
        <v>0</v>
      </c>
      <c r="BL126" s="667">
        <f t="shared" si="90"/>
        <v>10.602</v>
      </c>
      <c r="BM126" s="667">
        <f t="shared" si="90"/>
        <v>0</v>
      </c>
      <c r="BN126" s="667">
        <f t="shared" si="90"/>
        <v>0</v>
      </c>
      <c r="BO126" s="667">
        <f t="shared" si="90"/>
        <v>0</v>
      </c>
      <c r="BP126" s="667">
        <f t="shared" si="90"/>
        <v>0</v>
      </c>
      <c r="BQ126" s="667">
        <f t="shared" si="90"/>
        <v>0</v>
      </c>
      <c r="BR126" s="667">
        <f t="shared" si="90"/>
        <v>0</v>
      </c>
      <c r="BS126" s="667">
        <f t="shared" si="90"/>
        <v>0</v>
      </c>
      <c r="BT126" s="667">
        <f t="shared" si="90"/>
        <v>0</v>
      </c>
      <c r="BU126" s="667">
        <f t="shared" ref="BU126:CJ126" si="91">SUBTOTAL(9,BU127:BU133)</f>
        <v>0</v>
      </c>
      <c r="BV126" s="667">
        <f t="shared" si="91"/>
        <v>0</v>
      </c>
      <c r="BW126" s="667">
        <f t="shared" si="91"/>
        <v>0</v>
      </c>
      <c r="BX126" s="667">
        <f t="shared" si="91"/>
        <v>0</v>
      </c>
      <c r="BY126" s="667">
        <f t="shared" si="91"/>
        <v>0</v>
      </c>
      <c r="BZ126" s="667">
        <f t="shared" si="91"/>
        <v>0</v>
      </c>
      <c r="CA126" s="667">
        <f t="shared" si="91"/>
        <v>0</v>
      </c>
      <c r="CB126" s="667">
        <f t="shared" si="91"/>
        <v>0</v>
      </c>
      <c r="CC126" s="667">
        <f t="shared" si="91"/>
        <v>0</v>
      </c>
      <c r="CD126" s="667">
        <f t="shared" si="91"/>
        <v>0</v>
      </c>
      <c r="CE126" s="667">
        <f t="shared" si="91"/>
        <v>0</v>
      </c>
      <c r="CF126" s="667">
        <f t="shared" si="91"/>
        <v>0</v>
      </c>
      <c r="CG126" s="667">
        <f t="shared" si="91"/>
        <v>0</v>
      </c>
      <c r="CH126" s="667">
        <f t="shared" si="91"/>
        <v>50.879000000000005</v>
      </c>
      <c r="CI126" s="667">
        <f t="shared" si="91"/>
        <v>0</v>
      </c>
      <c r="CJ126" s="667">
        <f t="shared" si="91"/>
        <v>0</v>
      </c>
      <c r="CK126" s="667">
        <f>SUBTOTAL(9,CK127:CK133)</f>
        <v>50.879000000000005</v>
      </c>
      <c r="CL126" s="667">
        <f t="shared" ref="CL126:CQ126" si="92">SUBTOTAL(9,CL127:CL133)</f>
        <v>0</v>
      </c>
      <c r="CM126" s="667">
        <f t="shared" si="92"/>
        <v>29.429000000000002</v>
      </c>
      <c r="CN126" s="667">
        <f t="shared" si="92"/>
        <v>0</v>
      </c>
      <c r="CO126" s="667">
        <f t="shared" si="92"/>
        <v>0</v>
      </c>
      <c r="CP126" s="667">
        <f t="shared" si="92"/>
        <v>29.429000000000002</v>
      </c>
      <c r="CQ126" s="667">
        <f t="shared" si="92"/>
        <v>0</v>
      </c>
      <c r="CR126" s="645"/>
    </row>
    <row r="127" spans="2:128" ht="42" customHeight="1" x14ac:dyDescent="0.25">
      <c r="B127" s="397" t="s">
        <v>147</v>
      </c>
      <c r="C127" s="398" t="s">
        <v>1567</v>
      </c>
      <c r="D127" s="397" t="s">
        <v>93</v>
      </c>
      <c r="E127" s="640" t="s">
        <v>180</v>
      </c>
      <c r="F127" s="640" t="s">
        <v>180</v>
      </c>
      <c r="G127" s="640" t="s">
        <v>180</v>
      </c>
      <c r="H127" s="640" t="s">
        <v>180</v>
      </c>
      <c r="I127" s="665">
        <f t="shared" ref="I127:BT127" si="93">SUBTOTAL(9,I128:I130)</f>
        <v>0</v>
      </c>
      <c r="J127" s="665">
        <f t="shared" si="93"/>
        <v>47.376000000000005</v>
      </c>
      <c r="K127" s="665">
        <f t="shared" si="93"/>
        <v>0</v>
      </c>
      <c r="L127" s="665">
        <f t="shared" si="93"/>
        <v>0</v>
      </c>
      <c r="M127" s="665">
        <f t="shared" si="93"/>
        <v>47.376000000000005</v>
      </c>
      <c r="N127" s="665">
        <f t="shared" si="93"/>
        <v>0</v>
      </c>
      <c r="O127" s="665">
        <f t="shared" si="93"/>
        <v>0</v>
      </c>
      <c r="P127" s="665">
        <f t="shared" si="93"/>
        <v>0</v>
      </c>
      <c r="Q127" s="665">
        <f t="shared" si="93"/>
        <v>0</v>
      </c>
      <c r="R127" s="665">
        <f t="shared" si="93"/>
        <v>3.5030000000000001</v>
      </c>
      <c r="S127" s="665">
        <f t="shared" si="93"/>
        <v>0</v>
      </c>
      <c r="T127" s="665">
        <f t="shared" si="93"/>
        <v>3.5030000000000001</v>
      </c>
      <c r="U127" s="665">
        <f t="shared" si="93"/>
        <v>50.879000000000005</v>
      </c>
      <c r="V127" s="665">
        <f t="shared" si="93"/>
        <v>50.879000000000005</v>
      </c>
      <c r="W127" s="665">
        <f t="shared" si="93"/>
        <v>0</v>
      </c>
      <c r="X127" s="665">
        <f t="shared" si="93"/>
        <v>0</v>
      </c>
      <c r="Y127" s="665">
        <f t="shared" si="93"/>
        <v>0</v>
      </c>
      <c r="Z127" s="665">
        <f t="shared" si="93"/>
        <v>10</v>
      </c>
      <c r="AA127" s="665">
        <f t="shared" si="93"/>
        <v>0</v>
      </c>
      <c r="AB127" s="665">
        <f t="shared" si="93"/>
        <v>0</v>
      </c>
      <c r="AC127" s="665">
        <f t="shared" si="93"/>
        <v>10</v>
      </c>
      <c r="AD127" s="665">
        <f t="shared" si="93"/>
        <v>0</v>
      </c>
      <c r="AE127" s="665">
        <f t="shared" si="93"/>
        <v>0</v>
      </c>
      <c r="AF127" s="665">
        <f t="shared" si="93"/>
        <v>0</v>
      </c>
      <c r="AG127" s="665">
        <f t="shared" si="93"/>
        <v>0</v>
      </c>
      <c r="AH127" s="665">
        <f t="shared" si="93"/>
        <v>0</v>
      </c>
      <c r="AI127" s="665">
        <f t="shared" si="93"/>
        <v>0</v>
      </c>
      <c r="AJ127" s="665">
        <f t="shared" si="93"/>
        <v>10</v>
      </c>
      <c r="AK127" s="665">
        <f t="shared" si="93"/>
        <v>0</v>
      </c>
      <c r="AL127" s="665">
        <f t="shared" si="93"/>
        <v>0</v>
      </c>
      <c r="AM127" s="665">
        <f t="shared" si="93"/>
        <v>10</v>
      </c>
      <c r="AN127" s="665">
        <f t="shared" si="93"/>
        <v>0</v>
      </c>
      <c r="AO127" s="665">
        <f t="shared" si="93"/>
        <v>10</v>
      </c>
      <c r="AP127" s="665">
        <f t="shared" si="93"/>
        <v>0</v>
      </c>
      <c r="AQ127" s="665">
        <f t="shared" si="93"/>
        <v>0</v>
      </c>
      <c r="AR127" s="665">
        <f t="shared" si="93"/>
        <v>10</v>
      </c>
      <c r="AS127" s="665">
        <f t="shared" si="93"/>
        <v>0</v>
      </c>
      <c r="AT127" s="665">
        <f t="shared" si="93"/>
        <v>30.277000000000001</v>
      </c>
      <c r="AU127" s="665">
        <f t="shared" si="93"/>
        <v>0</v>
      </c>
      <c r="AV127" s="665">
        <f t="shared" si="93"/>
        <v>0</v>
      </c>
      <c r="AW127" s="665">
        <f t="shared" si="93"/>
        <v>30.277000000000001</v>
      </c>
      <c r="AX127" s="665">
        <f t="shared" si="93"/>
        <v>0</v>
      </c>
      <c r="AY127" s="665">
        <f t="shared" si="93"/>
        <v>18.826999999999998</v>
      </c>
      <c r="AZ127" s="665">
        <f t="shared" si="93"/>
        <v>0</v>
      </c>
      <c r="BA127" s="665">
        <f t="shared" si="93"/>
        <v>0</v>
      </c>
      <c r="BB127" s="665">
        <f t="shared" si="93"/>
        <v>18.826999999999998</v>
      </c>
      <c r="BC127" s="665">
        <f t="shared" si="93"/>
        <v>0</v>
      </c>
      <c r="BD127" s="665">
        <f t="shared" si="93"/>
        <v>10.602</v>
      </c>
      <c r="BE127" s="665">
        <f t="shared" si="93"/>
        <v>0</v>
      </c>
      <c r="BF127" s="665">
        <f t="shared" si="93"/>
        <v>0</v>
      </c>
      <c r="BG127" s="665">
        <f t="shared" si="93"/>
        <v>10.602</v>
      </c>
      <c r="BH127" s="665">
        <f t="shared" si="93"/>
        <v>0</v>
      </c>
      <c r="BI127" s="665">
        <f t="shared" si="93"/>
        <v>10.602</v>
      </c>
      <c r="BJ127" s="665">
        <f t="shared" si="93"/>
        <v>0</v>
      </c>
      <c r="BK127" s="665">
        <f t="shared" si="93"/>
        <v>0</v>
      </c>
      <c r="BL127" s="665">
        <f t="shared" si="93"/>
        <v>10.602</v>
      </c>
      <c r="BM127" s="665">
        <f t="shared" si="93"/>
        <v>0</v>
      </c>
      <c r="BN127" s="665">
        <f t="shared" si="93"/>
        <v>0</v>
      </c>
      <c r="BO127" s="665">
        <f t="shared" si="93"/>
        <v>0</v>
      </c>
      <c r="BP127" s="665">
        <f t="shared" si="93"/>
        <v>0</v>
      </c>
      <c r="BQ127" s="665">
        <f t="shared" si="93"/>
        <v>0</v>
      </c>
      <c r="BR127" s="665">
        <f t="shared" si="93"/>
        <v>0</v>
      </c>
      <c r="BS127" s="665">
        <f t="shared" si="93"/>
        <v>0</v>
      </c>
      <c r="BT127" s="665">
        <f t="shared" si="93"/>
        <v>0</v>
      </c>
      <c r="BU127" s="665">
        <f t="shared" ref="BU127:CJ127" si="94">SUBTOTAL(9,BU128:BU130)</f>
        <v>0</v>
      </c>
      <c r="BV127" s="665">
        <f t="shared" si="94"/>
        <v>0</v>
      </c>
      <c r="BW127" s="665">
        <f t="shared" si="94"/>
        <v>0</v>
      </c>
      <c r="BX127" s="665">
        <f t="shared" si="94"/>
        <v>0</v>
      </c>
      <c r="BY127" s="665">
        <f t="shared" si="94"/>
        <v>0</v>
      </c>
      <c r="BZ127" s="665">
        <f t="shared" si="94"/>
        <v>0</v>
      </c>
      <c r="CA127" s="665">
        <f t="shared" si="94"/>
        <v>0</v>
      </c>
      <c r="CB127" s="665">
        <f t="shared" si="94"/>
        <v>0</v>
      </c>
      <c r="CC127" s="665">
        <f t="shared" si="94"/>
        <v>0</v>
      </c>
      <c r="CD127" s="665">
        <f t="shared" si="94"/>
        <v>0</v>
      </c>
      <c r="CE127" s="665">
        <f t="shared" si="94"/>
        <v>0</v>
      </c>
      <c r="CF127" s="665">
        <f t="shared" si="94"/>
        <v>0</v>
      </c>
      <c r="CG127" s="665">
        <f t="shared" si="94"/>
        <v>0</v>
      </c>
      <c r="CH127" s="665">
        <f t="shared" si="94"/>
        <v>50.879000000000005</v>
      </c>
      <c r="CI127" s="665">
        <f t="shared" si="94"/>
        <v>0</v>
      </c>
      <c r="CJ127" s="665">
        <f t="shared" si="94"/>
        <v>0</v>
      </c>
      <c r="CK127" s="665">
        <f>SUBTOTAL(9,CK128:CK130)</f>
        <v>50.879000000000005</v>
      </c>
      <c r="CL127" s="665">
        <f t="shared" ref="CL127:CQ127" si="95">SUBTOTAL(9,CL128:CL130)</f>
        <v>0</v>
      </c>
      <c r="CM127" s="665">
        <f t="shared" si="95"/>
        <v>29.429000000000002</v>
      </c>
      <c r="CN127" s="665">
        <f t="shared" si="95"/>
        <v>0</v>
      </c>
      <c r="CO127" s="665">
        <f t="shared" si="95"/>
        <v>0</v>
      </c>
      <c r="CP127" s="665">
        <f t="shared" si="95"/>
        <v>29.429000000000002</v>
      </c>
      <c r="CQ127" s="665">
        <f t="shared" si="95"/>
        <v>0</v>
      </c>
      <c r="CR127" s="648"/>
    </row>
    <row r="128" spans="2:128" ht="33" customHeight="1" x14ac:dyDescent="0.25">
      <c r="B128" s="67" t="s">
        <v>147</v>
      </c>
      <c r="C128" s="313" t="s">
        <v>1431</v>
      </c>
      <c r="D128" s="67" t="s">
        <v>1625</v>
      </c>
      <c r="E128" s="422" t="s">
        <v>673</v>
      </c>
      <c r="F128" s="318">
        <v>2024</v>
      </c>
      <c r="G128" s="318">
        <v>2024</v>
      </c>
      <c r="H128" s="318">
        <v>2024</v>
      </c>
      <c r="I128" s="649"/>
      <c r="J128" s="317">
        <v>3.3039999999999998</v>
      </c>
      <c r="K128" s="334"/>
      <c r="L128" s="334"/>
      <c r="M128" s="169">
        <v>3.3039999999999998</v>
      </c>
      <c r="N128" s="334"/>
      <c r="O128" s="334"/>
      <c r="P128" s="334"/>
      <c r="Q128" s="334"/>
      <c r="R128" s="334"/>
      <c r="S128" s="334"/>
      <c r="T128" s="334"/>
      <c r="U128" s="169">
        <f>CH128</f>
        <v>3.3039999999999998</v>
      </c>
      <c r="V128" s="169">
        <v>3.3039999999999998</v>
      </c>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169">
        <f>SUM(AU128:AX128)</f>
        <v>3.3039999999999998</v>
      </c>
      <c r="AU128" s="334"/>
      <c r="AV128" s="334"/>
      <c r="AW128" s="169">
        <f>'1-2024'!AW114</f>
        <v>3.3039999999999998</v>
      </c>
      <c r="AX128" s="334"/>
      <c r="AY128" s="169">
        <f>SUM(AZ128:BC128)</f>
        <v>3.3039999999999998</v>
      </c>
      <c r="AZ128" s="334"/>
      <c r="BA128" s="334"/>
      <c r="BB128" s="169">
        <f>'1-2024'!AX114</f>
        <v>3.3039999999999998</v>
      </c>
      <c r="BC128" s="334"/>
      <c r="BD128" s="334"/>
      <c r="BE128" s="334"/>
      <c r="BF128" s="334"/>
      <c r="BG128" s="334"/>
      <c r="BH128" s="334"/>
      <c r="BI128" s="334"/>
      <c r="BJ128" s="334"/>
      <c r="BK128" s="334"/>
      <c r="BL128" s="334"/>
      <c r="BM128" s="334"/>
      <c r="BN128" s="334"/>
      <c r="BO128" s="334"/>
      <c r="BP128" s="334"/>
      <c r="BQ128" s="334"/>
      <c r="BR128" s="334"/>
      <c r="BS128" s="334"/>
      <c r="BT128" s="334"/>
      <c r="BU128" s="334"/>
      <c r="BV128" s="334"/>
      <c r="BW128" s="334"/>
      <c r="BX128" s="334"/>
      <c r="BY128" s="334"/>
      <c r="BZ128" s="334"/>
      <c r="CA128" s="334"/>
      <c r="CB128" s="334"/>
      <c r="CC128" s="334"/>
      <c r="CD128" s="334"/>
      <c r="CE128" s="334"/>
      <c r="CF128" s="334"/>
      <c r="CG128" s="334"/>
      <c r="CH128" s="169">
        <f>SUM(CI128:CL128)</f>
        <v>3.3039999999999998</v>
      </c>
      <c r="CI128" s="334"/>
      <c r="CJ128" s="334"/>
      <c r="CK128" s="169">
        <f>BG128+AW128+AM128+BQ128+CA128</f>
        <v>3.3039999999999998</v>
      </c>
      <c r="CL128" s="334"/>
      <c r="CM128" s="169">
        <f>SUM(CN128:CQ128)</f>
        <v>3.3039999999999998</v>
      </c>
      <c r="CN128" s="344"/>
      <c r="CO128" s="344"/>
      <c r="CP128" s="173">
        <f>BL128+BB128+AR128+BV128+CF128</f>
        <v>3.3039999999999998</v>
      </c>
      <c r="CQ128" s="344"/>
      <c r="CR128" s="68" t="s">
        <v>1693</v>
      </c>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row>
    <row r="129" spans="2:128" ht="33" customHeight="1" x14ac:dyDescent="0.25">
      <c r="B129" s="67" t="s">
        <v>147</v>
      </c>
      <c r="C129" s="394" t="s">
        <v>1432</v>
      </c>
      <c r="D129" s="67" t="s">
        <v>1626</v>
      </c>
      <c r="E129" s="422" t="s">
        <v>673</v>
      </c>
      <c r="F129" s="318">
        <v>2024</v>
      </c>
      <c r="G129" s="318">
        <v>2024</v>
      </c>
      <c r="H129" s="318">
        <v>2024</v>
      </c>
      <c r="I129" s="649"/>
      <c r="J129" s="649"/>
      <c r="K129" s="334"/>
      <c r="L129" s="334"/>
      <c r="M129" s="334"/>
      <c r="N129" s="334"/>
      <c r="O129" s="334"/>
      <c r="P129" s="334"/>
      <c r="Q129" s="334"/>
      <c r="R129" s="169">
        <v>3.5030000000000001</v>
      </c>
      <c r="S129" s="334"/>
      <c r="T129" s="169">
        <v>3.5030000000000001</v>
      </c>
      <c r="U129" s="169">
        <f>CH129</f>
        <v>3.5030000000000001</v>
      </c>
      <c r="V129" s="169">
        <v>3.5030000000000001</v>
      </c>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169">
        <f>SUM(AU129:AX129)</f>
        <v>3.5030000000000001</v>
      </c>
      <c r="AU129" s="334"/>
      <c r="AV129" s="334"/>
      <c r="AW129" s="169">
        <f>'1-2024'!AW115</f>
        <v>3.5030000000000001</v>
      </c>
      <c r="AX129" s="334"/>
      <c r="AY129" s="169">
        <f>SUM(AZ129:BC129)</f>
        <v>3.5030000000000001</v>
      </c>
      <c r="AZ129" s="334"/>
      <c r="BA129" s="334"/>
      <c r="BB129" s="169">
        <f>'1-2024'!AX115</f>
        <v>3.5030000000000001</v>
      </c>
      <c r="BC129" s="334"/>
      <c r="BD129" s="334"/>
      <c r="BE129" s="334"/>
      <c r="BF129" s="334"/>
      <c r="BG129" s="334"/>
      <c r="BH129" s="334"/>
      <c r="BI129" s="334"/>
      <c r="BJ129" s="334"/>
      <c r="BK129" s="334"/>
      <c r="BL129" s="334"/>
      <c r="BM129" s="334"/>
      <c r="BN129" s="334"/>
      <c r="BO129" s="334"/>
      <c r="BP129" s="334"/>
      <c r="BQ129" s="334"/>
      <c r="BR129" s="334"/>
      <c r="BS129" s="334"/>
      <c r="BT129" s="334"/>
      <c r="BU129" s="334"/>
      <c r="BV129" s="334"/>
      <c r="BW129" s="334"/>
      <c r="BX129" s="334"/>
      <c r="BY129" s="334"/>
      <c r="BZ129" s="334"/>
      <c r="CA129" s="334"/>
      <c r="CB129" s="334"/>
      <c r="CC129" s="334"/>
      <c r="CD129" s="334"/>
      <c r="CE129" s="334"/>
      <c r="CF129" s="334"/>
      <c r="CG129" s="334"/>
      <c r="CH129" s="169">
        <f>SUM(CI129:CL129)</f>
        <v>3.5030000000000001</v>
      </c>
      <c r="CI129" s="334"/>
      <c r="CJ129" s="334"/>
      <c r="CK129" s="169">
        <f>BG129+AW129+AM129+BQ129+CA129</f>
        <v>3.5030000000000001</v>
      </c>
      <c r="CL129" s="334"/>
      <c r="CM129" s="169">
        <f>SUM(CN129:CQ129)</f>
        <v>3.5030000000000001</v>
      </c>
      <c r="CN129" s="344"/>
      <c r="CO129" s="344"/>
      <c r="CP129" s="173">
        <f>BL129+BB129+AR129+BV129+CF129</f>
        <v>3.5030000000000001</v>
      </c>
      <c r="CQ129" s="344"/>
      <c r="CR129" s="68" t="s">
        <v>1693</v>
      </c>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row>
    <row r="130" spans="2:128" ht="33" customHeight="1" x14ac:dyDescent="0.25">
      <c r="B130" s="67" t="s">
        <v>147</v>
      </c>
      <c r="C130" s="313" t="s">
        <v>1503</v>
      </c>
      <c r="D130" s="67" t="s">
        <v>1620</v>
      </c>
      <c r="E130" s="422" t="s">
        <v>673</v>
      </c>
      <c r="F130" s="318">
        <v>2023</v>
      </c>
      <c r="G130" s="318">
        <v>2025</v>
      </c>
      <c r="H130" s="318">
        <v>2025</v>
      </c>
      <c r="I130" s="649"/>
      <c r="J130" s="317">
        <v>44.072000000000003</v>
      </c>
      <c r="K130" s="334"/>
      <c r="L130" s="334"/>
      <c r="M130" s="169">
        <v>44.072000000000003</v>
      </c>
      <c r="N130" s="334"/>
      <c r="O130" s="334"/>
      <c r="P130" s="334"/>
      <c r="Q130" s="334"/>
      <c r="R130" s="334"/>
      <c r="S130" s="334"/>
      <c r="T130" s="334"/>
      <c r="U130" s="169">
        <f>CH130</f>
        <v>44.072000000000003</v>
      </c>
      <c r="V130" s="169">
        <v>44.072000000000003</v>
      </c>
      <c r="W130" s="334"/>
      <c r="X130" s="334"/>
      <c r="Y130" s="334"/>
      <c r="Z130" s="169">
        <f>SUM(AA130:AD130)</f>
        <v>10</v>
      </c>
      <c r="AA130" s="334"/>
      <c r="AB130" s="334"/>
      <c r="AC130" s="169">
        <f>'1-2023'!AW109</f>
        <v>10</v>
      </c>
      <c r="AD130" s="334"/>
      <c r="AE130" s="334"/>
      <c r="AF130" s="334"/>
      <c r="AG130" s="334"/>
      <c r="AH130" s="334"/>
      <c r="AI130" s="334"/>
      <c r="AJ130" s="169">
        <f>SUM(AK130:AN130)</f>
        <v>10</v>
      </c>
      <c r="AK130" s="169"/>
      <c r="AL130" s="169"/>
      <c r="AM130" s="169">
        <f>'1-2023'!AW109</f>
        <v>10</v>
      </c>
      <c r="AN130" s="334"/>
      <c r="AO130" s="169">
        <f>SUM(AP130:AS130)</f>
        <v>10</v>
      </c>
      <c r="AP130" s="334"/>
      <c r="AQ130" s="334"/>
      <c r="AR130" s="169">
        <v>10</v>
      </c>
      <c r="AS130" s="334"/>
      <c r="AT130" s="169">
        <f>SUM(AU130:AX130)</f>
        <v>23.47</v>
      </c>
      <c r="AU130" s="334"/>
      <c r="AV130" s="334"/>
      <c r="AW130" s="169">
        <f>'1-2024'!AW116</f>
        <v>23.47</v>
      </c>
      <c r="AX130" s="334"/>
      <c r="AY130" s="169">
        <f>SUM(AZ130:BC130)</f>
        <v>12.02</v>
      </c>
      <c r="AZ130" s="334"/>
      <c r="BA130" s="334"/>
      <c r="BB130" s="169">
        <f>'1-2024'!AX116</f>
        <v>12.02</v>
      </c>
      <c r="BC130" s="334"/>
      <c r="BD130" s="169">
        <f>SUM(BE130:BH130)</f>
        <v>10.602</v>
      </c>
      <c r="BE130" s="334"/>
      <c r="BF130" s="334"/>
      <c r="BG130" s="169">
        <f>'1-2025'!AW112</f>
        <v>10.602</v>
      </c>
      <c r="BH130" s="334"/>
      <c r="BI130" s="169">
        <f>SUM(BJ130:BM130)</f>
        <v>10.602</v>
      </c>
      <c r="BJ130" s="334"/>
      <c r="BK130" s="334"/>
      <c r="BL130" s="169">
        <f>'1-2025'!AX112</f>
        <v>10.602</v>
      </c>
      <c r="BM130" s="334"/>
      <c r="BN130" s="334"/>
      <c r="BO130" s="334"/>
      <c r="BP130" s="334"/>
      <c r="BQ130" s="334"/>
      <c r="BR130" s="334"/>
      <c r="BS130" s="334"/>
      <c r="BT130" s="334"/>
      <c r="BU130" s="334"/>
      <c r="BV130" s="334"/>
      <c r="BW130" s="334"/>
      <c r="BX130" s="334"/>
      <c r="BY130" s="334"/>
      <c r="BZ130" s="334"/>
      <c r="CA130" s="334"/>
      <c r="CB130" s="334"/>
      <c r="CC130" s="334"/>
      <c r="CD130" s="334"/>
      <c r="CE130" s="334"/>
      <c r="CF130" s="334"/>
      <c r="CG130" s="334"/>
      <c r="CH130" s="169">
        <f>SUM(CI130:CL130)</f>
        <v>44.072000000000003</v>
      </c>
      <c r="CI130" s="334"/>
      <c r="CJ130" s="334"/>
      <c r="CK130" s="169">
        <f>BG130+AW130+AM130+BQ130+CA130</f>
        <v>44.072000000000003</v>
      </c>
      <c r="CL130" s="334"/>
      <c r="CM130" s="169">
        <f>SUM(CN130:CQ130)</f>
        <v>22.622</v>
      </c>
      <c r="CN130" s="344"/>
      <c r="CO130" s="344"/>
      <c r="CP130" s="173">
        <v>22.622</v>
      </c>
      <c r="CQ130" s="344"/>
      <c r="CR130" s="68" t="s">
        <v>1693</v>
      </c>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row>
    <row r="131" spans="2:128" ht="42" customHeight="1" x14ac:dyDescent="0.25">
      <c r="B131" s="397" t="s">
        <v>149</v>
      </c>
      <c r="C131" s="398" t="s">
        <v>1568</v>
      </c>
      <c r="D131" s="397" t="s">
        <v>93</v>
      </c>
      <c r="E131" s="640" t="s">
        <v>180</v>
      </c>
      <c r="F131" s="640" t="s">
        <v>180</v>
      </c>
      <c r="G131" s="640" t="s">
        <v>180</v>
      </c>
      <c r="H131" s="640" t="s">
        <v>180</v>
      </c>
      <c r="I131" s="650"/>
      <c r="J131" s="650"/>
      <c r="K131" s="642"/>
      <c r="L131" s="642"/>
      <c r="M131" s="642"/>
      <c r="N131" s="642"/>
      <c r="O131" s="642"/>
      <c r="P131" s="642"/>
      <c r="Q131" s="642"/>
      <c r="R131" s="642"/>
      <c r="S131" s="642"/>
      <c r="T131" s="642"/>
      <c r="U131" s="642"/>
      <c r="V131" s="642"/>
      <c r="W131" s="642"/>
      <c r="X131" s="642"/>
      <c r="Y131" s="642"/>
      <c r="Z131" s="642"/>
      <c r="AA131" s="642"/>
      <c r="AB131" s="642"/>
      <c r="AC131" s="642"/>
      <c r="AD131" s="642"/>
      <c r="AE131" s="642"/>
      <c r="AF131" s="642"/>
      <c r="AG131" s="642"/>
      <c r="AH131" s="642"/>
      <c r="AI131" s="642"/>
      <c r="AJ131" s="642"/>
      <c r="AK131" s="642"/>
      <c r="AL131" s="642"/>
      <c r="AM131" s="642"/>
      <c r="AN131" s="642"/>
      <c r="AO131" s="642"/>
      <c r="AP131" s="642"/>
      <c r="AQ131" s="642"/>
      <c r="AR131" s="642"/>
      <c r="AS131" s="642"/>
      <c r="AT131" s="642"/>
      <c r="AU131" s="642"/>
      <c r="AV131" s="642"/>
      <c r="AW131" s="642"/>
      <c r="AX131" s="642"/>
      <c r="AY131" s="642"/>
      <c r="AZ131" s="642"/>
      <c r="BA131" s="642"/>
      <c r="BB131" s="642"/>
      <c r="BC131" s="642"/>
      <c r="BD131" s="642"/>
      <c r="BE131" s="642"/>
      <c r="BF131" s="642"/>
      <c r="BG131" s="642"/>
      <c r="BH131" s="642"/>
      <c r="BI131" s="642"/>
      <c r="BJ131" s="642"/>
      <c r="BK131" s="642"/>
      <c r="BL131" s="642"/>
      <c r="BM131" s="642"/>
      <c r="BN131" s="642"/>
      <c r="BO131" s="642"/>
      <c r="BP131" s="642"/>
      <c r="BQ131" s="642"/>
      <c r="BR131" s="642"/>
      <c r="BS131" s="642"/>
      <c r="BT131" s="642"/>
      <c r="BU131" s="642"/>
      <c r="BV131" s="642"/>
      <c r="BW131" s="642"/>
      <c r="BX131" s="642"/>
      <c r="BY131" s="642"/>
      <c r="BZ131" s="642"/>
      <c r="CA131" s="642"/>
      <c r="CB131" s="642"/>
      <c r="CC131" s="642"/>
      <c r="CD131" s="642"/>
      <c r="CE131" s="642"/>
      <c r="CF131" s="642"/>
      <c r="CG131" s="642"/>
      <c r="CH131" s="642"/>
      <c r="CI131" s="642"/>
      <c r="CJ131" s="642"/>
      <c r="CK131" s="642"/>
      <c r="CL131" s="642"/>
      <c r="CM131" s="642"/>
      <c r="CN131" s="648"/>
      <c r="CO131" s="648"/>
      <c r="CP131" s="648"/>
      <c r="CQ131" s="648"/>
      <c r="CR131" s="648"/>
    </row>
    <row r="132" spans="2:128" ht="42" customHeight="1" x14ac:dyDescent="0.25">
      <c r="B132" s="397" t="s">
        <v>151</v>
      </c>
      <c r="C132" s="398" t="s">
        <v>1569</v>
      </c>
      <c r="D132" s="397" t="s">
        <v>93</v>
      </c>
      <c r="E132" s="640" t="s">
        <v>180</v>
      </c>
      <c r="F132" s="640" t="s">
        <v>180</v>
      </c>
      <c r="G132" s="640" t="s">
        <v>180</v>
      </c>
      <c r="H132" s="640" t="s">
        <v>180</v>
      </c>
      <c r="I132" s="650"/>
      <c r="J132" s="650"/>
      <c r="K132" s="642"/>
      <c r="L132" s="642"/>
      <c r="M132" s="642"/>
      <c r="N132" s="642"/>
      <c r="O132" s="642"/>
      <c r="P132" s="642"/>
      <c r="Q132" s="642"/>
      <c r="R132" s="642"/>
      <c r="S132" s="642"/>
      <c r="T132" s="642"/>
      <c r="U132" s="642"/>
      <c r="V132" s="642"/>
      <c r="W132" s="642"/>
      <c r="X132" s="642"/>
      <c r="Y132" s="642"/>
      <c r="Z132" s="642"/>
      <c r="AA132" s="642"/>
      <c r="AB132" s="642"/>
      <c r="AC132" s="642"/>
      <c r="AD132" s="642"/>
      <c r="AE132" s="642"/>
      <c r="AF132" s="642"/>
      <c r="AG132" s="642"/>
      <c r="AH132" s="642"/>
      <c r="AI132" s="642"/>
      <c r="AJ132" s="642"/>
      <c r="AK132" s="642"/>
      <c r="AL132" s="642"/>
      <c r="AM132" s="642"/>
      <c r="AN132" s="642"/>
      <c r="AO132" s="642"/>
      <c r="AP132" s="642"/>
      <c r="AQ132" s="642"/>
      <c r="AR132" s="642"/>
      <c r="AS132" s="642"/>
      <c r="AT132" s="642"/>
      <c r="AU132" s="642"/>
      <c r="AV132" s="642"/>
      <c r="AW132" s="642"/>
      <c r="AX132" s="642"/>
      <c r="AY132" s="642"/>
      <c r="AZ132" s="642"/>
      <c r="BA132" s="642"/>
      <c r="BB132" s="642"/>
      <c r="BC132" s="642"/>
      <c r="BD132" s="642"/>
      <c r="BE132" s="642"/>
      <c r="BF132" s="642"/>
      <c r="BG132" s="642"/>
      <c r="BH132" s="642"/>
      <c r="BI132" s="642"/>
      <c r="BJ132" s="642"/>
      <c r="BK132" s="642"/>
      <c r="BL132" s="642"/>
      <c r="BM132" s="642"/>
      <c r="BN132" s="642"/>
      <c r="BO132" s="642"/>
      <c r="BP132" s="642"/>
      <c r="BQ132" s="642"/>
      <c r="BR132" s="642"/>
      <c r="BS132" s="642"/>
      <c r="BT132" s="642"/>
      <c r="BU132" s="642"/>
      <c r="BV132" s="642"/>
      <c r="BW132" s="642"/>
      <c r="BX132" s="642"/>
      <c r="BY132" s="642"/>
      <c r="BZ132" s="642"/>
      <c r="CA132" s="642"/>
      <c r="CB132" s="642"/>
      <c r="CC132" s="642"/>
      <c r="CD132" s="642"/>
      <c r="CE132" s="642"/>
      <c r="CF132" s="642"/>
      <c r="CG132" s="642"/>
      <c r="CH132" s="642"/>
      <c r="CI132" s="642"/>
      <c r="CJ132" s="642"/>
      <c r="CK132" s="642"/>
      <c r="CL132" s="642"/>
      <c r="CM132" s="642"/>
      <c r="CN132" s="648"/>
      <c r="CO132" s="648"/>
      <c r="CP132" s="648"/>
      <c r="CQ132" s="648"/>
      <c r="CR132" s="648"/>
    </row>
    <row r="133" spans="2:128" ht="42" customHeight="1" x14ac:dyDescent="0.25">
      <c r="B133" s="397" t="s">
        <v>153</v>
      </c>
      <c r="C133" s="398" t="s">
        <v>1570</v>
      </c>
      <c r="D133" s="397" t="s">
        <v>93</v>
      </c>
      <c r="E133" s="640" t="s">
        <v>180</v>
      </c>
      <c r="F133" s="640" t="s">
        <v>180</v>
      </c>
      <c r="G133" s="640" t="s">
        <v>180</v>
      </c>
      <c r="H133" s="640" t="s">
        <v>180</v>
      </c>
      <c r="I133" s="650"/>
      <c r="J133" s="650"/>
      <c r="K133" s="642"/>
      <c r="L133" s="642"/>
      <c r="M133" s="642"/>
      <c r="N133" s="642"/>
      <c r="O133" s="642"/>
      <c r="P133" s="642"/>
      <c r="Q133" s="642"/>
      <c r="R133" s="642"/>
      <c r="S133" s="642"/>
      <c r="T133" s="642"/>
      <c r="U133" s="642"/>
      <c r="V133" s="642"/>
      <c r="W133" s="642"/>
      <c r="X133" s="642"/>
      <c r="Y133" s="642"/>
      <c r="Z133" s="642"/>
      <c r="AA133" s="642"/>
      <c r="AB133" s="642"/>
      <c r="AC133" s="642"/>
      <c r="AD133" s="642"/>
      <c r="AE133" s="642"/>
      <c r="AF133" s="642"/>
      <c r="AG133" s="642"/>
      <c r="AH133" s="642"/>
      <c r="AI133" s="642"/>
      <c r="AJ133" s="642"/>
      <c r="AK133" s="642"/>
      <c r="AL133" s="642"/>
      <c r="AM133" s="642"/>
      <c r="AN133" s="642"/>
      <c r="AO133" s="642"/>
      <c r="AP133" s="642"/>
      <c r="AQ133" s="642"/>
      <c r="AR133" s="642"/>
      <c r="AS133" s="642"/>
      <c r="AT133" s="642"/>
      <c r="AU133" s="642"/>
      <c r="AV133" s="642"/>
      <c r="AW133" s="642"/>
      <c r="AX133" s="642"/>
      <c r="AY133" s="642"/>
      <c r="AZ133" s="642"/>
      <c r="BA133" s="642"/>
      <c r="BB133" s="642"/>
      <c r="BC133" s="642"/>
      <c r="BD133" s="642"/>
      <c r="BE133" s="642"/>
      <c r="BF133" s="642"/>
      <c r="BG133" s="642"/>
      <c r="BH133" s="642"/>
      <c r="BI133" s="642"/>
      <c r="BJ133" s="642"/>
      <c r="BK133" s="642"/>
      <c r="BL133" s="642"/>
      <c r="BM133" s="642"/>
      <c r="BN133" s="642"/>
      <c r="BO133" s="642"/>
      <c r="BP133" s="642"/>
      <c r="BQ133" s="642"/>
      <c r="BR133" s="642"/>
      <c r="BS133" s="642"/>
      <c r="BT133" s="642"/>
      <c r="BU133" s="642"/>
      <c r="BV133" s="642"/>
      <c r="BW133" s="642"/>
      <c r="BX133" s="642"/>
      <c r="BY133" s="642"/>
      <c r="BZ133" s="642"/>
      <c r="CA133" s="642"/>
      <c r="CB133" s="642"/>
      <c r="CC133" s="642"/>
      <c r="CD133" s="642"/>
      <c r="CE133" s="642"/>
      <c r="CF133" s="642"/>
      <c r="CG133" s="642"/>
      <c r="CH133" s="642"/>
      <c r="CI133" s="642"/>
      <c r="CJ133" s="642"/>
      <c r="CK133" s="642"/>
      <c r="CL133" s="642"/>
      <c r="CM133" s="642"/>
      <c r="CN133" s="648"/>
      <c r="CO133" s="648"/>
      <c r="CP133" s="648"/>
      <c r="CQ133" s="648"/>
      <c r="CR133" s="648"/>
    </row>
    <row r="134" spans="2:128" ht="48" customHeight="1" x14ac:dyDescent="0.25">
      <c r="B134" s="416" t="s">
        <v>163</v>
      </c>
      <c r="C134" s="417" t="s">
        <v>806</v>
      </c>
      <c r="D134" s="416" t="s">
        <v>93</v>
      </c>
      <c r="E134" s="661" t="s">
        <v>180</v>
      </c>
      <c r="F134" s="661" t="s">
        <v>180</v>
      </c>
      <c r="G134" s="661" t="s">
        <v>180</v>
      </c>
      <c r="H134" s="661" t="s">
        <v>180</v>
      </c>
      <c r="I134" s="671">
        <f>SUBTOTAL(9,I135:I140)</f>
        <v>0</v>
      </c>
      <c r="J134" s="671">
        <f t="shared" ref="J134:BU134" si="96">SUBTOTAL(9,J135:J140)</f>
        <v>0</v>
      </c>
      <c r="K134" s="671">
        <f t="shared" si="96"/>
        <v>0</v>
      </c>
      <c r="L134" s="671">
        <f t="shared" si="96"/>
        <v>0</v>
      </c>
      <c r="M134" s="671">
        <f t="shared" si="96"/>
        <v>0</v>
      </c>
      <c r="N134" s="671">
        <f t="shared" si="96"/>
        <v>0</v>
      </c>
      <c r="O134" s="671">
        <f t="shared" si="96"/>
        <v>0</v>
      </c>
      <c r="P134" s="671">
        <f t="shared" si="96"/>
        <v>0</v>
      </c>
      <c r="Q134" s="671">
        <f t="shared" si="96"/>
        <v>0</v>
      </c>
      <c r="R134" s="671">
        <f t="shared" si="96"/>
        <v>0</v>
      </c>
      <c r="S134" s="671">
        <f t="shared" si="96"/>
        <v>0</v>
      </c>
      <c r="T134" s="671">
        <f t="shared" si="96"/>
        <v>0</v>
      </c>
      <c r="U134" s="671">
        <f t="shared" si="96"/>
        <v>0</v>
      </c>
      <c r="V134" s="671">
        <f t="shared" si="96"/>
        <v>0</v>
      </c>
      <c r="W134" s="671">
        <f t="shared" si="96"/>
        <v>0</v>
      </c>
      <c r="X134" s="671">
        <f t="shared" si="96"/>
        <v>0</v>
      </c>
      <c r="Y134" s="671">
        <f t="shared" si="96"/>
        <v>0</v>
      </c>
      <c r="Z134" s="671">
        <f t="shared" si="96"/>
        <v>0</v>
      </c>
      <c r="AA134" s="671">
        <f t="shared" si="96"/>
        <v>0</v>
      </c>
      <c r="AB134" s="671">
        <f t="shared" si="96"/>
        <v>0</v>
      </c>
      <c r="AC134" s="671">
        <f t="shared" si="96"/>
        <v>0</v>
      </c>
      <c r="AD134" s="671">
        <f t="shared" si="96"/>
        <v>0</v>
      </c>
      <c r="AE134" s="671">
        <f t="shared" si="96"/>
        <v>0</v>
      </c>
      <c r="AF134" s="671">
        <f t="shared" si="96"/>
        <v>0</v>
      </c>
      <c r="AG134" s="671">
        <f t="shared" si="96"/>
        <v>0</v>
      </c>
      <c r="AH134" s="671">
        <f t="shared" si="96"/>
        <v>0</v>
      </c>
      <c r="AI134" s="671">
        <f t="shared" si="96"/>
        <v>0</v>
      </c>
      <c r="AJ134" s="671">
        <f t="shared" si="96"/>
        <v>0</v>
      </c>
      <c r="AK134" s="671">
        <f t="shared" si="96"/>
        <v>0</v>
      </c>
      <c r="AL134" s="671">
        <f t="shared" si="96"/>
        <v>0</v>
      </c>
      <c r="AM134" s="671">
        <f t="shared" si="96"/>
        <v>0</v>
      </c>
      <c r="AN134" s="671">
        <f t="shared" si="96"/>
        <v>0</v>
      </c>
      <c r="AO134" s="671">
        <f t="shared" si="96"/>
        <v>0</v>
      </c>
      <c r="AP134" s="671">
        <f t="shared" si="96"/>
        <v>0</v>
      </c>
      <c r="AQ134" s="671">
        <f t="shared" si="96"/>
        <v>0</v>
      </c>
      <c r="AR134" s="671">
        <f t="shared" si="96"/>
        <v>0</v>
      </c>
      <c r="AS134" s="671">
        <f t="shared" si="96"/>
        <v>0</v>
      </c>
      <c r="AT134" s="671">
        <f t="shared" si="96"/>
        <v>0</v>
      </c>
      <c r="AU134" s="671">
        <f t="shared" si="96"/>
        <v>0</v>
      </c>
      <c r="AV134" s="671">
        <f t="shared" si="96"/>
        <v>0</v>
      </c>
      <c r="AW134" s="671">
        <f t="shared" si="96"/>
        <v>0</v>
      </c>
      <c r="AX134" s="671">
        <f t="shared" si="96"/>
        <v>0</v>
      </c>
      <c r="AY134" s="671">
        <f t="shared" si="96"/>
        <v>0</v>
      </c>
      <c r="AZ134" s="671">
        <f t="shared" si="96"/>
        <v>0</v>
      </c>
      <c r="BA134" s="671">
        <f t="shared" si="96"/>
        <v>0</v>
      </c>
      <c r="BB134" s="671">
        <f t="shared" si="96"/>
        <v>0</v>
      </c>
      <c r="BC134" s="671">
        <f t="shared" si="96"/>
        <v>0</v>
      </c>
      <c r="BD134" s="671">
        <f t="shared" si="96"/>
        <v>0</v>
      </c>
      <c r="BE134" s="671">
        <f t="shared" si="96"/>
        <v>0</v>
      </c>
      <c r="BF134" s="671">
        <f t="shared" si="96"/>
        <v>0</v>
      </c>
      <c r="BG134" s="671">
        <f t="shared" si="96"/>
        <v>0</v>
      </c>
      <c r="BH134" s="671">
        <f t="shared" si="96"/>
        <v>0</v>
      </c>
      <c r="BI134" s="671">
        <f t="shared" si="96"/>
        <v>0</v>
      </c>
      <c r="BJ134" s="671">
        <f t="shared" si="96"/>
        <v>0</v>
      </c>
      <c r="BK134" s="671">
        <f t="shared" si="96"/>
        <v>0</v>
      </c>
      <c r="BL134" s="671">
        <f t="shared" si="96"/>
        <v>0</v>
      </c>
      <c r="BM134" s="671">
        <f t="shared" si="96"/>
        <v>0</v>
      </c>
      <c r="BN134" s="671">
        <f t="shared" si="96"/>
        <v>0</v>
      </c>
      <c r="BO134" s="671">
        <f t="shared" si="96"/>
        <v>0</v>
      </c>
      <c r="BP134" s="671">
        <f t="shared" si="96"/>
        <v>0</v>
      </c>
      <c r="BQ134" s="671">
        <f t="shared" si="96"/>
        <v>0</v>
      </c>
      <c r="BR134" s="671">
        <f t="shared" si="96"/>
        <v>0</v>
      </c>
      <c r="BS134" s="671">
        <f t="shared" si="96"/>
        <v>0</v>
      </c>
      <c r="BT134" s="671">
        <f t="shared" si="96"/>
        <v>0</v>
      </c>
      <c r="BU134" s="671">
        <f t="shared" si="96"/>
        <v>0</v>
      </c>
      <c r="BV134" s="671">
        <f t="shared" ref="BV134:CQ134" si="97">SUBTOTAL(9,BV135:BV140)</f>
        <v>0</v>
      </c>
      <c r="BW134" s="671">
        <f t="shared" si="97"/>
        <v>0</v>
      </c>
      <c r="BX134" s="671">
        <f t="shared" si="97"/>
        <v>0</v>
      </c>
      <c r="BY134" s="671">
        <f t="shared" si="97"/>
        <v>0</v>
      </c>
      <c r="BZ134" s="671">
        <f t="shared" si="97"/>
        <v>0</v>
      </c>
      <c r="CA134" s="671">
        <f t="shared" si="97"/>
        <v>0</v>
      </c>
      <c r="CB134" s="671">
        <f t="shared" si="97"/>
        <v>0</v>
      </c>
      <c r="CC134" s="671">
        <f t="shared" si="97"/>
        <v>0</v>
      </c>
      <c r="CD134" s="671">
        <f t="shared" si="97"/>
        <v>0</v>
      </c>
      <c r="CE134" s="671">
        <f t="shared" si="97"/>
        <v>0</v>
      </c>
      <c r="CF134" s="671">
        <f t="shared" si="97"/>
        <v>0</v>
      </c>
      <c r="CG134" s="671">
        <f t="shared" si="97"/>
        <v>0</v>
      </c>
      <c r="CH134" s="671">
        <f t="shared" si="97"/>
        <v>0</v>
      </c>
      <c r="CI134" s="671">
        <f t="shared" si="97"/>
        <v>0</v>
      </c>
      <c r="CJ134" s="671">
        <f t="shared" si="97"/>
        <v>0</v>
      </c>
      <c r="CK134" s="671">
        <f t="shared" si="97"/>
        <v>0</v>
      </c>
      <c r="CL134" s="671">
        <f t="shared" si="97"/>
        <v>0</v>
      </c>
      <c r="CM134" s="671">
        <f t="shared" si="97"/>
        <v>0</v>
      </c>
      <c r="CN134" s="671">
        <f t="shared" si="97"/>
        <v>0</v>
      </c>
      <c r="CO134" s="671">
        <f t="shared" si="97"/>
        <v>0</v>
      </c>
      <c r="CP134" s="671">
        <f t="shared" si="97"/>
        <v>0</v>
      </c>
      <c r="CQ134" s="671">
        <f t="shared" si="97"/>
        <v>0</v>
      </c>
      <c r="CR134" s="645"/>
    </row>
    <row r="135" spans="2:128" ht="48" customHeight="1" x14ac:dyDescent="0.25">
      <c r="B135" s="416" t="s">
        <v>165</v>
      </c>
      <c r="C135" s="417" t="s">
        <v>808</v>
      </c>
      <c r="D135" s="416" t="s">
        <v>93</v>
      </c>
      <c r="E135" s="661" t="s">
        <v>180</v>
      </c>
      <c r="F135" s="661" t="s">
        <v>180</v>
      </c>
      <c r="G135" s="661" t="s">
        <v>180</v>
      </c>
      <c r="H135" s="661" t="s">
        <v>180</v>
      </c>
      <c r="I135" s="651"/>
      <c r="J135" s="651"/>
      <c r="K135" s="644"/>
      <c r="L135" s="644"/>
      <c r="M135" s="644"/>
      <c r="N135" s="644"/>
      <c r="O135" s="644"/>
      <c r="P135" s="644"/>
      <c r="Q135" s="644"/>
      <c r="R135" s="644"/>
      <c r="S135" s="644"/>
      <c r="T135" s="644"/>
      <c r="U135" s="644"/>
      <c r="V135" s="644"/>
      <c r="W135" s="644"/>
      <c r="X135" s="644"/>
      <c r="Y135" s="644"/>
      <c r="Z135" s="644"/>
      <c r="AA135" s="644"/>
      <c r="AB135" s="644"/>
      <c r="AC135" s="644"/>
      <c r="AD135" s="644"/>
      <c r="AE135" s="644"/>
      <c r="AF135" s="644"/>
      <c r="AG135" s="644"/>
      <c r="AH135" s="644"/>
      <c r="AI135" s="644"/>
      <c r="AJ135" s="644"/>
      <c r="AK135" s="644"/>
      <c r="AL135" s="644"/>
      <c r="AM135" s="644"/>
      <c r="AN135" s="644"/>
      <c r="AO135" s="644"/>
      <c r="AP135" s="644"/>
      <c r="AQ135" s="644"/>
      <c r="AR135" s="644"/>
      <c r="AS135" s="644"/>
      <c r="AT135" s="644"/>
      <c r="AU135" s="644"/>
      <c r="AV135" s="644"/>
      <c r="AW135" s="644"/>
      <c r="AX135" s="644"/>
      <c r="AY135" s="644"/>
      <c r="AZ135" s="644"/>
      <c r="BA135" s="644"/>
      <c r="BB135" s="644"/>
      <c r="BC135" s="644"/>
      <c r="BD135" s="644"/>
      <c r="BE135" s="644"/>
      <c r="BF135" s="644"/>
      <c r="BG135" s="644"/>
      <c r="BH135" s="644"/>
      <c r="BI135" s="644"/>
      <c r="BJ135" s="644"/>
      <c r="BK135" s="644"/>
      <c r="BL135" s="644"/>
      <c r="BM135" s="644"/>
      <c r="BN135" s="644"/>
      <c r="BO135" s="644"/>
      <c r="BP135" s="644"/>
      <c r="BQ135" s="644"/>
      <c r="BR135" s="644"/>
      <c r="BS135" s="644"/>
      <c r="BT135" s="644"/>
      <c r="BU135" s="644"/>
      <c r="BV135" s="644"/>
      <c r="BW135" s="644"/>
      <c r="BX135" s="644"/>
      <c r="BY135" s="644"/>
      <c r="BZ135" s="644"/>
      <c r="CA135" s="644"/>
      <c r="CB135" s="644"/>
      <c r="CC135" s="644"/>
      <c r="CD135" s="644"/>
      <c r="CE135" s="644"/>
      <c r="CF135" s="644"/>
      <c r="CG135" s="644"/>
      <c r="CH135" s="644"/>
      <c r="CI135" s="644"/>
      <c r="CJ135" s="644"/>
      <c r="CK135" s="644"/>
      <c r="CL135" s="644"/>
      <c r="CM135" s="644"/>
      <c r="CN135" s="645"/>
      <c r="CO135" s="645"/>
      <c r="CP135" s="645"/>
      <c r="CQ135" s="645"/>
      <c r="CR135" s="645"/>
    </row>
    <row r="136" spans="2:128" ht="42" customHeight="1" x14ac:dyDescent="0.25">
      <c r="B136" s="397" t="s">
        <v>1571</v>
      </c>
      <c r="C136" s="398" t="s">
        <v>809</v>
      </c>
      <c r="D136" s="397" t="s">
        <v>93</v>
      </c>
      <c r="E136" s="640" t="s">
        <v>180</v>
      </c>
      <c r="F136" s="640" t="s">
        <v>180</v>
      </c>
      <c r="G136" s="640" t="s">
        <v>180</v>
      </c>
      <c r="H136" s="640" t="s">
        <v>180</v>
      </c>
      <c r="I136" s="650"/>
      <c r="J136" s="650"/>
      <c r="K136" s="642"/>
      <c r="L136" s="642"/>
      <c r="M136" s="642"/>
      <c r="N136" s="642"/>
      <c r="O136" s="642"/>
      <c r="P136" s="642"/>
      <c r="Q136" s="642"/>
      <c r="R136" s="642"/>
      <c r="S136" s="642"/>
      <c r="T136" s="642"/>
      <c r="U136" s="642"/>
      <c r="V136" s="642"/>
      <c r="W136" s="642"/>
      <c r="X136" s="642"/>
      <c r="Y136" s="642"/>
      <c r="Z136" s="642"/>
      <c r="AA136" s="642"/>
      <c r="AB136" s="642"/>
      <c r="AC136" s="642"/>
      <c r="AD136" s="642"/>
      <c r="AE136" s="642"/>
      <c r="AF136" s="642"/>
      <c r="AG136" s="642"/>
      <c r="AH136" s="642"/>
      <c r="AI136" s="642"/>
      <c r="AJ136" s="642"/>
      <c r="AK136" s="642"/>
      <c r="AL136" s="642"/>
      <c r="AM136" s="642"/>
      <c r="AN136" s="642"/>
      <c r="AO136" s="642"/>
      <c r="AP136" s="642"/>
      <c r="AQ136" s="642"/>
      <c r="AR136" s="642"/>
      <c r="AS136" s="642"/>
      <c r="AT136" s="642"/>
      <c r="AU136" s="642"/>
      <c r="AV136" s="642"/>
      <c r="AW136" s="642"/>
      <c r="AX136" s="642"/>
      <c r="AY136" s="642"/>
      <c r="AZ136" s="642"/>
      <c r="BA136" s="642"/>
      <c r="BB136" s="642"/>
      <c r="BC136" s="642"/>
      <c r="BD136" s="642"/>
      <c r="BE136" s="642"/>
      <c r="BF136" s="642"/>
      <c r="BG136" s="642"/>
      <c r="BH136" s="642"/>
      <c r="BI136" s="642"/>
      <c r="BJ136" s="642"/>
      <c r="BK136" s="642"/>
      <c r="BL136" s="642"/>
      <c r="BM136" s="642"/>
      <c r="BN136" s="642"/>
      <c r="BO136" s="642"/>
      <c r="BP136" s="642"/>
      <c r="BQ136" s="642"/>
      <c r="BR136" s="642"/>
      <c r="BS136" s="642"/>
      <c r="BT136" s="642"/>
      <c r="BU136" s="642"/>
      <c r="BV136" s="642"/>
      <c r="BW136" s="642"/>
      <c r="BX136" s="642"/>
      <c r="BY136" s="642"/>
      <c r="BZ136" s="642"/>
      <c r="CA136" s="642"/>
      <c r="CB136" s="642"/>
      <c r="CC136" s="642"/>
      <c r="CD136" s="642"/>
      <c r="CE136" s="642"/>
      <c r="CF136" s="642"/>
      <c r="CG136" s="642"/>
      <c r="CH136" s="642"/>
      <c r="CI136" s="642"/>
      <c r="CJ136" s="642"/>
      <c r="CK136" s="642"/>
      <c r="CL136" s="642"/>
      <c r="CM136" s="642"/>
      <c r="CN136" s="648"/>
      <c r="CO136" s="648"/>
      <c r="CP136" s="648"/>
      <c r="CQ136" s="648"/>
      <c r="CR136" s="648"/>
    </row>
    <row r="137" spans="2:128" ht="42" customHeight="1" x14ac:dyDescent="0.25">
      <c r="B137" s="397" t="s">
        <v>1572</v>
      </c>
      <c r="C137" s="398" t="s">
        <v>810</v>
      </c>
      <c r="D137" s="397" t="s">
        <v>93</v>
      </c>
      <c r="E137" s="640" t="s">
        <v>180</v>
      </c>
      <c r="F137" s="640" t="s">
        <v>180</v>
      </c>
      <c r="G137" s="640" t="s">
        <v>180</v>
      </c>
      <c r="H137" s="640" t="s">
        <v>180</v>
      </c>
      <c r="I137" s="650"/>
      <c r="J137" s="650"/>
      <c r="K137" s="642"/>
      <c r="L137" s="642"/>
      <c r="M137" s="642"/>
      <c r="N137" s="642"/>
      <c r="O137" s="642"/>
      <c r="P137" s="642"/>
      <c r="Q137" s="642"/>
      <c r="R137" s="642"/>
      <c r="S137" s="642"/>
      <c r="T137" s="642"/>
      <c r="U137" s="642"/>
      <c r="V137" s="642"/>
      <c r="W137" s="642"/>
      <c r="X137" s="642"/>
      <c r="Y137" s="642"/>
      <c r="Z137" s="642"/>
      <c r="AA137" s="642"/>
      <c r="AB137" s="642"/>
      <c r="AC137" s="642"/>
      <c r="AD137" s="642"/>
      <c r="AE137" s="642"/>
      <c r="AF137" s="642"/>
      <c r="AG137" s="642"/>
      <c r="AH137" s="642"/>
      <c r="AI137" s="642"/>
      <c r="AJ137" s="642"/>
      <c r="AK137" s="642"/>
      <c r="AL137" s="642"/>
      <c r="AM137" s="642"/>
      <c r="AN137" s="642"/>
      <c r="AO137" s="642"/>
      <c r="AP137" s="642"/>
      <c r="AQ137" s="642"/>
      <c r="AR137" s="642"/>
      <c r="AS137" s="642"/>
      <c r="AT137" s="642"/>
      <c r="AU137" s="642"/>
      <c r="AV137" s="642"/>
      <c r="AW137" s="642"/>
      <c r="AX137" s="642"/>
      <c r="AY137" s="642"/>
      <c r="AZ137" s="642"/>
      <c r="BA137" s="642"/>
      <c r="BB137" s="642"/>
      <c r="BC137" s="642"/>
      <c r="BD137" s="642"/>
      <c r="BE137" s="642"/>
      <c r="BF137" s="642"/>
      <c r="BG137" s="642"/>
      <c r="BH137" s="642"/>
      <c r="BI137" s="642"/>
      <c r="BJ137" s="642"/>
      <c r="BK137" s="642"/>
      <c r="BL137" s="642"/>
      <c r="BM137" s="642"/>
      <c r="BN137" s="642"/>
      <c r="BO137" s="642"/>
      <c r="BP137" s="642"/>
      <c r="BQ137" s="642"/>
      <c r="BR137" s="642"/>
      <c r="BS137" s="642"/>
      <c r="BT137" s="642"/>
      <c r="BU137" s="642"/>
      <c r="BV137" s="642"/>
      <c r="BW137" s="642"/>
      <c r="BX137" s="642"/>
      <c r="BY137" s="642"/>
      <c r="BZ137" s="642"/>
      <c r="CA137" s="642"/>
      <c r="CB137" s="642"/>
      <c r="CC137" s="642"/>
      <c r="CD137" s="642"/>
      <c r="CE137" s="642"/>
      <c r="CF137" s="642"/>
      <c r="CG137" s="642"/>
      <c r="CH137" s="642"/>
      <c r="CI137" s="642"/>
      <c r="CJ137" s="642"/>
      <c r="CK137" s="642"/>
      <c r="CL137" s="642"/>
      <c r="CM137" s="642"/>
      <c r="CN137" s="648"/>
      <c r="CO137" s="648"/>
      <c r="CP137" s="648"/>
      <c r="CQ137" s="648"/>
      <c r="CR137" s="648"/>
    </row>
    <row r="138" spans="2:128" ht="48" customHeight="1" x14ac:dyDescent="0.25">
      <c r="B138" s="416" t="s">
        <v>167</v>
      </c>
      <c r="C138" s="417" t="s">
        <v>808</v>
      </c>
      <c r="D138" s="416" t="s">
        <v>93</v>
      </c>
      <c r="E138" s="661" t="s">
        <v>180</v>
      </c>
      <c r="F138" s="661" t="s">
        <v>180</v>
      </c>
      <c r="G138" s="661" t="s">
        <v>180</v>
      </c>
      <c r="H138" s="661" t="s">
        <v>180</v>
      </c>
      <c r="I138" s="651"/>
      <c r="J138" s="651"/>
      <c r="K138" s="644"/>
      <c r="L138" s="644"/>
      <c r="M138" s="644"/>
      <c r="N138" s="644"/>
      <c r="O138" s="644"/>
      <c r="P138" s="644"/>
      <c r="Q138" s="644"/>
      <c r="R138" s="644"/>
      <c r="S138" s="644"/>
      <c r="T138" s="644"/>
      <c r="U138" s="644"/>
      <c r="V138" s="644"/>
      <c r="W138" s="644"/>
      <c r="X138" s="644"/>
      <c r="Y138" s="644"/>
      <c r="Z138" s="644"/>
      <c r="AA138" s="644"/>
      <c r="AB138" s="644"/>
      <c r="AC138" s="644"/>
      <c r="AD138" s="644"/>
      <c r="AE138" s="644"/>
      <c r="AF138" s="644"/>
      <c r="AG138" s="644"/>
      <c r="AH138" s="644"/>
      <c r="AI138" s="644"/>
      <c r="AJ138" s="644"/>
      <c r="AK138" s="644"/>
      <c r="AL138" s="644"/>
      <c r="AM138" s="644"/>
      <c r="AN138" s="644"/>
      <c r="AO138" s="644"/>
      <c r="AP138" s="644"/>
      <c r="AQ138" s="644"/>
      <c r="AR138" s="644"/>
      <c r="AS138" s="644"/>
      <c r="AT138" s="644"/>
      <c r="AU138" s="644"/>
      <c r="AV138" s="644"/>
      <c r="AW138" s="644"/>
      <c r="AX138" s="644"/>
      <c r="AY138" s="644"/>
      <c r="AZ138" s="644"/>
      <c r="BA138" s="644"/>
      <c r="BB138" s="644"/>
      <c r="BC138" s="644"/>
      <c r="BD138" s="644"/>
      <c r="BE138" s="644"/>
      <c r="BF138" s="644"/>
      <c r="BG138" s="644"/>
      <c r="BH138" s="644"/>
      <c r="BI138" s="644"/>
      <c r="BJ138" s="644"/>
      <c r="BK138" s="644"/>
      <c r="BL138" s="644"/>
      <c r="BM138" s="644"/>
      <c r="BN138" s="644"/>
      <c r="BO138" s="644"/>
      <c r="BP138" s="644"/>
      <c r="BQ138" s="644"/>
      <c r="BR138" s="644"/>
      <c r="BS138" s="644"/>
      <c r="BT138" s="644"/>
      <c r="BU138" s="644"/>
      <c r="BV138" s="644"/>
      <c r="BW138" s="644"/>
      <c r="BX138" s="644"/>
      <c r="BY138" s="644"/>
      <c r="BZ138" s="644"/>
      <c r="CA138" s="644"/>
      <c r="CB138" s="644"/>
      <c r="CC138" s="644"/>
      <c r="CD138" s="644"/>
      <c r="CE138" s="644"/>
      <c r="CF138" s="644"/>
      <c r="CG138" s="644"/>
      <c r="CH138" s="644"/>
      <c r="CI138" s="644"/>
      <c r="CJ138" s="644"/>
      <c r="CK138" s="644"/>
      <c r="CL138" s="644"/>
      <c r="CM138" s="644"/>
      <c r="CN138" s="645"/>
      <c r="CO138" s="645"/>
      <c r="CP138" s="645"/>
      <c r="CQ138" s="645"/>
      <c r="CR138" s="645"/>
    </row>
    <row r="139" spans="2:128" ht="42" customHeight="1" x14ac:dyDescent="0.25">
      <c r="B139" s="397" t="s">
        <v>1573</v>
      </c>
      <c r="C139" s="398" t="s">
        <v>809</v>
      </c>
      <c r="D139" s="397" t="s">
        <v>93</v>
      </c>
      <c r="E139" s="640" t="s">
        <v>180</v>
      </c>
      <c r="F139" s="640" t="s">
        <v>180</v>
      </c>
      <c r="G139" s="640" t="s">
        <v>180</v>
      </c>
      <c r="H139" s="640" t="s">
        <v>180</v>
      </c>
      <c r="I139" s="650"/>
      <c r="J139" s="650"/>
      <c r="K139" s="642"/>
      <c r="L139" s="642"/>
      <c r="M139" s="642"/>
      <c r="N139" s="642"/>
      <c r="O139" s="642"/>
      <c r="P139" s="642"/>
      <c r="Q139" s="642"/>
      <c r="R139" s="642"/>
      <c r="S139" s="642"/>
      <c r="T139" s="642"/>
      <c r="U139" s="642"/>
      <c r="V139" s="642"/>
      <c r="W139" s="642"/>
      <c r="X139" s="642"/>
      <c r="Y139" s="642"/>
      <c r="Z139" s="642"/>
      <c r="AA139" s="642"/>
      <c r="AB139" s="642"/>
      <c r="AC139" s="642"/>
      <c r="AD139" s="642"/>
      <c r="AE139" s="642"/>
      <c r="AF139" s="642"/>
      <c r="AG139" s="642"/>
      <c r="AH139" s="642"/>
      <c r="AI139" s="642"/>
      <c r="AJ139" s="642"/>
      <c r="AK139" s="642"/>
      <c r="AL139" s="642"/>
      <c r="AM139" s="642"/>
      <c r="AN139" s="642"/>
      <c r="AO139" s="642"/>
      <c r="AP139" s="642"/>
      <c r="AQ139" s="642"/>
      <c r="AR139" s="642"/>
      <c r="AS139" s="642"/>
      <c r="AT139" s="642"/>
      <c r="AU139" s="642"/>
      <c r="AV139" s="642"/>
      <c r="AW139" s="642"/>
      <c r="AX139" s="642"/>
      <c r="AY139" s="642"/>
      <c r="AZ139" s="642"/>
      <c r="BA139" s="642"/>
      <c r="BB139" s="642"/>
      <c r="BC139" s="642"/>
      <c r="BD139" s="642"/>
      <c r="BE139" s="642"/>
      <c r="BF139" s="642"/>
      <c r="BG139" s="642"/>
      <c r="BH139" s="642"/>
      <c r="BI139" s="642"/>
      <c r="BJ139" s="642"/>
      <c r="BK139" s="642"/>
      <c r="BL139" s="642"/>
      <c r="BM139" s="642"/>
      <c r="BN139" s="642"/>
      <c r="BO139" s="642"/>
      <c r="BP139" s="642"/>
      <c r="BQ139" s="642"/>
      <c r="BR139" s="642"/>
      <c r="BS139" s="642"/>
      <c r="BT139" s="642"/>
      <c r="BU139" s="642"/>
      <c r="BV139" s="642"/>
      <c r="BW139" s="642"/>
      <c r="BX139" s="642"/>
      <c r="BY139" s="642"/>
      <c r="BZ139" s="642"/>
      <c r="CA139" s="642"/>
      <c r="CB139" s="642"/>
      <c r="CC139" s="642"/>
      <c r="CD139" s="642"/>
      <c r="CE139" s="642"/>
      <c r="CF139" s="642"/>
      <c r="CG139" s="642"/>
      <c r="CH139" s="642"/>
      <c r="CI139" s="642"/>
      <c r="CJ139" s="642"/>
      <c r="CK139" s="642"/>
      <c r="CL139" s="642"/>
      <c r="CM139" s="642"/>
      <c r="CN139" s="648"/>
      <c r="CO139" s="648"/>
      <c r="CP139" s="648"/>
      <c r="CQ139" s="648"/>
      <c r="CR139" s="648"/>
    </row>
    <row r="140" spans="2:128" ht="42" customHeight="1" x14ac:dyDescent="0.25">
      <c r="B140" s="397" t="s">
        <v>1574</v>
      </c>
      <c r="C140" s="398" t="s">
        <v>810</v>
      </c>
      <c r="D140" s="397" t="s">
        <v>93</v>
      </c>
      <c r="E140" s="640" t="s">
        <v>180</v>
      </c>
      <c r="F140" s="640" t="s">
        <v>180</v>
      </c>
      <c r="G140" s="640" t="s">
        <v>180</v>
      </c>
      <c r="H140" s="640" t="s">
        <v>180</v>
      </c>
      <c r="I140" s="650"/>
      <c r="J140" s="650"/>
      <c r="K140" s="642"/>
      <c r="L140" s="642"/>
      <c r="M140" s="642"/>
      <c r="N140" s="642"/>
      <c r="O140" s="642"/>
      <c r="P140" s="642"/>
      <c r="Q140" s="642"/>
      <c r="R140" s="642"/>
      <c r="S140" s="642"/>
      <c r="T140" s="642"/>
      <c r="U140" s="642"/>
      <c r="V140" s="642"/>
      <c r="W140" s="642"/>
      <c r="X140" s="642"/>
      <c r="Y140" s="642"/>
      <c r="Z140" s="642"/>
      <c r="AA140" s="642"/>
      <c r="AB140" s="642"/>
      <c r="AC140" s="642"/>
      <c r="AD140" s="642"/>
      <c r="AE140" s="642"/>
      <c r="AF140" s="642"/>
      <c r="AG140" s="642"/>
      <c r="AH140" s="642"/>
      <c r="AI140" s="642"/>
      <c r="AJ140" s="642"/>
      <c r="AK140" s="642"/>
      <c r="AL140" s="642"/>
      <c r="AM140" s="642"/>
      <c r="AN140" s="642"/>
      <c r="AO140" s="642"/>
      <c r="AP140" s="642"/>
      <c r="AQ140" s="642"/>
      <c r="AR140" s="642"/>
      <c r="AS140" s="642"/>
      <c r="AT140" s="642"/>
      <c r="AU140" s="642"/>
      <c r="AV140" s="642"/>
      <c r="AW140" s="642"/>
      <c r="AX140" s="642"/>
      <c r="AY140" s="642"/>
      <c r="AZ140" s="642"/>
      <c r="BA140" s="642"/>
      <c r="BB140" s="642"/>
      <c r="BC140" s="642"/>
      <c r="BD140" s="642"/>
      <c r="BE140" s="642"/>
      <c r="BF140" s="642"/>
      <c r="BG140" s="642"/>
      <c r="BH140" s="642"/>
      <c r="BI140" s="642"/>
      <c r="BJ140" s="642"/>
      <c r="BK140" s="642"/>
      <c r="BL140" s="642"/>
      <c r="BM140" s="642"/>
      <c r="BN140" s="642"/>
      <c r="BO140" s="642"/>
      <c r="BP140" s="642"/>
      <c r="BQ140" s="642"/>
      <c r="BR140" s="642"/>
      <c r="BS140" s="642"/>
      <c r="BT140" s="642"/>
      <c r="BU140" s="642"/>
      <c r="BV140" s="642"/>
      <c r="BW140" s="642"/>
      <c r="BX140" s="642"/>
      <c r="BY140" s="642"/>
      <c r="BZ140" s="642"/>
      <c r="CA140" s="642"/>
      <c r="CB140" s="642"/>
      <c r="CC140" s="642"/>
      <c r="CD140" s="642"/>
      <c r="CE140" s="642"/>
      <c r="CF140" s="642"/>
      <c r="CG140" s="642"/>
      <c r="CH140" s="642"/>
      <c r="CI140" s="642"/>
      <c r="CJ140" s="642"/>
      <c r="CK140" s="642"/>
      <c r="CL140" s="642"/>
      <c r="CM140" s="642"/>
      <c r="CN140" s="648"/>
      <c r="CO140" s="648"/>
      <c r="CP140" s="648"/>
      <c r="CQ140" s="648"/>
      <c r="CR140" s="648"/>
    </row>
    <row r="141" spans="2:128" ht="48" customHeight="1" x14ac:dyDescent="0.25">
      <c r="B141" s="416" t="s">
        <v>744</v>
      </c>
      <c r="C141" s="417" t="s">
        <v>812</v>
      </c>
      <c r="D141" s="416" t="s">
        <v>93</v>
      </c>
      <c r="E141" s="661" t="s">
        <v>180</v>
      </c>
      <c r="F141" s="661" t="s">
        <v>180</v>
      </c>
      <c r="G141" s="661" t="s">
        <v>180</v>
      </c>
      <c r="H141" s="661" t="s">
        <v>180</v>
      </c>
      <c r="I141" s="804">
        <f>SUBTOTAL(9,I142:I148)</f>
        <v>0</v>
      </c>
      <c r="J141" s="804">
        <f t="shared" ref="J141:BU141" si="98">SUBTOTAL(9,J142:J148)</f>
        <v>0</v>
      </c>
      <c r="K141" s="804">
        <f t="shared" si="98"/>
        <v>0</v>
      </c>
      <c r="L141" s="804">
        <f t="shared" si="98"/>
        <v>0</v>
      </c>
      <c r="M141" s="804">
        <f t="shared" si="98"/>
        <v>0</v>
      </c>
      <c r="N141" s="804">
        <f t="shared" si="98"/>
        <v>0</v>
      </c>
      <c r="O141" s="804">
        <f t="shared" si="98"/>
        <v>0</v>
      </c>
      <c r="P141" s="804">
        <f t="shared" si="98"/>
        <v>0</v>
      </c>
      <c r="Q141" s="804">
        <f t="shared" si="98"/>
        <v>0</v>
      </c>
      <c r="R141" s="804">
        <f t="shared" si="98"/>
        <v>1.001001E-4</v>
      </c>
      <c r="S141" s="804">
        <f t="shared" si="98"/>
        <v>0</v>
      </c>
      <c r="T141" s="804">
        <f t="shared" si="98"/>
        <v>27.087</v>
      </c>
      <c r="U141" s="804">
        <f t="shared" si="98"/>
        <v>1.0000011000000001E-5</v>
      </c>
      <c r="V141" s="804">
        <f t="shared" si="98"/>
        <v>27.087</v>
      </c>
      <c r="W141" s="804">
        <f t="shared" si="98"/>
        <v>0</v>
      </c>
      <c r="X141" s="804">
        <f t="shared" si="98"/>
        <v>0</v>
      </c>
      <c r="Y141" s="804">
        <f t="shared" si="98"/>
        <v>0</v>
      </c>
      <c r="Z141" s="804">
        <f t="shared" si="98"/>
        <v>0</v>
      </c>
      <c r="AA141" s="804">
        <f t="shared" si="98"/>
        <v>0</v>
      </c>
      <c r="AB141" s="804">
        <f t="shared" si="98"/>
        <v>0</v>
      </c>
      <c r="AC141" s="804">
        <f t="shared" si="98"/>
        <v>0</v>
      </c>
      <c r="AD141" s="804">
        <f t="shared" si="98"/>
        <v>0</v>
      </c>
      <c r="AE141" s="804">
        <f t="shared" si="98"/>
        <v>0</v>
      </c>
      <c r="AF141" s="804">
        <f t="shared" si="98"/>
        <v>0</v>
      </c>
      <c r="AG141" s="804">
        <f t="shared" si="98"/>
        <v>0</v>
      </c>
      <c r="AH141" s="804">
        <f t="shared" si="98"/>
        <v>0</v>
      </c>
      <c r="AI141" s="804">
        <f t="shared" si="98"/>
        <v>0</v>
      </c>
      <c r="AJ141" s="804">
        <f t="shared" si="98"/>
        <v>0</v>
      </c>
      <c r="AK141" s="804">
        <f t="shared" si="98"/>
        <v>0</v>
      </c>
      <c r="AL141" s="804">
        <f t="shared" si="98"/>
        <v>0</v>
      </c>
      <c r="AM141" s="804">
        <f t="shared" si="98"/>
        <v>0</v>
      </c>
      <c r="AN141" s="804">
        <f t="shared" si="98"/>
        <v>0</v>
      </c>
      <c r="AO141" s="804">
        <f t="shared" si="98"/>
        <v>0</v>
      </c>
      <c r="AP141" s="804">
        <f t="shared" si="98"/>
        <v>0</v>
      </c>
      <c r="AQ141" s="804">
        <f t="shared" si="98"/>
        <v>0</v>
      </c>
      <c r="AR141" s="804">
        <f t="shared" si="98"/>
        <v>0</v>
      </c>
      <c r="AS141" s="804">
        <f t="shared" si="98"/>
        <v>0</v>
      </c>
      <c r="AT141" s="804">
        <f t="shared" si="98"/>
        <v>1.00002E-7</v>
      </c>
      <c r="AU141" s="804">
        <f t="shared" si="98"/>
        <v>0</v>
      </c>
      <c r="AV141" s="804">
        <f t="shared" si="98"/>
        <v>0</v>
      </c>
      <c r="AW141" s="804">
        <f t="shared" si="98"/>
        <v>1.00002E-7</v>
      </c>
      <c r="AX141" s="804">
        <f t="shared" si="98"/>
        <v>0</v>
      </c>
      <c r="AY141" s="804">
        <f t="shared" si="98"/>
        <v>13.462</v>
      </c>
      <c r="AZ141" s="804">
        <f t="shared" si="98"/>
        <v>0</v>
      </c>
      <c r="BA141" s="804">
        <f t="shared" si="98"/>
        <v>0</v>
      </c>
      <c r="BB141" s="804">
        <f t="shared" si="98"/>
        <v>13.462</v>
      </c>
      <c r="BC141" s="804">
        <f t="shared" si="98"/>
        <v>0</v>
      </c>
      <c r="BD141" s="804">
        <f t="shared" si="98"/>
        <v>9.9999999999999995E-7</v>
      </c>
      <c r="BE141" s="804">
        <f t="shared" si="98"/>
        <v>0</v>
      </c>
      <c r="BF141" s="804">
        <f t="shared" si="98"/>
        <v>0</v>
      </c>
      <c r="BG141" s="804">
        <f t="shared" si="98"/>
        <v>9.9999999999999995E-7</v>
      </c>
      <c r="BH141" s="804">
        <f t="shared" si="98"/>
        <v>0</v>
      </c>
      <c r="BI141" s="804">
        <f t="shared" si="98"/>
        <v>13.625</v>
      </c>
      <c r="BJ141" s="804">
        <f t="shared" si="98"/>
        <v>0</v>
      </c>
      <c r="BK141" s="804">
        <f t="shared" si="98"/>
        <v>0</v>
      </c>
      <c r="BL141" s="804">
        <f t="shared" si="98"/>
        <v>13.625</v>
      </c>
      <c r="BM141" s="804">
        <f t="shared" si="98"/>
        <v>0</v>
      </c>
      <c r="BN141" s="804">
        <f t="shared" si="98"/>
        <v>0</v>
      </c>
      <c r="BO141" s="804">
        <f t="shared" si="98"/>
        <v>0</v>
      </c>
      <c r="BP141" s="804">
        <f t="shared" si="98"/>
        <v>0</v>
      </c>
      <c r="BQ141" s="804">
        <f t="shared" si="98"/>
        <v>0</v>
      </c>
      <c r="BR141" s="804">
        <f t="shared" si="98"/>
        <v>0</v>
      </c>
      <c r="BS141" s="804">
        <f t="shared" si="98"/>
        <v>0</v>
      </c>
      <c r="BT141" s="804">
        <f t="shared" si="98"/>
        <v>0</v>
      </c>
      <c r="BU141" s="804">
        <f t="shared" si="98"/>
        <v>0</v>
      </c>
      <c r="BV141" s="804">
        <f t="shared" ref="BV141:CQ141" si="99">SUBTOTAL(9,BV142:BV148)</f>
        <v>0</v>
      </c>
      <c r="BW141" s="804">
        <f t="shared" si="99"/>
        <v>0</v>
      </c>
      <c r="BX141" s="804">
        <f t="shared" si="99"/>
        <v>0</v>
      </c>
      <c r="BY141" s="804">
        <f t="shared" si="99"/>
        <v>0</v>
      </c>
      <c r="BZ141" s="804">
        <f t="shared" si="99"/>
        <v>0</v>
      </c>
      <c r="CA141" s="804">
        <f t="shared" si="99"/>
        <v>0</v>
      </c>
      <c r="CB141" s="804">
        <f t="shared" si="99"/>
        <v>0</v>
      </c>
      <c r="CC141" s="804">
        <f t="shared" si="99"/>
        <v>0</v>
      </c>
      <c r="CD141" s="804">
        <f t="shared" si="99"/>
        <v>0</v>
      </c>
      <c r="CE141" s="804">
        <f t="shared" si="99"/>
        <v>0</v>
      </c>
      <c r="CF141" s="804">
        <f t="shared" si="99"/>
        <v>0</v>
      </c>
      <c r="CG141" s="804">
        <f t="shared" si="99"/>
        <v>0</v>
      </c>
      <c r="CH141" s="804">
        <f t="shared" si="99"/>
        <v>1.1000020000000001E-6</v>
      </c>
      <c r="CI141" s="804">
        <f t="shared" si="99"/>
        <v>0</v>
      </c>
      <c r="CJ141" s="804">
        <f t="shared" si="99"/>
        <v>0</v>
      </c>
      <c r="CK141" s="804">
        <f t="shared" si="99"/>
        <v>1.1000020000000001E-6</v>
      </c>
      <c r="CL141" s="804">
        <f t="shared" si="99"/>
        <v>0</v>
      </c>
      <c r="CM141" s="804">
        <f t="shared" si="99"/>
        <v>27.087</v>
      </c>
      <c r="CN141" s="804">
        <f t="shared" si="99"/>
        <v>0</v>
      </c>
      <c r="CO141" s="804">
        <f t="shared" si="99"/>
        <v>0</v>
      </c>
      <c r="CP141" s="804">
        <f t="shared" si="99"/>
        <v>27.087</v>
      </c>
      <c r="CQ141" s="804">
        <f t="shared" si="99"/>
        <v>0</v>
      </c>
      <c r="CR141" s="645"/>
    </row>
    <row r="142" spans="2:128" ht="42" customHeight="1" x14ac:dyDescent="0.25">
      <c r="B142" s="397" t="s">
        <v>745</v>
      </c>
      <c r="C142" s="398" t="s">
        <v>813</v>
      </c>
      <c r="D142" s="397" t="s">
        <v>93</v>
      </c>
      <c r="E142" s="640" t="s">
        <v>180</v>
      </c>
      <c r="F142" s="640" t="s">
        <v>180</v>
      </c>
      <c r="G142" s="640" t="s">
        <v>180</v>
      </c>
      <c r="H142" s="640" t="s">
        <v>180</v>
      </c>
      <c r="I142" s="650"/>
      <c r="J142" s="650"/>
      <c r="K142" s="642"/>
      <c r="L142" s="642"/>
      <c r="M142" s="642"/>
      <c r="N142" s="642"/>
      <c r="O142" s="642"/>
      <c r="P142" s="642"/>
      <c r="Q142" s="642"/>
      <c r="R142" s="642"/>
      <c r="S142" s="642"/>
      <c r="T142" s="642"/>
      <c r="U142" s="642"/>
      <c r="V142" s="642"/>
      <c r="W142" s="642"/>
      <c r="X142" s="642"/>
      <c r="Y142" s="642"/>
      <c r="Z142" s="642"/>
      <c r="AA142" s="642"/>
      <c r="AB142" s="642"/>
      <c r="AC142" s="642"/>
      <c r="AD142" s="642"/>
      <c r="AE142" s="642"/>
      <c r="AF142" s="642"/>
      <c r="AG142" s="642"/>
      <c r="AH142" s="642"/>
      <c r="AI142" s="642"/>
      <c r="AJ142" s="642"/>
      <c r="AK142" s="642"/>
      <c r="AL142" s="642"/>
      <c r="AM142" s="642"/>
      <c r="AN142" s="642"/>
      <c r="AO142" s="642"/>
      <c r="AP142" s="642"/>
      <c r="AQ142" s="642"/>
      <c r="AR142" s="642"/>
      <c r="AS142" s="642"/>
      <c r="AT142" s="642"/>
      <c r="AU142" s="642"/>
      <c r="AV142" s="642"/>
      <c r="AW142" s="642"/>
      <c r="AX142" s="642"/>
      <c r="AY142" s="642"/>
      <c r="AZ142" s="642"/>
      <c r="BA142" s="642"/>
      <c r="BB142" s="642"/>
      <c r="BC142" s="642"/>
      <c r="BD142" s="642"/>
      <c r="BE142" s="642"/>
      <c r="BF142" s="642"/>
      <c r="BG142" s="642"/>
      <c r="BH142" s="642"/>
      <c r="BI142" s="642"/>
      <c r="BJ142" s="642"/>
      <c r="BK142" s="642"/>
      <c r="BL142" s="642"/>
      <c r="BM142" s="642"/>
      <c r="BN142" s="642"/>
      <c r="BO142" s="642"/>
      <c r="BP142" s="642"/>
      <c r="BQ142" s="642"/>
      <c r="BR142" s="642"/>
      <c r="BS142" s="642"/>
      <c r="BT142" s="642"/>
      <c r="BU142" s="642"/>
      <c r="BV142" s="642"/>
      <c r="BW142" s="642"/>
      <c r="BX142" s="642"/>
      <c r="BY142" s="642"/>
      <c r="BZ142" s="642"/>
      <c r="CA142" s="642"/>
      <c r="CB142" s="642"/>
      <c r="CC142" s="642"/>
      <c r="CD142" s="642"/>
      <c r="CE142" s="642"/>
      <c r="CF142" s="642"/>
      <c r="CG142" s="642"/>
      <c r="CH142" s="642"/>
      <c r="CI142" s="642"/>
      <c r="CJ142" s="642"/>
      <c r="CK142" s="642"/>
      <c r="CL142" s="642"/>
      <c r="CM142" s="642"/>
      <c r="CN142" s="648"/>
      <c r="CO142" s="648"/>
      <c r="CP142" s="648"/>
      <c r="CQ142" s="648"/>
      <c r="CR142" s="648"/>
    </row>
    <row r="143" spans="2:128" ht="42" customHeight="1" x14ac:dyDescent="0.25">
      <c r="B143" s="397" t="s">
        <v>746</v>
      </c>
      <c r="C143" s="398" t="s">
        <v>814</v>
      </c>
      <c r="D143" s="397" t="s">
        <v>93</v>
      </c>
      <c r="E143" s="640" t="s">
        <v>180</v>
      </c>
      <c r="F143" s="640" t="s">
        <v>180</v>
      </c>
      <c r="G143" s="640" t="s">
        <v>180</v>
      </c>
      <c r="H143" s="640" t="s">
        <v>180</v>
      </c>
      <c r="I143" s="650"/>
      <c r="J143" s="650"/>
      <c r="K143" s="642"/>
      <c r="L143" s="642"/>
      <c r="M143" s="642"/>
      <c r="N143" s="642"/>
      <c r="O143" s="642"/>
      <c r="P143" s="642"/>
      <c r="Q143" s="642"/>
      <c r="R143" s="642"/>
      <c r="S143" s="642"/>
      <c r="T143" s="642"/>
      <c r="U143" s="642"/>
      <c r="V143" s="642"/>
      <c r="W143" s="642"/>
      <c r="X143" s="642"/>
      <c r="Y143" s="642"/>
      <c r="Z143" s="642"/>
      <c r="AA143" s="642"/>
      <c r="AB143" s="642"/>
      <c r="AC143" s="642"/>
      <c r="AD143" s="642"/>
      <c r="AE143" s="642"/>
      <c r="AF143" s="642"/>
      <c r="AG143" s="642"/>
      <c r="AH143" s="642"/>
      <c r="AI143" s="642"/>
      <c r="AJ143" s="642"/>
      <c r="AK143" s="642"/>
      <c r="AL143" s="642"/>
      <c r="AM143" s="642"/>
      <c r="AN143" s="642"/>
      <c r="AO143" s="642"/>
      <c r="AP143" s="642"/>
      <c r="AQ143" s="642"/>
      <c r="AR143" s="642"/>
      <c r="AS143" s="642"/>
      <c r="AT143" s="642"/>
      <c r="AU143" s="642"/>
      <c r="AV143" s="642"/>
      <c r="AW143" s="642"/>
      <c r="AX143" s="642"/>
      <c r="AY143" s="642"/>
      <c r="AZ143" s="642"/>
      <c r="BA143" s="642"/>
      <c r="BB143" s="642"/>
      <c r="BC143" s="642"/>
      <c r="BD143" s="642"/>
      <c r="BE143" s="642"/>
      <c r="BF143" s="642"/>
      <c r="BG143" s="642"/>
      <c r="BH143" s="642"/>
      <c r="BI143" s="642"/>
      <c r="BJ143" s="642"/>
      <c r="BK143" s="642"/>
      <c r="BL143" s="642"/>
      <c r="BM143" s="642"/>
      <c r="BN143" s="642"/>
      <c r="BO143" s="642"/>
      <c r="BP143" s="642"/>
      <c r="BQ143" s="642"/>
      <c r="BR143" s="642"/>
      <c r="BS143" s="642"/>
      <c r="BT143" s="642"/>
      <c r="BU143" s="642"/>
      <c r="BV143" s="642"/>
      <c r="BW143" s="642"/>
      <c r="BX143" s="642"/>
      <c r="BY143" s="642"/>
      <c r="BZ143" s="642"/>
      <c r="CA143" s="642"/>
      <c r="CB143" s="642"/>
      <c r="CC143" s="642"/>
      <c r="CD143" s="642"/>
      <c r="CE143" s="642"/>
      <c r="CF143" s="642"/>
      <c r="CG143" s="642"/>
      <c r="CH143" s="642"/>
      <c r="CI143" s="642"/>
      <c r="CJ143" s="642"/>
      <c r="CK143" s="642"/>
      <c r="CL143" s="642"/>
      <c r="CM143" s="642"/>
      <c r="CN143" s="648"/>
      <c r="CO143" s="648"/>
      <c r="CP143" s="648"/>
      <c r="CQ143" s="648"/>
      <c r="CR143" s="648"/>
    </row>
    <row r="144" spans="2:128" ht="42" customHeight="1" x14ac:dyDescent="0.25">
      <c r="B144" s="397" t="s">
        <v>747</v>
      </c>
      <c r="C144" s="398" t="s">
        <v>815</v>
      </c>
      <c r="D144" s="397" t="s">
        <v>93</v>
      </c>
      <c r="E144" s="640" t="s">
        <v>180</v>
      </c>
      <c r="F144" s="640" t="s">
        <v>180</v>
      </c>
      <c r="G144" s="640" t="s">
        <v>180</v>
      </c>
      <c r="H144" s="640" t="s">
        <v>180</v>
      </c>
      <c r="I144" s="650"/>
      <c r="J144" s="650"/>
      <c r="K144" s="642"/>
      <c r="L144" s="642"/>
      <c r="M144" s="642"/>
      <c r="N144" s="642"/>
      <c r="O144" s="642"/>
      <c r="P144" s="642"/>
      <c r="Q144" s="642"/>
      <c r="R144" s="642"/>
      <c r="S144" s="642"/>
      <c r="T144" s="642"/>
      <c r="U144" s="642"/>
      <c r="V144" s="642"/>
      <c r="W144" s="642"/>
      <c r="X144" s="642"/>
      <c r="Y144" s="642"/>
      <c r="Z144" s="642"/>
      <c r="AA144" s="642"/>
      <c r="AB144" s="642"/>
      <c r="AC144" s="642"/>
      <c r="AD144" s="642"/>
      <c r="AE144" s="642"/>
      <c r="AF144" s="642"/>
      <c r="AG144" s="642"/>
      <c r="AH144" s="642"/>
      <c r="AI144" s="642"/>
      <c r="AJ144" s="642"/>
      <c r="AK144" s="642"/>
      <c r="AL144" s="642"/>
      <c r="AM144" s="642"/>
      <c r="AN144" s="642"/>
      <c r="AO144" s="642"/>
      <c r="AP144" s="642"/>
      <c r="AQ144" s="642"/>
      <c r="AR144" s="642"/>
      <c r="AS144" s="642"/>
      <c r="AT144" s="642"/>
      <c r="AU144" s="642"/>
      <c r="AV144" s="642"/>
      <c r="AW144" s="642"/>
      <c r="AX144" s="642"/>
      <c r="AY144" s="642"/>
      <c r="AZ144" s="642"/>
      <c r="BA144" s="642"/>
      <c r="BB144" s="642"/>
      <c r="BC144" s="642"/>
      <c r="BD144" s="642"/>
      <c r="BE144" s="642"/>
      <c r="BF144" s="642"/>
      <c r="BG144" s="642"/>
      <c r="BH144" s="642"/>
      <c r="BI144" s="642"/>
      <c r="BJ144" s="642"/>
      <c r="BK144" s="642"/>
      <c r="BL144" s="642"/>
      <c r="BM144" s="642"/>
      <c r="BN144" s="642"/>
      <c r="BO144" s="642"/>
      <c r="BP144" s="642"/>
      <c r="BQ144" s="642"/>
      <c r="BR144" s="642"/>
      <c r="BS144" s="642"/>
      <c r="BT144" s="642"/>
      <c r="BU144" s="642"/>
      <c r="BV144" s="642"/>
      <c r="BW144" s="642"/>
      <c r="BX144" s="642"/>
      <c r="BY144" s="642"/>
      <c r="BZ144" s="642"/>
      <c r="CA144" s="642"/>
      <c r="CB144" s="642"/>
      <c r="CC144" s="642"/>
      <c r="CD144" s="642"/>
      <c r="CE144" s="642"/>
      <c r="CF144" s="642"/>
      <c r="CG144" s="642"/>
      <c r="CH144" s="642"/>
      <c r="CI144" s="642"/>
      <c r="CJ144" s="642"/>
      <c r="CK144" s="642"/>
      <c r="CL144" s="642"/>
      <c r="CM144" s="642"/>
      <c r="CN144" s="648"/>
      <c r="CO144" s="648"/>
      <c r="CP144" s="648"/>
      <c r="CQ144" s="648"/>
      <c r="CR144" s="648"/>
    </row>
    <row r="145" spans="2:96" ht="42" customHeight="1" x14ac:dyDescent="0.25">
      <c r="B145" s="397" t="s">
        <v>1575</v>
      </c>
      <c r="C145" s="398" t="s">
        <v>816</v>
      </c>
      <c r="D145" s="397" t="s">
        <v>93</v>
      </c>
      <c r="E145" s="640" t="s">
        <v>180</v>
      </c>
      <c r="F145" s="640" t="s">
        <v>180</v>
      </c>
      <c r="G145" s="640" t="s">
        <v>180</v>
      </c>
      <c r="H145" s="640" t="s">
        <v>180</v>
      </c>
      <c r="I145" s="669">
        <f t="shared" ref="I145:BT145" si="100">SUBTOTAL(9,I146:I148)</f>
        <v>0</v>
      </c>
      <c r="J145" s="669">
        <f t="shared" si="100"/>
        <v>0</v>
      </c>
      <c r="K145" s="669">
        <f t="shared" si="100"/>
        <v>0</v>
      </c>
      <c r="L145" s="669">
        <f t="shared" si="100"/>
        <v>0</v>
      </c>
      <c r="M145" s="669">
        <f t="shared" si="100"/>
        <v>0</v>
      </c>
      <c r="N145" s="669">
        <f t="shared" si="100"/>
        <v>0</v>
      </c>
      <c r="O145" s="669">
        <f t="shared" si="100"/>
        <v>0</v>
      </c>
      <c r="P145" s="669">
        <f t="shared" si="100"/>
        <v>0</v>
      </c>
      <c r="Q145" s="669">
        <f t="shared" si="100"/>
        <v>0</v>
      </c>
      <c r="R145" s="669">
        <f t="shared" si="100"/>
        <v>1.001001E-4</v>
      </c>
      <c r="S145" s="669">
        <f t="shared" si="100"/>
        <v>0</v>
      </c>
      <c r="T145" s="669">
        <f t="shared" si="100"/>
        <v>27.087</v>
      </c>
      <c r="U145" s="669">
        <f t="shared" si="100"/>
        <v>1.0000011000000001E-5</v>
      </c>
      <c r="V145" s="669">
        <f t="shared" si="100"/>
        <v>27.087</v>
      </c>
      <c r="W145" s="669">
        <f t="shared" si="100"/>
        <v>0</v>
      </c>
      <c r="X145" s="669">
        <f t="shared" si="100"/>
        <v>0</v>
      </c>
      <c r="Y145" s="669">
        <f t="shared" si="100"/>
        <v>0</v>
      </c>
      <c r="Z145" s="669">
        <f t="shared" si="100"/>
        <v>0</v>
      </c>
      <c r="AA145" s="669">
        <f t="shared" si="100"/>
        <v>0</v>
      </c>
      <c r="AB145" s="669">
        <f t="shared" si="100"/>
        <v>0</v>
      </c>
      <c r="AC145" s="669">
        <f t="shared" si="100"/>
        <v>0</v>
      </c>
      <c r="AD145" s="669">
        <f t="shared" si="100"/>
        <v>0</v>
      </c>
      <c r="AE145" s="669">
        <f t="shared" si="100"/>
        <v>0</v>
      </c>
      <c r="AF145" s="669">
        <f t="shared" si="100"/>
        <v>0</v>
      </c>
      <c r="AG145" s="669">
        <f t="shared" si="100"/>
        <v>0</v>
      </c>
      <c r="AH145" s="669">
        <f t="shared" si="100"/>
        <v>0</v>
      </c>
      <c r="AI145" s="669">
        <f t="shared" si="100"/>
        <v>0</v>
      </c>
      <c r="AJ145" s="669">
        <f t="shared" si="100"/>
        <v>0</v>
      </c>
      <c r="AK145" s="669">
        <f t="shared" si="100"/>
        <v>0</v>
      </c>
      <c r="AL145" s="669">
        <f t="shared" si="100"/>
        <v>0</v>
      </c>
      <c r="AM145" s="669">
        <f t="shared" si="100"/>
        <v>0</v>
      </c>
      <c r="AN145" s="669">
        <f t="shared" si="100"/>
        <v>0</v>
      </c>
      <c r="AO145" s="669">
        <f t="shared" si="100"/>
        <v>0</v>
      </c>
      <c r="AP145" s="669">
        <f t="shared" si="100"/>
        <v>0</v>
      </c>
      <c r="AQ145" s="669">
        <f t="shared" si="100"/>
        <v>0</v>
      </c>
      <c r="AR145" s="669">
        <f t="shared" si="100"/>
        <v>0</v>
      </c>
      <c r="AS145" s="669">
        <f t="shared" si="100"/>
        <v>0</v>
      </c>
      <c r="AT145" s="669">
        <f t="shared" si="100"/>
        <v>1.00002E-7</v>
      </c>
      <c r="AU145" s="669">
        <f t="shared" si="100"/>
        <v>0</v>
      </c>
      <c r="AV145" s="669">
        <f t="shared" si="100"/>
        <v>0</v>
      </c>
      <c r="AW145" s="669">
        <f t="shared" si="100"/>
        <v>1.00002E-7</v>
      </c>
      <c r="AX145" s="669">
        <f t="shared" si="100"/>
        <v>0</v>
      </c>
      <c r="AY145" s="669">
        <f t="shared" si="100"/>
        <v>13.462</v>
      </c>
      <c r="AZ145" s="669">
        <f t="shared" si="100"/>
        <v>0</v>
      </c>
      <c r="BA145" s="669">
        <f t="shared" si="100"/>
        <v>0</v>
      </c>
      <c r="BB145" s="669">
        <f t="shared" si="100"/>
        <v>13.462</v>
      </c>
      <c r="BC145" s="669">
        <f t="shared" si="100"/>
        <v>0</v>
      </c>
      <c r="BD145" s="669">
        <f t="shared" si="100"/>
        <v>9.9999999999999995E-7</v>
      </c>
      <c r="BE145" s="669">
        <f t="shared" si="100"/>
        <v>0</v>
      </c>
      <c r="BF145" s="669">
        <f t="shared" si="100"/>
        <v>0</v>
      </c>
      <c r="BG145" s="669">
        <f t="shared" si="100"/>
        <v>9.9999999999999995E-7</v>
      </c>
      <c r="BH145" s="669">
        <f t="shared" si="100"/>
        <v>0</v>
      </c>
      <c r="BI145" s="669">
        <f t="shared" si="100"/>
        <v>13.625</v>
      </c>
      <c r="BJ145" s="669">
        <f t="shared" si="100"/>
        <v>0</v>
      </c>
      <c r="BK145" s="669">
        <f t="shared" si="100"/>
        <v>0</v>
      </c>
      <c r="BL145" s="669">
        <f t="shared" si="100"/>
        <v>13.625</v>
      </c>
      <c r="BM145" s="669">
        <f t="shared" si="100"/>
        <v>0</v>
      </c>
      <c r="BN145" s="669">
        <f t="shared" si="100"/>
        <v>0</v>
      </c>
      <c r="BO145" s="669">
        <f t="shared" si="100"/>
        <v>0</v>
      </c>
      <c r="BP145" s="669">
        <f t="shared" si="100"/>
        <v>0</v>
      </c>
      <c r="BQ145" s="669">
        <f t="shared" si="100"/>
        <v>0</v>
      </c>
      <c r="BR145" s="669">
        <f t="shared" si="100"/>
        <v>0</v>
      </c>
      <c r="BS145" s="669">
        <f t="shared" si="100"/>
        <v>0</v>
      </c>
      <c r="BT145" s="669">
        <f t="shared" si="100"/>
        <v>0</v>
      </c>
      <c r="BU145" s="669">
        <f t="shared" ref="BU145:CQ145" si="101">SUBTOTAL(9,BU146:BU148)</f>
        <v>0</v>
      </c>
      <c r="BV145" s="669">
        <f t="shared" si="101"/>
        <v>0</v>
      </c>
      <c r="BW145" s="669">
        <f t="shared" si="101"/>
        <v>0</v>
      </c>
      <c r="BX145" s="669">
        <f t="shared" si="101"/>
        <v>0</v>
      </c>
      <c r="BY145" s="669">
        <f t="shared" si="101"/>
        <v>0</v>
      </c>
      <c r="BZ145" s="669">
        <f t="shared" si="101"/>
        <v>0</v>
      </c>
      <c r="CA145" s="669">
        <f t="shared" si="101"/>
        <v>0</v>
      </c>
      <c r="CB145" s="669">
        <f t="shared" si="101"/>
        <v>0</v>
      </c>
      <c r="CC145" s="669">
        <f t="shared" si="101"/>
        <v>0</v>
      </c>
      <c r="CD145" s="669">
        <f t="shared" si="101"/>
        <v>0</v>
      </c>
      <c r="CE145" s="669">
        <f t="shared" si="101"/>
        <v>0</v>
      </c>
      <c r="CF145" s="669">
        <f t="shared" si="101"/>
        <v>0</v>
      </c>
      <c r="CG145" s="669">
        <f t="shared" si="101"/>
        <v>0</v>
      </c>
      <c r="CH145" s="669">
        <f t="shared" si="101"/>
        <v>1.1000020000000001E-6</v>
      </c>
      <c r="CI145" s="669">
        <f t="shared" si="101"/>
        <v>0</v>
      </c>
      <c r="CJ145" s="669">
        <f t="shared" si="101"/>
        <v>0</v>
      </c>
      <c r="CK145" s="669">
        <f t="shared" si="101"/>
        <v>1.1000020000000001E-6</v>
      </c>
      <c r="CL145" s="669">
        <f t="shared" si="101"/>
        <v>0</v>
      </c>
      <c r="CM145" s="669">
        <f t="shared" si="101"/>
        <v>27.087</v>
      </c>
      <c r="CN145" s="669">
        <f t="shared" si="101"/>
        <v>0</v>
      </c>
      <c r="CO145" s="669">
        <f t="shared" si="101"/>
        <v>0</v>
      </c>
      <c r="CP145" s="669">
        <f t="shared" si="101"/>
        <v>27.087</v>
      </c>
      <c r="CQ145" s="669">
        <f t="shared" si="101"/>
        <v>0</v>
      </c>
      <c r="CR145" s="648"/>
    </row>
    <row r="146" spans="2:96" s="32" customFormat="1" ht="33" customHeight="1" x14ac:dyDescent="0.25">
      <c r="B146" s="67" t="s">
        <v>1575</v>
      </c>
      <c r="C146" s="313" t="s">
        <v>1681</v>
      </c>
      <c r="D146" s="67" t="s">
        <v>1684</v>
      </c>
      <c r="E146" s="422" t="s">
        <v>673</v>
      </c>
      <c r="F146" s="318">
        <v>2024</v>
      </c>
      <c r="G146" s="318">
        <v>1E-4</v>
      </c>
      <c r="H146" s="318">
        <v>2024</v>
      </c>
      <c r="I146" s="649"/>
      <c r="J146" s="649"/>
      <c r="K146" s="334"/>
      <c r="L146" s="334"/>
      <c r="M146" s="334"/>
      <c r="N146" s="334"/>
      <c r="O146" s="334"/>
      <c r="P146" s="334"/>
      <c r="Q146" s="169"/>
      <c r="R146" s="169">
        <v>1E-4</v>
      </c>
      <c r="S146" s="169"/>
      <c r="T146" s="169">
        <v>15.925000000000001</v>
      </c>
      <c r="U146" s="169">
        <v>1.0000000000000001E-5</v>
      </c>
      <c r="V146" s="169">
        <v>15.925000000000001</v>
      </c>
      <c r="W146" s="169"/>
      <c r="X146" s="169"/>
      <c r="Y146" s="169"/>
      <c r="Z146" s="169"/>
      <c r="AA146" s="169"/>
      <c r="AB146" s="169"/>
      <c r="AC146" s="334"/>
      <c r="AD146" s="334"/>
      <c r="AE146" s="334"/>
      <c r="AF146" s="334"/>
      <c r="AG146" s="334"/>
      <c r="AH146" s="334"/>
      <c r="AI146" s="334"/>
      <c r="AJ146" s="334"/>
      <c r="AK146" s="334"/>
      <c r="AL146" s="334"/>
      <c r="AM146" s="334"/>
      <c r="AN146" s="334"/>
      <c r="AO146" s="334"/>
      <c r="AP146" s="334"/>
      <c r="AQ146" s="334"/>
      <c r="AR146" s="334"/>
      <c r="AS146" s="334"/>
      <c r="AT146" s="169">
        <f>SUM(AU146:AX146)</f>
        <v>9.9999999999999995E-8</v>
      </c>
      <c r="AU146" s="169"/>
      <c r="AV146" s="169"/>
      <c r="AW146" s="169">
        <v>9.9999999999999995E-8</v>
      </c>
      <c r="AX146" s="169"/>
      <c r="AY146" s="169">
        <f>SUM(AZ146:BC146)</f>
        <v>2.2999999999999998</v>
      </c>
      <c r="AZ146" s="169"/>
      <c r="BA146" s="169"/>
      <c r="BB146" s="169">
        <f>'1-2024'!AX132</f>
        <v>2.2999999999999998</v>
      </c>
      <c r="BC146" s="169"/>
      <c r="BD146" s="169">
        <f>SUM(BE146:BH146)</f>
        <v>9.9999999999999995E-7</v>
      </c>
      <c r="BE146" s="169"/>
      <c r="BF146" s="169"/>
      <c r="BG146" s="169">
        <v>9.9999999999999995E-7</v>
      </c>
      <c r="BH146" s="169"/>
      <c r="BI146" s="169">
        <f>SUM(BJ146:BM146)</f>
        <v>13.625</v>
      </c>
      <c r="BJ146" s="169"/>
      <c r="BK146" s="169"/>
      <c r="BL146" s="169">
        <f>'1-2025'!AX128</f>
        <v>13.625</v>
      </c>
      <c r="BM146" s="169"/>
      <c r="BN146" s="334"/>
      <c r="BO146" s="334"/>
      <c r="BP146" s="334"/>
      <c r="BQ146" s="334"/>
      <c r="BR146" s="334"/>
      <c r="BS146" s="334"/>
      <c r="BT146" s="334"/>
      <c r="BU146" s="334"/>
      <c r="BV146" s="334"/>
      <c r="BW146" s="334"/>
      <c r="BX146" s="334"/>
      <c r="BY146" s="334"/>
      <c r="BZ146" s="334"/>
      <c r="CA146" s="334"/>
      <c r="CB146" s="334"/>
      <c r="CC146" s="334"/>
      <c r="CD146" s="334"/>
      <c r="CE146" s="334"/>
      <c r="CF146" s="334"/>
      <c r="CG146" s="334"/>
      <c r="CH146" s="169">
        <f>SUM(CI146:CL146)</f>
        <v>1.1000000000000001E-6</v>
      </c>
      <c r="CI146" s="169"/>
      <c r="CJ146" s="169"/>
      <c r="CK146" s="169">
        <f>BG146+AW146+AM146+BQ146+CA146</f>
        <v>1.1000000000000001E-6</v>
      </c>
      <c r="CL146" s="169"/>
      <c r="CM146" s="169">
        <f>SUM(CN146:CQ146)</f>
        <v>15.925000000000001</v>
      </c>
      <c r="CN146" s="173"/>
      <c r="CO146" s="173"/>
      <c r="CP146" s="173">
        <f>BL146+BB146+AR146+BV146+CF146</f>
        <v>15.925000000000001</v>
      </c>
      <c r="CQ146" s="173"/>
      <c r="CR146" s="423" t="s">
        <v>1696</v>
      </c>
    </row>
    <row r="147" spans="2:96" s="32" customFormat="1" ht="33" customHeight="1" x14ac:dyDescent="0.25">
      <c r="B147" s="67" t="s">
        <v>1575</v>
      </c>
      <c r="C147" s="313" t="s">
        <v>1679</v>
      </c>
      <c r="D147" s="67" t="s">
        <v>1685</v>
      </c>
      <c r="E147" s="422" t="s">
        <v>673</v>
      </c>
      <c r="F147" s="318">
        <v>2024</v>
      </c>
      <c r="G147" s="318">
        <v>1E-4</v>
      </c>
      <c r="H147" s="318">
        <v>2024</v>
      </c>
      <c r="I147" s="649"/>
      <c r="J147" s="649"/>
      <c r="K147" s="334"/>
      <c r="L147" s="334"/>
      <c r="M147" s="334"/>
      <c r="N147" s="334"/>
      <c r="O147" s="334"/>
      <c r="P147" s="334"/>
      <c r="Q147" s="169"/>
      <c r="R147" s="169">
        <v>9.9999999999999995E-8</v>
      </c>
      <c r="S147" s="169"/>
      <c r="T147" s="169">
        <v>6.3369999999999997</v>
      </c>
      <c r="U147" s="169">
        <v>9.9999999999999994E-12</v>
      </c>
      <c r="V147" s="169">
        <v>6.3369999999999997</v>
      </c>
      <c r="W147" s="169"/>
      <c r="X147" s="169"/>
      <c r="Y147" s="169"/>
      <c r="Z147" s="169"/>
      <c r="AA147" s="169"/>
      <c r="AB147" s="169"/>
      <c r="AC147" s="334"/>
      <c r="AD147" s="334"/>
      <c r="AE147" s="334"/>
      <c r="AF147" s="334"/>
      <c r="AG147" s="334"/>
      <c r="AH147" s="334"/>
      <c r="AI147" s="334"/>
      <c r="AJ147" s="334"/>
      <c r="AK147" s="334"/>
      <c r="AL147" s="334"/>
      <c r="AM147" s="334"/>
      <c r="AN147" s="334"/>
      <c r="AO147" s="334"/>
      <c r="AP147" s="334"/>
      <c r="AQ147" s="334"/>
      <c r="AR147" s="334"/>
      <c r="AS147" s="334"/>
      <c r="AT147" s="169">
        <f>SUM(AU147:AX147)</f>
        <v>9.9999999999999998E-13</v>
      </c>
      <c r="AU147" s="169"/>
      <c r="AV147" s="169"/>
      <c r="AW147" s="169">
        <v>9.9999999999999998E-13</v>
      </c>
      <c r="AX147" s="169"/>
      <c r="AY147" s="169">
        <f>SUM(AZ147:BC147)</f>
        <v>6.3369999999999997</v>
      </c>
      <c r="AZ147" s="169"/>
      <c r="BA147" s="169"/>
      <c r="BB147" s="169">
        <f>'1-2024'!AX133</f>
        <v>6.3369999999999997</v>
      </c>
      <c r="BC147" s="169"/>
      <c r="BD147" s="169">
        <f>SUM(BE147:BH147)</f>
        <v>0</v>
      </c>
      <c r="BE147" s="169"/>
      <c r="BF147" s="169"/>
      <c r="BG147" s="169"/>
      <c r="BH147" s="169"/>
      <c r="BI147" s="169">
        <f>SUM(BJ147:BM147)</f>
        <v>0</v>
      </c>
      <c r="BJ147" s="169"/>
      <c r="BK147" s="169"/>
      <c r="BL147" s="169"/>
      <c r="BM147" s="169"/>
      <c r="BN147" s="334"/>
      <c r="BO147" s="334"/>
      <c r="BP147" s="334"/>
      <c r="BQ147" s="334"/>
      <c r="BR147" s="334"/>
      <c r="BS147" s="334"/>
      <c r="BT147" s="334"/>
      <c r="BU147" s="334"/>
      <c r="BV147" s="334"/>
      <c r="BW147" s="334"/>
      <c r="BX147" s="334"/>
      <c r="BY147" s="334"/>
      <c r="BZ147" s="334"/>
      <c r="CA147" s="334"/>
      <c r="CB147" s="334"/>
      <c r="CC147" s="334"/>
      <c r="CD147" s="334"/>
      <c r="CE147" s="334"/>
      <c r="CF147" s="334"/>
      <c r="CG147" s="334"/>
      <c r="CH147" s="169">
        <f>SUM(CI147:CL147)</f>
        <v>9.9999999999999998E-13</v>
      </c>
      <c r="CI147" s="169"/>
      <c r="CJ147" s="169"/>
      <c r="CK147" s="169">
        <f>BG147+AW147+AM147+BQ147+CA147</f>
        <v>9.9999999999999998E-13</v>
      </c>
      <c r="CL147" s="169"/>
      <c r="CM147" s="169">
        <f>SUM(CN147:CQ147)</f>
        <v>6.3369999999999997</v>
      </c>
      <c r="CN147" s="173"/>
      <c r="CO147" s="173"/>
      <c r="CP147" s="173">
        <f>BL147+BB147+AR147+BV147+CF147</f>
        <v>6.3369999999999997</v>
      </c>
      <c r="CQ147" s="173"/>
      <c r="CR147" s="423" t="s">
        <v>1696</v>
      </c>
    </row>
    <row r="148" spans="2:96" s="32" customFormat="1" ht="33" customHeight="1" x14ac:dyDescent="0.25">
      <c r="B148" s="67" t="s">
        <v>1575</v>
      </c>
      <c r="C148" s="394" t="s">
        <v>1680</v>
      </c>
      <c r="D148" s="67" t="s">
        <v>1686</v>
      </c>
      <c r="E148" s="422" t="s">
        <v>673</v>
      </c>
      <c r="F148" s="318">
        <v>2024</v>
      </c>
      <c r="G148" s="318">
        <v>1E-4</v>
      </c>
      <c r="H148" s="318">
        <v>2024</v>
      </c>
      <c r="I148" s="649"/>
      <c r="J148" s="649"/>
      <c r="K148" s="334"/>
      <c r="L148" s="334"/>
      <c r="M148" s="334"/>
      <c r="N148" s="334"/>
      <c r="O148" s="334"/>
      <c r="P148" s="334"/>
      <c r="Q148" s="169"/>
      <c r="R148" s="169">
        <v>1E-10</v>
      </c>
      <c r="S148" s="169"/>
      <c r="T148" s="169">
        <v>4.8250000000000002</v>
      </c>
      <c r="U148" s="169">
        <v>9.9999999999999998E-13</v>
      </c>
      <c r="V148" s="169">
        <v>4.8250000000000002</v>
      </c>
      <c r="W148" s="169"/>
      <c r="X148" s="169"/>
      <c r="Y148" s="169"/>
      <c r="Z148" s="169"/>
      <c r="AA148" s="169"/>
      <c r="AB148" s="169"/>
      <c r="AC148" s="334"/>
      <c r="AD148" s="334"/>
      <c r="AE148" s="334"/>
      <c r="AF148" s="334"/>
      <c r="AG148" s="334"/>
      <c r="AH148" s="334"/>
      <c r="AI148" s="334"/>
      <c r="AJ148" s="334"/>
      <c r="AK148" s="334"/>
      <c r="AL148" s="334"/>
      <c r="AM148" s="334"/>
      <c r="AN148" s="334"/>
      <c r="AO148" s="334"/>
      <c r="AP148" s="334"/>
      <c r="AQ148" s="334"/>
      <c r="AR148" s="334"/>
      <c r="AS148" s="334"/>
      <c r="AT148" s="169">
        <f>SUM(AU148:AX148)</f>
        <v>9.9999999999999998E-13</v>
      </c>
      <c r="AU148" s="169"/>
      <c r="AV148" s="169"/>
      <c r="AW148" s="169">
        <v>9.9999999999999998E-13</v>
      </c>
      <c r="AX148" s="169"/>
      <c r="AY148" s="169">
        <f>SUM(AZ148:BC148)</f>
        <v>4.8250000000000002</v>
      </c>
      <c r="AZ148" s="169"/>
      <c r="BA148" s="169"/>
      <c r="BB148" s="169">
        <f>'1-2024'!AX134</f>
        <v>4.8250000000000002</v>
      </c>
      <c r="BC148" s="169"/>
      <c r="BD148" s="169">
        <f>SUM(BE148:BH148)</f>
        <v>0</v>
      </c>
      <c r="BE148" s="169"/>
      <c r="BF148" s="169"/>
      <c r="BG148" s="169"/>
      <c r="BH148" s="169"/>
      <c r="BI148" s="169">
        <f>SUM(BJ148:BM148)</f>
        <v>0</v>
      </c>
      <c r="BJ148" s="169"/>
      <c r="BK148" s="169"/>
      <c r="BL148" s="169"/>
      <c r="BM148" s="169"/>
      <c r="BN148" s="334"/>
      <c r="BO148" s="334"/>
      <c r="BP148" s="334"/>
      <c r="BQ148" s="334"/>
      <c r="BR148" s="334"/>
      <c r="BS148" s="334"/>
      <c r="BT148" s="334"/>
      <c r="BU148" s="334"/>
      <c r="BV148" s="334"/>
      <c r="BW148" s="334"/>
      <c r="BX148" s="334"/>
      <c r="BY148" s="334"/>
      <c r="BZ148" s="334"/>
      <c r="CA148" s="334"/>
      <c r="CB148" s="334"/>
      <c r="CC148" s="334"/>
      <c r="CD148" s="334"/>
      <c r="CE148" s="334"/>
      <c r="CF148" s="334"/>
      <c r="CG148" s="334"/>
      <c r="CH148" s="169">
        <f>SUM(CI148:CL148)</f>
        <v>9.9999999999999998E-13</v>
      </c>
      <c r="CI148" s="169"/>
      <c r="CJ148" s="169"/>
      <c r="CK148" s="169">
        <f>BG148+AW148+AM148+BQ148+CA148</f>
        <v>9.9999999999999998E-13</v>
      </c>
      <c r="CL148" s="169"/>
      <c r="CM148" s="169">
        <f>SUM(CN148:CQ148)</f>
        <v>4.8250000000000002</v>
      </c>
      <c r="CN148" s="173"/>
      <c r="CO148" s="173"/>
      <c r="CP148" s="173">
        <f>BL148+BB148+AR148+BV148+CF148</f>
        <v>4.8250000000000002</v>
      </c>
      <c r="CQ148" s="173"/>
      <c r="CR148" s="423" t="s">
        <v>1696</v>
      </c>
    </row>
    <row r="149" spans="2:96" ht="48" customHeight="1" x14ac:dyDescent="0.25">
      <c r="B149" s="416" t="s">
        <v>748</v>
      </c>
      <c r="C149" s="417" t="s">
        <v>177</v>
      </c>
      <c r="D149" s="416" t="s">
        <v>93</v>
      </c>
      <c r="E149" s="661" t="s">
        <v>180</v>
      </c>
      <c r="F149" s="661" t="s">
        <v>180</v>
      </c>
      <c r="G149" s="661" t="s">
        <v>180</v>
      </c>
      <c r="H149" s="661" t="s">
        <v>180</v>
      </c>
      <c r="I149" s="651"/>
      <c r="J149" s="651"/>
      <c r="K149" s="644"/>
      <c r="L149" s="644"/>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644"/>
      <c r="BH149" s="644"/>
      <c r="BI149" s="644"/>
      <c r="BJ149" s="644"/>
      <c r="BK149" s="644"/>
      <c r="BL149" s="644"/>
      <c r="BM149" s="644"/>
      <c r="BN149" s="644"/>
      <c r="BO149" s="644"/>
      <c r="BP149" s="644"/>
      <c r="BQ149" s="644"/>
      <c r="BR149" s="644"/>
      <c r="BS149" s="644"/>
      <c r="BT149" s="644"/>
      <c r="BU149" s="644"/>
      <c r="BV149" s="644"/>
      <c r="BW149" s="644"/>
      <c r="BX149" s="644"/>
      <c r="BY149" s="644"/>
      <c r="BZ149" s="644"/>
      <c r="CA149" s="644"/>
      <c r="CB149" s="644"/>
      <c r="CC149" s="644"/>
      <c r="CD149" s="644"/>
      <c r="CE149" s="644"/>
      <c r="CF149" s="644"/>
      <c r="CG149" s="644"/>
      <c r="CH149" s="644"/>
      <c r="CI149" s="644"/>
      <c r="CJ149" s="644"/>
      <c r="CK149" s="644"/>
      <c r="CL149" s="644"/>
      <c r="CM149" s="644"/>
      <c r="CN149" s="645"/>
      <c r="CO149" s="645"/>
      <c r="CP149" s="645"/>
      <c r="CQ149" s="645"/>
      <c r="CR149" s="645"/>
    </row>
    <row r="150" spans="2:96" ht="48" customHeight="1" x14ac:dyDescent="0.25">
      <c r="B150" s="416" t="s">
        <v>1576</v>
      </c>
      <c r="C150" s="417" t="s">
        <v>1577</v>
      </c>
      <c r="D150" s="416" t="s">
        <v>93</v>
      </c>
      <c r="E150" s="661" t="s">
        <v>180</v>
      </c>
      <c r="F150" s="661" t="s">
        <v>180</v>
      </c>
      <c r="G150" s="661" t="s">
        <v>180</v>
      </c>
      <c r="H150" s="661" t="s">
        <v>180</v>
      </c>
      <c r="I150" s="651"/>
      <c r="J150" s="651"/>
      <c r="K150" s="644"/>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44"/>
      <c r="AO150" s="644"/>
      <c r="AP150" s="644"/>
      <c r="AQ150" s="644"/>
      <c r="AR150" s="644"/>
      <c r="AS150" s="644"/>
      <c r="AT150" s="644"/>
      <c r="AU150" s="644"/>
      <c r="AV150" s="644"/>
      <c r="AW150" s="644"/>
      <c r="AX150" s="644"/>
      <c r="AY150" s="644"/>
      <c r="AZ150" s="644"/>
      <c r="BA150" s="644"/>
      <c r="BB150" s="644"/>
      <c r="BC150" s="644"/>
      <c r="BD150" s="644"/>
      <c r="BE150" s="644"/>
      <c r="BF150" s="644"/>
      <c r="BG150" s="644"/>
      <c r="BH150" s="644"/>
      <c r="BI150" s="644"/>
      <c r="BJ150" s="644"/>
      <c r="BK150" s="644"/>
      <c r="BL150" s="644"/>
      <c r="BM150" s="644"/>
      <c r="BN150" s="644"/>
      <c r="BO150" s="644"/>
      <c r="BP150" s="644"/>
      <c r="BQ150" s="644"/>
      <c r="BR150" s="644"/>
      <c r="BS150" s="644"/>
      <c r="BT150" s="644"/>
      <c r="BU150" s="644"/>
      <c r="BV150" s="644"/>
      <c r="BW150" s="644"/>
      <c r="BX150" s="644"/>
      <c r="BY150" s="644"/>
      <c r="BZ150" s="644"/>
      <c r="CA150" s="644"/>
      <c r="CB150" s="644"/>
      <c r="CC150" s="644"/>
      <c r="CD150" s="644"/>
      <c r="CE150" s="644"/>
      <c r="CF150" s="644"/>
      <c r="CG150" s="644"/>
      <c r="CH150" s="644"/>
      <c r="CI150" s="644"/>
      <c r="CJ150" s="644"/>
      <c r="CK150" s="644"/>
      <c r="CL150" s="644"/>
      <c r="CM150" s="644"/>
      <c r="CN150" s="645"/>
      <c r="CO150" s="645"/>
      <c r="CP150" s="645"/>
      <c r="CQ150" s="645"/>
      <c r="CR150" s="645"/>
    </row>
    <row r="151" spans="2:96" ht="48" customHeight="1" x14ac:dyDescent="0.25">
      <c r="B151" s="416" t="s">
        <v>169</v>
      </c>
      <c r="C151" s="417" t="s">
        <v>1578</v>
      </c>
      <c r="D151" s="416" t="s">
        <v>93</v>
      </c>
      <c r="E151" s="661" t="s">
        <v>180</v>
      </c>
      <c r="F151" s="661" t="s">
        <v>180</v>
      </c>
      <c r="G151" s="661" t="s">
        <v>180</v>
      </c>
      <c r="H151" s="661" t="s">
        <v>180</v>
      </c>
      <c r="I151" s="661">
        <f t="shared" ref="I151:BT151" si="102">SUBTOTAL(9,I152:I173)</f>
        <v>0</v>
      </c>
      <c r="J151" s="661">
        <f t="shared" si="102"/>
        <v>0</v>
      </c>
      <c r="K151" s="661">
        <f t="shared" si="102"/>
        <v>0</v>
      </c>
      <c r="L151" s="661">
        <f t="shared" si="102"/>
        <v>0</v>
      </c>
      <c r="M151" s="661">
        <f t="shared" si="102"/>
        <v>0</v>
      </c>
      <c r="N151" s="661">
        <f t="shared" si="102"/>
        <v>0</v>
      </c>
      <c r="O151" s="661">
        <f t="shared" si="102"/>
        <v>0</v>
      </c>
      <c r="P151" s="661">
        <f t="shared" si="102"/>
        <v>0</v>
      </c>
      <c r="Q151" s="661">
        <f t="shared" si="102"/>
        <v>0</v>
      </c>
      <c r="R151" s="661">
        <f t="shared" si="102"/>
        <v>0</v>
      </c>
      <c r="S151" s="661">
        <f t="shared" si="102"/>
        <v>0</v>
      </c>
      <c r="T151" s="661">
        <f t="shared" si="102"/>
        <v>0</v>
      </c>
      <c r="U151" s="661">
        <f t="shared" si="102"/>
        <v>0</v>
      </c>
      <c r="V151" s="661">
        <f t="shared" si="102"/>
        <v>0</v>
      </c>
      <c r="W151" s="661">
        <f t="shared" si="102"/>
        <v>0</v>
      </c>
      <c r="X151" s="661">
        <f t="shared" si="102"/>
        <v>0</v>
      </c>
      <c r="Y151" s="661">
        <f t="shared" si="102"/>
        <v>0</v>
      </c>
      <c r="Z151" s="661">
        <f t="shared" si="102"/>
        <v>0</v>
      </c>
      <c r="AA151" s="661">
        <f t="shared" si="102"/>
        <v>0</v>
      </c>
      <c r="AB151" s="661">
        <f t="shared" si="102"/>
        <v>0</v>
      </c>
      <c r="AC151" s="661">
        <f t="shared" si="102"/>
        <v>0</v>
      </c>
      <c r="AD151" s="661">
        <f t="shared" si="102"/>
        <v>0</v>
      </c>
      <c r="AE151" s="661">
        <f t="shared" si="102"/>
        <v>0</v>
      </c>
      <c r="AF151" s="661">
        <f t="shared" si="102"/>
        <v>0</v>
      </c>
      <c r="AG151" s="661">
        <f t="shared" si="102"/>
        <v>0</v>
      </c>
      <c r="AH151" s="661">
        <f t="shared" si="102"/>
        <v>0</v>
      </c>
      <c r="AI151" s="661">
        <f t="shared" si="102"/>
        <v>0</v>
      </c>
      <c r="AJ151" s="661">
        <f t="shared" si="102"/>
        <v>0</v>
      </c>
      <c r="AK151" s="661">
        <f t="shared" si="102"/>
        <v>0</v>
      </c>
      <c r="AL151" s="661">
        <f t="shared" si="102"/>
        <v>0</v>
      </c>
      <c r="AM151" s="661">
        <f t="shared" si="102"/>
        <v>0</v>
      </c>
      <c r="AN151" s="661">
        <f t="shared" si="102"/>
        <v>0</v>
      </c>
      <c r="AO151" s="661">
        <f t="shared" si="102"/>
        <v>0</v>
      </c>
      <c r="AP151" s="661">
        <f t="shared" si="102"/>
        <v>0</v>
      </c>
      <c r="AQ151" s="661">
        <f t="shared" si="102"/>
        <v>0</v>
      </c>
      <c r="AR151" s="661">
        <f t="shared" si="102"/>
        <v>0</v>
      </c>
      <c r="AS151" s="661">
        <f t="shared" si="102"/>
        <v>0</v>
      </c>
      <c r="AT151" s="661">
        <f t="shared" si="102"/>
        <v>0</v>
      </c>
      <c r="AU151" s="661">
        <f t="shared" si="102"/>
        <v>0</v>
      </c>
      <c r="AV151" s="661">
        <f t="shared" si="102"/>
        <v>0</v>
      </c>
      <c r="AW151" s="661">
        <f t="shared" si="102"/>
        <v>0</v>
      </c>
      <c r="AX151" s="661">
        <f t="shared" si="102"/>
        <v>0</v>
      </c>
      <c r="AY151" s="661">
        <f t="shared" si="102"/>
        <v>0</v>
      </c>
      <c r="AZ151" s="661">
        <f t="shared" si="102"/>
        <v>0</v>
      </c>
      <c r="BA151" s="661">
        <f t="shared" si="102"/>
        <v>0</v>
      </c>
      <c r="BB151" s="661">
        <f t="shared" si="102"/>
        <v>0</v>
      </c>
      <c r="BC151" s="661">
        <f t="shared" si="102"/>
        <v>0</v>
      </c>
      <c r="BD151" s="661">
        <f t="shared" si="102"/>
        <v>0</v>
      </c>
      <c r="BE151" s="661">
        <f t="shared" si="102"/>
        <v>0</v>
      </c>
      <c r="BF151" s="661">
        <f t="shared" si="102"/>
        <v>0</v>
      </c>
      <c r="BG151" s="661">
        <f>SUBTOTAL(9,BG152:BG173)</f>
        <v>0</v>
      </c>
      <c r="BH151" s="661">
        <f t="shared" si="102"/>
        <v>0</v>
      </c>
      <c r="BI151" s="661">
        <f t="shared" si="102"/>
        <v>0</v>
      </c>
      <c r="BJ151" s="661">
        <f t="shared" si="102"/>
        <v>0</v>
      </c>
      <c r="BK151" s="661">
        <f t="shared" si="102"/>
        <v>0</v>
      </c>
      <c r="BL151" s="661">
        <f t="shared" si="102"/>
        <v>0</v>
      </c>
      <c r="BM151" s="661">
        <f t="shared" si="102"/>
        <v>0</v>
      </c>
      <c r="BN151" s="661">
        <f t="shared" si="102"/>
        <v>0</v>
      </c>
      <c r="BO151" s="661">
        <f t="shared" si="102"/>
        <v>0</v>
      </c>
      <c r="BP151" s="661">
        <f t="shared" si="102"/>
        <v>0</v>
      </c>
      <c r="BQ151" s="661">
        <f t="shared" si="102"/>
        <v>0</v>
      </c>
      <c r="BR151" s="661">
        <f t="shared" si="102"/>
        <v>0</v>
      </c>
      <c r="BS151" s="661">
        <f t="shared" si="102"/>
        <v>0</v>
      </c>
      <c r="BT151" s="661">
        <f t="shared" si="102"/>
        <v>0</v>
      </c>
      <c r="BU151" s="661">
        <f t="shared" ref="BU151:CJ151" si="103">SUBTOTAL(9,BU152:BU173)</f>
        <v>0</v>
      </c>
      <c r="BV151" s="661">
        <f t="shared" si="103"/>
        <v>0</v>
      </c>
      <c r="BW151" s="661">
        <f t="shared" si="103"/>
        <v>0</v>
      </c>
      <c r="BX151" s="661">
        <f t="shared" si="103"/>
        <v>0</v>
      </c>
      <c r="BY151" s="661">
        <f t="shared" si="103"/>
        <v>0</v>
      </c>
      <c r="BZ151" s="661">
        <f t="shared" si="103"/>
        <v>0</v>
      </c>
      <c r="CA151" s="661">
        <f t="shared" si="103"/>
        <v>0</v>
      </c>
      <c r="CB151" s="661">
        <f t="shared" si="103"/>
        <v>0</v>
      </c>
      <c r="CC151" s="661">
        <f t="shared" si="103"/>
        <v>0</v>
      </c>
      <c r="CD151" s="661">
        <f t="shared" si="103"/>
        <v>0</v>
      </c>
      <c r="CE151" s="661">
        <f t="shared" si="103"/>
        <v>0</v>
      </c>
      <c r="CF151" s="661">
        <f t="shared" si="103"/>
        <v>0</v>
      </c>
      <c r="CG151" s="661">
        <f t="shared" si="103"/>
        <v>0</v>
      </c>
      <c r="CH151" s="661">
        <f t="shared" si="103"/>
        <v>0</v>
      </c>
      <c r="CI151" s="661">
        <f t="shared" si="103"/>
        <v>0</v>
      </c>
      <c r="CJ151" s="661">
        <f t="shared" si="103"/>
        <v>0</v>
      </c>
      <c r="CK151" s="661">
        <f>SUBTOTAL(9,CK152:CK173)</f>
        <v>0</v>
      </c>
      <c r="CL151" s="644"/>
      <c r="CM151" s="644"/>
      <c r="CN151" s="645"/>
      <c r="CO151" s="645"/>
      <c r="CP151" s="645"/>
      <c r="CQ151" s="645"/>
      <c r="CR151" s="645"/>
    </row>
    <row r="152" spans="2:96" ht="48" customHeight="1" x14ac:dyDescent="0.25">
      <c r="B152" s="416" t="s">
        <v>171</v>
      </c>
      <c r="C152" s="417" t="s">
        <v>1579</v>
      </c>
      <c r="D152" s="416" t="s">
        <v>93</v>
      </c>
      <c r="E152" s="661" t="s">
        <v>180</v>
      </c>
      <c r="F152" s="661" t="s">
        <v>180</v>
      </c>
      <c r="G152" s="661" t="s">
        <v>180</v>
      </c>
      <c r="H152" s="661" t="s">
        <v>180</v>
      </c>
      <c r="I152" s="651"/>
      <c r="J152" s="651"/>
      <c r="K152" s="644"/>
      <c r="L152" s="644"/>
      <c r="M152" s="644"/>
      <c r="N152" s="644"/>
      <c r="O152" s="644"/>
      <c r="P152" s="644"/>
      <c r="Q152" s="644"/>
      <c r="R152" s="644"/>
      <c r="S152" s="644"/>
      <c r="T152" s="644"/>
      <c r="U152" s="644"/>
      <c r="V152" s="644"/>
      <c r="W152" s="644"/>
      <c r="X152" s="644"/>
      <c r="Y152" s="644"/>
      <c r="Z152" s="644"/>
      <c r="AA152" s="644"/>
      <c r="AB152" s="644"/>
      <c r="AC152" s="644"/>
      <c r="AD152" s="644"/>
      <c r="AE152" s="644"/>
      <c r="AF152" s="644"/>
      <c r="AG152" s="644"/>
      <c r="AH152" s="644"/>
      <c r="AI152" s="644"/>
      <c r="AJ152" s="644"/>
      <c r="AK152" s="644"/>
      <c r="AL152" s="644"/>
      <c r="AM152" s="644"/>
      <c r="AN152" s="644"/>
      <c r="AO152" s="644"/>
      <c r="AP152" s="644"/>
      <c r="AQ152" s="644"/>
      <c r="AR152" s="644"/>
      <c r="AS152" s="644"/>
      <c r="AT152" s="644"/>
      <c r="AU152" s="644"/>
      <c r="AV152" s="644"/>
      <c r="AW152" s="644"/>
      <c r="AX152" s="644"/>
      <c r="AY152" s="644"/>
      <c r="AZ152" s="644"/>
      <c r="BA152" s="644"/>
      <c r="BB152" s="644"/>
      <c r="BC152" s="644"/>
      <c r="BD152" s="644"/>
      <c r="BE152" s="644"/>
      <c r="BF152" s="644"/>
      <c r="BG152" s="644"/>
      <c r="BH152" s="644"/>
      <c r="BI152" s="644"/>
      <c r="BJ152" s="644"/>
      <c r="BK152" s="644"/>
      <c r="BL152" s="644"/>
      <c r="BM152" s="644"/>
      <c r="BN152" s="644"/>
      <c r="BO152" s="644"/>
      <c r="BP152" s="644"/>
      <c r="BQ152" s="644"/>
      <c r="BR152" s="644"/>
      <c r="BS152" s="644"/>
      <c r="BT152" s="644"/>
      <c r="BU152" s="644"/>
      <c r="BV152" s="644"/>
      <c r="BW152" s="644"/>
      <c r="BX152" s="644"/>
      <c r="BY152" s="644"/>
      <c r="BZ152" s="644"/>
      <c r="CA152" s="644"/>
      <c r="CB152" s="644"/>
      <c r="CC152" s="644"/>
      <c r="CD152" s="644"/>
      <c r="CE152" s="644"/>
      <c r="CF152" s="644"/>
      <c r="CG152" s="644"/>
      <c r="CH152" s="644"/>
      <c r="CI152" s="644"/>
      <c r="CJ152" s="644"/>
      <c r="CK152" s="644"/>
      <c r="CL152" s="644"/>
      <c r="CM152" s="644"/>
      <c r="CN152" s="645"/>
      <c r="CO152" s="645"/>
      <c r="CP152" s="645"/>
      <c r="CQ152" s="645"/>
      <c r="CR152" s="645"/>
    </row>
    <row r="153" spans="2:96" ht="48" customHeight="1" x14ac:dyDescent="0.25">
      <c r="B153" s="416" t="s">
        <v>1580</v>
      </c>
      <c r="C153" s="417" t="s">
        <v>1581</v>
      </c>
      <c r="D153" s="416" t="s">
        <v>93</v>
      </c>
      <c r="E153" s="661" t="s">
        <v>180</v>
      </c>
      <c r="F153" s="661" t="s">
        <v>180</v>
      </c>
      <c r="G153" s="661" t="s">
        <v>180</v>
      </c>
      <c r="H153" s="661" t="s">
        <v>180</v>
      </c>
      <c r="I153" s="651"/>
      <c r="J153" s="651"/>
      <c r="K153" s="644"/>
      <c r="L153" s="644"/>
      <c r="M153" s="644"/>
      <c r="N153" s="644"/>
      <c r="O153" s="644"/>
      <c r="P153" s="644"/>
      <c r="Q153" s="644"/>
      <c r="R153" s="644"/>
      <c r="S153" s="644"/>
      <c r="T153" s="644"/>
      <c r="U153" s="644"/>
      <c r="V153" s="644"/>
      <c r="W153" s="644"/>
      <c r="X153" s="644"/>
      <c r="Y153" s="644"/>
      <c r="Z153" s="644"/>
      <c r="AA153" s="644"/>
      <c r="AB153" s="644"/>
      <c r="AC153" s="644"/>
      <c r="AD153" s="644"/>
      <c r="AE153" s="644"/>
      <c r="AF153" s="644"/>
      <c r="AG153" s="644"/>
      <c r="AH153" s="644"/>
      <c r="AI153" s="644"/>
      <c r="AJ153" s="644"/>
      <c r="AK153" s="644"/>
      <c r="AL153" s="644"/>
      <c r="AM153" s="652">
        <v>0</v>
      </c>
      <c r="AN153" s="644"/>
      <c r="AO153" s="644"/>
      <c r="AP153" s="644"/>
      <c r="AQ153" s="644"/>
      <c r="AR153" s="644"/>
      <c r="AS153" s="644"/>
      <c r="AT153" s="644"/>
      <c r="AU153" s="644"/>
      <c r="AV153" s="644"/>
      <c r="AW153" s="652">
        <v>0</v>
      </c>
      <c r="AX153" s="644"/>
      <c r="AY153" s="644"/>
      <c r="AZ153" s="644"/>
      <c r="BA153" s="644"/>
      <c r="BB153" s="644"/>
      <c r="BC153" s="644"/>
      <c r="BD153" s="644"/>
      <c r="BE153" s="644"/>
      <c r="BF153" s="644"/>
      <c r="BG153" s="652">
        <v>0</v>
      </c>
      <c r="BH153" s="644"/>
      <c r="BI153" s="644"/>
      <c r="BJ153" s="644"/>
      <c r="BK153" s="644"/>
      <c r="BL153" s="644"/>
      <c r="BM153" s="644"/>
      <c r="BN153" s="644"/>
      <c r="BO153" s="644"/>
      <c r="BP153" s="644"/>
      <c r="BQ153" s="644"/>
      <c r="BR153" s="644"/>
      <c r="BS153" s="644"/>
      <c r="BT153" s="644"/>
      <c r="BU153" s="644"/>
      <c r="BV153" s="644"/>
      <c r="BW153" s="644"/>
      <c r="BX153" s="644"/>
      <c r="BY153" s="644"/>
      <c r="BZ153" s="644"/>
      <c r="CA153" s="644"/>
      <c r="CB153" s="644"/>
      <c r="CC153" s="644"/>
      <c r="CD153" s="644"/>
      <c r="CE153" s="644"/>
      <c r="CF153" s="644"/>
      <c r="CG153" s="644"/>
      <c r="CH153" s="644"/>
      <c r="CI153" s="644"/>
      <c r="CJ153" s="644"/>
      <c r="CK153" s="644"/>
      <c r="CL153" s="644"/>
      <c r="CM153" s="644"/>
      <c r="CN153" s="645"/>
      <c r="CO153" s="645"/>
      <c r="CP153" s="645"/>
      <c r="CQ153" s="645"/>
      <c r="CR153" s="645"/>
    </row>
    <row r="154" spans="2:96" ht="42" customHeight="1" x14ac:dyDescent="0.25">
      <c r="B154" s="397" t="s">
        <v>1582</v>
      </c>
      <c r="C154" s="398" t="s">
        <v>1583</v>
      </c>
      <c r="D154" s="397" t="s">
        <v>93</v>
      </c>
      <c r="E154" s="640" t="s">
        <v>180</v>
      </c>
      <c r="F154" s="640" t="s">
        <v>180</v>
      </c>
      <c r="G154" s="640" t="s">
        <v>180</v>
      </c>
      <c r="H154" s="640" t="s">
        <v>180</v>
      </c>
      <c r="I154" s="650"/>
      <c r="J154" s="650"/>
      <c r="K154" s="642"/>
      <c r="L154" s="642"/>
      <c r="M154" s="642"/>
      <c r="N154" s="642"/>
      <c r="O154" s="642"/>
      <c r="P154" s="642"/>
      <c r="Q154" s="642"/>
      <c r="R154" s="642"/>
      <c r="S154" s="642"/>
      <c r="T154" s="642"/>
      <c r="U154" s="642"/>
      <c r="V154" s="642"/>
      <c r="W154" s="642"/>
      <c r="X154" s="642"/>
      <c r="Y154" s="642"/>
      <c r="Z154" s="642"/>
      <c r="AA154" s="642"/>
      <c r="AB154" s="642"/>
      <c r="AC154" s="642"/>
      <c r="AD154" s="642"/>
      <c r="AE154" s="642"/>
      <c r="AF154" s="642"/>
      <c r="AG154" s="642"/>
      <c r="AH154" s="642"/>
      <c r="AI154" s="642"/>
      <c r="AJ154" s="642"/>
      <c r="AK154" s="642"/>
      <c r="AL154" s="642"/>
      <c r="AM154" s="642"/>
      <c r="AN154" s="642"/>
      <c r="AO154" s="642"/>
      <c r="AP154" s="642"/>
      <c r="AQ154" s="642"/>
      <c r="AR154" s="642"/>
      <c r="AS154" s="642"/>
      <c r="AT154" s="642"/>
      <c r="AU154" s="642"/>
      <c r="AV154" s="642"/>
      <c r="AW154" s="642"/>
      <c r="AX154" s="642"/>
      <c r="AY154" s="642"/>
      <c r="AZ154" s="642"/>
      <c r="BA154" s="642"/>
      <c r="BB154" s="642"/>
      <c r="BC154" s="642"/>
      <c r="BD154" s="642"/>
      <c r="BE154" s="642"/>
      <c r="BF154" s="642"/>
      <c r="BG154" s="642"/>
      <c r="BH154" s="642"/>
      <c r="BI154" s="642"/>
      <c r="BJ154" s="642"/>
      <c r="BK154" s="642"/>
      <c r="BL154" s="642"/>
      <c r="BM154" s="642"/>
      <c r="BN154" s="642"/>
      <c r="BO154" s="642"/>
      <c r="BP154" s="642"/>
      <c r="BQ154" s="642"/>
      <c r="BR154" s="642"/>
      <c r="BS154" s="642"/>
      <c r="BT154" s="642"/>
      <c r="BU154" s="642"/>
      <c r="BV154" s="642"/>
      <c r="BW154" s="642"/>
      <c r="BX154" s="642"/>
      <c r="BY154" s="642"/>
      <c r="BZ154" s="642"/>
      <c r="CA154" s="642"/>
      <c r="CB154" s="642"/>
      <c r="CC154" s="642"/>
      <c r="CD154" s="642"/>
      <c r="CE154" s="642"/>
      <c r="CF154" s="642"/>
      <c r="CG154" s="642"/>
      <c r="CH154" s="642"/>
      <c r="CI154" s="642"/>
      <c r="CJ154" s="642"/>
      <c r="CK154" s="642"/>
      <c r="CL154" s="642"/>
      <c r="CM154" s="642"/>
      <c r="CN154" s="648"/>
      <c r="CO154" s="648"/>
      <c r="CP154" s="648"/>
      <c r="CQ154" s="648"/>
      <c r="CR154" s="648"/>
    </row>
    <row r="155" spans="2:96" ht="42" customHeight="1" x14ac:dyDescent="0.25">
      <c r="B155" s="397" t="s">
        <v>1584</v>
      </c>
      <c r="C155" s="398" t="s">
        <v>1566</v>
      </c>
      <c r="D155" s="397" t="s">
        <v>93</v>
      </c>
      <c r="E155" s="640" t="s">
        <v>180</v>
      </c>
      <c r="F155" s="640" t="s">
        <v>180</v>
      </c>
      <c r="G155" s="640" t="s">
        <v>180</v>
      </c>
      <c r="H155" s="640" t="s">
        <v>180</v>
      </c>
      <c r="I155" s="650"/>
      <c r="J155" s="650"/>
      <c r="K155" s="642"/>
      <c r="L155" s="642"/>
      <c r="M155" s="642"/>
      <c r="N155" s="642"/>
      <c r="O155" s="642"/>
      <c r="P155" s="642"/>
      <c r="Q155" s="642"/>
      <c r="R155" s="642"/>
      <c r="S155" s="642"/>
      <c r="T155" s="642"/>
      <c r="U155" s="642"/>
      <c r="V155" s="642"/>
      <c r="W155" s="642"/>
      <c r="X155" s="642"/>
      <c r="Y155" s="642"/>
      <c r="Z155" s="642"/>
      <c r="AA155" s="642"/>
      <c r="AB155" s="642"/>
      <c r="AC155" s="642"/>
      <c r="AD155" s="642"/>
      <c r="AE155" s="642"/>
      <c r="AF155" s="642"/>
      <c r="AG155" s="642"/>
      <c r="AH155" s="642"/>
      <c r="AI155" s="642"/>
      <c r="AJ155" s="642"/>
      <c r="AK155" s="642"/>
      <c r="AL155" s="642"/>
      <c r="AM155" s="642"/>
      <c r="AN155" s="642"/>
      <c r="AO155" s="642"/>
      <c r="AP155" s="642"/>
      <c r="AQ155" s="642"/>
      <c r="AR155" s="642"/>
      <c r="AS155" s="642"/>
      <c r="AT155" s="642"/>
      <c r="AU155" s="642"/>
      <c r="AV155" s="642"/>
      <c r="AW155" s="642"/>
      <c r="AX155" s="642"/>
      <c r="AY155" s="642"/>
      <c r="AZ155" s="642"/>
      <c r="BA155" s="642"/>
      <c r="BB155" s="642"/>
      <c r="BC155" s="642"/>
      <c r="BD155" s="642"/>
      <c r="BE155" s="642"/>
      <c r="BF155" s="642"/>
      <c r="BG155" s="642"/>
      <c r="BH155" s="642"/>
      <c r="BI155" s="642"/>
      <c r="BJ155" s="642"/>
      <c r="BK155" s="642"/>
      <c r="BL155" s="642"/>
      <c r="BM155" s="642"/>
      <c r="BN155" s="642"/>
      <c r="BO155" s="642"/>
      <c r="BP155" s="642"/>
      <c r="BQ155" s="642"/>
      <c r="BR155" s="642"/>
      <c r="BS155" s="642"/>
      <c r="BT155" s="642"/>
      <c r="BU155" s="642"/>
      <c r="BV155" s="642"/>
      <c r="BW155" s="642"/>
      <c r="BX155" s="642"/>
      <c r="BY155" s="642"/>
      <c r="BZ155" s="642"/>
      <c r="CA155" s="642"/>
      <c r="CB155" s="642"/>
      <c r="CC155" s="642"/>
      <c r="CD155" s="642"/>
      <c r="CE155" s="642"/>
      <c r="CF155" s="642"/>
      <c r="CG155" s="642"/>
      <c r="CH155" s="642"/>
      <c r="CI155" s="642"/>
      <c r="CJ155" s="642"/>
      <c r="CK155" s="642"/>
      <c r="CL155" s="642"/>
      <c r="CM155" s="642"/>
      <c r="CN155" s="648"/>
      <c r="CO155" s="648"/>
      <c r="CP155" s="648"/>
      <c r="CQ155" s="648"/>
      <c r="CR155" s="648"/>
    </row>
    <row r="156" spans="2:96" ht="42" customHeight="1" x14ac:dyDescent="0.25">
      <c r="B156" s="397" t="s">
        <v>1585</v>
      </c>
      <c r="C156" s="398" t="s">
        <v>1586</v>
      </c>
      <c r="D156" s="397" t="s">
        <v>93</v>
      </c>
      <c r="E156" s="640" t="s">
        <v>180</v>
      </c>
      <c r="F156" s="640" t="s">
        <v>180</v>
      </c>
      <c r="G156" s="640" t="s">
        <v>180</v>
      </c>
      <c r="H156" s="640" t="s">
        <v>180</v>
      </c>
      <c r="I156" s="650"/>
      <c r="J156" s="650"/>
      <c r="K156" s="642"/>
      <c r="L156" s="642"/>
      <c r="M156" s="642"/>
      <c r="N156" s="642"/>
      <c r="O156" s="642"/>
      <c r="P156" s="642"/>
      <c r="Q156" s="642"/>
      <c r="R156" s="642"/>
      <c r="S156" s="642"/>
      <c r="T156" s="642"/>
      <c r="U156" s="642"/>
      <c r="V156" s="642"/>
      <c r="W156" s="642"/>
      <c r="X156" s="642"/>
      <c r="Y156" s="642"/>
      <c r="Z156" s="642"/>
      <c r="AA156" s="642"/>
      <c r="AB156" s="642"/>
      <c r="AC156" s="642"/>
      <c r="AD156" s="642"/>
      <c r="AE156" s="642"/>
      <c r="AF156" s="642"/>
      <c r="AG156" s="642"/>
      <c r="AH156" s="642"/>
      <c r="AI156" s="642"/>
      <c r="AJ156" s="642"/>
      <c r="AK156" s="642"/>
      <c r="AL156" s="642"/>
      <c r="AM156" s="642"/>
      <c r="AN156" s="642"/>
      <c r="AO156" s="642"/>
      <c r="AP156" s="642"/>
      <c r="AQ156" s="642"/>
      <c r="AR156" s="642"/>
      <c r="AS156" s="642"/>
      <c r="AT156" s="642"/>
      <c r="AU156" s="642"/>
      <c r="AV156" s="642"/>
      <c r="AW156" s="642"/>
      <c r="AX156" s="642"/>
      <c r="AY156" s="642"/>
      <c r="AZ156" s="642"/>
      <c r="BA156" s="642"/>
      <c r="BB156" s="642"/>
      <c r="BC156" s="642"/>
      <c r="BD156" s="642"/>
      <c r="BE156" s="642"/>
      <c r="BF156" s="642"/>
      <c r="BG156" s="642"/>
      <c r="BH156" s="642"/>
      <c r="BI156" s="642"/>
      <c r="BJ156" s="642"/>
      <c r="BK156" s="642"/>
      <c r="BL156" s="642"/>
      <c r="BM156" s="642"/>
      <c r="BN156" s="642"/>
      <c r="BO156" s="642"/>
      <c r="BP156" s="642"/>
      <c r="BQ156" s="642"/>
      <c r="BR156" s="642"/>
      <c r="BS156" s="642"/>
      <c r="BT156" s="642"/>
      <c r="BU156" s="642"/>
      <c r="BV156" s="642"/>
      <c r="BW156" s="642"/>
      <c r="BX156" s="642"/>
      <c r="BY156" s="642"/>
      <c r="BZ156" s="642"/>
      <c r="CA156" s="642"/>
      <c r="CB156" s="642"/>
      <c r="CC156" s="642"/>
      <c r="CD156" s="642"/>
      <c r="CE156" s="642"/>
      <c r="CF156" s="642"/>
      <c r="CG156" s="642"/>
      <c r="CH156" s="642"/>
      <c r="CI156" s="642"/>
      <c r="CJ156" s="642"/>
      <c r="CK156" s="642"/>
      <c r="CL156" s="642"/>
      <c r="CM156" s="642"/>
      <c r="CN156" s="648"/>
      <c r="CO156" s="648"/>
      <c r="CP156" s="648"/>
      <c r="CQ156" s="648"/>
      <c r="CR156" s="648"/>
    </row>
    <row r="157" spans="2:96" ht="42" customHeight="1" x14ac:dyDescent="0.25">
      <c r="B157" s="397" t="s">
        <v>1587</v>
      </c>
      <c r="C157" s="398" t="s">
        <v>1588</v>
      </c>
      <c r="D157" s="397" t="s">
        <v>93</v>
      </c>
      <c r="E157" s="640" t="s">
        <v>180</v>
      </c>
      <c r="F157" s="640" t="s">
        <v>180</v>
      </c>
      <c r="G157" s="640" t="s">
        <v>180</v>
      </c>
      <c r="H157" s="640" t="s">
        <v>180</v>
      </c>
      <c r="I157" s="650"/>
      <c r="J157" s="650"/>
      <c r="K157" s="642"/>
      <c r="L157" s="642"/>
      <c r="M157" s="642"/>
      <c r="N157" s="642"/>
      <c r="O157" s="642"/>
      <c r="P157" s="642"/>
      <c r="Q157" s="642"/>
      <c r="R157" s="642"/>
      <c r="S157" s="642"/>
      <c r="T157" s="642"/>
      <c r="U157" s="642"/>
      <c r="V157" s="642"/>
      <c r="W157" s="642"/>
      <c r="X157" s="642"/>
      <c r="Y157" s="642"/>
      <c r="Z157" s="642"/>
      <c r="AA157" s="642"/>
      <c r="AB157" s="642"/>
      <c r="AC157" s="642"/>
      <c r="AD157" s="642"/>
      <c r="AE157" s="642"/>
      <c r="AF157" s="642"/>
      <c r="AG157" s="642"/>
      <c r="AH157" s="642"/>
      <c r="AI157" s="642"/>
      <c r="AJ157" s="642"/>
      <c r="AK157" s="642"/>
      <c r="AL157" s="642"/>
      <c r="AM157" s="642"/>
      <c r="AN157" s="642"/>
      <c r="AO157" s="642"/>
      <c r="AP157" s="642"/>
      <c r="AQ157" s="642"/>
      <c r="AR157" s="642"/>
      <c r="AS157" s="642"/>
      <c r="AT157" s="642"/>
      <c r="AU157" s="642"/>
      <c r="AV157" s="642"/>
      <c r="AW157" s="642"/>
      <c r="AX157" s="642"/>
      <c r="AY157" s="642"/>
      <c r="AZ157" s="642"/>
      <c r="BA157" s="642"/>
      <c r="BB157" s="642"/>
      <c r="BC157" s="642"/>
      <c r="BD157" s="642"/>
      <c r="BE157" s="642"/>
      <c r="BF157" s="642"/>
      <c r="BG157" s="642"/>
      <c r="BH157" s="642"/>
      <c r="BI157" s="642"/>
      <c r="BJ157" s="642"/>
      <c r="BK157" s="642"/>
      <c r="BL157" s="642"/>
      <c r="BM157" s="642"/>
      <c r="BN157" s="642"/>
      <c r="BO157" s="642"/>
      <c r="BP157" s="642"/>
      <c r="BQ157" s="642"/>
      <c r="BR157" s="642"/>
      <c r="BS157" s="642"/>
      <c r="BT157" s="642"/>
      <c r="BU157" s="642"/>
      <c r="BV157" s="642"/>
      <c r="BW157" s="642"/>
      <c r="BX157" s="642"/>
      <c r="BY157" s="642"/>
      <c r="BZ157" s="642"/>
      <c r="CA157" s="642"/>
      <c r="CB157" s="642"/>
      <c r="CC157" s="642"/>
      <c r="CD157" s="642"/>
      <c r="CE157" s="642"/>
      <c r="CF157" s="642"/>
      <c r="CG157" s="642"/>
      <c r="CH157" s="642"/>
      <c r="CI157" s="642"/>
      <c r="CJ157" s="642"/>
      <c r="CK157" s="642"/>
      <c r="CL157" s="642"/>
      <c r="CM157" s="642"/>
      <c r="CN157" s="648"/>
      <c r="CO157" s="648"/>
      <c r="CP157" s="648"/>
      <c r="CQ157" s="648"/>
      <c r="CR157" s="648"/>
    </row>
    <row r="158" spans="2:96" ht="48" customHeight="1" x14ac:dyDescent="0.25">
      <c r="B158" s="416" t="s">
        <v>173</v>
      </c>
      <c r="C158" s="417" t="s">
        <v>1589</v>
      </c>
      <c r="D158" s="416" t="s">
        <v>93</v>
      </c>
      <c r="E158" s="661" t="s">
        <v>180</v>
      </c>
      <c r="F158" s="661" t="s">
        <v>180</v>
      </c>
      <c r="G158" s="661" t="s">
        <v>180</v>
      </c>
      <c r="H158" s="661" t="s">
        <v>180</v>
      </c>
      <c r="I158" s="651"/>
      <c r="J158" s="651"/>
      <c r="K158" s="644"/>
      <c r="L158" s="644"/>
      <c r="M158" s="644"/>
      <c r="N158" s="644"/>
      <c r="O158" s="644"/>
      <c r="P158" s="644"/>
      <c r="Q158" s="644"/>
      <c r="R158" s="644"/>
      <c r="S158" s="644"/>
      <c r="T158" s="644"/>
      <c r="U158" s="644"/>
      <c r="V158" s="644"/>
      <c r="W158" s="644"/>
      <c r="X158" s="644"/>
      <c r="Y158" s="644"/>
      <c r="Z158" s="644"/>
      <c r="AA158" s="644"/>
      <c r="AB158" s="644"/>
      <c r="AC158" s="644"/>
      <c r="AD158" s="644"/>
      <c r="AE158" s="644"/>
      <c r="AF158" s="644"/>
      <c r="AG158" s="644"/>
      <c r="AH158" s="644"/>
      <c r="AI158" s="644"/>
      <c r="AJ158" s="644"/>
      <c r="AK158" s="644"/>
      <c r="AL158" s="644"/>
      <c r="AM158" s="644"/>
      <c r="AN158" s="644"/>
      <c r="AO158" s="644"/>
      <c r="AP158" s="644"/>
      <c r="AQ158" s="644"/>
      <c r="AR158" s="644"/>
      <c r="AS158" s="644"/>
      <c r="AT158" s="644"/>
      <c r="AU158" s="644"/>
      <c r="AV158" s="644"/>
      <c r="AW158" s="644"/>
      <c r="AX158" s="644"/>
      <c r="AY158" s="644"/>
      <c r="AZ158" s="644"/>
      <c r="BA158" s="644"/>
      <c r="BB158" s="644"/>
      <c r="BC158" s="644"/>
      <c r="BD158" s="644"/>
      <c r="BE158" s="644"/>
      <c r="BF158" s="644"/>
      <c r="BG158" s="644"/>
      <c r="BH158" s="644"/>
      <c r="BI158" s="644"/>
      <c r="BJ158" s="644"/>
      <c r="BK158" s="644"/>
      <c r="BL158" s="644"/>
      <c r="BM158" s="644"/>
      <c r="BN158" s="644"/>
      <c r="BO158" s="644"/>
      <c r="BP158" s="644"/>
      <c r="BQ158" s="644"/>
      <c r="BR158" s="644"/>
      <c r="BS158" s="644"/>
      <c r="BT158" s="644"/>
      <c r="BU158" s="644"/>
      <c r="BV158" s="644"/>
      <c r="BW158" s="644"/>
      <c r="BX158" s="644"/>
      <c r="BY158" s="644"/>
      <c r="BZ158" s="644"/>
      <c r="CA158" s="644"/>
      <c r="CB158" s="644"/>
      <c r="CC158" s="644"/>
      <c r="CD158" s="644"/>
      <c r="CE158" s="644"/>
      <c r="CF158" s="644"/>
      <c r="CG158" s="644"/>
      <c r="CH158" s="644"/>
      <c r="CI158" s="644"/>
      <c r="CJ158" s="644"/>
      <c r="CK158" s="644"/>
      <c r="CL158" s="644"/>
      <c r="CM158" s="644"/>
      <c r="CN158" s="645"/>
      <c r="CO158" s="645"/>
      <c r="CP158" s="645"/>
      <c r="CQ158" s="645"/>
      <c r="CR158" s="645"/>
    </row>
    <row r="159" spans="2:96" ht="48" customHeight="1" x14ac:dyDescent="0.25">
      <c r="B159" s="416" t="s">
        <v>1590</v>
      </c>
      <c r="C159" s="417" t="s">
        <v>1591</v>
      </c>
      <c r="D159" s="416" t="s">
        <v>93</v>
      </c>
      <c r="E159" s="661" t="s">
        <v>180</v>
      </c>
      <c r="F159" s="661" t="s">
        <v>180</v>
      </c>
      <c r="G159" s="661" t="s">
        <v>180</v>
      </c>
      <c r="H159" s="661" t="s">
        <v>180</v>
      </c>
      <c r="I159" s="651"/>
      <c r="J159" s="651"/>
      <c r="K159" s="644"/>
      <c r="L159" s="644"/>
      <c r="M159" s="644"/>
      <c r="N159" s="644"/>
      <c r="O159" s="644"/>
      <c r="P159" s="644"/>
      <c r="Q159" s="644"/>
      <c r="R159" s="644"/>
      <c r="S159" s="644"/>
      <c r="T159" s="644"/>
      <c r="U159" s="644"/>
      <c r="V159" s="644"/>
      <c r="W159" s="644"/>
      <c r="X159" s="644"/>
      <c r="Y159" s="644"/>
      <c r="Z159" s="644"/>
      <c r="AA159" s="644"/>
      <c r="AB159" s="644"/>
      <c r="AC159" s="644"/>
      <c r="AD159" s="644"/>
      <c r="AE159" s="644"/>
      <c r="AF159" s="644"/>
      <c r="AG159" s="644"/>
      <c r="AH159" s="644"/>
      <c r="AI159" s="644"/>
      <c r="AJ159" s="644"/>
      <c r="AK159" s="644"/>
      <c r="AL159" s="644"/>
      <c r="AM159" s="644"/>
      <c r="AN159" s="644"/>
      <c r="AO159" s="644"/>
      <c r="AP159" s="644"/>
      <c r="AQ159" s="644"/>
      <c r="AR159" s="644"/>
      <c r="AS159" s="644"/>
      <c r="AT159" s="644"/>
      <c r="AU159" s="644"/>
      <c r="AV159" s="644"/>
      <c r="AW159" s="644"/>
      <c r="AX159" s="644"/>
      <c r="AY159" s="644"/>
      <c r="AZ159" s="644"/>
      <c r="BA159" s="644"/>
      <c r="BB159" s="644"/>
      <c r="BC159" s="644"/>
      <c r="BD159" s="644"/>
      <c r="BE159" s="644"/>
      <c r="BF159" s="644"/>
      <c r="BG159" s="644"/>
      <c r="BH159" s="644"/>
      <c r="BI159" s="644"/>
      <c r="BJ159" s="644"/>
      <c r="BK159" s="644"/>
      <c r="BL159" s="644"/>
      <c r="BM159" s="644"/>
      <c r="BN159" s="644"/>
      <c r="BO159" s="644"/>
      <c r="BP159" s="644"/>
      <c r="BQ159" s="644"/>
      <c r="BR159" s="644"/>
      <c r="BS159" s="644"/>
      <c r="BT159" s="644"/>
      <c r="BU159" s="644"/>
      <c r="BV159" s="644"/>
      <c r="BW159" s="644"/>
      <c r="BX159" s="644"/>
      <c r="BY159" s="644"/>
      <c r="BZ159" s="644"/>
      <c r="CA159" s="644"/>
      <c r="CB159" s="644"/>
      <c r="CC159" s="644"/>
      <c r="CD159" s="644"/>
      <c r="CE159" s="644"/>
      <c r="CF159" s="644"/>
      <c r="CG159" s="644"/>
      <c r="CH159" s="644"/>
      <c r="CI159" s="644"/>
      <c r="CJ159" s="644"/>
      <c r="CK159" s="644"/>
      <c r="CL159" s="644"/>
      <c r="CM159" s="644"/>
      <c r="CN159" s="645"/>
      <c r="CO159" s="645"/>
      <c r="CP159" s="645"/>
      <c r="CQ159" s="645"/>
      <c r="CR159" s="645"/>
    </row>
    <row r="160" spans="2:96" ht="42" customHeight="1" x14ac:dyDescent="0.25">
      <c r="B160" s="397" t="s">
        <v>1592</v>
      </c>
      <c r="C160" s="398" t="s">
        <v>1593</v>
      </c>
      <c r="D160" s="397" t="s">
        <v>93</v>
      </c>
      <c r="E160" s="640" t="s">
        <v>180</v>
      </c>
      <c r="F160" s="640" t="s">
        <v>180</v>
      </c>
      <c r="G160" s="640" t="s">
        <v>180</v>
      </c>
      <c r="H160" s="640" t="s">
        <v>180</v>
      </c>
      <c r="I160" s="650"/>
      <c r="J160" s="650"/>
      <c r="K160" s="642"/>
      <c r="L160" s="642"/>
      <c r="M160" s="642"/>
      <c r="N160" s="642"/>
      <c r="O160" s="642"/>
      <c r="P160" s="642"/>
      <c r="Q160" s="642"/>
      <c r="R160" s="642"/>
      <c r="S160" s="642"/>
      <c r="T160" s="642"/>
      <c r="U160" s="642"/>
      <c r="V160" s="642"/>
      <c r="W160" s="642"/>
      <c r="X160" s="642"/>
      <c r="Y160" s="642"/>
      <c r="Z160" s="642"/>
      <c r="AA160" s="642"/>
      <c r="AB160" s="642"/>
      <c r="AC160" s="642"/>
      <c r="AD160" s="642"/>
      <c r="AE160" s="642"/>
      <c r="AF160" s="642"/>
      <c r="AG160" s="642"/>
      <c r="AH160" s="642"/>
      <c r="AI160" s="642"/>
      <c r="AJ160" s="642"/>
      <c r="AK160" s="642"/>
      <c r="AL160" s="642"/>
      <c r="AM160" s="642"/>
      <c r="AN160" s="642"/>
      <c r="AO160" s="642"/>
      <c r="AP160" s="642"/>
      <c r="AQ160" s="642"/>
      <c r="AR160" s="642"/>
      <c r="AS160" s="642"/>
      <c r="AT160" s="642"/>
      <c r="AU160" s="642"/>
      <c r="AV160" s="642"/>
      <c r="AW160" s="642"/>
      <c r="AX160" s="642"/>
      <c r="AY160" s="642"/>
      <c r="AZ160" s="642"/>
      <c r="BA160" s="642"/>
      <c r="BB160" s="642"/>
      <c r="BC160" s="642"/>
      <c r="BD160" s="642"/>
      <c r="BE160" s="642"/>
      <c r="BF160" s="642"/>
      <c r="BG160" s="642"/>
      <c r="BH160" s="642"/>
      <c r="BI160" s="642"/>
      <c r="BJ160" s="642"/>
      <c r="BK160" s="642"/>
      <c r="BL160" s="642"/>
      <c r="BM160" s="642"/>
      <c r="BN160" s="642"/>
      <c r="BO160" s="642"/>
      <c r="BP160" s="642"/>
      <c r="BQ160" s="642"/>
      <c r="BR160" s="642"/>
      <c r="BS160" s="642"/>
      <c r="BT160" s="642"/>
      <c r="BU160" s="642"/>
      <c r="BV160" s="642"/>
      <c r="BW160" s="642"/>
      <c r="BX160" s="642"/>
      <c r="BY160" s="642"/>
      <c r="BZ160" s="642"/>
      <c r="CA160" s="642"/>
      <c r="CB160" s="642"/>
      <c r="CC160" s="642"/>
      <c r="CD160" s="642"/>
      <c r="CE160" s="642"/>
      <c r="CF160" s="642"/>
      <c r="CG160" s="642"/>
      <c r="CH160" s="642"/>
      <c r="CI160" s="642"/>
      <c r="CJ160" s="642"/>
      <c r="CK160" s="642"/>
      <c r="CL160" s="642"/>
      <c r="CM160" s="642"/>
      <c r="CN160" s="648"/>
      <c r="CO160" s="648"/>
      <c r="CP160" s="648"/>
      <c r="CQ160" s="648"/>
      <c r="CR160" s="648"/>
    </row>
    <row r="161" spans="2:128" ht="42" customHeight="1" x14ac:dyDescent="0.25">
      <c r="B161" s="397" t="s">
        <v>1594</v>
      </c>
      <c r="C161" s="398" t="s">
        <v>1570</v>
      </c>
      <c r="D161" s="397" t="s">
        <v>93</v>
      </c>
      <c r="E161" s="640" t="s">
        <v>180</v>
      </c>
      <c r="F161" s="640" t="s">
        <v>180</v>
      </c>
      <c r="G161" s="640" t="s">
        <v>180</v>
      </c>
      <c r="H161" s="640" t="s">
        <v>180</v>
      </c>
      <c r="I161" s="650"/>
      <c r="J161" s="650"/>
      <c r="K161" s="642"/>
      <c r="L161" s="642"/>
      <c r="M161" s="642"/>
      <c r="N161" s="642"/>
      <c r="O161" s="642"/>
      <c r="P161" s="642"/>
      <c r="Q161" s="642"/>
      <c r="R161" s="642"/>
      <c r="S161" s="642"/>
      <c r="T161" s="642"/>
      <c r="U161" s="642"/>
      <c r="V161" s="642"/>
      <c r="W161" s="642"/>
      <c r="X161" s="642"/>
      <c r="Y161" s="642"/>
      <c r="Z161" s="642"/>
      <c r="AA161" s="642"/>
      <c r="AB161" s="642"/>
      <c r="AC161" s="642"/>
      <c r="AD161" s="642"/>
      <c r="AE161" s="642"/>
      <c r="AF161" s="642"/>
      <c r="AG161" s="642"/>
      <c r="AH161" s="642"/>
      <c r="AI161" s="642"/>
      <c r="AJ161" s="642"/>
      <c r="AK161" s="642"/>
      <c r="AL161" s="642"/>
      <c r="AM161" s="642"/>
      <c r="AN161" s="642"/>
      <c r="AO161" s="642"/>
      <c r="AP161" s="642"/>
      <c r="AQ161" s="642"/>
      <c r="AR161" s="642"/>
      <c r="AS161" s="642"/>
      <c r="AT161" s="642"/>
      <c r="AU161" s="642"/>
      <c r="AV161" s="642"/>
      <c r="AW161" s="642"/>
      <c r="AX161" s="642"/>
      <c r="AY161" s="642"/>
      <c r="AZ161" s="642"/>
      <c r="BA161" s="642"/>
      <c r="BB161" s="642"/>
      <c r="BC161" s="642"/>
      <c r="BD161" s="642"/>
      <c r="BE161" s="642"/>
      <c r="BF161" s="642"/>
      <c r="BG161" s="642"/>
      <c r="BH161" s="642"/>
      <c r="BI161" s="642"/>
      <c r="BJ161" s="642"/>
      <c r="BK161" s="642"/>
      <c r="BL161" s="642"/>
      <c r="BM161" s="642"/>
      <c r="BN161" s="642"/>
      <c r="BO161" s="642"/>
      <c r="BP161" s="642"/>
      <c r="BQ161" s="642"/>
      <c r="BR161" s="642"/>
      <c r="BS161" s="642"/>
      <c r="BT161" s="642"/>
      <c r="BU161" s="642"/>
      <c r="BV161" s="642"/>
      <c r="BW161" s="642"/>
      <c r="BX161" s="642"/>
      <c r="BY161" s="642"/>
      <c r="BZ161" s="642"/>
      <c r="CA161" s="642"/>
      <c r="CB161" s="642"/>
      <c r="CC161" s="642"/>
      <c r="CD161" s="642"/>
      <c r="CE161" s="642"/>
      <c r="CF161" s="642"/>
      <c r="CG161" s="642"/>
      <c r="CH161" s="642"/>
      <c r="CI161" s="642"/>
      <c r="CJ161" s="642"/>
      <c r="CK161" s="642"/>
      <c r="CL161" s="642"/>
      <c r="CM161" s="642"/>
      <c r="CN161" s="648"/>
      <c r="CO161" s="648"/>
      <c r="CP161" s="648"/>
      <c r="CQ161" s="648"/>
      <c r="CR161" s="648"/>
    </row>
    <row r="162" spans="2:128" ht="42" customHeight="1" x14ac:dyDescent="0.25">
      <c r="B162" s="397" t="s">
        <v>1595</v>
      </c>
      <c r="C162" s="398" t="s">
        <v>1596</v>
      </c>
      <c r="D162" s="397" t="s">
        <v>93</v>
      </c>
      <c r="E162" s="640" t="s">
        <v>180</v>
      </c>
      <c r="F162" s="640" t="s">
        <v>180</v>
      </c>
      <c r="G162" s="640" t="s">
        <v>180</v>
      </c>
      <c r="H162" s="640" t="s">
        <v>180</v>
      </c>
      <c r="I162" s="650"/>
      <c r="J162" s="650"/>
      <c r="K162" s="642"/>
      <c r="L162" s="642"/>
      <c r="M162" s="642"/>
      <c r="N162" s="642"/>
      <c r="O162" s="642"/>
      <c r="P162" s="642"/>
      <c r="Q162" s="642"/>
      <c r="R162" s="642"/>
      <c r="S162" s="642"/>
      <c r="T162" s="642"/>
      <c r="U162" s="642"/>
      <c r="V162" s="642"/>
      <c r="W162" s="642"/>
      <c r="X162" s="642"/>
      <c r="Y162" s="642"/>
      <c r="Z162" s="642"/>
      <c r="AA162" s="642"/>
      <c r="AB162" s="642"/>
      <c r="AC162" s="642"/>
      <c r="AD162" s="642"/>
      <c r="AE162" s="642"/>
      <c r="AF162" s="642"/>
      <c r="AG162" s="642"/>
      <c r="AH162" s="642"/>
      <c r="AI162" s="642"/>
      <c r="AJ162" s="642"/>
      <c r="AK162" s="642"/>
      <c r="AL162" s="642"/>
      <c r="AM162" s="642"/>
      <c r="AN162" s="642"/>
      <c r="AO162" s="642"/>
      <c r="AP162" s="642"/>
      <c r="AQ162" s="642"/>
      <c r="AR162" s="642"/>
      <c r="AS162" s="642"/>
      <c r="AT162" s="642"/>
      <c r="AU162" s="642"/>
      <c r="AV162" s="642"/>
      <c r="AW162" s="642"/>
      <c r="AX162" s="642"/>
      <c r="AY162" s="642"/>
      <c r="AZ162" s="642"/>
      <c r="BA162" s="642"/>
      <c r="BB162" s="642"/>
      <c r="BC162" s="642"/>
      <c r="BD162" s="642"/>
      <c r="BE162" s="642"/>
      <c r="BF162" s="642"/>
      <c r="BG162" s="642"/>
      <c r="BH162" s="642"/>
      <c r="BI162" s="642"/>
      <c r="BJ162" s="642"/>
      <c r="BK162" s="642"/>
      <c r="BL162" s="642"/>
      <c r="BM162" s="642"/>
      <c r="BN162" s="642"/>
      <c r="BO162" s="642"/>
      <c r="BP162" s="642"/>
      <c r="BQ162" s="642"/>
      <c r="BR162" s="642"/>
      <c r="BS162" s="642"/>
      <c r="BT162" s="642"/>
      <c r="BU162" s="642"/>
      <c r="BV162" s="642"/>
      <c r="BW162" s="642"/>
      <c r="BX162" s="642"/>
      <c r="BY162" s="642"/>
      <c r="BZ162" s="642"/>
      <c r="CA162" s="642"/>
      <c r="CB162" s="642"/>
      <c r="CC162" s="642"/>
      <c r="CD162" s="642"/>
      <c r="CE162" s="642"/>
      <c r="CF162" s="642"/>
      <c r="CG162" s="642"/>
      <c r="CH162" s="642"/>
      <c r="CI162" s="642"/>
      <c r="CJ162" s="642"/>
      <c r="CK162" s="642"/>
      <c r="CL162" s="642"/>
      <c r="CM162" s="642"/>
      <c r="CN162" s="648"/>
      <c r="CO162" s="648"/>
      <c r="CP162" s="648"/>
      <c r="CQ162" s="648"/>
      <c r="CR162" s="648"/>
    </row>
    <row r="163" spans="2:128" ht="42" customHeight="1" x14ac:dyDescent="0.25">
      <c r="B163" s="397" t="s">
        <v>1597</v>
      </c>
      <c r="C163" s="398" t="s">
        <v>1598</v>
      </c>
      <c r="D163" s="397" t="s">
        <v>93</v>
      </c>
      <c r="E163" s="640" t="s">
        <v>180</v>
      </c>
      <c r="F163" s="640" t="s">
        <v>180</v>
      </c>
      <c r="G163" s="640" t="s">
        <v>180</v>
      </c>
      <c r="H163" s="640" t="s">
        <v>180</v>
      </c>
      <c r="I163" s="650"/>
      <c r="J163" s="650"/>
      <c r="K163" s="642"/>
      <c r="L163" s="642"/>
      <c r="M163" s="642"/>
      <c r="N163" s="642"/>
      <c r="O163" s="642"/>
      <c r="P163" s="642"/>
      <c r="Q163" s="642"/>
      <c r="R163" s="642"/>
      <c r="S163" s="642"/>
      <c r="T163" s="642"/>
      <c r="U163" s="642"/>
      <c r="V163" s="642"/>
      <c r="W163" s="642"/>
      <c r="X163" s="642"/>
      <c r="Y163" s="642"/>
      <c r="Z163" s="642"/>
      <c r="AA163" s="642"/>
      <c r="AB163" s="642"/>
      <c r="AC163" s="642"/>
      <c r="AD163" s="642"/>
      <c r="AE163" s="642"/>
      <c r="AF163" s="642"/>
      <c r="AG163" s="642"/>
      <c r="AH163" s="642"/>
      <c r="AI163" s="642"/>
      <c r="AJ163" s="642"/>
      <c r="AK163" s="642"/>
      <c r="AL163" s="642"/>
      <c r="AM163" s="642"/>
      <c r="AN163" s="642"/>
      <c r="AO163" s="642"/>
      <c r="AP163" s="642"/>
      <c r="AQ163" s="642"/>
      <c r="AR163" s="642"/>
      <c r="AS163" s="642"/>
      <c r="AT163" s="642"/>
      <c r="AU163" s="642"/>
      <c r="AV163" s="642"/>
      <c r="AW163" s="642"/>
      <c r="AX163" s="642"/>
      <c r="AY163" s="642"/>
      <c r="AZ163" s="642"/>
      <c r="BA163" s="642"/>
      <c r="BB163" s="642"/>
      <c r="BC163" s="642"/>
      <c r="BD163" s="642"/>
      <c r="BE163" s="642"/>
      <c r="BF163" s="642"/>
      <c r="BG163" s="642"/>
      <c r="BH163" s="642"/>
      <c r="BI163" s="642"/>
      <c r="BJ163" s="642"/>
      <c r="BK163" s="642"/>
      <c r="BL163" s="642"/>
      <c r="BM163" s="642"/>
      <c r="BN163" s="642"/>
      <c r="BO163" s="642"/>
      <c r="BP163" s="642"/>
      <c r="BQ163" s="642"/>
      <c r="BR163" s="642"/>
      <c r="BS163" s="642"/>
      <c r="BT163" s="642"/>
      <c r="BU163" s="642"/>
      <c r="BV163" s="642"/>
      <c r="BW163" s="642"/>
      <c r="BX163" s="642"/>
      <c r="BY163" s="642"/>
      <c r="BZ163" s="642"/>
      <c r="CA163" s="642"/>
      <c r="CB163" s="642"/>
      <c r="CC163" s="642"/>
      <c r="CD163" s="642"/>
      <c r="CE163" s="642"/>
      <c r="CF163" s="642"/>
      <c r="CG163" s="642"/>
      <c r="CH163" s="642"/>
      <c r="CI163" s="642"/>
      <c r="CJ163" s="642"/>
      <c r="CK163" s="642"/>
      <c r="CL163" s="642"/>
      <c r="CM163" s="642"/>
      <c r="CN163" s="648"/>
      <c r="CO163" s="648"/>
      <c r="CP163" s="648"/>
      <c r="CQ163" s="648"/>
      <c r="CR163" s="648"/>
    </row>
    <row r="164" spans="2:128" ht="42" customHeight="1" x14ac:dyDescent="0.25">
      <c r="B164" s="397" t="s">
        <v>1599</v>
      </c>
      <c r="C164" s="398" t="s">
        <v>1600</v>
      </c>
      <c r="D164" s="397" t="s">
        <v>93</v>
      </c>
      <c r="E164" s="640" t="s">
        <v>180</v>
      </c>
      <c r="F164" s="640" t="s">
        <v>180</v>
      </c>
      <c r="G164" s="640" t="s">
        <v>180</v>
      </c>
      <c r="H164" s="640" t="s">
        <v>180</v>
      </c>
      <c r="I164" s="650"/>
      <c r="J164" s="650"/>
      <c r="K164" s="642"/>
      <c r="L164" s="642"/>
      <c r="M164" s="642"/>
      <c r="N164" s="642"/>
      <c r="O164" s="642"/>
      <c r="P164" s="642"/>
      <c r="Q164" s="642"/>
      <c r="R164" s="642"/>
      <c r="S164" s="642"/>
      <c r="T164" s="642"/>
      <c r="U164" s="642"/>
      <c r="V164" s="642"/>
      <c r="W164" s="642"/>
      <c r="X164" s="642"/>
      <c r="Y164" s="642"/>
      <c r="Z164" s="642"/>
      <c r="AA164" s="642"/>
      <c r="AB164" s="642"/>
      <c r="AC164" s="642"/>
      <c r="AD164" s="642"/>
      <c r="AE164" s="642"/>
      <c r="AF164" s="642"/>
      <c r="AG164" s="642"/>
      <c r="AH164" s="642"/>
      <c r="AI164" s="642"/>
      <c r="AJ164" s="642"/>
      <c r="AK164" s="642"/>
      <c r="AL164" s="642"/>
      <c r="AM164" s="642"/>
      <c r="AN164" s="642"/>
      <c r="AO164" s="642"/>
      <c r="AP164" s="642"/>
      <c r="AQ164" s="642"/>
      <c r="AR164" s="642"/>
      <c r="AS164" s="642"/>
      <c r="AT164" s="642"/>
      <c r="AU164" s="642"/>
      <c r="AV164" s="642"/>
      <c r="AW164" s="642"/>
      <c r="AX164" s="642"/>
      <c r="AY164" s="642"/>
      <c r="AZ164" s="642"/>
      <c r="BA164" s="642"/>
      <c r="BB164" s="642"/>
      <c r="BC164" s="642"/>
      <c r="BD164" s="642"/>
      <c r="BE164" s="642"/>
      <c r="BF164" s="642"/>
      <c r="BG164" s="642"/>
      <c r="BH164" s="642"/>
      <c r="BI164" s="642"/>
      <c r="BJ164" s="642"/>
      <c r="BK164" s="642"/>
      <c r="BL164" s="642"/>
      <c r="BM164" s="642"/>
      <c r="BN164" s="642"/>
      <c r="BO164" s="642"/>
      <c r="BP164" s="642"/>
      <c r="BQ164" s="642"/>
      <c r="BR164" s="642"/>
      <c r="BS164" s="642"/>
      <c r="BT164" s="642"/>
      <c r="BU164" s="642"/>
      <c r="BV164" s="642"/>
      <c r="BW164" s="642"/>
      <c r="BX164" s="642"/>
      <c r="BY164" s="642"/>
      <c r="BZ164" s="642"/>
      <c r="CA164" s="642"/>
      <c r="CB164" s="642"/>
      <c r="CC164" s="642"/>
      <c r="CD164" s="642"/>
      <c r="CE164" s="642"/>
      <c r="CF164" s="642"/>
      <c r="CG164" s="642"/>
      <c r="CH164" s="642"/>
      <c r="CI164" s="642"/>
      <c r="CJ164" s="642"/>
      <c r="CK164" s="642"/>
      <c r="CL164" s="642"/>
      <c r="CM164" s="642"/>
      <c r="CN164" s="648"/>
      <c r="CO164" s="648"/>
      <c r="CP164" s="648"/>
      <c r="CQ164" s="648"/>
      <c r="CR164" s="648"/>
    </row>
    <row r="165" spans="2:128" ht="48" customHeight="1" x14ac:dyDescent="0.25">
      <c r="B165" s="416" t="s">
        <v>804</v>
      </c>
      <c r="C165" s="417" t="s">
        <v>1601</v>
      </c>
      <c r="D165" s="416" t="s">
        <v>93</v>
      </c>
      <c r="E165" s="662" t="s">
        <v>180</v>
      </c>
      <c r="F165" s="662" t="s">
        <v>180</v>
      </c>
      <c r="G165" s="662" t="s">
        <v>180</v>
      </c>
      <c r="H165" s="662" t="s">
        <v>180</v>
      </c>
      <c r="I165" s="651"/>
      <c r="J165" s="651"/>
      <c r="K165" s="645"/>
      <c r="L165" s="645"/>
      <c r="M165" s="645"/>
      <c r="N165" s="645"/>
      <c r="O165" s="645"/>
      <c r="P165" s="645"/>
      <c r="Q165" s="645"/>
      <c r="R165" s="645"/>
      <c r="S165" s="645"/>
      <c r="T165" s="645"/>
      <c r="U165" s="645"/>
      <c r="V165" s="645"/>
      <c r="W165" s="645"/>
      <c r="X165" s="645"/>
      <c r="Y165" s="645"/>
      <c r="Z165" s="645"/>
      <c r="AA165" s="645"/>
      <c r="AB165" s="645"/>
      <c r="AC165" s="645"/>
      <c r="AD165" s="645"/>
      <c r="AE165" s="645"/>
      <c r="AF165" s="645"/>
      <c r="AG165" s="645"/>
      <c r="AH165" s="645"/>
      <c r="AI165" s="645"/>
      <c r="AJ165" s="645"/>
      <c r="AK165" s="645"/>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45"/>
      <c r="BR165" s="645"/>
      <c r="BS165" s="645"/>
      <c r="BT165" s="645"/>
      <c r="BU165" s="645"/>
      <c r="BV165" s="645"/>
      <c r="BW165" s="645"/>
      <c r="BX165" s="645"/>
      <c r="BY165" s="645"/>
      <c r="BZ165" s="645"/>
      <c r="CA165" s="645"/>
      <c r="CB165" s="645"/>
      <c r="CC165" s="645"/>
      <c r="CD165" s="645"/>
      <c r="CE165" s="645"/>
      <c r="CF165" s="645"/>
      <c r="CG165" s="645"/>
      <c r="CH165" s="645"/>
      <c r="CI165" s="645"/>
      <c r="CJ165" s="645"/>
      <c r="CK165" s="645"/>
      <c r="CL165" s="645"/>
      <c r="CM165" s="645"/>
      <c r="CN165" s="645"/>
      <c r="CO165" s="645"/>
      <c r="CP165" s="645"/>
      <c r="CQ165" s="645"/>
      <c r="CR165" s="645"/>
    </row>
    <row r="166" spans="2:128" ht="42" customHeight="1" x14ac:dyDescent="0.25">
      <c r="B166" s="397" t="s">
        <v>1602</v>
      </c>
      <c r="C166" s="398" t="s">
        <v>1603</v>
      </c>
      <c r="D166" s="397" t="s">
        <v>93</v>
      </c>
      <c r="E166" s="663" t="s">
        <v>180</v>
      </c>
      <c r="F166" s="663" t="s">
        <v>180</v>
      </c>
      <c r="G166" s="663" t="s">
        <v>180</v>
      </c>
      <c r="H166" s="663" t="s">
        <v>180</v>
      </c>
      <c r="I166" s="650"/>
      <c r="J166" s="650"/>
      <c r="K166" s="648"/>
      <c r="L166" s="648"/>
      <c r="M166" s="648"/>
      <c r="N166" s="648"/>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c r="AN166" s="648"/>
      <c r="AO166" s="648"/>
      <c r="AP166" s="648"/>
      <c r="AQ166" s="648"/>
      <c r="AR166" s="648"/>
      <c r="AS166" s="648"/>
      <c r="AT166" s="648"/>
      <c r="AU166" s="648"/>
      <c r="AV166" s="648"/>
      <c r="AW166" s="648"/>
      <c r="AX166" s="648"/>
      <c r="AY166" s="648"/>
      <c r="AZ166" s="648"/>
      <c r="BA166" s="648"/>
      <c r="BB166" s="648"/>
      <c r="BC166" s="648"/>
      <c r="BD166" s="648"/>
      <c r="BE166" s="648"/>
      <c r="BF166" s="648"/>
      <c r="BG166" s="648"/>
      <c r="BH166" s="648"/>
      <c r="BI166" s="648"/>
      <c r="BJ166" s="648"/>
      <c r="BK166" s="648"/>
      <c r="BL166" s="648"/>
      <c r="BM166" s="648"/>
      <c r="BN166" s="648"/>
      <c r="BO166" s="648"/>
      <c r="BP166" s="648"/>
      <c r="BQ166" s="648"/>
      <c r="BR166" s="648"/>
      <c r="BS166" s="648"/>
      <c r="BT166" s="648"/>
      <c r="BU166" s="648"/>
      <c r="BV166" s="648"/>
      <c r="BW166" s="648"/>
      <c r="BX166" s="648"/>
      <c r="BY166" s="648"/>
      <c r="BZ166" s="648"/>
      <c r="CA166" s="648"/>
      <c r="CB166" s="648"/>
      <c r="CC166" s="648"/>
      <c r="CD166" s="648"/>
      <c r="CE166" s="648"/>
      <c r="CF166" s="648"/>
      <c r="CG166" s="648"/>
      <c r="CH166" s="648"/>
      <c r="CI166" s="648"/>
      <c r="CJ166" s="648"/>
      <c r="CK166" s="648"/>
      <c r="CL166" s="648"/>
      <c r="CM166" s="648"/>
      <c r="CN166" s="648"/>
      <c r="CO166" s="648"/>
      <c r="CP166" s="648"/>
      <c r="CQ166" s="648"/>
      <c r="CR166" s="648"/>
    </row>
    <row r="167" spans="2:128" ht="42" customHeight="1" x14ac:dyDescent="0.25">
      <c r="B167" s="397" t="s">
        <v>1604</v>
      </c>
      <c r="C167" s="398" t="s">
        <v>1605</v>
      </c>
      <c r="D167" s="397" t="s">
        <v>93</v>
      </c>
      <c r="E167" s="663" t="s">
        <v>180</v>
      </c>
      <c r="F167" s="663" t="s">
        <v>180</v>
      </c>
      <c r="G167" s="663" t="s">
        <v>180</v>
      </c>
      <c r="H167" s="663" t="s">
        <v>180</v>
      </c>
      <c r="I167" s="650"/>
      <c r="J167" s="650"/>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c r="AN167" s="648"/>
      <c r="AO167" s="648"/>
      <c r="AP167" s="648"/>
      <c r="AQ167" s="648"/>
      <c r="AR167" s="648"/>
      <c r="AS167" s="648"/>
      <c r="AT167" s="648"/>
      <c r="AU167" s="648"/>
      <c r="AV167" s="648"/>
      <c r="AW167" s="648"/>
      <c r="AX167" s="648"/>
      <c r="AY167" s="648"/>
      <c r="AZ167" s="648"/>
      <c r="BA167" s="648"/>
      <c r="BB167" s="648"/>
      <c r="BC167" s="648"/>
      <c r="BD167" s="648"/>
      <c r="BE167" s="648"/>
      <c r="BF167" s="648"/>
      <c r="BG167" s="648"/>
      <c r="BH167" s="648"/>
      <c r="BI167" s="648"/>
      <c r="BJ167" s="648"/>
      <c r="BK167" s="648"/>
      <c r="BL167" s="648"/>
      <c r="BM167" s="648"/>
      <c r="BN167" s="648"/>
      <c r="BO167" s="648"/>
      <c r="BP167" s="648"/>
      <c r="BQ167" s="648"/>
      <c r="BR167" s="648"/>
      <c r="BS167" s="648"/>
      <c r="BT167" s="648"/>
      <c r="BU167" s="648"/>
      <c r="BV167" s="648"/>
      <c r="BW167" s="648"/>
      <c r="BX167" s="648"/>
      <c r="BY167" s="648"/>
      <c r="BZ167" s="648"/>
      <c r="CA167" s="648"/>
      <c r="CB167" s="648"/>
      <c r="CC167" s="648"/>
      <c r="CD167" s="648"/>
      <c r="CE167" s="648"/>
      <c r="CF167" s="648"/>
      <c r="CG167" s="648"/>
      <c r="CH167" s="648"/>
      <c r="CI167" s="648"/>
      <c r="CJ167" s="648"/>
      <c r="CK167" s="648"/>
      <c r="CL167" s="648"/>
      <c r="CM167" s="648"/>
      <c r="CN167" s="648"/>
      <c r="CO167" s="648"/>
      <c r="CP167" s="648"/>
      <c r="CQ167" s="648"/>
      <c r="CR167" s="648"/>
    </row>
    <row r="168" spans="2:128" ht="42" customHeight="1" x14ac:dyDescent="0.25">
      <c r="B168" s="397" t="s">
        <v>1606</v>
      </c>
      <c r="C168" s="398" t="s">
        <v>1607</v>
      </c>
      <c r="D168" s="397" t="s">
        <v>93</v>
      </c>
      <c r="E168" s="663" t="s">
        <v>180</v>
      </c>
      <c r="F168" s="663" t="s">
        <v>180</v>
      </c>
      <c r="G168" s="663" t="s">
        <v>180</v>
      </c>
      <c r="H168" s="663" t="s">
        <v>180</v>
      </c>
      <c r="I168" s="650"/>
      <c r="J168" s="650"/>
      <c r="K168" s="648"/>
      <c r="L168" s="648"/>
      <c r="M168" s="648"/>
      <c r="N168" s="648"/>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c r="AN168" s="648"/>
      <c r="AO168" s="648"/>
      <c r="AP168" s="648"/>
      <c r="AQ168" s="648"/>
      <c r="AR168" s="648"/>
      <c r="AS168" s="648"/>
      <c r="AT168" s="648"/>
      <c r="AU168" s="648"/>
      <c r="AV168" s="648"/>
      <c r="AW168" s="648"/>
      <c r="AX168" s="648"/>
      <c r="AY168" s="648"/>
      <c r="AZ168" s="648"/>
      <c r="BA168" s="648"/>
      <c r="BB168" s="648"/>
      <c r="BC168" s="648"/>
      <c r="BD168" s="648"/>
      <c r="BE168" s="648"/>
      <c r="BF168" s="648"/>
      <c r="BG168" s="648"/>
      <c r="BH168" s="648"/>
      <c r="BI168" s="648"/>
      <c r="BJ168" s="648"/>
      <c r="BK168" s="648"/>
      <c r="BL168" s="648"/>
      <c r="BM168" s="648"/>
      <c r="BN168" s="648"/>
      <c r="BO168" s="648"/>
      <c r="BP168" s="648"/>
      <c r="BQ168" s="648"/>
      <c r="BR168" s="648"/>
      <c r="BS168" s="648"/>
      <c r="BT168" s="648"/>
      <c r="BU168" s="648"/>
      <c r="BV168" s="648"/>
      <c r="BW168" s="648"/>
      <c r="BX168" s="648"/>
      <c r="BY168" s="648"/>
      <c r="BZ168" s="648"/>
      <c r="CA168" s="648"/>
      <c r="CB168" s="648"/>
      <c r="CC168" s="648"/>
      <c r="CD168" s="648"/>
      <c r="CE168" s="648"/>
      <c r="CF168" s="648"/>
      <c r="CG168" s="648"/>
      <c r="CH168" s="648"/>
      <c r="CI168" s="648"/>
      <c r="CJ168" s="648"/>
      <c r="CK168" s="648"/>
      <c r="CL168" s="648"/>
      <c r="CM168" s="648"/>
      <c r="CN168" s="648"/>
      <c r="CO168" s="648"/>
      <c r="CP168" s="648"/>
      <c r="CQ168" s="648"/>
      <c r="CR168" s="648"/>
    </row>
    <row r="169" spans="2:128" ht="42" customHeight="1" x14ac:dyDescent="0.25">
      <c r="B169" s="397" t="s">
        <v>1608</v>
      </c>
      <c r="C169" s="398" t="s">
        <v>1609</v>
      </c>
      <c r="D169" s="397" t="s">
        <v>93</v>
      </c>
      <c r="E169" s="663" t="s">
        <v>180</v>
      </c>
      <c r="F169" s="663" t="s">
        <v>180</v>
      </c>
      <c r="G169" s="663" t="s">
        <v>180</v>
      </c>
      <c r="H169" s="663" t="s">
        <v>180</v>
      </c>
      <c r="I169" s="650"/>
      <c r="J169" s="650"/>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c r="AN169" s="648"/>
      <c r="AO169" s="648"/>
      <c r="AP169" s="648"/>
      <c r="AQ169" s="648"/>
      <c r="AR169" s="648"/>
      <c r="AS169" s="648"/>
      <c r="AT169" s="648"/>
      <c r="AU169" s="648"/>
      <c r="AV169" s="648"/>
      <c r="AW169" s="648"/>
      <c r="AX169" s="648"/>
      <c r="AY169" s="648"/>
      <c r="AZ169" s="648"/>
      <c r="BA169" s="648"/>
      <c r="BB169" s="648"/>
      <c r="BC169" s="648"/>
      <c r="BD169" s="648"/>
      <c r="BE169" s="648"/>
      <c r="BF169" s="648"/>
      <c r="BG169" s="648"/>
      <c r="BH169" s="648"/>
      <c r="BI169" s="648"/>
      <c r="BJ169" s="648"/>
      <c r="BK169" s="648"/>
      <c r="BL169" s="648"/>
      <c r="BM169" s="648"/>
      <c r="BN169" s="648"/>
      <c r="BO169" s="648"/>
      <c r="BP169" s="648"/>
      <c r="BQ169" s="648"/>
      <c r="BR169" s="648"/>
      <c r="BS169" s="648"/>
      <c r="BT169" s="648"/>
      <c r="BU169" s="648"/>
      <c r="BV169" s="648"/>
      <c r="BW169" s="648"/>
      <c r="BX169" s="648"/>
      <c r="BY169" s="648"/>
      <c r="BZ169" s="648"/>
      <c r="CA169" s="648"/>
      <c r="CB169" s="648"/>
      <c r="CC169" s="648"/>
      <c r="CD169" s="648"/>
      <c r="CE169" s="648"/>
      <c r="CF169" s="648"/>
      <c r="CG169" s="648"/>
      <c r="CH169" s="648"/>
      <c r="CI169" s="648"/>
      <c r="CJ169" s="648"/>
      <c r="CK169" s="648"/>
      <c r="CL169" s="648"/>
      <c r="CM169" s="648"/>
      <c r="CN169" s="648"/>
      <c r="CO169" s="648"/>
      <c r="CP169" s="648"/>
      <c r="CQ169" s="648"/>
      <c r="CR169" s="648"/>
    </row>
    <row r="170" spans="2:128" ht="42" customHeight="1" x14ac:dyDescent="0.25">
      <c r="B170" s="397" t="s">
        <v>1610</v>
      </c>
      <c r="C170" s="398" t="s">
        <v>1612</v>
      </c>
      <c r="D170" s="397" t="s">
        <v>93</v>
      </c>
      <c r="E170" s="663" t="s">
        <v>180</v>
      </c>
      <c r="F170" s="663" t="s">
        <v>180</v>
      </c>
      <c r="G170" s="663" t="s">
        <v>180</v>
      </c>
      <c r="H170" s="663" t="s">
        <v>180</v>
      </c>
      <c r="I170" s="650"/>
      <c r="J170" s="650"/>
      <c r="K170" s="648"/>
      <c r="L170" s="648"/>
      <c r="M170" s="648"/>
      <c r="N170" s="648"/>
      <c r="O170" s="648"/>
      <c r="P170" s="648"/>
      <c r="Q170" s="648"/>
      <c r="R170" s="648"/>
      <c r="S170" s="648"/>
      <c r="T170" s="648"/>
      <c r="U170" s="648"/>
      <c r="V170" s="648"/>
      <c r="W170" s="648"/>
      <c r="X170" s="648"/>
      <c r="Y170" s="648"/>
      <c r="Z170" s="648"/>
      <c r="AA170" s="648"/>
      <c r="AB170" s="648"/>
      <c r="AC170" s="648"/>
      <c r="AD170" s="648"/>
      <c r="AE170" s="648"/>
      <c r="AF170" s="648"/>
      <c r="AG170" s="648"/>
      <c r="AH170" s="648"/>
      <c r="AI170" s="648"/>
      <c r="AJ170" s="648"/>
      <c r="AK170" s="648"/>
      <c r="AL170" s="648"/>
      <c r="AM170" s="648"/>
      <c r="AN170" s="648"/>
      <c r="AO170" s="648"/>
      <c r="AP170" s="648"/>
      <c r="AQ170" s="648"/>
      <c r="AR170" s="648"/>
      <c r="AS170" s="648"/>
      <c r="AT170" s="648"/>
      <c r="AU170" s="648"/>
      <c r="AV170" s="648"/>
      <c r="AW170" s="648"/>
      <c r="AX170" s="648"/>
      <c r="AY170" s="648"/>
      <c r="AZ170" s="648"/>
      <c r="BA170" s="648"/>
      <c r="BB170" s="648"/>
      <c r="BC170" s="648"/>
      <c r="BD170" s="648"/>
      <c r="BE170" s="648"/>
      <c r="BF170" s="648"/>
      <c r="BG170" s="648"/>
      <c r="BH170" s="648"/>
      <c r="BI170" s="648"/>
      <c r="BJ170" s="648"/>
      <c r="BK170" s="648"/>
      <c r="BL170" s="648"/>
      <c r="BM170" s="648"/>
      <c r="BN170" s="648"/>
      <c r="BO170" s="648"/>
      <c r="BP170" s="648"/>
      <c r="BQ170" s="648"/>
      <c r="BR170" s="648"/>
      <c r="BS170" s="648"/>
      <c r="BT170" s="648"/>
      <c r="BU170" s="648"/>
      <c r="BV170" s="648"/>
      <c r="BW170" s="648"/>
      <c r="BX170" s="648"/>
      <c r="BY170" s="648"/>
      <c r="BZ170" s="648"/>
      <c r="CA170" s="648"/>
      <c r="CB170" s="648"/>
      <c r="CC170" s="648"/>
      <c r="CD170" s="648"/>
      <c r="CE170" s="648"/>
      <c r="CF170" s="648"/>
      <c r="CG170" s="648"/>
      <c r="CH170" s="648"/>
      <c r="CI170" s="648"/>
      <c r="CJ170" s="648"/>
      <c r="CK170" s="648"/>
      <c r="CL170" s="648"/>
      <c r="CM170" s="648"/>
      <c r="CN170" s="648"/>
      <c r="CO170" s="648"/>
      <c r="CP170" s="648"/>
      <c r="CQ170" s="648"/>
      <c r="CR170" s="648"/>
    </row>
    <row r="171" spans="2:128" ht="42" customHeight="1" x14ac:dyDescent="0.25">
      <c r="B171" s="397" t="s">
        <v>1611</v>
      </c>
      <c r="C171" s="398" t="s">
        <v>1613</v>
      </c>
      <c r="D171" s="397" t="s">
        <v>93</v>
      </c>
      <c r="E171" s="663" t="s">
        <v>180</v>
      </c>
      <c r="F171" s="663" t="s">
        <v>180</v>
      </c>
      <c r="G171" s="663" t="s">
        <v>180</v>
      </c>
      <c r="H171" s="663" t="s">
        <v>180</v>
      </c>
      <c r="I171" s="650"/>
      <c r="J171" s="650"/>
      <c r="K171" s="648"/>
      <c r="L171" s="648"/>
      <c r="M171" s="648"/>
      <c r="N171" s="648"/>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8"/>
      <c r="AJ171" s="648"/>
      <c r="AK171" s="648"/>
      <c r="AL171" s="648"/>
      <c r="AM171" s="648"/>
      <c r="AN171" s="648"/>
      <c r="AO171" s="648"/>
      <c r="AP171" s="648"/>
      <c r="AQ171" s="648"/>
      <c r="AR171" s="648"/>
      <c r="AS171" s="648"/>
      <c r="AT171" s="648"/>
      <c r="AU171" s="648"/>
      <c r="AV171" s="648"/>
      <c r="AW171" s="648"/>
      <c r="AX171" s="648"/>
      <c r="AY171" s="648"/>
      <c r="AZ171" s="648"/>
      <c r="BA171" s="648"/>
      <c r="BB171" s="648"/>
      <c r="BC171" s="648"/>
      <c r="BD171" s="648"/>
      <c r="BE171" s="648"/>
      <c r="BF171" s="648"/>
      <c r="BG171" s="648"/>
      <c r="BH171" s="648"/>
      <c r="BI171" s="648"/>
      <c r="BJ171" s="648"/>
      <c r="BK171" s="648"/>
      <c r="BL171" s="648"/>
      <c r="BM171" s="648"/>
      <c r="BN171" s="648"/>
      <c r="BO171" s="648"/>
      <c r="BP171" s="648"/>
      <c r="BQ171" s="648"/>
      <c r="BR171" s="648"/>
      <c r="BS171" s="648"/>
      <c r="BT171" s="648"/>
      <c r="BU171" s="648"/>
      <c r="BV171" s="648"/>
      <c r="BW171" s="648"/>
      <c r="BX171" s="648"/>
      <c r="BY171" s="648"/>
      <c r="BZ171" s="648"/>
      <c r="CA171" s="648"/>
      <c r="CB171" s="648"/>
      <c r="CC171" s="648"/>
      <c r="CD171" s="648"/>
      <c r="CE171" s="648"/>
      <c r="CF171" s="648"/>
      <c r="CG171" s="648"/>
      <c r="CH171" s="648"/>
      <c r="CI171" s="648"/>
      <c r="CJ171" s="648"/>
      <c r="CK171" s="648"/>
      <c r="CL171" s="648"/>
      <c r="CM171" s="648"/>
      <c r="CN171" s="648"/>
      <c r="CO171" s="648"/>
      <c r="CP171" s="648"/>
      <c r="CQ171" s="648"/>
      <c r="CR171" s="648"/>
    </row>
    <row r="172" spans="2:128" ht="48" customHeight="1" x14ac:dyDescent="0.25">
      <c r="B172" s="416" t="s">
        <v>805</v>
      </c>
      <c r="C172" s="417" t="s">
        <v>177</v>
      </c>
      <c r="D172" s="416" t="s">
        <v>93</v>
      </c>
      <c r="E172" s="662" t="s">
        <v>180</v>
      </c>
      <c r="F172" s="662" t="s">
        <v>180</v>
      </c>
      <c r="G172" s="662" t="s">
        <v>180</v>
      </c>
      <c r="H172" s="662" t="s">
        <v>180</v>
      </c>
      <c r="I172" s="651"/>
      <c r="J172" s="651"/>
      <c r="K172" s="645"/>
      <c r="L172" s="645"/>
      <c r="M172" s="645"/>
      <c r="N172" s="645"/>
      <c r="O172" s="645"/>
      <c r="P172" s="645"/>
      <c r="Q172" s="645"/>
      <c r="R172" s="645"/>
      <c r="S172" s="645"/>
      <c r="T172" s="645"/>
      <c r="U172" s="645"/>
      <c r="V172" s="645"/>
      <c r="W172" s="645"/>
      <c r="X172" s="645"/>
      <c r="Y172" s="645"/>
      <c r="Z172" s="645"/>
      <c r="AA172" s="645"/>
      <c r="AB172" s="645"/>
      <c r="AC172" s="645"/>
      <c r="AD172" s="645"/>
      <c r="AE172" s="645"/>
      <c r="AF172" s="645"/>
      <c r="AG172" s="645"/>
      <c r="AH172" s="645"/>
      <c r="AI172" s="645"/>
      <c r="AJ172" s="645"/>
      <c r="AK172" s="645"/>
      <c r="AL172" s="645"/>
      <c r="AM172" s="645"/>
      <c r="AN172" s="645"/>
      <c r="AO172" s="645"/>
      <c r="AP172" s="645"/>
      <c r="AQ172" s="645"/>
      <c r="AR172" s="645"/>
      <c r="AS172" s="645"/>
      <c r="AT172" s="645"/>
      <c r="AU172" s="645"/>
      <c r="AV172" s="645"/>
      <c r="AW172" s="645"/>
      <c r="AX172" s="645"/>
      <c r="AY172" s="645"/>
      <c r="AZ172" s="645"/>
      <c r="BA172" s="645"/>
      <c r="BB172" s="645"/>
      <c r="BC172" s="645"/>
      <c r="BD172" s="645"/>
      <c r="BE172" s="645"/>
      <c r="BF172" s="645"/>
      <c r="BG172" s="645"/>
      <c r="BH172" s="645"/>
      <c r="BI172" s="645"/>
      <c r="BJ172" s="645"/>
      <c r="BK172" s="645"/>
      <c r="BL172" s="645"/>
      <c r="BM172" s="645"/>
      <c r="BN172" s="645"/>
      <c r="BO172" s="645"/>
      <c r="BP172" s="645"/>
      <c r="BQ172" s="645"/>
      <c r="BR172" s="645"/>
      <c r="BS172" s="645"/>
      <c r="BT172" s="645"/>
      <c r="BU172" s="645"/>
      <c r="BV172" s="645"/>
      <c r="BW172" s="645"/>
      <c r="BX172" s="645"/>
      <c r="BY172" s="645"/>
      <c r="BZ172" s="645"/>
      <c r="CA172" s="645"/>
      <c r="CB172" s="645"/>
      <c r="CC172" s="645"/>
      <c r="CD172" s="645"/>
      <c r="CE172" s="645"/>
      <c r="CF172" s="645"/>
      <c r="CG172" s="645"/>
      <c r="CH172" s="645"/>
      <c r="CI172" s="645"/>
      <c r="CJ172" s="645"/>
      <c r="CK172" s="645"/>
      <c r="CL172" s="645"/>
      <c r="CM172" s="645"/>
      <c r="CN172" s="645"/>
      <c r="CO172" s="645"/>
      <c r="CP172" s="645"/>
      <c r="CQ172" s="645"/>
      <c r="CR172" s="645"/>
    </row>
    <row r="173" spans="2:128" ht="48" customHeight="1" x14ac:dyDescent="0.25">
      <c r="B173" s="416" t="s">
        <v>1614</v>
      </c>
      <c r="C173" s="417" t="s">
        <v>179</v>
      </c>
      <c r="D173" s="416" t="s">
        <v>93</v>
      </c>
      <c r="E173" s="662" t="s">
        <v>180</v>
      </c>
      <c r="F173" s="662" t="s">
        <v>180</v>
      </c>
      <c r="G173" s="662" t="s">
        <v>180</v>
      </c>
      <c r="H173" s="662" t="s">
        <v>180</v>
      </c>
      <c r="I173" s="651"/>
      <c r="J173" s="651"/>
      <c r="K173" s="645"/>
      <c r="L173" s="645"/>
      <c r="M173" s="645"/>
      <c r="N173" s="645"/>
      <c r="O173" s="645"/>
      <c r="P173" s="645"/>
      <c r="Q173" s="645"/>
      <c r="R173" s="645"/>
      <c r="S173" s="645"/>
      <c r="T173" s="645"/>
      <c r="U173" s="645"/>
      <c r="V173" s="645"/>
      <c r="W173" s="645"/>
      <c r="X173" s="645"/>
      <c r="Y173" s="645"/>
      <c r="Z173" s="645"/>
      <c r="AA173" s="645"/>
      <c r="AB173" s="645"/>
      <c r="AC173" s="645"/>
      <c r="AD173" s="645"/>
      <c r="AE173" s="645"/>
      <c r="AF173" s="645"/>
      <c r="AG173" s="645"/>
      <c r="AH173" s="645"/>
      <c r="AI173" s="645"/>
      <c r="AJ173" s="645"/>
      <c r="AK173" s="645"/>
      <c r="AL173" s="645"/>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45"/>
      <c r="BR173" s="645"/>
      <c r="BS173" s="645"/>
      <c r="BT173" s="645"/>
      <c r="BU173" s="645"/>
      <c r="BV173" s="645"/>
      <c r="BW173" s="645"/>
      <c r="BX173" s="645"/>
      <c r="BY173" s="645"/>
      <c r="BZ173" s="645"/>
      <c r="CA173" s="645"/>
      <c r="CB173" s="645"/>
      <c r="CC173" s="645"/>
      <c r="CD173" s="645"/>
      <c r="CE173" s="645"/>
      <c r="CF173" s="645"/>
      <c r="CG173" s="645"/>
      <c r="CH173" s="645"/>
      <c r="CI173" s="645"/>
      <c r="CJ173" s="645"/>
      <c r="CK173" s="645"/>
      <c r="CL173" s="645"/>
      <c r="CM173" s="645"/>
      <c r="CN173" s="645"/>
      <c r="CO173" s="645"/>
      <c r="CP173" s="645"/>
      <c r="CQ173" s="645"/>
      <c r="CR173" s="645"/>
    </row>
    <row r="174" spans="2:128" ht="48" customHeight="1" x14ac:dyDescent="0.25">
      <c r="B174" s="416" t="s">
        <v>174</v>
      </c>
      <c r="C174" s="417" t="s">
        <v>1615</v>
      </c>
      <c r="D174" s="416" t="s">
        <v>93</v>
      </c>
      <c r="E174" s="662" t="s">
        <v>180</v>
      </c>
      <c r="F174" s="662" t="s">
        <v>180</v>
      </c>
      <c r="G174" s="662" t="s">
        <v>180</v>
      </c>
      <c r="H174" s="662" t="s">
        <v>180</v>
      </c>
      <c r="I174" s="667">
        <f t="shared" ref="I174:BT174" si="104">SUBTOTAL(9,I175:I178)</f>
        <v>0</v>
      </c>
      <c r="J174" s="667">
        <f t="shared" si="104"/>
        <v>0</v>
      </c>
      <c r="K174" s="667">
        <f t="shared" si="104"/>
        <v>0</v>
      </c>
      <c r="L174" s="667">
        <f t="shared" si="104"/>
        <v>0</v>
      </c>
      <c r="M174" s="667">
        <f t="shared" si="104"/>
        <v>0</v>
      </c>
      <c r="N174" s="667">
        <f t="shared" si="104"/>
        <v>0</v>
      </c>
      <c r="O174" s="667">
        <f t="shared" si="104"/>
        <v>0</v>
      </c>
      <c r="P174" s="667">
        <f t="shared" si="104"/>
        <v>0</v>
      </c>
      <c r="Q174" s="667">
        <f t="shared" si="104"/>
        <v>0</v>
      </c>
      <c r="R174" s="667">
        <f t="shared" si="104"/>
        <v>28.143999999999998</v>
      </c>
      <c r="S174" s="667">
        <f t="shared" si="104"/>
        <v>0</v>
      </c>
      <c r="T174" s="667">
        <f t="shared" si="104"/>
        <v>30.259999999999998</v>
      </c>
      <c r="U174" s="667">
        <f t="shared" si="104"/>
        <v>28.144000101</v>
      </c>
      <c r="V174" s="667">
        <f t="shared" si="104"/>
        <v>30.259999999999998</v>
      </c>
      <c r="W174" s="667">
        <f t="shared" si="104"/>
        <v>0</v>
      </c>
      <c r="X174" s="667">
        <f t="shared" si="104"/>
        <v>0</v>
      </c>
      <c r="Y174" s="667">
        <f t="shared" si="104"/>
        <v>0</v>
      </c>
      <c r="Z174" s="667">
        <f t="shared" si="104"/>
        <v>0</v>
      </c>
      <c r="AA174" s="667">
        <f t="shared" si="104"/>
        <v>0</v>
      </c>
      <c r="AB174" s="667">
        <f t="shared" si="104"/>
        <v>0</v>
      </c>
      <c r="AC174" s="667">
        <f t="shared" si="104"/>
        <v>0</v>
      </c>
      <c r="AD174" s="667">
        <f t="shared" si="104"/>
        <v>0</v>
      </c>
      <c r="AE174" s="667">
        <f t="shared" si="104"/>
        <v>0</v>
      </c>
      <c r="AF174" s="667">
        <f t="shared" si="104"/>
        <v>0</v>
      </c>
      <c r="AG174" s="667">
        <f t="shared" si="104"/>
        <v>0</v>
      </c>
      <c r="AH174" s="667">
        <f t="shared" si="104"/>
        <v>0</v>
      </c>
      <c r="AI174" s="667">
        <f t="shared" si="104"/>
        <v>0</v>
      </c>
      <c r="AJ174" s="667">
        <f t="shared" si="104"/>
        <v>0</v>
      </c>
      <c r="AK174" s="667">
        <f t="shared" si="104"/>
        <v>0</v>
      </c>
      <c r="AL174" s="667">
        <f t="shared" si="104"/>
        <v>0</v>
      </c>
      <c r="AM174" s="667">
        <f t="shared" si="104"/>
        <v>0</v>
      </c>
      <c r="AN174" s="667">
        <f t="shared" si="104"/>
        <v>0</v>
      </c>
      <c r="AO174" s="667">
        <f t="shared" si="104"/>
        <v>0</v>
      </c>
      <c r="AP174" s="667">
        <f t="shared" si="104"/>
        <v>0</v>
      </c>
      <c r="AQ174" s="667">
        <f t="shared" si="104"/>
        <v>0</v>
      </c>
      <c r="AR174" s="667">
        <f t="shared" si="104"/>
        <v>0</v>
      </c>
      <c r="AS174" s="667">
        <f t="shared" si="104"/>
        <v>0</v>
      </c>
      <c r="AT174" s="667">
        <f t="shared" si="104"/>
        <v>12.014000101000001</v>
      </c>
      <c r="AU174" s="667">
        <f t="shared" si="104"/>
        <v>0</v>
      </c>
      <c r="AV174" s="667">
        <f t="shared" si="104"/>
        <v>0</v>
      </c>
      <c r="AW174" s="667">
        <f t="shared" si="104"/>
        <v>12.014000101000001</v>
      </c>
      <c r="AX174" s="667">
        <f t="shared" si="104"/>
        <v>0</v>
      </c>
      <c r="AY174" s="667">
        <f t="shared" si="104"/>
        <v>11.538</v>
      </c>
      <c r="AZ174" s="667">
        <f t="shared" si="104"/>
        <v>0</v>
      </c>
      <c r="BA174" s="667">
        <f t="shared" si="104"/>
        <v>0</v>
      </c>
      <c r="BB174" s="667">
        <f t="shared" si="104"/>
        <v>11.538</v>
      </c>
      <c r="BC174" s="667">
        <f t="shared" si="104"/>
        <v>0</v>
      </c>
      <c r="BD174" s="667">
        <f t="shared" si="104"/>
        <v>14.013999999999999</v>
      </c>
      <c r="BE174" s="667">
        <f t="shared" si="104"/>
        <v>0</v>
      </c>
      <c r="BF174" s="667">
        <f t="shared" si="104"/>
        <v>0</v>
      </c>
      <c r="BG174" s="667">
        <f t="shared" si="104"/>
        <v>14.013999999999999</v>
      </c>
      <c r="BH174" s="667">
        <f t="shared" si="104"/>
        <v>0</v>
      </c>
      <c r="BI174" s="667">
        <f t="shared" si="104"/>
        <v>9.9999999999999995E-8</v>
      </c>
      <c r="BJ174" s="667">
        <f t="shared" si="104"/>
        <v>0</v>
      </c>
      <c r="BK174" s="667">
        <f t="shared" si="104"/>
        <v>0</v>
      </c>
      <c r="BL174" s="667">
        <f t="shared" si="104"/>
        <v>9.9999999999999995E-8</v>
      </c>
      <c r="BM174" s="667">
        <f t="shared" si="104"/>
        <v>0</v>
      </c>
      <c r="BN174" s="667">
        <f t="shared" si="104"/>
        <v>2.1160000000000001</v>
      </c>
      <c r="BO174" s="667">
        <f t="shared" si="104"/>
        <v>0</v>
      </c>
      <c r="BP174" s="667">
        <f t="shared" si="104"/>
        <v>0</v>
      </c>
      <c r="BQ174" s="667">
        <f t="shared" si="104"/>
        <v>2.1160000000000001</v>
      </c>
      <c r="BR174" s="667">
        <f t="shared" si="104"/>
        <v>0</v>
      </c>
      <c r="BS174" s="667">
        <f t="shared" si="104"/>
        <v>1E-8</v>
      </c>
      <c r="BT174" s="667">
        <f t="shared" si="104"/>
        <v>0</v>
      </c>
      <c r="BU174" s="667">
        <f t="shared" ref="BU174:CQ174" si="105">SUBTOTAL(9,BU175:BU178)</f>
        <v>0</v>
      </c>
      <c r="BV174" s="667">
        <f t="shared" si="105"/>
        <v>1E-8</v>
      </c>
      <c r="BW174" s="667">
        <f t="shared" si="105"/>
        <v>0</v>
      </c>
      <c r="BX174" s="667">
        <f t="shared" si="105"/>
        <v>0</v>
      </c>
      <c r="BY174" s="667">
        <f t="shared" si="105"/>
        <v>0</v>
      </c>
      <c r="BZ174" s="667">
        <f t="shared" si="105"/>
        <v>0</v>
      </c>
      <c r="CA174" s="667">
        <f t="shared" si="105"/>
        <v>0</v>
      </c>
      <c r="CB174" s="667">
        <f t="shared" si="105"/>
        <v>0</v>
      </c>
      <c r="CC174" s="667">
        <f t="shared" si="105"/>
        <v>0</v>
      </c>
      <c r="CD174" s="667">
        <f t="shared" si="105"/>
        <v>0</v>
      </c>
      <c r="CE174" s="667">
        <f t="shared" si="105"/>
        <v>0</v>
      </c>
      <c r="CF174" s="667">
        <f t="shared" si="105"/>
        <v>0</v>
      </c>
      <c r="CG174" s="667">
        <f t="shared" si="105"/>
        <v>0</v>
      </c>
      <c r="CH174" s="667">
        <f t="shared" si="105"/>
        <v>28.144000101</v>
      </c>
      <c r="CI174" s="667">
        <f t="shared" si="105"/>
        <v>0</v>
      </c>
      <c r="CJ174" s="667">
        <f t="shared" si="105"/>
        <v>0</v>
      </c>
      <c r="CK174" s="667">
        <f t="shared" si="105"/>
        <v>28.144000101</v>
      </c>
      <c r="CL174" s="667">
        <f t="shared" si="105"/>
        <v>0</v>
      </c>
      <c r="CM174" s="667">
        <f t="shared" si="105"/>
        <v>11.53800011</v>
      </c>
      <c r="CN174" s="667">
        <f t="shared" si="105"/>
        <v>0</v>
      </c>
      <c r="CO174" s="667">
        <f t="shared" si="105"/>
        <v>0</v>
      </c>
      <c r="CP174" s="667">
        <f t="shared" si="105"/>
        <v>11.53800011</v>
      </c>
      <c r="CQ174" s="667">
        <f t="shared" si="105"/>
        <v>0</v>
      </c>
      <c r="CR174" s="645"/>
    </row>
    <row r="175" spans="2:128" ht="33" customHeight="1" x14ac:dyDescent="0.25">
      <c r="B175" s="67" t="s">
        <v>174</v>
      </c>
      <c r="C175" s="313" t="s">
        <v>1499</v>
      </c>
      <c r="D175" s="67" t="s">
        <v>1627</v>
      </c>
      <c r="E175" s="423" t="s">
        <v>267</v>
      </c>
      <c r="F175" s="173">
        <v>2024</v>
      </c>
      <c r="G175" s="173">
        <v>2024</v>
      </c>
      <c r="H175" s="173">
        <v>2024</v>
      </c>
      <c r="I175" s="649"/>
      <c r="J175" s="649"/>
      <c r="K175" s="344"/>
      <c r="L175" s="344"/>
      <c r="M175" s="344"/>
      <c r="N175" s="344"/>
      <c r="O175" s="344"/>
      <c r="P175" s="344"/>
      <c r="Q175" s="344"/>
      <c r="R175" s="173">
        <v>2.5920000000000001</v>
      </c>
      <c r="S175" s="173"/>
      <c r="T175" s="173">
        <v>2.5920000000000001</v>
      </c>
      <c r="U175" s="169">
        <f>CH175</f>
        <v>2.5920000000000001</v>
      </c>
      <c r="V175" s="169">
        <v>2.5920000000000001</v>
      </c>
      <c r="W175" s="334"/>
      <c r="X175" s="334"/>
      <c r="Y175" s="334"/>
      <c r="Z175" s="344"/>
      <c r="AA175" s="344"/>
      <c r="AB175" s="344"/>
      <c r="AC175" s="344"/>
      <c r="AD175" s="344"/>
      <c r="AE175" s="344"/>
      <c r="AF175" s="344"/>
      <c r="AG175" s="344"/>
      <c r="AH175" s="344"/>
      <c r="AI175" s="344"/>
      <c r="AJ175" s="344"/>
      <c r="AK175" s="344"/>
      <c r="AL175" s="344"/>
      <c r="AM175" s="344"/>
      <c r="AN175" s="344"/>
      <c r="AO175" s="344"/>
      <c r="AP175" s="344"/>
      <c r="AQ175" s="344"/>
      <c r="AR175" s="344"/>
      <c r="AS175" s="344"/>
      <c r="AT175" s="173">
        <f>SUM(AU175:AX175)</f>
        <v>2.5920000000000001</v>
      </c>
      <c r="AU175" s="344"/>
      <c r="AV175" s="344"/>
      <c r="AW175" s="173">
        <f>'1-2024'!AW161</f>
        <v>2.5920000000000001</v>
      </c>
      <c r="AX175" s="344"/>
      <c r="AY175" s="169">
        <f>SUM(AZ175:BC175)</f>
        <v>0</v>
      </c>
      <c r="AZ175" s="169"/>
      <c r="BA175" s="169"/>
      <c r="BB175" s="169">
        <f>'1-2024'!AX161</f>
        <v>0</v>
      </c>
      <c r="BC175" s="169"/>
      <c r="BD175" s="344"/>
      <c r="BE175" s="344"/>
      <c r="BF175" s="344"/>
      <c r="BG175" s="344"/>
      <c r="BH175" s="344"/>
      <c r="BI175" s="169"/>
      <c r="BJ175" s="169"/>
      <c r="BK175" s="169"/>
      <c r="BL175" s="169"/>
      <c r="BM175" s="169"/>
      <c r="BN175" s="344"/>
      <c r="BO175" s="344"/>
      <c r="BP175" s="344"/>
      <c r="BQ175" s="344"/>
      <c r="BR175" s="344"/>
      <c r="BS175" s="169"/>
      <c r="BT175" s="169"/>
      <c r="BU175" s="169"/>
      <c r="BV175" s="169"/>
      <c r="BW175" s="169"/>
      <c r="BX175" s="344"/>
      <c r="BY175" s="344"/>
      <c r="BZ175" s="344"/>
      <c r="CA175" s="344"/>
      <c r="CB175" s="344"/>
      <c r="CC175" s="344"/>
      <c r="CD175" s="344"/>
      <c r="CE175" s="344"/>
      <c r="CF175" s="344"/>
      <c r="CG175" s="344"/>
      <c r="CH175" s="169">
        <f>SUM(CI175:CL175)</f>
        <v>2.5920000000000001</v>
      </c>
      <c r="CI175" s="334"/>
      <c r="CJ175" s="334"/>
      <c r="CK175" s="169">
        <f>BG175+AW175+AM175+BQ175+CA175</f>
        <v>2.5920000000000001</v>
      </c>
      <c r="CL175" s="334"/>
      <c r="CM175" s="169">
        <f>SUM(CN175:CQ175)</f>
        <v>0</v>
      </c>
      <c r="CN175" s="169"/>
      <c r="CO175" s="169"/>
      <c r="CP175" s="169">
        <f>BL175+BB175+AR175+BV175+CF175</f>
        <v>0</v>
      </c>
      <c r="CQ175" s="169"/>
      <c r="CR175" s="68"/>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row>
    <row r="176" spans="2:128" ht="33" customHeight="1" x14ac:dyDescent="0.25">
      <c r="B176" s="67" t="s">
        <v>174</v>
      </c>
      <c r="C176" s="313" t="s">
        <v>1498</v>
      </c>
      <c r="D176" s="67" t="s">
        <v>1628</v>
      </c>
      <c r="E176" s="423" t="s">
        <v>267</v>
      </c>
      <c r="F176" s="173">
        <v>2024</v>
      </c>
      <c r="G176" s="173">
        <v>2024</v>
      </c>
      <c r="H176" s="173">
        <v>2024</v>
      </c>
      <c r="I176" s="649"/>
      <c r="J176" s="649"/>
      <c r="K176" s="344"/>
      <c r="L176" s="344"/>
      <c r="M176" s="344"/>
      <c r="N176" s="344"/>
      <c r="O176" s="344"/>
      <c r="P176" s="344"/>
      <c r="Q176" s="344"/>
      <c r="R176" s="173">
        <v>9.4220000000000006</v>
      </c>
      <c r="S176" s="173"/>
      <c r="T176" s="173">
        <v>9.4220000000000006</v>
      </c>
      <c r="U176" s="169">
        <f>CH176</f>
        <v>9.4220000000000006</v>
      </c>
      <c r="V176" s="169">
        <v>9.4220000000000006</v>
      </c>
      <c r="W176" s="334"/>
      <c r="X176" s="334"/>
      <c r="Y176" s="334"/>
      <c r="Z176" s="344"/>
      <c r="AA176" s="344"/>
      <c r="AB176" s="344"/>
      <c r="AC176" s="344"/>
      <c r="AD176" s="344"/>
      <c r="AE176" s="344"/>
      <c r="AF176" s="344"/>
      <c r="AG176" s="344"/>
      <c r="AH176" s="344"/>
      <c r="AI176" s="344"/>
      <c r="AJ176" s="344"/>
      <c r="AK176" s="344"/>
      <c r="AL176" s="344"/>
      <c r="AM176" s="344"/>
      <c r="AN176" s="344"/>
      <c r="AO176" s="344"/>
      <c r="AP176" s="344"/>
      <c r="AQ176" s="344"/>
      <c r="AR176" s="344"/>
      <c r="AS176" s="344"/>
      <c r="AT176" s="173">
        <f>SUM(AU176:AX176)</f>
        <v>9.4220000000000006</v>
      </c>
      <c r="AU176" s="344"/>
      <c r="AV176" s="344"/>
      <c r="AW176" s="173">
        <f>'1-2024'!AW163</f>
        <v>9.4220000000000006</v>
      </c>
      <c r="AX176" s="344"/>
      <c r="AY176" s="169">
        <f>SUM(AZ176:BC176)</f>
        <v>9.4220000000000006</v>
      </c>
      <c r="AZ176" s="169"/>
      <c r="BA176" s="169"/>
      <c r="BB176" s="169">
        <f>'1-2024'!AX163</f>
        <v>9.4220000000000006</v>
      </c>
      <c r="BC176" s="169"/>
      <c r="BD176" s="344"/>
      <c r="BE176" s="344"/>
      <c r="BF176" s="344"/>
      <c r="BG176" s="344"/>
      <c r="BH176" s="344"/>
      <c r="BI176" s="169"/>
      <c r="BJ176" s="169"/>
      <c r="BK176" s="169"/>
      <c r="BL176" s="169"/>
      <c r="BM176" s="169"/>
      <c r="BN176" s="344"/>
      <c r="BO176" s="344"/>
      <c r="BP176" s="344"/>
      <c r="BQ176" s="344"/>
      <c r="BR176" s="344"/>
      <c r="BS176" s="169"/>
      <c r="BT176" s="169"/>
      <c r="BU176" s="169"/>
      <c r="BV176" s="169"/>
      <c r="BW176" s="169"/>
      <c r="BX176" s="344"/>
      <c r="BY176" s="344"/>
      <c r="BZ176" s="344"/>
      <c r="CA176" s="344"/>
      <c r="CB176" s="344"/>
      <c r="CC176" s="344"/>
      <c r="CD176" s="344"/>
      <c r="CE176" s="344"/>
      <c r="CF176" s="344"/>
      <c r="CG176" s="344"/>
      <c r="CH176" s="169">
        <f>SUM(CI176:CL176)</f>
        <v>9.4220000000000006</v>
      </c>
      <c r="CI176" s="334"/>
      <c r="CJ176" s="334"/>
      <c r="CK176" s="169">
        <f>BG176+AW176+AM176+BQ176+CA176</f>
        <v>9.4220000000000006</v>
      </c>
      <c r="CL176" s="334"/>
      <c r="CM176" s="169">
        <f>SUM(CN176:CQ176)</f>
        <v>9.4220000000000006</v>
      </c>
      <c r="CN176" s="169"/>
      <c r="CO176" s="169"/>
      <c r="CP176" s="169">
        <f>BL176+BB176+AR176+BV176+CF176</f>
        <v>9.4220000000000006</v>
      </c>
      <c r="CQ176" s="169"/>
      <c r="CR176" s="68" t="s">
        <v>1693</v>
      </c>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row>
    <row r="177" spans="2:128" ht="33" customHeight="1" x14ac:dyDescent="0.25">
      <c r="B177" s="67" t="s">
        <v>174</v>
      </c>
      <c r="C177" s="313" t="s">
        <v>1438</v>
      </c>
      <c r="D177" s="67" t="s">
        <v>1636</v>
      </c>
      <c r="E177" s="423" t="s">
        <v>267</v>
      </c>
      <c r="F177" s="173">
        <v>2025</v>
      </c>
      <c r="G177" s="173">
        <v>2025</v>
      </c>
      <c r="H177" s="173">
        <v>0</v>
      </c>
      <c r="I177" s="649"/>
      <c r="J177" s="649"/>
      <c r="K177" s="344"/>
      <c r="L177" s="344"/>
      <c r="M177" s="344"/>
      <c r="N177" s="344"/>
      <c r="O177" s="344"/>
      <c r="P177" s="344"/>
      <c r="Q177" s="344"/>
      <c r="R177" s="173">
        <v>14.013999999999999</v>
      </c>
      <c r="S177" s="173"/>
      <c r="T177" s="173">
        <v>14.013999999999999</v>
      </c>
      <c r="U177" s="169">
        <f>CH177</f>
        <v>14.014000099999999</v>
      </c>
      <c r="V177" s="169">
        <v>14.013999999999999</v>
      </c>
      <c r="W177" s="334"/>
      <c r="X177" s="334"/>
      <c r="Y177" s="334"/>
      <c r="Z177" s="344"/>
      <c r="AA177" s="344"/>
      <c r="AB177" s="344"/>
      <c r="AC177" s="344"/>
      <c r="AD177" s="344"/>
      <c r="AE177" s="344"/>
      <c r="AF177" s="344"/>
      <c r="AG177" s="344"/>
      <c r="AH177" s="344"/>
      <c r="AI177" s="344"/>
      <c r="AJ177" s="344"/>
      <c r="AK177" s="344"/>
      <c r="AL177" s="344"/>
      <c r="AM177" s="344"/>
      <c r="AN177" s="344"/>
      <c r="AO177" s="344"/>
      <c r="AP177" s="344"/>
      <c r="AQ177" s="344"/>
      <c r="AR177" s="344"/>
      <c r="AS177" s="344"/>
      <c r="AT177" s="169">
        <f>SUM(AU177:AX177)</f>
        <v>9.9999999999999995E-8</v>
      </c>
      <c r="AU177" s="169"/>
      <c r="AV177" s="169"/>
      <c r="AW177" s="169">
        <v>9.9999999999999995E-8</v>
      </c>
      <c r="AX177" s="169"/>
      <c r="AY177" s="169">
        <f>SUM(AZ177:BC177)</f>
        <v>0</v>
      </c>
      <c r="AZ177" s="169"/>
      <c r="BA177" s="169"/>
      <c r="BB177" s="169">
        <v>0</v>
      </c>
      <c r="BC177" s="169"/>
      <c r="BD177" s="173">
        <f>SUM(BE177:BH177)</f>
        <v>14.013999999999999</v>
      </c>
      <c r="BE177" s="344"/>
      <c r="BF177" s="344"/>
      <c r="BG177" s="173">
        <f>'1-2025'!AW155</f>
        <v>14.013999999999999</v>
      </c>
      <c r="BH177" s="344"/>
      <c r="BI177" s="169">
        <f>SUM(BJ177:BM177)</f>
        <v>9.9999999999999995E-8</v>
      </c>
      <c r="BJ177" s="169"/>
      <c r="BK177" s="169"/>
      <c r="BL177" s="169">
        <v>9.9999999999999995E-8</v>
      </c>
      <c r="BM177" s="169"/>
      <c r="BN177" s="344"/>
      <c r="BO177" s="344"/>
      <c r="BP177" s="344"/>
      <c r="BQ177" s="344"/>
      <c r="BR177" s="344"/>
      <c r="BS177" s="169"/>
      <c r="BT177" s="169"/>
      <c r="BU177" s="169"/>
      <c r="BV177" s="169"/>
      <c r="BW177" s="169"/>
      <c r="BX177" s="344"/>
      <c r="BY177" s="344"/>
      <c r="BZ177" s="344"/>
      <c r="CA177" s="344"/>
      <c r="CB177" s="344"/>
      <c r="CC177" s="344"/>
      <c r="CD177" s="344"/>
      <c r="CE177" s="344"/>
      <c r="CF177" s="344"/>
      <c r="CG177" s="344"/>
      <c r="CH177" s="169">
        <f>SUM(CI177:CL177)</f>
        <v>14.014000099999999</v>
      </c>
      <c r="CI177" s="334"/>
      <c r="CJ177" s="334"/>
      <c r="CK177" s="169">
        <f>BG177+AW177+AM177+BQ177+CA177</f>
        <v>14.014000099999999</v>
      </c>
      <c r="CL177" s="334"/>
      <c r="CM177" s="169">
        <f>SUM(CN177:CQ177)</f>
        <v>9.9999999999999995E-8</v>
      </c>
      <c r="CN177" s="169"/>
      <c r="CO177" s="169"/>
      <c r="CP177" s="169">
        <f>BL177+BB177+AR177+BV177+CF177</f>
        <v>9.9999999999999995E-8</v>
      </c>
      <c r="CQ177" s="169"/>
      <c r="CR177" s="68" t="s">
        <v>1695</v>
      </c>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row>
    <row r="178" spans="2:128" ht="33" customHeight="1" x14ac:dyDescent="0.25">
      <c r="B178" s="67" t="s">
        <v>174</v>
      </c>
      <c r="C178" s="313" t="s">
        <v>1505</v>
      </c>
      <c r="D178" s="67" t="s">
        <v>1640</v>
      </c>
      <c r="E178" s="423" t="s">
        <v>267</v>
      </c>
      <c r="F178" s="173">
        <v>2026</v>
      </c>
      <c r="G178" s="173">
        <v>2026</v>
      </c>
      <c r="H178" s="173">
        <v>2024</v>
      </c>
      <c r="I178" s="649"/>
      <c r="J178" s="649"/>
      <c r="K178" s="344"/>
      <c r="L178" s="344"/>
      <c r="M178" s="344"/>
      <c r="N178" s="344"/>
      <c r="O178" s="344"/>
      <c r="P178" s="344"/>
      <c r="Q178" s="344"/>
      <c r="R178" s="173">
        <v>2.1160000000000001</v>
      </c>
      <c r="S178" s="173"/>
      <c r="T178" s="173">
        <v>4.2320000000000002</v>
      </c>
      <c r="U178" s="169">
        <f>CH178</f>
        <v>2.1160000010000002</v>
      </c>
      <c r="V178" s="169">
        <v>4.2320000000000002</v>
      </c>
      <c r="W178" s="334"/>
      <c r="X178" s="334"/>
      <c r="Y178" s="334"/>
      <c r="Z178" s="344"/>
      <c r="AA178" s="344"/>
      <c r="AB178" s="344"/>
      <c r="AC178" s="344"/>
      <c r="AD178" s="344"/>
      <c r="AE178" s="344"/>
      <c r="AF178" s="344"/>
      <c r="AG178" s="344"/>
      <c r="AH178" s="344"/>
      <c r="AI178" s="344"/>
      <c r="AJ178" s="344"/>
      <c r="AK178" s="344"/>
      <c r="AL178" s="344"/>
      <c r="AM178" s="344"/>
      <c r="AN178" s="344"/>
      <c r="AO178" s="344"/>
      <c r="AP178" s="344"/>
      <c r="AQ178" s="344"/>
      <c r="AR178" s="344"/>
      <c r="AS178" s="344"/>
      <c r="AT178" s="169">
        <f>SUM(AU178:AX178)</f>
        <v>1.0000000000000001E-9</v>
      </c>
      <c r="AU178" s="169"/>
      <c r="AV178" s="169"/>
      <c r="AW178" s="169">
        <v>1.0000000000000001E-9</v>
      </c>
      <c r="AX178" s="169"/>
      <c r="AY178" s="169">
        <f>SUM(AZ178:BC178)</f>
        <v>2.1160000000000001</v>
      </c>
      <c r="AZ178" s="169"/>
      <c r="BA178" s="169"/>
      <c r="BB178" s="169">
        <f>'1-2024'!AX162</f>
        <v>2.1160000000000001</v>
      </c>
      <c r="BC178" s="169"/>
      <c r="BD178" s="344"/>
      <c r="BE178" s="344"/>
      <c r="BF178" s="344"/>
      <c r="BG178" s="344"/>
      <c r="BH178" s="344"/>
      <c r="BI178" s="169"/>
      <c r="BJ178" s="169"/>
      <c r="BK178" s="169"/>
      <c r="BL178" s="169"/>
      <c r="BM178" s="169"/>
      <c r="BN178" s="173">
        <f>SUM(BO178:BR178)</f>
        <v>2.1160000000000001</v>
      </c>
      <c r="BO178" s="344"/>
      <c r="BP178" s="344"/>
      <c r="BQ178" s="173">
        <f>'1-2026'!AW155</f>
        <v>2.1160000000000001</v>
      </c>
      <c r="BR178" s="344"/>
      <c r="BS178" s="169">
        <f>SUM(BT178:BW178)</f>
        <v>1E-8</v>
      </c>
      <c r="BT178" s="169"/>
      <c r="BU178" s="169"/>
      <c r="BV178" s="169">
        <v>1E-8</v>
      </c>
      <c r="BW178" s="169"/>
      <c r="BX178" s="344"/>
      <c r="BY178" s="344"/>
      <c r="BZ178" s="344"/>
      <c r="CA178" s="344"/>
      <c r="CB178" s="344"/>
      <c r="CC178" s="344"/>
      <c r="CD178" s="344"/>
      <c r="CE178" s="344"/>
      <c r="CF178" s="344"/>
      <c r="CG178" s="344"/>
      <c r="CH178" s="169">
        <f>SUM(CI178:CL178)</f>
        <v>2.1160000010000002</v>
      </c>
      <c r="CI178" s="334"/>
      <c r="CJ178" s="334"/>
      <c r="CK178" s="169">
        <f>BG178+AW178+AM178+BQ178+CA178</f>
        <v>2.1160000010000002</v>
      </c>
      <c r="CL178" s="334"/>
      <c r="CM178" s="169">
        <f>SUM(CN178:CQ178)</f>
        <v>2.11600001</v>
      </c>
      <c r="CN178" s="169"/>
      <c r="CO178" s="169"/>
      <c r="CP178" s="169">
        <f>BL178+BB178+AR178+BV178+CF178</f>
        <v>2.11600001</v>
      </c>
      <c r="CQ178" s="169"/>
      <c r="CR178" s="68" t="s">
        <v>1695</v>
      </c>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row>
    <row r="179" spans="2:128" x14ac:dyDescent="0.25">
      <c r="Z179" s="32"/>
      <c r="AD179" s="32"/>
    </row>
    <row r="180" spans="2:128" x14ac:dyDescent="0.25">
      <c r="Z180" s="32"/>
      <c r="AD180" s="32"/>
    </row>
    <row r="181" spans="2:128" x14ac:dyDescent="0.25">
      <c r="Z181" s="32"/>
      <c r="AD181" s="32"/>
    </row>
    <row r="182" spans="2:128" x14ac:dyDescent="0.25">
      <c r="Z182" s="32"/>
      <c r="AD182" s="32"/>
    </row>
    <row r="183" spans="2:128" s="35" customFormat="1" x14ac:dyDescent="0.25">
      <c r="B183" s="74"/>
      <c r="C183" s="75"/>
      <c r="I183" s="76"/>
      <c r="J183" s="76"/>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row>
    <row r="184" spans="2:128" x14ac:dyDescent="0.25">
      <c r="Z184" s="32"/>
      <c r="AD184" s="32"/>
    </row>
    <row r="185" spans="2:128" x14ac:dyDescent="0.25">
      <c r="Z185" s="32"/>
      <c r="AD185" s="32"/>
    </row>
    <row r="186" spans="2:128" x14ac:dyDescent="0.25">
      <c r="Z186" s="32"/>
      <c r="AD186" s="32"/>
    </row>
    <row r="187" spans="2:128" x14ac:dyDescent="0.25">
      <c r="Z187" s="32"/>
      <c r="AD187" s="32"/>
    </row>
    <row r="188" spans="2:128" x14ac:dyDescent="0.25">
      <c r="Z188" s="32"/>
      <c r="AD188" s="32"/>
    </row>
    <row r="189" spans="2:128" x14ac:dyDescent="0.25">
      <c r="Z189" s="32"/>
      <c r="AD189" s="32"/>
    </row>
    <row r="190" spans="2:128" x14ac:dyDescent="0.25">
      <c r="Z190" s="32"/>
      <c r="AD190" s="32"/>
    </row>
    <row r="191" spans="2:128" x14ac:dyDescent="0.25">
      <c r="Z191" s="32"/>
      <c r="AD191" s="32"/>
    </row>
    <row r="192" spans="2:128" x14ac:dyDescent="0.25">
      <c r="Z192" s="32"/>
      <c r="AD192" s="32"/>
    </row>
    <row r="193" spans="26:30" x14ac:dyDescent="0.25">
      <c r="Z193" s="32"/>
      <c r="AD193" s="32"/>
    </row>
    <row r="194" spans="26:30" x14ac:dyDescent="0.25">
      <c r="Z194" s="32"/>
      <c r="AD194" s="32"/>
    </row>
    <row r="195" spans="26:30" x14ac:dyDescent="0.25">
      <c r="Z195" s="32"/>
      <c r="AD195" s="32"/>
    </row>
    <row r="196" spans="26:30" x14ac:dyDescent="0.25">
      <c r="Z196" s="32"/>
      <c r="AD196" s="32"/>
    </row>
    <row r="197" spans="26:30" x14ac:dyDescent="0.25">
      <c r="Z197" s="32"/>
      <c r="AD197" s="32"/>
    </row>
    <row r="198" spans="26:30" x14ac:dyDescent="0.25">
      <c r="Z198" s="32"/>
      <c r="AD198" s="32"/>
    </row>
    <row r="199" spans="26:30" x14ac:dyDescent="0.25">
      <c r="Z199" s="32"/>
      <c r="AD199" s="32"/>
    </row>
    <row r="200" spans="26:30" x14ac:dyDescent="0.25">
      <c r="Z200" s="32"/>
      <c r="AD200" s="32"/>
    </row>
    <row r="201" spans="26:30" x14ac:dyDescent="0.25">
      <c r="Z201" s="32"/>
      <c r="AD201" s="32"/>
    </row>
    <row r="202" spans="26:30" x14ac:dyDescent="0.25">
      <c r="Z202" s="32"/>
      <c r="AD202" s="32"/>
    </row>
    <row r="203" spans="26:30" x14ac:dyDescent="0.25">
      <c r="Z203" s="32"/>
      <c r="AD203" s="32"/>
    </row>
    <row r="204" spans="26:30" x14ac:dyDescent="0.25">
      <c r="Z204" s="32"/>
      <c r="AD204" s="32"/>
    </row>
    <row r="205" spans="26:30" x14ac:dyDescent="0.25">
      <c r="Z205" s="32"/>
      <c r="AD205" s="32"/>
    </row>
    <row r="206" spans="26:30" x14ac:dyDescent="0.25">
      <c r="Z206" s="32"/>
      <c r="AD206" s="32"/>
    </row>
    <row r="207" spans="26:30" x14ac:dyDescent="0.25">
      <c r="Z207" s="32"/>
      <c r="AD207" s="32"/>
    </row>
    <row r="208" spans="26:30" x14ac:dyDescent="0.25">
      <c r="Z208" s="32"/>
      <c r="AD208" s="32"/>
    </row>
    <row r="209" spans="26:30" x14ac:dyDescent="0.25">
      <c r="Z209" s="32"/>
      <c r="AD209" s="32"/>
    </row>
    <row r="210" spans="26:30" x14ac:dyDescent="0.25">
      <c r="Z210" s="32"/>
      <c r="AD210" s="32"/>
    </row>
    <row r="211" spans="26:30" x14ac:dyDescent="0.25">
      <c r="Z211" s="32"/>
      <c r="AD211" s="32"/>
    </row>
    <row r="212" spans="26:30" x14ac:dyDescent="0.25">
      <c r="Z212" s="32"/>
      <c r="AD212" s="32"/>
    </row>
    <row r="213" spans="26:30" x14ac:dyDescent="0.25">
      <c r="Z213" s="32"/>
      <c r="AD213" s="32"/>
    </row>
    <row r="214" spans="26:30" x14ac:dyDescent="0.25">
      <c r="Z214" s="32"/>
      <c r="AD214" s="32"/>
    </row>
    <row r="215" spans="26:30" x14ac:dyDescent="0.25">
      <c r="Z215" s="32"/>
      <c r="AD215" s="32"/>
    </row>
    <row r="216" spans="26:30" x14ac:dyDescent="0.25">
      <c r="Z216" s="32"/>
      <c r="AD216" s="32"/>
    </row>
    <row r="217" spans="26:30" x14ac:dyDescent="0.25">
      <c r="Z217" s="32"/>
      <c r="AD217" s="32"/>
    </row>
    <row r="218" spans="26:30" x14ac:dyDescent="0.25">
      <c r="Z218" s="32"/>
      <c r="AD218" s="32"/>
    </row>
    <row r="219" spans="26:30" x14ac:dyDescent="0.25">
      <c r="Z219" s="32"/>
      <c r="AD219" s="32"/>
    </row>
    <row r="220" spans="26:30" x14ac:dyDescent="0.25">
      <c r="Z220" s="32"/>
      <c r="AD220" s="32"/>
    </row>
    <row r="221" spans="26:30" x14ac:dyDescent="0.25">
      <c r="Z221" s="32"/>
      <c r="AD221" s="32"/>
    </row>
    <row r="222" spans="26:30" x14ac:dyDescent="0.25">
      <c r="Z222" s="32"/>
      <c r="AD222" s="32"/>
    </row>
    <row r="223" spans="26:30" x14ac:dyDescent="0.25">
      <c r="Z223" s="32"/>
      <c r="AD223" s="32"/>
    </row>
    <row r="224" spans="26:30" x14ac:dyDescent="0.25">
      <c r="Z224" s="32"/>
      <c r="AD224" s="32"/>
    </row>
    <row r="225" spans="26:30" x14ac:dyDescent="0.25">
      <c r="Z225" s="32"/>
      <c r="AD225" s="32"/>
    </row>
    <row r="226" spans="26:30" x14ac:dyDescent="0.25">
      <c r="Z226" s="32"/>
      <c r="AD226" s="32"/>
    </row>
    <row r="227" spans="26:30" x14ac:dyDescent="0.25">
      <c r="Z227" s="32"/>
      <c r="AD227" s="32"/>
    </row>
    <row r="228" spans="26:30" x14ac:dyDescent="0.25">
      <c r="Z228" s="32"/>
      <c r="AD228" s="32"/>
    </row>
    <row r="229" spans="26:30" x14ac:dyDescent="0.25">
      <c r="Z229" s="32"/>
      <c r="AD229" s="32"/>
    </row>
    <row r="230" spans="26:30" x14ac:dyDescent="0.25">
      <c r="Z230" s="32"/>
      <c r="AD230" s="32"/>
    </row>
    <row r="231" spans="26:30" x14ac:dyDescent="0.25">
      <c r="Z231" s="32"/>
      <c r="AD231" s="32"/>
    </row>
    <row r="232" spans="26:30" x14ac:dyDescent="0.25">
      <c r="Z232" s="32"/>
      <c r="AD232" s="32"/>
    </row>
    <row r="233" spans="26:30" x14ac:dyDescent="0.25">
      <c r="Z233" s="32"/>
      <c r="AD233" s="32"/>
    </row>
    <row r="234" spans="26:30" x14ac:dyDescent="0.25">
      <c r="Z234" s="32"/>
      <c r="AD234" s="32"/>
    </row>
    <row r="235" spans="26:30" x14ac:dyDescent="0.25">
      <c r="Z235" s="32"/>
      <c r="AD235" s="32"/>
    </row>
    <row r="236" spans="26:30" x14ac:dyDescent="0.25">
      <c r="Z236" s="32"/>
      <c r="AD236" s="32"/>
    </row>
    <row r="237" spans="26:30" x14ac:dyDescent="0.25">
      <c r="Z237" s="32"/>
      <c r="AD237" s="32"/>
    </row>
    <row r="238" spans="26:30" x14ac:dyDescent="0.25">
      <c r="Z238" s="32"/>
      <c r="AD238" s="32"/>
    </row>
    <row r="239" spans="26:30" x14ac:dyDescent="0.25">
      <c r="Z239" s="32"/>
      <c r="AD239" s="32"/>
    </row>
    <row r="240" spans="26:30" x14ac:dyDescent="0.25">
      <c r="Z240" s="32"/>
      <c r="AD240" s="32"/>
    </row>
    <row r="241" spans="26:30" x14ac:dyDescent="0.25">
      <c r="Z241" s="32"/>
      <c r="AD241" s="32"/>
    </row>
    <row r="242" spans="26:30" x14ac:dyDescent="0.25">
      <c r="Z242" s="32"/>
      <c r="AD242" s="32"/>
    </row>
    <row r="243" spans="26:30" x14ac:dyDescent="0.25">
      <c r="Z243" s="32"/>
      <c r="AD243" s="32"/>
    </row>
    <row r="244" spans="26:30" x14ac:dyDescent="0.25">
      <c r="Z244" s="32"/>
      <c r="AD244" s="32"/>
    </row>
    <row r="245" spans="26:30" x14ac:dyDescent="0.25">
      <c r="Z245" s="32"/>
      <c r="AD245" s="32"/>
    </row>
    <row r="246" spans="26:30" x14ac:dyDescent="0.25">
      <c r="Z246" s="32"/>
      <c r="AD246" s="32"/>
    </row>
    <row r="247" spans="26:30" x14ac:dyDescent="0.25">
      <c r="Z247" s="32"/>
      <c r="AD247" s="32"/>
    </row>
    <row r="248" spans="26:30" x14ac:dyDescent="0.25">
      <c r="Z248" s="32"/>
      <c r="AD248" s="32"/>
    </row>
    <row r="249" spans="26:30" x14ac:dyDescent="0.25">
      <c r="Z249" s="32"/>
      <c r="AD249" s="32"/>
    </row>
    <row r="250" spans="26:30" x14ac:dyDescent="0.25">
      <c r="Z250" s="32"/>
      <c r="AD250" s="32"/>
    </row>
    <row r="251" spans="26:30" x14ac:dyDescent="0.25">
      <c r="Z251" s="32"/>
      <c r="AD251" s="32"/>
    </row>
    <row r="252" spans="26:30" x14ac:dyDescent="0.25">
      <c r="Z252" s="32"/>
      <c r="AD252" s="32"/>
    </row>
    <row r="253" spans="26:30" x14ac:dyDescent="0.25">
      <c r="Z253" s="32"/>
      <c r="AD253" s="32"/>
    </row>
    <row r="254" spans="26:30" x14ac:dyDescent="0.25">
      <c r="Z254" s="32"/>
      <c r="AD254" s="32"/>
    </row>
    <row r="255" spans="26:30" x14ac:dyDescent="0.25">
      <c r="Z255" s="32"/>
      <c r="AD255" s="32"/>
    </row>
    <row r="256" spans="26:30" x14ac:dyDescent="0.25">
      <c r="Z256" s="32"/>
      <c r="AD256" s="32"/>
    </row>
    <row r="257" spans="26:30" x14ac:dyDescent="0.25">
      <c r="Z257" s="32"/>
      <c r="AD257" s="32"/>
    </row>
    <row r="258" spans="26:30" x14ac:dyDescent="0.25">
      <c r="Z258" s="32"/>
      <c r="AD258" s="32"/>
    </row>
    <row r="259" spans="26:30" x14ac:dyDescent="0.25">
      <c r="Z259" s="32"/>
      <c r="AD259" s="32"/>
    </row>
    <row r="260" spans="26:30" x14ac:dyDescent="0.25">
      <c r="Z260" s="32"/>
      <c r="AD260" s="32"/>
    </row>
    <row r="261" spans="26:30" x14ac:dyDescent="0.25">
      <c r="Z261" s="32"/>
      <c r="AD261" s="32"/>
    </row>
    <row r="262" spans="26:30" x14ac:dyDescent="0.25">
      <c r="Z262" s="32"/>
      <c r="AD262" s="32"/>
    </row>
    <row r="263" spans="26:30" x14ac:dyDescent="0.25">
      <c r="Z263" s="32"/>
      <c r="AD263" s="32"/>
    </row>
    <row r="264" spans="26:30" x14ac:dyDescent="0.25">
      <c r="Z264" s="32"/>
      <c r="AD264" s="32"/>
    </row>
    <row r="265" spans="26:30" x14ac:dyDescent="0.25">
      <c r="Z265" s="32"/>
      <c r="AD265" s="32"/>
    </row>
    <row r="266" spans="26:30" x14ac:dyDescent="0.25">
      <c r="Z266" s="32"/>
      <c r="AD266" s="32"/>
    </row>
    <row r="267" spans="26:30" x14ac:dyDescent="0.25">
      <c r="Z267" s="32"/>
      <c r="AD267" s="32"/>
    </row>
    <row r="268" spans="26:30" x14ac:dyDescent="0.25">
      <c r="Z268" s="32"/>
      <c r="AD268" s="32"/>
    </row>
    <row r="269" spans="26:30" x14ac:dyDescent="0.25">
      <c r="Z269" s="32"/>
      <c r="AD269" s="32"/>
    </row>
    <row r="270" spans="26:30" x14ac:dyDescent="0.25">
      <c r="Z270" s="32"/>
      <c r="AD270" s="32"/>
    </row>
    <row r="271" spans="26:30" x14ac:dyDescent="0.25">
      <c r="Z271" s="32"/>
      <c r="AD271" s="32"/>
    </row>
    <row r="272" spans="26:30" x14ac:dyDescent="0.25">
      <c r="Z272" s="32"/>
      <c r="AD272" s="32"/>
    </row>
    <row r="273" spans="26:30" x14ac:dyDescent="0.25">
      <c r="Z273" s="32"/>
      <c r="AD273" s="32"/>
    </row>
    <row r="274" spans="26:30" x14ac:dyDescent="0.25">
      <c r="Z274" s="32"/>
      <c r="AD274" s="32"/>
    </row>
    <row r="275" spans="26:30" x14ac:dyDescent="0.25">
      <c r="Z275" s="32"/>
      <c r="AD275" s="32"/>
    </row>
    <row r="276" spans="26:30" x14ac:dyDescent="0.25">
      <c r="Z276" s="32"/>
      <c r="AD276" s="32"/>
    </row>
    <row r="277" spans="26:30" x14ac:dyDescent="0.25">
      <c r="Z277" s="32"/>
      <c r="AD277" s="32"/>
    </row>
    <row r="278" spans="26:30" x14ac:dyDescent="0.25">
      <c r="Z278" s="32"/>
      <c r="AD278" s="32"/>
    </row>
    <row r="279" spans="26:30" x14ac:dyDescent="0.25">
      <c r="Z279" s="32"/>
      <c r="AD279" s="32"/>
    </row>
    <row r="280" spans="26:30" x14ac:dyDescent="0.25">
      <c r="Z280" s="32"/>
      <c r="AD280" s="32"/>
    </row>
    <row r="281" spans="26:30" x14ac:dyDescent="0.25">
      <c r="Z281" s="32"/>
      <c r="AD281" s="32"/>
    </row>
    <row r="282" spans="26:30" x14ac:dyDescent="0.25">
      <c r="Z282" s="32"/>
      <c r="AD282" s="32"/>
    </row>
    <row r="283" spans="26:30" x14ac:dyDescent="0.25">
      <c r="Z283" s="32"/>
      <c r="AD283" s="32"/>
    </row>
    <row r="284" spans="26:30" x14ac:dyDescent="0.25">
      <c r="Z284" s="32"/>
      <c r="AD284" s="32"/>
    </row>
    <row r="285" spans="26:30" x14ac:dyDescent="0.25">
      <c r="Z285" s="32"/>
      <c r="AD285" s="32"/>
    </row>
    <row r="286" spans="26:30" x14ac:dyDescent="0.25">
      <c r="Z286" s="32"/>
      <c r="AD286" s="32"/>
    </row>
    <row r="287" spans="26:30" x14ac:dyDescent="0.25">
      <c r="Z287" s="32"/>
      <c r="AD287" s="32"/>
    </row>
    <row r="288" spans="26:30" x14ac:dyDescent="0.25">
      <c r="Z288" s="32"/>
      <c r="AD288" s="32"/>
    </row>
    <row r="289" spans="26:30" x14ac:dyDescent="0.25">
      <c r="Z289" s="32"/>
      <c r="AD289" s="32"/>
    </row>
    <row r="290" spans="26:30" x14ac:dyDescent="0.25">
      <c r="Z290" s="32"/>
      <c r="AD290" s="32"/>
    </row>
    <row r="291" spans="26:30" x14ac:dyDescent="0.25">
      <c r="Z291" s="32"/>
      <c r="AD291" s="32"/>
    </row>
    <row r="292" spans="26:30" x14ac:dyDescent="0.25">
      <c r="Z292" s="32"/>
      <c r="AD292" s="32"/>
    </row>
    <row r="293" spans="26:30" x14ac:dyDescent="0.25">
      <c r="Z293" s="32"/>
      <c r="AD293" s="32"/>
    </row>
    <row r="294" spans="26:30" x14ac:dyDescent="0.25">
      <c r="Z294" s="32"/>
      <c r="AD294" s="32"/>
    </row>
    <row r="295" spans="26:30" x14ac:dyDescent="0.25">
      <c r="Z295" s="32"/>
      <c r="AD295" s="32"/>
    </row>
    <row r="296" spans="26:30" x14ac:dyDescent="0.25">
      <c r="Z296" s="32"/>
      <c r="AD296" s="32"/>
    </row>
    <row r="297" spans="26:30" x14ac:dyDescent="0.25">
      <c r="Z297" s="32"/>
      <c r="AD297" s="32"/>
    </row>
    <row r="298" spans="26:30" x14ac:dyDescent="0.25">
      <c r="Z298" s="32"/>
      <c r="AD298" s="32"/>
    </row>
    <row r="299" spans="26:30" x14ac:dyDescent="0.25">
      <c r="Z299" s="32"/>
      <c r="AD299" s="32"/>
    </row>
    <row r="300" spans="26:30" x14ac:dyDescent="0.25">
      <c r="Z300" s="32"/>
      <c r="AD300" s="32"/>
    </row>
    <row r="301" spans="26:30" x14ac:dyDescent="0.25">
      <c r="Z301" s="32"/>
      <c r="AD301" s="32"/>
    </row>
    <row r="302" spans="26:30" x14ac:dyDescent="0.25">
      <c r="Z302" s="32"/>
      <c r="AD302" s="32"/>
    </row>
    <row r="303" spans="26:30" x14ac:dyDescent="0.25">
      <c r="Z303" s="32"/>
      <c r="AD303" s="32"/>
    </row>
    <row r="304" spans="26:30" x14ac:dyDescent="0.25">
      <c r="Z304" s="32"/>
      <c r="AD304" s="32"/>
    </row>
    <row r="305" spans="26:30" x14ac:dyDescent="0.25">
      <c r="Z305" s="32"/>
      <c r="AD305" s="32"/>
    </row>
    <row r="306" spans="26:30" x14ac:dyDescent="0.25">
      <c r="Z306" s="32"/>
      <c r="AD306" s="32"/>
    </row>
    <row r="307" spans="26:30" x14ac:dyDescent="0.25">
      <c r="Z307" s="32"/>
      <c r="AD307" s="32"/>
    </row>
    <row r="308" spans="26:30" x14ac:dyDescent="0.25">
      <c r="Z308" s="32"/>
      <c r="AD308" s="32"/>
    </row>
    <row r="309" spans="26:30" x14ac:dyDescent="0.25">
      <c r="Z309" s="32"/>
      <c r="AD309" s="32"/>
    </row>
    <row r="310" spans="26:30" x14ac:dyDescent="0.25">
      <c r="Z310" s="32"/>
      <c r="AD310" s="32"/>
    </row>
    <row r="311" spans="26:30" x14ac:dyDescent="0.25">
      <c r="Z311" s="32"/>
      <c r="AD311" s="32"/>
    </row>
    <row r="312" spans="26:30" x14ac:dyDescent="0.25">
      <c r="Z312" s="32"/>
      <c r="AD312" s="32"/>
    </row>
    <row r="313" spans="26:30" x14ac:dyDescent="0.25">
      <c r="Z313" s="32"/>
      <c r="AD313" s="32"/>
    </row>
    <row r="314" spans="26:30" x14ac:dyDescent="0.25">
      <c r="Z314" s="32"/>
      <c r="AD314" s="32"/>
    </row>
    <row r="315" spans="26:30" x14ac:dyDescent="0.25">
      <c r="Z315" s="32"/>
      <c r="AD315" s="32"/>
    </row>
    <row r="316" spans="26:30" x14ac:dyDescent="0.25">
      <c r="Z316" s="32"/>
      <c r="AD316" s="32"/>
    </row>
    <row r="317" spans="26:30" x14ac:dyDescent="0.25">
      <c r="Z317" s="32"/>
      <c r="AD317" s="32"/>
    </row>
    <row r="318" spans="26:30" x14ac:dyDescent="0.25">
      <c r="Z318" s="32"/>
      <c r="AD318" s="32"/>
    </row>
    <row r="319" spans="26:30" x14ac:dyDescent="0.25">
      <c r="Z319" s="32"/>
      <c r="AD319" s="32"/>
    </row>
    <row r="320" spans="26:30" x14ac:dyDescent="0.25">
      <c r="Z320" s="32"/>
      <c r="AD320" s="32"/>
    </row>
    <row r="321" spans="26:30" x14ac:dyDescent="0.25">
      <c r="Z321" s="32"/>
      <c r="AD321" s="32"/>
    </row>
    <row r="322" spans="26:30" x14ac:dyDescent="0.25">
      <c r="Z322" s="32"/>
      <c r="AD322" s="32"/>
    </row>
    <row r="323" spans="26:30" x14ac:dyDescent="0.25">
      <c r="Z323" s="32"/>
      <c r="AD323" s="32"/>
    </row>
    <row r="324" spans="26:30" x14ac:dyDescent="0.25">
      <c r="Z324" s="32"/>
      <c r="AD324" s="32"/>
    </row>
    <row r="325" spans="26:30" x14ac:dyDescent="0.25">
      <c r="Z325" s="32"/>
      <c r="AD325" s="32"/>
    </row>
    <row r="326" spans="26:30" x14ac:dyDescent="0.25">
      <c r="Z326" s="32"/>
      <c r="AD326" s="32"/>
    </row>
    <row r="327" spans="26:30" x14ac:dyDescent="0.25">
      <c r="Z327" s="32"/>
      <c r="AD327" s="32"/>
    </row>
    <row r="328" spans="26:30" x14ac:dyDescent="0.25">
      <c r="Z328" s="32"/>
      <c r="AD328" s="32"/>
    </row>
    <row r="329" spans="26:30" x14ac:dyDescent="0.25">
      <c r="Z329" s="32"/>
      <c r="AD329" s="32"/>
    </row>
    <row r="330" spans="26:30" x14ac:dyDescent="0.25">
      <c r="Z330" s="32"/>
      <c r="AD330" s="32"/>
    </row>
    <row r="331" spans="26:30" x14ac:dyDescent="0.25">
      <c r="Z331" s="32"/>
      <c r="AD331" s="32"/>
    </row>
    <row r="332" spans="26:30" x14ac:dyDescent="0.25">
      <c r="Z332" s="32"/>
      <c r="AD332" s="32"/>
    </row>
    <row r="333" spans="26:30" x14ac:dyDescent="0.25">
      <c r="Z333" s="32"/>
      <c r="AD333" s="32"/>
    </row>
    <row r="334" spans="26:30" x14ac:dyDescent="0.25">
      <c r="Z334" s="32"/>
      <c r="AD334" s="32"/>
    </row>
    <row r="335" spans="26:30" x14ac:dyDescent="0.25">
      <c r="Z335" s="32"/>
      <c r="AD335" s="32"/>
    </row>
    <row r="336" spans="26:30" x14ac:dyDescent="0.25">
      <c r="Z336" s="32"/>
      <c r="AD336" s="32"/>
    </row>
    <row r="337" spans="26:30" x14ac:dyDescent="0.25">
      <c r="Z337" s="32"/>
      <c r="AD337" s="32"/>
    </row>
    <row r="338" spans="26:30" x14ac:dyDescent="0.25">
      <c r="Z338" s="32"/>
      <c r="AD338" s="32"/>
    </row>
    <row r="339" spans="26:30" x14ac:dyDescent="0.25">
      <c r="Z339" s="32"/>
      <c r="AD339" s="32"/>
    </row>
    <row r="340" spans="26:30" x14ac:dyDescent="0.25">
      <c r="Z340" s="32"/>
      <c r="AD340" s="32"/>
    </row>
    <row r="341" spans="26:30" x14ac:dyDescent="0.25">
      <c r="Z341" s="32"/>
      <c r="AD341" s="32"/>
    </row>
    <row r="342" spans="26:30" x14ac:dyDescent="0.25">
      <c r="Z342" s="32"/>
      <c r="AD342" s="32"/>
    </row>
    <row r="343" spans="26:30" x14ac:dyDescent="0.25">
      <c r="Z343" s="32"/>
      <c r="AD343" s="32"/>
    </row>
    <row r="344" spans="26:30" x14ac:dyDescent="0.25">
      <c r="Z344" s="32"/>
      <c r="AD344" s="32"/>
    </row>
    <row r="345" spans="26:30" x14ac:dyDescent="0.25">
      <c r="Z345" s="32"/>
      <c r="AD345" s="32"/>
    </row>
    <row r="346" spans="26:30" x14ac:dyDescent="0.25">
      <c r="Z346" s="32"/>
      <c r="AD346" s="32"/>
    </row>
    <row r="347" spans="26:30" x14ac:dyDescent="0.25">
      <c r="Z347" s="32"/>
      <c r="AD347" s="32"/>
    </row>
    <row r="348" spans="26:30" x14ac:dyDescent="0.25">
      <c r="Z348" s="32"/>
      <c r="AD348" s="32"/>
    </row>
    <row r="349" spans="26:30" x14ac:dyDescent="0.25">
      <c r="Z349" s="32"/>
      <c r="AD349" s="32"/>
    </row>
    <row r="350" spans="26:30" x14ac:dyDescent="0.25">
      <c r="Z350" s="32"/>
      <c r="AD350" s="32"/>
    </row>
    <row r="351" spans="26:30" x14ac:dyDescent="0.25">
      <c r="Z351" s="32"/>
      <c r="AD351" s="32"/>
    </row>
    <row r="352" spans="26:30" x14ac:dyDescent="0.25">
      <c r="Z352" s="32"/>
      <c r="AD352" s="32"/>
    </row>
    <row r="353" spans="26:30" x14ac:dyDescent="0.25">
      <c r="Z353" s="32"/>
      <c r="AD353" s="32"/>
    </row>
    <row r="354" spans="26:30" x14ac:dyDescent="0.25">
      <c r="Z354" s="32"/>
      <c r="AD354" s="32"/>
    </row>
    <row r="355" spans="26:30" x14ac:dyDescent="0.25">
      <c r="Z355" s="32"/>
      <c r="AD355" s="32"/>
    </row>
    <row r="356" spans="26:30" x14ac:dyDescent="0.25">
      <c r="Z356" s="32"/>
      <c r="AD356" s="32"/>
    </row>
    <row r="357" spans="26:30" x14ac:dyDescent="0.25">
      <c r="Z357" s="32"/>
      <c r="AD357" s="32"/>
    </row>
    <row r="358" spans="26:30" x14ac:dyDescent="0.25">
      <c r="Z358" s="32"/>
      <c r="AD358" s="32"/>
    </row>
    <row r="359" spans="26:30" x14ac:dyDescent="0.25">
      <c r="Z359" s="32"/>
      <c r="AD359" s="32"/>
    </row>
    <row r="360" spans="26:30" x14ac:dyDescent="0.25">
      <c r="Z360" s="32"/>
      <c r="AD360" s="32"/>
    </row>
    <row r="361" spans="26:30" x14ac:dyDescent="0.25">
      <c r="Z361" s="32"/>
      <c r="AD361" s="32"/>
    </row>
    <row r="362" spans="26:30" x14ac:dyDescent="0.25">
      <c r="Z362" s="32"/>
      <c r="AD362" s="32"/>
    </row>
    <row r="363" spans="26:30" x14ac:dyDescent="0.25">
      <c r="Z363" s="32"/>
      <c r="AD363" s="32"/>
    </row>
    <row r="364" spans="26:30" x14ac:dyDescent="0.25">
      <c r="Z364" s="32"/>
      <c r="AD364" s="32"/>
    </row>
    <row r="365" spans="26:30" x14ac:dyDescent="0.25">
      <c r="Z365" s="32"/>
      <c r="AD365" s="32"/>
    </row>
    <row r="366" spans="26:30" x14ac:dyDescent="0.25">
      <c r="Z366" s="32"/>
      <c r="AD366" s="32"/>
    </row>
    <row r="367" spans="26:30" x14ac:dyDescent="0.25">
      <c r="Z367" s="32"/>
      <c r="AD367" s="32"/>
    </row>
    <row r="368" spans="26:30" x14ac:dyDescent="0.25">
      <c r="Z368" s="32"/>
      <c r="AD368" s="32"/>
    </row>
    <row r="369" spans="26:30" x14ac:dyDescent="0.25">
      <c r="Z369" s="32"/>
      <c r="AD369" s="32"/>
    </row>
    <row r="370" spans="26:30" x14ac:dyDescent="0.25">
      <c r="Z370" s="32"/>
      <c r="AD370" s="32"/>
    </row>
    <row r="371" spans="26:30" x14ac:dyDescent="0.25">
      <c r="Z371" s="32"/>
      <c r="AD371" s="32"/>
    </row>
    <row r="372" spans="26:30" x14ac:dyDescent="0.25">
      <c r="Z372" s="32"/>
      <c r="AD372" s="32"/>
    </row>
    <row r="373" spans="26:30" x14ac:dyDescent="0.25">
      <c r="Z373" s="32"/>
      <c r="AD373" s="32"/>
    </row>
    <row r="374" spans="26:30" x14ac:dyDescent="0.25">
      <c r="Z374" s="32"/>
      <c r="AD374" s="32"/>
    </row>
    <row r="375" spans="26:30" x14ac:dyDescent="0.25">
      <c r="Z375" s="32"/>
      <c r="AD375" s="32"/>
    </row>
    <row r="376" spans="26:30" x14ac:dyDescent="0.25">
      <c r="Z376" s="32"/>
      <c r="AD376" s="32"/>
    </row>
    <row r="377" spans="26:30" x14ac:dyDescent="0.25">
      <c r="Z377" s="32"/>
      <c r="AD377" s="32"/>
    </row>
    <row r="378" spans="26:30" x14ac:dyDescent="0.25">
      <c r="Z378" s="32"/>
      <c r="AD378" s="32"/>
    </row>
    <row r="379" spans="26:30" x14ac:dyDescent="0.25">
      <c r="Z379" s="32"/>
      <c r="AD379" s="32"/>
    </row>
    <row r="380" spans="26:30" x14ac:dyDescent="0.25">
      <c r="Z380" s="32"/>
      <c r="AD380" s="32"/>
    </row>
    <row r="381" spans="26:30" x14ac:dyDescent="0.25">
      <c r="Z381" s="32"/>
      <c r="AD381" s="32"/>
    </row>
    <row r="382" spans="26:30" x14ac:dyDescent="0.25">
      <c r="Z382" s="32"/>
      <c r="AD382" s="32"/>
    </row>
    <row r="383" spans="26:30" x14ac:dyDescent="0.25">
      <c r="Z383" s="32"/>
      <c r="AD383" s="32"/>
    </row>
    <row r="384" spans="26:30" x14ac:dyDescent="0.25">
      <c r="Z384" s="32"/>
      <c r="AD384" s="32"/>
    </row>
    <row r="385" spans="26:30" x14ac:dyDescent="0.25">
      <c r="Z385" s="32"/>
      <c r="AD385" s="32"/>
    </row>
    <row r="386" spans="26:30" x14ac:dyDescent="0.25">
      <c r="Z386" s="32"/>
      <c r="AD386" s="32"/>
    </row>
    <row r="387" spans="26:30" x14ac:dyDescent="0.25">
      <c r="Z387" s="32"/>
      <c r="AD387" s="32"/>
    </row>
    <row r="388" spans="26:30" x14ac:dyDescent="0.25">
      <c r="Z388" s="32"/>
      <c r="AD388" s="32"/>
    </row>
    <row r="389" spans="26:30" x14ac:dyDescent="0.25">
      <c r="Z389" s="32"/>
      <c r="AD389" s="32"/>
    </row>
    <row r="390" spans="26:30" x14ac:dyDescent="0.25">
      <c r="Z390" s="32"/>
      <c r="AD390" s="32"/>
    </row>
    <row r="391" spans="26:30" x14ac:dyDescent="0.25">
      <c r="Z391" s="32"/>
      <c r="AD391" s="32"/>
    </row>
    <row r="392" spans="26:30" x14ac:dyDescent="0.25">
      <c r="Z392" s="32"/>
      <c r="AD392" s="32"/>
    </row>
    <row r="393" spans="26:30" x14ac:dyDescent="0.25">
      <c r="Z393" s="32"/>
      <c r="AD393" s="32"/>
    </row>
    <row r="394" spans="26:30" x14ac:dyDescent="0.25">
      <c r="Z394" s="32"/>
      <c r="AD394" s="32"/>
    </row>
    <row r="395" spans="26:30" x14ac:dyDescent="0.25">
      <c r="Z395" s="32"/>
      <c r="AD395" s="32"/>
    </row>
    <row r="396" spans="26:30" x14ac:dyDescent="0.25">
      <c r="Z396" s="32"/>
      <c r="AD396" s="32"/>
    </row>
    <row r="397" spans="26:30" x14ac:dyDescent="0.25">
      <c r="Z397" s="32"/>
      <c r="AD397" s="32"/>
    </row>
    <row r="398" spans="26:30" x14ac:dyDescent="0.25">
      <c r="Z398" s="32"/>
      <c r="AD398" s="32"/>
    </row>
    <row r="399" spans="26:30" x14ac:dyDescent="0.25">
      <c r="Z399" s="32"/>
      <c r="AD399" s="32"/>
    </row>
    <row r="400" spans="26:30" x14ac:dyDescent="0.25">
      <c r="Z400" s="32"/>
      <c r="AD400" s="32"/>
    </row>
    <row r="401" spans="26:30" x14ac:dyDescent="0.25">
      <c r="Z401" s="32"/>
      <c r="AD401" s="32"/>
    </row>
    <row r="402" spans="26:30" x14ac:dyDescent="0.25">
      <c r="Z402" s="32"/>
      <c r="AD402" s="32"/>
    </row>
    <row r="403" spans="26:30" x14ac:dyDescent="0.25">
      <c r="Z403" s="32"/>
      <c r="AD403" s="32"/>
    </row>
    <row r="404" spans="26:30" x14ac:dyDescent="0.25">
      <c r="Z404" s="32"/>
      <c r="AD404" s="32"/>
    </row>
    <row r="405" spans="26:30" x14ac:dyDescent="0.25">
      <c r="Z405" s="32"/>
      <c r="AD405" s="32"/>
    </row>
    <row r="406" spans="26:30" x14ac:dyDescent="0.25">
      <c r="Z406" s="32"/>
      <c r="AD406" s="32"/>
    </row>
    <row r="407" spans="26:30" x14ac:dyDescent="0.25">
      <c r="Z407" s="32"/>
      <c r="AD407" s="32"/>
    </row>
    <row r="408" spans="26:30" x14ac:dyDescent="0.25">
      <c r="Z408" s="32"/>
      <c r="AD408" s="32"/>
    </row>
    <row r="409" spans="26:30" x14ac:dyDescent="0.25">
      <c r="Z409" s="32"/>
      <c r="AD409" s="32"/>
    </row>
    <row r="410" spans="26:30" x14ac:dyDescent="0.25">
      <c r="Z410" s="32"/>
      <c r="AD410" s="32"/>
    </row>
    <row r="411" spans="26:30" x14ac:dyDescent="0.25">
      <c r="Z411" s="32"/>
      <c r="AD411" s="32"/>
    </row>
    <row r="412" spans="26:30" x14ac:dyDescent="0.25">
      <c r="Z412" s="32"/>
      <c r="AD412" s="32"/>
    </row>
    <row r="413" spans="26:30" x14ac:dyDescent="0.25">
      <c r="Z413" s="32"/>
      <c r="AD413" s="32"/>
    </row>
    <row r="414" spans="26:30" x14ac:dyDescent="0.25">
      <c r="Z414" s="32"/>
      <c r="AD414" s="32"/>
    </row>
    <row r="415" spans="26:30" x14ac:dyDescent="0.25">
      <c r="Z415" s="32"/>
      <c r="AD415" s="32"/>
    </row>
    <row r="416" spans="26:30" x14ac:dyDescent="0.25">
      <c r="Z416" s="32"/>
      <c r="AD416" s="32"/>
    </row>
    <row r="417" spans="26:30" x14ac:dyDescent="0.25">
      <c r="Z417" s="32"/>
      <c r="AD417" s="32"/>
    </row>
    <row r="418" spans="26:30" x14ac:dyDescent="0.25">
      <c r="Z418" s="32"/>
      <c r="AD418" s="32"/>
    </row>
    <row r="419" spans="26:30" x14ac:dyDescent="0.25">
      <c r="Z419" s="32"/>
      <c r="AD419" s="32"/>
    </row>
    <row r="420" spans="26:30" x14ac:dyDescent="0.25">
      <c r="Z420" s="32"/>
      <c r="AD420" s="32"/>
    </row>
    <row r="421" spans="26:30" x14ac:dyDescent="0.25">
      <c r="Z421" s="32"/>
      <c r="AD421" s="32"/>
    </row>
    <row r="422" spans="26:30" x14ac:dyDescent="0.25">
      <c r="Z422" s="32"/>
      <c r="AD422" s="32"/>
    </row>
    <row r="423" spans="26:30" x14ac:dyDescent="0.25">
      <c r="Z423" s="32"/>
      <c r="AD423" s="32"/>
    </row>
    <row r="424" spans="26:30" x14ac:dyDescent="0.25">
      <c r="Z424" s="32"/>
      <c r="AD424" s="32"/>
    </row>
    <row r="425" spans="26:30" x14ac:dyDescent="0.25">
      <c r="Z425" s="32"/>
      <c r="AD425" s="32"/>
    </row>
    <row r="426" spans="26:30" x14ac:dyDescent="0.25">
      <c r="Z426" s="32"/>
      <c r="AD426" s="32"/>
    </row>
    <row r="427" spans="26:30" x14ac:dyDescent="0.25">
      <c r="Z427" s="32"/>
      <c r="AD427" s="32"/>
    </row>
    <row r="428" spans="26:30" x14ac:dyDescent="0.25">
      <c r="Z428" s="32"/>
      <c r="AD428" s="32"/>
    </row>
    <row r="429" spans="26:30" x14ac:dyDescent="0.25">
      <c r="Z429" s="32"/>
      <c r="AD429" s="32"/>
    </row>
    <row r="430" spans="26:30" x14ac:dyDescent="0.25">
      <c r="Z430" s="32"/>
      <c r="AD430" s="32"/>
    </row>
    <row r="431" spans="26:30" x14ac:dyDescent="0.25">
      <c r="Z431" s="32"/>
      <c r="AD431" s="32"/>
    </row>
    <row r="432" spans="26:30" x14ac:dyDescent="0.25">
      <c r="Z432" s="32"/>
      <c r="AD432" s="32"/>
    </row>
    <row r="433" spans="26:30" x14ac:dyDescent="0.25">
      <c r="Z433" s="32"/>
      <c r="AD433" s="32"/>
    </row>
    <row r="434" spans="26:30" x14ac:dyDescent="0.25">
      <c r="Z434" s="32"/>
      <c r="AD434" s="32"/>
    </row>
    <row r="435" spans="26:30" x14ac:dyDescent="0.25">
      <c r="Z435" s="32"/>
      <c r="AD435" s="32"/>
    </row>
    <row r="436" spans="26:30" x14ac:dyDescent="0.25">
      <c r="Z436" s="32"/>
      <c r="AD436" s="32"/>
    </row>
    <row r="437" spans="26:30" x14ac:dyDescent="0.25">
      <c r="Z437" s="32"/>
      <c r="AD437" s="32"/>
    </row>
    <row r="438" spans="26:30" x14ac:dyDescent="0.25">
      <c r="Z438" s="32"/>
      <c r="AD438" s="32"/>
    </row>
    <row r="439" spans="26:30" x14ac:dyDescent="0.25">
      <c r="Z439" s="32"/>
      <c r="AD439" s="32"/>
    </row>
    <row r="440" spans="26:30" x14ac:dyDescent="0.25">
      <c r="Z440" s="32"/>
      <c r="AD440" s="32"/>
    </row>
    <row r="441" spans="26:30" x14ac:dyDescent="0.25">
      <c r="Z441" s="32"/>
      <c r="AD441" s="32"/>
    </row>
    <row r="442" spans="26:30" x14ac:dyDescent="0.25">
      <c r="Z442" s="32"/>
      <c r="AD442" s="32"/>
    </row>
    <row r="443" spans="26:30" x14ac:dyDescent="0.25">
      <c r="Z443" s="32"/>
      <c r="AD443" s="32"/>
    </row>
    <row r="444" spans="26:30" x14ac:dyDescent="0.25">
      <c r="Z444" s="32"/>
      <c r="AD444" s="32"/>
    </row>
    <row r="445" spans="26:30" x14ac:dyDescent="0.25">
      <c r="Z445" s="32"/>
      <c r="AD445" s="32"/>
    </row>
    <row r="446" spans="26:30" x14ac:dyDescent="0.25">
      <c r="Z446" s="32"/>
      <c r="AD446" s="32"/>
    </row>
    <row r="447" spans="26:30" x14ac:dyDescent="0.25">
      <c r="Z447" s="32"/>
      <c r="AD447" s="32"/>
    </row>
    <row r="448" spans="26:30" x14ac:dyDescent="0.25">
      <c r="Z448" s="32"/>
      <c r="AD448" s="32"/>
    </row>
    <row r="449" spans="26:30" x14ac:dyDescent="0.25">
      <c r="Z449" s="32"/>
      <c r="AD449" s="32"/>
    </row>
    <row r="450" spans="26:30" x14ac:dyDescent="0.25">
      <c r="Z450" s="32"/>
      <c r="AD450" s="32"/>
    </row>
    <row r="451" spans="26:30" x14ac:dyDescent="0.25">
      <c r="Z451" s="32"/>
      <c r="AD451" s="32"/>
    </row>
    <row r="452" spans="26:30" x14ac:dyDescent="0.25">
      <c r="Z452" s="32"/>
      <c r="AD452" s="32"/>
    </row>
    <row r="453" spans="26:30" x14ac:dyDescent="0.25">
      <c r="Z453" s="32"/>
      <c r="AD453" s="32"/>
    </row>
    <row r="454" spans="26:30" x14ac:dyDescent="0.25">
      <c r="Z454" s="32"/>
      <c r="AD454" s="32"/>
    </row>
    <row r="455" spans="26:30" x14ac:dyDescent="0.25">
      <c r="Z455" s="32"/>
      <c r="AD455" s="32"/>
    </row>
    <row r="456" spans="26:30" x14ac:dyDescent="0.25">
      <c r="Z456" s="32"/>
      <c r="AD456" s="32"/>
    </row>
    <row r="457" spans="26:30" x14ac:dyDescent="0.25">
      <c r="Z457" s="32"/>
      <c r="AD457" s="32"/>
    </row>
    <row r="458" spans="26:30" x14ac:dyDescent="0.25">
      <c r="Z458" s="32"/>
      <c r="AD458" s="32"/>
    </row>
    <row r="459" spans="26:30" x14ac:dyDescent="0.25">
      <c r="Z459" s="32"/>
      <c r="AD459" s="32"/>
    </row>
    <row r="460" spans="26:30" x14ac:dyDescent="0.25">
      <c r="Z460" s="32"/>
      <c r="AD460" s="32"/>
    </row>
    <row r="461" spans="26:30" x14ac:dyDescent="0.25">
      <c r="Z461" s="32"/>
      <c r="AD461" s="32"/>
    </row>
    <row r="462" spans="26:30" x14ac:dyDescent="0.25">
      <c r="Z462" s="32"/>
      <c r="AD462" s="32"/>
    </row>
    <row r="463" spans="26:30" x14ac:dyDescent="0.25">
      <c r="Z463" s="32"/>
      <c r="AD463" s="32"/>
    </row>
    <row r="464" spans="26:30" x14ac:dyDescent="0.25">
      <c r="Z464" s="32"/>
      <c r="AD464" s="32"/>
    </row>
    <row r="465" spans="26:30" x14ac:dyDescent="0.25">
      <c r="Z465" s="32"/>
      <c r="AD465" s="32"/>
    </row>
    <row r="466" spans="26:30" x14ac:dyDescent="0.25">
      <c r="Z466" s="32"/>
      <c r="AD466" s="32"/>
    </row>
    <row r="467" spans="26:30" x14ac:dyDescent="0.25">
      <c r="Z467" s="32"/>
      <c r="AD467" s="32"/>
    </row>
    <row r="468" spans="26:30" x14ac:dyDescent="0.25">
      <c r="Z468" s="32"/>
      <c r="AD468" s="32"/>
    </row>
    <row r="469" spans="26:30" x14ac:dyDescent="0.25">
      <c r="Z469" s="32"/>
      <c r="AD469" s="32"/>
    </row>
    <row r="470" spans="26:30" x14ac:dyDescent="0.25">
      <c r="Z470" s="32"/>
      <c r="AD470" s="32"/>
    </row>
    <row r="471" spans="26:30" x14ac:dyDescent="0.25">
      <c r="Z471" s="32"/>
      <c r="AD471" s="32"/>
    </row>
    <row r="472" spans="26:30" x14ac:dyDescent="0.25">
      <c r="Z472" s="32"/>
      <c r="AD472" s="32"/>
    </row>
    <row r="473" spans="26:30" x14ac:dyDescent="0.25">
      <c r="Z473" s="32"/>
      <c r="AD473" s="32"/>
    </row>
    <row r="474" spans="26:30" x14ac:dyDescent="0.25">
      <c r="Z474" s="32"/>
      <c r="AD474" s="32"/>
    </row>
    <row r="475" spans="26:30" x14ac:dyDescent="0.25">
      <c r="Z475" s="32"/>
      <c r="AD475" s="32"/>
    </row>
    <row r="476" spans="26:30" x14ac:dyDescent="0.25">
      <c r="Z476" s="32"/>
      <c r="AD476" s="32"/>
    </row>
    <row r="477" spans="26:30" x14ac:dyDescent="0.25">
      <c r="Z477" s="32"/>
      <c r="AD477" s="32"/>
    </row>
    <row r="478" spans="26:30" x14ac:dyDescent="0.25">
      <c r="Z478" s="32"/>
      <c r="AD478" s="32"/>
    </row>
    <row r="479" spans="26:30" x14ac:dyDescent="0.25">
      <c r="Z479" s="32"/>
      <c r="AD479" s="32"/>
    </row>
    <row r="480" spans="26:30" x14ac:dyDescent="0.25">
      <c r="Z480" s="32"/>
      <c r="AD480" s="32"/>
    </row>
    <row r="481" spans="26:30" x14ac:dyDescent="0.25">
      <c r="Z481" s="32"/>
      <c r="AD481" s="32"/>
    </row>
    <row r="482" spans="26:30" x14ac:dyDescent="0.25">
      <c r="Z482" s="32"/>
      <c r="AD482" s="32"/>
    </row>
    <row r="483" spans="26:30" x14ac:dyDescent="0.25">
      <c r="Z483" s="32"/>
      <c r="AD483" s="32"/>
    </row>
    <row r="484" spans="26:30" x14ac:dyDescent="0.25">
      <c r="Z484" s="32"/>
      <c r="AD484" s="32"/>
    </row>
    <row r="485" spans="26:30" x14ac:dyDescent="0.25">
      <c r="Z485" s="32"/>
      <c r="AD485" s="32"/>
    </row>
    <row r="486" spans="26:30" x14ac:dyDescent="0.25">
      <c r="Z486" s="32"/>
      <c r="AD486" s="32"/>
    </row>
    <row r="487" spans="26:30" x14ac:dyDescent="0.25">
      <c r="Z487" s="32"/>
      <c r="AD487" s="32"/>
    </row>
    <row r="488" spans="26:30" x14ac:dyDescent="0.25">
      <c r="Z488" s="32"/>
      <c r="AD488" s="32"/>
    </row>
    <row r="489" spans="26:30" x14ac:dyDescent="0.25">
      <c r="Z489" s="32"/>
      <c r="AD489" s="32"/>
    </row>
    <row r="490" spans="26:30" x14ac:dyDescent="0.25">
      <c r="Z490" s="32"/>
      <c r="AD490" s="32"/>
    </row>
    <row r="491" spans="26:30" x14ac:dyDescent="0.25">
      <c r="Z491" s="32"/>
      <c r="AD491" s="32"/>
    </row>
    <row r="492" spans="26:30" x14ac:dyDescent="0.25">
      <c r="Z492" s="32"/>
      <c r="AD492" s="32"/>
    </row>
    <row r="493" spans="26:30" x14ac:dyDescent="0.25">
      <c r="Z493" s="32"/>
      <c r="AD493" s="32"/>
    </row>
    <row r="494" spans="26:30" x14ac:dyDescent="0.25">
      <c r="Z494" s="32"/>
      <c r="AD494" s="32"/>
    </row>
    <row r="495" spans="26:30" x14ac:dyDescent="0.25">
      <c r="Z495" s="32"/>
      <c r="AD495" s="32"/>
    </row>
    <row r="496" spans="26:30" x14ac:dyDescent="0.25">
      <c r="Z496" s="32"/>
      <c r="AD496" s="32"/>
    </row>
    <row r="497" spans="26:30" x14ac:dyDescent="0.25">
      <c r="Z497" s="32"/>
      <c r="AD497" s="32"/>
    </row>
    <row r="498" spans="26:30" x14ac:dyDescent="0.25">
      <c r="Z498" s="32"/>
      <c r="AD498" s="32"/>
    </row>
    <row r="499" spans="26:30" x14ac:dyDescent="0.25">
      <c r="Z499" s="32"/>
      <c r="AD499" s="32"/>
    </row>
    <row r="500" spans="26:30" x14ac:dyDescent="0.25">
      <c r="Z500" s="32"/>
      <c r="AD500" s="32"/>
    </row>
    <row r="501" spans="26:30" x14ac:dyDescent="0.25">
      <c r="Z501" s="32"/>
      <c r="AD501" s="32"/>
    </row>
    <row r="502" spans="26:30" x14ac:dyDescent="0.25">
      <c r="Z502" s="32"/>
      <c r="AD502" s="32"/>
    </row>
    <row r="503" spans="26:30" x14ac:dyDescent="0.25">
      <c r="Z503" s="32"/>
      <c r="AD503" s="32"/>
    </row>
    <row r="504" spans="26:30" x14ac:dyDescent="0.25">
      <c r="Z504" s="32"/>
      <c r="AD504" s="32"/>
    </row>
    <row r="505" spans="26:30" x14ac:dyDescent="0.25">
      <c r="Z505" s="32"/>
      <c r="AD505" s="32"/>
    </row>
    <row r="506" spans="26:30" x14ac:dyDescent="0.25">
      <c r="Z506" s="32"/>
      <c r="AD506" s="32"/>
    </row>
    <row r="507" spans="26:30" x14ac:dyDescent="0.25">
      <c r="Z507" s="32"/>
      <c r="AD507" s="32"/>
    </row>
    <row r="508" spans="26:30" x14ac:dyDescent="0.25">
      <c r="Z508" s="32"/>
      <c r="AD508" s="32"/>
    </row>
    <row r="509" spans="26:30" x14ac:dyDescent="0.25">
      <c r="Z509" s="32"/>
      <c r="AD509" s="32"/>
    </row>
    <row r="510" spans="26:30" x14ac:dyDescent="0.25">
      <c r="Z510" s="32"/>
      <c r="AD510" s="32"/>
    </row>
    <row r="511" spans="26:30" x14ac:dyDescent="0.25">
      <c r="Z511" s="32"/>
      <c r="AD511" s="32"/>
    </row>
    <row r="512" spans="26:30" x14ac:dyDescent="0.25">
      <c r="Z512" s="32"/>
      <c r="AD512" s="32"/>
    </row>
    <row r="513" spans="26:30" x14ac:dyDescent="0.25">
      <c r="Z513" s="32"/>
      <c r="AD513" s="32"/>
    </row>
    <row r="514" spans="26:30" x14ac:dyDescent="0.25">
      <c r="Z514" s="32"/>
      <c r="AD514" s="32"/>
    </row>
    <row r="515" spans="26:30" x14ac:dyDescent="0.25">
      <c r="Z515" s="32"/>
      <c r="AD515" s="32"/>
    </row>
    <row r="516" spans="26:30" x14ac:dyDescent="0.25">
      <c r="Z516" s="32"/>
      <c r="AD516" s="32"/>
    </row>
    <row r="517" spans="26:30" x14ac:dyDescent="0.25">
      <c r="Z517" s="32"/>
      <c r="AD517" s="32"/>
    </row>
    <row r="518" spans="26:30" x14ac:dyDescent="0.25">
      <c r="Z518" s="32"/>
      <c r="AD518" s="32"/>
    </row>
    <row r="519" spans="26:30" x14ac:dyDescent="0.25">
      <c r="Z519" s="32"/>
      <c r="AD519" s="32"/>
    </row>
    <row r="520" spans="26:30" x14ac:dyDescent="0.25">
      <c r="Z520" s="32"/>
      <c r="AD520" s="32"/>
    </row>
    <row r="521" spans="26:30" x14ac:dyDescent="0.25">
      <c r="Z521" s="32"/>
      <c r="AD521" s="32"/>
    </row>
    <row r="522" spans="26:30" x14ac:dyDescent="0.25">
      <c r="Z522" s="32"/>
      <c r="AD522" s="32"/>
    </row>
    <row r="523" spans="26:30" x14ac:dyDescent="0.25">
      <c r="Z523" s="32"/>
      <c r="AD523" s="32"/>
    </row>
    <row r="524" spans="26:30" x14ac:dyDescent="0.25">
      <c r="Z524" s="32"/>
      <c r="AD524" s="32"/>
    </row>
    <row r="525" spans="26:30" x14ac:dyDescent="0.25">
      <c r="Z525" s="32"/>
      <c r="AD525" s="32"/>
    </row>
    <row r="526" spans="26:30" x14ac:dyDescent="0.25">
      <c r="Z526" s="32"/>
      <c r="AD526" s="32"/>
    </row>
    <row r="527" spans="26:30" x14ac:dyDescent="0.25">
      <c r="Z527" s="32"/>
      <c r="AD527" s="32"/>
    </row>
    <row r="528" spans="26:30" x14ac:dyDescent="0.25">
      <c r="Z528" s="32"/>
      <c r="AD528" s="32"/>
    </row>
    <row r="529" spans="26:30" x14ac:dyDescent="0.25">
      <c r="Z529" s="32"/>
      <c r="AD529" s="32"/>
    </row>
    <row r="530" spans="26:30" x14ac:dyDescent="0.25">
      <c r="Z530" s="32"/>
      <c r="AD530" s="32"/>
    </row>
    <row r="531" spans="26:30" x14ac:dyDescent="0.25">
      <c r="Z531" s="32"/>
      <c r="AD531" s="32"/>
    </row>
    <row r="532" spans="26:30" x14ac:dyDescent="0.25">
      <c r="Z532" s="32"/>
      <c r="AD532" s="32"/>
    </row>
    <row r="533" spans="26:30" x14ac:dyDescent="0.25">
      <c r="Z533" s="32"/>
      <c r="AD533" s="32"/>
    </row>
    <row r="534" spans="26:30" x14ac:dyDescent="0.25">
      <c r="Z534" s="32"/>
      <c r="AD534" s="32"/>
    </row>
    <row r="535" spans="26:30" x14ac:dyDescent="0.25">
      <c r="Z535" s="32"/>
      <c r="AD535" s="32"/>
    </row>
    <row r="536" spans="26:30" x14ac:dyDescent="0.25">
      <c r="Z536" s="32"/>
      <c r="AD536" s="32"/>
    </row>
    <row r="537" spans="26:30" x14ac:dyDescent="0.25">
      <c r="Z537" s="32"/>
      <c r="AD537" s="32"/>
    </row>
    <row r="538" spans="26:30" x14ac:dyDescent="0.25">
      <c r="Z538" s="32"/>
      <c r="AD538" s="32"/>
    </row>
    <row r="539" spans="26:30" x14ac:dyDescent="0.25">
      <c r="Z539" s="32"/>
      <c r="AD539" s="32"/>
    </row>
    <row r="540" spans="26:30" x14ac:dyDescent="0.25">
      <c r="Z540" s="32"/>
      <c r="AD540" s="32"/>
    </row>
    <row r="541" spans="26:30" x14ac:dyDescent="0.25">
      <c r="Z541" s="32"/>
      <c r="AD541" s="32"/>
    </row>
    <row r="542" spans="26:30" x14ac:dyDescent="0.25">
      <c r="Z542" s="32"/>
      <c r="AD542" s="32"/>
    </row>
    <row r="543" spans="26:30" x14ac:dyDescent="0.25">
      <c r="Z543" s="32"/>
      <c r="AD543" s="32"/>
    </row>
    <row r="544" spans="26:30" x14ac:dyDescent="0.25">
      <c r="Z544" s="32"/>
      <c r="AD544" s="32"/>
    </row>
    <row r="545" spans="26:30" x14ac:dyDescent="0.25">
      <c r="Z545" s="32"/>
      <c r="AD545" s="32"/>
    </row>
    <row r="546" spans="26:30" x14ac:dyDescent="0.25">
      <c r="Z546" s="32"/>
      <c r="AD546" s="32"/>
    </row>
    <row r="547" spans="26:30" x14ac:dyDescent="0.25">
      <c r="Z547" s="32"/>
      <c r="AD547" s="32"/>
    </row>
    <row r="548" spans="26:30" x14ac:dyDescent="0.25">
      <c r="Z548" s="32"/>
      <c r="AD548" s="32"/>
    </row>
    <row r="549" spans="26:30" x14ac:dyDescent="0.25">
      <c r="Z549" s="32"/>
      <c r="AD549" s="32"/>
    </row>
    <row r="550" spans="26:30" x14ac:dyDescent="0.25">
      <c r="Z550" s="32"/>
      <c r="AD550" s="32"/>
    </row>
    <row r="551" spans="26:30" x14ac:dyDescent="0.25">
      <c r="Z551" s="32"/>
      <c r="AD551" s="32"/>
    </row>
    <row r="552" spans="26:30" x14ac:dyDescent="0.25">
      <c r="Z552" s="32"/>
      <c r="AD552" s="32"/>
    </row>
    <row r="553" spans="26:30" x14ac:dyDescent="0.25">
      <c r="Z553" s="32"/>
      <c r="AD553" s="32"/>
    </row>
    <row r="554" spans="26:30" x14ac:dyDescent="0.25">
      <c r="Z554" s="32"/>
      <c r="AD554" s="32"/>
    </row>
    <row r="555" spans="26:30" x14ac:dyDescent="0.25">
      <c r="Z555" s="32"/>
      <c r="AD555" s="32"/>
    </row>
    <row r="556" spans="26:30" x14ac:dyDescent="0.25">
      <c r="Z556" s="32"/>
      <c r="AD556" s="32"/>
    </row>
    <row r="557" spans="26:30" x14ac:dyDescent="0.25">
      <c r="Z557" s="32"/>
      <c r="AD557" s="32"/>
    </row>
    <row r="558" spans="26:30" x14ac:dyDescent="0.25">
      <c r="Z558" s="32"/>
      <c r="AD558" s="32"/>
    </row>
    <row r="559" spans="26:30" x14ac:dyDescent="0.25">
      <c r="Z559" s="32"/>
      <c r="AD559" s="32"/>
    </row>
    <row r="560" spans="26:30" x14ac:dyDescent="0.25">
      <c r="Z560" s="32"/>
      <c r="AD560" s="32"/>
    </row>
    <row r="561" spans="26:30" x14ac:dyDescent="0.25">
      <c r="Z561" s="32"/>
      <c r="AD561" s="32"/>
    </row>
    <row r="562" spans="26:30" x14ac:dyDescent="0.25">
      <c r="Z562" s="32"/>
      <c r="AD562" s="32"/>
    </row>
    <row r="563" spans="26:30" x14ac:dyDescent="0.25">
      <c r="Z563" s="32"/>
      <c r="AD563" s="32"/>
    </row>
    <row r="564" spans="26:30" x14ac:dyDescent="0.25">
      <c r="Z564" s="32"/>
      <c r="AD564" s="32"/>
    </row>
    <row r="565" spans="26:30" x14ac:dyDescent="0.25">
      <c r="Z565" s="32"/>
      <c r="AD565" s="32"/>
    </row>
    <row r="566" spans="26:30" x14ac:dyDescent="0.25">
      <c r="Z566" s="32"/>
      <c r="AD566" s="32"/>
    </row>
    <row r="567" spans="26:30" x14ac:dyDescent="0.25">
      <c r="Z567" s="32"/>
      <c r="AD567" s="32"/>
    </row>
    <row r="568" spans="26:30" x14ac:dyDescent="0.25">
      <c r="Z568" s="32"/>
      <c r="AD568" s="32"/>
    </row>
    <row r="569" spans="26:30" x14ac:dyDescent="0.25">
      <c r="Z569" s="32"/>
      <c r="AD569" s="32"/>
    </row>
    <row r="570" spans="26:30" x14ac:dyDescent="0.25">
      <c r="Z570" s="32"/>
      <c r="AD570" s="32"/>
    </row>
    <row r="571" spans="26:30" x14ac:dyDescent="0.25">
      <c r="Z571" s="32"/>
      <c r="AD571" s="32"/>
    </row>
    <row r="572" spans="26:30" x14ac:dyDescent="0.25">
      <c r="Z572" s="32"/>
      <c r="AD572" s="32"/>
    </row>
    <row r="573" spans="26:30" x14ac:dyDescent="0.25">
      <c r="Z573" s="32"/>
      <c r="AD573" s="32"/>
    </row>
    <row r="574" spans="26:30" x14ac:dyDescent="0.25">
      <c r="Z574" s="32"/>
      <c r="AD574" s="32"/>
    </row>
    <row r="575" spans="26:30" x14ac:dyDescent="0.25">
      <c r="Z575" s="32"/>
      <c r="AD575" s="32"/>
    </row>
    <row r="576" spans="26:30" x14ac:dyDescent="0.25">
      <c r="Z576" s="32"/>
      <c r="AD576" s="32"/>
    </row>
    <row r="577" spans="26:30" x14ac:dyDescent="0.25">
      <c r="Z577" s="32"/>
      <c r="AD577" s="32"/>
    </row>
    <row r="578" spans="26:30" x14ac:dyDescent="0.25">
      <c r="Z578" s="32"/>
      <c r="AD578" s="32"/>
    </row>
    <row r="579" spans="26:30" x14ac:dyDescent="0.25">
      <c r="Z579" s="32"/>
      <c r="AD579" s="32"/>
    </row>
    <row r="580" spans="26:30" x14ac:dyDescent="0.25">
      <c r="Z580" s="32"/>
      <c r="AD580" s="32"/>
    </row>
    <row r="581" spans="26:30" x14ac:dyDescent="0.25">
      <c r="Z581" s="32"/>
      <c r="AD581" s="32"/>
    </row>
    <row r="582" spans="26:30" x14ac:dyDescent="0.25">
      <c r="Z582" s="32"/>
      <c r="AD582" s="32"/>
    </row>
    <row r="583" spans="26:30" x14ac:dyDescent="0.25">
      <c r="Z583" s="32"/>
      <c r="AD583" s="32"/>
    </row>
    <row r="584" spans="26:30" x14ac:dyDescent="0.25">
      <c r="Z584" s="32"/>
      <c r="AD584" s="32"/>
    </row>
    <row r="585" spans="26:30" x14ac:dyDescent="0.25">
      <c r="Z585" s="32"/>
      <c r="AD585" s="32"/>
    </row>
    <row r="586" spans="26:30" x14ac:dyDescent="0.25">
      <c r="Z586" s="32"/>
      <c r="AD586" s="32"/>
    </row>
    <row r="587" spans="26:30" x14ac:dyDescent="0.25">
      <c r="Z587" s="32"/>
      <c r="AD587" s="32"/>
    </row>
    <row r="588" spans="26:30" x14ac:dyDescent="0.25">
      <c r="Z588" s="32"/>
      <c r="AD588" s="32"/>
    </row>
    <row r="589" spans="26:30" x14ac:dyDescent="0.25">
      <c r="Z589" s="32"/>
      <c r="AD589" s="32"/>
    </row>
    <row r="590" spans="26:30" x14ac:dyDescent="0.25">
      <c r="Z590" s="32"/>
      <c r="AD590" s="32"/>
    </row>
    <row r="591" spans="26:30" x14ac:dyDescent="0.25">
      <c r="Z591" s="32"/>
      <c r="AD591" s="32"/>
    </row>
    <row r="592" spans="26:30" x14ac:dyDescent="0.25">
      <c r="Z592" s="32"/>
      <c r="AD592" s="32"/>
    </row>
    <row r="593" spans="26:30" x14ac:dyDescent="0.25">
      <c r="Z593" s="32"/>
      <c r="AD593" s="32"/>
    </row>
    <row r="594" spans="26:30" x14ac:dyDescent="0.25">
      <c r="Z594" s="32"/>
      <c r="AD594" s="32"/>
    </row>
    <row r="595" spans="26:30" x14ac:dyDescent="0.25">
      <c r="Z595" s="32"/>
      <c r="AD595" s="32"/>
    </row>
    <row r="596" spans="26:30" x14ac:dyDescent="0.25">
      <c r="Z596" s="32"/>
      <c r="AD596" s="32"/>
    </row>
    <row r="597" spans="26:30" x14ac:dyDescent="0.25">
      <c r="Z597" s="32"/>
      <c r="AD597" s="32"/>
    </row>
    <row r="598" spans="26:30" x14ac:dyDescent="0.25">
      <c r="Z598" s="32"/>
      <c r="AD598" s="32"/>
    </row>
    <row r="599" spans="26:30" x14ac:dyDescent="0.25">
      <c r="Z599" s="32"/>
      <c r="AD599" s="32"/>
    </row>
    <row r="600" spans="26:30" x14ac:dyDescent="0.25">
      <c r="Z600" s="32"/>
      <c r="AD600" s="32"/>
    </row>
    <row r="601" spans="26:30" x14ac:dyDescent="0.25">
      <c r="Z601" s="32"/>
      <c r="AD601" s="32"/>
    </row>
    <row r="602" spans="26:30" x14ac:dyDescent="0.25">
      <c r="Z602" s="32"/>
      <c r="AD602" s="32"/>
    </row>
    <row r="603" spans="26:30" x14ac:dyDescent="0.25">
      <c r="Z603" s="32"/>
      <c r="AD603" s="32"/>
    </row>
    <row r="604" spans="26:30" x14ac:dyDescent="0.25">
      <c r="Z604" s="32"/>
      <c r="AD604" s="32"/>
    </row>
    <row r="605" spans="26:30" x14ac:dyDescent="0.25">
      <c r="Z605" s="32"/>
      <c r="AD605" s="32"/>
    </row>
    <row r="606" spans="26:30" x14ac:dyDescent="0.25">
      <c r="Z606" s="32"/>
      <c r="AD606" s="32"/>
    </row>
    <row r="607" spans="26:30" x14ac:dyDescent="0.25">
      <c r="Z607" s="32"/>
      <c r="AD607" s="32"/>
    </row>
    <row r="608" spans="26:30" x14ac:dyDescent="0.25">
      <c r="Z608" s="32"/>
      <c r="AD608" s="32"/>
    </row>
    <row r="609" spans="26:30" x14ac:dyDescent="0.25">
      <c r="Z609" s="32"/>
      <c r="AD609" s="32"/>
    </row>
    <row r="610" spans="26:30" x14ac:dyDescent="0.25">
      <c r="Z610" s="32"/>
      <c r="AD610" s="32"/>
    </row>
    <row r="611" spans="26:30" x14ac:dyDescent="0.25">
      <c r="Z611" s="32"/>
      <c r="AD611" s="32"/>
    </row>
    <row r="612" spans="26:30" x14ac:dyDescent="0.25">
      <c r="Z612" s="32"/>
      <c r="AD612" s="32"/>
    </row>
    <row r="613" spans="26:30" x14ac:dyDescent="0.25">
      <c r="Z613" s="32"/>
      <c r="AD613" s="32"/>
    </row>
    <row r="614" spans="26:30" x14ac:dyDescent="0.25">
      <c r="Z614" s="32"/>
      <c r="AD614" s="32"/>
    </row>
    <row r="615" spans="26:30" x14ac:dyDescent="0.25">
      <c r="Z615" s="32"/>
      <c r="AD615" s="32"/>
    </row>
    <row r="616" spans="26:30" x14ac:dyDescent="0.25">
      <c r="Z616" s="32"/>
      <c r="AD616" s="32"/>
    </row>
    <row r="617" spans="26:30" x14ac:dyDescent="0.25">
      <c r="Z617" s="32"/>
      <c r="AD617" s="32"/>
    </row>
    <row r="618" spans="26:30" x14ac:dyDescent="0.25">
      <c r="Z618" s="32"/>
      <c r="AD618" s="32"/>
    </row>
    <row r="619" spans="26:30" x14ac:dyDescent="0.25">
      <c r="Z619" s="32"/>
      <c r="AD619" s="32"/>
    </row>
    <row r="620" spans="26:30" x14ac:dyDescent="0.25">
      <c r="Z620" s="32"/>
      <c r="AD620" s="32"/>
    </row>
    <row r="621" spans="26:30" x14ac:dyDescent="0.25">
      <c r="Z621" s="32"/>
      <c r="AD621" s="32"/>
    </row>
    <row r="622" spans="26:30" x14ac:dyDescent="0.25">
      <c r="Z622" s="32"/>
      <c r="AD622" s="32"/>
    </row>
    <row r="623" spans="26:30" x14ac:dyDescent="0.25">
      <c r="Z623" s="32"/>
      <c r="AD623" s="32"/>
    </row>
    <row r="624" spans="26:30" x14ac:dyDescent="0.25">
      <c r="Z624" s="32"/>
      <c r="AD624" s="32"/>
    </row>
    <row r="625" spans="26:30" x14ac:dyDescent="0.25">
      <c r="Z625" s="32"/>
      <c r="AD625" s="32"/>
    </row>
    <row r="626" spans="26:30" x14ac:dyDescent="0.25">
      <c r="Z626" s="32"/>
      <c r="AD626" s="32"/>
    </row>
    <row r="627" spans="26:30" x14ac:dyDescent="0.25">
      <c r="Z627" s="32"/>
      <c r="AD627" s="32"/>
    </row>
    <row r="628" spans="26:30" x14ac:dyDescent="0.25">
      <c r="Z628" s="32"/>
      <c r="AD628" s="32"/>
    </row>
    <row r="629" spans="26:30" x14ac:dyDescent="0.25">
      <c r="Z629" s="32"/>
      <c r="AD629" s="32"/>
    </row>
    <row r="630" spans="26:30" x14ac:dyDescent="0.25">
      <c r="Z630" s="32"/>
      <c r="AD630" s="32"/>
    </row>
    <row r="631" spans="26:30" x14ac:dyDescent="0.25">
      <c r="Z631" s="32"/>
      <c r="AD631" s="32"/>
    </row>
    <row r="632" spans="26:30" x14ac:dyDescent="0.25">
      <c r="Z632" s="32"/>
      <c r="AD632" s="32"/>
    </row>
    <row r="633" spans="26:30" x14ac:dyDescent="0.25">
      <c r="Z633" s="32"/>
      <c r="AD633" s="32"/>
    </row>
    <row r="634" spans="26:30" x14ac:dyDescent="0.25">
      <c r="Z634" s="32"/>
      <c r="AD634" s="32"/>
    </row>
    <row r="635" spans="26:30" x14ac:dyDescent="0.25">
      <c r="Z635" s="32"/>
      <c r="AD635" s="32"/>
    </row>
    <row r="636" spans="26:30" x14ac:dyDescent="0.25">
      <c r="Z636" s="32"/>
      <c r="AD636" s="32"/>
    </row>
    <row r="637" spans="26:30" x14ac:dyDescent="0.25">
      <c r="Z637" s="32"/>
      <c r="AD637" s="32"/>
    </row>
    <row r="638" spans="26:30" x14ac:dyDescent="0.25">
      <c r="Z638" s="32"/>
      <c r="AD638" s="32"/>
    </row>
    <row r="639" spans="26:30" x14ac:dyDescent="0.25">
      <c r="Z639" s="32"/>
      <c r="AD639" s="32"/>
    </row>
    <row r="640" spans="26:30" x14ac:dyDescent="0.25">
      <c r="Z640" s="32"/>
      <c r="AD640" s="32"/>
    </row>
    <row r="641" spans="26:30" x14ac:dyDescent="0.25">
      <c r="Z641" s="32"/>
      <c r="AD641" s="32"/>
    </row>
    <row r="642" spans="26:30" x14ac:dyDescent="0.25">
      <c r="Z642" s="32"/>
      <c r="AD642" s="32"/>
    </row>
    <row r="643" spans="26:30" x14ac:dyDescent="0.25">
      <c r="Z643" s="32"/>
      <c r="AD643" s="32"/>
    </row>
    <row r="644" spans="26:30" x14ac:dyDescent="0.25">
      <c r="Z644" s="32"/>
      <c r="AD644" s="32"/>
    </row>
    <row r="645" spans="26:30" x14ac:dyDescent="0.25">
      <c r="Z645" s="32"/>
      <c r="AD645" s="32"/>
    </row>
    <row r="646" spans="26:30" x14ac:dyDescent="0.25">
      <c r="Z646" s="32"/>
      <c r="AD646" s="32"/>
    </row>
    <row r="647" spans="26:30" x14ac:dyDescent="0.25">
      <c r="Z647" s="32"/>
      <c r="AD647" s="32"/>
    </row>
    <row r="648" spans="26:30" x14ac:dyDescent="0.25">
      <c r="Z648" s="32"/>
      <c r="AD648" s="32"/>
    </row>
    <row r="649" spans="26:30" x14ac:dyDescent="0.25">
      <c r="Z649" s="32"/>
      <c r="AD649" s="32"/>
    </row>
    <row r="650" spans="26:30" x14ac:dyDescent="0.25">
      <c r="Z650" s="32"/>
      <c r="AD650" s="32"/>
    </row>
    <row r="651" spans="26:30" x14ac:dyDescent="0.25">
      <c r="Z651" s="32"/>
      <c r="AD651" s="32"/>
    </row>
    <row r="652" spans="26:30" x14ac:dyDescent="0.25">
      <c r="Z652" s="32"/>
      <c r="AD652" s="32"/>
    </row>
    <row r="653" spans="26:30" x14ac:dyDescent="0.25">
      <c r="Z653" s="32"/>
      <c r="AD653" s="32"/>
    </row>
    <row r="654" spans="26:30" x14ac:dyDescent="0.25">
      <c r="Z654" s="32"/>
      <c r="AD654" s="32"/>
    </row>
    <row r="655" spans="26:30" x14ac:dyDescent="0.25">
      <c r="Z655" s="32"/>
      <c r="AD655" s="32"/>
    </row>
    <row r="656" spans="26:30" x14ac:dyDescent="0.25">
      <c r="Z656" s="32"/>
      <c r="AD656" s="32"/>
    </row>
    <row r="657" spans="26:30" x14ac:dyDescent="0.25">
      <c r="Z657" s="32"/>
      <c r="AD657" s="32"/>
    </row>
    <row r="658" spans="26:30" x14ac:dyDescent="0.25">
      <c r="Z658" s="32"/>
      <c r="AD658" s="32"/>
    </row>
    <row r="659" spans="26:30" x14ac:dyDescent="0.25">
      <c r="Z659" s="32"/>
      <c r="AD659" s="32"/>
    </row>
    <row r="660" spans="26:30" x14ac:dyDescent="0.25">
      <c r="Z660" s="32"/>
      <c r="AD660" s="32"/>
    </row>
    <row r="661" spans="26:30" x14ac:dyDescent="0.25">
      <c r="Z661" s="32"/>
      <c r="AD661" s="32"/>
    </row>
    <row r="662" spans="26:30" x14ac:dyDescent="0.25">
      <c r="Z662" s="32"/>
      <c r="AD662" s="32"/>
    </row>
    <row r="663" spans="26:30" x14ac:dyDescent="0.25">
      <c r="Z663" s="32"/>
      <c r="AD663" s="32"/>
    </row>
    <row r="664" spans="26:30" x14ac:dyDescent="0.25">
      <c r="Z664" s="32"/>
      <c r="AD664" s="32"/>
    </row>
    <row r="665" spans="26:30" x14ac:dyDescent="0.25">
      <c r="Z665" s="32"/>
      <c r="AD665" s="32"/>
    </row>
    <row r="666" spans="26:30" x14ac:dyDescent="0.25">
      <c r="Z666" s="32"/>
      <c r="AD666" s="32"/>
    </row>
    <row r="667" spans="26:30" x14ac:dyDescent="0.25">
      <c r="Z667" s="32"/>
      <c r="AD667" s="32"/>
    </row>
    <row r="668" spans="26:30" x14ac:dyDescent="0.25">
      <c r="Z668" s="32"/>
      <c r="AD668" s="32"/>
    </row>
    <row r="669" spans="26:30" x14ac:dyDescent="0.25">
      <c r="Z669" s="32"/>
      <c r="AD669" s="32"/>
    </row>
    <row r="670" spans="26:30" x14ac:dyDescent="0.25">
      <c r="Z670" s="32"/>
      <c r="AD670" s="32"/>
    </row>
    <row r="671" spans="26:30" x14ac:dyDescent="0.25">
      <c r="Z671" s="32"/>
      <c r="AD671" s="32"/>
    </row>
    <row r="672" spans="26:30" x14ac:dyDescent="0.25">
      <c r="Z672" s="32"/>
      <c r="AD672" s="32"/>
    </row>
    <row r="673" spans="26:30" x14ac:dyDescent="0.25">
      <c r="Z673" s="32"/>
      <c r="AD673" s="32"/>
    </row>
    <row r="674" spans="26:30" x14ac:dyDescent="0.25">
      <c r="Z674" s="32"/>
      <c r="AD674" s="32"/>
    </row>
    <row r="675" spans="26:30" x14ac:dyDescent="0.25">
      <c r="Z675" s="32"/>
      <c r="AD675" s="32"/>
    </row>
    <row r="676" spans="26:30" x14ac:dyDescent="0.25">
      <c r="Z676" s="32"/>
      <c r="AD676" s="32"/>
    </row>
    <row r="677" spans="26:30" x14ac:dyDescent="0.25">
      <c r="Z677" s="32"/>
      <c r="AD677" s="32"/>
    </row>
    <row r="678" spans="26:30" x14ac:dyDescent="0.25">
      <c r="Z678" s="32"/>
      <c r="AD678" s="32"/>
    </row>
    <row r="679" spans="26:30" x14ac:dyDescent="0.25">
      <c r="Z679" s="32"/>
      <c r="AD679" s="32"/>
    </row>
    <row r="680" spans="26:30" x14ac:dyDescent="0.25">
      <c r="Z680" s="32"/>
      <c r="AD680" s="32"/>
    </row>
    <row r="681" spans="26:30" x14ac:dyDescent="0.25">
      <c r="Z681" s="32"/>
      <c r="AD681" s="32"/>
    </row>
    <row r="682" spans="26:30" x14ac:dyDescent="0.25">
      <c r="Z682" s="32"/>
      <c r="AD682" s="32"/>
    </row>
    <row r="683" spans="26:30" x14ac:dyDescent="0.25">
      <c r="Z683" s="32"/>
      <c r="AD683" s="32"/>
    </row>
    <row r="684" spans="26:30" x14ac:dyDescent="0.25">
      <c r="Z684" s="32"/>
      <c r="AD684" s="32"/>
    </row>
    <row r="685" spans="26:30" x14ac:dyDescent="0.25">
      <c r="Z685" s="32"/>
      <c r="AD685" s="32"/>
    </row>
    <row r="686" spans="26:30" x14ac:dyDescent="0.25">
      <c r="Z686" s="32"/>
      <c r="AD686" s="32"/>
    </row>
    <row r="687" spans="26:30" x14ac:dyDescent="0.25">
      <c r="Z687" s="32"/>
      <c r="AD687" s="32"/>
    </row>
    <row r="688" spans="26:30" x14ac:dyDescent="0.25">
      <c r="Z688" s="32"/>
      <c r="AD688" s="32"/>
    </row>
    <row r="689" spans="26:30" x14ac:dyDescent="0.25">
      <c r="Z689" s="32"/>
      <c r="AD689" s="32"/>
    </row>
    <row r="690" spans="26:30" x14ac:dyDescent="0.25">
      <c r="Z690" s="32"/>
      <c r="AD690" s="32"/>
    </row>
    <row r="691" spans="26:30" x14ac:dyDescent="0.25">
      <c r="Z691" s="32"/>
      <c r="AD691" s="32"/>
    </row>
    <row r="692" spans="26:30" x14ac:dyDescent="0.25">
      <c r="Z692" s="32"/>
      <c r="AD692" s="32"/>
    </row>
    <row r="693" spans="26:30" x14ac:dyDescent="0.25">
      <c r="Z693" s="32"/>
      <c r="AD693" s="32"/>
    </row>
    <row r="694" spans="26:30" x14ac:dyDescent="0.25">
      <c r="Z694" s="32"/>
      <c r="AD694" s="32"/>
    </row>
    <row r="695" spans="26:30" x14ac:dyDescent="0.25">
      <c r="Z695" s="32"/>
      <c r="AD695" s="32"/>
    </row>
    <row r="696" spans="26:30" x14ac:dyDescent="0.25">
      <c r="Z696" s="32"/>
      <c r="AD696" s="32"/>
    </row>
    <row r="697" spans="26:30" x14ac:dyDescent="0.25">
      <c r="Z697" s="32"/>
      <c r="AD697" s="32"/>
    </row>
    <row r="698" spans="26:30" x14ac:dyDescent="0.25">
      <c r="Z698" s="32"/>
      <c r="AD698" s="32"/>
    </row>
    <row r="699" spans="26:30" x14ac:dyDescent="0.25">
      <c r="Z699" s="32"/>
      <c r="AD699" s="32"/>
    </row>
    <row r="700" spans="26:30" x14ac:dyDescent="0.25">
      <c r="Z700" s="32"/>
      <c r="AD700" s="32"/>
    </row>
    <row r="701" spans="26:30" x14ac:dyDescent="0.25">
      <c r="Z701" s="32"/>
      <c r="AD701" s="32"/>
    </row>
    <row r="702" spans="26:30" x14ac:dyDescent="0.25">
      <c r="Z702" s="32"/>
      <c r="AD702" s="32"/>
    </row>
    <row r="703" spans="26:30" x14ac:dyDescent="0.25">
      <c r="Z703" s="32"/>
      <c r="AD703" s="32"/>
    </row>
    <row r="704" spans="26:30" x14ac:dyDescent="0.25">
      <c r="Z704" s="32"/>
      <c r="AD704" s="32"/>
    </row>
    <row r="705" spans="26:30" x14ac:dyDescent="0.25">
      <c r="Z705" s="32"/>
      <c r="AD705" s="32"/>
    </row>
    <row r="706" spans="26:30" x14ac:dyDescent="0.25">
      <c r="Z706" s="32"/>
      <c r="AD706" s="32"/>
    </row>
    <row r="707" spans="26:30" x14ac:dyDescent="0.25">
      <c r="Z707" s="32"/>
      <c r="AD707" s="32"/>
    </row>
    <row r="708" spans="26:30" x14ac:dyDescent="0.25">
      <c r="Z708" s="32"/>
      <c r="AD708" s="32"/>
    </row>
    <row r="709" spans="26:30" x14ac:dyDescent="0.25">
      <c r="Z709" s="32"/>
      <c r="AD709" s="32"/>
    </row>
    <row r="710" spans="26:30" x14ac:dyDescent="0.25">
      <c r="Z710" s="32"/>
      <c r="AD710" s="32"/>
    </row>
    <row r="711" spans="26:30" x14ac:dyDescent="0.25">
      <c r="Z711" s="32"/>
      <c r="AD711" s="32"/>
    </row>
    <row r="712" spans="26:30" x14ac:dyDescent="0.25">
      <c r="Z712" s="32"/>
      <c r="AD712" s="32"/>
    </row>
    <row r="713" spans="26:30" x14ac:dyDescent="0.25">
      <c r="Z713" s="32"/>
      <c r="AD713" s="32"/>
    </row>
    <row r="714" spans="26:30" x14ac:dyDescent="0.25">
      <c r="Z714" s="32"/>
      <c r="AD714" s="32"/>
    </row>
    <row r="715" spans="26:30" x14ac:dyDescent="0.25">
      <c r="Z715" s="32"/>
      <c r="AD715" s="32"/>
    </row>
    <row r="716" spans="26:30" x14ac:dyDescent="0.25">
      <c r="Z716" s="32"/>
      <c r="AD716" s="32"/>
    </row>
    <row r="717" spans="26:30" x14ac:dyDescent="0.25">
      <c r="Z717" s="32"/>
      <c r="AD717" s="32"/>
    </row>
    <row r="718" spans="26:30" x14ac:dyDescent="0.25">
      <c r="Z718" s="32"/>
      <c r="AD718" s="32"/>
    </row>
    <row r="719" spans="26:30" x14ac:dyDescent="0.25">
      <c r="Z719" s="32"/>
      <c r="AD719" s="32"/>
    </row>
    <row r="720" spans="26:30" x14ac:dyDescent="0.25">
      <c r="Z720" s="32"/>
      <c r="AD720" s="32"/>
    </row>
    <row r="721" spans="26:30" x14ac:dyDescent="0.25">
      <c r="Z721" s="32"/>
      <c r="AD721" s="32"/>
    </row>
    <row r="722" spans="26:30" x14ac:dyDescent="0.25">
      <c r="Z722" s="32"/>
      <c r="AD722" s="32"/>
    </row>
    <row r="723" spans="26:30" x14ac:dyDescent="0.25">
      <c r="Z723" s="32"/>
      <c r="AD723" s="32"/>
    </row>
  </sheetData>
  <sheetProtection formatCells="0" formatColumns="0" formatRows="0" insertColumns="0" insertRows="0" insertHyperlinks="0" deleteColumns="0" deleteRows="0" sort="0" autoFilter="0" pivotTables="0"/>
  <autoFilter ref="A19:FK150" xr:uid="{00000000-0009-0000-0000-000003000000}"/>
  <mergeCells count="43">
    <mergeCell ref="B16:B18"/>
    <mergeCell ref="C16:C18"/>
    <mergeCell ref="D16:D18"/>
    <mergeCell ref="E16:E18"/>
    <mergeCell ref="F16:F18"/>
    <mergeCell ref="B7:CR7"/>
    <mergeCell ref="B8:CR8"/>
    <mergeCell ref="B10:CR10"/>
    <mergeCell ref="B12:CR12"/>
    <mergeCell ref="B13:CR13"/>
    <mergeCell ref="CK1:CL1"/>
    <mergeCell ref="CK2:CL2"/>
    <mergeCell ref="CK3:CL3"/>
    <mergeCell ref="B4:AD4"/>
    <mergeCell ref="B5:CR5"/>
    <mergeCell ref="AJ16:CQ16"/>
    <mergeCell ref="CR16:CR18"/>
    <mergeCell ref="I17:K17"/>
    <mergeCell ref="L17:N17"/>
    <mergeCell ref="Q17:R17"/>
    <mergeCell ref="AJ17:AN17"/>
    <mergeCell ref="I16:N16"/>
    <mergeCell ref="O16:O18"/>
    <mergeCell ref="P16:P18"/>
    <mergeCell ref="Q16:T16"/>
    <mergeCell ref="U16:V17"/>
    <mergeCell ref="W16:Y17"/>
    <mergeCell ref="BN17:BR17"/>
    <mergeCell ref="BS17:BW17"/>
    <mergeCell ref="BX17:CB17"/>
    <mergeCell ref="CC17:CG17"/>
    <mergeCell ref="S17:T17"/>
    <mergeCell ref="Z17:AD17"/>
    <mergeCell ref="AE17:AI17"/>
    <mergeCell ref="G16:H17"/>
    <mergeCell ref="Z16:AI16"/>
    <mergeCell ref="CM17:CQ17"/>
    <mergeCell ref="AO17:AS17"/>
    <mergeCell ref="AT17:AX17"/>
    <mergeCell ref="AY17:BC17"/>
    <mergeCell ref="BD17:BH17"/>
    <mergeCell ref="BI17:BM17"/>
    <mergeCell ref="CH17:CL17"/>
  </mergeCells>
  <phoneticPr fontId="68" type="noConversion"/>
  <conditionalFormatting sqref="A19:BH19">
    <cfRule type="cellIs" dxfId="3789" priority="469" operator="equal">
      <formula>0</formula>
    </cfRule>
  </conditionalFormatting>
  <conditionalFormatting sqref="B8:B11">
    <cfRule type="cellIs" dxfId="3788" priority="563" operator="equal">
      <formula>0</formula>
    </cfRule>
    <cfRule type="containsText" dxfId="3787" priority="564" operator="containsText" text="Наименование инвестиционного проекта">
      <formula>NOT(ISERROR(SEARCH("Наименование инвестиционного проекта",B8)))</formula>
    </cfRule>
  </conditionalFormatting>
  <conditionalFormatting sqref="B12:B13">
    <cfRule type="cellIs" dxfId="3786" priority="559" operator="equal">
      <formula>0</formula>
    </cfRule>
    <cfRule type="containsText" dxfId="3785" priority="560" operator="containsText" text="Наименование инвестиционного проекта">
      <formula>NOT(ISERROR(SEARCH("Наименование инвестиционного проекта",B12)))</formula>
    </cfRule>
  </conditionalFormatting>
  <conditionalFormatting sqref="B98 D98">
    <cfRule type="cellIs" dxfId="3784" priority="50" operator="equal">
      <formula>0</formula>
    </cfRule>
  </conditionalFormatting>
  <conditionalFormatting sqref="B98:B100 D98:D100">
    <cfRule type="containsText" dxfId="3783" priority="51" operator="containsText" text="Наименование инвестиционного проекта">
      <formula>NOT(ISERROR(SEARCH("Наименование инвестиционного проекта",B98)))</formula>
    </cfRule>
  </conditionalFormatting>
  <conditionalFormatting sqref="B20:C20 B44 B45:C46">
    <cfRule type="cellIs" dxfId="3782" priority="70" operator="equal">
      <formula>0</formula>
    </cfRule>
  </conditionalFormatting>
  <conditionalFormatting sqref="B47:D79">
    <cfRule type="cellIs" dxfId="3781" priority="40" operator="equal">
      <formula>0</formula>
    </cfRule>
  </conditionalFormatting>
  <conditionalFormatting sqref="B69:D79">
    <cfRule type="containsText" dxfId="3780" priority="41" operator="containsText" text="Наименование инвестиционного проекта">
      <formula>NOT(ISERROR(SEARCH("Наименование инвестиционного проекта",B69)))</formula>
    </cfRule>
  </conditionalFormatting>
  <conditionalFormatting sqref="B80:D80">
    <cfRule type="cellIs" dxfId="3779" priority="35" operator="equal">
      <formula>0</formula>
    </cfRule>
  </conditionalFormatting>
  <conditionalFormatting sqref="B80:D84">
    <cfRule type="containsText" dxfId="3778" priority="36" operator="containsText" text="Наименование инвестиционного проекта">
      <formula>NOT(ISERROR(SEARCH("Наименование инвестиционного проекта",B80)))</formula>
    </cfRule>
  </conditionalFormatting>
  <conditionalFormatting sqref="B81:D90">
    <cfRule type="cellIs" dxfId="3777" priority="67" operator="equal">
      <formula>0</formula>
    </cfRule>
  </conditionalFormatting>
  <conditionalFormatting sqref="B99:D120">
    <cfRule type="cellIs" dxfId="3776" priority="37" operator="equal">
      <formula>0</formula>
    </cfRule>
  </conditionalFormatting>
  <conditionalFormatting sqref="B105:D120">
    <cfRule type="containsText" dxfId="3775" priority="38" operator="containsText" text="Наименование инвестиционного проекта">
      <formula>NOT(ISERROR(SEARCH("Наименование инвестиционного проекта",B105)))</formula>
    </cfRule>
  </conditionalFormatting>
  <conditionalFormatting sqref="B123:D130">
    <cfRule type="cellIs" dxfId="3774" priority="33" operator="equal">
      <formula>0</formula>
    </cfRule>
  </conditionalFormatting>
  <conditionalFormatting sqref="B123:D174">
    <cfRule type="containsText" dxfId="3773" priority="34" operator="containsText" text="Наименование инвестиционного проекта">
      <formula>NOT(ISERROR(SEARCH("Наименование инвестиционного проекта",B123)))</formula>
    </cfRule>
  </conditionalFormatting>
  <conditionalFormatting sqref="B175:D178">
    <cfRule type="containsText" dxfId="3772" priority="32" operator="containsText" text="Наименование инвестиционного проекта">
      <formula>NOT(ISERROR(SEARCH("Наименование инвестиционного проекта",B175)))</formula>
    </cfRule>
  </conditionalFormatting>
  <conditionalFormatting sqref="B131:XFD178">
    <cfRule type="cellIs" dxfId="3771" priority="7" operator="equal">
      <formula>0</formula>
    </cfRule>
  </conditionalFormatting>
  <conditionalFormatting sqref="C43:C44">
    <cfRule type="cellIs" dxfId="3770" priority="62" operator="equal">
      <formula>0</formula>
    </cfRule>
  </conditionalFormatting>
  <conditionalFormatting sqref="C75:C79">
    <cfRule type="containsText" dxfId="3769" priority="39" operator="containsText" text="Наименование инвестиционного проекта">
      <formula>NOT(ISERROR(SEARCH("Наименование инвестиционного проекта",C75)))</formula>
    </cfRule>
  </conditionalFormatting>
  <conditionalFormatting sqref="C97:C98">
    <cfRule type="cellIs" dxfId="3768" priority="49" operator="equal">
      <formula>0</formula>
    </cfRule>
  </conditionalFormatting>
  <conditionalFormatting sqref="D20:D46 B121:D122 C97">
    <cfRule type="containsText" dxfId="3767" priority="74" operator="containsText" text="Наименование инвестиционного проекта">
      <formula>NOT(ISERROR(SEARCH("Наименование инвестиционного проекта",B20)))</formula>
    </cfRule>
  </conditionalFormatting>
  <conditionalFormatting sqref="D20:D46 B121:XFD122">
    <cfRule type="cellIs" dxfId="3766" priority="73" operator="equal">
      <formula>0</formula>
    </cfRule>
  </conditionalFormatting>
  <conditionalFormatting sqref="D85:D86 B87:D90 B101:D103 B104:C104">
    <cfRule type="containsText" dxfId="3765" priority="72" operator="containsText" text="Наименование инвестиционного проекта">
      <formula>NOT(ISERROR(SEARCH("Наименование инвестиционного проекта",B85)))</formula>
    </cfRule>
  </conditionalFormatting>
  <conditionalFormatting sqref="E20:XFD20 F21:AI29 CH21:XFD30 AJ21:CG41 CH30:CQ31 I30:AI41 CH32:XFD33 P33:CQ33 CH33:CQ36 CH37:XFD41 F43:XFD47 F48:AL48 F49:XFD51 I63:XFD65 F66:XFD70 F73:XFD80 F81:CG86 I87:XFD90 I91:CQ91 BY92:CG92 BJ92:BR93 BX92:BX99 CH92:CM99 BY93:CB94 CA95:CA97 BO97:BW99 BY97:CB99 I100:CM100 I101:XFD102 I103:CQ109 F87:H94 F97:H100 E101:H119 F52:H65 F71:P71 F72:O72 B91:D97 B77:D77 B1:CI3 CN1:XFD3 A4:XFD4 CS5:XFD5 B5:B7 CN6:XFD6 CS7:XFD7 CX8:XFD13 A14:XFD15 I16:K17 B16:G18 Q17 CH19:XFD19 E21:E100 A43:A64 A86 CS91:XFD100 CS103:XFD109 A104:A178 I110:XFD119 A179:XFD1048576">
    <cfRule type="cellIs" dxfId="3764" priority="567" operator="equal">
      <formula>0</formula>
    </cfRule>
  </conditionalFormatting>
  <conditionalFormatting sqref="E120:XFD120">
    <cfRule type="cellIs" dxfId="3763" priority="30" operator="equal">
      <formula>0</formula>
    </cfRule>
  </conditionalFormatting>
  <conditionalFormatting sqref="E123:XFD124">
    <cfRule type="cellIs" dxfId="3762" priority="26" operator="equal">
      <formula>0</formula>
    </cfRule>
  </conditionalFormatting>
  <conditionalFormatting sqref="E125:XFD127">
    <cfRule type="cellIs" dxfId="3761" priority="22" operator="equal">
      <formula>0</formula>
    </cfRule>
  </conditionalFormatting>
  <conditionalFormatting sqref="E128:XFD130">
    <cfRule type="cellIs" dxfId="3760" priority="15" operator="equal">
      <formula>0</formula>
    </cfRule>
  </conditionalFormatting>
  <conditionalFormatting sqref="F30:H42">
    <cfRule type="cellIs" dxfId="3759" priority="91" operator="equal">
      <formula>0</formula>
    </cfRule>
  </conditionalFormatting>
  <conditionalFormatting sqref="F95:H96">
    <cfRule type="cellIs" dxfId="3758" priority="377" operator="equal">
      <formula>0</formula>
    </cfRule>
  </conditionalFormatting>
  <conditionalFormatting sqref="F20:CQ20 CH22:CQ25 I101:CR102 F74:CG86 AJ21:CG41 P33:CQ33 F48:AL48 CH21:CM21 F21:AI29 CH26:CM41 I30:AI41 F43:CR46 F47:CQ47 CH74:CR80 I87:CQ91 F87:G94 H91:H94 BY92:CG92 BJ92:BR93 BX92:BX99 CH92:CM99 BY93:CB94 CA95:CA97 BO97:BW99 BY97:CB99 H97:H100 F97:G104 I100:CM100 H103 I103:CQ109">
    <cfRule type="cellIs" dxfId="3757" priority="565" operator="equal">
      <formula>0</formula>
    </cfRule>
  </conditionalFormatting>
  <conditionalFormatting sqref="F49:CR70">
    <cfRule type="cellIs" dxfId="3756" priority="128" operator="equal">
      <formula>0</formula>
    </cfRule>
  </conditionalFormatting>
  <conditionalFormatting sqref="F71:CR73">
    <cfRule type="cellIs" dxfId="3755" priority="124" operator="equal">
      <formula>0</formula>
    </cfRule>
  </conditionalFormatting>
  <conditionalFormatting sqref="H18:N18">
    <cfRule type="cellIs" dxfId="3754" priority="558" operator="equal">
      <formula>0</formula>
    </cfRule>
  </conditionalFormatting>
  <conditionalFormatting sqref="H52:CR62">
    <cfRule type="cellIs" dxfId="3753" priority="129" operator="equal">
      <formula>0</formula>
    </cfRule>
  </conditionalFormatting>
  <conditionalFormatting sqref="I92:BI99">
    <cfRule type="cellIs" dxfId="3752" priority="143" operator="equal">
      <formula>0</formula>
    </cfRule>
    <cfRule type="cellIs" dxfId="3751" priority="144" operator="equal">
      <formula>0</formula>
    </cfRule>
    <cfRule type="cellIs" dxfId="3750" priority="145" operator="equal">
      <formula>0</formula>
    </cfRule>
    <cfRule type="containsText" dxfId="3749" priority="146" operator="containsText" text="Наименование инвестиционного проекта">
      <formula>NOT(ISERROR(SEARCH("Наименование инвестиционного проекта",I92)))</formula>
    </cfRule>
  </conditionalFormatting>
  <conditionalFormatting sqref="I20:CQ20 CH21:CM21 I21:CG41 CH22:CQ25 CH26:CM41 CN30:CQ36 P33:CQ33 I43:CR46 I47:CQ47 I48:AL48 CH74:CR80 I74:CG86 I87:CQ91 BY92:CG92 BJ92:BR93 BX92:BX99 CH92:CM99 BY93:CB94 CA95:CA97 BO97:BW99 BY97:CB99 I100:CM100 I101:CR102 I103:CQ109 I49:CR51 I63:CR70 CN37:CR41">
    <cfRule type="cellIs" dxfId="3748" priority="566" operator="equal">
      <formula>0</formula>
    </cfRule>
  </conditionalFormatting>
  <conditionalFormatting sqref="I32:CR33 I34:CQ36 I37:CR41 F43:CR46 E20:E104 F47:CQ47 F48:AL48 F49:CR51 F52:H65 I63:CR65 F66:CR70 F71:P71 P71:CG72 F72:O72 F73:CR80 F81:CG86 CR81:CR93 I87:CQ91 F87:G94 F89:H91 B91:B97 D91:D97 BY92:CG92 BJ92:BR93 H92:H94 BX92:BX99 CH92:CM99 BY93:CB94 CA95:CA97 BO97:BW99 BY97:CB99 H97:H100 F97:G104 I100:CM100 I101:CR102 H103 I103:CQ109 I52:CQ62 CH71:CQ71 CH72:CR72 CR97:CR100">
    <cfRule type="containsText" dxfId="3747" priority="570" operator="containsText" text="Наименование инвестиционного проекта">
      <formula>NOT(ISERROR(SEARCH("Наименование инвестиционного проекта",B20)))</formula>
    </cfRule>
  </conditionalFormatting>
  <conditionalFormatting sqref="I42:CR42">
    <cfRule type="cellIs" dxfId="3746" priority="487" operator="equal">
      <formula>0</formula>
    </cfRule>
    <cfRule type="cellIs" dxfId="3745" priority="488" operator="equal">
      <formula>0</formula>
    </cfRule>
    <cfRule type="containsText" dxfId="3744" priority="490" operator="containsText" text="Наименование инвестиционного проекта">
      <formula>NOT(ISERROR(SEARCH("Наименование инвестиционного проекта",I42)))</formula>
    </cfRule>
  </conditionalFormatting>
  <conditionalFormatting sqref="I71:CR73">
    <cfRule type="cellIs" dxfId="3743" priority="125" operator="equal">
      <formula>0</formula>
    </cfRule>
  </conditionalFormatting>
  <conditionalFormatting sqref="I42:XFD42">
    <cfRule type="cellIs" dxfId="3742" priority="489" operator="equal">
      <formula>0</formula>
    </cfRule>
  </conditionalFormatting>
  <conditionalFormatting sqref="I52:XFD62">
    <cfRule type="cellIs" dxfId="3741" priority="130" operator="equal">
      <formula>0</formula>
    </cfRule>
  </conditionalFormatting>
  <conditionalFormatting sqref="L17:N17">
    <cfRule type="cellIs" dxfId="3740" priority="557" operator="equal">
      <formula>0</formula>
    </cfRule>
  </conditionalFormatting>
  <conditionalFormatting sqref="L82:N84">
    <cfRule type="cellIs" dxfId="3739" priority="501" operator="equal">
      <formula>0</formula>
    </cfRule>
  </conditionalFormatting>
  <conditionalFormatting sqref="N92:N96">
    <cfRule type="cellIs" dxfId="3738" priority="165" operator="equal">
      <formula>0</formula>
    </cfRule>
    <cfRule type="cellIs" dxfId="3737" priority="166" operator="equal">
      <formula>0</formula>
    </cfRule>
  </conditionalFormatting>
  <conditionalFormatting sqref="O16:P18">
    <cfRule type="cellIs" dxfId="3736" priority="555" operator="equal">
      <formula>0</formula>
    </cfRule>
  </conditionalFormatting>
  <conditionalFormatting sqref="O74:P80">
    <cfRule type="cellIs" dxfId="3735" priority="525" operator="equal">
      <formula>0</formula>
    </cfRule>
  </conditionalFormatting>
  <conditionalFormatting sqref="P71:XFD72">
    <cfRule type="cellIs" dxfId="3734" priority="126" operator="equal">
      <formula>0</formula>
    </cfRule>
  </conditionalFormatting>
  <conditionalFormatting sqref="Q16:T16">
    <cfRule type="cellIs" dxfId="3733" priority="553" operator="equal">
      <formula>0</formula>
    </cfRule>
  </conditionalFormatting>
  <conditionalFormatting sqref="Q18:AI18">
    <cfRule type="cellIs" dxfId="3732" priority="550" operator="equal">
      <formula>0</formula>
    </cfRule>
  </conditionalFormatting>
  <conditionalFormatting sqref="S17">
    <cfRule type="cellIs" dxfId="3731" priority="554" operator="equal">
      <formula>0</formula>
    </cfRule>
  </conditionalFormatting>
  <conditionalFormatting sqref="V48">
    <cfRule type="cellIs" dxfId="3730" priority="463" operator="equal">
      <formula>0</formula>
    </cfRule>
    <cfRule type="cellIs" dxfId="3729" priority="464" operator="equal">
      <formula>0</formula>
    </cfRule>
  </conditionalFormatting>
  <conditionalFormatting sqref="Z17:AI17">
    <cfRule type="cellIs" dxfId="3728" priority="547" operator="equal">
      <formula>0</formula>
    </cfRule>
  </conditionalFormatting>
  <conditionalFormatting sqref="Z16:AJ16">
    <cfRule type="cellIs" dxfId="3727" priority="549" operator="equal">
      <formula>0</formula>
    </cfRule>
  </conditionalFormatting>
  <conditionalFormatting sqref="AJ17:AN18">
    <cfRule type="cellIs" dxfId="3726" priority="480" operator="equal">
      <formula>0</formula>
    </cfRule>
  </conditionalFormatting>
  <conditionalFormatting sqref="AJ21:AS31 AJ33:AS36">
    <cfRule type="cellIs" dxfId="3725" priority="470" operator="equal">
      <formula>0</formula>
    </cfRule>
  </conditionalFormatting>
  <conditionalFormatting sqref="AM48:CQ48">
    <cfRule type="cellIs" dxfId="3724" priority="417" operator="equal">
      <formula>0</formula>
    </cfRule>
    <cfRule type="cellIs" dxfId="3723" priority="418" operator="equal">
      <formula>0</formula>
    </cfRule>
    <cfRule type="containsText" dxfId="3722" priority="420" operator="containsText" text="Наименование инвестиционного проекта">
      <formula>NOT(ISERROR(SEARCH("Наименование инвестиционного проекта",AM48)))</formula>
    </cfRule>
  </conditionalFormatting>
  <conditionalFormatting sqref="AM48:XFD48">
    <cfRule type="cellIs" dxfId="3721" priority="419" operator="equal">
      <formula>0</formula>
    </cfRule>
  </conditionalFormatting>
  <conditionalFormatting sqref="AO17">
    <cfRule type="cellIs" dxfId="3720" priority="473" operator="equal">
      <formula>0</formula>
    </cfRule>
  </conditionalFormatting>
  <conditionalFormatting sqref="AO18:BH18">
    <cfRule type="cellIs" dxfId="3719" priority="476" operator="equal">
      <formula>0</formula>
    </cfRule>
  </conditionalFormatting>
  <conditionalFormatting sqref="AT17:AY17">
    <cfRule type="cellIs" dxfId="3718" priority="527" operator="equal">
      <formula>0</formula>
    </cfRule>
  </conditionalFormatting>
  <conditionalFormatting sqref="BD17:BI17">
    <cfRule type="cellIs" dxfId="3717" priority="434" operator="equal">
      <formula>0</formula>
    </cfRule>
  </conditionalFormatting>
  <conditionalFormatting sqref="BI18:CG19">
    <cfRule type="cellIs" dxfId="3716" priority="439" operator="equal">
      <formula>0</formula>
    </cfRule>
  </conditionalFormatting>
  <conditionalFormatting sqref="BI21:CG31 BI33:CG36">
    <cfRule type="cellIs" dxfId="3715" priority="443" operator="equal">
      <formula>0</formula>
    </cfRule>
  </conditionalFormatting>
  <conditionalFormatting sqref="BN17:BS17">
    <cfRule type="cellIs" dxfId="3714" priority="77" operator="equal">
      <formula>0</formula>
    </cfRule>
  </conditionalFormatting>
  <conditionalFormatting sqref="BS92:BW96 CN92:CQ100 CC93:CG99 BO94:BR96 BJ94:BN99 BY95:BZ96 CB95:CB96">
    <cfRule type="cellIs" dxfId="3713" priority="378" operator="equal">
      <formula>0</formula>
    </cfRule>
    <cfRule type="cellIs" dxfId="3712" priority="379" operator="equal">
      <formula>0</formula>
    </cfRule>
    <cfRule type="cellIs" dxfId="3711" priority="380" operator="equal">
      <formula>0</formula>
    </cfRule>
    <cfRule type="containsText" dxfId="3710" priority="383" operator="containsText" text="Наименование инвестиционного проекта">
      <formula>NOT(ISERROR(SEARCH("Наименование инвестиционного проекта",BJ92)))</formula>
    </cfRule>
  </conditionalFormatting>
  <conditionalFormatting sqref="BX17:CC17">
    <cfRule type="cellIs" dxfId="3709" priority="75" operator="equal">
      <formula>0</formula>
    </cfRule>
  </conditionalFormatting>
  <conditionalFormatting sqref="CH21:CM21 Q21:AI31 AT21:BH31 K21:P41 CH22:CQ25 CH26:CM29 I30:J31 Q33:AI36 AT33:BH36 K43:P44 K44:K46 F43:H44">
    <cfRule type="cellIs" dxfId="3708" priority="568" operator="equal">
      <formula>0</formula>
    </cfRule>
  </conditionalFormatting>
  <conditionalFormatting sqref="CH17:CQ18">
    <cfRule type="cellIs" dxfId="3707" priority="545" operator="equal">
      <formula>0</formula>
    </cfRule>
  </conditionalFormatting>
  <conditionalFormatting sqref="CH81:CQ86">
    <cfRule type="cellIs" dxfId="3706" priority="496" operator="equal">
      <formula>0</formula>
    </cfRule>
    <cfRule type="cellIs" dxfId="3705" priority="497" operator="equal">
      <formula>0</formula>
    </cfRule>
    <cfRule type="containsText" dxfId="3704" priority="499" operator="containsText" text="Наименование инвестиционного проекта">
      <formula>NOT(ISERROR(SEARCH("Наименование инвестиционного проекта",CH81)))</formula>
    </cfRule>
  </conditionalFormatting>
  <conditionalFormatting sqref="CH81:XFD86">
    <cfRule type="cellIs" dxfId="3703" priority="498" operator="equal">
      <formula>0</formula>
    </cfRule>
  </conditionalFormatting>
  <conditionalFormatting sqref="CN20:CR29 CR30">
    <cfRule type="cellIs" dxfId="3702" priority="534" operator="equal">
      <formula>0</formula>
    </cfRule>
  </conditionalFormatting>
  <conditionalFormatting sqref="CN20:CR29">
    <cfRule type="cellIs" dxfId="3701" priority="533" operator="equal">
      <formula>0</formula>
    </cfRule>
  </conditionalFormatting>
  <conditionalFormatting sqref="CN20:CR41">
    <cfRule type="cellIs" dxfId="3700" priority="87" operator="equal">
      <formula>0</formula>
    </cfRule>
  </conditionalFormatting>
  <conditionalFormatting sqref="CR30:CR36">
    <cfRule type="cellIs" dxfId="3699" priority="88" operator="equal">
      <formula>0</formula>
    </cfRule>
  </conditionalFormatting>
  <conditionalFormatting sqref="CR31">
    <cfRule type="containsText" dxfId="3698" priority="90" operator="containsText" text="Наименование инвестиционного проекта">
      <formula>NOT(ISERROR(SEARCH("Наименование инвестиционного проекта",CR31)))</formula>
    </cfRule>
  </conditionalFormatting>
  <conditionalFormatting sqref="CR34:CR36">
    <cfRule type="containsText" dxfId="3697" priority="134" operator="containsText" text="Наименование инвестиционного проекта">
      <formula>NOT(ISERROR(SEARCH("Наименование инвестиционного проекта",CR34)))</formula>
    </cfRule>
  </conditionalFormatting>
  <conditionalFormatting sqref="CR52:CR62">
    <cfRule type="containsText" dxfId="3696" priority="127" operator="containsText" text="Наименование инвестиционного проекта">
      <formula>NOT(ISERROR(SEARCH("Наименование инвестиционного проекта",CR52)))</formula>
    </cfRule>
  </conditionalFormatting>
  <conditionalFormatting sqref="CR71">
    <cfRule type="containsText" dxfId="3695" priority="123" operator="containsText" text="Наименование инвестиционного проекта">
      <formula>NOT(ISERROR(SEARCH("Наименование инвестиционного проекта",CR71)))</formula>
    </cfRule>
  </conditionalFormatting>
  <conditionalFormatting sqref="CR81:CR95">
    <cfRule type="cellIs" dxfId="3694" priority="107" operator="equal">
      <formula>0</formula>
    </cfRule>
    <cfRule type="cellIs" dxfId="3693" priority="108" operator="equal">
      <formula>0</formula>
    </cfRule>
  </conditionalFormatting>
  <conditionalFormatting sqref="CR91:CR95">
    <cfRule type="cellIs" dxfId="3692" priority="109" operator="equal">
      <formula>0</formula>
    </cfRule>
  </conditionalFormatting>
  <conditionalFormatting sqref="CR94:CR96">
    <cfRule type="containsText" dxfId="3691" priority="110" operator="containsText" text="Наименование инвестиционного проекта">
      <formula>NOT(ISERROR(SEARCH("Наименование инвестиционного проекта",CR94)))</formula>
    </cfRule>
  </conditionalFormatting>
  <conditionalFormatting sqref="CR96:CR100">
    <cfRule type="cellIs" dxfId="3690" priority="120" operator="equal">
      <formula>0</formula>
    </cfRule>
    <cfRule type="cellIs" dxfId="3689" priority="121" operator="equal">
      <formula>0</formula>
    </cfRule>
    <cfRule type="cellIs" dxfId="3688" priority="122" operator="equal">
      <formula>0</formula>
    </cfRule>
  </conditionalFormatting>
  <conditionalFormatting sqref="CR102">
    <cfRule type="cellIs" dxfId="3687" priority="529" operator="equal">
      <formula>0</formula>
    </cfRule>
    <cfRule type="cellIs" dxfId="3686" priority="530" operator="equal">
      <formula>0</formula>
    </cfRule>
    <cfRule type="containsText" dxfId="3685" priority="531" operator="containsText" text="Наименование инвестиционного проекта">
      <formula>NOT(ISERROR(SEARCH("Наименование инвестиционного проекта",CR102)))</formula>
    </cfRule>
  </conditionalFormatting>
  <conditionalFormatting sqref="CR120">
    <cfRule type="containsText" dxfId="3684" priority="27" operator="containsText" text="Наименование инвестиционного проекта">
      <formula>NOT(ISERROR(SEARCH("Наименование инвестиционного проекта",CR120)))</formula>
    </cfRule>
    <cfRule type="cellIs" dxfId="3683" priority="28" operator="equal">
      <formula>0</formula>
    </cfRule>
    <cfRule type="cellIs" dxfId="3682" priority="29" operator="equal">
      <formula>0</formula>
    </cfRule>
  </conditionalFormatting>
  <conditionalFormatting sqref="CR123">
    <cfRule type="cellIs" dxfId="3681" priority="24" operator="equal">
      <formula>0</formula>
    </cfRule>
    <cfRule type="cellIs" dxfId="3680" priority="25" operator="equal">
      <formula>0</formula>
    </cfRule>
  </conditionalFormatting>
  <conditionalFormatting sqref="CR123:CR125">
    <cfRule type="containsText" dxfId="3679" priority="18" operator="containsText" text="Наименование инвестиционного проекта">
      <formula>NOT(ISERROR(SEARCH("Наименование инвестиционного проекта",CR123)))</formula>
    </cfRule>
  </conditionalFormatting>
  <conditionalFormatting sqref="CR124">
    <cfRule type="cellIs" dxfId="3678" priority="16" operator="equal">
      <formula>0</formula>
    </cfRule>
    <cfRule type="cellIs" dxfId="3677" priority="17" operator="equal">
      <formula>0</formula>
    </cfRule>
  </conditionalFormatting>
  <conditionalFormatting sqref="CR125">
    <cfRule type="cellIs" dxfId="3676" priority="20" operator="equal">
      <formula>0</formula>
    </cfRule>
    <cfRule type="cellIs" dxfId="3675" priority="21" operator="equal">
      <formula>0</formula>
    </cfRule>
  </conditionalFormatting>
  <conditionalFormatting sqref="CR128:CR130">
    <cfRule type="containsText" dxfId="3674" priority="12" operator="containsText" text="Наименование инвестиционного проекта">
      <formula>NOT(ISERROR(SEARCH("Наименование инвестиционного проекта",CR128)))</formula>
    </cfRule>
    <cfRule type="cellIs" dxfId="3673" priority="13" operator="equal">
      <formula>0</formula>
    </cfRule>
    <cfRule type="cellIs" dxfId="3672" priority="14" operator="equal">
      <formula>0</formula>
    </cfRule>
  </conditionalFormatting>
  <conditionalFormatting sqref="CR175:CR176">
    <cfRule type="cellIs" dxfId="3671" priority="5" operator="equal">
      <formula>0</formula>
    </cfRule>
    <cfRule type="cellIs" dxfId="3670" priority="6" operator="equal">
      <formula>0</formula>
    </cfRule>
  </conditionalFormatting>
  <conditionalFormatting sqref="CR175:CR178">
    <cfRule type="containsText" dxfId="3669" priority="3" operator="containsText" text="Наименование инвестиционного проекта">
      <formula>NOT(ISERROR(SEARCH("Наименование инвестиционного проекта",CR175)))</formula>
    </cfRule>
  </conditionalFormatting>
  <conditionalFormatting sqref="CR177:CR178">
    <cfRule type="cellIs" dxfId="3668" priority="1" operator="equal">
      <formula>0</formula>
    </cfRule>
    <cfRule type="cellIs" dxfId="3667" priority="2" operator="equal">
      <formula>0</formula>
    </cfRule>
  </conditionalFormatting>
  <conditionalFormatting sqref="CR16:XFD18">
    <cfRule type="cellIs" dxfId="3666" priority="544" operator="equal">
      <formula>0</formula>
    </cfRule>
  </conditionalFormatting>
  <conditionalFormatting sqref="CR31:XFD31">
    <cfRule type="cellIs" dxfId="3665" priority="89" operator="equal">
      <formula>0</formula>
    </cfRule>
  </conditionalFormatting>
  <conditionalFormatting sqref="CR34:XFD36">
    <cfRule type="cellIs" dxfId="3664" priority="133" operator="equal">
      <formula>0</formula>
    </cfRule>
  </conditionalFormatting>
  <printOptions horizontalCentered="1"/>
  <pageMargins left="0.23622047244094491" right="0.23622047244094491" top="0.74803149606299213" bottom="0.74803149606299213" header="0.31496062992125984" footer="0.31496062992125984"/>
  <pageSetup paperSize="8" scale="37" orientation="landscape" horizontalDpi="4294967295" verticalDpi="4294967295" r:id="rId1"/>
  <headerFooter differentFirst="1">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DW178"/>
  <sheetViews>
    <sheetView zoomScale="70" zoomScaleNormal="70" zoomScaleSheetLayoutView="55" workbookViewId="0">
      <pane xSplit="3" ySplit="19" topLeftCell="Z20" activePane="bottomRight" state="frozen"/>
      <selection activeCell="A16" sqref="A16"/>
      <selection pane="topRight" activeCell="D16" sqref="D16"/>
      <selection pane="bottomLeft" activeCell="A20" sqref="A20"/>
      <selection pane="bottomRight" activeCell="AG177" sqref="AG177"/>
    </sheetView>
  </sheetViews>
  <sheetFormatPr defaultRowHeight="15.75" outlineLevelRow="1" outlineLevelCol="1" x14ac:dyDescent="0.25"/>
  <cols>
    <col min="1" max="1" width="6" style="35" customWidth="1"/>
    <col min="2" max="2" width="12.42578125" style="35" customWidth="1"/>
    <col min="3" max="3" width="117.42578125" style="35" customWidth="1"/>
    <col min="4" max="4" width="27.28515625" style="35" customWidth="1" outlineLevel="1"/>
    <col min="5" max="5" width="30.5703125" style="35" customWidth="1" outlineLevel="1"/>
    <col min="6" max="6" width="29" style="35" customWidth="1" outlineLevel="1"/>
    <col min="7" max="7" width="11.85546875" style="35" customWidth="1" outlineLevel="1"/>
    <col min="8" max="8" width="25.85546875" style="35" customWidth="1" outlineLevel="1"/>
    <col min="9" max="9" width="18" style="35" customWidth="1"/>
    <col min="10" max="10" width="17.7109375" style="35" customWidth="1"/>
    <col min="11" max="11" width="17.140625" style="35" customWidth="1"/>
    <col min="12" max="12" width="15.140625" style="35" customWidth="1"/>
    <col min="13" max="13" width="12.42578125" style="35" customWidth="1"/>
    <col min="14" max="14" width="14" style="35" customWidth="1"/>
    <col min="15" max="17" width="12.42578125" style="35" customWidth="1"/>
    <col min="18" max="18" width="12.42578125" style="35" customWidth="1" outlineLevel="1"/>
    <col min="19" max="19" width="17.85546875" style="35" customWidth="1" outlineLevel="1"/>
    <col min="20" max="21" width="12.42578125" style="35" customWidth="1" outlineLevel="1"/>
    <col min="22" max="22" width="14.5703125" style="35" customWidth="1" outlineLevel="1"/>
    <col min="23" max="23" width="14.28515625" style="35" customWidth="1" outlineLevel="1"/>
    <col min="24" max="25" width="12.42578125" style="35" customWidth="1" outlineLevel="1"/>
    <col min="26" max="27" width="14.28515625" style="35" customWidth="1" outlineLevel="1"/>
    <col min="28" max="28" width="18.5703125" style="35" customWidth="1" outlineLevel="1"/>
    <col min="29" max="29" width="21.42578125" style="35" customWidth="1" outlineLevel="1"/>
    <col min="30" max="30" width="18.28515625" style="35" customWidth="1"/>
    <col min="31" max="31" width="20.7109375" style="35" customWidth="1"/>
    <col min="32" max="32" width="15" style="35" customWidth="1"/>
    <col min="33" max="33" width="21.140625" style="35" customWidth="1"/>
    <col min="34" max="34" width="15.5703125" style="35" customWidth="1"/>
    <col min="35" max="35" width="23.85546875" style="35" bestFit="1" customWidth="1"/>
    <col min="36" max="36" width="13.28515625" style="35" customWidth="1"/>
    <col min="37" max="37" width="19.140625" style="35" bestFit="1" customWidth="1"/>
    <col min="38" max="38" width="13" style="35" customWidth="1"/>
    <col min="39" max="39" width="19.140625" style="35" bestFit="1" customWidth="1"/>
    <col min="40" max="40" width="22.140625" style="35" customWidth="1"/>
    <col min="41" max="41" width="36.85546875" style="34" customWidth="1"/>
    <col min="42" max="42" width="102.85546875" style="34" customWidth="1"/>
    <col min="43" max="127" width="9.140625" style="34"/>
    <col min="128" max="16384" width="9.140625" style="35"/>
  </cols>
  <sheetData>
    <row r="1" spans="2:42" ht="18.75" x14ac:dyDescent="0.25">
      <c r="AH1" s="914"/>
      <c r="AI1" s="914"/>
      <c r="AJ1" s="914"/>
      <c r="AK1" s="914"/>
      <c r="AL1" s="914"/>
      <c r="AM1" s="914"/>
      <c r="AN1" s="915"/>
      <c r="AP1" s="31" t="s">
        <v>269</v>
      </c>
    </row>
    <row r="2" spans="2:42" ht="18.75" x14ac:dyDescent="0.25">
      <c r="AH2" s="914"/>
      <c r="AI2" s="914"/>
      <c r="AJ2" s="914"/>
      <c r="AK2" s="914"/>
      <c r="AL2" s="914"/>
      <c r="AM2" s="914"/>
      <c r="AN2" s="915"/>
      <c r="AP2" s="31" t="s">
        <v>1</v>
      </c>
    </row>
    <row r="3" spans="2:42" ht="18.75" x14ac:dyDescent="0.25">
      <c r="AH3" s="914"/>
      <c r="AI3" s="914"/>
      <c r="AJ3" s="914"/>
      <c r="AK3" s="914"/>
      <c r="AL3" s="914"/>
      <c r="AM3" s="914"/>
      <c r="AN3" s="915"/>
      <c r="AP3" s="31" t="s">
        <v>2</v>
      </c>
    </row>
    <row r="4" spans="2:42" ht="18.75" x14ac:dyDescent="0.25">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row>
    <row r="5" spans="2:42" ht="18.75" x14ac:dyDescent="0.25">
      <c r="B5" s="913" t="s">
        <v>1659</v>
      </c>
      <c r="C5" s="913"/>
      <c r="D5" s="913"/>
      <c r="E5" s="913"/>
      <c r="F5" s="913"/>
      <c r="G5" s="913"/>
      <c r="H5" s="913"/>
      <c r="I5" s="913"/>
      <c r="J5" s="913"/>
      <c r="K5" s="913"/>
      <c r="L5" s="913"/>
      <c r="M5" s="913"/>
      <c r="N5" s="913"/>
      <c r="O5" s="913"/>
      <c r="P5" s="913"/>
      <c r="Q5" s="913"/>
      <c r="R5" s="913"/>
      <c r="S5" s="913"/>
      <c r="T5" s="913"/>
      <c r="U5" s="913"/>
      <c r="V5" s="913"/>
      <c r="W5" s="913"/>
      <c r="X5" s="913"/>
      <c r="Y5" s="913"/>
      <c r="Z5" s="913"/>
      <c r="AA5" s="913"/>
      <c r="AB5" s="913"/>
      <c r="AC5" s="913"/>
      <c r="AD5" s="913"/>
      <c r="AE5" s="913"/>
      <c r="AF5" s="913"/>
      <c r="AG5" s="913"/>
      <c r="AH5" s="913"/>
      <c r="AI5" s="913"/>
      <c r="AJ5" s="913"/>
      <c r="AK5" s="913"/>
      <c r="AL5" s="913"/>
      <c r="AM5" s="913"/>
      <c r="AN5" s="913"/>
    </row>
    <row r="6" spans="2:42" ht="18.75" x14ac:dyDescent="0.25">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row>
    <row r="7" spans="2:42" ht="18.75" x14ac:dyDescent="0.25">
      <c r="B7" s="913" t="str">
        <f>'1-2023'!B7:AY7</f>
        <v>Инвестиционная программа  ГУП НАО "Нарьян-Марская электростанция"</v>
      </c>
      <c r="C7" s="874"/>
      <c r="D7" s="874"/>
      <c r="E7" s="874"/>
      <c r="F7" s="874"/>
      <c r="G7" s="874"/>
      <c r="H7" s="874"/>
      <c r="I7" s="874"/>
      <c r="J7" s="874"/>
      <c r="K7" s="874"/>
      <c r="L7" s="874"/>
      <c r="M7" s="874"/>
      <c r="N7" s="874"/>
      <c r="O7" s="874"/>
      <c r="P7" s="874"/>
      <c r="Q7" s="874"/>
      <c r="R7" s="874"/>
      <c r="S7" s="874"/>
      <c r="T7" s="874"/>
      <c r="U7" s="874"/>
      <c r="V7" s="874"/>
      <c r="W7" s="874"/>
      <c r="X7" s="874"/>
      <c r="Y7" s="874"/>
      <c r="Z7" s="874"/>
      <c r="AA7" s="874"/>
      <c r="AB7" s="874"/>
      <c r="AC7" s="874"/>
      <c r="AD7" s="874"/>
      <c r="AE7" s="874"/>
      <c r="AF7" s="874"/>
      <c r="AG7" s="874"/>
      <c r="AH7" s="874"/>
      <c r="AI7" s="874"/>
      <c r="AJ7" s="874"/>
      <c r="AK7" s="874"/>
      <c r="AL7" s="874"/>
      <c r="AM7" s="874"/>
      <c r="AN7" s="874"/>
    </row>
    <row r="8" spans="2:42" x14ac:dyDescent="0.25">
      <c r="B8" s="905" t="s">
        <v>4</v>
      </c>
      <c r="C8" s="905"/>
      <c r="D8" s="905"/>
      <c r="E8" s="905"/>
      <c r="F8" s="905"/>
      <c r="G8" s="905"/>
      <c r="H8" s="905"/>
      <c r="I8" s="905"/>
      <c r="J8" s="905"/>
      <c r="K8" s="905"/>
      <c r="L8" s="905"/>
      <c r="M8" s="905"/>
      <c r="N8" s="905"/>
      <c r="O8" s="905"/>
      <c r="P8" s="905"/>
      <c r="Q8" s="905"/>
      <c r="R8" s="905"/>
      <c r="S8" s="905"/>
      <c r="T8" s="905"/>
      <c r="U8" s="905"/>
      <c r="V8" s="905"/>
      <c r="W8" s="905"/>
      <c r="X8" s="905"/>
      <c r="Y8" s="905"/>
      <c r="Z8" s="905"/>
      <c r="AA8" s="905"/>
      <c r="AB8" s="905"/>
      <c r="AC8" s="905"/>
      <c r="AD8" s="905"/>
      <c r="AE8" s="905"/>
      <c r="AF8" s="905"/>
      <c r="AG8" s="905"/>
      <c r="AH8" s="905"/>
      <c r="AI8" s="905"/>
      <c r="AJ8" s="905"/>
      <c r="AK8" s="905"/>
      <c r="AL8" s="905"/>
      <c r="AM8" s="905"/>
      <c r="AN8" s="905"/>
    </row>
    <row r="9" spans="2:42" x14ac:dyDescent="0.25">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row>
    <row r="10" spans="2:42" ht="18.75" x14ac:dyDescent="0.25">
      <c r="B10" s="906" t="s">
        <v>1682</v>
      </c>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906"/>
      <c r="AE10" s="906"/>
      <c r="AF10" s="906"/>
      <c r="AG10" s="906"/>
      <c r="AH10" s="906"/>
      <c r="AI10" s="906"/>
      <c r="AJ10" s="906"/>
      <c r="AK10" s="906"/>
      <c r="AL10" s="906"/>
      <c r="AM10" s="906"/>
      <c r="AN10" s="906"/>
    </row>
    <row r="11" spans="2:42" ht="18.75" x14ac:dyDescent="0.25">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2"/>
      <c r="AJ11" s="82"/>
      <c r="AK11" s="82"/>
      <c r="AL11" s="82"/>
      <c r="AM11" s="82"/>
      <c r="AN11" s="81"/>
    </row>
    <row r="12" spans="2:42" ht="18.75" x14ac:dyDescent="0.25">
      <c r="B12" s="907" t="str">
        <f>'1-2023'!B12:AY12</f>
        <v>Утвержденные плановые значения показателей приведены в соответствии с:  "решение об утверждении инвестиционной программы отсутствует"</v>
      </c>
      <c r="C12" s="907"/>
      <c r="D12" s="907"/>
      <c r="E12" s="907"/>
      <c r="F12" s="907"/>
      <c r="G12" s="907"/>
      <c r="H12" s="907"/>
      <c r="I12" s="907"/>
      <c r="J12" s="907"/>
      <c r="K12" s="907"/>
      <c r="L12" s="907"/>
      <c r="M12" s="907"/>
      <c r="N12" s="907"/>
      <c r="O12" s="907"/>
      <c r="P12" s="907"/>
      <c r="Q12" s="907"/>
      <c r="R12" s="907"/>
      <c r="S12" s="907"/>
      <c r="T12" s="907"/>
      <c r="U12" s="907"/>
      <c r="V12" s="907"/>
      <c r="W12" s="907"/>
      <c r="X12" s="907"/>
      <c r="Y12" s="907"/>
      <c r="Z12" s="907"/>
      <c r="AA12" s="907"/>
      <c r="AB12" s="907"/>
      <c r="AC12" s="907"/>
      <c r="AD12" s="907"/>
      <c r="AE12" s="907"/>
      <c r="AF12" s="907"/>
      <c r="AG12" s="907"/>
      <c r="AH12" s="907"/>
      <c r="AI12" s="907"/>
      <c r="AJ12" s="907"/>
      <c r="AK12" s="907"/>
      <c r="AL12" s="907"/>
      <c r="AM12" s="907"/>
      <c r="AN12" s="907"/>
    </row>
    <row r="13" spans="2:42" x14ac:dyDescent="0.25">
      <c r="B13" s="908" t="s">
        <v>6</v>
      </c>
      <c r="C13" s="908"/>
      <c r="D13" s="908"/>
      <c r="E13" s="908"/>
      <c r="F13" s="908"/>
      <c r="G13" s="908"/>
      <c r="H13" s="908"/>
      <c r="I13" s="908"/>
      <c r="J13" s="908"/>
      <c r="K13" s="908"/>
      <c r="L13" s="908"/>
      <c r="M13" s="908"/>
      <c r="N13" s="908"/>
      <c r="O13" s="908"/>
      <c r="P13" s="908"/>
      <c r="Q13" s="908"/>
      <c r="R13" s="908"/>
      <c r="S13" s="908"/>
      <c r="T13" s="908"/>
      <c r="U13" s="908"/>
      <c r="V13" s="908"/>
      <c r="W13" s="908"/>
      <c r="X13" s="908"/>
      <c r="Y13" s="908"/>
      <c r="Z13" s="908"/>
      <c r="AA13" s="908"/>
      <c r="AB13" s="908"/>
      <c r="AC13" s="908"/>
      <c r="AD13" s="908"/>
      <c r="AE13" s="908"/>
      <c r="AF13" s="908"/>
      <c r="AG13" s="908"/>
      <c r="AH13" s="908"/>
      <c r="AI13" s="908"/>
      <c r="AJ13" s="908"/>
      <c r="AK13" s="908"/>
      <c r="AL13" s="908"/>
      <c r="AM13" s="908"/>
      <c r="AN13" s="908"/>
    </row>
    <row r="14" spans="2:42" x14ac:dyDescent="0.25">
      <c r="I14" s="83"/>
      <c r="J14" s="83"/>
      <c r="L14" s="83"/>
      <c r="Q14" s="83"/>
      <c r="AN14" s="83"/>
      <c r="AO14" s="83"/>
    </row>
    <row r="15" spans="2:42" ht="16.5" thickBot="1" x14ac:dyDescent="0.3">
      <c r="B15" s="909"/>
      <c r="C15" s="909"/>
      <c r="D15" s="909"/>
      <c r="E15" s="909"/>
      <c r="F15" s="909"/>
      <c r="G15" s="909"/>
      <c r="H15" s="909"/>
      <c r="I15" s="909"/>
      <c r="J15" s="909"/>
      <c r="K15" s="909"/>
      <c r="L15" s="909"/>
      <c r="M15" s="909"/>
      <c r="N15" s="909"/>
      <c r="O15" s="909"/>
      <c r="P15" s="909"/>
      <c r="Q15" s="909"/>
      <c r="R15" s="909"/>
      <c r="S15" s="909"/>
      <c r="T15" s="909"/>
      <c r="U15" s="909"/>
      <c r="V15" s="909"/>
      <c r="W15" s="909"/>
      <c r="X15" s="909"/>
      <c r="Y15" s="909"/>
      <c r="Z15" s="909"/>
      <c r="AA15" s="909"/>
      <c r="AB15" s="909"/>
      <c r="AC15" s="909"/>
      <c r="AD15" s="909"/>
      <c r="AE15" s="909"/>
      <c r="AF15" s="909"/>
      <c r="AG15" s="909"/>
      <c r="AH15" s="909"/>
      <c r="AI15" s="909"/>
      <c r="AJ15" s="909"/>
      <c r="AK15" s="909"/>
      <c r="AL15" s="909"/>
      <c r="AM15" s="909"/>
      <c r="AN15" s="909"/>
    </row>
    <row r="16" spans="2:42" ht="52.5" customHeight="1" thickBot="1" x14ac:dyDescent="0.3">
      <c r="B16" s="897" t="s">
        <v>7</v>
      </c>
      <c r="C16" s="897" t="s">
        <v>8</v>
      </c>
      <c r="D16" s="897" t="s">
        <v>185</v>
      </c>
      <c r="E16" s="897" t="s">
        <v>270</v>
      </c>
      <c r="F16" s="897" t="s">
        <v>187</v>
      </c>
      <c r="G16" s="861" t="s">
        <v>271</v>
      </c>
      <c r="H16" s="862"/>
      <c r="I16" s="861" t="s">
        <v>272</v>
      </c>
      <c r="J16" s="862"/>
      <c r="K16" s="900" t="s">
        <v>1457</v>
      </c>
      <c r="L16" s="886" t="s">
        <v>1423</v>
      </c>
      <c r="M16" s="887"/>
      <c r="N16" s="887"/>
      <c r="O16" s="887"/>
      <c r="P16" s="887"/>
      <c r="Q16" s="903"/>
      <c r="R16" s="903"/>
      <c r="S16" s="903"/>
      <c r="T16" s="903"/>
      <c r="U16" s="904"/>
      <c r="V16" s="886" t="s">
        <v>273</v>
      </c>
      <c r="W16" s="887"/>
      <c r="X16" s="887"/>
      <c r="Y16" s="887"/>
      <c r="Z16" s="903"/>
      <c r="AA16" s="904"/>
      <c r="AB16" s="891" t="s">
        <v>1458</v>
      </c>
      <c r="AC16" s="892"/>
      <c r="AD16" s="887" t="s">
        <v>274</v>
      </c>
      <c r="AE16" s="887"/>
      <c r="AF16" s="887"/>
      <c r="AG16" s="887"/>
      <c r="AH16" s="887"/>
      <c r="AI16" s="887"/>
      <c r="AJ16" s="887"/>
      <c r="AK16" s="887"/>
      <c r="AL16" s="887"/>
      <c r="AM16" s="887"/>
      <c r="AN16" s="887"/>
      <c r="AO16" s="888"/>
      <c r="AP16" s="862" t="s">
        <v>275</v>
      </c>
    </row>
    <row r="17" spans="1:127" ht="66.75" customHeight="1" thickBot="1" x14ac:dyDescent="0.3">
      <c r="B17" s="910"/>
      <c r="C17" s="910"/>
      <c r="D17" s="910"/>
      <c r="E17" s="910"/>
      <c r="F17" s="910"/>
      <c r="G17" s="899"/>
      <c r="H17" s="882"/>
      <c r="I17" s="899"/>
      <c r="J17" s="882"/>
      <c r="K17" s="901"/>
      <c r="L17" s="883" t="s">
        <v>195</v>
      </c>
      <c r="M17" s="884"/>
      <c r="N17" s="884"/>
      <c r="O17" s="884"/>
      <c r="P17" s="885"/>
      <c r="Q17" s="886" t="s">
        <v>43</v>
      </c>
      <c r="R17" s="887"/>
      <c r="S17" s="887"/>
      <c r="T17" s="887"/>
      <c r="U17" s="888"/>
      <c r="V17" s="883" t="s">
        <v>1494</v>
      </c>
      <c r="W17" s="885"/>
      <c r="X17" s="883" t="s">
        <v>1654</v>
      </c>
      <c r="Y17" s="885"/>
      <c r="Z17" s="883" t="s">
        <v>1653</v>
      </c>
      <c r="AA17" s="885"/>
      <c r="AB17" s="893"/>
      <c r="AC17" s="894"/>
      <c r="AD17" s="889" t="s">
        <v>279</v>
      </c>
      <c r="AE17" s="890"/>
      <c r="AF17" s="889" t="s">
        <v>280</v>
      </c>
      <c r="AG17" s="890"/>
      <c r="AH17" s="889" t="s">
        <v>1459</v>
      </c>
      <c r="AI17" s="890"/>
      <c r="AJ17" s="889" t="s">
        <v>1460</v>
      </c>
      <c r="AK17" s="890"/>
      <c r="AL17" s="889" t="s">
        <v>1461</v>
      </c>
      <c r="AM17" s="890"/>
      <c r="AN17" s="895" t="s">
        <v>281</v>
      </c>
      <c r="AO17" s="897" t="s">
        <v>282</v>
      </c>
      <c r="AP17" s="882"/>
    </row>
    <row r="18" spans="1:127" ht="75.75" customHeight="1" thickBot="1" x14ac:dyDescent="0.3">
      <c r="B18" s="911"/>
      <c r="C18" s="911"/>
      <c r="D18" s="911"/>
      <c r="E18" s="911"/>
      <c r="F18" s="912"/>
      <c r="G18" s="84" t="s">
        <v>283</v>
      </c>
      <c r="H18" s="85" t="s">
        <v>43</v>
      </c>
      <c r="I18" s="84" t="s">
        <v>283</v>
      </c>
      <c r="J18" s="85" t="s">
        <v>43</v>
      </c>
      <c r="K18" s="902"/>
      <c r="L18" s="84" t="s">
        <v>284</v>
      </c>
      <c r="M18" s="86" t="s">
        <v>285</v>
      </c>
      <c r="N18" s="86" t="s">
        <v>286</v>
      </c>
      <c r="O18" s="86" t="s">
        <v>287</v>
      </c>
      <c r="P18" s="85" t="s">
        <v>288</v>
      </c>
      <c r="Q18" s="84" t="s">
        <v>284</v>
      </c>
      <c r="R18" s="86" t="s">
        <v>285</v>
      </c>
      <c r="S18" s="86" t="s">
        <v>286</v>
      </c>
      <c r="T18" s="86" t="s">
        <v>287</v>
      </c>
      <c r="U18" s="85" t="s">
        <v>288</v>
      </c>
      <c r="V18" s="41" t="s">
        <v>289</v>
      </c>
      <c r="W18" s="85" t="s">
        <v>290</v>
      </c>
      <c r="X18" s="41" t="s">
        <v>291</v>
      </c>
      <c r="Y18" s="85" t="s">
        <v>290</v>
      </c>
      <c r="Z18" s="41" t="s">
        <v>291</v>
      </c>
      <c r="AA18" s="85" t="s">
        <v>290</v>
      </c>
      <c r="AB18" s="84" t="s">
        <v>200</v>
      </c>
      <c r="AC18" s="85" t="s">
        <v>197</v>
      </c>
      <c r="AD18" s="84" t="s">
        <v>195</v>
      </c>
      <c r="AE18" s="85" t="s">
        <v>43</v>
      </c>
      <c r="AF18" s="84" t="s">
        <v>292</v>
      </c>
      <c r="AG18" s="85" t="s">
        <v>43</v>
      </c>
      <c r="AH18" s="84" t="s">
        <v>292</v>
      </c>
      <c r="AI18" s="85" t="s">
        <v>43</v>
      </c>
      <c r="AJ18" s="84" t="s">
        <v>292</v>
      </c>
      <c r="AK18" s="85" t="s">
        <v>43</v>
      </c>
      <c r="AL18" s="84" t="s">
        <v>292</v>
      </c>
      <c r="AM18" s="85" t="s">
        <v>43</v>
      </c>
      <c r="AN18" s="896"/>
      <c r="AO18" s="898"/>
      <c r="AP18" s="864"/>
    </row>
    <row r="19" spans="1:127" ht="19.5" customHeight="1" x14ac:dyDescent="0.25">
      <c r="B19" s="337">
        <v>1</v>
      </c>
      <c r="C19" s="326">
        <v>2</v>
      </c>
      <c r="D19" s="338">
        <v>3</v>
      </c>
      <c r="E19" s="339">
        <v>4</v>
      </c>
      <c r="F19" s="326">
        <v>5</v>
      </c>
      <c r="G19" s="55">
        <v>6</v>
      </c>
      <c r="H19" s="87">
        <v>7</v>
      </c>
      <c r="I19" s="327">
        <v>8</v>
      </c>
      <c r="J19" s="328">
        <v>9</v>
      </c>
      <c r="K19" s="326">
        <v>10</v>
      </c>
      <c r="L19" s="327">
        <v>11</v>
      </c>
      <c r="M19" s="340">
        <v>12</v>
      </c>
      <c r="N19" s="340">
        <v>13</v>
      </c>
      <c r="O19" s="340">
        <v>14</v>
      </c>
      <c r="P19" s="328">
        <v>15</v>
      </c>
      <c r="Q19" s="327">
        <v>16</v>
      </c>
      <c r="R19" s="340">
        <v>17</v>
      </c>
      <c r="S19" s="340">
        <v>18</v>
      </c>
      <c r="T19" s="340">
        <v>19</v>
      </c>
      <c r="U19" s="328">
        <v>20</v>
      </c>
      <c r="V19" s="327">
        <v>21</v>
      </c>
      <c r="W19" s="328">
        <v>22</v>
      </c>
      <c r="X19" s="327">
        <v>23</v>
      </c>
      <c r="Y19" s="328">
        <v>24</v>
      </c>
      <c r="Z19" s="327">
        <v>25</v>
      </c>
      <c r="AA19" s="328">
        <v>26</v>
      </c>
      <c r="AB19" s="327">
        <v>27</v>
      </c>
      <c r="AC19" s="328">
        <v>28</v>
      </c>
      <c r="AD19" s="58" t="s">
        <v>293</v>
      </c>
      <c r="AE19" s="330" t="s">
        <v>294</v>
      </c>
      <c r="AF19" s="58" t="s">
        <v>295</v>
      </c>
      <c r="AG19" s="330" t="s">
        <v>296</v>
      </c>
      <c r="AH19" s="58" t="s">
        <v>297</v>
      </c>
      <c r="AI19" s="330" t="s">
        <v>298</v>
      </c>
      <c r="AJ19" s="58" t="s">
        <v>299</v>
      </c>
      <c r="AK19" s="330" t="s">
        <v>300</v>
      </c>
      <c r="AL19" s="58" t="s">
        <v>301</v>
      </c>
      <c r="AM19" s="330" t="s">
        <v>302</v>
      </c>
      <c r="AN19" s="326">
        <v>30</v>
      </c>
      <c r="AO19" s="326">
        <v>31</v>
      </c>
      <c r="AP19" s="326">
        <v>32</v>
      </c>
    </row>
    <row r="20" spans="1:127" ht="48" customHeight="1" x14ac:dyDescent="0.25">
      <c r="B20" s="402">
        <v>0</v>
      </c>
      <c r="C20" s="402" t="s">
        <v>92</v>
      </c>
      <c r="D20" s="403" t="s">
        <v>93</v>
      </c>
      <c r="E20" s="403" t="s">
        <v>180</v>
      </c>
      <c r="F20" s="622" t="s">
        <v>180</v>
      </c>
      <c r="G20" s="622" t="s">
        <v>180</v>
      </c>
      <c r="H20" s="631" t="s">
        <v>180</v>
      </c>
      <c r="I20" s="623">
        <f t="shared" ref="I20:AF20" si="0">I21+I28+I36+I42</f>
        <v>157.21916769666666</v>
      </c>
      <c r="J20" s="623">
        <f>J21+J28+J36+J42</f>
        <v>198.9975</v>
      </c>
      <c r="K20" s="623">
        <f t="shared" si="0"/>
        <v>0</v>
      </c>
      <c r="L20" s="623">
        <f t="shared" si="0"/>
        <v>200.42916666666667</v>
      </c>
      <c r="M20" s="623">
        <f t="shared" si="0"/>
        <v>0</v>
      </c>
      <c r="N20" s="623">
        <f t="shared" si="0"/>
        <v>200.42916666666667</v>
      </c>
      <c r="O20" s="623">
        <f t="shared" si="0"/>
        <v>0</v>
      </c>
      <c r="P20" s="623">
        <f t="shared" si="0"/>
        <v>0</v>
      </c>
      <c r="Q20" s="623">
        <f t="shared" si="0"/>
        <v>0</v>
      </c>
      <c r="R20" s="623">
        <f t="shared" si="0"/>
        <v>0</v>
      </c>
      <c r="S20" s="623">
        <f t="shared" si="0"/>
        <v>0</v>
      </c>
      <c r="T20" s="623">
        <f t="shared" si="0"/>
        <v>0</v>
      </c>
      <c r="U20" s="623">
        <f t="shared" si="0"/>
        <v>0</v>
      </c>
      <c r="V20" s="623">
        <f t="shared" si="0"/>
        <v>0</v>
      </c>
      <c r="W20" s="623">
        <f t="shared" si="0"/>
        <v>0</v>
      </c>
      <c r="X20" s="623">
        <f t="shared" si="0"/>
        <v>0</v>
      </c>
      <c r="Y20" s="623">
        <f t="shared" si="0"/>
        <v>0</v>
      </c>
      <c r="Z20" s="623">
        <f t="shared" si="0"/>
        <v>0</v>
      </c>
      <c r="AA20" s="623">
        <f t="shared" si="0"/>
        <v>0</v>
      </c>
      <c r="AB20" s="623">
        <f t="shared" si="0"/>
        <v>0</v>
      </c>
      <c r="AC20" s="623">
        <f t="shared" si="0"/>
        <v>0</v>
      </c>
      <c r="AD20" s="623">
        <f>AD21+AD28+AD36+AD42</f>
        <v>71.8125</v>
      </c>
      <c r="AE20" s="623">
        <f t="shared" si="0"/>
        <v>71.8125</v>
      </c>
      <c r="AF20" s="623">
        <f t="shared" si="0"/>
        <v>69.655836433333334</v>
      </c>
      <c r="AG20" s="623">
        <f>AG21+AG28+AG36+AG42</f>
        <v>89.278353333333342</v>
      </c>
      <c r="AH20" s="623">
        <f t="shared" ref="AH20:AO20" si="1">AH21+AH28+AH36+AH42</f>
        <v>69.375</v>
      </c>
      <c r="AI20" s="623">
        <f t="shared" si="1"/>
        <v>69.05083333333333</v>
      </c>
      <c r="AJ20" s="623">
        <f t="shared" si="1"/>
        <v>67.304168766666663</v>
      </c>
      <c r="AK20" s="623">
        <f t="shared" si="1"/>
        <v>67.304167676666665</v>
      </c>
      <c r="AL20" s="623">
        <f t="shared" si="1"/>
        <v>65.363333333333344</v>
      </c>
      <c r="AM20" s="623">
        <f t="shared" si="1"/>
        <v>65.36333333333333</v>
      </c>
      <c r="AN20" s="623">
        <f t="shared" si="1"/>
        <v>343.51083853333336</v>
      </c>
      <c r="AO20" s="623">
        <f t="shared" si="1"/>
        <v>362.80918767666662</v>
      </c>
      <c r="AP20" s="623" t="s">
        <v>180</v>
      </c>
    </row>
    <row r="21" spans="1:127" ht="42" customHeight="1" x14ac:dyDescent="0.25">
      <c r="B21" s="406" t="s">
        <v>94</v>
      </c>
      <c r="C21" s="413" t="s">
        <v>1506</v>
      </c>
      <c r="D21" s="399" t="s">
        <v>93</v>
      </c>
      <c r="E21" s="399" t="s">
        <v>180</v>
      </c>
      <c r="F21" s="624" t="s">
        <v>180</v>
      </c>
      <c r="G21" s="624" t="s">
        <v>180</v>
      </c>
      <c r="H21" s="624" t="s">
        <v>180</v>
      </c>
      <c r="I21" s="627">
        <f>I44</f>
        <v>82.037501030000001</v>
      </c>
      <c r="J21" s="626">
        <f>J44</f>
        <v>123.81583333333333</v>
      </c>
      <c r="K21" s="626">
        <f t="shared" ref="K21:Q21" si="2">K28</f>
        <v>0</v>
      </c>
      <c r="L21" s="627">
        <f>L44</f>
        <v>125.2475</v>
      </c>
      <c r="M21" s="627">
        <f t="shared" si="2"/>
        <v>0</v>
      </c>
      <c r="N21" s="627">
        <f>N44</f>
        <v>125.2475</v>
      </c>
      <c r="O21" s="627">
        <f t="shared" si="2"/>
        <v>0</v>
      </c>
      <c r="P21" s="627">
        <f t="shared" si="2"/>
        <v>0</v>
      </c>
      <c r="Q21" s="627">
        <f t="shared" si="2"/>
        <v>0</v>
      </c>
      <c r="R21" s="627">
        <f t="shared" ref="R21:AC21" si="3">R28</f>
        <v>0</v>
      </c>
      <c r="S21" s="627">
        <f t="shared" si="3"/>
        <v>0</v>
      </c>
      <c r="T21" s="627">
        <f t="shared" si="3"/>
        <v>0</v>
      </c>
      <c r="U21" s="627">
        <f t="shared" si="3"/>
        <v>0</v>
      </c>
      <c r="V21" s="627">
        <f t="shared" si="3"/>
        <v>0</v>
      </c>
      <c r="W21" s="627">
        <f t="shared" si="3"/>
        <v>0</v>
      </c>
      <c r="X21" s="627">
        <f t="shared" si="3"/>
        <v>0</v>
      </c>
      <c r="Y21" s="627">
        <f t="shared" si="3"/>
        <v>0</v>
      </c>
      <c r="Z21" s="627">
        <f t="shared" si="3"/>
        <v>0</v>
      </c>
      <c r="AA21" s="627">
        <f t="shared" si="3"/>
        <v>0</v>
      </c>
      <c r="AB21" s="627">
        <f t="shared" si="3"/>
        <v>0</v>
      </c>
      <c r="AC21" s="627">
        <f t="shared" si="3"/>
        <v>0</v>
      </c>
      <c r="AD21" s="627">
        <f t="shared" ref="AD21:AO21" si="4">AD22+AD23+AD24+AD25+AD26+AD27</f>
        <v>63.479166666666671</v>
      </c>
      <c r="AE21" s="627">
        <f t="shared" si="4"/>
        <v>63.479166666666671</v>
      </c>
      <c r="AF21" s="627">
        <f t="shared" si="4"/>
        <v>34.413336433333335</v>
      </c>
      <c r="AG21" s="627">
        <f t="shared" si="4"/>
        <v>48.068353333333341</v>
      </c>
      <c r="AH21" s="627">
        <f t="shared" si="4"/>
        <v>13.160000000000002</v>
      </c>
      <c r="AI21" s="627">
        <f t="shared" si="4"/>
        <v>13.160000000000002</v>
      </c>
      <c r="AJ21" s="627">
        <f t="shared" si="4"/>
        <v>54.194168766666664</v>
      </c>
      <c r="AK21" s="627">
        <f t="shared" si="4"/>
        <v>55.957501010000001</v>
      </c>
      <c r="AL21" s="627">
        <f t="shared" si="4"/>
        <v>36.474166666666669</v>
      </c>
      <c r="AM21" s="627">
        <f t="shared" si="4"/>
        <v>41.328333333333333</v>
      </c>
      <c r="AN21" s="627">
        <f t="shared" si="4"/>
        <v>201.72083853333334</v>
      </c>
      <c r="AO21" s="627">
        <f t="shared" si="4"/>
        <v>221.99335434333332</v>
      </c>
      <c r="AP21" s="625" t="s">
        <v>180</v>
      </c>
    </row>
    <row r="22" spans="1:127" ht="42" customHeight="1" x14ac:dyDescent="0.25">
      <c r="B22" s="406" t="s">
        <v>1507</v>
      </c>
      <c r="C22" s="413" t="s">
        <v>95</v>
      </c>
      <c r="D22" s="399" t="s">
        <v>93</v>
      </c>
      <c r="E22" s="399" t="s">
        <v>180</v>
      </c>
      <c r="F22" s="624" t="s">
        <v>180</v>
      </c>
      <c r="G22" s="624" t="s">
        <v>180</v>
      </c>
      <c r="H22" s="624" t="s">
        <v>180</v>
      </c>
      <c r="I22" s="627">
        <f>I45</f>
        <v>2.3658343333333334</v>
      </c>
      <c r="J22" s="626">
        <f>J44</f>
        <v>123.81583333333333</v>
      </c>
      <c r="K22" s="626">
        <f t="shared" ref="K22:AC22" si="5">K44</f>
        <v>0</v>
      </c>
      <c r="L22" s="627">
        <f>L45</f>
        <v>45.575833333333335</v>
      </c>
      <c r="M22" s="627">
        <f t="shared" si="5"/>
        <v>0</v>
      </c>
      <c r="N22" s="627">
        <f>N45</f>
        <v>45.575833333333335</v>
      </c>
      <c r="O22" s="627">
        <f t="shared" si="5"/>
        <v>0</v>
      </c>
      <c r="P22" s="627">
        <f t="shared" si="5"/>
        <v>0</v>
      </c>
      <c r="Q22" s="627">
        <f t="shared" si="5"/>
        <v>0</v>
      </c>
      <c r="R22" s="627">
        <f t="shared" si="5"/>
        <v>0</v>
      </c>
      <c r="S22" s="627">
        <f t="shared" si="5"/>
        <v>0</v>
      </c>
      <c r="T22" s="627">
        <f t="shared" si="5"/>
        <v>0</v>
      </c>
      <c r="U22" s="627">
        <f t="shared" si="5"/>
        <v>0</v>
      </c>
      <c r="V22" s="627">
        <f t="shared" si="5"/>
        <v>0</v>
      </c>
      <c r="W22" s="627">
        <f t="shared" si="5"/>
        <v>0</v>
      </c>
      <c r="X22" s="627">
        <f t="shared" si="5"/>
        <v>0</v>
      </c>
      <c r="Y22" s="627">
        <f t="shared" si="5"/>
        <v>0</v>
      </c>
      <c r="Z22" s="627">
        <f t="shared" si="5"/>
        <v>0</v>
      </c>
      <c r="AA22" s="627">
        <f t="shared" si="5"/>
        <v>0</v>
      </c>
      <c r="AB22" s="627">
        <f t="shared" si="5"/>
        <v>0</v>
      </c>
      <c r="AC22" s="627">
        <f t="shared" si="5"/>
        <v>0</v>
      </c>
      <c r="AD22" s="627">
        <f t="shared" ref="AD22:AO22" si="6">AD45</f>
        <v>63.479166666666671</v>
      </c>
      <c r="AE22" s="627">
        <f t="shared" si="6"/>
        <v>63.479166666666671</v>
      </c>
      <c r="AF22" s="627">
        <f t="shared" si="6"/>
        <v>21.35666766666667</v>
      </c>
      <c r="AG22" s="627">
        <f t="shared" si="6"/>
        <v>16.499176666666667</v>
      </c>
      <c r="AH22" s="627">
        <f t="shared" si="6"/>
        <v>0</v>
      </c>
      <c r="AI22" s="627">
        <f t="shared" si="6"/>
        <v>0</v>
      </c>
      <c r="AJ22" s="627">
        <f t="shared" si="6"/>
        <v>0</v>
      </c>
      <c r="AK22" s="627">
        <f t="shared" si="6"/>
        <v>0</v>
      </c>
      <c r="AL22" s="627">
        <f t="shared" si="6"/>
        <v>0</v>
      </c>
      <c r="AM22" s="627">
        <f t="shared" si="6"/>
        <v>0</v>
      </c>
      <c r="AN22" s="627">
        <f t="shared" si="6"/>
        <v>84.835834333333338</v>
      </c>
      <c r="AO22" s="627">
        <f t="shared" si="6"/>
        <v>79.978343333333328</v>
      </c>
      <c r="AP22" s="625" t="s">
        <v>180</v>
      </c>
    </row>
    <row r="23" spans="1:127" ht="42" customHeight="1" x14ac:dyDescent="0.25">
      <c r="B23" s="406" t="s">
        <v>1508</v>
      </c>
      <c r="C23" s="413" t="s">
        <v>97</v>
      </c>
      <c r="D23" s="399" t="s">
        <v>93</v>
      </c>
      <c r="E23" s="399" t="s">
        <v>180</v>
      </c>
      <c r="F23" s="624" t="s">
        <v>180</v>
      </c>
      <c r="G23" s="624" t="s">
        <v>180</v>
      </c>
      <c r="H23" s="624" t="s">
        <v>180</v>
      </c>
      <c r="I23" s="627">
        <f>I70</f>
        <v>23.705000020000004</v>
      </c>
      <c r="J23" s="626">
        <f>J77</f>
        <v>0</v>
      </c>
      <c r="K23" s="626">
        <f t="shared" ref="K23:AE23" si="7">K77</f>
        <v>0</v>
      </c>
      <c r="L23" s="627">
        <f>L70</f>
        <v>23.705000000000002</v>
      </c>
      <c r="M23" s="627">
        <f t="shared" si="7"/>
        <v>0</v>
      </c>
      <c r="N23" s="627">
        <f>N70</f>
        <v>23.705000000000002</v>
      </c>
      <c r="O23" s="627">
        <f t="shared" si="7"/>
        <v>0</v>
      </c>
      <c r="P23" s="627">
        <f t="shared" si="7"/>
        <v>0</v>
      </c>
      <c r="Q23" s="627">
        <f t="shared" si="7"/>
        <v>0</v>
      </c>
      <c r="R23" s="627">
        <f t="shared" si="7"/>
        <v>0</v>
      </c>
      <c r="S23" s="627">
        <f t="shared" si="7"/>
        <v>0</v>
      </c>
      <c r="T23" s="627">
        <f t="shared" si="7"/>
        <v>0</v>
      </c>
      <c r="U23" s="627">
        <f t="shared" si="7"/>
        <v>0</v>
      </c>
      <c r="V23" s="627">
        <f t="shared" si="7"/>
        <v>0</v>
      </c>
      <c r="W23" s="627">
        <f t="shared" si="7"/>
        <v>0</v>
      </c>
      <c r="X23" s="627">
        <f t="shared" si="7"/>
        <v>0</v>
      </c>
      <c r="Y23" s="627">
        <f t="shared" si="7"/>
        <v>0</v>
      </c>
      <c r="Z23" s="627">
        <f t="shared" si="7"/>
        <v>0</v>
      </c>
      <c r="AA23" s="627">
        <f t="shared" si="7"/>
        <v>0</v>
      </c>
      <c r="AB23" s="627">
        <f t="shared" si="7"/>
        <v>0</v>
      </c>
      <c r="AC23" s="627">
        <f t="shared" si="7"/>
        <v>0</v>
      </c>
      <c r="AD23" s="627">
        <f>AD70</f>
        <v>0</v>
      </c>
      <c r="AE23" s="627">
        <f t="shared" si="7"/>
        <v>0</v>
      </c>
      <c r="AF23" s="627">
        <f t="shared" ref="AF23:AO23" si="8">AF70</f>
        <v>8.2116676666666653</v>
      </c>
      <c r="AG23" s="627">
        <f t="shared" si="8"/>
        <v>23.705010000000001</v>
      </c>
      <c r="AH23" s="627">
        <f t="shared" si="8"/>
        <v>11.910000000000002</v>
      </c>
      <c r="AI23" s="627">
        <f t="shared" si="8"/>
        <v>11.910000000000002</v>
      </c>
      <c r="AJ23" s="627">
        <f t="shared" si="8"/>
        <v>50.860834333333329</v>
      </c>
      <c r="AK23" s="627">
        <f t="shared" si="8"/>
        <v>35.367500999999997</v>
      </c>
      <c r="AL23" s="627">
        <f t="shared" si="8"/>
        <v>6.4841666666666669</v>
      </c>
      <c r="AM23" s="627">
        <f t="shared" si="8"/>
        <v>6.4841666666666669</v>
      </c>
      <c r="AN23" s="627">
        <f t="shared" si="8"/>
        <v>77.466668666666664</v>
      </c>
      <c r="AO23" s="627">
        <f t="shared" si="8"/>
        <v>77.466677666666669</v>
      </c>
      <c r="AP23" s="625" t="s">
        <v>180</v>
      </c>
    </row>
    <row r="24" spans="1:127" ht="42" customHeight="1" x14ac:dyDescent="0.25">
      <c r="B24" s="406" t="s">
        <v>1509</v>
      </c>
      <c r="C24" s="413" t="s">
        <v>99</v>
      </c>
      <c r="D24" s="399" t="s">
        <v>93</v>
      </c>
      <c r="E24" s="399" t="s">
        <v>180</v>
      </c>
      <c r="F24" s="624" t="s">
        <v>180</v>
      </c>
      <c r="G24" s="624" t="s">
        <v>180</v>
      </c>
      <c r="H24" s="624" t="s">
        <v>180</v>
      </c>
      <c r="I24" s="627">
        <f>I88</f>
        <v>0</v>
      </c>
      <c r="J24" s="626">
        <f t="shared" ref="J24:AE24" si="9">J81</f>
        <v>0</v>
      </c>
      <c r="K24" s="626">
        <f t="shared" si="9"/>
        <v>0</v>
      </c>
      <c r="L24" s="627">
        <f>L88</f>
        <v>0</v>
      </c>
      <c r="M24" s="627">
        <f t="shared" si="9"/>
        <v>0</v>
      </c>
      <c r="N24" s="627">
        <f>N88</f>
        <v>0</v>
      </c>
      <c r="O24" s="627">
        <f t="shared" si="9"/>
        <v>0</v>
      </c>
      <c r="P24" s="627">
        <f t="shared" si="9"/>
        <v>0</v>
      </c>
      <c r="Q24" s="627">
        <f t="shared" si="9"/>
        <v>0</v>
      </c>
      <c r="R24" s="627">
        <f t="shared" si="9"/>
        <v>0</v>
      </c>
      <c r="S24" s="627">
        <f t="shared" si="9"/>
        <v>0</v>
      </c>
      <c r="T24" s="627">
        <f t="shared" si="9"/>
        <v>0</v>
      </c>
      <c r="U24" s="627">
        <f t="shared" si="9"/>
        <v>0</v>
      </c>
      <c r="V24" s="627">
        <f t="shared" si="9"/>
        <v>0</v>
      </c>
      <c r="W24" s="627">
        <f t="shared" si="9"/>
        <v>0</v>
      </c>
      <c r="X24" s="627">
        <f t="shared" si="9"/>
        <v>0</v>
      </c>
      <c r="Y24" s="627">
        <f t="shared" si="9"/>
        <v>0</v>
      </c>
      <c r="Z24" s="627">
        <f t="shared" si="9"/>
        <v>0</v>
      </c>
      <c r="AA24" s="627">
        <f t="shared" si="9"/>
        <v>0</v>
      </c>
      <c r="AB24" s="627">
        <f t="shared" si="9"/>
        <v>0</v>
      </c>
      <c r="AC24" s="627">
        <f t="shared" si="9"/>
        <v>0</v>
      </c>
      <c r="AD24" s="627">
        <f>AD83</f>
        <v>0</v>
      </c>
      <c r="AE24" s="627">
        <f t="shared" si="9"/>
        <v>0</v>
      </c>
      <c r="AF24" s="627">
        <f t="shared" ref="AF24:AO24" si="10">AF88</f>
        <v>0</v>
      </c>
      <c r="AG24" s="627">
        <f t="shared" si="10"/>
        <v>0</v>
      </c>
      <c r="AH24" s="627">
        <f t="shared" si="10"/>
        <v>0</v>
      </c>
      <c r="AI24" s="627">
        <f t="shared" si="10"/>
        <v>0</v>
      </c>
      <c r="AJ24" s="627">
        <f t="shared" si="10"/>
        <v>0</v>
      </c>
      <c r="AK24" s="627">
        <f t="shared" si="10"/>
        <v>0</v>
      </c>
      <c r="AL24" s="627">
        <f t="shared" si="10"/>
        <v>0</v>
      </c>
      <c r="AM24" s="627">
        <f t="shared" si="10"/>
        <v>0</v>
      </c>
      <c r="AN24" s="627">
        <f t="shared" si="10"/>
        <v>0</v>
      </c>
      <c r="AO24" s="627">
        <f t="shared" si="10"/>
        <v>0</v>
      </c>
      <c r="AP24" s="625" t="s">
        <v>180</v>
      </c>
    </row>
    <row r="25" spans="1:127" ht="42" customHeight="1" x14ac:dyDescent="0.25">
      <c r="B25" s="406" t="s">
        <v>1510</v>
      </c>
      <c r="C25" s="413" t="s">
        <v>101</v>
      </c>
      <c r="D25" s="399" t="s">
        <v>93</v>
      </c>
      <c r="E25" s="399" t="s">
        <v>180</v>
      </c>
      <c r="F25" s="624" t="s">
        <v>180</v>
      </c>
      <c r="G25" s="624" t="s">
        <v>180</v>
      </c>
      <c r="H25" s="624" t="s">
        <v>180</v>
      </c>
      <c r="I25" s="627">
        <f>I91</f>
        <v>55.966666676666669</v>
      </c>
      <c r="J25" s="626">
        <f t="shared" ref="J25:AE25" si="11">J90</f>
        <v>0</v>
      </c>
      <c r="K25" s="626">
        <f t="shared" si="11"/>
        <v>0</v>
      </c>
      <c r="L25" s="627">
        <f>L91</f>
        <v>55.966666666666669</v>
      </c>
      <c r="M25" s="627">
        <f t="shared" si="11"/>
        <v>0</v>
      </c>
      <c r="N25" s="627">
        <f>N91</f>
        <v>55.966666666666669</v>
      </c>
      <c r="O25" s="627">
        <f t="shared" si="11"/>
        <v>0</v>
      </c>
      <c r="P25" s="627">
        <f t="shared" si="11"/>
        <v>0</v>
      </c>
      <c r="Q25" s="627">
        <f t="shared" si="11"/>
        <v>0</v>
      </c>
      <c r="R25" s="627">
        <f t="shared" si="11"/>
        <v>0</v>
      </c>
      <c r="S25" s="627">
        <f t="shared" si="11"/>
        <v>0</v>
      </c>
      <c r="T25" s="627">
        <f t="shared" si="11"/>
        <v>0</v>
      </c>
      <c r="U25" s="627">
        <f t="shared" si="11"/>
        <v>0</v>
      </c>
      <c r="V25" s="627">
        <f t="shared" si="11"/>
        <v>0</v>
      </c>
      <c r="W25" s="627">
        <f t="shared" si="11"/>
        <v>0</v>
      </c>
      <c r="X25" s="627">
        <f t="shared" si="11"/>
        <v>0</v>
      </c>
      <c r="Y25" s="627">
        <f t="shared" si="11"/>
        <v>0</v>
      </c>
      <c r="Z25" s="627">
        <f t="shared" si="11"/>
        <v>0</v>
      </c>
      <c r="AA25" s="627">
        <f t="shared" si="11"/>
        <v>0</v>
      </c>
      <c r="AB25" s="627">
        <f t="shared" si="11"/>
        <v>0</v>
      </c>
      <c r="AC25" s="627">
        <f t="shared" si="11"/>
        <v>0</v>
      </c>
      <c r="AD25" s="627">
        <f>AD91</f>
        <v>0</v>
      </c>
      <c r="AE25" s="627">
        <f t="shared" si="11"/>
        <v>0</v>
      </c>
      <c r="AF25" s="627">
        <f t="shared" ref="AF25:AO25" si="12">AF91</f>
        <v>4.8450011000000002</v>
      </c>
      <c r="AG25" s="627">
        <f t="shared" si="12"/>
        <v>7.8641666666666676</v>
      </c>
      <c r="AH25" s="627">
        <f t="shared" si="12"/>
        <v>1.25</v>
      </c>
      <c r="AI25" s="627">
        <f t="shared" si="12"/>
        <v>1.25</v>
      </c>
      <c r="AJ25" s="627">
        <f t="shared" si="12"/>
        <v>3.3333344333333335</v>
      </c>
      <c r="AK25" s="627">
        <f t="shared" si="12"/>
        <v>20.590000010000001</v>
      </c>
      <c r="AL25" s="627">
        <f t="shared" si="12"/>
        <v>29.990000000000002</v>
      </c>
      <c r="AM25" s="627">
        <f t="shared" si="12"/>
        <v>34.844166666666666</v>
      </c>
      <c r="AN25" s="627">
        <f t="shared" si="12"/>
        <v>39.418335533333341</v>
      </c>
      <c r="AO25" s="627">
        <f t="shared" si="12"/>
        <v>64.548333343333326</v>
      </c>
      <c r="AP25" s="625" t="s">
        <v>180</v>
      </c>
    </row>
    <row r="26" spans="1:127" ht="42" customHeight="1" x14ac:dyDescent="0.25">
      <c r="B26" s="406" t="s">
        <v>1511</v>
      </c>
      <c r="C26" s="413" t="s">
        <v>103</v>
      </c>
      <c r="D26" s="399" t="s">
        <v>93</v>
      </c>
      <c r="E26" s="399" t="s">
        <v>180</v>
      </c>
      <c r="F26" s="624" t="s">
        <v>180</v>
      </c>
      <c r="G26" s="624" t="s">
        <v>180</v>
      </c>
      <c r="H26" s="624" t="s">
        <v>180</v>
      </c>
      <c r="I26" s="627">
        <f>I100</f>
        <v>0</v>
      </c>
      <c r="J26" s="626">
        <f t="shared" ref="J26:AE26" si="13">J91</f>
        <v>66.323333333333338</v>
      </c>
      <c r="K26" s="626">
        <f t="shared" si="13"/>
        <v>0</v>
      </c>
      <c r="L26" s="627">
        <f>L100</f>
        <v>0</v>
      </c>
      <c r="M26" s="627">
        <f t="shared" si="13"/>
        <v>0</v>
      </c>
      <c r="N26" s="627">
        <f>N100</f>
        <v>0</v>
      </c>
      <c r="O26" s="627">
        <f t="shared" si="13"/>
        <v>0</v>
      </c>
      <c r="P26" s="627">
        <f t="shared" si="13"/>
        <v>0</v>
      </c>
      <c r="Q26" s="627">
        <f t="shared" si="13"/>
        <v>0</v>
      </c>
      <c r="R26" s="627">
        <f t="shared" si="13"/>
        <v>0</v>
      </c>
      <c r="S26" s="627">
        <f t="shared" si="13"/>
        <v>0</v>
      </c>
      <c r="T26" s="627">
        <f t="shared" si="13"/>
        <v>0</v>
      </c>
      <c r="U26" s="627">
        <f t="shared" si="13"/>
        <v>0</v>
      </c>
      <c r="V26" s="627">
        <f t="shared" si="13"/>
        <v>0</v>
      </c>
      <c r="W26" s="627">
        <f t="shared" si="13"/>
        <v>0</v>
      </c>
      <c r="X26" s="627">
        <f t="shared" si="13"/>
        <v>0</v>
      </c>
      <c r="Y26" s="627">
        <f t="shared" si="13"/>
        <v>0</v>
      </c>
      <c r="Z26" s="627">
        <f t="shared" si="13"/>
        <v>0</v>
      </c>
      <c r="AA26" s="627">
        <f t="shared" si="13"/>
        <v>0</v>
      </c>
      <c r="AB26" s="627">
        <f t="shared" si="13"/>
        <v>0</v>
      </c>
      <c r="AC26" s="627">
        <f t="shared" si="13"/>
        <v>0</v>
      </c>
      <c r="AD26" s="627">
        <f>AD88</f>
        <v>0</v>
      </c>
      <c r="AE26" s="627">
        <f t="shared" si="13"/>
        <v>0</v>
      </c>
      <c r="AF26" s="627">
        <f t="shared" ref="AF26:AO26" si="14">AF100</f>
        <v>0</v>
      </c>
      <c r="AG26" s="627">
        <f t="shared" si="14"/>
        <v>0</v>
      </c>
      <c r="AH26" s="627">
        <f t="shared" si="14"/>
        <v>0</v>
      </c>
      <c r="AI26" s="627">
        <f t="shared" si="14"/>
        <v>0</v>
      </c>
      <c r="AJ26" s="627">
        <f t="shared" si="14"/>
        <v>0</v>
      </c>
      <c r="AK26" s="627">
        <f t="shared" si="14"/>
        <v>0</v>
      </c>
      <c r="AL26" s="627">
        <f t="shared" si="14"/>
        <v>0</v>
      </c>
      <c r="AM26" s="627">
        <f t="shared" si="14"/>
        <v>0</v>
      </c>
      <c r="AN26" s="627">
        <f t="shared" si="14"/>
        <v>0</v>
      </c>
      <c r="AO26" s="627">
        <f t="shared" si="14"/>
        <v>0</v>
      </c>
      <c r="AP26" s="625" t="s">
        <v>180</v>
      </c>
    </row>
    <row r="27" spans="1:127" ht="42" customHeight="1" x14ac:dyDescent="0.25">
      <c r="B27" s="406" t="s">
        <v>1512</v>
      </c>
      <c r="C27" s="413" t="s">
        <v>105</v>
      </c>
      <c r="D27" s="399" t="s">
        <v>93</v>
      </c>
      <c r="E27" s="399" t="s">
        <v>180</v>
      </c>
      <c r="F27" s="626" t="s">
        <v>180</v>
      </c>
      <c r="G27" s="626" t="s">
        <v>180</v>
      </c>
      <c r="H27" s="624" t="s">
        <v>180</v>
      </c>
      <c r="I27" s="627">
        <f>I101</f>
        <v>0</v>
      </c>
      <c r="J27" s="626">
        <f>J101</f>
        <v>0</v>
      </c>
      <c r="K27" s="626">
        <f t="shared" ref="K27:AC27" si="15">K28+K44+K77+K81+K90+K91</f>
        <v>0</v>
      </c>
      <c r="L27" s="627">
        <f>L101</f>
        <v>0</v>
      </c>
      <c r="M27" s="627">
        <f t="shared" si="15"/>
        <v>0</v>
      </c>
      <c r="N27" s="627">
        <f>N101</f>
        <v>0</v>
      </c>
      <c r="O27" s="627">
        <f t="shared" si="15"/>
        <v>0</v>
      </c>
      <c r="P27" s="627">
        <f t="shared" si="15"/>
        <v>0</v>
      </c>
      <c r="Q27" s="627">
        <f t="shared" si="15"/>
        <v>0</v>
      </c>
      <c r="R27" s="627">
        <f t="shared" si="15"/>
        <v>0</v>
      </c>
      <c r="S27" s="627">
        <f t="shared" si="15"/>
        <v>0</v>
      </c>
      <c r="T27" s="627">
        <f t="shared" si="15"/>
        <v>0</v>
      </c>
      <c r="U27" s="627">
        <f t="shared" si="15"/>
        <v>0</v>
      </c>
      <c r="V27" s="669">
        <f t="shared" si="15"/>
        <v>0</v>
      </c>
      <c r="W27" s="669">
        <f t="shared" si="15"/>
        <v>0</v>
      </c>
      <c r="X27" s="669">
        <f t="shared" si="15"/>
        <v>0</v>
      </c>
      <c r="Y27" s="669">
        <f t="shared" si="15"/>
        <v>0</v>
      </c>
      <c r="Z27" s="669">
        <f t="shared" si="15"/>
        <v>0</v>
      </c>
      <c r="AA27" s="669">
        <f t="shared" si="15"/>
        <v>0</v>
      </c>
      <c r="AB27" s="627">
        <f t="shared" si="15"/>
        <v>0</v>
      </c>
      <c r="AC27" s="627">
        <f t="shared" si="15"/>
        <v>0</v>
      </c>
      <c r="AD27" s="627">
        <f>AD89</f>
        <v>0</v>
      </c>
      <c r="AE27" s="627"/>
      <c r="AF27" s="627">
        <f t="shared" ref="AF27:AO27" si="16">AF101</f>
        <v>0</v>
      </c>
      <c r="AG27" s="627">
        <f t="shared" si="16"/>
        <v>0</v>
      </c>
      <c r="AH27" s="627">
        <f t="shared" si="16"/>
        <v>0</v>
      </c>
      <c r="AI27" s="627">
        <f t="shared" si="16"/>
        <v>0</v>
      </c>
      <c r="AJ27" s="627">
        <f t="shared" si="16"/>
        <v>0</v>
      </c>
      <c r="AK27" s="627">
        <f t="shared" si="16"/>
        <v>0</v>
      </c>
      <c r="AL27" s="627">
        <f t="shared" si="16"/>
        <v>0</v>
      </c>
      <c r="AM27" s="627">
        <f t="shared" si="16"/>
        <v>0</v>
      </c>
      <c r="AN27" s="627">
        <f t="shared" si="16"/>
        <v>0</v>
      </c>
      <c r="AO27" s="627">
        <f t="shared" si="16"/>
        <v>0</v>
      </c>
      <c r="AP27" s="627" t="s">
        <v>180</v>
      </c>
    </row>
    <row r="28" spans="1:127" ht="42" customHeight="1" x14ac:dyDescent="0.25">
      <c r="B28" s="406" t="s">
        <v>96</v>
      </c>
      <c r="C28" s="413" t="s">
        <v>1513</v>
      </c>
      <c r="D28" s="399" t="s">
        <v>93</v>
      </c>
      <c r="E28" s="399" t="s">
        <v>180</v>
      </c>
      <c r="F28" s="626" t="s">
        <v>180</v>
      </c>
      <c r="G28" s="626" t="s">
        <v>180</v>
      </c>
      <c r="H28" s="624" t="s">
        <v>180</v>
      </c>
      <c r="I28" s="627">
        <f>I102</f>
        <v>75.181666666666672</v>
      </c>
      <c r="J28" s="626">
        <f>J102</f>
        <v>75.181666666666672</v>
      </c>
      <c r="K28" s="626">
        <v>0</v>
      </c>
      <c r="L28" s="627">
        <f>L102</f>
        <v>75.181666666666672</v>
      </c>
      <c r="M28" s="627">
        <f t="shared" ref="M28:AC28" si="17">M29+M37+M40+M41</f>
        <v>0</v>
      </c>
      <c r="N28" s="627">
        <f>N102</f>
        <v>75.181666666666672</v>
      </c>
      <c r="O28" s="627">
        <f t="shared" si="17"/>
        <v>0</v>
      </c>
      <c r="P28" s="627">
        <f t="shared" si="17"/>
        <v>0</v>
      </c>
      <c r="Q28" s="627">
        <f t="shared" si="17"/>
        <v>0</v>
      </c>
      <c r="R28" s="627">
        <f t="shared" si="17"/>
        <v>0</v>
      </c>
      <c r="S28" s="627">
        <f t="shared" si="17"/>
        <v>0</v>
      </c>
      <c r="T28" s="627">
        <f t="shared" si="17"/>
        <v>0</v>
      </c>
      <c r="U28" s="627">
        <f t="shared" si="17"/>
        <v>0</v>
      </c>
      <c r="V28" s="627">
        <f t="shared" si="17"/>
        <v>0</v>
      </c>
      <c r="W28" s="627">
        <f t="shared" si="17"/>
        <v>0</v>
      </c>
      <c r="X28" s="627">
        <f t="shared" si="17"/>
        <v>0</v>
      </c>
      <c r="Y28" s="627">
        <f t="shared" si="17"/>
        <v>0</v>
      </c>
      <c r="Z28" s="627">
        <f t="shared" si="17"/>
        <v>0</v>
      </c>
      <c r="AA28" s="627">
        <f t="shared" si="17"/>
        <v>0</v>
      </c>
      <c r="AB28" s="627">
        <f t="shared" si="17"/>
        <v>0</v>
      </c>
      <c r="AC28" s="627">
        <f t="shared" si="17"/>
        <v>0</v>
      </c>
      <c r="AD28" s="627">
        <f t="shared" ref="AD28:AO28" si="18">AD29+AD30+AD31+AD32+AD33+AD34+AD35</f>
        <v>8.3333333333333339</v>
      </c>
      <c r="AE28" s="627">
        <f t="shared" si="18"/>
        <v>8.3333333333333339</v>
      </c>
      <c r="AF28" s="627">
        <f t="shared" si="18"/>
        <v>25.230833333333333</v>
      </c>
      <c r="AG28" s="627">
        <f t="shared" si="18"/>
        <v>31.595000000000002</v>
      </c>
      <c r="AH28" s="627">
        <f t="shared" si="18"/>
        <v>44.536666666666669</v>
      </c>
      <c r="AI28" s="627">
        <f t="shared" si="18"/>
        <v>55.890833333333333</v>
      </c>
      <c r="AJ28" s="627">
        <f t="shared" si="18"/>
        <v>11.346666666666668</v>
      </c>
      <c r="AK28" s="627">
        <f t="shared" si="18"/>
        <v>11.346666666666668</v>
      </c>
      <c r="AL28" s="627">
        <f t="shared" si="18"/>
        <v>28.889166666666668</v>
      </c>
      <c r="AM28" s="627">
        <f t="shared" si="18"/>
        <v>24.035</v>
      </c>
      <c r="AN28" s="627">
        <f t="shared" si="18"/>
        <v>118.33666666666667</v>
      </c>
      <c r="AO28" s="627">
        <f t="shared" si="18"/>
        <v>131.20083333333332</v>
      </c>
      <c r="AP28" s="627" t="s">
        <v>180</v>
      </c>
    </row>
    <row r="29" spans="1:127" ht="42" customHeight="1" outlineLevel="1" x14ac:dyDescent="0.25">
      <c r="B29" s="406" t="s">
        <v>1514</v>
      </c>
      <c r="C29" s="413" t="s">
        <v>788</v>
      </c>
      <c r="D29" s="399" t="s">
        <v>93</v>
      </c>
      <c r="E29" s="399" t="s">
        <v>180</v>
      </c>
      <c r="F29" s="626" t="s">
        <v>180</v>
      </c>
      <c r="G29" s="626" t="s">
        <v>180</v>
      </c>
      <c r="H29" s="624" t="s">
        <v>180</v>
      </c>
      <c r="I29" s="627">
        <f>I103</f>
        <v>0</v>
      </c>
      <c r="J29" s="626">
        <f>J103</f>
        <v>0</v>
      </c>
      <c r="K29" s="626">
        <f t="shared" ref="K29:AE29" si="19">K30+K32+K33</f>
        <v>0</v>
      </c>
      <c r="L29" s="626">
        <f>L103</f>
        <v>0</v>
      </c>
      <c r="M29" s="626">
        <f t="shared" si="19"/>
        <v>0</v>
      </c>
      <c r="N29" s="626">
        <f>N103</f>
        <v>0</v>
      </c>
      <c r="O29" s="626">
        <f t="shared" si="19"/>
        <v>0</v>
      </c>
      <c r="P29" s="626">
        <f t="shared" si="19"/>
        <v>0</v>
      </c>
      <c r="Q29" s="626">
        <f t="shared" si="19"/>
        <v>0</v>
      </c>
      <c r="R29" s="626">
        <f t="shared" si="19"/>
        <v>0</v>
      </c>
      <c r="S29" s="626">
        <f t="shared" si="19"/>
        <v>0</v>
      </c>
      <c r="T29" s="626">
        <f t="shared" si="19"/>
        <v>0</v>
      </c>
      <c r="U29" s="626">
        <f t="shared" si="19"/>
        <v>0</v>
      </c>
      <c r="V29" s="669">
        <f t="shared" si="19"/>
        <v>0</v>
      </c>
      <c r="W29" s="669">
        <f t="shared" si="19"/>
        <v>0</v>
      </c>
      <c r="X29" s="669">
        <f t="shared" si="19"/>
        <v>0</v>
      </c>
      <c r="Y29" s="669">
        <f t="shared" si="19"/>
        <v>0</v>
      </c>
      <c r="Z29" s="669">
        <f t="shared" si="19"/>
        <v>0</v>
      </c>
      <c r="AA29" s="669">
        <f t="shared" si="19"/>
        <v>0</v>
      </c>
      <c r="AB29" s="627">
        <f t="shared" si="19"/>
        <v>0</v>
      </c>
      <c r="AC29" s="627">
        <f t="shared" si="19"/>
        <v>0</v>
      </c>
      <c r="AD29" s="627"/>
      <c r="AE29" s="627">
        <f t="shared" si="19"/>
        <v>0</v>
      </c>
      <c r="AF29" s="627">
        <f t="shared" ref="AF29:AO29" si="20">AF103</f>
        <v>0</v>
      </c>
      <c r="AG29" s="627">
        <f t="shared" si="20"/>
        <v>0</v>
      </c>
      <c r="AH29" s="627">
        <f t="shared" si="20"/>
        <v>0</v>
      </c>
      <c r="AI29" s="627">
        <f t="shared" si="20"/>
        <v>0</v>
      </c>
      <c r="AJ29" s="627">
        <f t="shared" si="20"/>
        <v>0</v>
      </c>
      <c r="AK29" s="627">
        <f t="shared" si="20"/>
        <v>0</v>
      </c>
      <c r="AL29" s="627">
        <f t="shared" si="20"/>
        <v>0</v>
      </c>
      <c r="AM29" s="627">
        <f t="shared" si="20"/>
        <v>0</v>
      </c>
      <c r="AN29" s="627">
        <f t="shared" si="20"/>
        <v>0</v>
      </c>
      <c r="AO29" s="627">
        <f t="shared" si="20"/>
        <v>0</v>
      </c>
      <c r="AP29" s="627" t="s">
        <v>180</v>
      </c>
    </row>
    <row r="30" spans="1:127" ht="42" customHeight="1" outlineLevel="1" x14ac:dyDescent="0.25">
      <c r="B30" s="406" t="s">
        <v>1515</v>
      </c>
      <c r="C30" s="413" t="s">
        <v>789</v>
      </c>
      <c r="D30" s="399" t="s">
        <v>93</v>
      </c>
      <c r="E30" s="399" t="s">
        <v>180</v>
      </c>
      <c r="F30" s="625" t="s">
        <v>180</v>
      </c>
      <c r="G30" s="625" t="s">
        <v>180</v>
      </c>
      <c r="H30" s="625" t="s">
        <v>180</v>
      </c>
      <c r="I30" s="610">
        <f>I117</f>
        <v>35.701666666666668</v>
      </c>
      <c r="J30" s="624">
        <f>J117</f>
        <v>35.701666666666668</v>
      </c>
      <c r="K30" s="624">
        <v>0</v>
      </c>
      <c r="L30" s="670">
        <f>L117</f>
        <v>35.701666666666668</v>
      </c>
      <c r="M30" s="670">
        <v>0</v>
      </c>
      <c r="N30" s="670">
        <f>N117</f>
        <v>35.701666666666668</v>
      </c>
      <c r="O30" s="670">
        <v>0</v>
      </c>
      <c r="P30" s="670">
        <v>0</v>
      </c>
      <c r="Q30" s="670">
        <v>0</v>
      </c>
      <c r="R30" s="670">
        <v>0</v>
      </c>
      <c r="S30" s="670">
        <v>0</v>
      </c>
      <c r="T30" s="670">
        <v>0</v>
      </c>
      <c r="U30" s="670">
        <v>0</v>
      </c>
      <c r="V30" s="670">
        <v>0</v>
      </c>
      <c r="W30" s="670">
        <v>0</v>
      </c>
      <c r="X30" s="670">
        <v>0</v>
      </c>
      <c r="Y30" s="670">
        <v>0</v>
      </c>
      <c r="Z30" s="670">
        <v>0</v>
      </c>
      <c r="AA30" s="670">
        <v>0</v>
      </c>
      <c r="AB30" s="610">
        <v>0</v>
      </c>
      <c r="AC30" s="396">
        <v>0</v>
      </c>
      <c r="AD30" s="396">
        <f>AD117</f>
        <v>0</v>
      </c>
      <c r="AE30" s="396">
        <v>0</v>
      </c>
      <c r="AF30" s="396">
        <f t="shared" ref="AF30:AO30" si="21">AF117</f>
        <v>0</v>
      </c>
      <c r="AG30" s="627">
        <f t="shared" si="21"/>
        <v>4.6875</v>
      </c>
      <c r="AH30" s="396">
        <f t="shared" si="21"/>
        <v>35.701666666666668</v>
      </c>
      <c r="AI30" s="396">
        <f t="shared" si="21"/>
        <v>35.701666666666668</v>
      </c>
      <c r="AJ30" s="396">
        <f t="shared" si="21"/>
        <v>11.346666666666668</v>
      </c>
      <c r="AK30" s="396">
        <f t="shared" si="21"/>
        <v>11.346666666666668</v>
      </c>
      <c r="AL30" s="396">
        <f t="shared" si="21"/>
        <v>28.889166666666668</v>
      </c>
      <c r="AM30" s="396">
        <f t="shared" si="21"/>
        <v>24.035</v>
      </c>
      <c r="AN30" s="396">
        <f t="shared" si="21"/>
        <v>75.9375</v>
      </c>
      <c r="AO30" s="396">
        <f t="shared" si="21"/>
        <v>75.770833333333329</v>
      </c>
      <c r="AP30" s="625" t="s">
        <v>180</v>
      </c>
    </row>
    <row r="31" spans="1:127" ht="42" customHeight="1" outlineLevel="1" x14ac:dyDescent="0.25">
      <c r="B31" s="406" t="s">
        <v>1516</v>
      </c>
      <c r="C31" s="413" t="s">
        <v>790</v>
      </c>
      <c r="D31" s="399" t="s">
        <v>93</v>
      </c>
      <c r="E31" s="399" t="s">
        <v>180</v>
      </c>
      <c r="F31" s="628"/>
      <c r="G31" s="628"/>
      <c r="H31" s="638"/>
      <c r="I31" s="610">
        <f>I126</f>
        <v>39.480000000000004</v>
      </c>
      <c r="J31" s="624">
        <f>J126</f>
        <v>39.480000000000004</v>
      </c>
      <c r="K31" s="624"/>
      <c r="L31" s="670">
        <f>L126</f>
        <v>39.480000000000004</v>
      </c>
      <c r="M31" s="670"/>
      <c r="N31" s="670">
        <f>N126</f>
        <v>39.480000000000004</v>
      </c>
      <c r="O31" s="670"/>
      <c r="P31" s="670"/>
      <c r="Q31" s="670"/>
      <c r="R31" s="670"/>
      <c r="S31" s="670"/>
      <c r="T31" s="670"/>
      <c r="U31" s="670"/>
      <c r="V31" s="670"/>
      <c r="W31" s="670"/>
      <c r="X31" s="670"/>
      <c r="Y31" s="670"/>
      <c r="Z31" s="670"/>
      <c r="AA31" s="670"/>
      <c r="AB31" s="610"/>
      <c r="AC31" s="396"/>
      <c r="AD31" s="396">
        <f t="shared" ref="AD31:AO31" si="22">AD126</f>
        <v>8.3333333333333339</v>
      </c>
      <c r="AE31" s="396">
        <f t="shared" si="22"/>
        <v>8.3333333333333339</v>
      </c>
      <c r="AF31" s="396">
        <f t="shared" si="22"/>
        <v>25.230833333333333</v>
      </c>
      <c r="AG31" s="627">
        <f t="shared" si="22"/>
        <v>15.689166666666669</v>
      </c>
      <c r="AH31" s="396">
        <f t="shared" si="22"/>
        <v>8.8350000000000009</v>
      </c>
      <c r="AI31" s="396">
        <f t="shared" si="22"/>
        <v>8.8350000000000009</v>
      </c>
      <c r="AJ31" s="396">
        <f t="shared" si="22"/>
        <v>0</v>
      </c>
      <c r="AK31" s="396">
        <f t="shared" si="22"/>
        <v>0</v>
      </c>
      <c r="AL31" s="396">
        <f t="shared" si="22"/>
        <v>0</v>
      </c>
      <c r="AM31" s="610">
        <f t="shared" si="22"/>
        <v>0</v>
      </c>
      <c r="AN31" s="396">
        <f t="shared" si="22"/>
        <v>42.399166666666666</v>
      </c>
      <c r="AO31" s="396">
        <f t="shared" si="22"/>
        <v>32.857500000000002</v>
      </c>
      <c r="AP31" s="610"/>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row>
    <row r="32" spans="1:127" s="88" customFormat="1" ht="42" customHeight="1" outlineLevel="1" x14ac:dyDescent="0.25">
      <c r="A32" s="34"/>
      <c r="B32" s="406" t="s">
        <v>1517</v>
      </c>
      <c r="C32" s="413" t="s">
        <v>791</v>
      </c>
      <c r="D32" s="399" t="s">
        <v>93</v>
      </c>
      <c r="E32" s="399" t="s">
        <v>180</v>
      </c>
      <c r="F32" s="625" t="s">
        <v>180</v>
      </c>
      <c r="G32" s="625" t="s">
        <v>180</v>
      </c>
      <c r="H32" s="625" t="s">
        <v>180</v>
      </c>
      <c r="I32" s="610">
        <f>I134</f>
        <v>0</v>
      </c>
      <c r="J32" s="624">
        <v>0</v>
      </c>
      <c r="K32" s="624">
        <v>0</v>
      </c>
      <c r="L32" s="670">
        <f>L134</f>
        <v>0</v>
      </c>
      <c r="M32" s="670">
        <v>0</v>
      </c>
      <c r="N32" s="670">
        <f>N134</f>
        <v>0</v>
      </c>
      <c r="O32" s="670">
        <v>0</v>
      </c>
      <c r="P32" s="670">
        <v>0</v>
      </c>
      <c r="Q32" s="670">
        <v>0</v>
      </c>
      <c r="R32" s="670">
        <v>0</v>
      </c>
      <c r="S32" s="670">
        <v>0</v>
      </c>
      <c r="T32" s="670">
        <v>0</v>
      </c>
      <c r="U32" s="670">
        <v>0</v>
      </c>
      <c r="V32" s="670">
        <v>0</v>
      </c>
      <c r="W32" s="670">
        <v>0</v>
      </c>
      <c r="X32" s="670">
        <v>0</v>
      </c>
      <c r="Y32" s="670">
        <v>0</v>
      </c>
      <c r="Z32" s="670">
        <v>0</v>
      </c>
      <c r="AA32" s="670">
        <v>0</v>
      </c>
      <c r="AB32" s="610">
        <v>0</v>
      </c>
      <c r="AC32" s="396">
        <v>0</v>
      </c>
      <c r="AD32" s="396"/>
      <c r="AE32" s="396">
        <v>0</v>
      </c>
      <c r="AF32" s="396">
        <f t="shared" ref="AF32:AO32" si="23">AF134</f>
        <v>0</v>
      </c>
      <c r="AG32" s="396">
        <f t="shared" si="23"/>
        <v>0</v>
      </c>
      <c r="AH32" s="396">
        <f t="shared" si="23"/>
        <v>0</v>
      </c>
      <c r="AI32" s="396">
        <f t="shared" si="23"/>
        <v>0</v>
      </c>
      <c r="AJ32" s="396">
        <f t="shared" si="23"/>
        <v>0</v>
      </c>
      <c r="AK32" s="396">
        <f t="shared" si="23"/>
        <v>0</v>
      </c>
      <c r="AL32" s="396">
        <f t="shared" si="23"/>
        <v>0</v>
      </c>
      <c r="AM32" s="610">
        <f t="shared" si="23"/>
        <v>0</v>
      </c>
      <c r="AN32" s="396">
        <f t="shared" si="23"/>
        <v>0</v>
      </c>
      <c r="AO32" s="610">
        <f t="shared" si="23"/>
        <v>0</v>
      </c>
      <c r="AP32" s="610" t="s">
        <v>180</v>
      </c>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row>
    <row r="33" spans="1:127" s="88" customFormat="1" ht="42" customHeight="1" outlineLevel="1" x14ac:dyDescent="0.25">
      <c r="A33" s="34"/>
      <c r="B33" s="406" t="s">
        <v>1518</v>
      </c>
      <c r="C33" s="413" t="s">
        <v>792</v>
      </c>
      <c r="D33" s="399" t="s">
        <v>93</v>
      </c>
      <c r="E33" s="399" t="s">
        <v>180</v>
      </c>
      <c r="F33" s="625" t="s">
        <v>180</v>
      </c>
      <c r="G33" s="625" t="s">
        <v>180</v>
      </c>
      <c r="H33" s="625" t="s">
        <v>180</v>
      </c>
      <c r="I33" s="610">
        <f>I141</f>
        <v>0</v>
      </c>
      <c r="J33" s="610">
        <f t="shared" ref="J33:AE33" si="24">SUBTOTAL(9,J34:J42)</f>
        <v>0</v>
      </c>
      <c r="K33" s="610">
        <f t="shared" si="24"/>
        <v>0</v>
      </c>
      <c r="L33" s="610">
        <f>L141</f>
        <v>0</v>
      </c>
      <c r="M33" s="610">
        <f t="shared" si="24"/>
        <v>0</v>
      </c>
      <c r="N33" s="610">
        <f>N141</f>
        <v>0</v>
      </c>
      <c r="O33" s="610">
        <f t="shared" si="24"/>
        <v>0</v>
      </c>
      <c r="P33" s="610">
        <f t="shared" si="24"/>
        <v>0</v>
      </c>
      <c r="Q33" s="610">
        <f t="shared" si="24"/>
        <v>0</v>
      </c>
      <c r="R33" s="610">
        <f t="shared" si="24"/>
        <v>0</v>
      </c>
      <c r="S33" s="610">
        <f t="shared" si="24"/>
        <v>0</v>
      </c>
      <c r="T33" s="610">
        <f t="shared" si="24"/>
        <v>0</v>
      </c>
      <c r="U33" s="610">
        <f t="shared" si="24"/>
        <v>0</v>
      </c>
      <c r="V33" s="610">
        <f t="shared" si="24"/>
        <v>0</v>
      </c>
      <c r="W33" s="610">
        <f t="shared" si="24"/>
        <v>0</v>
      </c>
      <c r="X33" s="610">
        <f t="shared" si="24"/>
        <v>0</v>
      </c>
      <c r="Y33" s="610">
        <f t="shared" si="24"/>
        <v>0</v>
      </c>
      <c r="Z33" s="610">
        <f t="shared" si="24"/>
        <v>0</v>
      </c>
      <c r="AA33" s="610">
        <f t="shared" si="24"/>
        <v>0</v>
      </c>
      <c r="AB33" s="610">
        <f t="shared" si="24"/>
        <v>0</v>
      </c>
      <c r="AC33" s="396">
        <f t="shared" si="24"/>
        <v>0</v>
      </c>
      <c r="AD33" s="396"/>
      <c r="AE33" s="396">
        <f t="shared" si="24"/>
        <v>0</v>
      </c>
      <c r="AF33" s="396">
        <f t="shared" ref="AF33:AO33" si="25">AF141</f>
        <v>0</v>
      </c>
      <c r="AG33" s="396">
        <f t="shared" si="25"/>
        <v>11.218333333333334</v>
      </c>
      <c r="AH33" s="396">
        <f t="shared" si="25"/>
        <v>0</v>
      </c>
      <c r="AI33" s="396">
        <f t="shared" si="25"/>
        <v>11.354166666666668</v>
      </c>
      <c r="AJ33" s="396">
        <f t="shared" si="25"/>
        <v>0</v>
      </c>
      <c r="AK33" s="396">
        <f t="shared" si="25"/>
        <v>0</v>
      </c>
      <c r="AL33" s="396">
        <f t="shared" si="25"/>
        <v>0</v>
      </c>
      <c r="AM33" s="610">
        <f t="shared" si="25"/>
        <v>0</v>
      </c>
      <c r="AN33" s="396">
        <f t="shared" si="25"/>
        <v>0</v>
      </c>
      <c r="AO33" s="396">
        <f t="shared" si="25"/>
        <v>22.572500000000005</v>
      </c>
      <c r="AP33" s="610" t="s">
        <v>180</v>
      </c>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row>
    <row r="34" spans="1:127" ht="42" customHeight="1" outlineLevel="1" x14ac:dyDescent="0.25">
      <c r="B34" s="406" t="s">
        <v>1519</v>
      </c>
      <c r="C34" s="413" t="s">
        <v>103</v>
      </c>
      <c r="D34" s="399" t="s">
        <v>93</v>
      </c>
      <c r="E34" s="399" t="s">
        <v>180</v>
      </c>
      <c r="F34" s="628"/>
      <c r="G34" s="628"/>
      <c r="H34" s="628"/>
      <c r="I34" s="610">
        <f>I149</f>
        <v>0</v>
      </c>
      <c r="J34" s="624"/>
      <c r="K34" s="624"/>
      <c r="L34" s="670">
        <f>L149</f>
        <v>0</v>
      </c>
      <c r="M34" s="670"/>
      <c r="N34" s="670">
        <f>N149</f>
        <v>0</v>
      </c>
      <c r="O34" s="670"/>
      <c r="P34" s="670"/>
      <c r="Q34" s="670"/>
      <c r="R34" s="670"/>
      <c r="S34" s="670"/>
      <c r="T34" s="670"/>
      <c r="U34" s="670"/>
      <c r="V34" s="670"/>
      <c r="W34" s="670"/>
      <c r="X34" s="670"/>
      <c r="Y34" s="670"/>
      <c r="Z34" s="670"/>
      <c r="AA34" s="670"/>
      <c r="AB34" s="610"/>
      <c r="AC34" s="610"/>
      <c r="AD34" s="610"/>
      <c r="AE34" s="610"/>
      <c r="AF34" s="610">
        <f t="shared" ref="AF34:AO34" si="26">AF149</f>
        <v>0</v>
      </c>
      <c r="AG34" s="610">
        <f t="shared" si="26"/>
        <v>0</v>
      </c>
      <c r="AH34" s="610">
        <f t="shared" si="26"/>
        <v>0</v>
      </c>
      <c r="AI34" s="610">
        <f t="shared" si="26"/>
        <v>0</v>
      </c>
      <c r="AJ34" s="610">
        <f t="shared" si="26"/>
        <v>0</v>
      </c>
      <c r="AK34" s="610">
        <f t="shared" si="26"/>
        <v>0</v>
      </c>
      <c r="AL34" s="610">
        <f t="shared" si="26"/>
        <v>0</v>
      </c>
      <c r="AM34" s="610">
        <f t="shared" si="26"/>
        <v>0</v>
      </c>
      <c r="AN34" s="396">
        <f t="shared" si="26"/>
        <v>0</v>
      </c>
      <c r="AO34" s="610">
        <f t="shared" si="26"/>
        <v>0</v>
      </c>
      <c r="AP34" s="610" t="s">
        <v>180</v>
      </c>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row>
    <row r="35" spans="1:127" ht="42" customHeight="1" outlineLevel="1" x14ac:dyDescent="0.25">
      <c r="B35" s="406" t="s">
        <v>1520</v>
      </c>
      <c r="C35" s="413" t="s">
        <v>105</v>
      </c>
      <c r="D35" s="399" t="s">
        <v>93</v>
      </c>
      <c r="E35" s="399" t="s">
        <v>180</v>
      </c>
      <c r="F35" s="628"/>
      <c r="G35" s="628"/>
      <c r="H35" s="628"/>
      <c r="I35" s="610">
        <f>I150</f>
        <v>0</v>
      </c>
      <c r="J35" s="624"/>
      <c r="K35" s="624"/>
      <c r="L35" s="670">
        <f>L150</f>
        <v>0</v>
      </c>
      <c r="M35" s="670"/>
      <c r="N35" s="670">
        <f>N150</f>
        <v>0</v>
      </c>
      <c r="O35" s="670"/>
      <c r="P35" s="670"/>
      <c r="Q35" s="670"/>
      <c r="R35" s="670"/>
      <c r="S35" s="670"/>
      <c r="T35" s="670"/>
      <c r="U35" s="670"/>
      <c r="V35" s="670"/>
      <c r="W35" s="670"/>
      <c r="X35" s="670"/>
      <c r="Y35" s="670"/>
      <c r="Z35" s="670"/>
      <c r="AA35" s="670"/>
      <c r="AB35" s="610"/>
      <c r="AC35" s="610"/>
      <c r="AD35" s="610"/>
      <c r="AE35" s="610"/>
      <c r="AF35" s="610">
        <f t="shared" ref="AF35:AO35" si="27">AF150</f>
        <v>0</v>
      </c>
      <c r="AG35" s="610">
        <f t="shared" si="27"/>
        <v>0</v>
      </c>
      <c r="AH35" s="610">
        <f t="shared" si="27"/>
        <v>0</v>
      </c>
      <c r="AI35" s="610">
        <f t="shared" si="27"/>
        <v>0</v>
      </c>
      <c r="AJ35" s="610">
        <f t="shared" si="27"/>
        <v>0</v>
      </c>
      <c r="AK35" s="610">
        <f t="shared" si="27"/>
        <v>0</v>
      </c>
      <c r="AL35" s="610">
        <f t="shared" si="27"/>
        <v>0</v>
      </c>
      <c r="AM35" s="610">
        <f t="shared" si="27"/>
        <v>0</v>
      </c>
      <c r="AN35" s="396">
        <f t="shared" si="27"/>
        <v>0</v>
      </c>
      <c r="AO35" s="610">
        <f t="shared" si="27"/>
        <v>0</v>
      </c>
      <c r="AP35" s="610" t="s">
        <v>180</v>
      </c>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row>
    <row r="36" spans="1:127" ht="42" customHeight="1" outlineLevel="1" x14ac:dyDescent="0.25">
      <c r="B36" s="406" t="s">
        <v>98</v>
      </c>
      <c r="C36" s="395" t="s">
        <v>1521</v>
      </c>
      <c r="D36" s="399" t="s">
        <v>93</v>
      </c>
      <c r="E36" s="399" t="s">
        <v>180</v>
      </c>
      <c r="F36" s="628"/>
      <c r="G36" s="628"/>
      <c r="H36" s="628"/>
      <c r="I36" s="610">
        <f>I151</f>
        <v>0</v>
      </c>
      <c r="J36" s="624"/>
      <c r="K36" s="624"/>
      <c r="L36" s="670">
        <f>L151</f>
        <v>0</v>
      </c>
      <c r="M36" s="670"/>
      <c r="N36" s="670">
        <f>N151</f>
        <v>0</v>
      </c>
      <c r="O36" s="670"/>
      <c r="P36" s="670"/>
      <c r="Q36" s="670"/>
      <c r="R36" s="670"/>
      <c r="S36" s="670"/>
      <c r="T36" s="670"/>
      <c r="U36" s="670"/>
      <c r="V36" s="670"/>
      <c r="W36" s="670"/>
      <c r="X36" s="670"/>
      <c r="Y36" s="670"/>
      <c r="Z36" s="670"/>
      <c r="AA36" s="670"/>
      <c r="AB36" s="610"/>
      <c r="AC36" s="610"/>
      <c r="AD36" s="610">
        <f>AD151</f>
        <v>0</v>
      </c>
      <c r="AE36" s="610"/>
      <c r="AF36" s="610">
        <f t="shared" ref="AF36:AO36" si="28">AF151</f>
        <v>0</v>
      </c>
      <c r="AG36" s="610">
        <f t="shared" si="28"/>
        <v>0</v>
      </c>
      <c r="AH36" s="610">
        <f t="shared" si="28"/>
        <v>0</v>
      </c>
      <c r="AI36" s="610">
        <f t="shared" si="28"/>
        <v>0</v>
      </c>
      <c r="AJ36" s="610">
        <f t="shared" si="28"/>
        <v>0</v>
      </c>
      <c r="AK36" s="610">
        <f t="shared" si="28"/>
        <v>0</v>
      </c>
      <c r="AL36" s="610">
        <f t="shared" si="28"/>
        <v>0</v>
      </c>
      <c r="AM36" s="610">
        <f t="shared" si="28"/>
        <v>0</v>
      </c>
      <c r="AN36" s="610">
        <f t="shared" si="28"/>
        <v>0</v>
      </c>
      <c r="AO36" s="610">
        <f t="shared" si="28"/>
        <v>0</v>
      </c>
      <c r="AP36" s="610" t="s">
        <v>180</v>
      </c>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row>
    <row r="37" spans="1:127" ht="42" customHeight="1" outlineLevel="1" x14ac:dyDescent="0.25">
      <c r="A37" s="34"/>
      <c r="B37" s="406" t="s">
        <v>1522</v>
      </c>
      <c r="C37" s="395" t="s">
        <v>789</v>
      </c>
      <c r="D37" s="399" t="s">
        <v>93</v>
      </c>
      <c r="E37" s="399" t="s">
        <v>180</v>
      </c>
      <c r="F37" s="627" t="s">
        <v>180</v>
      </c>
      <c r="G37" s="627" t="s">
        <v>180</v>
      </c>
      <c r="H37" s="625" t="s">
        <v>180</v>
      </c>
      <c r="I37" s="610">
        <f>I152</f>
        <v>0</v>
      </c>
      <c r="J37" s="610">
        <f>J38+J39</f>
        <v>0</v>
      </c>
      <c r="K37" s="610">
        <f>K38+K39</f>
        <v>0</v>
      </c>
      <c r="L37" s="670">
        <f>L152</f>
        <v>0</v>
      </c>
      <c r="M37" s="670">
        <f>M38+M39</f>
        <v>0</v>
      </c>
      <c r="N37" s="670">
        <f>N152</f>
        <v>0</v>
      </c>
      <c r="O37" s="670">
        <f>O38+O39</f>
        <v>0</v>
      </c>
      <c r="P37" s="670">
        <f>P38+P39</f>
        <v>0</v>
      </c>
      <c r="Q37" s="670">
        <f>SUM(Q38:Q39)</f>
        <v>0</v>
      </c>
      <c r="R37" s="670">
        <f>R38+R39</f>
        <v>0</v>
      </c>
      <c r="S37" s="670">
        <f>SUM(S38:S39)</f>
        <v>0</v>
      </c>
      <c r="T37" s="670">
        <f>T38+T39</f>
        <v>0</v>
      </c>
      <c r="U37" s="670">
        <f>U38+U39</f>
        <v>0</v>
      </c>
      <c r="V37" s="670">
        <f>SUM(V38:V39)</f>
        <v>0</v>
      </c>
      <c r="W37" s="670">
        <f>W38+W39</f>
        <v>0</v>
      </c>
      <c r="X37" s="670">
        <f>SUM(X38:X39)</f>
        <v>0</v>
      </c>
      <c r="Y37" s="670">
        <f>Y38+Y39</f>
        <v>0</v>
      </c>
      <c r="Z37" s="670">
        <f>SUM(Z38:Z39)</f>
        <v>0</v>
      </c>
      <c r="AA37" s="670">
        <f>AA38+AA39</f>
        <v>0</v>
      </c>
      <c r="AB37" s="610">
        <f>AB38+AB39</f>
        <v>0</v>
      </c>
      <c r="AC37" s="610">
        <f>AC38+AC39</f>
        <v>0</v>
      </c>
      <c r="AD37" s="610"/>
      <c r="AE37" s="610">
        <f>AE38+AE39</f>
        <v>0</v>
      </c>
      <c r="AF37" s="610">
        <f t="shared" ref="AF37:AO37" si="29">AF152</f>
        <v>0</v>
      </c>
      <c r="AG37" s="396">
        <f t="shared" si="29"/>
        <v>0</v>
      </c>
      <c r="AH37" s="610">
        <f t="shared" si="29"/>
        <v>0</v>
      </c>
      <c r="AI37" s="610">
        <f t="shared" si="29"/>
        <v>0</v>
      </c>
      <c r="AJ37" s="610">
        <f t="shared" si="29"/>
        <v>0</v>
      </c>
      <c r="AK37" s="610">
        <f t="shared" si="29"/>
        <v>0</v>
      </c>
      <c r="AL37" s="610">
        <f t="shared" si="29"/>
        <v>0</v>
      </c>
      <c r="AM37" s="610">
        <f t="shared" si="29"/>
        <v>0</v>
      </c>
      <c r="AN37" s="610">
        <f t="shared" si="29"/>
        <v>0</v>
      </c>
      <c r="AO37" s="610">
        <f t="shared" si="29"/>
        <v>0</v>
      </c>
      <c r="AP37" s="396" t="s">
        <v>180</v>
      </c>
    </row>
    <row r="38" spans="1:127" ht="42" customHeight="1" outlineLevel="1" x14ac:dyDescent="0.25">
      <c r="A38" s="34"/>
      <c r="B38" s="406" t="s">
        <v>1523</v>
      </c>
      <c r="C38" s="395" t="s">
        <v>1524</v>
      </c>
      <c r="D38" s="399" t="s">
        <v>93</v>
      </c>
      <c r="E38" s="399" t="s">
        <v>180</v>
      </c>
      <c r="F38" s="625" t="s">
        <v>180</v>
      </c>
      <c r="G38" s="625" t="s">
        <v>180</v>
      </c>
      <c r="H38" s="625" t="s">
        <v>180</v>
      </c>
      <c r="I38" s="610">
        <f>I158</f>
        <v>0</v>
      </c>
      <c r="J38" s="624">
        <v>0</v>
      </c>
      <c r="K38" s="624">
        <v>0</v>
      </c>
      <c r="L38" s="670">
        <f>L158</f>
        <v>0</v>
      </c>
      <c r="M38" s="670">
        <v>0</v>
      </c>
      <c r="N38" s="670">
        <f>N158</f>
        <v>0</v>
      </c>
      <c r="O38" s="670">
        <v>0</v>
      </c>
      <c r="P38" s="670">
        <v>0</v>
      </c>
      <c r="Q38" s="670">
        <v>0</v>
      </c>
      <c r="R38" s="670">
        <v>0</v>
      </c>
      <c r="S38" s="670">
        <v>0</v>
      </c>
      <c r="T38" s="670">
        <v>0</v>
      </c>
      <c r="U38" s="670">
        <v>0</v>
      </c>
      <c r="V38" s="610">
        <v>0</v>
      </c>
      <c r="W38" s="624">
        <v>0</v>
      </c>
      <c r="X38" s="624">
        <v>0</v>
      </c>
      <c r="Y38" s="624">
        <v>0</v>
      </c>
      <c r="Z38" s="624">
        <v>0</v>
      </c>
      <c r="AA38" s="624">
        <v>0</v>
      </c>
      <c r="AB38" s="610">
        <v>0</v>
      </c>
      <c r="AC38" s="610">
        <v>0</v>
      </c>
      <c r="AD38" s="610"/>
      <c r="AE38" s="610">
        <v>0</v>
      </c>
      <c r="AF38" s="610"/>
      <c r="AG38" s="396"/>
      <c r="AH38" s="610"/>
      <c r="AI38" s="610"/>
      <c r="AJ38" s="610"/>
      <c r="AK38" s="610"/>
      <c r="AL38" s="610"/>
      <c r="AM38" s="610"/>
      <c r="AN38" s="610"/>
      <c r="AO38" s="610"/>
      <c r="AP38" s="610" t="s">
        <v>180</v>
      </c>
    </row>
    <row r="39" spans="1:127" ht="42" customHeight="1" outlineLevel="1" x14ac:dyDescent="0.25">
      <c r="A39" s="34"/>
      <c r="B39" s="406" t="s">
        <v>1525</v>
      </c>
      <c r="C39" s="395" t="s">
        <v>1526</v>
      </c>
      <c r="D39" s="399" t="s">
        <v>93</v>
      </c>
      <c r="E39" s="399" t="s">
        <v>180</v>
      </c>
      <c r="F39" s="625" t="s">
        <v>180</v>
      </c>
      <c r="G39" s="625" t="s">
        <v>180</v>
      </c>
      <c r="H39" s="625" t="s">
        <v>180</v>
      </c>
      <c r="I39" s="610">
        <f>I165</f>
        <v>0</v>
      </c>
      <c r="J39" s="624">
        <v>0</v>
      </c>
      <c r="K39" s="624">
        <v>0</v>
      </c>
      <c r="L39" s="670">
        <f>L165</f>
        <v>0</v>
      </c>
      <c r="M39" s="670">
        <v>0</v>
      </c>
      <c r="N39" s="670">
        <f>N165</f>
        <v>0</v>
      </c>
      <c r="O39" s="670">
        <v>0</v>
      </c>
      <c r="P39" s="670">
        <v>0</v>
      </c>
      <c r="Q39" s="670">
        <v>0</v>
      </c>
      <c r="R39" s="670">
        <v>0</v>
      </c>
      <c r="S39" s="670">
        <v>0</v>
      </c>
      <c r="T39" s="670">
        <v>0</v>
      </c>
      <c r="U39" s="670">
        <v>0</v>
      </c>
      <c r="V39" s="610">
        <v>0</v>
      </c>
      <c r="W39" s="624">
        <v>0</v>
      </c>
      <c r="X39" s="624">
        <v>0</v>
      </c>
      <c r="Y39" s="624">
        <v>0</v>
      </c>
      <c r="Z39" s="624">
        <v>0</v>
      </c>
      <c r="AA39" s="624">
        <v>0</v>
      </c>
      <c r="AB39" s="610">
        <v>0</v>
      </c>
      <c r="AC39" s="610">
        <v>0</v>
      </c>
      <c r="AD39" s="610"/>
      <c r="AE39" s="610">
        <v>0</v>
      </c>
      <c r="AF39" s="610"/>
      <c r="AG39" s="396"/>
      <c r="AH39" s="610"/>
      <c r="AI39" s="610"/>
      <c r="AJ39" s="610"/>
      <c r="AK39" s="610"/>
      <c r="AL39" s="610"/>
      <c r="AM39" s="610"/>
      <c r="AN39" s="610"/>
      <c r="AO39" s="610"/>
      <c r="AP39" s="610" t="s">
        <v>180</v>
      </c>
    </row>
    <row r="40" spans="1:127" ht="42" customHeight="1" outlineLevel="1" x14ac:dyDescent="0.25">
      <c r="A40" s="34"/>
      <c r="B40" s="406" t="s">
        <v>1527</v>
      </c>
      <c r="C40" s="395" t="s">
        <v>103</v>
      </c>
      <c r="D40" s="399" t="s">
        <v>93</v>
      </c>
      <c r="E40" s="399" t="s">
        <v>180</v>
      </c>
      <c r="F40" s="627" t="s">
        <v>180</v>
      </c>
      <c r="G40" s="627" t="s">
        <v>180</v>
      </c>
      <c r="H40" s="625" t="s">
        <v>180</v>
      </c>
      <c r="I40" s="396">
        <f>I172</f>
        <v>0</v>
      </c>
      <c r="J40" s="626">
        <v>0</v>
      </c>
      <c r="K40" s="610">
        <v>0</v>
      </c>
      <c r="L40" s="396">
        <f>L172</f>
        <v>0</v>
      </c>
      <c r="M40" s="626">
        <v>0</v>
      </c>
      <c r="N40" s="626">
        <f>N172</f>
        <v>0</v>
      </c>
      <c r="O40" s="626">
        <v>0</v>
      </c>
      <c r="P40" s="626">
        <v>0</v>
      </c>
      <c r="Q40" s="396">
        <v>0</v>
      </c>
      <c r="R40" s="626">
        <v>0</v>
      </c>
      <c r="S40" s="626">
        <v>0</v>
      </c>
      <c r="T40" s="626">
        <v>0</v>
      </c>
      <c r="U40" s="626">
        <v>0</v>
      </c>
      <c r="V40" s="396">
        <v>0</v>
      </c>
      <c r="W40" s="626">
        <v>0</v>
      </c>
      <c r="X40" s="396">
        <v>0</v>
      </c>
      <c r="Y40" s="626">
        <v>0</v>
      </c>
      <c r="Z40" s="396">
        <v>0</v>
      </c>
      <c r="AA40" s="626">
        <v>0</v>
      </c>
      <c r="AB40" s="396">
        <v>0</v>
      </c>
      <c r="AC40" s="396">
        <v>0</v>
      </c>
      <c r="AD40" s="396">
        <f>AD172</f>
        <v>0</v>
      </c>
      <c r="AE40" s="396">
        <v>0</v>
      </c>
      <c r="AF40" s="396">
        <f t="shared" ref="AF40:AO40" si="30">AF172</f>
        <v>0</v>
      </c>
      <c r="AG40" s="396">
        <f t="shared" si="30"/>
        <v>0</v>
      </c>
      <c r="AH40" s="396">
        <f t="shared" si="30"/>
        <v>0</v>
      </c>
      <c r="AI40" s="396">
        <f t="shared" si="30"/>
        <v>0</v>
      </c>
      <c r="AJ40" s="396">
        <f t="shared" si="30"/>
        <v>0</v>
      </c>
      <c r="AK40" s="396">
        <f t="shared" si="30"/>
        <v>0</v>
      </c>
      <c r="AL40" s="396">
        <f t="shared" si="30"/>
        <v>0</v>
      </c>
      <c r="AM40" s="396">
        <f t="shared" si="30"/>
        <v>0</v>
      </c>
      <c r="AN40" s="396">
        <f t="shared" si="30"/>
        <v>0</v>
      </c>
      <c r="AO40" s="396">
        <f t="shared" si="30"/>
        <v>0</v>
      </c>
      <c r="AP40" s="396" t="s">
        <v>180</v>
      </c>
    </row>
    <row r="41" spans="1:127" ht="42" customHeight="1" outlineLevel="1" x14ac:dyDescent="0.25">
      <c r="A41" s="34"/>
      <c r="B41" s="406" t="s">
        <v>1528</v>
      </c>
      <c r="C41" s="395" t="s">
        <v>105</v>
      </c>
      <c r="D41" s="399" t="s">
        <v>93</v>
      </c>
      <c r="E41" s="399" t="s">
        <v>180</v>
      </c>
      <c r="F41" s="627" t="s">
        <v>180</v>
      </c>
      <c r="G41" s="629" t="s">
        <v>180</v>
      </c>
      <c r="H41" s="630" t="s">
        <v>180</v>
      </c>
      <c r="I41" s="396">
        <f>I173</f>
        <v>0</v>
      </c>
      <c r="J41" s="396">
        <f t="shared" ref="J41:AE41" si="31">SUBTOTAL(9,J42:J43)</f>
        <v>0</v>
      </c>
      <c r="K41" s="396">
        <f t="shared" si="31"/>
        <v>0</v>
      </c>
      <c r="L41" s="396">
        <f>L173</f>
        <v>0</v>
      </c>
      <c r="M41" s="396">
        <f t="shared" si="31"/>
        <v>0</v>
      </c>
      <c r="N41" s="396">
        <f>N173</f>
        <v>0</v>
      </c>
      <c r="O41" s="396">
        <f t="shared" si="31"/>
        <v>0</v>
      </c>
      <c r="P41" s="396">
        <f t="shared" si="31"/>
        <v>0</v>
      </c>
      <c r="Q41" s="396">
        <f t="shared" si="31"/>
        <v>0</v>
      </c>
      <c r="R41" s="396">
        <f t="shared" si="31"/>
        <v>0</v>
      </c>
      <c r="S41" s="396">
        <f t="shared" si="31"/>
        <v>0</v>
      </c>
      <c r="T41" s="396">
        <f t="shared" si="31"/>
        <v>0</v>
      </c>
      <c r="U41" s="396">
        <f t="shared" si="31"/>
        <v>0</v>
      </c>
      <c r="V41" s="396">
        <f t="shared" si="31"/>
        <v>0</v>
      </c>
      <c r="W41" s="396">
        <f t="shared" si="31"/>
        <v>0</v>
      </c>
      <c r="X41" s="396">
        <f t="shared" si="31"/>
        <v>0</v>
      </c>
      <c r="Y41" s="396">
        <f t="shared" si="31"/>
        <v>0</v>
      </c>
      <c r="Z41" s="396">
        <f t="shared" si="31"/>
        <v>0</v>
      </c>
      <c r="AA41" s="396">
        <f t="shared" si="31"/>
        <v>0</v>
      </c>
      <c r="AB41" s="396">
        <f t="shared" si="31"/>
        <v>0</v>
      </c>
      <c r="AC41" s="396">
        <f t="shared" si="31"/>
        <v>0</v>
      </c>
      <c r="AD41" s="396">
        <f>AD173</f>
        <v>0</v>
      </c>
      <c r="AE41" s="396">
        <f t="shared" si="31"/>
        <v>0</v>
      </c>
      <c r="AF41" s="396">
        <f t="shared" ref="AF41:AO41" si="32">AF173</f>
        <v>0</v>
      </c>
      <c r="AG41" s="396">
        <f t="shared" si="32"/>
        <v>0</v>
      </c>
      <c r="AH41" s="396">
        <f t="shared" si="32"/>
        <v>0</v>
      </c>
      <c r="AI41" s="396">
        <f t="shared" si="32"/>
        <v>0</v>
      </c>
      <c r="AJ41" s="396">
        <f t="shared" si="32"/>
        <v>0</v>
      </c>
      <c r="AK41" s="396">
        <f t="shared" si="32"/>
        <v>0</v>
      </c>
      <c r="AL41" s="396">
        <f t="shared" si="32"/>
        <v>0</v>
      </c>
      <c r="AM41" s="396">
        <f t="shared" si="32"/>
        <v>0</v>
      </c>
      <c r="AN41" s="396">
        <f t="shared" si="32"/>
        <v>0</v>
      </c>
      <c r="AO41" s="396">
        <f t="shared" si="32"/>
        <v>0</v>
      </c>
      <c r="AP41" s="396" t="s">
        <v>180</v>
      </c>
    </row>
    <row r="42" spans="1:127" ht="42" customHeight="1" outlineLevel="1" x14ac:dyDescent="0.25">
      <c r="A42" s="34"/>
      <c r="B42" s="406" t="s">
        <v>100</v>
      </c>
      <c r="C42" s="395" t="s">
        <v>1529</v>
      </c>
      <c r="D42" s="399" t="s">
        <v>93</v>
      </c>
      <c r="E42" s="399" t="s">
        <v>180</v>
      </c>
      <c r="F42" s="625" t="s">
        <v>180</v>
      </c>
      <c r="G42" s="630" t="s">
        <v>180</v>
      </c>
      <c r="H42" s="630" t="s">
        <v>180</v>
      </c>
      <c r="I42" s="669">
        <f>I174</f>
        <v>0</v>
      </c>
      <c r="J42" s="669">
        <v>0</v>
      </c>
      <c r="K42" s="669">
        <v>0</v>
      </c>
      <c r="L42" s="669">
        <f>L174</f>
        <v>0</v>
      </c>
      <c r="M42" s="669">
        <v>0</v>
      </c>
      <c r="N42" s="669">
        <f>N174</f>
        <v>0</v>
      </c>
      <c r="O42" s="669">
        <v>0</v>
      </c>
      <c r="P42" s="669">
        <v>0</v>
      </c>
      <c r="Q42" s="669">
        <v>0</v>
      </c>
      <c r="R42" s="669">
        <v>0</v>
      </c>
      <c r="S42" s="669">
        <v>0</v>
      </c>
      <c r="T42" s="669">
        <v>0</v>
      </c>
      <c r="U42" s="669">
        <v>0</v>
      </c>
      <c r="V42" s="669">
        <v>0</v>
      </c>
      <c r="W42" s="669">
        <v>0</v>
      </c>
      <c r="X42" s="669">
        <v>0</v>
      </c>
      <c r="Y42" s="669">
        <v>0</v>
      </c>
      <c r="Z42" s="669">
        <v>0</v>
      </c>
      <c r="AA42" s="669">
        <v>0</v>
      </c>
      <c r="AB42" s="669">
        <v>0</v>
      </c>
      <c r="AC42" s="669">
        <v>0</v>
      </c>
      <c r="AD42" s="396">
        <f>AD174</f>
        <v>0</v>
      </c>
      <c r="AE42" s="669">
        <f>AE174</f>
        <v>0</v>
      </c>
      <c r="AF42" s="669">
        <f t="shared" ref="AF42:AO42" si="33">AF174</f>
        <v>10.011666666666667</v>
      </c>
      <c r="AG42" s="669">
        <f t="shared" si="33"/>
        <v>9.6150000000000002</v>
      </c>
      <c r="AH42" s="669">
        <f t="shared" si="33"/>
        <v>11.678333333333333</v>
      </c>
      <c r="AI42" s="669">
        <f t="shared" si="33"/>
        <v>0</v>
      </c>
      <c r="AJ42" s="669">
        <f t="shared" si="33"/>
        <v>1.7633333333333334</v>
      </c>
      <c r="AK42" s="669">
        <f t="shared" si="33"/>
        <v>0</v>
      </c>
      <c r="AL42" s="669">
        <f t="shared" si="33"/>
        <v>0</v>
      </c>
      <c r="AM42" s="669">
        <f t="shared" si="33"/>
        <v>0</v>
      </c>
      <c r="AN42" s="669">
        <f t="shared" si="33"/>
        <v>23.45333333333333</v>
      </c>
      <c r="AO42" s="669">
        <f t="shared" si="33"/>
        <v>9.6150000000000002</v>
      </c>
      <c r="AP42" s="610" t="s">
        <v>180</v>
      </c>
    </row>
    <row r="43" spans="1:127" ht="48" customHeight="1" outlineLevel="1" x14ac:dyDescent="0.25">
      <c r="A43" s="34"/>
      <c r="B43" s="402" t="s">
        <v>106</v>
      </c>
      <c r="C43" s="409" t="s">
        <v>107</v>
      </c>
      <c r="D43" s="403" t="s">
        <v>93</v>
      </c>
      <c r="E43" s="403" t="s">
        <v>180</v>
      </c>
      <c r="F43" s="631" t="s">
        <v>180</v>
      </c>
      <c r="G43" s="631" t="s">
        <v>180</v>
      </c>
      <c r="H43" s="631" t="s">
        <v>180</v>
      </c>
      <c r="I43" s="414">
        <f t="shared" ref="I43:AC43" si="34">SUBTOTAL(9,I44:I178)</f>
        <v>157.21916769666666</v>
      </c>
      <c r="J43" s="414">
        <f t="shared" si="34"/>
        <v>198.9975</v>
      </c>
      <c r="K43" s="414">
        <f t="shared" si="34"/>
        <v>0</v>
      </c>
      <c r="L43" s="414">
        <f t="shared" si="34"/>
        <v>200.42916666666667</v>
      </c>
      <c r="M43" s="414">
        <f t="shared" si="34"/>
        <v>0</v>
      </c>
      <c r="N43" s="414">
        <f t="shared" si="34"/>
        <v>200.42916666666667</v>
      </c>
      <c r="O43" s="612">
        <f t="shared" si="34"/>
        <v>0</v>
      </c>
      <c r="P43" s="612">
        <f t="shared" si="34"/>
        <v>0</v>
      </c>
      <c r="Q43" s="612">
        <f t="shared" si="34"/>
        <v>0</v>
      </c>
      <c r="R43" s="612">
        <f t="shared" si="34"/>
        <v>0</v>
      </c>
      <c r="S43" s="612">
        <f t="shared" si="34"/>
        <v>0</v>
      </c>
      <c r="T43" s="612">
        <f t="shared" si="34"/>
        <v>0</v>
      </c>
      <c r="U43" s="612">
        <f t="shared" si="34"/>
        <v>0</v>
      </c>
      <c r="V43" s="612">
        <f t="shared" si="34"/>
        <v>0</v>
      </c>
      <c r="W43" s="612">
        <f t="shared" si="34"/>
        <v>0</v>
      </c>
      <c r="X43" s="612">
        <f t="shared" si="34"/>
        <v>0</v>
      </c>
      <c r="Y43" s="612">
        <f t="shared" si="34"/>
        <v>0</v>
      </c>
      <c r="Z43" s="612">
        <f t="shared" si="34"/>
        <v>0</v>
      </c>
      <c r="AA43" s="612">
        <f t="shared" si="34"/>
        <v>0</v>
      </c>
      <c r="AB43" s="612">
        <f t="shared" si="34"/>
        <v>0</v>
      </c>
      <c r="AC43" s="612">
        <f t="shared" si="34"/>
        <v>0</v>
      </c>
      <c r="AD43" s="414">
        <f>SUBTOTAL(9,AD44:AD178)</f>
        <v>71.8125</v>
      </c>
      <c r="AE43" s="414">
        <f t="shared" ref="AE43:AO43" si="35">SUBTOTAL(9,AE44:AE178)</f>
        <v>71.8125</v>
      </c>
      <c r="AF43" s="414">
        <f t="shared" si="35"/>
        <v>69.655836433333349</v>
      </c>
      <c r="AG43" s="414">
        <f t="shared" si="35"/>
        <v>89.278353333333357</v>
      </c>
      <c r="AH43" s="414">
        <f t="shared" si="35"/>
        <v>69.375</v>
      </c>
      <c r="AI43" s="414">
        <f t="shared" si="35"/>
        <v>69.050833333333344</v>
      </c>
      <c r="AJ43" s="414">
        <f t="shared" si="35"/>
        <v>67.304168766666663</v>
      </c>
      <c r="AK43" s="414">
        <f t="shared" si="35"/>
        <v>67.304167676666665</v>
      </c>
      <c r="AL43" s="414">
        <f t="shared" si="35"/>
        <v>65.363333333333344</v>
      </c>
      <c r="AM43" s="414">
        <f t="shared" si="35"/>
        <v>65.363333333333344</v>
      </c>
      <c r="AN43" s="414">
        <f t="shared" si="35"/>
        <v>343.51083853333341</v>
      </c>
      <c r="AO43" s="414">
        <f t="shared" si="35"/>
        <v>362.80918767666668</v>
      </c>
      <c r="AP43" s="612" t="s">
        <v>180</v>
      </c>
    </row>
    <row r="44" spans="1:127" ht="48" customHeight="1" outlineLevel="1" x14ac:dyDescent="0.25">
      <c r="A44" s="34"/>
      <c r="B44" s="402" t="s">
        <v>108</v>
      </c>
      <c r="C44" s="409" t="s">
        <v>1530</v>
      </c>
      <c r="D44" s="403" t="s">
        <v>93</v>
      </c>
      <c r="E44" s="403" t="s">
        <v>180</v>
      </c>
      <c r="F44" s="622" t="s">
        <v>180</v>
      </c>
      <c r="G44" s="622" t="s">
        <v>180</v>
      </c>
      <c r="H44" s="631" t="s">
        <v>180</v>
      </c>
      <c r="I44" s="414">
        <f t="shared" ref="I44:AC44" si="36">SUBTOTAL(9,I45:I101)</f>
        <v>82.037501030000001</v>
      </c>
      <c r="J44" s="414">
        <f t="shared" si="36"/>
        <v>123.81583333333333</v>
      </c>
      <c r="K44" s="414">
        <f t="shared" si="36"/>
        <v>0</v>
      </c>
      <c r="L44" s="414">
        <f t="shared" si="36"/>
        <v>125.2475</v>
      </c>
      <c r="M44" s="414">
        <f t="shared" si="36"/>
        <v>0</v>
      </c>
      <c r="N44" s="414">
        <f t="shared" si="36"/>
        <v>125.2475</v>
      </c>
      <c r="O44" s="414">
        <f t="shared" si="36"/>
        <v>0</v>
      </c>
      <c r="P44" s="414">
        <f t="shared" si="36"/>
        <v>0</v>
      </c>
      <c r="Q44" s="414">
        <f t="shared" si="36"/>
        <v>0</v>
      </c>
      <c r="R44" s="414">
        <f t="shared" si="36"/>
        <v>0</v>
      </c>
      <c r="S44" s="414">
        <f t="shared" si="36"/>
        <v>0</v>
      </c>
      <c r="T44" s="414">
        <f t="shared" si="36"/>
        <v>0</v>
      </c>
      <c r="U44" s="414">
        <f t="shared" si="36"/>
        <v>0</v>
      </c>
      <c r="V44" s="414">
        <f t="shared" si="36"/>
        <v>0</v>
      </c>
      <c r="W44" s="414">
        <f t="shared" si="36"/>
        <v>0</v>
      </c>
      <c r="X44" s="414">
        <f t="shared" si="36"/>
        <v>0</v>
      </c>
      <c r="Y44" s="414">
        <f t="shared" si="36"/>
        <v>0</v>
      </c>
      <c r="Z44" s="414">
        <f t="shared" si="36"/>
        <v>0</v>
      </c>
      <c r="AA44" s="414">
        <f t="shared" si="36"/>
        <v>0</v>
      </c>
      <c r="AB44" s="414">
        <f t="shared" si="36"/>
        <v>0</v>
      </c>
      <c r="AC44" s="414">
        <f t="shared" si="36"/>
        <v>0</v>
      </c>
      <c r="AD44" s="414">
        <f>SUBTOTAL(9,AD45:AD101)</f>
        <v>63.479166666666671</v>
      </c>
      <c r="AE44" s="414">
        <f t="shared" ref="AE44:AO44" si="37">SUBTOTAL(9,AE45:AE101)</f>
        <v>63.479166666666671</v>
      </c>
      <c r="AF44" s="414">
        <f t="shared" si="37"/>
        <v>34.413336433333342</v>
      </c>
      <c r="AG44" s="414">
        <f t="shared" si="37"/>
        <v>48.068353333333341</v>
      </c>
      <c r="AH44" s="414">
        <f t="shared" si="37"/>
        <v>13.160000000000002</v>
      </c>
      <c r="AI44" s="414">
        <f t="shared" si="37"/>
        <v>13.160000000000002</v>
      </c>
      <c r="AJ44" s="414">
        <f t="shared" si="37"/>
        <v>54.194168766666664</v>
      </c>
      <c r="AK44" s="414">
        <f t="shared" si="37"/>
        <v>55.957501010000001</v>
      </c>
      <c r="AL44" s="414">
        <f t="shared" si="37"/>
        <v>36.474166666666676</v>
      </c>
      <c r="AM44" s="414">
        <f t="shared" si="37"/>
        <v>41.32833333333334</v>
      </c>
      <c r="AN44" s="414">
        <f t="shared" si="37"/>
        <v>201.72083853333331</v>
      </c>
      <c r="AO44" s="414">
        <f t="shared" si="37"/>
        <v>221.99335434333332</v>
      </c>
      <c r="AP44" s="414" t="s">
        <v>180</v>
      </c>
    </row>
    <row r="45" spans="1:127" ht="48" customHeight="1" x14ac:dyDescent="0.25">
      <c r="A45" s="34"/>
      <c r="B45" s="409" t="s">
        <v>110</v>
      </c>
      <c r="C45" s="409" t="s">
        <v>109</v>
      </c>
      <c r="D45" s="403" t="s">
        <v>93</v>
      </c>
      <c r="E45" s="403" t="s">
        <v>180</v>
      </c>
      <c r="F45" s="416" t="s">
        <v>180</v>
      </c>
      <c r="G45" s="416" t="s">
        <v>180</v>
      </c>
      <c r="H45" s="601" t="s">
        <v>180</v>
      </c>
      <c r="I45" s="414">
        <f t="shared" ref="I45:AO45" si="38">SUBTOTAL(9,I46:I69)</f>
        <v>2.3658343333333334</v>
      </c>
      <c r="J45" s="414">
        <f t="shared" si="38"/>
        <v>16.499166666666667</v>
      </c>
      <c r="K45" s="414">
        <f t="shared" si="38"/>
        <v>0</v>
      </c>
      <c r="L45" s="414">
        <f t="shared" si="38"/>
        <v>45.575833333333335</v>
      </c>
      <c r="M45" s="414">
        <f t="shared" si="38"/>
        <v>0</v>
      </c>
      <c r="N45" s="414">
        <f t="shared" si="38"/>
        <v>45.575833333333335</v>
      </c>
      <c r="O45" s="414">
        <f t="shared" si="38"/>
        <v>0</v>
      </c>
      <c r="P45" s="414">
        <f t="shared" si="38"/>
        <v>0</v>
      </c>
      <c r="Q45" s="414">
        <f t="shared" si="38"/>
        <v>0</v>
      </c>
      <c r="R45" s="414">
        <f t="shared" si="38"/>
        <v>0</v>
      </c>
      <c r="S45" s="414">
        <f t="shared" si="38"/>
        <v>0</v>
      </c>
      <c r="T45" s="414">
        <f t="shared" si="38"/>
        <v>0</v>
      </c>
      <c r="U45" s="414">
        <f t="shared" si="38"/>
        <v>0</v>
      </c>
      <c r="V45" s="414">
        <f t="shared" si="38"/>
        <v>0</v>
      </c>
      <c r="W45" s="414">
        <f t="shared" si="38"/>
        <v>0</v>
      </c>
      <c r="X45" s="414">
        <f t="shared" si="38"/>
        <v>0</v>
      </c>
      <c r="Y45" s="414">
        <f t="shared" si="38"/>
        <v>0</v>
      </c>
      <c r="Z45" s="414">
        <f t="shared" si="38"/>
        <v>0</v>
      </c>
      <c r="AA45" s="414">
        <f t="shared" si="38"/>
        <v>0</v>
      </c>
      <c r="AB45" s="414">
        <f t="shared" si="38"/>
        <v>0</v>
      </c>
      <c r="AC45" s="414">
        <f t="shared" si="38"/>
        <v>0</v>
      </c>
      <c r="AD45" s="414">
        <f t="shared" si="38"/>
        <v>63.479166666666671</v>
      </c>
      <c r="AE45" s="414">
        <f t="shared" si="38"/>
        <v>63.479166666666671</v>
      </c>
      <c r="AF45" s="414">
        <f t="shared" si="38"/>
        <v>21.35666766666667</v>
      </c>
      <c r="AG45" s="414">
        <f t="shared" si="38"/>
        <v>16.499176666666667</v>
      </c>
      <c r="AH45" s="414">
        <f t="shared" si="38"/>
        <v>0</v>
      </c>
      <c r="AI45" s="414">
        <f t="shared" si="38"/>
        <v>0</v>
      </c>
      <c r="AJ45" s="414">
        <f t="shared" si="38"/>
        <v>0</v>
      </c>
      <c r="AK45" s="414">
        <f t="shared" si="38"/>
        <v>0</v>
      </c>
      <c r="AL45" s="414">
        <f t="shared" si="38"/>
        <v>0</v>
      </c>
      <c r="AM45" s="414">
        <f t="shared" si="38"/>
        <v>0</v>
      </c>
      <c r="AN45" s="414">
        <f t="shared" si="38"/>
        <v>84.835834333333338</v>
      </c>
      <c r="AO45" s="414">
        <f t="shared" si="38"/>
        <v>79.978343333333328</v>
      </c>
      <c r="AP45" s="414" t="s">
        <v>180</v>
      </c>
    </row>
    <row r="46" spans="1:127" ht="48" customHeight="1" outlineLevel="1" x14ac:dyDescent="0.25">
      <c r="A46" s="34"/>
      <c r="B46" s="409" t="s">
        <v>112</v>
      </c>
      <c r="C46" s="409" t="s">
        <v>111</v>
      </c>
      <c r="D46" s="403" t="s">
        <v>93</v>
      </c>
      <c r="E46" s="403" t="s">
        <v>180</v>
      </c>
      <c r="F46" s="416" t="s">
        <v>180</v>
      </c>
      <c r="G46" s="416" t="s">
        <v>180</v>
      </c>
      <c r="H46" s="601" t="s">
        <v>180</v>
      </c>
      <c r="I46" s="414">
        <f t="shared" ref="I46:AO46" si="39">SUBTOTAL(9,I47:I52)</f>
        <v>2.3658333333333332</v>
      </c>
      <c r="J46" s="414">
        <f t="shared" si="39"/>
        <v>0</v>
      </c>
      <c r="K46" s="414">
        <f t="shared" si="39"/>
        <v>0</v>
      </c>
      <c r="L46" s="414">
        <f t="shared" si="39"/>
        <v>45.575833333333335</v>
      </c>
      <c r="M46" s="414">
        <f t="shared" si="39"/>
        <v>0</v>
      </c>
      <c r="N46" s="414">
        <f t="shared" si="39"/>
        <v>45.575833333333335</v>
      </c>
      <c r="O46" s="414">
        <f t="shared" si="39"/>
        <v>0</v>
      </c>
      <c r="P46" s="414">
        <f t="shared" si="39"/>
        <v>0</v>
      </c>
      <c r="Q46" s="414">
        <f t="shared" si="39"/>
        <v>0</v>
      </c>
      <c r="R46" s="414">
        <f t="shared" si="39"/>
        <v>0</v>
      </c>
      <c r="S46" s="414">
        <f t="shared" si="39"/>
        <v>0</v>
      </c>
      <c r="T46" s="414">
        <f t="shared" si="39"/>
        <v>0</v>
      </c>
      <c r="U46" s="414">
        <f t="shared" si="39"/>
        <v>0</v>
      </c>
      <c r="V46" s="414">
        <f t="shared" si="39"/>
        <v>0</v>
      </c>
      <c r="W46" s="414">
        <f t="shared" si="39"/>
        <v>0</v>
      </c>
      <c r="X46" s="414">
        <f t="shared" si="39"/>
        <v>0</v>
      </c>
      <c r="Y46" s="414">
        <f t="shared" si="39"/>
        <v>0</v>
      </c>
      <c r="Z46" s="414">
        <f t="shared" si="39"/>
        <v>0</v>
      </c>
      <c r="AA46" s="414">
        <f t="shared" si="39"/>
        <v>0</v>
      </c>
      <c r="AB46" s="414">
        <f t="shared" si="39"/>
        <v>0</v>
      </c>
      <c r="AC46" s="414">
        <f t="shared" si="39"/>
        <v>0</v>
      </c>
      <c r="AD46" s="414">
        <f t="shared" si="39"/>
        <v>61.395833333333336</v>
      </c>
      <c r="AE46" s="414">
        <f t="shared" si="39"/>
        <v>61.395833333333336</v>
      </c>
      <c r="AF46" s="414">
        <f t="shared" si="39"/>
        <v>0</v>
      </c>
      <c r="AG46" s="414">
        <f t="shared" si="39"/>
        <v>0</v>
      </c>
      <c r="AH46" s="414">
        <f t="shared" si="39"/>
        <v>0</v>
      </c>
      <c r="AI46" s="414">
        <f t="shared" si="39"/>
        <v>0</v>
      </c>
      <c r="AJ46" s="414">
        <f t="shared" si="39"/>
        <v>0</v>
      </c>
      <c r="AK46" s="414">
        <f t="shared" si="39"/>
        <v>0</v>
      </c>
      <c r="AL46" s="414">
        <f t="shared" si="39"/>
        <v>0</v>
      </c>
      <c r="AM46" s="414">
        <f t="shared" si="39"/>
        <v>0</v>
      </c>
      <c r="AN46" s="414">
        <f t="shared" si="39"/>
        <v>61.395833333333336</v>
      </c>
      <c r="AO46" s="414">
        <f t="shared" si="39"/>
        <v>61.395833333333336</v>
      </c>
      <c r="AP46" s="414" t="s">
        <v>180</v>
      </c>
    </row>
    <row r="47" spans="1:127" ht="42" customHeight="1" outlineLevel="1" x14ac:dyDescent="0.25">
      <c r="A47" s="34"/>
      <c r="B47" s="410" t="s">
        <v>1405</v>
      </c>
      <c r="C47" s="411" t="s">
        <v>113</v>
      </c>
      <c r="D47" s="395" t="s">
        <v>93</v>
      </c>
      <c r="E47" s="399" t="s">
        <v>180</v>
      </c>
      <c r="F47" s="397"/>
      <c r="G47" s="397"/>
      <c r="H47" s="397" t="s">
        <v>180</v>
      </c>
      <c r="I47" s="396">
        <f t="shared" ref="I47:AM47" si="40">SUBTOTAL(9,I48)</f>
        <v>2.3658333333333332</v>
      </c>
      <c r="J47" s="396">
        <f t="shared" si="40"/>
        <v>0</v>
      </c>
      <c r="K47" s="396">
        <f t="shared" si="40"/>
        <v>0</v>
      </c>
      <c r="L47" s="396">
        <f t="shared" si="40"/>
        <v>31.676666666666669</v>
      </c>
      <c r="M47" s="396">
        <f t="shared" si="40"/>
        <v>0</v>
      </c>
      <c r="N47" s="396">
        <f t="shared" si="40"/>
        <v>31.676666666666669</v>
      </c>
      <c r="O47" s="396">
        <f t="shared" si="40"/>
        <v>0</v>
      </c>
      <c r="P47" s="396">
        <f t="shared" si="40"/>
        <v>0</v>
      </c>
      <c r="Q47" s="396">
        <f t="shared" si="40"/>
        <v>0</v>
      </c>
      <c r="R47" s="396">
        <f t="shared" si="40"/>
        <v>0</v>
      </c>
      <c r="S47" s="396">
        <f t="shared" si="40"/>
        <v>0</v>
      </c>
      <c r="T47" s="396">
        <f t="shared" si="40"/>
        <v>0</v>
      </c>
      <c r="U47" s="396">
        <f t="shared" si="40"/>
        <v>0</v>
      </c>
      <c r="V47" s="396">
        <f t="shared" si="40"/>
        <v>0</v>
      </c>
      <c r="W47" s="396">
        <f t="shared" si="40"/>
        <v>0</v>
      </c>
      <c r="X47" s="396">
        <f t="shared" si="40"/>
        <v>0</v>
      </c>
      <c r="Y47" s="396">
        <f t="shared" si="40"/>
        <v>0</v>
      </c>
      <c r="Z47" s="396">
        <f t="shared" si="40"/>
        <v>0</v>
      </c>
      <c r="AA47" s="396">
        <f t="shared" si="40"/>
        <v>0</v>
      </c>
      <c r="AB47" s="396">
        <f t="shared" si="40"/>
        <v>0</v>
      </c>
      <c r="AC47" s="396">
        <f t="shared" si="40"/>
        <v>0</v>
      </c>
      <c r="AD47" s="396">
        <f t="shared" si="40"/>
        <v>31.677499999999998</v>
      </c>
      <c r="AE47" s="396">
        <f t="shared" si="40"/>
        <v>31.677499999999998</v>
      </c>
      <c r="AF47" s="396">
        <f t="shared" si="40"/>
        <v>0</v>
      </c>
      <c r="AG47" s="396">
        <f t="shared" si="40"/>
        <v>0</v>
      </c>
      <c r="AH47" s="396">
        <f t="shared" si="40"/>
        <v>0</v>
      </c>
      <c r="AI47" s="396">
        <f t="shared" si="40"/>
        <v>0</v>
      </c>
      <c r="AJ47" s="396">
        <f t="shared" si="40"/>
        <v>0</v>
      </c>
      <c r="AK47" s="396">
        <f t="shared" si="40"/>
        <v>0</v>
      </c>
      <c r="AL47" s="396">
        <f t="shared" si="40"/>
        <v>0</v>
      </c>
      <c r="AM47" s="396">
        <f t="shared" si="40"/>
        <v>0</v>
      </c>
      <c r="AN47" s="396">
        <f>SUBTOTAL(9,AN48)</f>
        <v>31.677499999999998</v>
      </c>
      <c r="AO47" s="396">
        <f>SUBTOTAL(9,AO48:AO58)</f>
        <v>61.395833333333336</v>
      </c>
      <c r="AP47" s="396" t="s">
        <v>180</v>
      </c>
    </row>
    <row r="48" spans="1:127" ht="33" customHeight="1" outlineLevel="1" x14ac:dyDescent="0.25">
      <c r="B48" s="554" t="s">
        <v>1405</v>
      </c>
      <c r="C48" s="608" t="s">
        <v>1552</v>
      </c>
      <c r="D48" s="613" t="s">
        <v>1616</v>
      </c>
      <c r="E48" s="309" t="s">
        <v>268</v>
      </c>
      <c r="F48" s="67" t="s">
        <v>303</v>
      </c>
      <c r="G48" s="67" t="s">
        <v>1415</v>
      </c>
      <c r="H48" s="572" t="s">
        <v>1415</v>
      </c>
      <c r="I48" s="573">
        <f>'2'!I48/1.2</f>
        <v>2.3658333333333332</v>
      </c>
      <c r="J48" s="573">
        <f>'2'!M52/1.2</f>
        <v>0</v>
      </c>
      <c r="K48" s="573">
        <f>'2'!P52/1.2</f>
        <v>0</v>
      </c>
      <c r="L48" s="68">
        <f>SUM(M48:P48)</f>
        <v>31.676666666666669</v>
      </c>
      <c r="M48" s="68"/>
      <c r="N48" s="68">
        <f>'2'!J48/1.2</f>
        <v>31.676666666666669</v>
      </c>
      <c r="O48" s="316"/>
      <c r="P48" s="68"/>
      <c r="Q48" s="68"/>
      <c r="R48" s="316"/>
      <c r="S48" s="68"/>
      <c r="T48" s="316"/>
      <c r="U48" s="310"/>
      <c r="V48" s="310"/>
      <c r="W48" s="310"/>
      <c r="X48" s="310"/>
      <c r="Y48" s="310"/>
      <c r="Z48" s="310"/>
      <c r="AA48" s="68">
        <f>'2'!Y52/1.2</f>
        <v>0</v>
      </c>
      <c r="AB48" s="68"/>
      <c r="AC48" s="68"/>
      <c r="AD48" s="68">
        <f>'2'!AJ48/1.2</f>
        <v>31.677499999999998</v>
      </c>
      <c r="AE48" s="68">
        <f>'2'!AO48/1.2</f>
        <v>31.677499999999998</v>
      </c>
      <c r="AF48" s="68">
        <f>'2'!AT52/1.2</f>
        <v>0</v>
      </c>
      <c r="AG48" s="68">
        <f>'2'!AY52/1.2</f>
        <v>0</v>
      </c>
      <c r="AH48" s="68">
        <f>'2'!BD52/1.2</f>
        <v>0</v>
      </c>
      <c r="AI48" s="68"/>
      <c r="AJ48" s="68">
        <f>'2'!BN52/1.2</f>
        <v>0</v>
      </c>
      <c r="AK48" s="310"/>
      <c r="AL48" s="68">
        <f>'2'!BX52/1.2</f>
        <v>0</v>
      </c>
      <c r="AM48" s="310"/>
      <c r="AN48" s="68">
        <f>AD48+AF48+AH48+AJ48+AL48</f>
        <v>31.677499999999998</v>
      </c>
      <c r="AO48" s="68">
        <f>AE48+AG48+AI48+AK48+AM48</f>
        <v>31.677499999999998</v>
      </c>
      <c r="AP48" s="68" t="str">
        <f>'2'!CR48</f>
        <v>Корректировка не вносится</v>
      </c>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row>
    <row r="49" spans="1:42" s="35" customFormat="1" ht="42" customHeight="1" outlineLevel="1" x14ac:dyDescent="0.25">
      <c r="B49" s="410" t="s">
        <v>1404</v>
      </c>
      <c r="C49" s="411" t="s">
        <v>1531</v>
      </c>
      <c r="D49" s="395" t="s">
        <v>93</v>
      </c>
      <c r="E49" s="619" t="s">
        <v>180</v>
      </c>
      <c r="F49" s="418" t="s">
        <v>180</v>
      </c>
      <c r="G49" s="418" t="s">
        <v>180</v>
      </c>
      <c r="H49" s="672"/>
      <c r="I49" s="396">
        <f t="shared" ref="I49:AO49" si="41">SUBTOTAL(9,I50:I51)</f>
        <v>0</v>
      </c>
      <c r="J49" s="396">
        <f t="shared" si="41"/>
        <v>0</v>
      </c>
      <c r="K49" s="396">
        <f t="shared" si="41"/>
        <v>0</v>
      </c>
      <c r="L49" s="396">
        <f t="shared" si="41"/>
        <v>13.899166666666666</v>
      </c>
      <c r="M49" s="396">
        <f t="shared" si="41"/>
        <v>0</v>
      </c>
      <c r="N49" s="396">
        <f t="shared" si="41"/>
        <v>13.899166666666666</v>
      </c>
      <c r="O49" s="396">
        <f t="shared" si="41"/>
        <v>0</v>
      </c>
      <c r="P49" s="396">
        <f t="shared" si="41"/>
        <v>0</v>
      </c>
      <c r="Q49" s="396">
        <f t="shared" si="41"/>
        <v>0</v>
      </c>
      <c r="R49" s="396">
        <f t="shared" si="41"/>
        <v>0</v>
      </c>
      <c r="S49" s="396">
        <f t="shared" si="41"/>
        <v>0</v>
      </c>
      <c r="T49" s="396">
        <f t="shared" si="41"/>
        <v>0</v>
      </c>
      <c r="U49" s="396">
        <f t="shared" si="41"/>
        <v>0</v>
      </c>
      <c r="V49" s="396">
        <f t="shared" si="41"/>
        <v>0</v>
      </c>
      <c r="W49" s="396">
        <f t="shared" si="41"/>
        <v>0</v>
      </c>
      <c r="X49" s="396">
        <f t="shared" si="41"/>
        <v>0</v>
      </c>
      <c r="Y49" s="396">
        <f t="shared" si="41"/>
        <v>0</v>
      </c>
      <c r="Z49" s="396">
        <f t="shared" si="41"/>
        <v>0</v>
      </c>
      <c r="AA49" s="396">
        <f t="shared" si="41"/>
        <v>0</v>
      </c>
      <c r="AB49" s="396">
        <f t="shared" si="41"/>
        <v>0</v>
      </c>
      <c r="AC49" s="396">
        <f t="shared" si="41"/>
        <v>0</v>
      </c>
      <c r="AD49" s="396">
        <f t="shared" si="41"/>
        <v>29.718333333333334</v>
      </c>
      <c r="AE49" s="396">
        <f t="shared" si="41"/>
        <v>29.718333333333334</v>
      </c>
      <c r="AF49" s="396">
        <f t="shared" si="41"/>
        <v>0</v>
      </c>
      <c r="AG49" s="396">
        <f t="shared" si="41"/>
        <v>0</v>
      </c>
      <c r="AH49" s="396">
        <f t="shared" si="41"/>
        <v>0</v>
      </c>
      <c r="AI49" s="396">
        <f t="shared" si="41"/>
        <v>0</v>
      </c>
      <c r="AJ49" s="396">
        <f t="shared" si="41"/>
        <v>0</v>
      </c>
      <c r="AK49" s="396">
        <f t="shared" si="41"/>
        <v>0</v>
      </c>
      <c r="AL49" s="396">
        <f t="shared" si="41"/>
        <v>0</v>
      </c>
      <c r="AM49" s="396">
        <f t="shared" si="41"/>
        <v>0</v>
      </c>
      <c r="AN49" s="396">
        <f t="shared" si="41"/>
        <v>29.718333333333334</v>
      </c>
      <c r="AO49" s="396">
        <f t="shared" si="41"/>
        <v>29.718333333333334</v>
      </c>
      <c r="AP49" s="610"/>
    </row>
    <row r="50" spans="1:42" s="35" customFormat="1" ht="33" customHeight="1" outlineLevel="1" x14ac:dyDescent="0.25">
      <c r="B50" s="554" t="s">
        <v>1404</v>
      </c>
      <c r="C50" s="608" t="s">
        <v>1553</v>
      </c>
      <c r="D50" s="613" t="s">
        <v>1617</v>
      </c>
      <c r="E50" s="309" t="s">
        <v>673</v>
      </c>
      <c r="F50" s="67" t="s">
        <v>303</v>
      </c>
      <c r="G50" s="67" t="s">
        <v>1415</v>
      </c>
      <c r="H50" s="572" t="s">
        <v>1415</v>
      </c>
      <c r="I50" s="573">
        <v>0</v>
      </c>
      <c r="J50" s="573">
        <f>'2'!M54/1.2</f>
        <v>0</v>
      </c>
      <c r="K50" s="573">
        <f>'2'!P54/1.2</f>
        <v>0</v>
      </c>
      <c r="L50" s="68">
        <f t="shared" ref="L50:L58" si="42">SUM(M50:P50)</f>
        <v>0</v>
      </c>
      <c r="M50" s="68"/>
      <c r="N50" s="68">
        <f>'2'!U54/1.2</f>
        <v>0</v>
      </c>
      <c r="O50" s="316"/>
      <c r="P50" s="68"/>
      <c r="Q50" s="68"/>
      <c r="R50" s="316"/>
      <c r="S50" s="68"/>
      <c r="T50" s="316"/>
      <c r="U50" s="310"/>
      <c r="V50" s="310"/>
      <c r="W50" s="310"/>
      <c r="X50" s="310"/>
      <c r="Y50" s="310"/>
      <c r="Z50" s="310"/>
      <c r="AA50" s="68"/>
      <c r="AB50" s="68"/>
      <c r="AC50" s="68"/>
      <c r="AD50" s="68">
        <f>'2'!AJ50/1.2</f>
        <v>15.819166666666668</v>
      </c>
      <c r="AE50" s="68">
        <f>'2'!AO50/1.2</f>
        <v>15.819166666666668</v>
      </c>
      <c r="AF50" s="68">
        <f>'2'!AT54/1.2</f>
        <v>0</v>
      </c>
      <c r="AG50" s="68"/>
      <c r="AH50" s="68">
        <f>'2'!BD54/1.2</f>
        <v>0</v>
      </c>
      <c r="AI50" s="68"/>
      <c r="AJ50" s="68">
        <f>'2'!BN54/1.2</f>
        <v>0</v>
      </c>
      <c r="AK50" s="310"/>
      <c r="AL50" s="68">
        <f>'2'!BX54/1.2</f>
        <v>0</v>
      </c>
      <c r="AM50" s="310"/>
      <c r="AN50" s="68">
        <f t="shared" ref="AN50:AN58" si="43">AD50+AF50+AH50+AJ50+AL50</f>
        <v>15.819166666666668</v>
      </c>
      <c r="AO50" s="68">
        <f>AE50+AG50+AI50+AK50+AM50</f>
        <v>15.819166666666668</v>
      </c>
      <c r="AP50" s="68" t="str">
        <f>'2'!CR50</f>
        <v>Корректировка не вносится</v>
      </c>
    </row>
    <row r="51" spans="1:42" s="35" customFormat="1" ht="33" customHeight="1" outlineLevel="1" x14ac:dyDescent="0.25">
      <c r="B51" s="554" t="s">
        <v>1404</v>
      </c>
      <c r="C51" s="608" t="s">
        <v>1551</v>
      </c>
      <c r="D51" s="613" t="s">
        <v>1618</v>
      </c>
      <c r="E51" s="309" t="s">
        <v>268</v>
      </c>
      <c r="F51" s="67" t="s">
        <v>303</v>
      </c>
      <c r="G51" s="67" t="s">
        <v>1415</v>
      </c>
      <c r="H51" s="572" t="s">
        <v>1415</v>
      </c>
      <c r="I51" s="573">
        <v>0</v>
      </c>
      <c r="J51" s="573">
        <f>'2'!M55/1.2</f>
        <v>0</v>
      </c>
      <c r="K51" s="573">
        <f>'2'!P55/1.2</f>
        <v>0</v>
      </c>
      <c r="L51" s="68">
        <f t="shared" si="42"/>
        <v>13.899166666666666</v>
      </c>
      <c r="M51" s="68"/>
      <c r="N51" s="68">
        <f>'2'!J51/1.2</f>
        <v>13.899166666666666</v>
      </c>
      <c r="O51" s="316"/>
      <c r="P51" s="68"/>
      <c r="Q51" s="68"/>
      <c r="R51" s="316"/>
      <c r="S51" s="68"/>
      <c r="T51" s="316"/>
      <c r="U51" s="310"/>
      <c r="V51" s="310"/>
      <c r="W51" s="310"/>
      <c r="X51" s="310"/>
      <c r="Y51" s="310"/>
      <c r="Z51" s="310"/>
      <c r="AA51" s="68"/>
      <c r="AB51" s="68"/>
      <c r="AC51" s="68"/>
      <c r="AD51" s="68">
        <f>'2'!AJ51/1.2</f>
        <v>13.899166666666666</v>
      </c>
      <c r="AE51" s="68">
        <f>'2'!AO51/1.2</f>
        <v>13.899166666666666</v>
      </c>
      <c r="AF51" s="68">
        <f>'2'!AT55/1.2</f>
        <v>0</v>
      </c>
      <c r="AG51" s="68"/>
      <c r="AH51" s="68">
        <f>'2'!BD55/1.2</f>
        <v>0</v>
      </c>
      <c r="AI51" s="68"/>
      <c r="AJ51" s="68">
        <f>'2'!BN55/1.2</f>
        <v>0</v>
      </c>
      <c r="AK51" s="310"/>
      <c r="AL51" s="68">
        <f>'2'!BX55/1.2</f>
        <v>0</v>
      </c>
      <c r="AM51" s="310"/>
      <c r="AN51" s="68">
        <f t="shared" si="43"/>
        <v>13.899166666666666</v>
      </c>
      <c r="AO51" s="68">
        <f>AE51+AG51+AI51+AK51+AM51</f>
        <v>13.899166666666666</v>
      </c>
      <c r="AP51" s="68" t="str">
        <f>'2'!CR51</f>
        <v>Корректировка не вносится</v>
      </c>
    </row>
    <row r="52" spans="1:42" s="35" customFormat="1" ht="42" customHeight="1" outlineLevel="1" x14ac:dyDescent="0.25">
      <c r="B52" s="410" t="s">
        <v>1403</v>
      </c>
      <c r="C52" s="411" t="s">
        <v>117</v>
      </c>
      <c r="D52" s="395" t="s">
        <v>93</v>
      </c>
      <c r="E52" s="399" t="s">
        <v>180</v>
      </c>
      <c r="F52" s="399" t="s">
        <v>180</v>
      </c>
      <c r="G52" s="399" t="s">
        <v>180</v>
      </c>
      <c r="H52" s="672"/>
      <c r="I52" s="673">
        <v>0</v>
      </c>
      <c r="J52" s="673">
        <f>'2'!M56/1.2</f>
        <v>0</v>
      </c>
      <c r="K52" s="673">
        <f>'2'!P56/1.2</f>
        <v>0</v>
      </c>
      <c r="L52" s="610">
        <f t="shared" si="42"/>
        <v>0</v>
      </c>
      <c r="M52" s="610"/>
      <c r="N52" s="610">
        <f>'2'!U56/1.2</f>
        <v>0</v>
      </c>
      <c r="O52" s="400"/>
      <c r="P52" s="610"/>
      <c r="Q52" s="610"/>
      <c r="R52" s="400"/>
      <c r="S52" s="610"/>
      <c r="T52" s="400"/>
      <c r="U52" s="396"/>
      <c r="V52" s="396"/>
      <c r="W52" s="396"/>
      <c r="X52" s="396"/>
      <c r="Y52" s="396"/>
      <c r="Z52" s="396"/>
      <c r="AA52" s="610"/>
      <c r="AB52" s="610"/>
      <c r="AC52" s="610"/>
      <c r="AD52" s="610">
        <f>'2'!AJ56/1.2</f>
        <v>0</v>
      </c>
      <c r="AE52" s="610"/>
      <c r="AF52" s="610">
        <f>'2'!AT56/1.2</f>
        <v>0</v>
      </c>
      <c r="AG52" s="610"/>
      <c r="AH52" s="610">
        <f>'2'!BD56/1.2</f>
        <v>0</v>
      </c>
      <c r="AI52" s="610"/>
      <c r="AJ52" s="610">
        <f>'2'!BN56/1.2</f>
        <v>0</v>
      </c>
      <c r="AK52" s="396"/>
      <c r="AL52" s="610">
        <f>'2'!BX56/1.2</f>
        <v>0</v>
      </c>
      <c r="AM52" s="396"/>
      <c r="AN52" s="610">
        <f t="shared" si="43"/>
        <v>0</v>
      </c>
      <c r="AO52" s="610">
        <f t="shared" ref="AO52:AO58" si="44">AG52+AI52+AC52</f>
        <v>0</v>
      </c>
      <c r="AP52" s="610"/>
    </row>
    <row r="53" spans="1:42" s="35" customFormat="1" ht="48" customHeight="1" outlineLevel="1" x14ac:dyDescent="0.25">
      <c r="B53" s="402" t="s">
        <v>114</v>
      </c>
      <c r="C53" s="409" t="s">
        <v>119</v>
      </c>
      <c r="D53" s="402" t="s">
        <v>93</v>
      </c>
      <c r="E53" s="403" t="s">
        <v>180</v>
      </c>
      <c r="F53" s="403" t="s">
        <v>180</v>
      </c>
      <c r="G53" s="403" t="s">
        <v>180</v>
      </c>
      <c r="H53" s="674"/>
      <c r="I53" s="675">
        <v>0</v>
      </c>
      <c r="J53" s="675">
        <f>'2'!M57/1.2</f>
        <v>0</v>
      </c>
      <c r="K53" s="675">
        <f>'2'!P57/1.2</f>
        <v>0</v>
      </c>
      <c r="L53" s="612">
        <f t="shared" si="42"/>
        <v>0</v>
      </c>
      <c r="M53" s="612"/>
      <c r="N53" s="612">
        <f>'2'!U57/1.2</f>
        <v>0</v>
      </c>
      <c r="O53" s="404"/>
      <c r="P53" s="612"/>
      <c r="Q53" s="612"/>
      <c r="R53" s="404"/>
      <c r="S53" s="612"/>
      <c r="T53" s="404"/>
      <c r="U53" s="414"/>
      <c r="V53" s="414"/>
      <c r="W53" s="414"/>
      <c r="X53" s="414"/>
      <c r="Y53" s="414"/>
      <c r="Z53" s="414"/>
      <c r="AA53" s="612"/>
      <c r="AB53" s="612"/>
      <c r="AC53" s="612"/>
      <c r="AD53" s="612">
        <f>'2'!AJ57/1.2</f>
        <v>0</v>
      </c>
      <c r="AE53" s="612"/>
      <c r="AF53" s="612">
        <f>'2'!AT57/1.2</f>
        <v>0</v>
      </c>
      <c r="AG53" s="612"/>
      <c r="AH53" s="612">
        <f>'2'!BD57/1.2</f>
        <v>0</v>
      </c>
      <c r="AI53" s="612"/>
      <c r="AJ53" s="612">
        <f>'2'!BN57/1.2</f>
        <v>0</v>
      </c>
      <c r="AK53" s="414"/>
      <c r="AL53" s="612">
        <f>'2'!BX57/1.2</f>
        <v>0</v>
      </c>
      <c r="AM53" s="414"/>
      <c r="AN53" s="612">
        <f t="shared" si="43"/>
        <v>0</v>
      </c>
      <c r="AO53" s="612">
        <f t="shared" si="44"/>
        <v>0</v>
      </c>
      <c r="AP53" s="612"/>
    </row>
    <row r="54" spans="1:42" s="35" customFormat="1" ht="42" customHeight="1" outlineLevel="1" x14ac:dyDescent="0.25">
      <c r="B54" s="411" t="s">
        <v>1532</v>
      </c>
      <c r="C54" s="411" t="s">
        <v>1533</v>
      </c>
      <c r="D54" s="413" t="s">
        <v>93</v>
      </c>
      <c r="E54" s="399" t="s">
        <v>180</v>
      </c>
      <c r="F54" s="399" t="s">
        <v>180</v>
      </c>
      <c r="G54" s="399" t="s">
        <v>180</v>
      </c>
      <c r="H54" s="672"/>
      <c r="I54" s="673">
        <v>0</v>
      </c>
      <c r="J54" s="673">
        <f>'2'!M54/1.2</f>
        <v>0</v>
      </c>
      <c r="K54" s="673">
        <f>'2'!P54/1.2</f>
        <v>0</v>
      </c>
      <c r="L54" s="610">
        <f t="shared" si="42"/>
        <v>0</v>
      </c>
      <c r="M54" s="610"/>
      <c r="N54" s="610">
        <f>'2'!U58/1.2</f>
        <v>0</v>
      </c>
      <c r="O54" s="400"/>
      <c r="P54" s="610"/>
      <c r="Q54" s="610"/>
      <c r="R54" s="400"/>
      <c r="S54" s="610"/>
      <c r="T54" s="400"/>
      <c r="U54" s="396"/>
      <c r="V54" s="396"/>
      <c r="W54" s="396"/>
      <c r="X54" s="396"/>
      <c r="Y54" s="396"/>
      <c r="Z54" s="396"/>
      <c r="AA54" s="610">
        <f>'2'!Y54/1.2</f>
        <v>0</v>
      </c>
      <c r="AB54" s="610"/>
      <c r="AC54" s="610"/>
      <c r="AD54" s="610">
        <f>'2'!AJ58/1.2</f>
        <v>0</v>
      </c>
      <c r="AE54" s="610"/>
      <c r="AF54" s="610">
        <f>'2'!AT58/1.2</f>
        <v>0</v>
      </c>
      <c r="AG54" s="610">
        <f>'2'!AY54/1.2</f>
        <v>0</v>
      </c>
      <c r="AH54" s="610">
        <f>'2'!BD58/1.2</f>
        <v>0</v>
      </c>
      <c r="AI54" s="610"/>
      <c r="AJ54" s="610">
        <f>'2'!BN58/1.2</f>
        <v>0</v>
      </c>
      <c r="AK54" s="396"/>
      <c r="AL54" s="610">
        <f>'2'!BX58/1.2</f>
        <v>0</v>
      </c>
      <c r="AM54" s="396"/>
      <c r="AN54" s="610">
        <f t="shared" si="43"/>
        <v>0</v>
      </c>
      <c r="AO54" s="610">
        <f t="shared" si="44"/>
        <v>0</v>
      </c>
      <c r="AP54" s="610"/>
    </row>
    <row r="55" spans="1:42" s="35" customFormat="1" ht="42" customHeight="1" outlineLevel="1" x14ac:dyDescent="0.25">
      <c r="B55" s="410" t="s">
        <v>1534</v>
      </c>
      <c r="C55" s="411" t="s">
        <v>123</v>
      </c>
      <c r="D55" s="413" t="s">
        <v>93</v>
      </c>
      <c r="E55" s="399" t="s">
        <v>180</v>
      </c>
      <c r="F55" s="399" t="s">
        <v>180</v>
      </c>
      <c r="G55" s="399" t="s">
        <v>180</v>
      </c>
      <c r="H55" s="672"/>
      <c r="I55" s="673">
        <v>0</v>
      </c>
      <c r="J55" s="673">
        <f>'2'!M55/1.2</f>
        <v>0</v>
      </c>
      <c r="K55" s="673">
        <f>'2'!P55/1.2</f>
        <v>0</v>
      </c>
      <c r="L55" s="610">
        <f t="shared" si="42"/>
        <v>0</v>
      </c>
      <c r="M55" s="610"/>
      <c r="N55" s="610">
        <f>'2'!U59/1.2</f>
        <v>0</v>
      </c>
      <c r="O55" s="400"/>
      <c r="P55" s="610"/>
      <c r="Q55" s="610"/>
      <c r="R55" s="400"/>
      <c r="S55" s="610"/>
      <c r="T55" s="400"/>
      <c r="U55" s="396"/>
      <c r="V55" s="396"/>
      <c r="W55" s="396"/>
      <c r="X55" s="396"/>
      <c r="Y55" s="396"/>
      <c r="Z55" s="396"/>
      <c r="AA55" s="610">
        <f>'2'!Y55/1.2</f>
        <v>0</v>
      </c>
      <c r="AB55" s="610"/>
      <c r="AC55" s="610"/>
      <c r="AD55" s="610">
        <f>'2'!AJ59/1.2</f>
        <v>0</v>
      </c>
      <c r="AE55" s="610"/>
      <c r="AF55" s="610">
        <f>'2'!AT59/1.2</f>
        <v>0</v>
      </c>
      <c r="AG55" s="610">
        <f>'2'!AY55/1.2</f>
        <v>0</v>
      </c>
      <c r="AH55" s="610">
        <f>'2'!BD59/1.2</f>
        <v>0</v>
      </c>
      <c r="AI55" s="610"/>
      <c r="AJ55" s="610">
        <f>'2'!BN59/1.2</f>
        <v>0</v>
      </c>
      <c r="AK55" s="396"/>
      <c r="AL55" s="610">
        <f>'2'!BX59/1.2</f>
        <v>0</v>
      </c>
      <c r="AM55" s="396"/>
      <c r="AN55" s="610">
        <f t="shared" si="43"/>
        <v>0</v>
      </c>
      <c r="AO55" s="610">
        <f t="shared" si="44"/>
        <v>0</v>
      </c>
      <c r="AP55" s="610"/>
    </row>
    <row r="56" spans="1:42" s="35" customFormat="1" ht="48" customHeight="1" outlineLevel="1" x14ac:dyDescent="0.25">
      <c r="B56" s="402" t="s">
        <v>116</v>
      </c>
      <c r="C56" s="402" t="s">
        <v>1535</v>
      </c>
      <c r="D56" s="402" t="s">
        <v>93</v>
      </c>
      <c r="E56" s="403" t="s">
        <v>180</v>
      </c>
      <c r="F56" s="403" t="s">
        <v>180</v>
      </c>
      <c r="G56" s="403" t="s">
        <v>180</v>
      </c>
      <c r="H56" s="674"/>
      <c r="I56" s="675">
        <v>0</v>
      </c>
      <c r="J56" s="675">
        <f>'2'!M56/1.2</f>
        <v>0</v>
      </c>
      <c r="K56" s="675">
        <f>'2'!P56/1.2</f>
        <v>0</v>
      </c>
      <c r="L56" s="612">
        <f t="shared" si="42"/>
        <v>0</v>
      </c>
      <c r="M56" s="612"/>
      <c r="N56" s="612">
        <f>'2'!U60/1.2</f>
        <v>0</v>
      </c>
      <c r="O56" s="404"/>
      <c r="P56" s="612"/>
      <c r="Q56" s="612"/>
      <c r="R56" s="404"/>
      <c r="S56" s="612"/>
      <c r="T56" s="404"/>
      <c r="U56" s="414"/>
      <c r="V56" s="414"/>
      <c r="W56" s="414"/>
      <c r="X56" s="414"/>
      <c r="Y56" s="414"/>
      <c r="Z56" s="414"/>
      <c r="AA56" s="612">
        <f>'2'!Y56/1.2</f>
        <v>0</v>
      </c>
      <c r="AB56" s="612"/>
      <c r="AC56" s="612"/>
      <c r="AD56" s="612">
        <f>'2'!AJ60/1.2</f>
        <v>0</v>
      </c>
      <c r="AE56" s="612"/>
      <c r="AF56" s="612">
        <f>'2'!AT60/1.2</f>
        <v>0</v>
      </c>
      <c r="AG56" s="612">
        <f>'2'!AY56/1.2</f>
        <v>0</v>
      </c>
      <c r="AH56" s="612">
        <f>'2'!BD60/1.2</f>
        <v>0</v>
      </c>
      <c r="AI56" s="612"/>
      <c r="AJ56" s="612">
        <f>'2'!BN60/1.2</f>
        <v>0</v>
      </c>
      <c r="AK56" s="414"/>
      <c r="AL56" s="612">
        <f>'2'!BX60/1.2</f>
        <v>0</v>
      </c>
      <c r="AM56" s="414"/>
      <c r="AN56" s="612">
        <f t="shared" si="43"/>
        <v>0</v>
      </c>
      <c r="AO56" s="612">
        <f t="shared" si="44"/>
        <v>0</v>
      </c>
      <c r="AP56" s="612"/>
    </row>
    <row r="57" spans="1:42" s="35" customFormat="1" ht="48" customHeight="1" outlineLevel="1" x14ac:dyDescent="0.25">
      <c r="B57" s="402" t="s">
        <v>1536</v>
      </c>
      <c r="C57" s="402" t="s">
        <v>795</v>
      </c>
      <c r="D57" s="402" t="s">
        <v>93</v>
      </c>
      <c r="E57" s="403" t="s">
        <v>180</v>
      </c>
      <c r="F57" s="403" t="s">
        <v>180</v>
      </c>
      <c r="G57" s="403" t="s">
        <v>180</v>
      </c>
      <c r="H57" s="674"/>
      <c r="I57" s="675">
        <v>0</v>
      </c>
      <c r="J57" s="675">
        <v>0</v>
      </c>
      <c r="K57" s="675">
        <f>'2'!P57/1.2</f>
        <v>0</v>
      </c>
      <c r="L57" s="612">
        <f t="shared" si="42"/>
        <v>0</v>
      </c>
      <c r="M57" s="612"/>
      <c r="N57" s="612">
        <f>'2'!U61/1.2</f>
        <v>0</v>
      </c>
      <c r="O57" s="404"/>
      <c r="P57" s="612"/>
      <c r="Q57" s="612"/>
      <c r="R57" s="404"/>
      <c r="S57" s="612"/>
      <c r="T57" s="404"/>
      <c r="U57" s="414"/>
      <c r="V57" s="414"/>
      <c r="W57" s="414"/>
      <c r="X57" s="414"/>
      <c r="Y57" s="414"/>
      <c r="Z57" s="414"/>
      <c r="AA57" s="612">
        <f>'2'!Y61/1.2</f>
        <v>0</v>
      </c>
      <c r="AB57" s="612"/>
      <c r="AC57" s="612"/>
      <c r="AD57" s="612">
        <f>'2'!AJ61/1.2</f>
        <v>0</v>
      </c>
      <c r="AE57" s="612"/>
      <c r="AF57" s="612">
        <f>'2'!AT61/1.2</f>
        <v>0</v>
      </c>
      <c r="AG57" s="612">
        <f>'2'!AY61/1.2</f>
        <v>0</v>
      </c>
      <c r="AH57" s="612">
        <f>'2'!BD61/1.2</f>
        <v>0</v>
      </c>
      <c r="AI57" s="612"/>
      <c r="AJ57" s="612">
        <f>'2'!BN61/1.2</f>
        <v>0</v>
      </c>
      <c r="AK57" s="414"/>
      <c r="AL57" s="612">
        <f>'2'!BX61/1.2</f>
        <v>0</v>
      </c>
      <c r="AM57" s="414"/>
      <c r="AN57" s="612">
        <f t="shared" si="43"/>
        <v>0</v>
      </c>
      <c r="AO57" s="612">
        <f t="shared" si="44"/>
        <v>0</v>
      </c>
      <c r="AP57" s="414"/>
    </row>
    <row r="58" spans="1:42" s="35" customFormat="1" ht="42" customHeight="1" outlineLevel="1" x14ac:dyDescent="0.25">
      <c r="B58" s="413" t="s">
        <v>1536</v>
      </c>
      <c r="C58" s="413" t="s">
        <v>1537</v>
      </c>
      <c r="D58" s="413" t="s">
        <v>93</v>
      </c>
      <c r="E58" s="399" t="s">
        <v>180</v>
      </c>
      <c r="F58" s="399" t="s">
        <v>180</v>
      </c>
      <c r="G58" s="399" t="s">
        <v>180</v>
      </c>
      <c r="H58" s="672"/>
      <c r="I58" s="673">
        <v>0</v>
      </c>
      <c r="J58" s="673">
        <v>0</v>
      </c>
      <c r="K58" s="673">
        <f>'2'!P58/1.2</f>
        <v>0</v>
      </c>
      <c r="L58" s="610">
        <f t="shared" si="42"/>
        <v>0</v>
      </c>
      <c r="M58" s="610"/>
      <c r="N58" s="610">
        <f>'2'!U62/1.2</f>
        <v>0</v>
      </c>
      <c r="O58" s="400"/>
      <c r="P58" s="610"/>
      <c r="Q58" s="610"/>
      <c r="R58" s="400"/>
      <c r="S58" s="610"/>
      <c r="T58" s="400"/>
      <c r="U58" s="396"/>
      <c r="V58" s="396"/>
      <c r="W58" s="396"/>
      <c r="X58" s="396"/>
      <c r="Y58" s="396"/>
      <c r="Z58" s="396"/>
      <c r="AA58" s="610">
        <f>'2'!Y62/1.2</f>
        <v>0</v>
      </c>
      <c r="AB58" s="610"/>
      <c r="AC58" s="610"/>
      <c r="AD58" s="610">
        <f>'2'!AJ62/1.2</f>
        <v>0</v>
      </c>
      <c r="AE58" s="610"/>
      <c r="AF58" s="610">
        <f>'2'!AT62/1.2</f>
        <v>0</v>
      </c>
      <c r="AG58" s="610">
        <f>'2'!AY62/1.2</f>
        <v>0</v>
      </c>
      <c r="AH58" s="610">
        <f>'2'!BD62/1.2</f>
        <v>0</v>
      </c>
      <c r="AI58" s="610"/>
      <c r="AJ58" s="610">
        <f>'2'!BN62/1.2</f>
        <v>0</v>
      </c>
      <c r="AK58" s="396"/>
      <c r="AL58" s="610">
        <f>'2'!BX62/1.2</f>
        <v>0</v>
      </c>
      <c r="AM58" s="396"/>
      <c r="AN58" s="610">
        <f t="shared" si="43"/>
        <v>0</v>
      </c>
      <c r="AO58" s="610">
        <f t="shared" si="44"/>
        <v>0</v>
      </c>
      <c r="AP58" s="396"/>
    </row>
    <row r="59" spans="1:42" ht="42" customHeight="1" x14ac:dyDescent="0.25">
      <c r="A59" s="34"/>
      <c r="B59" s="413" t="s">
        <v>1536</v>
      </c>
      <c r="C59" s="413" t="s">
        <v>1539</v>
      </c>
      <c r="D59" s="413" t="s">
        <v>93</v>
      </c>
      <c r="E59" s="399" t="s">
        <v>180</v>
      </c>
      <c r="F59" s="399" t="s">
        <v>180</v>
      </c>
      <c r="G59" s="399" t="s">
        <v>180</v>
      </c>
      <c r="H59" s="397" t="s">
        <v>180</v>
      </c>
      <c r="I59" s="396">
        <f>SUBTOTAL(9,I60:I62)</f>
        <v>0</v>
      </c>
      <c r="J59" s="396">
        <f t="shared" ref="J59:AO59" si="45">SUBTOTAL(9,J60:J62)</f>
        <v>0</v>
      </c>
      <c r="K59" s="396">
        <f t="shared" si="45"/>
        <v>0</v>
      </c>
      <c r="L59" s="396">
        <f t="shared" si="45"/>
        <v>0</v>
      </c>
      <c r="M59" s="396">
        <f t="shared" si="45"/>
        <v>0</v>
      </c>
      <c r="N59" s="396">
        <f t="shared" si="45"/>
        <v>0</v>
      </c>
      <c r="O59" s="396">
        <f t="shared" si="45"/>
        <v>0</v>
      </c>
      <c r="P59" s="396">
        <f t="shared" si="45"/>
        <v>0</v>
      </c>
      <c r="Q59" s="396">
        <f t="shared" si="45"/>
        <v>0</v>
      </c>
      <c r="R59" s="396">
        <f t="shared" si="45"/>
        <v>0</v>
      </c>
      <c r="S59" s="396">
        <f t="shared" si="45"/>
        <v>0</v>
      </c>
      <c r="T59" s="396">
        <f t="shared" si="45"/>
        <v>0</v>
      </c>
      <c r="U59" s="396">
        <f t="shared" si="45"/>
        <v>0</v>
      </c>
      <c r="V59" s="396">
        <f t="shared" si="45"/>
        <v>0</v>
      </c>
      <c r="W59" s="396">
        <f t="shared" si="45"/>
        <v>0</v>
      </c>
      <c r="X59" s="396">
        <f t="shared" si="45"/>
        <v>0</v>
      </c>
      <c r="Y59" s="396">
        <f t="shared" si="45"/>
        <v>0</v>
      </c>
      <c r="Z59" s="396">
        <f t="shared" si="45"/>
        <v>0</v>
      </c>
      <c r="AA59" s="396">
        <f t="shared" si="45"/>
        <v>0</v>
      </c>
      <c r="AB59" s="396">
        <f t="shared" si="45"/>
        <v>0</v>
      </c>
      <c r="AC59" s="396">
        <f t="shared" si="45"/>
        <v>0</v>
      </c>
      <c r="AD59" s="396">
        <f t="shared" si="45"/>
        <v>0</v>
      </c>
      <c r="AE59" s="396">
        <f t="shared" si="45"/>
        <v>0</v>
      </c>
      <c r="AF59" s="396">
        <f t="shared" si="45"/>
        <v>0</v>
      </c>
      <c r="AG59" s="396">
        <f t="shared" si="45"/>
        <v>0</v>
      </c>
      <c r="AH59" s="396">
        <f t="shared" si="45"/>
        <v>0</v>
      </c>
      <c r="AI59" s="396">
        <f t="shared" si="45"/>
        <v>0</v>
      </c>
      <c r="AJ59" s="396">
        <f t="shared" si="45"/>
        <v>0</v>
      </c>
      <c r="AK59" s="396">
        <f t="shared" si="45"/>
        <v>0</v>
      </c>
      <c r="AL59" s="396">
        <f t="shared" si="45"/>
        <v>0</v>
      </c>
      <c r="AM59" s="396">
        <f t="shared" si="45"/>
        <v>0</v>
      </c>
      <c r="AN59" s="396">
        <f t="shared" si="45"/>
        <v>0</v>
      </c>
      <c r="AO59" s="396">
        <f t="shared" si="45"/>
        <v>0</v>
      </c>
      <c r="AP59" s="396" t="s">
        <v>180</v>
      </c>
    </row>
    <row r="60" spans="1:42" ht="42" customHeight="1" x14ac:dyDescent="0.25">
      <c r="A60" s="34"/>
      <c r="B60" s="413" t="s">
        <v>1536</v>
      </c>
      <c r="C60" s="413" t="s">
        <v>1540</v>
      </c>
      <c r="D60" s="413" t="s">
        <v>93</v>
      </c>
      <c r="E60" s="399" t="s">
        <v>180</v>
      </c>
      <c r="F60" s="399" t="s">
        <v>180</v>
      </c>
      <c r="G60" s="399" t="s">
        <v>180</v>
      </c>
      <c r="H60" s="397" t="s">
        <v>180</v>
      </c>
      <c r="I60" s="396">
        <f>SUM(I61:I61)</f>
        <v>0</v>
      </c>
      <c r="J60" s="408">
        <f>SUM(J61:J61)</f>
        <v>0</v>
      </c>
      <c r="K60" s="408">
        <f>SUM(K61:K61)</f>
        <v>0</v>
      </c>
      <c r="L60" s="396"/>
      <c r="M60" s="396">
        <f>SUM(M61:M61)</f>
        <v>0</v>
      </c>
      <c r="N60" s="396"/>
      <c r="O60" s="396">
        <f>SUM(O61:O61)</f>
        <v>0</v>
      </c>
      <c r="P60" s="396">
        <f>SUM(P61:P61)</f>
        <v>0</v>
      </c>
      <c r="Q60" s="396"/>
      <c r="R60" s="396">
        <f>SUM(R61:R61)</f>
        <v>0</v>
      </c>
      <c r="S60" s="396"/>
      <c r="T60" s="396">
        <f>SUM(T61:T61)</f>
        <v>0</v>
      </c>
      <c r="U60" s="396">
        <f>SUM(U61:U61)</f>
        <v>0</v>
      </c>
      <c r="V60" s="396"/>
      <c r="W60" s="408"/>
      <c r="X60" s="408"/>
      <c r="Y60" s="408"/>
      <c r="Z60" s="396"/>
      <c r="AA60" s="408"/>
      <c r="AB60" s="396">
        <f>SUM(AB61:AB61)</f>
        <v>0</v>
      </c>
      <c r="AC60" s="396">
        <f>SUM(AC61:AC61)</f>
        <v>0</v>
      </c>
      <c r="AD60" s="396">
        <f>SUM(AD61:AD61)</f>
        <v>0</v>
      </c>
      <c r="AE60" s="396">
        <f>SUM(AE61:AE61)</f>
        <v>0</v>
      </c>
      <c r="AF60" s="396"/>
      <c r="AG60" s="396"/>
      <c r="AH60" s="396"/>
      <c r="AI60" s="396"/>
      <c r="AJ60" s="396"/>
      <c r="AK60" s="396"/>
      <c r="AL60" s="396"/>
      <c r="AM60" s="396"/>
      <c r="AN60" s="396"/>
      <c r="AO60" s="396"/>
      <c r="AP60" s="396"/>
    </row>
    <row r="61" spans="1:42" ht="48" customHeight="1" x14ac:dyDescent="0.25">
      <c r="A61" s="34"/>
      <c r="B61" s="599" t="s">
        <v>1538</v>
      </c>
      <c r="C61" s="402" t="s">
        <v>795</v>
      </c>
      <c r="D61" s="402" t="s">
        <v>93</v>
      </c>
      <c r="E61" s="403" t="s">
        <v>180</v>
      </c>
      <c r="F61" s="403" t="s">
        <v>180</v>
      </c>
      <c r="G61" s="403" t="s">
        <v>180</v>
      </c>
      <c r="H61" s="601" t="s">
        <v>180</v>
      </c>
      <c r="I61" s="612" t="s">
        <v>180</v>
      </c>
      <c r="J61" s="612" t="s">
        <v>180</v>
      </c>
      <c r="K61" s="404">
        <v>0</v>
      </c>
      <c r="L61" s="671"/>
      <c r="M61" s="671"/>
      <c r="N61" s="671"/>
      <c r="O61" s="671"/>
      <c r="P61" s="671"/>
      <c r="Q61" s="671"/>
      <c r="R61" s="671"/>
      <c r="S61" s="671"/>
      <c r="T61" s="671"/>
      <c r="U61" s="671"/>
      <c r="V61" s="671"/>
      <c r="W61" s="661"/>
      <c r="X61" s="661"/>
      <c r="Y61" s="661"/>
      <c r="Z61" s="671"/>
      <c r="AA61" s="671"/>
      <c r="AB61" s="612"/>
      <c r="AC61" s="612"/>
      <c r="AD61" s="612"/>
      <c r="AE61" s="612"/>
      <c r="AF61" s="612"/>
      <c r="AG61" s="612"/>
      <c r="AH61" s="612"/>
      <c r="AI61" s="612"/>
      <c r="AJ61" s="612"/>
      <c r="AK61" s="612"/>
      <c r="AL61" s="612"/>
      <c r="AM61" s="612"/>
      <c r="AN61" s="612"/>
      <c r="AO61" s="612"/>
      <c r="AP61" s="612"/>
    </row>
    <row r="62" spans="1:42" ht="42" customHeight="1" x14ac:dyDescent="0.25">
      <c r="A62" s="34"/>
      <c r="B62" s="413" t="s">
        <v>1538</v>
      </c>
      <c r="C62" s="413" t="s">
        <v>1537</v>
      </c>
      <c r="D62" s="413" t="s">
        <v>93</v>
      </c>
      <c r="E62" s="399" t="s">
        <v>180</v>
      </c>
      <c r="F62" s="399" t="s">
        <v>180</v>
      </c>
      <c r="G62" s="399" t="s">
        <v>180</v>
      </c>
      <c r="H62" s="397" t="s">
        <v>180</v>
      </c>
      <c r="I62" s="396">
        <v>0</v>
      </c>
      <c r="J62" s="408">
        <v>0</v>
      </c>
      <c r="K62" s="408">
        <v>0</v>
      </c>
      <c r="L62" s="396">
        <v>0</v>
      </c>
      <c r="M62" s="408">
        <v>0</v>
      </c>
      <c r="N62" s="396">
        <v>0</v>
      </c>
      <c r="O62" s="408">
        <v>0</v>
      </c>
      <c r="P62" s="396">
        <v>0</v>
      </c>
      <c r="Q62" s="408">
        <v>0</v>
      </c>
      <c r="R62" s="396">
        <v>0</v>
      </c>
      <c r="S62" s="408">
        <v>0</v>
      </c>
      <c r="T62" s="396">
        <v>0</v>
      </c>
      <c r="U62" s="408">
        <v>0</v>
      </c>
      <c r="V62" s="396">
        <v>0</v>
      </c>
      <c r="W62" s="408">
        <v>0</v>
      </c>
      <c r="X62" s="396">
        <v>0</v>
      </c>
      <c r="Y62" s="408">
        <v>0</v>
      </c>
      <c r="Z62" s="396">
        <v>0</v>
      </c>
      <c r="AA62" s="408">
        <v>0</v>
      </c>
      <c r="AB62" s="396">
        <v>0</v>
      </c>
      <c r="AC62" s="396">
        <v>0</v>
      </c>
      <c r="AD62" s="396">
        <v>0</v>
      </c>
      <c r="AE62" s="396">
        <v>0</v>
      </c>
      <c r="AF62" s="396">
        <v>0</v>
      </c>
      <c r="AG62" s="396">
        <v>0</v>
      </c>
      <c r="AH62" s="396">
        <v>0</v>
      </c>
      <c r="AI62" s="396">
        <v>0</v>
      </c>
      <c r="AJ62" s="396">
        <v>0</v>
      </c>
      <c r="AK62" s="396">
        <v>0</v>
      </c>
      <c r="AL62" s="396">
        <v>0</v>
      </c>
      <c r="AM62" s="396">
        <v>0</v>
      </c>
      <c r="AN62" s="396">
        <v>0</v>
      </c>
      <c r="AO62" s="396">
        <v>0</v>
      </c>
      <c r="AP62" s="396" t="s">
        <v>180</v>
      </c>
    </row>
    <row r="63" spans="1:42" ht="42" customHeight="1" x14ac:dyDescent="0.25">
      <c r="A63" s="34"/>
      <c r="B63" s="413" t="s">
        <v>1538</v>
      </c>
      <c r="C63" s="413" t="s">
        <v>1539</v>
      </c>
      <c r="D63" s="413" t="s">
        <v>93</v>
      </c>
      <c r="E63" s="399" t="s">
        <v>180</v>
      </c>
      <c r="F63" s="399" t="s">
        <v>180</v>
      </c>
      <c r="G63" s="399" t="s">
        <v>180</v>
      </c>
      <c r="H63" s="397" t="s">
        <v>180</v>
      </c>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t="s">
        <v>180</v>
      </c>
    </row>
    <row r="64" spans="1:42" ht="42" customHeight="1" x14ac:dyDescent="0.25">
      <c r="A64" s="34"/>
      <c r="B64" s="413" t="s">
        <v>1538</v>
      </c>
      <c r="C64" s="413" t="s">
        <v>1540</v>
      </c>
      <c r="D64" s="413" t="s">
        <v>93</v>
      </c>
      <c r="E64" s="399" t="s">
        <v>180</v>
      </c>
      <c r="F64" s="399" t="s">
        <v>180</v>
      </c>
      <c r="G64" s="399" t="s">
        <v>180</v>
      </c>
      <c r="H64" s="397" t="s">
        <v>180</v>
      </c>
      <c r="I64" s="610">
        <v>0</v>
      </c>
      <c r="J64" s="610">
        <v>0</v>
      </c>
      <c r="K64" s="610">
        <v>0</v>
      </c>
      <c r="L64" s="610">
        <v>0</v>
      </c>
      <c r="M64" s="610">
        <v>0</v>
      </c>
      <c r="N64" s="610">
        <v>0</v>
      </c>
      <c r="O64" s="610">
        <v>0</v>
      </c>
      <c r="P64" s="610">
        <v>0</v>
      </c>
      <c r="Q64" s="610">
        <v>0</v>
      </c>
      <c r="R64" s="610">
        <v>0</v>
      </c>
      <c r="S64" s="610">
        <v>0</v>
      </c>
      <c r="T64" s="610">
        <v>0</v>
      </c>
      <c r="U64" s="610">
        <v>0</v>
      </c>
      <c r="V64" s="610">
        <v>0</v>
      </c>
      <c r="W64" s="610">
        <v>0</v>
      </c>
      <c r="X64" s="610">
        <v>0</v>
      </c>
      <c r="Y64" s="610">
        <v>0</v>
      </c>
      <c r="Z64" s="610">
        <v>0</v>
      </c>
      <c r="AA64" s="610">
        <v>0</v>
      </c>
      <c r="AB64" s="610">
        <v>0</v>
      </c>
      <c r="AC64" s="610">
        <v>0</v>
      </c>
      <c r="AD64" s="610">
        <v>0</v>
      </c>
      <c r="AE64" s="610">
        <v>0</v>
      </c>
      <c r="AF64" s="610">
        <v>0</v>
      </c>
      <c r="AG64" s="610">
        <v>0</v>
      </c>
      <c r="AH64" s="610">
        <v>0</v>
      </c>
      <c r="AI64" s="610">
        <v>0</v>
      </c>
      <c r="AJ64" s="610">
        <v>0</v>
      </c>
      <c r="AK64" s="610">
        <v>0</v>
      </c>
      <c r="AL64" s="610">
        <v>0</v>
      </c>
      <c r="AM64" s="610">
        <v>0</v>
      </c>
      <c r="AN64" s="610">
        <v>0</v>
      </c>
      <c r="AO64" s="610">
        <v>0</v>
      </c>
      <c r="AP64" s="610" t="s">
        <v>180</v>
      </c>
    </row>
    <row r="65" spans="1:127" ht="48" customHeight="1" x14ac:dyDescent="0.25">
      <c r="A65" s="34"/>
      <c r="B65" s="415" t="s">
        <v>706</v>
      </c>
      <c r="C65" s="402" t="s">
        <v>1541</v>
      </c>
      <c r="D65" s="402" t="s">
        <v>93</v>
      </c>
      <c r="E65" s="403" t="s">
        <v>180</v>
      </c>
      <c r="F65" s="416" t="s">
        <v>180</v>
      </c>
      <c r="G65" s="416" t="s">
        <v>180</v>
      </c>
      <c r="H65" s="601" t="s">
        <v>180</v>
      </c>
      <c r="I65" s="414">
        <f t="shared" ref="I65:AO65" si="46">SUBTOTAL(9,I66:I69)</f>
        <v>9.9999999999999995E-7</v>
      </c>
      <c r="J65" s="414">
        <f t="shared" si="46"/>
        <v>16.499166666666667</v>
      </c>
      <c r="K65" s="414">
        <f t="shared" si="46"/>
        <v>0</v>
      </c>
      <c r="L65" s="414">
        <f t="shared" si="46"/>
        <v>0</v>
      </c>
      <c r="M65" s="414">
        <f t="shared" si="46"/>
        <v>0</v>
      </c>
      <c r="N65" s="414">
        <f t="shared" si="46"/>
        <v>0</v>
      </c>
      <c r="O65" s="414">
        <f t="shared" si="46"/>
        <v>0</v>
      </c>
      <c r="P65" s="414">
        <f t="shared" si="46"/>
        <v>0</v>
      </c>
      <c r="Q65" s="414">
        <f t="shared" si="46"/>
        <v>0</v>
      </c>
      <c r="R65" s="414">
        <f t="shared" si="46"/>
        <v>0</v>
      </c>
      <c r="S65" s="414">
        <f t="shared" si="46"/>
        <v>0</v>
      </c>
      <c r="T65" s="414">
        <f t="shared" si="46"/>
        <v>0</v>
      </c>
      <c r="U65" s="414">
        <f t="shared" si="46"/>
        <v>0</v>
      </c>
      <c r="V65" s="414">
        <f t="shared" si="46"/>
        <v>0</v>
      </c>
      <c r="W65" s="414">
        <f t="shared" si="46"/>
        <v>0</v>
      </c>
      <c r="X65" s="414">
        <f t="shared" si="46"/>
        <v>0</v>
      </c>
      <c r="Y65" s="414">
        <f t="shared" si="46"/>
        <v>0</v>
      </c>
      <c r="Z65" s="414">
        <f t="shared" si="46"/>
        <v>0</v>
      </c>
      <c r="AA65" s="414">
        <f t="shared" si="46"/>
        <v>0</v>
      </c>
      <c r="AB65" s="414">
        <f t="shared" si="46"/>
        <v>0</v>
      </c>
      <c r="AC65" s="414">
        <f t="shared" si="46"/>
        <v>0</v>
      </c>
      <c r="AD65" s="414">
        <f t="shared" si="46"/>
        <v>2.0833333333333335</v>
      </c>
      <c r="AE65" s="414">
        <f t="shared" si="46"/>
        <v>2.0833333333333335</v>
      </c>
      <c r="AF65" s="414">
        <f t="shared" si="46"/>
        <v>21.35666766666667</v>
      </c>
      <c r="AG65" s="414">
        <f t="shared" si="46"/>
        <v>16.499176666666667</v>
      </c>
      <c r="AH65" s="414">
        <f t="shared" si="46"/>
        <v>0</v>
      </c>
      <c r="AI65" s="414">
        <f t="shared" si="46"/>
        <v>0</v>
      </c>
      <c r="AJ65" s="414">
        <f t="shared" si="46"/>
        <v>0</v>
      </c>
      <c r="AK65" s="414">
        <f t="shared" si="46"/>
        <v>0</v>
      </c>
      <c r="AL65" s="414">
        <f t="shared" si="46"/>
        <v>0</v>
      </c>
      <c r="AM65" s="414">
        <f t="shared" si="46"/>
        <v>0</v>
      </c>
      <c r="AN65" s="414">
        <f t="shared" si="46"/>
        <v>23.440001000000002</v>
      </c>
      <c r="AO65" s="414">
        <f t="shared" si="46"/>
        <v>18.582509999999999</v>
      </c>
      <c r="AP65" s="612" t="s">
        <v>180</v>
      </c>
    </row>
    <row r="66" spans="1:127" ht="42" customHeight="1" x14ac:dyDescent="0.25">
      <c r="B66" s="600" t="s">
        <v>1542</v>
      </c>
      <c r="C66" s="395" t="s">
        <v>266</v>
      </c>
      <c r="D66" s="413" t="s">
        <v>93</v>
      </c>
      <c r="E66" s="399" t="s">
        <v>180</v>
      </c>
      <c r="F66" s="418" t="s">
        <v>180</v>
      </c>
      <c r="G66" s="418" t="s">
        <v>180</v>
      </c>
      <c r="H66" s="397"/>
      <c r="I66" s="396">
        <f>SUBTOTAL(9,I67:I68)</f>
        <v>9.9999999999999995E-7</v>
      </c>
      <c r="J66" s="396">
        <f t="shared" ref="J66:T66" si="47">SUBTOTAL(9,J67:J68)</f>
        <v>16.499166666666667</v>
      </c>
      <c r="K66" s="396">
        <f t="shared" si="47"/>
        <v>0</v>
      </c>
      <c r="L66" s="396">
        <f t="shared" si="47"/>
        <v>0</v>
      </c>
      <c r="M66" s="396">
        <f t="shared" si="47"/>
        <v>0</v>
      </c>
      <c r="N66" s="396">
        <f t="shared" si="47"/>
        <v>0</v>
      </c>
      <c r="O66" s="396">
        <f t="shared" si="47"/>
        <v>0</v>
      </c>
      <c r="P66" s="396">
        <f t="shared" si="47"/>
        <v>0</v>
      </c>
      <c r="Q66" s="396">
        <f t="shared" si="47"/>
        <v>0</v>
      </c>
      <c r="R66" s="396">
        <f t="shared" si="47"/>
        <v>0</v>
      </c>
      <c r="S66" s="396">
        <f t="shared" si="47"/>
        <v>0</v>
      </c>
      <c r="T66" s="396">
        <f t="shared" si="47"/>
        <v>0</v>
      </c>
      <c r="U66" s="396">
        <f t="shared" ref="U66:AC66" si="48">SUBTOTAL(9,U67)</f>
        <v>0</v>
      </c>
      <c r="V66" s="396">
        <f t="shared" si="48"/>
        <v>0</v>
      </c>
      <c r="W66" s="396">
        <f t="shared" si="48"/>
        <v>0</v>
      </c>
      <c r="X66" s="396">
        <f t="shared" si="48"/>
        <v>0</v>
      </c>
      <c r="Y66" s="396">
        <f t="shared" si="48"/>
        <v>0</v>
      </c>
      <c r="Z66" s="396">
        <f t="shared" si="48"/>
        <v>0</v>
      </c>
      <c r="AA66" s="396">
        <f t="shared" si="48"/>
        <v>0</v>
      </c>
      <c r="AB66" s="396">
        <f t="shared" si="48"/>
        <v>0</v>
      </c>
      <c r="AC66" s="396">
        <f t="shared" si="48"/>
        <v>0</v>
      </c>
      <c r="AD66" s="396">
        <f>SUBTOTAL(9,AD67:AD68)</f>
        <v>2.0833333333333335</v>
      </c>
      <c r="AE66" s="396">
        <f t="shared" ref="AE66:AO66" si="49">SUBTOTAL(9,AE67:AE68)</f>
        <v>2.0833333333333335</v>
      </c>
      <c r="AF66" s="396">
        <f t="shared" si="49"/>
        <v>21.35666766666667</v>
      </c>
      <c r="AG66" s="396">
        <f t="shared" si="49"/>
        <v>16.499176666666667</v>
      </c>
      <c r="AH66" s="396">
        <f t="shared" si="49"/>
        <v>0</v>
      </c>
      <c r="AI66" s="396">
        <f t="shared" si="49"/>
        <v>0</v>
      </c>
      <c r="AJ66" s="396">
        <f t="shared" si="49"/>
        <v>0</v>
      </c>
      <c r="AK66" s="396">
        <f t="shared" si="49"/>
        <v>0</v>
      </c>
      <c r="AL66" s="396">
        <f t="shared" si="49"/>
        <v>0</v>
      </c>
      <c r="AM66" s="396">
        <f t="shared" si="49"/>
        <v>0</v>
      </c>
      <c r="AN66" s="396">
        <f t="shared" si="49"/>
        <v>23.440001000000002</v>
      </c>
      <c r="AO66" s="396">
        <f t="shared" si="49"/>
        <v>18.582509999999999</v>
      </c>
      <c r="AP66" s="610"/>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row>
    <row r="67" spans="1:127" ht="33" customHeight="1" x14ac:dyDescent="0.25">
      <c r="A67" s="34"/>
      <c r="B67" s="609" t="s">
        <v>1542</v>
      </c>
      <c r="C67" s="802" t="s">
        <v>1621</v>
      </c>
      <c r="D67" s="613" t="s">
        <v>1619</v>
      </c>
      <c r="E67" s="309" t="s">
        <v>673</v>
      </c>
      <c r="F67" s="67" t="s">
        <v>1415</v>
      </c>
      <c r="G67" s="67" t="s">
        <v>1422</v>
      </c>
      <c r="H67" s="67" t="s">
        <v>1415</v>
      </c>
      <c r="I67" s="68">
        <v>0</v>
      </c>
      <c r="J67" s="68">
        <v>0</v>
      </c>
      <c r="K67" s="68">
        <v>0</v>
      </c>
      <c r="L67" s="68">
        <v>0</v>
      </c>
      <c r="M67" s="68">
        <v>0</v>
      </c>
      <c r="N67" s="68">
        <v>0</v>
      </c>
      <c r="O67" s="68">
        <v>0</v>
      </c>
      <c r="P67" s="68">
        <v>0</v>
      </c>
      <c r="Q67" s="68">
        <v>0</v>
      </c>
      <c r="R67" s="68">
        <v>0</v>
      </c>
      <c r="S67" s="68">
        <v>0</v>
      </c>
      <c r="T67" s="68">
        <v>0</v>
      </c>
      <c r="U67" s="68">
        <v>0</v>
      </c>
      <c r="V67" s="68">
        <v>0</v>
      </c>
      <c r="W67" s="68">
        <v>0</v>
      </c>
      <c r="X67" s="68">
        <v>0</v>
      </c>
      <c r="Y67" s="68">
        <v>0</v>
      </c>
      <c r="Z67" s="68">
        <v>0</v>
      </c>
      <c r="AA67" s="68">
        <v>0</v>
      </c>
      <c r="AB67" s="68">
        <v>0</v>
      </c>
      <c r="AC67" s="68">
        <v>0</v>
      </c>
      <c r="AD67" s="68">
        <f>'2'!AJ67/1.2</f>
        <v>2.0833333333333335</v>
      </c>
      <c r="AE67" s="68">
        <f>'2'!AO67/1.2</f>
        <v>2.0833333333333335</v>
      </c>
      <c r="AF67" s="68">
        <f>'2'!AT67/1.2</f>
        <v>21.356666666666669</v>
      </c>
      <c r="AG67" s="68">
        <f>'2'!BB67</f>
        <v>1.0000000000000001E-5</v>
      </c>
      <c r="AH67" s="68">
        <v>0</v>
      </c>
      <c r="AI67" s="68">
        <v>0</v>
      </c>
      <c r="AJ67" s="68">
        <v>0</v>
      </c>
      <c r="AK67" s="68">
        <v>0</v>
      </c>
      <c r="AL67" s="68">
        <v>0</v>
      </c>
      <c r="AM67" s="68">
        <v>0</v>
      </c>
      <c r="AN67" s="68">
        <f>AD67+AF67+AH67+AJ67+AL67</f>
        <v>23.44</v>
      </c>
      <c r="AO67" s="68">
        <f>AE67+AG67+AI67+AK67+AM67</f>
        <v>2.0833433333333335</v>
      </c>
      <c r="AP67" s="68" t="str">
        <f>'2'!CR67</f>
        <v>Убран СМР оставлено ПСД</v>
      </c>
    </row>
    <row r="68" spans="1:127" ht="33" customHeight="1" x14ac:dyDescent="0.25">
      <c r="A68" s="34"/>
      <c r="B68" s="609" t="s">
        <v>1542</v>
      </c>
      <c r="C68" s="802" t="s">
        <v>1678</v>
      </c>
      <c r="D68" s="613" t="s">
        <v>1686</v>
      </c>
      <c r="E68" s="309" t="s">
        <v>673</v>
      </c>
      <c r="F68" s="67" t="s">
        <v>1422</v>
      </c>
      <c r="G68" s="67" t="s">
        <v>644</v>
      </c>
      <c r="H68" s="67" t="s">
        <v>1422</v>
      </c>
      <c r="I68" s="68">
        <v>9.9999999999999995E-7</v>
      </c>
      <c r="J68" s="68">
        <f>'2'!M68/1.2</f>
        <v>16.499166666666667</v>
      </c>
      <c r="K68" s="68"/>
      <c r="L68" s="68"/>
      <c r="M68" s="68"/>
      <c r="N68" s="68"/>
      <c r="O68" s="68"/>
      <c r="P68" s="68"/>
      <c r="Q68" s="68"/>
      <c r="R68" s="68"/>
      <c r="S68" s="68"/>
      <c r="T68" s="68"/>
      <c r="U68" s="68"/>
      <c r="V68" s="68"/>
      <c r="W68" s="68"/>
      <c r="X68" s="68"/>
      <c r="Y68" s="68"/>
      <c r="Z68" s="68"/>
      <c r="AA68" s="68"/>
      <c r="AB68" s="68"/>
      <c r="AC68" s="68"/>
      <c r="AD68" s="68"/>
      <c r="AE68" s="68"/>
      <c r="AF68" s="68">
        <f>'2'!AW68</f>
        <v>9.9999999999999995E-7</v>
      </c>
      <c r="AG68" s="68">
        <f>'2'!BB68/1.2</f>
        <v>16.499166666666667</v>
      </c>
      <c r="AH68" s="68"/>
      <c r="AI68" s="68"/>
      <c r="AJ68" s="68"/>
      <c r="AK68" s="68"/>
      <c r="AL68" s="68"/>
      <c r="AM68" s="68"/>
      <c r="AN68" s="68">
        <f>AD68+AF68+AH68+AJ68+AL68</f>
        <v>9.9999999999999995E-7</v>
      </c>
      <c r="AO68" s="68">
        <f>AE68+AG68+AI68+AK68+AM68</f>
        <v>16.499166666666667</v>
      </c>
      <c r="AP68" s="68" t="str">
        <f>'2'!CR68</f>
        <v>Добавлена позиция</v>
      </c>
    </row>
    <row r="69" spans="1:127" ht="42" customHeight="1" x14ac:dyDescent="0.25">
      <c r="A69" s="34"/>
      <c r="B69" s="397" t="s">
        <v>1543</v>
      </c>
      <c r="C69" s="398" t="s">
        <v>129</v>
      </c>
      <c r="D69" s="399" t="s">
        <v>93</v>
      </c>
      <c r="E69" s="399" t="s">
        <v>180</v>
      </c>
      <c r="F69" s="397" t="s">
        <v>180</v>
      </c>
      <c r="G69" s="397" t="s">
        <v>180</v>
      </c>
      <c r="H69" s="397" t="s">
        <v>180</v>
      </c>
      <c r="I69" s="610">
        <v>0</v>
      </c>
      <c r="J69" s="610">
        <v>0</v>
      </c>
      <c r="K69" s="610">
        <v>0</v>
      </c>
      <c r="L69" s="610">
        <v>0</v>
      </c>
      <c r="M69" s="610">
        <v>0</v>
      </c>
      <c r="N69" s="610">
        <v>0</v>
      </c>
      <c r="O69" s="610">
        <v>0</v>
      </c>
      <c r="P69" s="610">
        <v>0</v>
      </c>
      <c r="Q69" s="610">
        <v>0</v>
      </c>
      <c r="R69" s="610">
        <v>0</v>
      </c>
      <c r="S69" s="610">
        <v>0</v>
      </c>
      <c r="T69" s="610">
        <v>0</v>
      </c>
      <c r="U69" s="610">
        <v>0</v>
      </c>
      <c r="V69" s="610">
        <v>0</v>
      </c>
      <c r="W69" s="610">
        <v>0</v>
      </c>
      <c r="X69" s="610">
        <v>0</v>
      </c>
      <c r="Y69" s="610">
        <v>0</v>
      </c>
      <c r="Z69" s="610">
        <v>0</v>
      </c>
      <c r="AA69" s="610">
        <v>0</v>
      </c>
      <c r="AB69" s="610">
        <v>0</v>
      </c>
      <c r="AC69" s="610">
        <v>0</v>
      </c>
      <c r="AD69" s="610">
        <v>0</v>
      </c>
      <c r="AE69" s="610">
        <v>0</v>
      </c>
      <c r="AF69" s="610">
        <v>0</v>
      </c>
      <c r="AG69" s="610">
        <v>0</v>
      </c>
      <c r="AH69" s="610">
        <v>0</v>
      </c>
      <c r="AI69" s="610">
        <v>0</v>
      </c>
      <c r="AJ69" s="610">
        <v>0</v>
      </c>
      <c r="AK69" s="610">
        <v>0</v>
      </c>
      <c r="AL69" s="610">
        <v>0</v>
      </c>
      <c r="AM69" s="610">
        <v>0</v>
      </c>
      <c r="AN69" s="610">
        <v>0</v>
      </c>
      <c r="AO69" s="610">
        <v>0</v>
      </c>
      <c r="AP69" s="610" t="s">
        <v>180</v>
      </c>
    </row>
    <row r="70" spans="1:127" ht="48" customHeight="1" x14ac:dyDescent="0.25">
      <c r="A70" s="34"/>
      <c r="B70" s="416" t="s">
        <v>118</v>
      </c>
      <c r="C70" s="417" t="s">
        <v>131</v>
      </c>
      <c r="D70" s="403" t="s">
        <v>93</v>
      </c>
      <c r="E70" s="403" t="s">
        <v>180</v>
      </c>
      <c r="F70" s="601" t="s">
        <v>180</v>
      </c>
      <c r="G70" s="601" t="s">
        <v>180</v>
      </c>
      <c r="H70" s="601" t="s">
        <v>180</v>
      </c>
      <c r="I70" s="414">
        <f t="shared" ref="I70:AO70" si="50">SUBTOTAL(9,I71:I80)</f>
        <v>23.705000020000004</v>
      </c>
      <c r="J70" s="414">
        <f t="shared" si="50"/>
        <v>40.993333333333339</v>
      </c>
      <c r="K70" s="414">
        <f t="shared" si="50"/>
        <v>0</v>
      </c>
      <c r="L70" s="414">
        <f t="shared" si="50"/>
        <v>23.705000000000002</v>
      </c>
      <c r="M70" s="414">
        <f t="shared" si="50"/>
        <v>0</v>
      </c>
      <c r="N70" s="414">
        <f t="shared" si="50"/>
        <v>23.705000000000002</v>
      </c>
      <c r="O70" s="414">
        <f t="shared" si="50"/>
        <v>0</v>
      </c>
      <c r="P70" s="414">
        <f t="shared" si="50"/>
        <v>0</v>
      </c>
      <c r="Q70" s="414">
        <f t="shared" si="50"/>
        <v>0</v>
      </c>
      <c r="R70" s="414">
        <f t="shared" si="50"/>
        <v>0</v>
      </c>
      <c r="S70" s="414">
        <f t="shared" si="50"/>
        <v>0</v>
      </c>
      <c r="T70" s="414">
        <f t="shared" si="50"/>
        <v>0</v>
      </c>
      <c r="U70" s="414">
        <f t="shared" si="50"/>
        <v>0</v>
      </c>
      <c r="V70" s="414">
        <f t="shared" si="50"/>
        <v>0</v>
      </c>
      <c r="W70" s="414">
        <f t="shared" si="50"/>
        <v>0</v>
      </c>
      <c r="X70" s="414">
        <f t="shared" si="50"/>
        <v>0</v>
      </c>
      <c r="Y70" s="414">
        <f t="shared" si="50"/>
        <v>0</v>
      </c>
      <c r="Z70" s="414">
        <f t="shared" si="50"/>
        <v>0</v>
      </c>
      <c r="AA70" s="414">
        <f t="shared" si="50"/>
        <v>0</v>
      </c>
      <c r="AB70" s="414">
        <f t="shared" si="50"/>
        <v>0</v>
      </c>
      <c r="AC70" s="414">
        <f t="shared" si="50"/>
        <v>0</v>
      </c>
      <c r="AD70" s="414">
        <f t="shared" si="50"/>
        <v>0</v>
      </c>
      <c r="AE70" s="414">
        <f t="shared" si="50"/>
        <v>0</v>
      </c>
      <c r="AF70" s="414">
        <f t="shared" si="50"/>
        <v>8.2116676666666653</v>
      </c>
      <c r="AG70" s="414">
        <f t="shared" si="50"/>
        <v>23.705010000000001</v>
      </c>
      <c r="AH70" s="414">
        <f t="shared" si="50"/>
        <v>11.910000000000002</v>
      </c>
      <c r="AI70" s="414">
        <f t="shared" si="50"/>
        <v>11.910000000000002</v>
      </c>
      <c r="AJ70" s="414">
        <f t="shared" si="50"/>
        <v>50.860834333333329</v>
      </c>
      <c r="AK70" s="414">
        <f t="shared" si="50"/>
        <v>35.367500999999997</v>
      </c>
      <c r="AL70" s="414">
        <f t="shared" si="50"/>
        <v>6.4841666666666669</v>
      </c>
      <c r="AM70" s="414">
        <f t="shared" si="50"/>
        <v>6.4841666666666669</v>
      </c>
      <c r="AN70" s="414">
        <f t="shared" si="50"/>
        <v>77.466668666666664</v>
      </c>
      <c r="AO70" s="414">
        <f t="shared" si="50"/>
        <v>77.466677666666669</v>
      </c>
      <c r="AP70" s="612" t="s">
        <v>180</v>
      </c>
    </row>
    <row r="71" spans="1:127" ht="48" customHeight="1" x14ac:dyDescent="0.25">
      <c r="A71" s="34"/>
      <c r="B71" s="416" t="s">
        <v>120</v>
      </c>
      <c r="C71" s="417" t="s">
        <v>133</v>
      </c>
      <c r="D71" s="416" t="s">
        <v>93</v>
      </c>
      <c r="E71" s="403" t="s">
        <v>180</v>
      </c>
      <c r="F71" s="601"/>
      <c r="G71" s="601"/>
      <c r="H71" s="601" t="s">
        <v>180</v>
      </c>
      <c r="I71" s="612">
        <v>0</v>
      </c>
      <c r="J71" s="612">
        <v>0</v>
      </c>
      <c r="K71" s="612">
        <v>0</v>
      </c>
      <c r="L71" s="612">
        <v>0</v>
      </c>
      <c r="M71" s="612">
        <v>0</v>
      </c>
      <c r="N71" s="612">
        <v>0</v>
      </c>
      <c r="O71" s="612">
        <v>0</v>
      </c>
      <c r="P71" s="612">
        <v>0</v>
      </c>
      <c r="Q71" s="612">
        <v>0</v>
      </c>
      <c r="R71" s="612">
        <v>0</v>
      </c>
      <c r="S71" s="612">
        <v>0</v>
      </c>
      <c r="T71" s="612">
        <v>0</v>
      </c>
      <c r="U71" s="612">
        <v>0</v>
      </c>
      <c r="V71" s="612">
        <v>0</v>
      </c>
      <c r="W71" s="612">
        <v>0</v>
      </c>
      <c r="X71" s="612">
        <v>0</v>
      </c>
      <c r="Y71" s="612">
        <v>0</v>
      </c>
      <c r="Z71" s="612">
        <v>0</v>
      </c>
      <c r="AA71" s="612">
        <v>0</v>
      </c>
      <c r="AB71" s="612">
        <v>0</v>
      </c>
      <c r="AC71" s="612">
        <v>0</v>
      </c>
      <c r="AD71" s="612">
        <v>0</v>
      </c>
      <c r="AE71" s="612">
        <v>0</v>
      </c>
      <c r="AF71" s="612">
        <v>0</v>
      </c>
      <c r="AG71" s="612">
        <v>0</v>
      </c>
      <c r="AH71" s="612">
        <v>0</v>
      </c>
      <c r="AI71" s="612">
        <v>0</v>
      </c>
      <c r="AJ71" s="612">
        <v>0</v>
      </c>
      <c r="AK71" s="612">
        <v>0</v>
      </c>
      <c r="AL71" s="612">
        <v>0</v>
      </c>
      <c r="AM71" s="612">
        <v>0</v>
      </c>
      <c r="AN71" s="612">
        <v>0</v>
      </c>
      <c r="AO71" s="612">
        <v>0</v>
      </c>
      <c r="AP71" s="612" t="s">
        <v>180</v>
      </c>
    </row>
    <row r="72" spans="1:127" ht="42" customHeight="1" x14ac:dyDescent="0.25">
      <c r="A72" s="34"/>
      <c r="B72" s="397" t="s">
        <v>1544</v>
      </c>
      <c r="C72" s="398" t="s">
        <v>135</v>
      </c>
      <c r="D72" s="418" t="s">
        <v>93</v>
      </c>
      <c r="E72" s="399" t="s">
        <v>180</v>
      </c>
      <c r="F72" s="397" t="s">
        <v>180</v>
      </c>
      <c r="G72" s="397" t="s">
        <v>180</v>
      </c>
      <c r="H72" s="397" t="s">
        <v>180</v>
      </c>
      <c r="I72" s="610">
        <v>0</v>
      </c>
      <c r="J72" s="610">
        <v>0</v>
      </c>
      <c r="K72" s="400">
        <v>0</v>
      </c>
      <c r="L72" s="610">
        <v>0</v>
      </c>
      <c r="M72" s="610">
        <v>0</v>
      </c>
      <c r="N72" s="610">
        <v>0</v>
      </c>
      <c r="O72" s="610">
        <v>0</v>
      </c>
      <c r="P72" s="610">
        <v>0</v>
      </c>
      <c r="Q72" s="610">
        <v>0</v>
      </c>
      <c r="R72" s="610">
        <v>0</v>
      </c>
      <c r="S72" s="610">
        <v>0</v>
      </c>
      <c r="T72" s="610">
        <v>0</v>
      </c>
      <c r="U72" s="610">
        <v>0</v>
      </c>
      <c r="V72" s="610">
        <v>0</v>
      </c>
      <c r="W72" s="610">
        <v>0</v>
      </c>
      <c r="X72" s="610">
        <v>0</v>
      </c>
      <c r="Y72" s="610">
        <v>0</v>
      </c>
      <c r="Z72" s="610">
        <v>0</v>
      </c>
      <c r="AA72" s="610">
        <v>0</v>
      </c>
      <c r="AB72" s="610">
        <v>0</v>
      </c>
      <c r="AC72" s="610">
        <v>0</v>
      </c>
      <c r="AD72" s="610">
        <v>0</v>
      </c>
      <c r="AE72" s="610">
        <v>0</v>
      </c>
      <c r="AF72" s="610">
        <v>0</v>
      </c>
      <c r="AG72" s="610">
        <v>0</v>
      </c>
      <c r="AH72" s="610">
        <v>0</v>
      </c>
      <c r="AI72" s="610">
        <v>0</v>
      </c>
      <c r="AJ72" s="610">
        <v>0</v>
      </c>
      <c r="AK72" s="610">
        <v>0</v>
      </c>
      <c r="AL72" s="610">
        <v>0</v>
      </c>
      <c r="AM72" s="610">
        <v>0</v>
      </c>
      <c r="AN72" s="610">
        <v>0</v>
      </c>
      <c r="AO72" s="610">
        <v>0</v>
      </c>
      <c r="AP72" s="610" t="s">
        <v>180</v>
      </c>
    </row>
    <row r="73" spans="1:127" ht="42" customHeight="1" x14ac:dyDescent="0.25">
      <c r="A73" s="34"/>
      <c r="B73" s="397" t="s">
        <v>1545</v>
      </c>
      <c r="C73" s="398" t="s">
        <v>138</v>
      </c>
      <c r="D73" s="418" t="s">
        <v>93</v>
      </c>
      <c r="E73" s="399" t="s">
        <v>180</v>
      </c>
      <c r="F73" s="397" t="s">
        <v>180</v>
      </c>
      <c r="G73" s="397" t="s">
        <v>180</v>
      </c>
      <c r="H73" s="397" t="s">
        <v>180</v>
      </c>
      <c r="I73" s="396">
        <f t="shared" ref="I73:AO73" si="51">SUBTOTAL(9,I74:I80)</f>
        <v>23.705000020000004</v>
      </c>
      <c r="J73" s="396">
        <f t="shared" si="51"/>
        <v>40.993333333333339</v>
      </c>
      <c r="K73" s="396">
        <f t="shared" si="51"/>
        <v>0</v>
      </c>
      <c r="L73" s="396">
        <f t="shared" si="51"/>
        <v>23.705000000000002</v>
      </c>
      <c r="M73" s="396">
        <f t="shared" si="51"/>
        <v>0</v>
      </c>
      <c r="N73" s="396">
        <f t="shared" si="51"/>
        <v>23.705000000000002</v>
      </c>
      <c r="O73" s="396">
        <f t="shared" si="51"/>
        <v>0</v>
      </c>
      <c r="P73" s="396">
        <f t="shared" si="51"/>
        <v>0</v>
      </c>
      <c r="Q73" s="396">
        <f t="shared" si="51"/>
        <v>0</v>
      </c>
      <c r="R73" s="396">
        <f t="shared" si="51"/>
        <v>0</v>
      </c>
      <c r="S73" s="396">
        <f t="shared" si="51"/>
        <v>0</v>
      </c>
      <c r="T73" s="396">
        <f t="shared" si="51"/>
        <v>0</v>
      </c>
      <c r="U73" s="396">
        <f t="shared" si="51"/>
        <v>0</v>
      </c>
      <c r="V73" s="396">
        <f t="shared" si="51"/>
        <v>0</v>
      </c>
      <c r="W73" s="396">
        <f t="shared" si="51"/>
        <v>0</v>
      </c>
      <c r="X73" s="396">
        <f t="shared" si="51"/>
        <v>0</v>
      </c>
      <c r="Y73" s="396">
        <f t="shared" si="51"/>
        <v>0</v>
      </c>
      <c r="Z73" s="396">
        <f t="shared" si="51"/>
        <v>0</v>
      </c>
      <c r="AA73" s="396">
        <f t="shared" si="51"/>
        <v>0</v>
      </c>
      <c r="AB73" s="396">
        <f t="shared" si="51"/>
        <v>0</v>
      </c>
      <c r="AC73" s="396">
        <f t="shared" si="51"/>
        <v>0</v>
      </c>
      <c r="AD73" s="396">
        <f t="shared" si="51"/>
        <v>0</v>
      </c>
      <c r="AE73" s="396">
        <f t="shared" si="51"/>
        <v>0</v>
      </c>
      <c r="AF73" s="396">
        <f t="shared" si="51"/>
        <v>8.2116676666666653</v>
      </c>
      <c r="AG73" s="396">
        <f t="shared" si="51"/>
        <v>23.705010000000001</v>
      </c>
      <c r="AH73" s="396">
        <f t="shared" si="51"/>
        <v>11.910000000000002</v>
      </c>
      <c r="AI73" s="396">
        <f t="shared" si="51"/>
        <v>11.910000000000002</v>
      </c>
      <c r="AJ73" s="396">
        <f t="shared" si="51"/>
        <v>50.860834333333329</v>
      </c>
      <c r="AK73" s="396">
        <f t="shared" si="51"/>
        <v>35.367500999999997</v>
      </c>
      <c r="AL73" s="396">
        <f t="shared" si="51"/>
        <v>6.4841666666666669</v>
      </c>
      <c r="AM73" s="396">
        <f t="shared" si="51"/>
        <v>6.4841666666666669</v>
      </c>
      <c r="AN73" s="396">
        <f t="shared" si="51"/>
        <v>77.466668666666664</v>
      </c>
      <c r="AO73" s="396">
        <f t="shared" si="51"/>
        <v>77.466677666666669</v>
      </c>
      <c r="AP73" s="610" t="s">
        <v>180</v>
      </c>
    </row>
    <row r="74" spans="1:127" ht="33" customHeight="1" x14ac:dyDescent="0.25">
      <c r="A74" s="34"/>
      <c r="B74" s="67" t="s">
        <v>1545</v>
      </c>
      <c r="C74" s="313" t="s">
        <v>1416</v>
      </c>
      <c r="D74" s="421" t="s">
        <v>1622</v>
      </c>
      <c r="E74" s="309" t="s">
        <v>673</v>
      </c>
      <c r="F74" s="67" t="s">
        <v>1422</v>
      </c>
      <c r="G74" s="67" t="s">
        <v>1422</v>
      </c>
      <c r="H74" s="67" t="s">
        <v>1443</v>
      </c>
      <c r="I74" s="68">
        <v>1E-8</v>
      </c>
      <c r="J74" s="68">
        <f>'2'!M74/1.2</f>
        <v>8.211666666666666</v>
      </c>
      <c r="K74" s="316">
        <f>K75+K76</f>
        <v>0</v>
      </c>
      <c r="L74" s="310">
        <f>L75+L76</f>
        <v>0</v>
      </c>
      <c r="M74" s="310">
        <f>M75+M76</f>
        <v>0</v>
      </c>
      <c r="N74" s="310">
        <f t="shared" ref="N74:U74" si="52">N75</f>
        <v>0</v>
      </c>
      <c r="O74" s="310">
        <f>O75+O76</f>
        <v>0</v>
      </c>
      <c r="P74" s="310">
        <f t="shared" si="52"/>
        <v>0</v>
      </c>
      <c r="Q74" s="310">
        <f t="shared" si="52"/>
        <v>0</v>
      </c>
      <c r="R74" s="310">
        <f>R75+R76</f>
        <v>0</v>
      </c>
      <c r="S74" s="310">
        <f t="shared" si="52"/>
        <v>0</v>
      </c>
      <c r="T74" s="310">
        <f t="shared" si="52"/>
        <v>0</v>
      </c>
      <c r="U74" s="310">
        <f t="shared" si="52"/>
        <v>0</v>
      </c>
      <c r="V74" s="310">
        <f t="shared" ref="V74:AC74" si="53">V75+V76</f>
        <v>0</v>
      </c>
      <c r="W74" s="310">
        <f t="shared" si="53"/>
        <v>0</v>
      </c>
      <c r="X74" s="310">
        <f t="shared" si="53"/>
        <v>0</v>
      </c>
      <c r="Y74" s="310">
        <f t="shared" si="53"/>
        <v>0</v>
      </c>
      <c r="Z74" s="310">
        <f t="shared" si="53"/>
        <v>0</v>
      </c>
      <c r="AA74" s="310">
        <f t="shared" si="53"/>
        <v>0</v>
      </c>
      <c r="AB74" s="310">
        <f t="shared" si="53"/>
        <v>0</v>
      </c>
      <c r="AC74" s="310">
        <f t="shared" si="53"/>
        <v>0</v>
      </c>
      <c r="AD74" s="310">
        <f>AD75</f>
        <v>0</v>
      </c>
      <c r="AE74" s="310">
        <f>AE75</f>
        <v>0</v>
      </c>
      <c r="AF74" s="68">
        <f>'2'!AT74/1.2</f>
        <v>8.211666666666666</v>
      </c>
      <c r="AG74" s="68">
        <v>1.0000000000000001E-5</v>
      </c>
      <c r="AH74" s="310"/>
      <c r="AI74" s="310"/>
      <c r="AJ74" s="68">
        <v>9.9999999999999995E-7</v>
      </c>
      <c r="AK74" s="68">
        <f>'2'!BV74/1.2</f>
        <v>8.211666666666666</v>
      </c>
      <c r="AL74" s="310"/>
      <c r="AM74" s="310"/>
      <c r="AN74" s="68">
        <f t="shared" ref="AN74:AO80" si="54">AD74+AF74+AH74+AJ74+AL74</f>
        <v>8.2116676666666653</v>
      </c>
      <c r="AO74" s="68">
        <f t="shared" si="54"/>
        <v>8.2116766666666656</v>
      </c>
      <c r="AP74" s="68" t="str">
        <f>'2'!CR74</f>
        <v xml:space="preserve">Внесены корректировки после полученного положительного заключения Гос. Экспертизы </v>
      </c>
    </row>
    <row r="75" spans="1:127" ht="33" customHeight="1" x14ac:dyDescent="0.25">
      <c r="A75" s="34"/>
      <c r="B75" s="67" t="s">
        <v>1545</v>
      </c>
      <c r="C75" s="313" t="s">
        <v>1425</v>
      </c>
      <c r="D75" s="67" t="s">
        <v>1629</v>
      </c>
      <c r="E75" s="309" t="s">
        <v>673</v>
      </c>
      <c r="F75" s="67" t="s">
        <v>674</v>
      </c>
      <c r="G75" s="67" t="s">
        <v>674</v>
      </c>
      <c r="H75" s="67" t="s">
        <v>674</v>
      </c>
      <c r="I75" s="68">
        <v>1E-8</v>
      </c>
      <c r="J75" s="316">
        <f>'2'!M75/1.2</f>
        <v>9.0766666666666662</v>
      </c>
      <c r="K75" s="316">
        <v>0</v>
      </c>
      <c r="L75" s="68">
        <v>0</v>
      </c>
      <c r="M75" s="68">
        <v>0</v>
      </c>
      <c r="N75" s="68">
        <v>0</v>
      </c>
      <c r="O75" s="68">
        <v>0</v>
      </c>
      <c r="P75" s="68">
        <v>0</v>
      </c>
      <c r="Q75" s="68">
        <v>0</v>
      </c>
      <c r="R75" s="68">
        <v>0</v>
      </c>
      <c r="S75" s="68">
        <v>0</v>
      </c>
      <c r="T75" s="68">
        <v>0</v>
      </c>
      <c r="U75" s="68">
        <v>0</v>
      </c>
      <c r="V75" s="68">
        <v>0</v>
      </c>
      <c r="W75" s="68">
        <v>0</v>
      </c>
      <c r="X75" s="68">
        <v>0</v>
      </c>
      <c r="Y75" s="68">
        <v>0</v>
      </c>
      <c r="Z75" s="68">
        <v>0</v>
      </c>
      <c r="AA75" s="68">
        <v>0</v>
      </c>
      <c r="AB75" s="316">
        <v>0</v>
      </c>
      <c r="AC75" s="316">
        <v>0</v>
      </c>
      <c r="AD75" s="316">
        <v>0</v>
      </c>
      <c r="AE75" s="316">
        <v>0</v>
      </c>
      <c r="AF75" s="316">
        <v>0</v>
      </c>
      <c r="AG75" s="316">
        <v>0</v>
      </c>
      <c r="AH75" s="316">
        <f>'2'!BD75/1.2</f>
        <v>9.0766666666666662</v>
      </c>
      <c r="AI75" s="316">
        <f>'2'!BL75/1.2</f>
        <v>9.0766666666666662</v>
      </c>
      <c r="AJ75" s="316">
        <v>0</v>
      </c>
      <c r="AK75" s="316">
        <v>0</v>
      </c>
      <c r="AL75" s="316"/>
      <c r="AM75" s="316"/>
      <c r="AN75" s="68">
        <f t="shared" si="54"/>
        <v>9.0766666666666662</v>
      </c>
      <c r="AO75" s="68">
        <f t="shared" si="54"/>
        <v>9.0766666666666662</v>
      </c>
      <c r="AP75" s="68" t="str">
        <f>'2'!CR75</f>
        <v xml:space="preserve">Внесены корректировки после полученного положительного заключения Гос. Экспертизы </v>
      </c>
    </row>
    <row r="76" spans="1:127" ht="33" customHeight="1" x14ac:dyDescent="0.25">
      <c r="A76" s="34"/>
      <c r="B76" s="67" t="s">
        <v>1545</v>
      </c>
      <c r="C76" s="313" t="s">
        <v>1646</v>
      </c>
      <c r="D76" s="67" t="s">
        <v>1630</v>
      </c>
      <c r="E76" s="309" t="s">
        <v>673</v>
      </c>
      <c r="F76" s="67" t="s">
        <v>674</v>
      </c>
      <c r="G76" s="67" t="s">
        <v>1443</v>
      </c>
      <c r="H76" s="67" t="s">
        <v>1443</v>
      </c>
      <c r="I76" s="68">
        <v>0</v>
      </c>
      <c r="J76" s="316">
        <v>0</v>
      </c>
      <c r="K76" s="316">
        <v>0</v>
      </c>
      <c r="L76" s="68">
        <v>0</v>
      </c>
      <c r="M76" s="68">
        <v>0</v>
      </c>
      <c r="N76" s="68">
        <v>0</v>
      </c>
      <c r="O76" s="68">
        <v>0</v>
      </c>
      <c r="P76" s="68">
        <v>0</v>
      </c>
      <c r="Q76" s="68">
        <v>0</v>
      </c>
      <c r="R76" s="68">
        <v>0</v>
      </c>
      <c r="S76" s="68">
        <v>0</v>
      </c>
      <c r="T76" s="68">
        <v>0</v>
      </c>
      <c r="U76" s="68">
        <v>0</v>
      </c>
      <c r="V76" s="68">
        <v>0</v>
      </c>
      <c r="W76" s="68">
        <v>0</v>
      </c>
      <c r="X76" s="68">
        <v>0</v>
      </c>
      <c r="Y76" s="68">
        <v>0</v>
      </c>
      <c r="Z76" s="68">
        <v>0</v>
      </c>
      <c r="AA76" s="68">
        <v>0</v>
      </c>
      <c r="AB76" s="316">
        <v>0</v>
      </c>
      <c r="AC76" s="316">
        <v>0</v>
      </c>
      <c r="AD76" s="316">
        <v>0</v>
      </c>
      <c r="AE76" s="316">
        <v>0</v>
      </c>
      <c r="AF76" s="316">
        <v>0</v>
      </c>
      <c r="AG76" s="316">
        <v>0</v>
      </c>
      <c r="AH76" s="316">
        <f>'2'!BD76/1.2</f>
        <v>0.70833333333333337</v>
      </c>
      <c r="AI76" s="316">
        <f>'2'!BL76/1.2</f>
        <v>0.70833333333333337</v>
      </c>
      <c r="AJ76" s="316">
        <f>'2'!BN76/1.2</f>
        <v>7.503333333333333</v>
      </c>
      <c r="AK76" s="316">
        <f>'2'!BV76/1.2</f>
        <v>7.503333333333333</v>
      </c>
      <c r="AL76" s="316"/>
      <c r="AM76" s="316"/>
      <c r="AN76" s="68">
        <f t="shared" si="54"/>
        <v>8.211666666666666</v>
      </c>
      <c r="AO76" s="68">
        <f t="shared" si="54"/>
        <v>8.211666666666666</v>
      </c>
      <c r="AP76" s="68" t="str">
        <f>'2'!CR76</f>
        <v>Оставлено без изменения</v>
      </c>
    </row>
    <row r="77" spans="1:127" ht="33" customHeight="1" x14ac:dyDescent="0.25">
      <c r="A77" s="34"/>
      <c r="B77" s="67" t="s">
        <v>1545</v>
      </c>
      <c r="C77" s="313" t="s">
        <v>1427</v>
      </c>
      <c r="D77" s="67" t="s">
        <v>1631</v>
      </c>
      <c r="E77" s="309" t="s">
        <v>673</v>
      </c>
      <c r="F77" s="67" t="s">
        <v>674</v>
      </c>
      <c r="G77" s="67" t="s">
        <v>1444</v>
      </c>
      <c r="H77" s="318">
        <v>2027</v>
      </c>
      <c r="I77" s="68"/>
      <c r="J77" s="316"/>
      <c r="K77" s="315"/>
      <c r="L77" s="310"/>
      <c r="M77" s="315"/>
      <c r="N77" s="310"/>
      <c r="O77" s="315">
        <v>0</v>
      </c>
      <c r="P77" s="310">
        <v>0</v>
      </c>
      <c r="Q77" s="315">
        <v>0</v>
      </c>
      <c r="R77" s="310">
        <v>0</v>
      </c>
      <c r="S77" s="315">
        <v>0</v>
      </c>
      <c r="T77" s="310">
        <v>0</v>
      </c>
      <c r="U77" s="315">
        <v>0</v>
      </c>
      <c r="V77" s="310">
        <f t="shared" ref="V77:AE77" si="55">V78+V79</f>
        <v>0</v>
      </c>
      <c r="W77" s="315">
        <f t="shared" si="55"/>
        <v>0</v>
      </c>
      <c r="X77" s="310">
        <f t="shared" si="55"/>
        <v>0</v>
      </c>
      <c r="Y77" s="315">
        <f t="shared" si="55"/>
        <v>0</v>
      </c>
      <c r="Z77" s="310">
        <f t="shared" si="55"/>
        <v>0</v>
      </c>
      <c r="AA77" s="315">
        <f t="shared" si="55"/>
        <v>0</v>
      </c>
      <c r="AB77" s="315">
        <f t="shared" si="55"/>
        <v>0</v>
      </c>
      <c r="AC77" s="315">
        <f t="shared" si="55"/>
        <v>0</v>
      </c>
      <c r="AD77" s="315">
        <f t="shared" si="55"/>
        <v>0</v>
      </c>
      <c r="AE77" s="315">
        <f t="shared" si="55"/>
        <v>0</v>
      </c>
      <c r="AF77" s="316">
        <v>0</v>
      </c>
      <c r="AG77" s="315">
        <v>0</v>
      </c>
      <c r="AH77" s="316">
        <f>'2'!BD77/1.2</f>
        <v>0.70833333333333337</v>
      </c>
      <c r="AI77" s="316">
        <f>'2'!BI77/1.2</f>
        <v>0.70833333333333337</v>
      </c>
      <c r="AJ77" s="315"/>
      <c r="AK77" s="316">
        <v>0</v>
      </c>
      <c r="AL77" s="316">
        <f>'2'!BX77/1.2</f>
        <v>6.4841666666666669</v>
      </c>
      <c r="AM77" s="316">
        <f>'2'!CF77/1.2</f>
        <v>6.4841666666666669</v>
      </c>
      <c r="AN77" s="68">
        <f t="shared" si="54"/>
        <v>7.1924999999999999</v>
      </c>
      <c r="AO77" s="68">
        <f t="shared" si="54"/>
        <v>7.1924999999999999</v>
      </c>
      <c r="AP77" s="807" t="str">
        <f>'2'!CR77</f>
        <v>Оставлено без изменения</v>
      </c>
    </row>
    <row r="78" spans="1:127" ht="33" customHeight="1" x14ac:dyDescent="0.25">
      <c r="A78" s="34"/>
      <c r="B78" s="67" t="s">
        <v>1545</v>
      </c>
      <c r="C78" s="313" t="s">
        <v>1648</v>
      </c>
      <c r="D78" s="67" t="s">
        <v>1632</v>
      </c>
      <c r="E78" s="309" t="s">
        <v>673</v>
      </c>
      <c r="F78" s="67" t="s">
        <v>674</v>
      </c>
      <c r="G78" s="67" t="s">
        <v>1443</v>
      </c>
      <c r="H78" s="318">
        <v>2026</v>
      </c>
      <c r="I78" s="68"/>
      <c r="J78" s="68"/>
      <c r="K78" s="316"/>
      <c r="L78" s="68"/>
      <c r="M78" s="68"/>
      <c r="N78" s="68"/>
      <c r="O78" s="68">
        <v>0</v>
      </c>
      <c r="P78" s="68">
        <v>0</v>
      </c>
      <c r="Q78" s="68">
        <v>0</v>
      </c>
      <c r="R78" s="68">
        <v>0</v>
      </c>
      <c r="S78" s="68">
        <v>0</v>
      </c>
      <c r="T78" s="68">
        <v>0</v>
      </c>
      <c r="U78" s="68">
        <v>0</v>
      </c>
      <c r="V78" s="68">
        <v>0</v>
      </c>
      <c r="W78" s="68">
        <v>0</v>
      </c>
      <c r="X78" s="68">
        <v>0</v>
      </c>
      <c r="Y78" s="68">
        <v>0</v>
      </c>
      <c r="Z78" s="68">
        <v>0</v>
      </c>
      <c r="AA78" s="68">
        <v>0</v>
      </c>
      <c r="AB78" s="316">
        <v>0</v>
      </c>
      <c r="AC78" s="316">
        <v>0</v>
      </c>
      <c r="AD78" s="316">
        <v>0</v>
      </c>
      <c r="AE78" s="316">
        <v>0</v>
      </c>
      <c r="AF78" s="316">
        <v>0</v>
      </c>
      <c r="AG78" s="316">
        <v>0</v>
      </c>
      <c r="AH78" s="316">
        <f>'2'!BD78/1.2</f>
        <v>0.70833333333333337</v>
      </c>
      <c r="AI78" s="316">
        <f>'2'!BL78/1.2</f>
        <v>0.70833333333333337</v>
      </c>
      <c r="AJ78" s="316">
        <f>'2'!BN78/1.2</f>
        <v>7.3</v>
      </c>
      <c r="AK78" s="316">
        <f>'2'!BV78/1.2</f>
        <v>7.3</v>
      </c>
      <c r="AL78" s="316"/>
      <c r="AM78" s="316"/>
      <c r="AN78" s="68">
        <f t="shared" si="54"/>
        <v>8.0083333333333329</v>
      </c>
      <c r="AO78" s="68">
        <f t="shared" si="54"/>
        <v>8.0083333333333329</v>
      </c>
      <c r="AP78" s="68" t="str">
        <f>'2'!CR78</f>
        <v>Оставлено без изменения</v>
      </c>
    </row>
    <row r="79" spans="1:127" ht="33" customHeight="1" x14ac:dyDescent="0.25">
      <c r="A79" s="34"/>
      <c r="B79" s="67" t="s">
        <v>1545</v>
      </c>
      <c r="C79" s="313" t="s">
        <v>1649</v>
      </c>
      <c r="D79" s="67" t="s">
        <v>1633</v>
      </c>
      <c r="E79" s="309" t="s">
        <v>673</v>
      </c>
      <c r="F79" s="67" t="s">
        <v>674</v>
      </c>
      <c r="G79" s="67" t="s">
        <v>1443</v>
      </c>
      <c r="H79" s="318">
        <v>2026</v>
      </c>
      <c r="I79" s="68"/>
      <c r="J79" s="68"/>
      <c r="K79" s="68"/>
      <c r="L79" s="68"/>
      <c r="M79" s="68"/>
      <c r="N79" s="68"/>
      <c r="O79" s="68">
        <f t="shared" ref="O79:AE79" si="56">SUBTOTAL(9,O80)</f>
        <v>0</v>
      </c>
      <c r="P79" s="68">
        <f t="shared" si="56"/>
        <v>0</v>
      </c>
      <c r="Q79" s="68">
        <f t="shared" si="56"/>
        <v>0</v>
      </c>
      <c r="R79" s="68">
        <f t="shared" si="56"/>
        <v>0</v>
      </c>
      <c r="S79" s="68">
        <f t="shared" si="56"/>
        <v>0</v>
      </c>
      <c r="T79" s="68">
        <f t="shared" si="56"/>
        <v>0</v>
      </c>
      <c r="U79" s="68">
        <f t="shared" si="56"/>
        <v>0</v>
      </c>
      <c r="V79" s="68">
        <f t="shared" si="56"/>
        <v>0</v>
      </c>
      <c r="W79" s="68">
        <f t="shared" si="56"/>
        <v>0</v>
      </c>
      <c r="X79" s="68">
        <f t="shared" si="56"/>
        <v>0</v>
      </c>
      <c r="Y79" s="68">
        <f t="shared" si="56"/>
        <v>0</v>
      </c>
      <c r="Z79" s="68">
        <f t="shared" si="56"/>
        <v>0</v>
      </c>
      <c r="AA79" s="68">
        <f t="shared" si="56"/>
        <v>0</v>
      </c>
      <c r="AB79" s="68">
        <f t="shared" si="56"/>
        <v>0</v>
      </c>
      <c r="AC79" s="68">
        <f t="shared" si="56"/>
        <v>0</v>
      </c>
      <c r="AD79" s="68">
        <f t="shared" si="56"/>
        <v>0</v>
      </c>
      <c r="AE79" s="68">
        <f t="shared" si="56"/>
        <v>0</v>
      </c>
      <c r="AF79" s="68">
        <v>0</v>
      </c>
      <c r="AG79" s="68">
        <v>0</v>
      </c>
      <c r="AH79" s="316">
        <f>'2'!BD79/1.2</f>
        <v>0.70833333333333337</v>
      </c>
      <c r="AI79" s="68">
        <f>'2'!BL79/1.2</f>
        <v>0.70833333333333337</v>
      </c>
      <c r="AJ79" s="316">
        <f>'2'!BN79/1.2</f>
        <v>12.352500000000001</v>
      </c>
      <c r="AK79" s="68">
        <f>'2'!BV79/1.2</f>
        <v>12.352500000000001</v>
      </c>
      <c r="AL79" s="68"/>
      <c r="AM79" s="68"/>
      <c r="AN79" s="68">
        <f t="shared" si="54"/>
        <v>13.060833333333335</v>
      </c>
      <c r="AO79" s="68">
        <f t="shared" si="54"/>
        <v>13.060833333333335</v>
      </c>
      <c r="AP79" s="68" t="str">
        <f>'2'!CR79</f>
        <v>Оставлено без изменения</v>
      </c>
    </row>
    <row r="80" spans="1:127" ht="33" customHeight="1" x14ac:dyDescent="0.25">
      <c r="B80" s="67" t="s">
        <v>1545</v>
      </c>
      <c r="C80" s="313" t="s">
        <v>1424</v>
      </c>
      <c r="D80" s="67" t="s">
        <v>1637</v>
      </c>
      <c r="E80" s="309" t="s">
        <v>673</v>
      </c>
      <c r="F80" s="67" t="s">
        <v>1443</v>
      </c>
      <c r="G80" s="67" t="s">
        <v>1443</v>
      </c>
      <c r="H80" s="318">
        <v>2024</v>
      </c>
      <c r="I80" s="68">
        <f>'2'!J80/1.2</f>
        <v>23.705000000000002</v>
      </c>
      <c r="J80" s="68">
        <f>'2'!M80/1.2</f>
        <v>23.705000000000002</v>
      </c>
      <c r="K80" s="316"/>
      <c r="L80" s="68">
        <f>SUM(M80:P80)</f>
        <v>23.705000000000002</v>
      </c>
      <c r="M80" s="68"/>
      <c r="N80" s="68">
        <f>'2'!J80/1.2</f>
        <v>23.705000000000002</v>
      </c>
      <c r="O80" s="68"/>
      <c r="P80" s="68"/>
      <c r="Q80" s="68"/>
      <c r="R80" s="68"/>
      <c r="S80" s="68"/>
      <c r="T80" s="68"/>
      <c r="U80" s="68"/>
      <c r="V80" s="68"/>
      <c r="W80" s="68"/>
      <c r="X80" s="68"/>
      <c r="Y80" s="68"/>
      <c r="Z80" s="68"/>
      <c r="AA80" s="68"/>
      <c r="AB80" s="316"/>
      <c r="AC80" s="316"/>
      <c r="AD80" s="316">
        <f>'2'!AJ89/1.2</f>
        <v>0</v>
      </c>
      <c r="AE80" s="316"/>
      <c r="AF80" s="316">
        <v>9.9999999999999995E-7</v>
      </c>
      <c r="AG80" s="316">
        <f>'2'!BB80/1.2</f>
        <v>23.705000000000002</v>
      </c>
      <c r="AH80" s="316">
        <f>'2'!BD80/1.2</f>
        <v>0</v>
      </c>
      <c r="AI80" s="316"/>
      <c r="AJ80" s="316">
        <f>'2'!BN80/1.2</f>
        <v>23.705000000000002</v>
      </c>
      <c r="AK80" s="316">
        <v>9.9999999999999995E-7</v>
      </c>
      <c r="AL80" s="316"/>
      <c r="AM80" s="316"/>
      <c r="AN80" s="68">
        <f t="shared" si="54"/>
        <v>23.705001000000003</v>
      </c>
      <c r="AO80" s="68">
        <f t="shared" si="54"/>
        <v>23.705001000000003</v>
      </c>
      <c r="AP80" s="68" t="str">
        <f>'2'!CR80</f>
        <v>Перемещен на другой год</v>
      </c>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row>
    <row r="81" spans="1:127" ht="48" customHeight="1" x14ac:dyDescent="0.25">
      <c r="A81" s="34"/>
      <c r="B81" s="416" t="s">
        <v>122</v>
      </c>
      <c r="C81" s="417" t="s">
        <v>140</v>
      </c>
      <c r="D81" s="416" t="s">
        <v>93</v>
      </c>
      <c r="E81" s="403" t="s">
        <v>180</v>
      </c>
      <c r="F81" s="601" t="s">
        <v>180</v>
      </c>
      <c r="G81" s="601" t="s">
        <v>180</v>
      </c>
      <c r="H81" s="633" t="s">
        <v>180</v>
      </c>
      <c r="I81" s="414"/>
      <c r="J81" s="414"/>
      <c r="K81" s="414"/>
      <c r="L81" s="414"/>
      <c r="M81" s="414"/>
      <c r="N81" s="414"/>
      <c r="O81" s="414"/>
      <c r="P81" s="414"/>
      <c r="Q81" s="414"/>
      <c r="R81" s="414"/>
      <c r="S81" s="414"/>
      <c r="T81" s="414"/>
      <c r="U81" s="414"/>
      <c r="V81" s="414"/>
      <c r="W81" s="414"/>
      <c r="X81" s="414"/>
      <c r="Y81" s="414"/>
      <c r="Z81" s="414"/>
      <c r="AA81" s="414"/>
      <c r="AB81" s="414"/>
      <c r="AC81" s="414"/>
      <c r="AD81" s="414"/>
      <c r="AE81" s="414"/>
      <c r="AF81" s="414"/>
      <c r="AG81" s="414"/>
      <c r="AH81" s="414"/>
      <c r="AI81" s="414"/>
      <c r="AJ81" s="414"/>
      <c r="AK81" s="414"/>
      <c r="AL81" s="414"/>
      <c r="AM81" s="414"/>
      <c r="AN81" s="414"/>
      <c r="AO81" s="414"/>
      <c r="AP81" s="414" t="s">
        <v>180</v>
      </c>
    </row>
    <row r="82" spans="1:127" ht="42" customHeight="1" x14ac:dyDescent="0.25">
      <c r="B82" s="397" t="s">
        <v>1546</v>
      </c>
      <c r="C82" s="398" t="s">
        <v>142</v>
      </c>
      <c r="D82" s="397" t="s">
        <v>93</v>
      </c>
      <c r="E82" s="399" t="s">
        <v>180</v>
      </c>
      <c r="F82" s="397" t="s">
        <v>180</v>
      </c>
      <c r="G82" s="397" t="s">
        <v>180</v>
      </c>
      <c r="H82" s="397"/>
      <c r="I82" s="610"/>
      <c r="J82" s="610"/>
      <c r="K82" s="400"/>
      <c r="L82" s="610"/>
      <c r="M82" s="610"/>
      <c r="N82" s="610"/>
      <c r="O82" s="610"/>
      <c r="P82" s="610"/>
      <c r="Q82" s="610"/>
      <c r="R82" s="610"/>
      <c r="S82" s="610"/>
      <c r="T82" s="610"/>
      <c r="U82" s="610"/>
      <c r="V82" s="396"/>
      <c r="W82" s="396"/>
      <c r="X82" s="396"/>
      <c r="Y82" s="396"/>
      <c r="Z82" s="396"/>
      <c r="AA82" s="610"/>
      <c r="AB82" s="400"/>
      <c r="AC82" s="400"/>
      <c r="AD82" s="400"/>
      <c r="AE82" s="400"/>
      <c r="AF82" s="400"/>
      <c r="AG82" s="400"/>
      <c r="AH82" s="400"/>
      <c r="AI82" s="400"/>
      <c r="AJ82" s="400"/>
      <c r="AK82" s="408"/>
      <c r="AL82" s="400"/>
      <c r="AM82" s="408"/>
      <c r="AN82" s="400"/>
      <c r="AO82" s="400"/>
      <c r="AP82" s="610"/>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row>
    <row r="83" spans="1:127" ht="42" customHeight="1" x14ac:dyDescent="0.25">
      <c r="B83" s="397" t="s">
        <v>1547</v>
      </c>
      <c r="C83" s="398" t="s">
        <v>144</v>
      </c>
      <c r="D83" s="397" t="s">
        <v>93</v>
      </c>
      <c r="E83" s="399" t="s">
        <v>180</v>
      </c>
      <c r="F83" s="397" t="s">
        <v>180</v>
      </c>
      <c r="G83" s="397" t="s">
        <v>180</v>
      </c>
      <c r="H83" s="397"/>
      <c r="I83" s="610"/>
      <c r="J83" s="610"/>
      <c r="K83" s="400"/>
      <c r="L83" s="610"/>
      <c r="M83" s="610"/>
      <c r="N83" s="610"/>
      <c r="O83" s="610"/>
      <c r="P83" s="610"/>
      <c r="Q83" s="610"/>
      <c r="R83" s="610"/>
      <c r="S83" s="610"/>
      <c r="T83" s="610"/>
      <c r="U83" s="610"/>
      <c r="V83" s="396"/>
      <c r="W83" s="396"/>
      <c r="X83" s="396"/>
      <c r="Y83" s="396"/>
      <c r="Z83" s="396"/>
      <c r="AA83" s="610"/>
      <c r="AB83" s="400"/>
      <c r="AC83" s="400"/>
      <c r="AD83" s="400"/>
      <c r="AE83" s="400"/>
      <c r="AF83" s="400"/>
      <c r="AG83" s="400"/>
      <c r="AH83" s="400"/>
      <c r="AI83" s="400"/>
      <c r="AJ83" s="400"/>
      <c r="AK83" s="408"/>
      <c r="AL83" s="400"/>
      <c r="AM83" s="408"/>
      <c r="AN83" s="400"/>
      <c r="AO83" s="400"/>
      <c r="AP83" s="610"/>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row>
    <row r="84" spans="1:127" ht="48" customHeight="1" x14ac:dyDescent="0.25">
      <c r="B84" s="416" t="s">
        <v>709</v>
      </c>
      <c r="C84" s="417" t="s">
        <v>146</v>
      </c>
      <c r="D84" s="416" t="s">
        <v>93</v>
      </c>
      <c r="E84" s="403" t="s">
        <v>180</v>
      </c>
      <c r="F84" s="416" t="s">
        <v>180</v>
      </c>
      <c r="G84" s="416" t="s">
        <v>180</v>
      </c>
      <c r="H84" s="601"/>
      <c r="I84" s="612"/>
      <c r="J84" s="612"/>
      <c r="K84" s="404"/>
      <c r="L84" s="612"/>
      <c r="M84" s="612"/>
      <c r="N84" s="612"/>
      <c r="O84" s="612"/>
      <c r="P84" s="612"/>
      <c r="Q84" s="612"/>
      <c r="R84" s="612"/>
      <c r="S84" s="612"/>
      <c r="T84" s="612"/>
      <c r="U84" s="612"/>
      <c r="V84" s="414"/>
      <c r="W84" s="414"/>
      <c r="X84" s="414"/>
      <c r="Y84" s="414"/>
      <c r="Z84" s="414"/>
      <c r="AA84" s="612"/>
      <c r="AB84" s="404"/>
      <c r="AC84" s="404"/>
      <c r="AD84" s="404"/>
      <c r="AE84" s="404"/>
      <c r="AF84" s="404"/>
      <c r="AG84" s="404"/>
      <c r="AH84" s="404"/>
      <c r="AI84" s="404"/>
      <c r="AJ84" s="404"/>
      <c r="AK84" s="405"/>
      <c r="AL84" s="404"/>
      <c r="AM84" s="405"/>
      <c r="AN84" s="404"/>
      <c r="AO84" s="404"/>
      <c r="AP84" s="612"/>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row>
    <row r="85" spans="1:127" ht="48" customHeight="1" x14ac:dyDescent="0.25">
      <c r="B85" s="415" t="s">
        <v>710</v>
      </c>
      <c r="C85" s="602" t="s">
        <v>164</v>
      </c>
      <c r="D85" s="601" t="s">
        <v>93</v>
      </c>
      <c r="E85" s="403" t="s">
        <v>180</v>
      </c>
      <c r="F85" s="601" t="s">
        <v>180</v>
      </c>
      <c r="G85" s="601" t="s">
        <v>180</v>
      </c>
      <c r="H85" s="637"/>
      <c r="I85" s="612"/>
      <c r="J85" s="612"/>
      <c r="K85" s="631"/>
      <c r="L85" s="612"/>
      <c r="M85" s="671"/>
      <c r="N85" s="612"/>
      <c r="O85" s="671"/>
      <c r="P85" s="671"/>
      <c r="Q85" s="612"/>
      <c r="R85" s="676"/>
      <c r="S85" s="676"/>
      <c r="T85" s="676"/>
      <c r="U85" s="676"/>
      <c r="V85" s="612"/>
      <c r="W85" s="631"/>
      <c r="X85" s="612"/>
      <c r="Y85" s="631"/>
      <c r="Z85" s="612"/>
      <c r="AA85" s="612"/>
      <c r="AB85" s="404"/>
      <c r="AC85" s="404"/>
      <c r="AD85" s="404"/>
      <c r="AE85" s="612"/>
      <c r="AF85" s="404"/>
      <c r="AG85" s="404"/>
      <c r="AH85" s="404"/>
      <c r="AI85" s="404"/>
      <c r="AJ85" s="404"/>
      <c r="AK85" s="612"/>
      <c r="AL85" s="404"/>
      <c r="AM85" s="612"/>
      <c r="AN85" s="404"/>
      <c r="AO85" s="404"/>
      <c r="AP85" s="612"/>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row>
    <row r="86" spans="1:127" ht="42" customHeight="1" x14ac:dyDescent="0.25">
      <c r="B86" s="600" t="s">
        <v>1548</v>
      </c>
      <c r="C86" s="420" t="s">
        <v>166</v>
      </c>
      <c r="D86" s="397" t="s">
        <v>93</v>
      </c>
      <c r="E86" s="399" t="s">
        <v>180</v>
      </c>
      <c r="F86" s="397" t="s">
        <v>180</v>
      </c>
      <c r="G86" s="397" t="s">
        <v>180</v>
      </c>
      <c r="H86" s="638"/>
      <c r="I86" s="610"/>
      <c r="J86" s="610"/>
      <c r="K86" s="624"/>
      <c r="L86" s="610"/>
      <c r="M86" s="670"/>
      <c r="N86" s="610"/>
      <c r="O86" s="670"/>
      <c r="P86" s="670"/>
      <c r="Q86" s="610"/>
      <c r="R86" s="677"/>
      <c r="S86" s="677"/>
      <c r="T86" s="677"/>
      <c r="U86" s="677"/>
      <c r="V86" s="610"/>
      <c r="W86" s="624"/>
      <c r="X86" s="610"/>
      <c r="Y86" s="624"/>
      <c r="Z86" s="610"/>
      <c r="AA86" s="610"/>
      <c r="AB86" s="400"/>
      <c r="AC86" s="400"/>
      <c r="AD86" s="400"/>
      <c r="AE86" s="610"/>
      <c r="AF86" s="400"/>
      <c r="AG86" s="400"/>
      <c r="AH86" s="400"/>
      <c r="AI86" s="400"/>
      <c r="AJ86" s="400"/>
      <c r="AK86" s="610"/>
      <c r="AL86" s="400"/>
      <c r="AM86" s="610"/>
      <c r="AN86" s="400"/>
      <c r="AO86" s="400"/>
      <c r="AP86" s="610"/>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row>
    <row r="87" spans="1:127" ht="42" customHeight="1" x14ac:dyDescent="0.25">
      <c r="B87" s="397" t="s">
        <v>1549</v>
      </c>
      <c r="C87" s="398" t="s">
        <v>168</v>
      </c>
      <c r="D87" s="397" t="s">
        <v>93</v>
      </c>
      <c r="E87" s="619" t="s">
        <v>180</v>
      </c>
      <c r="F87" s="397" t="s">
        <v>180</v>
      </c>
      <c r="G87" s="397" t="s">
        <v>180</v>
      </c>
      <c r="H87" s="641"/>
      <c r="I87" s="610"/>
      <c r="J87" s="610"/>
      <c r="K87" s="400"/>
      <c r="L87" s="610"/>
      <c r="M87" s="610"/>
      <c r="N87" s="610"/>
      <c r="O87" s="610"/>
      <c r="P87" s="610"/>
      <c r="Q87" s="610"/>
      <c r="R87" s="610"/>
      <c r="S87" s="610"/>
      <c r="T87" s="610"/>
      <c r="U87" s="610"/>
      <c r="V87" s="396"/>
      <c r="W87" s="396"/>
      <c r="X87" s="396"/>
      <c r="Y87" s="396"/>
      <c r="Z87" s="396"/>
      <c r="AA87" s="610"/>
      <c r="AB87" s="400"/>
      <c r="AC87" s="400"/>
      <c r="AD87" s="400"/>
      <c r="AE87" s="400"/>
      <c r="AF87" s="400"/>
      <c r="AG87" s="400"/>
      <c r="AH87" s="400"/>
      <c r="AI87" s="400"/>
      <c r="AJ87" s="400"/>
      <c r="AK87" s="408"/>
      <c r="AL87" s="400"/>
      <c r="AM87" s="408"/>
      <c r="AN87" s="400"/>
      <c r="AO87" s="400"/>
      <c r="AP87" s="610"/>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row>
    <row r="88" spans="1:127" ht="48" customHeight="1" x14ac:dyDescent="0.25">
      <c r="B88" s="416" t="s">
        <v>124</v>
      </c>
      <c r="C88" s="417" t="s">
        <v>170</v>
      </c>
      <c r="D88" s="601" t="s">
        <v>93</v>
      </c>
      <c r="E88" s="403" t="s">
        <v>180</v>
      </c>
      <c r="F88" s="601" t="s">
        <v>180</v>
      </c>
      <c r="G88" s="601" t="s">
        <v>180</v>
      </c>
      <c r="H88" s="601"/>
      <c r="I88" s="612"/>
      <c r="J88" s="612"/>
      <c r="K88" s="404"/>
      <c r="L88" s="612"/>
      <c r="M88" s="612"/>
      <c r="N88" s="612"/>
      <c r="O88" s="612"/>
      <c r="P88" s="612"/>
      <c r="Q88" s="612"/>
      <c r="R88" s="612"/>
      <c r="S88" s="612"/>
      <c r="T88" s="612"/>
      <c r="U88" s="612"/>
      <c r="V88" s="414"/>
      <c r="W88" s="414"/>
      <c r="X88" s="414"/>
      <c r="Y88" s="414"/>
      <c r="Z88" s="414"/>
      <c r="AA88" s="612"/>
      <c r="AB88" s="404"/>
      <c r="AC88" s="404"/>
      <c r="AD88" s="404"/>
      <c r="AE88" s="404"/>
      <c r="AF88" s="404"/>
      <c r="AG88" s="404"/>
      <c r="AH88" s="404"/>
      <c r="AI88" s="404"/>
      <c r="AJ88" s="404"/>
      <c r="AK88" s="405"/>
      <c r="AL88" s="404"/>
      <c r="AM88" s="405"/>
      <c r="AN88" s="404"/>
      <c r="AO88" s="404"/>
      <c r="AP88" s="634"/>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row>
    <row r="89" spans="1:127" ht="48" customHeight="1" x14ac:dyDescent="0.25">
      <c r="B89" s="397" t="s">
        <v>712</v>
      </c>
      <c r="C89" s="398" t="s">
        <v>172</v>
      </c>
      <c r="D89" s="397" t="s">
        <v>93</v>
      </c>
      <c r="E89" s="399" t="s">
        <v>180</v>
      </c>
      <c r="F89" s="399" t="s">
        <v>180</v>
      </c>
      <c r="G89" s="399" t="s">
        <v>180</v>
      </c>
      <c r="H89" s="397"/>
      <c r="I89" s="610"/>
      <c r="J89" s="610"/>
      <c r="K89" s="400"/>
      <c r="L89" s="610"/>
      <c r="M89" s="610"/>
      <c r="N89" s="610"/>
      <c r="O89" s="610"/>
      <c r="P89" s="610"/>
      <c r="Q89" s="610"/>
      <c r="R89" s="610"/>
      <c r="S89" s="610"/>
      <c r="T89" s="610"/>
      <c r="U89" s="610"/>
      <c r="V89" s="396"/>
      <c r="W89" s="396"/>
      <c r="X89" s="396"/>
      <c r="Y89" s="396"/>
      <c r="Z89" s="396"/>
      <c r="AA89" s="610"/>
      <c r="AB89" s="400"/>
      <c r="AC89" s="400"/>
      <c r="AD89" s="400"/>
      <c r="AE89" s="400"/>
      <c r="AF89" s="400"/>
      <c r="AG89" s="400"/>
      <c r="AH89" s="400"/>
      <c r="AI89" s="400"/>
      <c r="AJ89" s="400"/>
      <c r="AK89" s="408"/>
      <c r="AL89" s="400"/>
      <c r="AM89" s="408"/>
      <c r="AN89" s="400"/>
      <c r="AO89" s="400"/>
      <c r="AP89" s="678"/>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row>
    <row r="90" spans="1:127" ht="48" customHeight="1" x14ac:dyDescent="0.25">
      <c r="A90" s="34"/>
      <c r="B90" s="397" t="s">
        <v>713</v>
      </c>
      <c r="C90" s="398" t="s">
        <v>645</v>
      </c>
      <c r="D90" s="397" t="s">
        <v>93</v>
      </c>
      <c r="E90" s="399" t="s">
        <v>180</v>
      </c>
      <c r="F90" s="399" t="s">
        <v>180</v>
      </c>
      <c r="G90" s="399" t="s">
        <v>180</v>
      </c>
      <c r="H90" s="632" t="s">
        <v>180</v>
      </c>
      <c r="I90" s="396"/>
      <c r="J90" s="396"/>
      <c r="K90" s="408"/>
      <c r="L90" s="396"/>
      <c r="M90" s="396"/>
      <c r="N90" s="396"/>
      <c r="O90" s="396"/>
      <c r="P90" s="396"/>
      <c r="Q90" s="396"/>
      <c r="R90" s="396"/>
      <c r="S90" s="396"/>
      <c r="T90" s="396"/>
      <c r="U90" s="396"/>
      <c r="V90" s="396"/>
      <c r="W90" s="396"/>
      <c r="X90" s="396"/>
      <c r="Y90" s="396"/>
      <c r="Z90" s="396"/>
      <c r="AA90" s="396"/>
      <c r="AB90" s="408"/>
      <c r="AC90" s="408"/>
      <c r="AD90" s="408"/>
      <c r="AE90" s="408"/>
      <c r="AF90" s="408"/>
      <c r="AG90" s="408"/>
      <c r="AH90" s="408"/>
      <c r="AI90" s="408"/>
      <c r="AJ90" s="408"/>
      <c r="AK90" s="408"/>
      <c r="AL90" s="408"/>
      <c r="AM90" s="408"/>
      <c r="AN90" s="408"/>
      <c r="AO90" s="408"/>
      <c r="AP90" s="396"/>
    </row>
    <row r="91" spans="1:127" ht="48" customHeight="1" x14ac:dyDescent="0.25">
      <c r="A91" s="34"/>
      <c r="B91" s="416" t="s">
        <v>126</v>
      </c>
      <c r="C91" s="602" t="s">
        <v>175</v>
      </c>
      <c r="D91" s="601" t="s">
        <v>93</v>
      </c>
      <c r="E91" s="403" t="s">
        <v>180</v>
      </c>
      <c r="F91" s="403" t="s">
        <v>180</v>
      </c>
      <c r="G91" s="403" t="s">
        <v>180</v>
      </c>
      <c r="H91" s="633" t="s">
        <v>180</v>
      </c>
      <c r="I91" s="414">
        <f t="shared" ref="I91:AO91" si="57">SUBTOTAL(9,I92:I99)</f>
        <v>55.966666676666669</v>
      </c>
      <c r="J91" s="414">
        <f t="shared" si="57"/>
        <v>66.323333333333338</v>
      </c>
      <c r="K91" s="414">
        <f t="shared" si="57"/>
        <v>0</v>
      </c>
      <c r="L91" s="414">
        <f t="shared" si="57"/>
        <v>55.966666666666669</v>
      </c>
      <c r="M91" s="414">
        <f t="shared" si="57"/>
        <v>0</v>
      </c>
      <c r="N91" s="414">
        <f t="shared" si="57"/>
        <v>55.966666666666669</v>
      </c>
      <c r="O91" s="414">
        <f t="shared" si="57"/>
        <v>0</v>
      </c>
      <c r="P91" s="414">
        <f t="shared" si="57"/>
        <v>0</v>
      </c>
      <c r="Q91" s="414">
        <f t="shared" si="57"/>
        <v>0</v>
      </c>
      <c r="R91" s="414">
        <f t="shared" si="57"/>
        <v>0</v>
      </c>
      <c r="S91" s="414">
        <f t="shared" si="57"/>
        <v>0</v>
      </c>
      <c r="T91" s="414">
        <f t="shared" si="57"/>
        <v>0</v>
      </c>
      <c r="U91" s="414">
        <f t="shared" si="57"/>
        <v>0</v>
      </c>
      <c r="V91" s="414">
        <f t="shared" si="57"/>
        <v>0</v>
      </c>
      <c r="W91" s="414">
        <f t="shared" si="57"/>
        <v>0</v>
      </c>
      <c r="X91" s="414">
        <f t="shared" si="57"/>
        <v>0</v>
      </c>
      <c r="Y91" s="414">
        <f t="shared" si="57"/>
        <v>0</v>
      </c>
      <c r="Z91" s="414">
        <f t="shared" si="57"/>
        <v>0</v>
      </c>
      <c r="AA91" s="414">
        <f t="shared" si="57"/>
        <v>0</v>
      </c>
      <c r="AB91" s="414">
        <f t="shared" si="57"/>
        <v>0</v>
      </c>
      <c r="AC91" s="414">
        <f t="shared" si="57"/>
        <v>0</v>
      </c>
      <c r="AD91" s="414">
        <f t="shared" si="57"/>
        <v>0</v>
      </c>
      <c r="AE91" s="414">
        <f t="shared" si="57"/>
        <v>0</v>
      </c>
      <c r="AF91" s="414">
        <f t="shared" si="57"/>
        <v>4.8450011000000002</v>
      </c>
      <c r="AG91" s="414">
        <f t="shared" si="57"/>
        <v>7.8641666666666676</v>
      </c>
      <c r="AH91" s="414">
        <f t="shared" si="57"/>
        <v>1.25</v>
      </c>
      <c r="AI91" s="414">
        <f t="shared" si="57"/>
        <v>1.25</v>
      </c>
      <c r="AJ91" s="414">
        <f t="shared" si="57"/>
        <v>3.3333344333333335</v>
      </c>
      <c r="AK91" s="414">
        <f t="shared" si="57"/>
        <v>20.590000010000001</v>
      </c>
      <c r="AL91" s="414">
        <f t="shared" si="57"/>
        <v>29.990000000000002</v>
      </c>
      <c r="AM91" s="414">
        <f t="shared" si="57"/>
        <v>34.844166666666666</v>
      </c>
      <c r="AN91" s="414">
        <f t="shared" si="57"/>
        <v>39.418335533333341</v>
      </c>
      <c r="AO91" s="414">
        <f t="shared" si="57"/>
        <v>64.548333343333326</v>
      </c>
      <c r="AP91" s="414"/>
    </row>
    <row r="92" spans="1:127" ht="33" customHeight="1" x14ac:dyDescent="0.25">
      <c r="A92" s="34"/>
      <c r="B92" s="67" t="s">
        <v>126</v>
      </c>
      <c r="C92" s="620" t="s">
        <v>1439</v>
      </c>
      <c r="D92" s="421" t="s">
        <v>1638</v>
      </c>
      <c r="E92" s="309" t="s">
        <v>673</v>
      </c>
      <c r="F92" s="67" t="s">
        <v>1443</v>
      </c>
      <c r="G92" s="67" t="s">
        <v>1444</v>
      </c>
      <c r="H92" s="67" t="s">
        <v>1444</v>
      </c>
      <c r="I92" s="69">
        <v>0</v>
      </c>
      <c r="J92" s="69">
        <v>0</v>
      </c>
      <c r="K92" s="69">
        <f>'2'!P103/1.2</f>
        <v>0</v>
      </c>
      <c r="L92" s="320">
        <f t="shared" ref="L92:L99" si="58">SUM(M92:P92)</f>
        <v>0</v>
      </c>
      <c r="M92" s="320">
        <v>0</v>
      </c>
      <c r="N92" s="320">
        <v>0</v>
      </c>
      <c r="O92" s="320">
        <f>'2'!U103/1.2</f>
        <v>0</v>
      </c>
      <c r="P92" s="320"/>
      <c r="Q92" s="320">
        <f>SUM(R92:U92)</f>
        <v>0</v>
      </c>
      <c r="R92" s="320">
        <v>0</v>
      </c>
      <c r="S92" s="320">
        <v>0</v>
      </c>
      <c r="T92" s="320">
        <v>0</v>
      </c>
      <c r="U92" s="320"/>
      <c r="V92" s="320"/>
      <c r="W92" s="320"/>
      <c r="X92" s="320"/>
      <c r="Y92" s="320"/>
      <c r="Z92" s="320"/>
      <c r="AA92" s="320">
        <f>'2'!Y103/1.2</f>
        <v>0</v>
      </c>
      <c r="AB92" s="69">
        <f>AE92</f>
        <v>0</v>
      </c>
      <c r="AC92" s="69">
        <f t="shared" ref="AC92:AC99" si="59">K92</f>
        <v>0</v>
      </c>
      <c r="AD92" s="69">
        <f>'2'!AJ103/1.2</f>
        <v>0</v>
      </c>
      <c r="AE92" s="69"/>
      <c r="AF92" s="68">
        <v>9.9999999999999995E-7</v>
      </c>
      <c r="AG92" s="69">
        <f>'2'!BB92/1.2</f>
        <v>4.0275000000000007</v>
      </c>
      <c r="AH92" s="69"/>
      <c r="AI92" s="69"/>
      <c r="AJ92" s="69">
        <f>'2'!BN92/1.2</f>
        <v>3.3333333333333335</v>
      </c>
      <c r="AK92" s="69">
        <v>1E-8</v>
      </c>
      <c r="AL92" s="69">
        <f>'2'!BX92/1.2</f>
        <v>5.6941666666666668</v>
      </c>
      <c r="AM92" s="69">
        <f>'2'!CF92/1.2</f>
        <v>5</v>
      </c>
      <c r="AN92" s="69">
        <f t="shared" ref="AN92:AO99" si="60">AD92+AF92+AH92+AJ92+AL92</f>
        <v>9.0275010000000009</v>
      </c>
      <c r="AO92" s="69">
        <f t="shared" si="60"/>
        <v>9.0275000100000007</v>
      </c>
      <c r="AP92" s="556" t="str">
        <f>'2'!CR92</f>
        <v>Оставлено без изменения</v>
      </c>
    </row>
    <row r="93" spans="1:127" ht="33" customHeight="1" x14ac:dyDescent="0.25">
      <c r="A93" s="34"/>
      <c r="B93" s="67" t="s">
        <v>126</v>
      </c>
      <c r="C93" s="620" t="s">
        <v>1677</v>
      </c>
      <c r="D93" s="421" t="s">
        <v>1623</v>
      </c>
      <c r="E93" s="309" t="s">
        <v>673</v>
      </c>
      <c r="F93" s="67" t="s">
        <v>1422</v>
      </c>
      <c r="G93" s="67" t="s">
        <v>644</v>
      </c>
      <c r="H93" s="67" t="s">
        <v>1422</v>
      </c>
      <c r="I93" s="69">
        <v>1E-8</v>
      </c>
      <c r="J93" s="69">
        <f>'2'!M93/1.2</f>
        <v>10.356666666666667</v>
      </c>
      <c r="K93" s="69"/>
      <c r="L93" s="320"/>
      <c r="M93" s="320"/>
      <c r="N93" s="320"/>
      <c r="O93" s="320"/>
      <c r="P93" s="320"/>
      <c r="Q93" s="320"/>
      <c r="R93" s="320"/>
      <c r="S93" s="320"/>
      <c r="T93" s="320"/>
      <c r="U93" s="320"/>
      <c r="V93" s="320"/>
      <c r="W93" s="320"/>
      <c r="X93" s="320"/>
      <c r="Y93" s="320"/>
      <c r="Z93" s="320"/>
      <c r="AA93" s="320"/>
      <c r="AB93" s="69"/>
      <c r="AC93" s="69"/>
      <c r="AD93" s="69"/>
      <c r="AE93" s="69"/>
      <c r="AF93" s="68">
        <v>9.9999999999999995E-8</v>
      </c>
      <c r="AG93" s="69">
        <f>'2'!BB93/1.2</f>
        <v>2.5866666666666669</v>
      </c>
      <c r="AH93" s="69"/>
      <c r="AI93" s="69"/>
      <c r="AJ93" s="69"/>
      <c r="AK93" s="69"/>
      <c r="AL93" s="69"/>
      <c r="AM93" s="69"/>
      <c r="AN93" s="69">
        <f t="shared" si="60"/>
        <v>9.9999999999999995E-8</v>
      </c>
      <c r="AO93" s="69">
        <f t="shared" si="60"/>
        <v>2.5866666666666669</v>
      </c>
      <c r="AP93" s="556" t="str">
        <f>'2'!CR93</f>
        <v>Оставлено без изменения</v>
      </c>
    </row>
    <row r="94" spans="1:127" ht="33" customHeight="1" x14ac:dyDescent="0.25">
      <c r="A94" s="34"/>
      <c r="B94" s="67" t="s">
        <v>126</v>
      </c>
      <c r="C94" s="620" t="s">
        <v>1430</v>
      </c>
      <c r="D94" s="421" t="s">
        <v>1642</v>
      </c>
      <c r="E94" s="309" t="s">
        <v>673</v>
      </c>
      <c r="F94" s="67" t="s">
        <v>1444</v>
      </c>
      <c r="G94" s="67" t="s">
        <v>1444</v>
      </c>
      <c r="H94" s="173">
        <v>2027</v>
      </c>
      <c r="I94" s="69">
        <f>'2'!J94/1.2</f>
        <v>10.755000000000001</v>
      </c>
      <c r="J94" s="69">
        <f>'2'!M94/1.2</f>
        <v>10.755000000000001</v>
      </c>
      <c r="K94" s="69">
        <f>'2'!P104/1.2</f>
        <v>0</v>
      </c>
      <c r="L94" s="320">
        <f t="shared" si="58"/>
        <v>10.755000000000001</v>
      </c>
      <c r="M94" s="173"/>
      <c r="N94" s="173">
        <f>'2'!J94/1.2</f>
        <v>10.755000000000001</v>
      </c>
      <c r="O94" s="320">
        <f>'2'!U104/1.2</f>
        <v>0</v>
      </c>
      <c r="P94" s="173"/>
      <c r="Q94" s="320">
        <f>SUM(R94:U94)</f>
        <v>0</v>
      </c>
      <c r="R94" s="173"/>
      <c r="S94" s="173"/>
      <c r="T94" s="173"/>
      <c r="U94" s="173"/>
      <c r="V94" s="173"/>
      <c r="W94" s="173"/>
      <c r="X94" s="173"/>
      <c r="Y94" s="173"/>
      <c r="Z94" s="173"/>
      <c r="AA94" s="320">
        <f>'2'!Y104/1.2</f>
        <v>0</v>
      </c>
      <c r="AB94" s="69">
        <v>0</v>
      </c>
      <c r="AC94" s="69">
        <f t="shared" si="59"/>
        <v>0</v>
      </c>
      <c r="AD94" s="69">
        <f>'2'!AJ104/1.2</f>
        <v>0</v>
      </c>
      <c r="AE94" s="173"/>
      <c r="AF94" s="68">
        <f>'2'!AT104/1.2</f>
        <v>0</v>
      </c>
      <c r="AG94" s="173"/>
      <c r="AH94" s="69"/>
      <c r="AI94" s="173"/>
      <c r="AJ94" s="69">
        <f>'2'!BN104/1.2</f>
        <v>0</v>
      </c>
      <c r="AK94" s="173"/>
      <c r="AL94" s="69">
        <f>'2'!BX94/1.2</f>
        <v>10.755000000000001</v>
      </c>
      <c r="AM94" s="173">
        <f>'2'!CF94/1.2</f>
        <v>10.755000000000001</v>
      </c>
      <c r="AN94" s="69">
        <f t="shared" si="60"/>
        <v>10.755000000000001</v>
      </c>
      <c r="AO94" s="69">
        <f t="shared" si="60"/>
        <v>10.755000000000001</v>
      </c>
      <c r="AP94" s="556" t="str">
        <f>'2'!CR94</f>
        <v>Оставлено без изменения</v>
      </c>
    </row>
    <row r="95" spans="1:127" ht="33" customHeight="1" x14ac:dyDescent="0.25">
      <c r="A95" s="34"/>
      <c r="B95" s="67" t="s">
        <v>126</v>
      </c>
      <c r="C95" s="620" t="s">
        <v>1435</v>
      </c>
      <c r="D95" s="421" t="s">
        <v>1634</v>
      </c>
      <c r="E95" s="309" t="s">
        <v>673</v>
      </c>
      <c r="F95" s="322">
        <v>2025</v>
      </c>
      <c r="G95" s="322">
        <v>2027</v>
      </c>
      <c r="H95" s="173">
        <v>2027</v>
      </c>
      <c r="I95" s="69">
        <v>0</v>
      </c>
      <c r="J95" s="69">
        <v>0</v>
      </c>
      <c r="K95" s="69">
        <f>'2'!P105/1.2</f>
        <v>0</v>
      </c>
      <c r="L95" s="320">
        <f t="shared" si="58"/>
        <v>0</v>
      </c>
      <c r="M95" s="173"/>
      <c r="N95" s="173"/>
      <c r="O95" s="320">
        <f>'2'!U105/1.2</f>
        <v>0</v>
      </c>
      <c r="P95" s="173"/>
      <c r="Q95" s="320"/>
      <c r="R95" s="173"/>
      <c r="S95" s="173"/>
      <c r="T95" s="173"/>
      <c r="U95" s="173"/>
      <c r="V95" s="173"/>
      <c r="W95" s="173"/>
      <c r="X95" s="173"/>
      <c r="Y95" s="173"/>
      <c r="Z95" s="173"/>
      <c r="AA95" s="320"/>
      <c r="AB95" s="69">
        <f>AE95</f>
        <v>0</v>
      </c>
      <c r="AC95" s="69">
        <f t="shared" si="59"/>
        <v>0</v>
      </c>
      <c r="AD95" s="69">
        <f>'2'!AJ105/1.2</f>
        <v>0</v>
      </c>
      <c r="AE95" s="173"/>
      <c r="AF95" s="68">
        <f>'2'!AT105/1.2</f>
        <v>0</v>
      </c>
      <c r="AG95" s="173"/>
      <c r="AH95" s="69">
        <f>'2'!BD95/1.2</f>
        <v>1.25</v>
      </c>
      <c r="AI95" s="169">
        <f>'2'!BL95/1.2</f>
        <v>1.25</v>
      </c>
      <c r="AJ95" s="69">
        <f>'2'!BN105/1.2</f>
        <v>0</v>
      </c>
      <c r="AK95" s="173"/>
      <c r="AL95" s="69">
        <f>'2'!BX95/1.2</f>
        <v>2.5691666666666668</v>
      </c>
      <c r="AM95" s="169">
        <f>'2'!CF95/1.2</f>
        <v>2.5691666666666668</v>
      </c>
      <c r="AN95" s="69">
        <f t="shared" si="60"/>
        <v>3.8191666666666668</v>
      </c>
      <c r="AO95" s="69">
        <f t="shared" si="60"/>
        <v>3.8191666666666668</v>
      </c>
      <c r="AP95" s="556" t="str">
        <f>'2'!CR95</f>
        <v>Оставлено без изменения</v>
      </c>
    </row>
    <row r="96" spans="1:127" ht="33" customHeight="1" x14ac:dyDescent="0.25">
      <c r="A96" s="34"/>
      <c r="B96" s="67" t="s">
        <v>126</v>
      </c>
      <c r="C96" s="620" t="s">
        <v>1436</v>
      </c>
      <c r="D96" s="421" t="s">
        <v>1643</v>
      </c>
      <c r="E96" s="309" t="s">
        <v>673</v>
      </c>
      <c r="F96" s="322">
        <v>2027</v>
      </c>
      <c r="G96" s="322">
        <v>2027</v>
      </c>
      <c r="H96" s="173">
        <v>2027</v>
      </c>
      <c r="I96" s="69">
        <v>0</v>
      </c>
      <c r="J96" s="69">
        <v>0</v>
      </c>
      <c r="K96" s="69">
        <f>'2'!P106/1.2</f>
        <v>0</v>
      </c>
      <c r="L96" s="320">
        <f t="shared" si="58"/>
        <v>0</v>
      </c>
      <c r="M96" s="173"/>
      <c r="N96" s="173"/>
      <c r="O96" s="320">
        <f>'2'!U106/1.2</f>
        <v>0</v>
      </c>
      <c r="P96" s="173"/>
      <c r="Q96" s="320"/>
      <c r="R96" s="173"/>
      <c r="S96" s="173"/>
      <c r="T96" s="173"/>
      <c r="U96" s="173"/>
      <c r="V96" s="173"/>
      <c r="W96" s="173"/>
      <c r="X96" s="173"/>
      <c r="Y96" s="173"/>
      <c r="Z96" s="173"/>
      <c r="AA96" s="320"/>
      <c r="AB96" s="69">
        <f>AE96</f>
        <v>0</v>
      </c>
      <c r="AC96" s="69">
        <f t="shared" si="59"/>
        <v>0</v>
      </c>
      <c r="AD96" s="69">
        <f>'2'!AJ106/1.2</f>
        <v>0</v>
      </c>
      <c r="AE96" s="173"/>
      <c r="AF96" s="68">
        <f>'2'!AT106/1.2</f>
        <v>0</v>
      </c>
      <c r="AG96" s="173"/>
      <c r="AH96" s="69"/>
      <c r="AI96" s="169"/>
      <c r="AJ96" s="69">
        <f>'2'!BN106/1.2</f>
        <v>0</v>
      </c>
      <c r="AK96" s="173"/>
      <c r="AL96" s="69">
        <f>'2'!BX96/1.2</f>
        <v>3.8191666666666668</v>
      </c>
      <c r="AM96" s="169">
        <f>'2'!CF96/1.2</f>
        <v>3.8191666666666668</v>
      </c>
      <c r="AN96" s="69">
        <f t="shared" si="60"/>
        <v>3.8191666666666668</v>
      </c>
      <c r="AO96" s="69">
        <f t="shared" si="60"/>
        <v>3.8191666666666668</v>
      </c>
      <c r="AP96" s="556" t="str">
        <f>'2'!CR96</f>
        <v>Оставлено без изменения</v>
      </c>
    </row>
    <row r="97" spans="1:42" ht="33" customHeight="1" x14ac:dyDescent="0.25">
      <c r="A97" s="34"/>
      <c r="B97" s="67" t="s">
        <v>126</v>
      </c>
      <c r="C97" s="313" t="s">
        <v>1433</v>
      </c>
      <c r="D97" s="67" t="s">
        <v>1641</v>
      </c>
      <c r="E97" s="309" t="s">
        <v>673</v>
      </c>
      <c r="F97" s="67" t="s">
        <v>1444</v>
      </c>
      <c r="G97" s="67" t="s">
        <v>1650</v>
      </c>
      <c r="H97" s="173">
        <v>2028</v>
      </c>
      <c r="I97" s="69">
        <f>'2'!J97/1.2</f>
        <v>41.616666666666667</v>
      </c>
      <c r="J97" s="69">
        <f>'2'!M97/1.2</f>
        <v>41.616666666666667</v>
      </c>
      <c r="K97" s="69">
        <f>'2'!P107/1.2</f>
        <v>0</v>
      </c>
      <c r="L97" s="320">
        <f t="shared" si="58"/>
        <v>41.616666666666667</v>
      </c>
      <c r="M97" s="173"/>
      <c r="N97" s="169">
        <f>'2'!J97/1.2</f>
        <v>41.616666666666667</v>
      </c>
      <c r="O97" s="320">
        <f>'2'!U107/1.2</f>
        <v>0</v>
      </c>
      <c r="P97" s="173"/>
      <c r="Q97" s="320"/>
      <c r="R97" s="173"/>
      <c r="S97" s="173"/>
      <c r="T97" s="173"/>
      <c r="U97" s="173"/>
      <c r="V97" s="173"/>
      <c r="W97" s="173"/>
      <c r="X97" s="173"/>
      <c r="Y97" s="173"/>
      <c r="Z97" s="173"/>
      <c r="AA97" s="320"/>
      <c r="AB97" s="69">
        <f>AE97</f>
        <v>0</v>
      </c>
      <c r="AC97" s="69">
        <f t="shared" si="59"/>
        <v>0</v>
      </c>
      <c r="AD97" s="69">
        <f>'2'!AJ107/1.2</f>
        <v>0</v>
      </c>
      <c r="AE97" s="173"/>
      <c r="AF97" s="68">
        <f>'2'!AT107/1.2</f>
        <v>0</v>
      </c>
      <c r="AG97" s="173"/>
      <c r="AH97" s="69"/>
      <c r="AI97" s="169"/>
      <c r="AJ97" s="69">
        <v>9.9999999999999995E-7</v>
      </c>
      <c r="AK97" s="173">
        <f>'2'!BV97/1.2</f>
        <v>16.995000000000001</v>
      </c>
      <c r="AL97" s="69">
        <f>'2'!BX97/1.2</f>
        <v>4.5833333333333339</v>
      </c>
      <c r="AM97" s="169">
        <f>'2'!CF97/1.2</f>
        <v>10.131666666666666</v>
      </c>
      <c r="AN97" s="69">
        <f t="shared" si="60"/>
        <v>4.5833343333333341</v>
      </c>
      <c r="AO97" s="69">
        <f t="shared" si="60"/>
        <v>27.126666666666665</v>
      </c>
      <c r="AP97" s="556" t="str">
        <f>'2'!CR97</f>
        <v>Перемещение по годам</v>
      </c>
    </row>
    <row r="98" spans="1:42" ht="33" customHeight="1" x14ac:dyDescent="0.25">
      <c r="A98" s="34"/>
      <c r="B98" s="67" t="s">
        <v>126</v>
      </c>
      <c r="C98" s="620" t="s">
        <v>1434</v>
      </c>
      <c r="D98" s="421" t="s">
        <v>1623</v>
      </c>
      <c r="E98" s="309" t="s">
        <v>673</v>
      </c>
      <c r="F98" s="67" t="s">
        <v>1422</v>
      </c>
      <c r="G98" s="67" t="s">
        <v>1422</v>
      </c>
      <c r="H98" s="173">
        <v>2026</v>
      </c>
      <c r="I98" s="69">
        <f>'2'!J98/1.2</f>
        <v>3.5950000000000002</v>
      </c>
      <c r="J98" s="69">
        <f>'2'!M98/1.2</f>
        <v>3.5950000000000002</v>
      </c>
      <c r="K98" s="69">
        <f>'2'!P108/1.2</f>
        <v>0</v>
      </c>
      <c r="L98" s="320">
        <f t="shared" si="58"/>
        <v>3.5950000000000002</v>
      </c>
      <c r="M98" s="173"/>
      <c r="N98" s="173">
        <f>'2'!J98/1.2</f>
        <v>3.5950000000000002</v>
      </c>
      <c r="O98" s="320">
        <f>'2'!U108/1.2</f>
        <v>0</v>
      </c>
      <c r="P98" s="169"/>
      <c r="Q98" s="320">
        <f>SUM(R98:U98)</f>
        <v>0</v>
      </c>
      <c r="R98" s="173"/>
      <c r="S98" s="173"/>
      <c r="T98" s="173"/>
      <c r="U98" s="173"/>
      <c r="V98" s="173"/>
      <c r="W98" s="173"/>
      <c r="X98" s="173"/>
      <c r="Y98" s="173"/>
      <c r="Z98" s="173"/>
      <c r="AA98" s="320">
        <f>'2'!Y108/1.2</f>
        <v>0</v>
      </c>
      <c r="AB98" s="69">
        <f>AE98</f>
        <v>0</v>
      </c>
      <c r="AC98" s="69">
        <f t="shared" si="59"/>
        <v>0</v>
      </c>
      <c r="AD98" s="69">
        <f>'2'!AJ108/1.2</f>
        <v>0</v>
      </c>
      <c r="AE98" s="169"/>
      <c r="AF98" s="68">
        <f>'2'!AT98/1.2</f>
        <v>3.5950000000000002</v>
      </c>
      <c r="AG98" s="169">
        <v>0</v>
      </c>
      <c r="AH98" s="69"/>
      <c r="AI98" s="173"/>
      <c r="AJ98" s="69">
        <v>9.9999999999999995E-8</v>
      </c>
      <c r="AK98" s="173">
        <f>'2'!BV98/1.2</f>
        <v>3.5950000000000002</v>
      </c>
      <c r="AL98" s="69">
        <f>'2'!BX98/1.2</f>
        <v>0</v>
      </c>
      <c r="AM98" s="169"/>
      <c r="AN98" s="69">
        <f t="shared" si="60"/>
        <v>3.5950001</v>
      </c>
      <c r="AO98" s="69">
        <f t="shared" si="60"/>
        <v>3.5950000000000002</v>
      </c>
      <c r="AP98" s="556" t="str">
        <f>'2'!CR98</f>
        <v>Перемещение по годам</v>
      </c>
    </row>
    <row r="99" spans="1:42" ht="33" customHeight="1" x14ac:dyDescent="0.25">
      <c r="B99" s="67" t="s">
        <v>126</v>
      </c>
      <c r="C99" s="620" t="s">
        <v>1437</v>
      </c>
      <c r="D99" s="421" t="s">
        <v>1624</v>
      </c>
      <c r="E99" s="309" t="s">
        <v>673</v>
      </c>
      <c r="F99" s="67" t="s">
        <v>1422</v>
      </c>
      <c r="G99" s="67" t="s">
        <v>1444</v>
      </c>
      <c r="H99" s="173">
        <v>2027</v>
      </c>
      <c r="I99" s="69">
        <v>0</v>
      </c>
      <c r="J99" s="69">
        <v>0</v>
      </c>
      <c r="K99" s="69">
        <f>'2'!P109/1.2</f>
        <v>0</v>
      </c>
      <c r="L99" s="320">
        <f t="shared" si="58"/>
        <v>0</v>
      </c>
      <c r="M99" s="173"/>
      <c r="N99" s="173"/>
      <c r="O99" s="320">
        <f>'2'!U109/1.2</f>
        <v>0</v>
      </c>
      <c r="P99" s="173"/>
      <c r="Q99" s="320">
        <f>SUM(R99:U99)</f>
        <v>0</v>
      </c>
      <c r="R99" s="173"/>
      <c r="S99" s="173"/>
      <c r="T99" s="173"/>
      <c r="U99" s="173"/>
      <c r="V99" s="173"/>
      <c r="W99" s="173"/>
      <c r="X99" s="173"/>
      <c r="Y99" s="173"/>
      <c r="Z99" s="173"/>
      <c r="AA99" s="320">
        <f>'2'!Y109/1.2</f>
        <v>0</v>
      </c>
      <c r="AB99" s="69">
        <f>AE99</f>
        <v>0</v>
      </c>
      <c r="AC99" s="69">
        <f t="shared" si="59"/>
        <v>0</v>
      </c>
      <c r="AD99" s="69">
        <f>'2'!AJ109/1.2</f>
        <v>0</v>
      </c>
      <c r="AE99" s="169"/>
      <c r="AF99" s="68">
        <f>'2'!AT99/1.2</f>
        <v>1.25</v>
      </c>
      <c r="AG99" s="169">
        <f>'2'!BB99/1.2</f>
        <v>1.25</v>
      </c>
      <c r="AH99" s="69"/>
      <c r="AI99" s="173"/>
      <c r="AJ99" s="69">
        <f>'2'!BN109/1.2</f>
        <v>0</v>
      </c>
      <c r="AK99" s="173"/>
      <c r="AL99" s="69">
        <f>'2'!BX99/1.2</f>
        <v>2.5691666666666668</v>
      </c>
      <c r="AM99" s="169">
        <f>'2'!CF99/1.2</f>
        <v>2.5691666666666668</v>
      </c>
      <c r="AN99" s="69">
        <f t="shared" si="60"/>
        <v>3.8191666666666668</v>
      </c>
      <c r="AO99" s="69">
        <f t="shared" si="60"/>
        <v>3.8191666666666668</v>
      </c>
      <c r="AP99" s="556" t="str">
        <f>'2'!CR99</f>
        <v>Оставлено без изменения</v>
      </c>
    </row>
    <row r="100" spans="1:42" ht="48" customHeight="1" x14ac:dyDescent="0.25">
      <c r="B100" s="416" t="s">
        <v>724</v>
      </c>
      <c r="C100" s="602" t="s">
        <v>177</v>
      </c>
      <c r="D100" s="601" t="s">
        <v>93</v>
      </c>
      <c r="E100" s="412" t="s">
        <v>180</v>
      </c>
      <c r="F100" s="412" t="s">
        <v>180</v>
      </c>
      <c r="G100" s="412" t="s">
        <v>180</v>
      </c>
      <c r="H100" s="662"/>
      <c r="I100" s="662"/>
      <c r="J100" s="662"/>
      <c r="K100" s="662"/>
      <c r="L100" s="662"/>
      <c r="M100" s="662"/>
      <c r="N100" s="662"/>
      <c r="O100" s="662"/>
      <c r="P100" s="662"/>
      <c r="Q100" s="662"/>
      <c r="R100" s="662"/>
      <c r="S100" s="662"/>
      <c r="T100" s="662"/>
      <c r="U100" s="662"/>
      <c r="V100" s="662"/>
      <c r="W100" s="662"/>
      <c r="X100" s="662"/>
      <c r="Y100" s="662"/>
      <c r="Z100" s="662"/>
      <c r="AA100" s="662"/>
      <c r="AB100" s="662"/>
      <c r="AC100" s="662"/>
      <c r="AD100" s="662"/>
      <c r="AE100" s="662"/>
      <c r="AF100" s="662"/>
      <c r="AG100" s="662"/>
      <c r="AH100" s="662"/>
      <c r="AI100" s="662"/>
      <c r="AJ100" s="662"/>
      <c r="AK100" s="662"/>
      <c r="AL100" s="662"/>
      <c r="AM100" s="662"/>
      <c r="AN100" s="662"/>
      <c r="AO100" s="662"/>
      <c r="AP100" s="662"/>
    </row>
    <row r="101" spans="1:42" ht="48" customHeight="1" x14ac:dyDescent="0.25">
      <c r="B101" s="416" t="s">
        <v>732</v>
      </c>
      <c r="C101" s="417" t="s">
        <v>179</v>
      </c>
      <c r="D101" s="416" t="s">
        <v>93</v>
      </c>
      <c r="E101" s="412" t="s">
        <v>180</v>
      </c>
      <c r="F101" s="412" t="s">
        <v>180</v>
      </c>
      <c r="G101" s="412" t="s">
        <v>180</v>
      </c>
      <c r="H101" s="662"/>
      <c r="I101" s="662"/>
      <c r="J101" s="662"/>
      <c r="K101" s="662"/>
      <c r="L101" s="662"/>
      <c r="M101" s="662"/>
      <c r="N101" s="662"/>
      <c r="O101" s="662"/>
      <c r="P101" s="662"/>
      <c r="Q101" s="662"/>
      <c r="R101" s="662"/>
      <c r="S101" s="662"/>
      <c r="T101" s="662"/>
      <c r="U101" s="662"/>
      <c r="V101" s="662"/>
      <c r="W101" s="662"/>
      <c r="X101" s="662"/>
      <c r="Y101" s="662"/>
      <c r="Z101" s="662"/>
      <c r="AA101" s="662"/>
      <c r="AB101" s="662"/>
      <c r="AC101" s="662"/>
      <c r="AD101" s="662"/>
      <c r="AE101" s="662"/>
      <c r="AF101" s="662"/>
      <c r="AG101" s="662"/>
      <c r="AH101" s="662"/>
      <c r="AI101" s="662"/>
      <c r="AJ101" s="662"/>
      <c r="AK101" s="662"/>
      <c r="AL101" s="662"/>
      <c r="AM101" s="662"/>
      <c r="AN101" s="662"/>
      <c r="AO101" s="662"/>
      <c r="AP101" s="662"/>
    </row>
    <row r="102" spans="1:42" ht="48" customHeight="1" x14ac:dyDescent="0.25">
      <c r="B102" s="416" t="s">
        <v>130</v>
      </c>
      <c r="C102" s="417" t="s">
        <v>1550</v>
      </c>
      <c r="D102" s="416" t="s">
        <v>93</v>
      </c>
      <c r="E102" s="412" t="s">
        <v>180</v>
      </c>
      <c r="F102" s="412" t="s">
        <v>180</v>
      </c>
      <c r="G102" s="412" t="s">
        <v>180</v>
      </c>
      <c r="H102" s="662"/>
      <c r="I102" s="667">
        <f t="shared" ref="I102:AC102" si="61">SUBTOTAL(9,I104:I150)</f>
        <v>75.181666666666672</v>
      </c>
      <c r="J102" s="667">
        <f t="shared" si="61"/>
        <v>75.181666666666672</v>
      </c>
      <c r="K102" s="667">
        <f t="shared" si="61"/>
        <v>0</v>
      </c>
      <c r="L102" s="667">
        <f t="shared" si="61"/>
        <v>75.181666666666672</v>
      </c>
      <c r="M102" s="667">
        <f t="shared" si="61"/>
        <v>0</v>
      </c>
      <c r="N102" s="667">
        <f t="shared" si="61"/>
        <v>75.181666666666672</v>
      </c>
      <c r="O102" s="667">
        <f t="shared" si="61"/>
        <v>0</v>
      </c>
      <c r="P102" s="667">
        <f t="shared" si="61"/>
        <v>0</v>
      </c>
      <c r="Q102" s="667">
        <f t="shared" si="61"/>
        <v>0</v>
      </c>
      <c r="R102" s="667">
        <f t="shared" si="61"/>
        <v>0</v>
      </c>
      <c r="S102" s="667">
        <f t="shared" si="61"/>
        <v>0</v>
      </c>
      <c r="T102" s="667">
        <f t="shared" si="61"/>
        <v>0</v>
      </c>
      <c r="U102" s="667">
        <f t="shared" si="61"/>
        <v>0</v>
      </c>
      <c r="V102" s="667">
        <f t="shared" si="61"/>
        <v>0</v>
      </c>
      <c r="W102" s="667">
        <f t="shared" si="61"/>
        <v>0</v>
      </c>
      <c r="X102" s="667">
        <f t="shared" si="61"/>
        <v>0</v>
      </c>
      <c r="Y102" s="667">
        <f t="shared" si="61"/>
        <v>0</v>
      </c>
      <c r="Z102" s="667">
        <f t="shared" si="61"/>
        <v>0</v>
      </c>
      <c r="AA102" s="667">
        <f t="shared" si="61"/>
        <v>0</v>
      </c>
      <c r="AB102" s="667">
        <f t="shared" si="61"/>
        <v>0</v>
      </c>
      <c r="AC102" s="667">
        <f t="shared" si="61"/>
        <v>0</v>
      </c>
      <c r="AD102" s="667">
        <f>SUBTOTAL(9,AD103:AD150)</f>
        <v>8.3333333333333339</v>
      </c>
      <c r="AE102" s="667">
        <f t="shared" ref="AE102:AO102" si="62">SUBTOTAL(9,AE103:AE150)</f>
        <v>8.3333333333333339</v>
      </c>
      <c r="AF102" s="667">
        <f t="shared" si="62"/>
        <v>25.230833333333333</v>
      </c>
      <c r="AG102" s="667">
        <f t="shared" si="62"/>
        <v>31.595000000000006</v>
      </c>
      <c r="AH102" s="667">
        <f t="shared" si="62"/>
        <v>44.536666666666669</v>
      </c>
      <c r="AI102" s="667">
        <f t="shared" si="62"/>
        <v>55.890833333333333</v>
      </c>
      <c r="AJ102" s="667">
        <f t="shared" si="62"/>
        <v>11.346666666666668</v>
      </c>
      <c r="AK102" s="667">
        <f t="shared" si="62"/>
        <v>11.346666666666668</v>
      </c>
      <c r="AL102" s="667">
        <f t="shared" si="62"/>
        <v>28.889166666666668</v>
      </c>
      <c r="AM102" s="667">
        <f t="shared" si="62"/>
        <v>24.035</v>
      </c>
      <c r="AN102" s="667">
        <f t="shared" si="62"/>
        <v>118.33666666666667</v>
      </c>
      <c r="AO102" s="667">
        <f t="shared" si="62"/>
        <v>131.20083333333332</v>
      </c>
      <c r="AP102" s="662"/>
    </row>
    <row r="103" spans="1:42" ht="48" customHeight="1" x14ac:dyDescent="0.25">
      <c r="B103" s="416" t="s">
        <v>132</v>
      </c>
      <c r="C103" s="417" t="s">
        <v>793</v>
      </c>
      <c r="D103" s="416" t="s">
        <v>93</v>
      </c>
      <c r="E103" s="412" t="s">
        <v>180</v>
      </c>
      <c r="F103" s="412" t="s">
        <v>180</v>
      </c>
      <c r="G103" s="412" t="s">
        <v>180</v>
      </c>
      <c r="H103" s="662"/>
      <c r="I103" s="662"/>
      <c r="J103" s="662"/>
      <c r="K103" s="662"/>
      <c r="L103" s="662"/>
      <c r="M103" s="662"/>
      <c r="N103" s="662"/>
      <c r="O103" s="662"/>
      <c r="P103" s="662"/>
      <c r="Q103" s="662"/>
      <c r="R103" s="662"/>
      <c r="S103" s="662"/>
      <c r="T103" s="662"/>
      <c r="U103" s="662"/>
      <c r="V103" s="662"/>
      <c r="W103" s="662"/>
      <c r="X103" s="662"/>
      <c r="Y103" s="662"/>
      <c r="Z103" s="662"/>
      <c r="AA103" s="662"/>
      <c r="AB103" s="662"/>
      <c r="AC103" s="662"/>
      <c r="AD103" s="662"/>
      <c r="AE103" s="662"/>
      <c r="AF103" s="662"/>
      <c r="AG103" s="662"/>
      <c r="AH103" s="662"/>
      <c r="AI103" s="662"/>
      <c r="AJ103" s="662"/>
      <c r="AK103" s="662"/>
      <c r="AL103" s="662"/>
      <c r="AM103" s="662"/>
      <c r="AN103" s="662"/>
      <c r="AO103" s="662"/>
      <c r="AP103" s="662"/>
    </row>
    <row r="104" spans="1:42" ht="48" customHeight="1" x14ac:dyDescent="0.25">
      <c r="B104" s="416" t="s">
        <v>134</v>
      </c>
      <c r="C104" s="417" t="s">
        <v>794</v>
      </c>
      <c r="D104" s="402" t="s">
        <v>93</v>
      </c>
      <c r="E104" s="412" t="s">
        <v>180</v>
      </c>
      <c r="F104" s="412" t="s">
        <v>180</v>
      </c>
      <c r="G104" s="412" t="s">
        <v>180</v>
      </c>
      <c r="H104" s="662"/>
      <c r="I104" s="662"/>
      <c r="J104" s="662"/>
      <c r="K104" s="662"/>
      <c r="L104" s="662"/>
      <c r="M104" s="662"/>
      <c r="N104" s="662"/>
      <c r="O104" s="662"/>
      <c r="P104" s="662"/>
      <c r="Q104" s="662"/>
      <c r="R104" s="662"/>
      <c r="S104" s="662"/>
      <c r="T104" s="662"/>
      <c r="U104" s="662"/>
      <c r="V104" s="662"/>
      <c r="W104" s="662"/>
      <c r="X104" s="662"/>
      <c r="Y104" s="662"/>
      <c r="Z104" s="662"/>
      <c r="AA104" s="662"/>
      <c r="AB104" s="662"/>
      <c r="AC104" s="662"/>
      <c r="AD104" s="662"/>
      <c r="AE104" s="662"/>
      <c r="AF104" s="662"/>
      <c r="AG104" s="662"/>
      <c r="AH104" s="662"/>
      <c r="AI104" s="662"/>
      <c r="AJ104" s="662"/>
      <c r="AK104" s="662"/>
      <c r="AL104" s="662"/>
      <c r="AM104" s="662"/>
      <c r="AN104" s="662"/>
      <c r="AO104" s="662"/>
      <c r="AP104" s="662"/>
    </row>
    <row r="105" spans="1:42" ht="42" customHeight="1" x14ac:dyDescent="0.25">
      <c r="B105" s="397" t="s">
        <v>136</v>
      </c>
      <c r="C105" s="398" t="s">
        <v>795</v>
      </c>
      <c r="D105" s="397" t="s">
        <v>93</v>
      </c>
      <c r="E105" s="658" t="s">
        <v>180</v>
      </c>
      <c r="F105" s="658" t="s">
        <v>180</v>
      </c>
      <c r="G105" s="658" t="s">
        <v>180</v>
      </c>
      <c r="H105" s="663"/>
      <c r="I105" s="663"/>
      <c r="J105" s="663"/>
      <c r="K105" s="663"/>
      <c r="L105" s="663"/>
      <c r="M105" s="663"/>
      <c r="N105" s="663"/>
      <c r="O105" s="663"/>
      <c r="P105" s="663"/>
      <c r="Q105" s="663"/>
      <c r="R105" s="663"/>
      <c r="S105" s="663"/>
      <c r="T105" s="663"/>
      <c r="U105" s="663"/>
      <c r="V105" s="663"/>
      <c r="W105" s="663"/>
      <c r="X105" s="663"/>
      <c r="Y105" s="663"/>
      <c r="Z105" s="663"/>
      <c r="AA105" s="663"/>
      <c r="AB105" s="663"/>
      <c r="AC105" s="663"/>
      <c r="AD105" s="663"/>
      <c r="AE105" s="663"/>
      <c r="AF105" s="663"/>
      <c r="AG105" s="663"/>
      <c r="AH105" s="663"/>
      <c r="AI105" s="663"/>
      <c r="AJ105" s="663"/>
      <c r="AK105" s="663"/>
      <c r="AL105" s="663"/>
      <c r="AM105" s="663"/>
      <c r="AN105" s="663"/>
      <c r="AO105" s="663"/>
      <c r="AP105" s="663"/>
    </row>
    <row r="106" spans="1:42" ht="42" customHeight="1" x14ac:dyDescent="0.25">
      <c r="B106" s="397" t="s">
        <v>181</v>
      </c>
      <c r="C106" s="398" t="s">
        <v>795</v>
      </c>
      <c r="D106" s="397" t="s">
        <v>93</v>
      </c>
      <c r="E106" s="658" t="s">
        <v>180</v>
      </c>
      <c r="F106" s="658" t="s">
        <v>180</v>
      </c>
      <c r="G106" s="658" t="s">
        <v>180</v>
      </c>
      <c r="H106" s="663"/>
      <c r="I106" s="663"/>
      <c r="J106" s="663"/>
      <c r="K106" s="663"/>
      <c r="L106" s="663"/>
      <c r="M106" s="663"/>
      <c r="N106" s="663"/>
      <c r="O106" s="663"/>
      <c r="P106" s="663"/>
      <c r="Q106" s="663"/>
      <c r="R106" s="663"/>
      <c r="S106" s="663"/>
      <c r="T106" s="663"/>
      <c r="U106" s="663"/>
      <c r="V106" s="663"/>
      <c r="W106" s="663"/>
      <c r="X106" s="663"/>
      <c r="Y106" s="663"/>
      <c r="Z106" s="663"/>
      <c r="AA106" s="663"/>
      <c r="AB106" s="663"/>
      <c r="AC106" s="663"/>
      <c r="AD106" s="663"/>
      <c r="AE106" s="663"/>
      <c r="AF106" s="663"/>
      <c r="AG106" s="663"/>
      <c r="AH106" s="663"/>
      <c r="AI106" s="663"/>
      <c r="AJ106" s="663"/>
      <c r="AK106" s="663"/>
      <c r="AL106" s="663"/>
      <c r="AM106" s="663"/>
      <c r="AN106" s="663"/>
      <c r="AO106" s="663"/>
      <c r="AP106" s="663"/>
    </row>
    <row r="107" spans="1:42" ht="48" customHeight="1" x14ac:dyDescent="0.25">
      <c r="B107" s="416" t="s">
        <v>137</v>
      </c>
      <c r="C107" s="417" t="s">
        <v>796</v>
      </c>
      <c r="D107" s="416" t="s">
        <v>93</v>
      </c>
      <c r="E107" s="659" t="s">
        <v>180</v>
      </c>
      <c r="F107" s="659" t="s">
        <v>180</v>
      </c>
      <c r="G107" s="659" t="s">
        <v>180</v>
      </c>
      <c r="H107" s="662"/>
      <c r="I107" s="662"/>
      <c r="J107" s="662"/>
      <c r="K107" s="662"/>
      <c r="L107" s="662"/>
      <c r="M107" s="662"/>
      <c r="N107" s="662"/>
      <c r="O107" s="662"/>
      <c r="P107" s="662"/>
      <c r="Q107" s="662"/>
      <c r="R107" s="662"/>
      <c r="S107" s="662"/>
      <c r="T107" s="662"/>
      <c r="U107" s="662"/>
      <c r="V107" s="662"/>
      <c r="W107" s="662"/>
      <c r="X107" s="662"/>
      <c r="Y107" s="662"/>
      <c r="Z107" s="662"/>
      <c r="AA107" s="662"/>
      <c r="AB107" s="662"/>
      <c r="AC107" s="662"/>
      <c r="AD107" s="662"/>
      <c r="AE107" s="662"/>
      <c r="AF107" s="662"/>
      <c r="AG107" s="662"/>
      <c r="AH107" s="662"/>
      <c r="AI107" s="662"/>
      <c r="AJ107" s="662"/>
      <c r="AK107" s="662"/>
      <c r="AL107" s="662"/>
      <c r="AM107" s="662"/>
      <c r="AN107" s="662"/>
      <c r="AO107" s="662"/>
      <c r="AP107" s="662"/>
    </row>
    <row r="108" spans="1:42" ht="42" customHeight="1" x14ac:dyDescent="0.25">
      <c r="B108" s="397" t="s">
        <v>1554</v>
      </c>
      <c r="C108" s="398" t="s">
        <v>795</v>
      </c>
      <c r="D108" s="397" t="s">
        <v>93</v>
      </c>
      <c r="E108" s="658" t="s">
        <v>180</v>
      </c>
      <c r="F108" s="658" t="s">
        <v>180</v>
      </c>
      <c r="G108" s="658" t="s">
        <v>180</v>
      </c>
      <c r="H108" s="663"/>
      <c r="I108" s="663"/>
      <c r="J108" s="663"/>
      <c r="K108" s="663"/>
      <c r="L108" s="663"/>
      <c r="M108" s="663"/>
      <c r="N108" s="663"/>
      <c r="O108" s="663"/>
      <c r="P108" s="663"/>
      <c r="Q108" s="663"/>
      <c r="R108" s="663"/>
      <c r="S108" s="663"/>
      <c r="T108" s="663"/>
      <c r="U108" s="663"/>
      <c r="V108" s="663"/>
      <c r="W108" s="663"/>
      <c r="X108" s="663"/>
      <c r="Y108" s="663"/>
      <c r="Z108" s="663"/>
      <c r="AA108" s="663"/>
      <c r="AB108" s="663"/>
      <c r="AC108" s="663"/>
      <c r="AD108" s="663"/>
      <c r="AE108" s="663"/>
      <c r="AF108" s="663"/>
      <c r="AG108" s="663"/>
      <c r="AH108" s="663"/>
      <c r="AI108" s="663"/>
      <c r="AJ108" s="663"/>
      <c r="AK108" s="663"/>
      <c r="AL108" s="663"/>
      <c r="AM108" s="663"/>
      <c r="AN108" s="663"/>
      <c r="AO108" s="663"/>
      <c r="AP108" s="663"/>
    </row>
    <row r="109" spans="1:42" ht="42" customHeight="1" x14ac:dyDescent="0.25">
      <c r="B109" s="397" t="s">
        <v>1555</v>
      </c>
      <c r="C109" s="398" t="s">
        <v>795</v>
      </c>
      <c r="D109" s="397" t="s">
        <v>93</v>
      </c>
      <c r="E109" s="660" t="s">
        <v>180</v>
      </c>
      <c r="F109" s="660" t="s">
        <v>180</v>
      </c>
      <c r="G109" s="660" t="s">
        <v>180</v>
      </c>
      <c r="H109" s="663"/>
      <c r="I109" s="663"/>
      <c r="J109" s="663"/>
      <c r="K109" s="663"/>
      <c r="L109" s="663"/>
      <c r="M109" s="663"/>
      <c r="N109" s="663"/>
      <c r="O109" s="663"/>
      <c r="P109" s="663"/>
      <c r="Q109" s="663"/>
      <c r="R109" s="663"/>
      <c r="S109" s="663"/>
      <c r="T109" s="663"/>
      <c r="U109" s="663"/>
      <c r="V109" s="663"/>
      <c r="W109" s="663"/>
      <c r="X109" s="663"/>
      <c r="Y109" s="663"/>
      <c r="Z109" s="663"/>
      <c r="AA109" s="663"/>
      <c r="AB109" s="663"/>
      <c r="AC109" s="663"/>
      <c r="AD109" s="663"/>
      <c r="AE109" s="663"/>
      <c r="AF109" s="663"/>
      <c r="AG109" s="663"/>
      <c r="AH109" s="663"/>
      <c r="AI109" s="663"/>
      <c r="AJ109" s="663"/>
      <c r="AK109" s="663"/>
      <c r="AL109" s="663"/>
      <c r="AM109" s="663"/>
      <c r="AN109" s="663"/>
      <c r="AO109" s="663"/>
      <c r="AP109" s="663"/>
    </row>
    <row r="110" spans="1:42" ht="48" customHeight="1" x14ac:dyDescent="0.25">
      <c r="B110" s="416" t="s">
        <v>738</v>
      </c>
      <c r="C110" s="417" t="s">
        <v>1556</v>
      </c>
      <c r="D110" s="416" t="s">
        <v>93</v>
      </c>
      <c r="E110" s="659" t="s">
        <v>180</v>
      </c>
      <c r="F110" s="659" t="s">
        <v>180</v>
      </c>
      <c r="G110" s="659" t="s">
        <v>180</v>
      </c>
      <c r="H110" s="662"/>
      <c r="I110" s="662"/>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2"/>
      <c r="AL110" s="662"/>
      <c r="AM110" s="662"/>
      <c r="AN110" s="662"/>
      <c r="AO110" s="662"/>
      <c r="AP110" s="662"/>
    </row>
    <row r="111" spans="1:42" ht="42" customHeight="1" x14ac:dyDescent="0.25">
      <c r="B111" s="397" t="s">
        <v>1557</v>
      </c>
      <c r="C111" s="398" t="s">
        <v>1559</v>
      </c>
      <c r="D111" s="397" t="s">
        <v>93</v>
      </c>
      <c r="E111" s="624" t="s">
        <v>180</v>
      </c>
      <c r="F111" s="624" t="s">
        <v>180</v>
      </c>
      <c r="G111" s="624" t="s">
        <v>180</v>
      </c>
      <c r="H111" s="663"/>
      <c r="I111" s="663"/>
      <c r="J111" s="663"/>
      <c r="K111" s="663"/>
      <c r="L111" s="663"/>
      <c r="M111" s="663"/>
      <c r="N111" s="663"/>
      <c r="O111" s="663"/>
      <c r="P111" s="663"/>
      <c r="Q111" s="663"/>
      <c r="R111" s="663"/>
      <c r="S111" s="663"/>
      <c r="T111" s="663"/>
      <c r="U111" s="663"/>
      <c r="V111" s="663"/>
      <c r="W111" s="663"/>
      <c r="X111" s="663"/>
      <c r="Y111" s="663"/>
      <c r="Z111" s="663"/>
      <c r="AA111" s="663"/>
      <c r="AB111" s="663"/>
      <c r="AC111" s="663"/>
      <c r="AD111" s="663"/>
      <c r="AE111" s="663"/>
      <c r="AF111" s="663"/>
      <c r="AG111" s="663"/>
      <c r="AH111" s="663"/>
      <c r="AI111" s="663"/>
      <c r="AJ111" s="663"/>
      <c r="AK111" s="663"/>
      <c r="AL111" s="663"/>
      <c r="AM111" s="663"/>
      <c r="AN111" s="663"/>
      <c r="AO111" s="663"/>
      <c r="AP111" s="663"/>
    </row>
    <row r="112" spans="1:42" ht="42" customHeight="1" x14ac:dyDescent="0.25">
      <c r="B112" s="397" t="s">
        <v>1558</v>
      </c>
      <c r="C112" s="398" t="s">
        <v>797</v>
      </c>
      <c r="D112" s="397" t="s">
        <v>93</v>
      </c>
      <c r="E112" s="624" t="s">
        <v>180</v>
      </c>
      <c r="F112" s="624" t="s">
        <v>180</v>
      </c>
      <c r="G112" s="624" t="s">
        <v>180</v>
      </c>
      <c r="H112" s="663"/>
      <c r="I112" s="663"/>
      <c r="J112" s="663"/>
      <c r="K112" s="663"/>
      <c r="L112" s="663"/>
      <c r="M112" s="663"/>
      <c r="N112" s="663"/>
      <c r="O112" s="663"/>
      <c r="P112" s="663"/>
      <c r="Q112" s="663"/>
      <c r="R112" s="663"/>
      <c r="S112" s="663"/>
      <c r="T112" s="663"/>
      <c r="U112" s="663"/>
      <c r="V112" s="663"/>
      <c r="W112" s="663"/>
      <c r="X112" s="663"/>
      <c r="Y112" s="663"/>
      <c r="Z112" s="663"/>
      <c r="AA112" s="663"/>
      <c r="AB112" s="663"/>
      <c r="AC112" s="663"/>
      <c r="AD112" s="663"/>
      <c r="AE112" s="663"/>
      <c r="AF112" s="663"/>
      <c r="AG112" s="663"/>
      <c r="AH112" s="663"/>
      <c r="AI112" s="663"/>
      <c r="AJ112" s="663"/>
      <c r="AK112" s="663"/>
      <c r="AL112" s="663"/>
      <c r="AM112" s="663"/>
      <c r="AN112" s="663"/>
      <c r="AO112" s="663"/>
      <c r="AP112" s="663"/>
    </row>
    <row r="113" spans="2:42" ht="42" customHeight="1" x14ac:dyDescent="0.25">
      <c r="B113" s="397" t="s">
        <v>1560</v>
      </c>
      <c r="C113" s="398" t="s">
        <v>1561</v>
      </c>
      <c r="D113" s="397" t="s">
        <v>93</v>
      </c>
      <c r="E113" s="624" t="s">
        <v>180</v>
      </c>
      <c r="F113" s="624" t="s">
        <v>180</v>
      </c>
      <c r="G113" s="624" t="s">
        <v>180</v>
      </c>
      <c r="H113" s="663"/>
      <c r="I113" s="663"/>
      <c r="J113" s="663"/>
      <c r="K113" s="663"/>
      <c r="L113" s="663"/>
      <c r="M113" s="663"/>
      <c r="N113" s="663"/>
      <c r="O113" s="663"/>
      <c r="P113" s="663"/>
      <c r="Q113" s="663"/>
      <c r="R113" s="663"/>
      <c r="S113" s="663"/>
      <c r="T113" s="663"/>
      <c r="U113" s="663"/>
      <c r="V113" s="663"/>
      <c r="W113" s="663"/>
      <c r="X113" s="663"/>
      <c r="Y113" s="663"/>
      <c r="Z113" s="663"/>
      <c r="AA113" s="663"/>
      <c r="AB113" s="663"/>
      <c r="AC113" s="663"/>
      <c r="AD113" s="663"/>
      <c r="AE113" s="663"/>
      <c r="AF113" s="663"/>
      <c r="AG113" s="663"/>
      <c r="AH113" s="663"/>
      <c r="AI113" s="663"/>
      <c r="AJ113" s="663"/>
      <c r="AK113" s="663"/>
      <c r="AL113" s="663"/>
      <c r="AM113" s="663"/>
      <c r="AN113" s="663"/>
      <c r="AO113" s="663"/>
      <c r="AP113" s="663"/>
    </row>
    <row r="114" spans="2:42" ht="42" customHeight="1" x14ac:dyDescent="0.25">
      <c r="B114" s="397" t="s">
        <v>1562</v>
      </c>
      <c r="C114" s="398" t="s">
        <v>798</v>
      </c>
      <c r="D114" s="397" t="s">
        <v>93</v>
      </c>
      <c r="E114" s="624" t="s">
        <v>180</v>
      </c>
      <c r="F114" s="624" t="s">
        <v>180</v>
      </c>
      <c r="G114" s="624" t="s">
        <v>180</v>
      </c>
      <c r="H114" s="663"/>
      <c r="I114" s="663"/>
      <c r="J114" s="663"/>
      <c r="K114" s="663"/>
      <c r="L114" s="663"/>
      <c r="M114" s="663"/>
      <c r="N114" s="663"/>
      <c r="O114" s="663"/>
      <c r="P114" s="663"/>
      <c r="Q114" s="663"/>
      <c r="R114" s="663"/>
      <c r="S114" s="663"/>
      <c r="T114" s="663"/>
      <c r="U114" s="663"/>
      <c r="V114" s="663"/>
      <c r="W114" s="663"/>
      <c r="X114" s="663"/>
      <c r="Y114" s="663"/>
      <c r="Z114" s="663"/>
      <c r="AA114" s="663"/>
      <c r="AB114" s="663"/>
      <c r="AC114" s="663"/>
      <c r="AD114" s="663"/>
      <c r="AE114" s="663"/>
      <c r="AF114" s="663"/>
      <c r="AG114" s="663"/>
      <c r="AH114" s="663"/>
      <c r="AI114" s="663"/>
      <c r="AJ114" s="663"/>
      <c r="AK114" s="663"/>
      <c r="AL114" s="663"/>
      <c r="AM114" s="663"/>
      <c r="AN114" s="663"/>
      <c r="AO114" s="663"/>
      <c r="AP114" s="663"/>
    </row>
    <row r="115" spans="2:42" ht="42" customHeight="1" x14ac:dyDescent="0.25">
      <c r="B115" s="397" t="s">
        <v>1563</v>
      </c>
      <c r="C115" s="398" t="s">
        <v>799</v>
      </c>
      <c r="D115" s="397" t="s">
        <v>93</v>
      </c>
      <c r="E115" s="640" t="s">
        <v>180</v>
      </c>
      <c r="F115" s="640" t="s">
        <v>180</v>
      </c>
      <c r="G115" s="640" t="s">
        <v>180</v>
      </c>
      <c r="H115" s="663"/>
      <c r="I115" s="663"/>
      <c r="J115" s="663"/>
      <c r="K115" s="663"/>
      <c r="L115" s="663"/>
      <c r="M115" s="663"/>
      <c r="N115" s="663"/>
      <c r="O115" s="663"/>
      <c r="P115" s="663"/>
      <c r="Q115" s="663"/>
      <c r="R115" s="663"/>
      <c r="S115" s="663"/>
      <c r="T115" s="663"/>
      <c r="U115" s="663"/>
      <c r="V115" s="663"/>
      <c r="W115" s="663"/>
      <c r="X115" s="663"/>
      <c r="Y115" s="663"/>
      <c r="Z115" s="663"/>
      <c r="AA115" s="663"/>
      <c r="AB115" s="663"/>
      <c r="AC115" s="663"/>
      <c r="AD115" s="663"/>
      <c r="AE115" s="663"/>
      <c r="AF115" s="663"/>
      <c r="AG115" s="663"/>
      <c r="AH115" s="663"/>
      <c r="AI115" s="663"/>
      <c r="AJ115" s="663"/>
      <c r="AK115" s="663"/>
      <c r="AL115" s="663"/>
      <c r="AM115" s="663"/>
      <c r="AN115" s="663"/>
      <c r="AO115" s="663"/>
      <c r="AP115" s="663"/>
    </row>
    <row r="116" spans="2:42" ht="48" customHeight="1" x14ac:dyDescent="0.25">
      <c r="B116" s="416" t="s">
        <v>739</v>
      </c>
      <c r="C116" s="417" t="s">
        <v>800</v>
      </c>
      <c r="D116" s="416" t="s">
        <v>93</v>
      </c>
      <c r="E116" s="631" t="s">
        <v>180</v>
      </c>
      <c r="F116" s="631" t="s">
        <v>180</v>
      </c>
      <c r="G116" s="631" t="s">
        <v>180</v>
      </c>
      <c r="H116" s="662"/>
      <c r="I116" s="662"/>
      <c r="J116" s="662"/>
      <c r="K116" s="662"/>
      <c r="L116" s="662"/>
      <c r="M116" s="662"/>
      <c r="N116" s="662"/>
      <c r="O116" s="662"/>
      <c r="P116" s="662"/>
      <c r="Q116" s="662"/>
      <c r="R116" s="662"/>
      <c r="S116" s="662"/>
      <c r="T116" s="662"/>
      <c r="U116" s="662"/>
      <c r="V116" s="662"/>
      <c r="W116" s="662"/>
      <c r="X116" s="662"/>
      <c r="Y116" s="662"/>
      <c r="Z116" s="662"/>
      <c r="AA116" s="662"/>
      <c r="AB116" s="662"/>
      <c r="AC116" s="662"/>
      <c r="AD116" s="662"/>
      <c r="AE116" s="662"/>
      <c r="AF116" s="662"/>
      <c r="AG116" s="662"/>
      <c r="AH116" s="662"/>
      <c r="AI116" s="662"/>
      <c r="AJ116" s="662"/>
      <c r="AK116" s="662"/>
      <c r="AL116" s="662"/>
      <c r="AM116" s="662"/>
      <c r="AN116" s="662"/>
      <c r="AO116" s="662"/>
      <c r="AP116" s="662"/>
    </row>
    <row r="117" spans="2:42" ht="48" customHeight="1" x14ac:dyDescent="0.25">
      <c r="B117" s="416" t="s">
        <v>139</v>
      </c>
      <c r="C117" s="417" t="s">
        <v>801</v>
      </c>
      <c r="D117" s="416" t="s">
        <v>93</v>
      </c>
      <c r="E117" s="631" t="s">
        <v>180</v>
      </c>
      <c r="F117" s="631" t="s">
        <v>180</v>
      </c>
      <c r="G117" s="631" t="s">
        <v>180</v>
      </c>
      <c r="H117" s="662"/>
      <c r="I117" s="667">
        <f t="shared" ref="I117:AO117" si="63">SUBTOTAL(9,I118:I125)</f>
        <v>35.701666666666668</v>
      </c>
      <c r="J117" s="667">
        <f t="shared" si="63"/>
        <v>35.701666666666668</v>
      </c>
      <c r="K117" s="667">
        <f t="shared" si="63"/>
        <v>0</v>
      </c>
      <c r="L117" s="667">
        <f t="shared" si="63"/>
        <v>35.701666666666668</v>
      </c>
      <c r="M117" s="667">
        <f t="shared" si="63"/>
        <v>0</v>
      </c>
      <c r="N117" s="667">
        <f t="shared" si="63"/>
        <v>35.701666666666668</v>
      </c>
      <c r="O117" s="667">
        <f t="shared" si="63"/>
        <v>0</v>
      </c>
      <c r="P117" s="667">
        <f t="shared" si="63"/>
        <v>0</v>
      </c>
      <c r="Q117" s="667">
        <f t="shared" si="63"/>
        <v>0</v>
      </c>
      <c r="R117" s="667">
        <f t="shared" si="63"/>
        <v>0</v>
      </c>
      <c r="S117" s="667">
        <f t="shared" si="63"/>
        <v>0</v>
      </c>
      <c r="T117" s="667">
        <f t="shared" si="63"/>
        <v>0</v>
      </c>
      <c r="U117" s="667">
        <f t="shared" si="63"/>
        <v>0</v>
      </c>
      <c r="V117" s="667">
        <f t="shared" si="63"/>
        <v>0</v>
      </c>
      <c r="W117" s="667">
        <f t="shared" si="63"/>
        <v>0</v>
      </c>
      <c r="X117" s="667">
        <f t="shared" si="63"/>
        <v>0</v>
      </c>
      <c r="Y117" s="667">
        <f t="shared" si="63"/>
        <v>0</v>
      </c>
      <c r="Z117" s="667">
        <f t="shared" si="63"/>
        <v>0</v>
      </c>
      <c r="AA117" s="667">
        <f t="shared" si="63"/>
        <v>0</v>
      </c>
      <c r="AB117" s="667">
        <f t="shared" si="63"/>
        <v>0</v>
      </c>
      <c r="AC117" s="667">
        <f t="shared" si="63"/>
        <v>0</v>
      </c>
      <c r="AD117" s="667">
        <f t="shared" si="63"/>
        <v>0</v>
      </c>
      <c r="AE117" s="667">
        <f t="shared" si="63"/>
        <v>0</v>
      </c>
      <c r="AF117" s="667">
        <f t="shared" si="63"/>
        <v>0</v>
      </c>
      <c r="AG117" s="667">
        <f t="shared" si="63"/>
        <v>4.6875</v>
      </c>
      <c r="AH117" s="667">
        <f t="shared" si="63"/>
        <v>35.701666666666668</v>
      </c>
      <c r="AI117" s="667">
        <f t="shared" si="63"/>
        <v>35.701666666666668</v>
      </c>
      <c r="AJ117" s="667">
        <f t="shared" si="63"/>
        <v>11.346666666666668</v>
      </c>
      <c r="AK117" s="667">
        <f t="shared" si="63"/>
        <v>11.346666666666668</v>
      </c>
      <c r="AL117" s="667">
        <f t="shared" si="63"/>
        <v>28.889166666666668</v>
      </c>
      <c r="AM117" s="667">
        <f t="shared" si="63"/>
        <v>24.035</v>
      </c>
      <c r="AN117" s="667">
        <f t="shared" si="63"/>
        <v>75.9375</v>
      </c>
      <c r="AO117" s="667">
        <f t="shared" si="63"/>
        <v>75.770833333333329</v>
      </c>
      <c r="AP117" s="662"/>
    </row>
    <row r="118" spans="2:42" ht="42" customHeight="1" x14ac:dyDescent="0.25">
      <c r="B118" s="397" t="s">
        <v>141</v>
      </c>
      <c r="C118" s="398" t="s">
        <v>802</v>
      </c>
      <c r="D118" s="397" t="s">
        <v>93</v>
      </c>
      <c r="E118" s="624" t="s">
        <v>180</v>
      </c>
      <c r="F118" s="624" t="s">
        <v>180</v>
      </c>
      <c r="G118" s="624" t="s">
        <v>180</v>
      </c>
      <c r="H118" s="663"/>
      <c r="I118" s="663"/>
      <c r="J118" s="663"/>
      <c r="K118" s="663"/>
      <c r="L118" s="663"/>
      <c r="M118" s="663"/>
      <c r="N118" s="663"/>
      <c r="O118" s="663"/>
      <c r="P118" s="663"/>
      <c r="Q118" s="663"/>
      <c r="R118" s="663"/>
      <c r="S118" s="663"/>
      <c r="T118" s="663"/>
      <c r="U118" s="663"/>
      <c r="V118" s="663"/>
      <c r="W118" s="663"/>
      <c r="X118" s="663"/>
      <c r="Y118" s="663"/>
      <c r="Z118" s="663"/>
      <c r="AA118" s="663"/>
      <c r="AB118" s="663"/>
      <c r="AC118" s="663"/>
      <c r="AD118" s="663"/>
      <c r="AE118" s="663"/>
      <c r="AF118" s="663"/>
      <c r="AG118" s="663"/>
      <c r="AH118" s="663"/>
      <c r="AI118" s="663"/>
      <c r="AJ118" s="663"/>
      <c r="AK118" s="663"/>
      <c r="AL118" s="663"/>
      <c r="AM118" s="663"/>
      <c r="AN118" s="663"/>
      <c r="AO118" s="663"/>
      <c r="AP118" s="663"/>
    </row>
    <row r="119" spans="2:42" ht="42" customHeight="1" x14ac:dyDescent="0.25">
      <c r="B119" s="397" t="s">
        <v>143</v>
      </c>
      <c r="C119" s="398" t="s">
        <v>1564</v>
      </c>
      <c r="D119" s="397" t="s">
        <v>93</v>
      </c>
      <c r="E119" s="640" t="s">
        <v>180</v>
      </c>
      <c r="F119" s="640" t="s">
        <v>180</v>
      </c>
      <c r="G119" s="640" t="s">
        <v>180</v>
      </c>
      <c r="H119" s="663"/>
      <c r="I119" s="665">
        <f t="shared" ref="I119:AO119" si="64">SUBTOTAL(9,I120)</f>
        <v>35.701666666666668</v>
      </c>
      <c r="J119" s="665">
        <f t="shared" si="64"/>
        <v>35.701666666666668</v>
      </c>
      <c r="K119" s="665">
        <f t="shared" si="64"/>
        <v>0</v>
      </c>
      <c r="L119" s="665">
        <f t="shared" si="64"/>
        <v>35.701666666666668</v>
      </c>
      <c r="M119" s="665">
        <f t="shared" si="64"/>
        <v>0</v>
      </c>
      <c r="N119" s="665">
        <f t="shared" si="64"/>
        <v>35.701666666666668</v>
      </c>
      <c r="O119" s="665">
        <f t="shared" si="64"/>
        <v>0</v>
      </c>
      <c r="P119" s="665">
        <f t="shared" si="64"/>
        <v>0</v>
      </c>
      <c r="Q119" s="665">
        <f t="shared" si="64"/>
        <v>0</v>
      </c>
      <c r="R119" s="665">
        <f t="shared" si="64"/>
        <v>0</v>
      </c>
      <c r="S119" s="665">
        <f t="shared" si="64"/>
        <v>0</v>
      </c>
      <c r="T119" s="665">
        <f t="shared" si="64"/>
        <v>0</v>
      </c>
      <c r="U119" s="665">
        <f t="shared" si="64"/>
        <v>0</v>
      </c>
      <c r="V119" s="665">
        <f t="shared" si="64"/>
        <v>0</v>
      </c>
      <c r="W119" s="665">
        <f t="shared" si="64"/>
        <v>0</v>
      </c>
      <c r="X119" s="665">
        <f t="shared" si="64"/>
        <v>0</v>
      </c>
      <c r="Y119" s="665">
        <f t="shared" si="64"/>
        <v>0</v>
      </c>
      <c r="Z119" s="665">
        <f t="shared" si="64"/>
        <v>0</v>
      </c>
      <c r="AA119" s="665">
        <f t="shared" si="64"/>
        <v>0</v>
      </c>
      <c r="AB119" s="665">
        <f t="shared" si="64"/>
        <v>0</v>
      </c>
      <c r="AC119" s="665">
        <f t="shared" si="64"/>
        <v>0</v>
      </c>
      <c r="AD119" s="665">
        <f t="shared" si="64"/>
        <v>0</v>
      </c>
      <c r="AE119" s="665">
        <f t="shared" si="64"/>
        <v>0</v>
      </c>
      <c r="AF119" s="665">
        <f t="shared" si="64"/>
        <v>0</v>
      </c>
      <c r="AG119" s="665">
        <f t="shared" si="64"/>
        <v>0</v>
      </c>
      <c r="AH119" s="665">
        <f t="shared" si="64"/>
        <v>35.701666666666668</v>
      </c>
      <c r="AI119" s="665">
        <f t="shared" si="64"/>
        <v>35.701666666666668</v>
      </c>
      <c r="AJ119" s="665">
        <f t="shared" si="64"/>
        <v>0</v>
      </c>
      <c r="AK119" s="665">
        <f t="shared" si="64"/>
        <v>0</v>
      </c>
      <c r="AL119" s="665">
        <f t="shared" si="64"/>
        <v>0</v>
      </c>
      <c r="AM119" s="665">
        <f t="shared" si="64"/>
        <v>0</v>
      </c>
      <c r="AN119" s="665">
        <f t="shared" si="64"/>
        <v>35.701666666666668</v>
      </c>
      <c r="AO119" s="665">
        <f t="shared" si="64"/>
        <v>35.701666666666668</v>
      </c>
      <c r="AP119" s="663"/>
    </row>
    <row r="120" spans="2:42" ht="33" customHeight="1" x14ac:dyDescent="0.25">
      <c r="B120" s="67" t="s">
        <v>143</v>
      </c>
      <c r="C120" s="313" t="s">
        <v>1418</v>
      </c>
      <c r="D120" s="67" t="s">
        <v>1635</v>
      </c>
      <c r="E120" s="422" t="s">
        <v>673</v>
      </c>
      <c r="F120" s="318">
        <v>2025</v>
      </c>
      <c r="G120" s="318">
        <v>2025</v>
      </c>
      <c r="H120" s="173">
        <v>2025</v>
      </c>
      <c r="I120" s="169">
        <f>'2'!J120/1.2</f>
        <v>35.701666666666668</v>
      </c>
      <c r="J120" s="169">
        <f>'2'!M120/1.2</f>
        <v>35.701666666666668</v>
      </c>
      <c r="K120" s="169"/>
      <c r="L120" s="169">
        <f>SUM(M120:P120)</f>
        <v>35.701666666666668</v>
      </c>
      <c r="M120" s="169"/>
      <c r="N120" s="169">
        <f>'2'!J120/1.2</f>
        <v>35.701666666666668</v>
      </c>
      <c r="O120" s="173"/>
      <c r="P120" s="173"/>
      <c r="Q120" s="173"/>
      <c r="R120" s="173"/>
      <c r="S120" s="173"/>
      <c r="T120" s="173"/>
      <c r="U120" s="173"/>
      <c r="V120" s="173"/>
      <c r="W120" s="173"/>
      <c r="X120" s="173"/>
      <c r="Y120" s="173"/>
      <c r="Z120" s="173"/>
      <c r="AA120" s="173"/>
      <c r="AB120" s="173"/>
      <c r="AC120" s="173"/>
      <c r="AD120" s="173"/>
      <c r="AE120" s="173"/>
      <c r="AF120" s="173"/>
      <c r="AG120" s="173"/>
      <c r="AH120" s="169">
        <f>'2'!BD120/1.2</f>
        <v>35.701666666666668</v>
      </c>
      <c r="AI120" s="169">
        <f>'2'!BL120/1.2</f>
        <v>35.701666666666668</v>
      </c>
      <c r="AJ120" s="173"/>
      <c r="AK120" s="173"/>
      <c r="AL120" s="173"/>
      <c r="AM120" s="173"/>
      <c r="AN120" s="169">
        <f>AD120+AF120+AH120+AJ120+AL120</f>
        <v>35.701666666666668</v>
      </c>
      <c r="AO120" s="805">
        <f>AE120+AG120+AI120+AK120+AM120</f>
        <v>35.701666666666668</v>
      </c>
      <c r="AP120" s="336" t="str">
        <f>'2'!CR120</f>
        <v>Оставлено без изменения</v>
      </c>
    </row>
    <row r="121" spans="2:42" ht="42" customHeight="1" x14ac:dyDescent="0.25">
      <c r="B121" s="397" t="s">
        <v>740</v>
      </c>
      <c r="C121" s="398" t="s">
        <v>1565</v>
      </c>
      <c r="D121" s="397" t="s">
        <v>93</v>
      </c>
      <c r="E121" s="640" t="s">
        <v>180</v>
      </c>
      <c r="F121" s="640" t="s">
        <v>180</v>
      </c>
      <c r="G121" s="640" t="s">
        <v>180</v>
      </c>
      <c r="H121" s="663"/>
      <c r="I121" s="663"/>
      <c r="J121" s="663"/>
      <c r="K121" s="663"/>
      <c r="L121" s="663"/>
      <c r="M121" s="663"/>
      <c r="N121" s="663"/>
      <c r="O121" s="663"/>
      <c r="P121" s="663"/>
      <c r="Q121" s="663"/>
      <c r="R121" s="663"/>
      <c r="S121" s="663"/>
      <c r="T121" s="663"/>
      <c r="U121" s="663"/>
      <c r="V121" s="663"/>
      <c r="W121" s="663"/>
      <c r="X121" s="663"/>
      <c r="Y121" s="663"/>
      <c r="Z121" s="663"/>
      <c r="AA121" s="663"/>
      <c r="AB121" s="663"/>
      <c r="AC121" s="663"/>
      <c r="AD121" s="663"/>
      <c r="AE121" s="663"/>
      <c r="AF121" s="663"/>
      <c r="AG121" s="663"/>
      <c r="AH121" s="663"/>
      <c r="AI121" s="663"/>
      <c r="AJ121" s="663"/>
      <c r="AK121" s="663"/>
      <c r="AL121" s="663"/>
      <c r="AM121" s="663"/>
      <c r="AN121" s="663"/>
      <c r="AO121" s="663"/>
      <c r="AP121" s="663"/>
    </row>
    <row r="122" spans="2:42" ht="42" customHeight="1" x14ac:dyDescent="0.25">
      <c r="B122" s="397" t="s">
        <v>741</v>
      </c>
      <c r="C122" s="398" t="s">
        <v>1566</v>
      </c>
      <c r="D122" s="397" t="s">
        <v>93</v>
      </c>
      <c r="E122" s="624" t="s">
        <v>180</v>
      </c>
      <c r="F122" s="624" t="s">
        <v>180</v>
      </c>
      <c r="G122" s="624" t="s">
        <v>180</v>
      </c>
      <c r="H122" s="663"/>
      <c r="I122" s="665">
        <f t="shared" ref="I122:AO122" si="65">SUBTOTAL(9,I123:I125)</f>
        <v>0</v>
      </c>
      <c r="J122" s="665">
        <f t="shared" si="65"/>
        <v>0</v>
      </c>
      <c r="K122" s="665">
        <f t="shared" si="65"/>
        <v>0</v>
      </c>
      <c r="L122" s="665">
        <f t="shared" si="65"/>
        <v>0</v>
      </c>
      <c r="M122" s="665">
        <f t="shared" si="65"/>
        <v>0</v>
      </c>
      <c r="N122" s="665">
        <f t="shared" si="65"/>
        <v>0</v>
      </c>
      <c r="O122" s="665">
        <f t="shared" si="65"/>
        <v>0</v>
      </c>
      <c r="P122" s="665">
        <f t="shared" si="65"/>
        <v>0</v>
      </c>
      <c r="Q122" s="665">
        <f t="shared" si="65"/>
        <v>0</v>
      </c>
      <c r="R122" s="665">
        <f t="shared" si="65"/>
        <v>0</v>
      </c>
      <c r="S122" s="665">
        <f t="shared" si="65"/>
        <v>0</v>
      </c>
      <c r="T122" s="665">
        <f t="shared" si="65"/>
        <v>0</v>
      </c>
      <c r="U122" s="665">
        <f t="shared" si="65"/>
        <v>0</v>
      </c>
      <c r="V122" s="665">
        <f t="shared" si="65"/>
        <v>0</v>
      </c>
      <c r="W122" s="665">
        <f t="shared" si="65"/>
        <v>0</v>
      </c>
      <c r="X122" s="665">
        <f t="shared" si="65"/>
        <v>0</v>
      </c>
      <c r="Y122" s="665">
        <f t="shared" si="65"/>
        <v>0</v>
      </c>
      <c r="Z122" s="665">
        <f t="shared" si="65"/>
        <v>0</v>
      </c>
      <c r="AA122" s="665">
        <f t="shared" si="65"/>
        <v>0</v>
      </c>
      <c r="AB122" s="665">
        <f t="shared" si="65"/>
        <v>0</v>
      </c>
      <c r="AC122" s="665">
        <f t="shared" si="65"/>
        <v>0</v>
      </c>
      <c r="AD122" s="665">
        <f t="shared" si="65"/>
        <v>0</v>
      </c>
      <c r="AE122" s="665">
        <f t="shared" si="65"/>
        <v>0</v>
      </c>
      <c r="AF122" s="665">
        <f t="shared" si="65"/>
        <v>0</v>
      </c>
      <c r="AG122" s="665">
        <f t="shared" si="65"/>
        <v>4.6875</v>
      </c>
      <c r="AH122" s="665">
        <f t="shared" si="65"/>
        <v>0</v>
      </c>
      <c r="AI122" s="665">
        <f t="shared" si="65"/>
        <v>0</v>
      </c>
      <c r="AJ122" s="665">
        <f t="shared" si="65"/>
        <v>11.346666666666668</v>
      </c>
      <c r="AK122" s="665">
        <f t="shared" si="65"/>
        <v>11.346666666666668</v>
      </c>
      <c r="AL122" s="665">
        <f t="shared" si="65"/>
        <v>28.889166666666668</v>
      </c>
      <c r="AM122" s="665">
        <f t="shared" si="65"/>
        <v>24.035</v>
      </c>
      <c r="AN122" s="665">
        <f t="shared" si="65"/>
        <v>40.235833333333332</v>
      </c>
      <c r="AO122" s="665">
        <f t="shared" si="65"/>
        <v>40.069166666666668</v>
      </c>
      <c r="AP122" s="663"/>
    </row>
    <row r="123" spans="2:42" ht="33" customHeight="1" x14ac:dyDescent="0.25">
      <c r="B123" s="67" t="s">
        <v>741</v>
      </c>
      <c r="C123" s="313" t="s">
        <v>1492</v>
      </c>
      <c r="D123" s="67" t="s">
        <v>1639</v>
      </c>
      <c r="E123" s="657" t="s">
        <v>673</v>
      </c>
      <c r="F123" s="322">
        <v>2026</v>
      </c>
      <c r="G123" s="322">
        <v>2026</v>
      </c>
      <c r="H123" s="173">
        <v>2026</v>
      </c>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69"/>
      <c r="AH123" s="169"/>
      <c r="AI123" s="173"/>
      <c r="AJ123" s="169">
        <f>'2'!BN123/1.2</f>
        <v>11.346666666666668</v>
      </c>
      <c r="AK123" s="169">
        <f>'2'!BV123/1.2</f>
        <v>11.346666666666668</v>
      </c>
      <c r="AL123" s="169"/>
      <c r="AM123" s="173"/>
      <c r="AN123" s="169">
        <f t="shared" ref="AN123:AO125" si="66">AD123+AF123+AH123+AJ123+AL123</f>
        <v>11.346666666666668</v>
      </c>
      <c r="AO123" s="805">
        <f t="shared" si="66"/>
        <v>11.346666666666668</v>
      </c>
      <c r="AP123" s="336" t="str">
        <f>'2'!CR123</f>
        <v>Оставлено без изменения</v>
      </c>
    </row>
    <row r="124" spans="2:42" ht="33" customHeight="1" x14ac:dyDescent="0.25">
      <c r="B124" s="67" t="s">
        <v>741</v>
      </c>
      <c r="C124" s="313" t="s">
        <v>1502</v>
      </c>
      <c r="D124" s="67" t="s">
        <v>1644</v>
      </c>
      <c r="E124" s="657" t="s">
        <v>673</v>
      </c>
      <c r="F124" s="318">
        <v>2027</v>
      </c>
      <c r="G124" s="318">
        <v>2027</v>
      </c>
      <c r="H124" s="173">
        <v>2024</v>
      </c>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69">
        <v>0</v>
      </c>
      <c r="AG124" s="169">
        <f>'2'!BB124/1.2</f>
        <v>4.6875</v>
      </c>
      <c r="AH124" s="169"/>
      <c r="AI124" s="173"/>
      <c r="AJ124" s="169"/>
      <c r="AK124" s="169"/>
      <c r="AL124" s="169">
        <f>'2'!BX124/1.2</f>
        <v>4.854166666666667</v>
      </c>
      <c r="AM124" s="169">
        <v>0</v>
      </c>
      <c r="AN124" s="169">
        <f t="shared" si="66"/>
        <v>4.854166666666667</v>
      </c>
      <c r="AO124" s="805">
        <f t="shared" si="66"/>
        <v>4.6875</v>
      </c>
      <c r="AP124" s="336" t="str">
        <f>'2'!CR124</f>
        <v>Перемещение по годам</v>
      </c>
    </row>
    <row r="125" spans="2:42" ht="33" customHeight="1" x14ac:dyDescent="0.25">
      <c r="B125" s="67" t="s">
        <v>741</v>
      </c>
      <c r="C125" s="313" t="s">
        <v>1500</v>
      </c>
      <c r="D125" s="67" t="s">
        <v>1645</v>
      </c>
      <c r="E125" s="657" t="s">
        <v>673</v>
      </c>
      <c r="F125" s="318">
        <v>2027</v>
      </c>
      <c r="G125" s="318">
        <v>2027</v>
      </c>
      <c r="H125" s="173">
        <v>2027</v>
      </c>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69"/>
      <c r="AH125" s="169"/>
      <c r="AI125" s="173"/>
      <c r="AJ125" s="169"/>
      <c r="AK125" s="169"/>
      <c r="AL125" s="169">
        <f>'2'!BX125/1.2</f>
        <v>24.035</v>
      </c>
      <c r="AM125" s="173">
        <f>'2'!CF125/1.2</f>
        <v>24.035</v>
      </c>
      <c r="AN125" s="169">
        <f t="shared" si="66"/>
        <v>24.035</v>
      </c>
      <c r="AO125" s="805">
        <f t="shared" si="66"/>
        <v>24.035</v>
      </c>
      <c r="AP125" s="336" t="str">
        <f>'2'!CR125</f>
        <v>Оставлено без изменения</v>
      </c>
    </row>
    <row r="126" spans="2:42" ht="48" customHeight="1" x14ac:dyDescent="0.25">
      <c r="B126" s="646" t="s">
        <v>145</v>
      </c>
      <c r="C126" s="417" t="s">
        <v>803</v>
      </c>
      <c r="D126" s="416" t="s">
        <v>93</v>
      </c>
      <c r="E126" s="661" t="s">
        <v>180</v>
      </c>
      <c r="F126" s="661" t="s">
        <v>180</v>
      </c>
      <c r="G126" s="661" t="s">
        <v>180</v>
      </c>
      <c r="H126" s="667"/>
      <c r="I126" s="667">
        <f t="shared" ref="I126:AO126" si="67">SUBTOTAL(9,I127:I133)</f>
        <v>39.480000000000004</v>
      </c>
      <c r="J126" s="667">
        <f t="shared" si="67"/>
        <v>39.480000000000004</v>
      </c>
      <c r="K126" s="667">
        <f t="shared" si="67"/>
        <v>0</v>
      </c>
      <c r="L126" s="667">
        <f t="shared" si="67"/>
        <v>39.480000000000004</v>
      </c>
      <c r="M126" s="667">
        <f t="shared" si="67"/>
        <v>0</v>
      </c>
      <c r="N126" s="667">
        <f t="shared" si="67"/>
        <v>39.480000000000004</v>
      </c>
      <c r="O126" s="667">
        <f t="shared" si="67"/>
        <v>0</v>
      </c>
      <c r="P126" s="667">
        <f t="shared" si="67"/>
        <v>0</v>
      </c>
      <c r="Q126" s="667">
        <f t="shared" si="67"/>
        <v>0</v>
      </c>
      <c r="R126" s="667">
        <f t="shared" si="67"/>
        <v>0</v>
      </c>
      <c r="S126" s="667">
        <f t="shared" si="67"/>
        <v>0</v>
      </c>
      <c r="T126" s="667">
        <f t="shared" si="67"/>
        <v>0</v>
      </c>
      <c r="U126" s="667">
        <f t="shared" si="67"/>
        <v>0</v>
      </c>
      <c r="V126" s="667">
        <f t="shared" si="67"/>
        <v>0</v>
      </c>
      <c r="W126" s="667">
        <f t="shared" si="67"/>
        <v>0</v>
      </c>
      <c r="X126" s="667">
        <f t="shared" si="67"/>
        <v>0</v>
      </c>
      <c r="Y126" s="667">
        <f t="shared" si="67"/>
        <v>0</v>
      </c>
      <c r="Z126" s="667">
        <f t="shared" si="67"/>
        <v>0</v>
      </c>
      <c r="AA126" s="667">
        <f t="shared" si="67"/>
        <v>0</v>
      </c>
      <c r="AB126" s="667">
        <f t="shared" si="67"/>
        <v>0</v>
      </c>
      <c r="AC126" s="667">
        <f t="shared" si="67"/>
        <v>0</v>
      </c>
      <c r="AD126" s="667">
        <f t="shared" si="67"/>
        <v>8.3333333333333339</v>
      </c>
      <c r="AE126" s="667">
        <f t="shared" si="67"/>
        <v>8.3333333333333339</v>
      </c>
      <c r="AF126" s="667">
        <f t="shared" si="67"/>
        <v>25.230833333333333</v>
      </c>
      <c r="AG126" s="667">
        <f t="shared" si="67"/>
        <v>15.689166666666669</v>
      </c>
      <c r="AH126" s="667">
        <f t="shared" si="67"/>
        <v>8.8350000000000009</v>
      </c>
      <c r="AI126" s="667">
        <f t="shared" si="67"/>
        <v>8.8350000000000009</v>
      </c>
      <c r="AJ126" s="667">
        <f t="shared" si="67"/>
        <v>0</v>
      </c>
      <c r="AK126" s="667">
        <f t="shared" si="67"/>
        <v>0</v>
      </c>
      <c r="AL126" s="667">
        <f t="shared" si="67"/>
        <v>0</v>
      </c>
      <c r="AM126" s="667">
        <f t="shared" si="67"/>
        <v>0</v>
      </c>
      <c r="AN126" s="667">
        <f t="shared" si="67"/>
        <v>42.399166666666666</v>
      </c>
      <c r="AO126" s="667">
        <f t="shared" si="67"/>
        <v>32.857500000000002</v>
      </c>
      <c r="AP126" s="662"/>
    </row>
    <row r="127" spans="2:42" ht="42" customHeight="1" x14ac:dyDescent="0.25">
      <c r="B127" s="397" t="s">
        <v>147</v>
      </c>
      <c r="C127" s="398" t="s">
        <v>1567</v>
      </c>
      <c r="D127" s="397" t="s">
        <v>93</v>
      </c>
      <c r="E127" s="640" t="s">
        <v>180</v>
      </c>
      <c r="F127" s="640" t="s">
        <v>180</v>
      </c>
      <c r="G127" s="640" t="s">
        <v>180</v>
      </c>
      <c r="H127" s="663"/>
      <c r="I127" s="665">
        <f t="shared" ref="I127:AO127" si="68">SUBTOTAL(9,I128:I130)</f>
        <v>39.480000000000004</v>
      </c>
      <c r="J127" s="665">
        <f t="shared" si="68"/>
        <v>39.480000000000004</v>
      </c>
      <c r="K127" s="665">
        <f t="shared" si="68"/>
        <v>0</v>
      </c>
      <c r="L127" s="665">
        <f t="shared" si="68"/>
        <v>39.480000000000004</v>
      </c>
      <c r="M127" s="665">
        <f t="shared" si="68"/>
        <v>0</v>
      </c>
      <c r="N127" s="665">
        <f t="shared" si="68"/>
        <v>39.480000000000004</v>
      </c>
      <c r="O127" s="665">
        <f t="shared" si="68"/>
        <v>0</v>
      </c>
      <c r="P127" s="665">
        <f t="shared" si="68"/>
        <v>0</v>
      </c>
      <c r="Q127" s="665">
        <f t="shared" si="68"/>
        <v>0</v>
      </c>
      <c r="R127" s="665">
        <f t="shared" si="68"/>
        <v>0</v>
      </c>
      <c r="S127" s="665">
        <f t="shared" si="68"/>
        <v>0</v>
      </c>
      <c r="T127" s="665">
        <f t="shared" si="68"/>
        <v>0</v>
      </c>
      <c r="U127" s="665">
        <f t="shared" si="68"/>
        <v>0</v>
      </c>
      <c r="V127" s="665">
        <f t="shared" si="68"/>
        <v>0</v>
      </c>
      <c r="W127" s="665">
        <f t="shared" si="68"/>
        <v>0</v>
      </c>
      <c r="X127" s="665">
        <f t="shared" si="68"/>
        <v>0</v>
      </c>
      <c r="Y127" s="665">
        <f t="shared" si="68"/>
        <v>0</v>
      </c>
      <c r="Z127" s="665">
        <f t="shared" si="68"/>
        <v>0</v>
      </c>
      <c r="AA127" s="665">
        <f t="shared" si="68"/>
        <v>0</v>
      </c>
      <c r="AB127" s="665">
        <f t="shared" si="68"/>
        <v>0</v>
      </c>
      <c r="AC127" s="665">
        <f t="shared" si="68"/>
        <v>0</v>
      </c>
      <c r="AD127" s="665">
        <f t="shared" si="68"/>
        <v>8.3333333333333339</v>
      </c>
      <c r="AE127" s="665">
        <f t="shared" si="68"/>
        <v>8.3333333333333339</v>
      </c>
      <c r="AF127" s="665">
        <f t="shared" si="68"/>
        <v>25.230833333333333</v>
      </c>
      <c r="AG127" s="665">
        <f t="shared" si="68"/>
        <v>15.689166666666669</v>
      </c>
      <c r="AH127" s="665">
        <f t="shared" si="68"/>
        <v>8.8350000000000009</v>
      </c>
      <c r="AI127" s="665">
        <f t="shared" si="68"/>
        <v>8.8350000000000009</v>
      </c>
      <c r="AJ127" s="665">
        <f t="shared" si="68"/>
        <v>0</v>
      </c>
      <c r="AK127" s="665">
        <f t="shared" si="68"/>
        <v>0</v>
      </c>
      <c r="AL127" s="665">
        <f t="shared" si="68"/>
        <v>0</v>
      </c>
      <c r="AM127" s="665">
        <f t="shared" si="68"/>
        <v>0</v>
      </c>
      <c r="AN127" s="665">
        <f t="shared" si="68"/>
        <v>42.399166666666666</v>
      </c>
      <c r="AO127" s="665">
        <f t="shared" si="68"/>
        <v>32.857500000000002</v>
      </c>
      <c r="AP127" s="663"/>
    </row>
    <row r="128" spans="2:42" ht="33" customHeight="1" x14ac:dyDescent="0.25">
      <c r="B128" s="67" t="s">
        <v>147</v>
      </c>
      <c r="C128" s="679" t="s">
        <v>1431</v>
      </c>
      <c r="D128" s="680" t="s">
        <v>1625</v>
      </c>
      <c r="E128" s="681" t="s">
        <v>673</v>
      </c>
      <c r="F128" s="682">
        <v>2024</v>
      </c>
      <c r="G128" s="682">
        <v>2024</v>
      </c>
      <c r="H128" s="173">
        <v>2024</v>
      </c>
      <c r="I128" s="169">
        <f>'2'!J128/1.2</f>
        <v>2.7533333333333334</v>
      </c>
      <c r="J128" s="169">
        <f>'2'!M128/1.2</f>
        <v>2.7533333333333334</v>
      </c>
      <c r="K128" s="169"/>
      <c r="L128" s="169">
        <f>SUM(M128:P128)</f>
        <v>2.7533333333333334</v>
      </c>
      <c r="M128" s="173"/>
      <c r="N128" s="169">
        <f>'2'!J128/1.2</f>
        <v>2.7533333333333334</v>
      </c>
      <c r="O128" s="173"/>
      <c r="P128" s="173"/>
      <c r="Q128" s="173"/>
      <c r="R128" s="173"/>
      <c r="S128" s="173"/>
      <c r="T128" s="173"/>
      <c r="U128" s="173"/>
      <c r="V128" s="173"/>
      <c r="W128" s="173"/>
      <c r="X128" s="173"/>
      <c r="Y128" s="173"/>
      <c r="Z128" s="173"/>
      <c r="AA128" s="173"/>
      <c r="AB128" s="173"/>
      <c r="AC128" s="173"/>
      <c r="AD128" s="173"/>
      <c r="AE128" s="169"/>
      <c r="AF128" s="169">
        <f>'2'!AT128/1.2</f>
        <v>2.7533333333333334</v>
      </c>
      <c r="AG128" s="169">
        <f>'2'!BB128/1.2</f>
        <v>2.7533333333333334</v>
      </c>
      <c r="AH128" s="173"/>
      <c r="AI128" s="173"/>
      <c r="AJ128" s="173"/>
      <c r="AK128" s="173"/>
      <c r="AL128" s="173"/>
      <c r="AM128" s="173"/>
      <c r="AN128" s="169">
        <f t="shared" ref="AN128:AO130" si="69">AD128+AF128+AH128+AJ128+AL128</f>
        <v>2.7533333333333334</v>
      </c>
      <c r="AO128" s="805">
        <f t="shared" si="69"/>
        <v>2.7533333333333334</v>
      </c>
      <c r="AP128" s="336" t="str">
        <f>'2'!CR128</f>
        <v>Оставлено без изменения</v>
      </c>
    </row>
    <row r="129" spans="2:42" ht="33" customHeight="1" x14ac:dyDescent="0.25">
      <c r="B129" s="67" t="s">
        <v>147</v>
      </c>
      <c r="C129" s="394" t="s">
        <v>1432</v>
      </c>
      <c r="D129" s="67" t="s">
        <v>1626</v>
      </c>
      <c r="E129" s="422" t="s">
        <v>673</v>
      </c>
      <c r="F129" s="318">
        <v>2024</v>
      </c>
      <c r="G129" s="318">
        <v>2024</v>
      </c>
      <c r="H129" s="173">
        <v>2024</v>
      </c>
      <c r="I129" s="169"/>
      <c r="J129" s="169"/>
      <c r="K129" s="169"/>
      <c r="L129" s="169">
        <f>SUM(M129:P129)</f>
        <v>0</v>
      </c>
      <c r="M129" s="173"/>
      <c r="N129" s="169"/>
      <c r="O129" s="173"/>
      <c r="P129" s="173"/>
      <c r="Q129" s="173"/>
      <c r="R129" s="173"/>
      <c r="S129" s="173"/>
      <c r="T129" s="173"/>
      <c r="U129" s="173"/>
      <c r="V129" s="173"/>
      <c r="W129" s="173"/>
      <c r="X129" s="173"/>
      <c r="Y129" s="173"/>
      <c r="Z129" s="173"/>
      <c r="AA129" s="173"/>
      <c r="AB129" s="173"/>
      <c r="AC129" s="173"/>
      <c r="AD129" s="173"/>
      <c r="AE129" s="169"/>
      <c r="AF129" s="169">
        <f>'2'!AT129/1.2</f>
        <v>2.9191666666666669</v>
      </c>
      <c r="AG129" s="169">
        <f>'2'!BB129/1.2</f>
        <v>2.9191666666666669</v>
      </c>
      <c r="AH129" s="173"/>
      <c r="AI129" s="173"/>
      <c r="AJ129" s="173"/>
      <c r="AK129" s="173"/>
      <c r="AL129" s="173"/>
      <c r="AM129" s="173"/>
      <c r="AN129" s="169">
        <f t="shared" si="69"/>
        <v>2.9191666666666669</v>
      </c>
      <c r="AO129" s="805">
        <f t="shared" si="69"/>
        <v>2.9191666666666669</v>
      </c>
      <c r="AP129" s="336" t="str">
        <f>'2'!CR129</f>
        <v>Оставлено без изменения</v>
      </c>
    </row>
    <row r="130" spans="2:42" ht="33" customHeight="1" x14ac:dyDescent="0.25">
      <c r="B130" s="67" t="s">
        <v>147</v>
      </c>
      <c r="C130" s="313" t="s">
        <v>1503</v>
      </c>
      <c r="D130" s="67" t="s">
        <v>1620</v>
      </c>
      <c r="E130" s="422" t="s">
        <v>673</v>
      </c>
      <c r="F130" s="318">
        <v>2023</v>
      </c>
      <c r="G130" s="318">
        <v>2025</v>
      </c>
      <c r="H130" s="173">
        <v>2025</v>
      </c>
      <c r="I130" s="169">
        <f>'2'!J130/1.2</f>
        <v>36.726666666666674</v>
      </c>
      <c r="J130" s="169">
        <f>'2'!M130/1.2</f>
        <v>36.726666666666674</v>
      </c>
      <c r="K130" s="169"/>
      <c r="L130" s="169">
        <f>SUM(M130:P130)</f>
        <v>36.726666666666674</v>
      </c>
      <c r="M130" s="173"/>
      <c r="N130" s="169">
        <f>'2'!J130/1.2</f>
        <v>36.726666666666674</v>
      </c>
      <c r="O130" s="173"/>
      <c r="P130" s="173"/>
      <c r="Q130" s="173"/>
      <c r="R130" s="173"/>
      <c r="S130" s="173"/>
      <c r="T130" s="173"/>
      <c r="U130" s="173"/>
      <c r="V130" s="173"/>
      <c r="W130" s="173"/>
      <c r="X130" s="173"/>
      <c r="Y130" s="173"/>
      <c r="Z130" s="173"/>
      <c r="AA130" s="173"/>
      <c r="AB130" s="173"/>
      <c r="AC130" s="173"/>
      <c r="AD130" s="169">
        <f>'2'!AJ130/1.2</f>
        <v>8.3333333333333339</v>
      </c>
      <c r="AE130" s="169">
        <f>'2'!AR130/1.2</f>
        <v>8.3333333333333339</v>
      </c>
      <c r="AF130" s="169">
        <f>'2'!AT130/1.2</f>
        <v>19.558333333333334</v>
      </c>
      <c r="AG130" s="169">
        <f>'2'!BB130/1.2</f>
        <v>10.016666666666667</v>
      </c>
      <c r="AH130" s="173">
        <f>'2'!BD130/1.2</f>
        <v>8.8350000000000009</v>
      </c>
      <c r="AI130" s="173">
        <f>'2'!BL130/1.2</f>
        <v>8.8350000000000009</v>
      </c>
      <c r="AJ130" s="173"/>
      <c r="AK130" s="173"/>
      <c r="AL130" s="173"/>
      <c r="AM130" s="173"/>
      <c r="AN130" s="169">
        <f t="shared" si="69"/>
        <v>36.726666666666667</v>
      </c>
      <c r="AO130" s="805">
        <f t="shared" si="69"/>
        <v>27.185000000000002</v>
      </c>
      <c r="AP130" s="336" t="str">
        <f>'2'!CR130</f>
        <v>Оставлено без изменения</v>
      </c>
    </row>
    <row r="131" spans="2:42" ht="42" customHeight="1" x14ac:dyDescent="0.25">
      <c r="B131" s="397" t="s">
        <v>149</v>
      </c>
      <c r="C131" s="398" t="s">
        <v>1568</v>
      </c>
      <c r="D131" s="397" t="s">
        <v>93</v>
      </c>
      <c r="E131" s="640" t="s">
        <v>180</v>
      </c>
      <c r="F131" s="640" t="s">
        <v>180</v>
      </c>
      <c r="G131" s="640" t="s">
        <v>180</v>
      </c>
      <c r="H131" s="663"/>
      <c r="I131" s="663"/>
      <c r="J131" s="663"/>
      <c r="K131" s="663"/>
      <c r="L131" s="663"/>
      <c r="M131" s="663"/>
      <c r="N131" s="663"/>
      <c r="O131" s="663"/>
      <c r="P131" s="663"/>
      <c r="Q131" s="663"/>
      <c r="R131" s="663"/>
      <c r="S131" s="663"/>
      <c r="T131" s="663"/>
      <c r="U131" s="663"/>
      <c r="V131" s="663"/>
      <c r="W131" s="663"/>
      <c r="X131" s="663"/>
      <c r="Y131" s="663"/>
      <c r="Z131" s="663"/>
      <c r="AA131" s="663"/>
      <c r="AB131" s="663"/>
      <c r="AC131" s="663"/>
      <c r="AD131" s="663"/>
      <c r="AE131" s="663"/>
      <c r="AF131" s="663"/>
      <c r="AG131" s="663"/>
      <c r="AH131" s="663"/>
      <c r="AI131" s="663"/>
      <c r="AJ131" s="663"/>
      <c r="AK131" s="663"/>
      <c r="AL131" s="663"/>
      <c r="AM131" s="663"/>
      <c r="AN131" s="640"/>
      <c r="AO131" s="663"/>
      <c r="AP131" s="663"/>
    </row>
    <row r="132" spans="2:42" ht="42" customHeight="1" x14ac:dyDescent="0.25">
      <c r="B132" s="397" t="s">
        <v>151</v>
      </c>
      <c r="C132" s="398" t="s">
        <v>1569</v>
      </c>
      <c r="D132" s="397" t="s">
        <v>93</v>
      </c>
      <c r="E132" s="640" t="s">
        <v>180</v>
      </c>
      <c r="F132" s="640" t="s">
        <v>180</v>
      </c>
      <c r="G132" s="640" t="s">
        <v>180</v>
      </c>
      <c r="H132" s="663"/>
      <c r="I132" s="663"/>
      <c r="J132" s="663"/>
      <c r="K132" s="663"/>
      <c r="L132" s="663"/>
      <c r="M132" s="663"/>
      <c r="N132" s="663"/>
      <c r="O132" s="663"/>
      <c r="P132" s="663"/>
      <c r="Q132" s="663"/>
      <c r="R132" s="663"/>
      <c r="S132" s="663"/>
      <c r="T132" s="663"/>
      <c r="U132" s="663"/>
      <c r="V132" s="663"/>
      <c r="W132" s="663"/>
      <c r="X132" s="663"/>
      <c r="Y132" s="663"/>
      <c r="Z132" s="663"/>
      <c r="AA132" s="663"/>
      <c r="AB132" s="663"/>
      <c r="AC132" s="663"/>
      <c r="AD132" s="663"/>
      <c r="AE132" s="663"/>
      <c r="AF132" s="663"/>
      <c r="AG132" s="663"/>
      <c r="AH132" s="663"/>
      <c r="AI132" s="663"/>
      <c r="AJ132" s="663"/>
      <c r="AK132" s="663"/>
      <c r="AL132" s="663"/>
      <c r="AM132" s="663"/>
      <c r="AN132" s="640"/>
      <c r="AO132" s="663"/>
      <c r="AP132" s="663"/>
    </row>
    <row r="133" spans="2:42" ht="42" customHeight="1" x14ac:dyDescent="0.25">
      <c r="B133" s="397" t="s">
        <v>153</v>
      </c>
      <c r="C133" s="398" t="s">
        <v>1570</v>
      </c>
      <c r="D133" s="397" t="s">
        <v>93</v>
      </c>
      <c r="E133" s="640" t="s">
        <v>180</v>
      </c>
      <c r="F133" s="640" t="s">
        <v>180</v>
      </c>
      <c r="G133" s="640" t="s">
        <v>180</v>
      </c>
      <c r="H133" s="663"/>
      <c r="I133" s="663"/>
      <c r="J133" s="663"/>
      <c r="K133" s="663"/>
      <c r="L133" s="663"/>
      <c r="M133" s="663"/>
      <c r="N133" s="663"/>
      <c r="O133" s="663"/>
      <c r="P133" s="663"/>
      <c r="Q133" s="663"/>
      <c r="R133" s="663"/>
      <c r="S133" s="663"/>
      <c r="T133" s="663"/>
      <c r="U133" s="663"/>
      <c r="V133" s="663"/>
      <c r="W133" s="663"/>
      <c r="X133" s="663"/>
      <c r="Y133" s="663"/>
      <c r="Z133" s="663"/>
      <c r="AA133" s="663"/>
      <c r="AB133" s="663"/>
      <c r="AC133" s="663"/>
      <c r="AD133" s="663"/>
      <c r="AE133" s="663"/>
      <c r="AF133" s="663"/>
      <c r="AG133" s="663"/>
      <c r="AH133" s="663"/>
      <c r="AI133" s="663"/>
      <c r="AJ133" s="663"/>
      <c r="AK133" s="663"/>
      <c r="AL133" s="663"/>
      <c r="AM133" s="663"/>
      <c r="AN133" s="640"/>
      <c r="AO133" s="663"/>
      <c r="AP133" s="663"/>
    </row>
    <row r="134" spans="2:42" ht="48" customHeight="1" x14ac:dyDescent="0.25">
      <c r="B134" s="416" t="s">
        <v>163</v>
      </c>
      <c r="C134" s="417" t="s">
        <v>806</v>
      </c>
      <c r="D134" s="416" t="s">
        <v>93</v>
      </c>
      <c r="E134" s="661" t="s">
        <v>180</v>
      </c>
      <c r="F134" s="661" t="s">
        <v>180</v>
      </c>
      <c r="G134" s="661" t="s">
        <v>180</v>
      </c>
      <c r="H134" s="662"/>
      <c r="I134" s="662"/>
      <c r="J134" s="662"/>
      <c r="K134" s="662"/>
      <c r="L134" s="662"/>
      <c r="M134" s="662"/>
      <c r="N134" s="662"/>
      <c r="O134" s="662"/>
      <c r="P134" s="662"/>
      <c r="Q134" s="662"/>
      <c r="R134" s="662"/>
      <c r="S134" s="662"/>
      <c r="T134" s="662"/>
      <c r="U134" s="662"/>
      <c r="V134" s="662"/>
      <c r="W134" s="662"/>
      <c r="X134" s="662"/>
      <c r="Y134" s="662"/>
      <c r="Z134" s="662"/>
      <c r="AA134" s="662"/>
      <c r="AB134" s="662"/>
      <c r="AC134" s="662"/>
      <c r="AD134" s="662"/>
      <c r="AE134" s="662"/>
      <c r="AF134" s="662"/>
      <c r="AG134" s="662"/>
      <c r="AH134" s="662"/>
      <c r="AI134" s="662"/>
      <c r="AJ134" s="662"/>
      <c r="AK134" s="662"/>
      <c r="AL134" s="662"/>
      <c r="AM134" s="662"/>
      <c r="AN134" s="661"/>
      <c r="AO134" s="662"/>
      <c r="AP134" s="662"/>
    </row>
    <row r="135" spans="2:42" ht="48" customHeight="1" x14ac:dyDescent="0.25">
      <c r="B135" s="416" t="s">
        <v>165</v>
      </c>
      <c r="C135" s="417" t="s">
        <v>808</v>
      </c>
      <c r="D135" s="416" t="s">
        <v>93</v>
      </c>
      <c r="E135" s="661" t="s">
        <v>180</v>
      </c>
      <c r="F135" s="661" t="s">
        <v>180</v>
      </c>
      <c r="G135" s="661" t="s">
        <v>180</v>
      </c>
      <c r="H135" s="662"/>
      <c r="I135" s="662"/>
      <c r="J135" s="662"/>
      <c r="K135" s="662"/>
      <c r="L135" s="662"/>
      <c r="M135" s="662"/>
      <c r="N135" s="662"/>
      <c r="O135" s="662"/>
      <c r="P135" s="662"/>
      <c r="Q135" s="662"/>
      <c r="R135" s="662"/>
      <c r="S135" s="662"/>
      <c r="T135" s="662"/>
      <c r="U135" s="662"/>
      <c r="V135" s="662"/>
      <c r="W135" s="662"/>
      <c r="X135" s="662"/>
      <c r="Y135" s="662"/>
      <c r="Z135" s="662"/>
      <c r="AA135" s="662"/>
      <c r="AB135" s="662"/>
      <c r="AC135" s="662"/>
      <c r="AD135" s="662"/>
      <c r="AE135" s="662"/>
      <c r="AF135" s="662"/>
      <c r="AG135" s="662"/>
      <c r="AH135" s="662"/>
      <c r="AI135" s="662"/>
      <c r="AJ135" s="662"/>
      <c r="AK135" s="662"/>
      <c r="AL135" s="662"/>
      <c r="AM135" s="662"/>
      <c r="AN135" s="661"/>
      <c r="AO135" s="662"/>
      <c r="AP135" s="662"/>
    </row>
    <row r="136" spans="2:42" ht="42" customHeight="1" x14ac:dyDescent="0.25">
      <c r="B136" s="397" t="s">
        <v>1571</v>
      </c>
      <c r="C136" s="398" t="s">
        <v>809</v>
      </c>
      <c r="D136" s="397" t="s">
        <v>93</v>
      </c>
      <c r="E136" s="640" t="s">
        <v>180</v>
      </c>
      <c r="F136" s="640" t="s">
        <v>180</v>
      </c>
      <c r="G136" s="640" t="s">
        <v>180</v>
      </c>
      <c r="H136" s="663"/>
      <c r="I136" s="663"/>
      <c r="J136" s="663"/>
      <c r="K136" s="663"/>
      <c r="L136" s="663"/>
      <c r="M136" s="663"/>
      <c r="N136" s="663"/>
      <c r="O136" s="663"/>
      <c r="P136" s="663"/>
      <c r="Q136" s="663"/>
      <c r="R136" s="663"/>
      <c r="S136" s="663"/>
      <c r="T136" s="663"/>
      <c r="U136" s="663"/>
      <c r="V136" s="663"/>
      <c r="W136" s="663"/>
      <c r="X136" s="663"/>
      <c r="Y136" s="663"/>
      <c r="Z136" s="663"/>
      <c r="AA136" s="663"/>
      <c r="AB136" s="663"/>
      <c r="AC136" s="663"/>
      <c r="AD136" s="663"/>
      <c r="AE136" s="663"/>
      <c r="AF136" s="663"/>
      <c r="AG136" s="663"/>
      <c r="AH136" s="663"/>
      <c r="AI136" s="663"/>
      <c r="AJ136" s="663"/>
      <c r="AK136" s="663"/>
      <c r="AL136" s="663"/>
      <c r="AM136" s="663"/>
      <c r="AN136" s="640"/>
      <c r="AO136" s="663"/>
      <c r="AP136" s="663"/>
    </row>
    <row r="137" spans="2:42" ht="42" customHeight="1" x14ac:dyDescent="0.25">
      <c r="B137" s="397" t="s">
        <v>1572</v>
      </c>
      <c r="C137" s="398" t="s">
        <v>810</v>
      </c>
      <c r="D137" s="397" t="s">
        <v>93</v>
      </c>
      <c r="E137" s="640" t="s">
        <v>180</v>
      </c>
      <c r="F137" s="640" t="s">
        <v>180</v>
      </c>
      <c r="G137" s="640" t="s">
        <v>180</v>
      </c>
      <c r="H137" s="663"/>
      <c r="I137" s="663"/>
      <c r="J137" s="663"/>
      <c r="K137" s="663"/>
      <c r="L137" s="663"/>
      <c r="M137" s="663"/>
      <c r="N137" s="663"/>
      <c r="O137" s="663"/>
      <c r="P137" s="663"/>
      <c r="Q137" s="663"/>
      <c r="R137" s="663"/>
      <c r="S137" s="663"/>
      <c r="T137" s="663"/>
      <c r="U137" s="663"/>
      <c r="V137" s="663"/>
      <c r="W137" s="663"/>
      <c r="X137" s="663"/>
      <c r="Y137" s="663"/>
      <c r="Z137" s="663"/>
      <c r="AA137" s="663"/>
      <c r="AB137" s="663"/>
      <c r="AC137" s="663"/>
      <c r="AD137" s="663"/>
      <c r="AE137" s="663"/>
      <c r="AF137" s="663"/>
      <c r="AG137" s="663"/>
      <c r="AH137" s="663"/>
      <c r="AI137" s="663"/>
      <c r="AJ137" s="663"/>
      <c r="AK137" s="663"/>
      <c r="AL137" s="663"/>
      <c r="AM137" s="663"/>
      <c r="AN137" s="640"/>
      <c r="AO137" s="663"/>
      <c r="AP137" s="663"/>
    </row>
    <row r="138" spans="2:42" ht="48" customHeight="1" x14ac:dyDescent="0.25">
      <c r="B138" s="416" t="s">
        <v>167</v>
      </c>
      <c r="C138" s="417" t="s">
        <v>808</v>
      </c>
      <c r="D138" s="416" t="s">
        <v>93</v>
      </c>
      <c r="E138" s="661" t="s">
        <v>180</v>
      </c>
      <c r="F138" s="661" t="s">
        <v>180</v>
      </c>
      <c r="G138" s="661" t="s">
        <v>180</v>
      </c>
      <c r="H138" s="662"/>
      <c r="I138" s="662"/>
      <c r="J138" s="662"/>
      <c r="K138" s="662"/>
      <c r="L138" s="662"/>
      <c r="M138" s="662"/>
      <c r="N138" s="662"/>
      <c r="O138" s="662"/>
      <c r="P138" s="662"/>
      <c r="Q138" s="662"/>
      <c r="R138" s="662"/>
      <c r="S138" s="662"/>
      <c r="T138" s="662"/>
      <c r="U138" s="662"/>
      <c r="V138" s="662"/>
      <c r="W138" s="662"/>
      <c r="X138" s="662"/>
      <c r="Y138" s="662"/>
      <c r="Z138" s="662"/>
      <c r="AA138" s="662"/>
      <c r="AB138" s="662"/>
      <c r="AC138" s="662"/>
      <c r="AD138" s="662"/>
      <c r="AE138" s="662"/>
      <c r="AF138" s="662"/>
      <c r="AG138" s="662"/>
      <c r="AH138" s="662"/>
      <c r="AI138" s="662"/>
      <c r="AJ138" s="662"/>
      <c r="AK138" s="662"/>
      <c r="AL138" s="662"/>
      <c r="AM138" s="662"/>
      <c r="AN138" s="661"/>
      <c r="AO138" s="662"/>
      <c r="AP138" s="662"/>
    </row>
    <row r="139" spans="2:42" ht="42" customHeight="1" x14ac:dyDescent="0.25">
      <c r="B139" s="397" t="s">
        <v>1573</v>
      </c>
      <c r="C139" s="398" t="s">
        <v>809</v>
      </c>
      <c r="D139" s="397" t="s">
        <v>93</v>
      </c>
      <c r="E139" s="640" t="s">
        <v>180</v>
      </c>
      <c r="F139" s="640" t="s">
        <v>180</v>
      </c>
      <c r="G139" s="640" t="s">
        <v>180</v>
      </c>
      <c r="H139" s="663"/>
      <c r="I139" s="663"/>
      <c r="J139" s="663"/>
      <c r="K139" s="663"/>
      <c r="L139" s="663"/>
      <c r="M139" s="663"/>
      <c r="N139" s="663"/>
      <c r="O139" s="663"/>
      <c r="P139" s="663"/>
      <c r="Q139" s="663"/>
      <c r="R139" s="663"/>
      <c r="S139" s="663"/>
      <c r="T139" s="663"/>
      <c r="U139" s="663"/>
      <c r="V139" s="663"/>
      <c r="W139" s="663"/>
      <c r="X139" s="663"/>
      <c r="Y139" s="663"/>
      <c r="Z139" s="663"/>
      <c r="AA139" s="663"/>
      <c r="AB139" s="663"/>
      <c r="AC139" s="663"/>
      <c r="AD139" s="663"/>
      <c r="AE139" s="663"/>
      <c r="AF139" s="663"/>
      <c r="AG139" s="663"/>
      <c r="AH139" s="663"/>
      <c r="AI139" s="663"/>
      <c r="AJ139" s="663"/>
      <c r="AK139" s="663"/>
      <c r="AL139" s="663"/>
      <c r="AM139" s="663"/>
      <c r="AN139" s="640"/>
      <c r="AO139" s="663"/>
      <c r="AP139" s="663"/>
    </row>
    <row r="140" spans="2:42" ht="42" customHeight="1" x14ac:dyDescent="0.25">
      <c r="B140" s="397" t="s">
        <v>1574</v>
      </c>
      <c r="C140" s="398" t="s">
        <v>810</v>
      </c>
      <c r="D140" s="397" t="s">
        <v>93</v>
      </c>
      <c r="E140" s="640" t="s">
        <v>180</v>
      </c>
      <c r="F140" s="640" t="s">
        <v>180</v>
      </c>
      <c r="G140" s="640" t="s">
        <v>180</v>
      </c>
      <c r="H140" s="663"/>
      <c r="I140" s="663"/>
      <c r="J140" s="663"/>
      <c r="K140" s="663"/>
      <c r="L140" s="663"/>
      <c r="M140" s="663"/>
      <c r="N140" s="663"/>
      <c r="O140" s="663"/>
      <c r="P140" s="663"/>
      <c r="Q140" s="663"/>
      <c r="R140" s="663"/>
      <c r="S140" s="663"/>
      <c r="T140" s="663"/>
      <c r="U140" s="663"/>
      <c r="V140" s="663"/>
      <c r="W140" s="663"/>
      <c r="X140" s="663"/>
      <c r="Y140" s="663"/>
      <c r="Z140" s="663"/>
      <c r="AA140" s="663"/>
      <c r="AB140" s="663"/>
      <c r="AC140" s="663"/>
      <c r="AD140" s="663"/>
      <c r="AE140" s="663"/>
      <c r="AF140" s="663"/>
      <c r="AG140" s="663"/>
      <c r="AH140" s="663"/>
      <c r="AI140" s="663"/>
      <c r="AJ140" s="663"/>
      <c r="AK140" s="663"/>
      <c r="AL140" s="663"/>
      <c r="AM140" s="663"/>
      <c r="AN140" s="640"/>
      <c r="AO140" s="663"/>
      <c r="AP140" s="663"/>
    </row>
    <row r="141" spans="2:42" ht="48" customHeight="1" x14ac:dyDescent="0.25">
      <c r="B141" s="416" t="s">
        <v>744</v>
      </c>
      <c r="C141" s="417" t="s">
        <v>812</v>
      </c>
      <c r="D141" s="416" t="s">
        <v>93</v>
      </c>
      <c r="E141" s="661" t="s">
        <v>180</v>
      </c>
      <c r="F141" s="661" t="s">
        <v>180</v>
      </c>
      <c r="G141" s="661" t="s">
        <v>180</v>
      </c>
      <c r="H141" s="662"/>
      <c r="I141" s="662"/>
      <c r="J141" s="662"/>
      <c r="K141" s="662"/>
      <c r="L141" s="662"/>
      <c r="M141" s="662"/>
      <c r="N141" s="662"/>
      <c r="O141" s="662"/>
      <c r="P141" s="662"/>
      <c r="Q141" s="662"/>
      <c r="R141" s="662"/>
      <c r="S141" s="662"/>
      <c r="T141" s="662"/>
      <c r="U141" s="662"/>
      <c r="V141" s="662"/>
      <c r="W141" s="662"/>
      <c r="X141" s="662"/>
      <c r="Y141" s="662"/>
      <c r="Z141" s="662"/>
      <c r="AA141" s="662"/>
      <c r="AB141" s="662"/>
      <c r="AC141" s="662"/>
      <c r="AD141" s="667">
        <f t="shared" ref="AD141:AO141" si="70">SUBTOTAL(9,AD142:AD148)</f>
        <v>0</v>
      </c>
      <c r="AE141" s="667">
        <f t="shared" si="70"/>
        <v>0</v>
      </c>
      <c r="AF141" s="667">
        <f t="shared" si="70"/>
        <v>0</v>
      </c>
      <c r="AG141" s="667">
        <f t="shared" si="70"/>
        <v>11.218333333333334</v>
      </c>
      <c r="AH141" s="667">
        <f t="shared" si="70"/>
        <v>0</v>
      </c>
      <c r="AI141" s="667">
        <f t="shared" si="70"/>
        <v>11.354166666666668</v>
      </c>
      <c r="AJ141" s="667">
        <f t="shared" si="70"/>
        <v>0</v>
      </c>
      <c r="AK141" s="667">
        <f t="shared" si="70"/>
        <v>0</v>
      </c>
      <c r="AL141" s="667">
        <f t="shared" si="70"/>
        <v>0</v>
      </c>
      <c r="AM141" s="667">
        <f t="shared" si="70"/>
        <v>0</v>
      </c>
      <c r="AN141" s="667">
        <f t="shared" si="70"/>
        <v>0</v>
      </c>
      <c r="AO141" s="667">
        <f t="shared" si="70"/>
        <v>22.572500000000005</v>
      </c>
      <c r="AP141" s="662"/>
    </row>
    <row r="142" spans="2:42" ht="42" customHeight="1" x14ac:dyDescent="0.25">
      <c r="B142" s="397" t="s">
        <v>745</v>
      </c>
      <c r="C142" s="398" t="s">
        <v>813</v>
      </c>
      <c r="D142" s="397" t="s">
        <v>93</v>
      </c>
      <c r="E142" s="640" t="s">
        <v>180</v>
      </c>
      <c r="F142" s="640" t="s">
        <v>180</v>
      </c>
      <c r="G142" s="640" t="s">
        <v>180</v>
      </c>
      <c r="H142" s="663"/>
      <c r="I142" s="663"/>
      <c r="J142" s="663"/>
      <c r="K142" s="663"/>
      <c r="L142" s="663"/>
      <c r="M142" s="663"/>
      <c r="N142" s="663"/>
      <c r="O142" s="663"/>
      <c r="P142" s="663"/>
      <c r="Q142" s="663"/>
      <c r="R142" s="663"/>
      <c r="S142" s="663"/>
      <c r="T142" s="663"/>
      <c r="U142" s="663"/>
      <c r="V142" s="663"/>
      <c r="W142" s="663"/>
      <c r="X142" s="663"/>
      <c r="Y142" s="663"/>
      <c r="Z142" s="663"/>
      <c r="AA142" s="663"/>
      <c r="AB142" s="663"/>
      <c r="AC142" s="663"/>
      <c r="AD142" s="663"/>
      <c r="AE142" s="663"/>
      <c r="AF142" s="663"/>
      <c r="AG142" s="663"/>
      <c r="AH142" s="663"/>
      <c r="AI142" s="663"/>
      <c r="AJ142" s="663"/>
      <c r="AK142" s="663"/>
      <c r="AL142" s="663"/>
      <c r="AM142" s="663"/>
      <c r="AN142" s="640"/>
      <c r="AO142" s="663"/>
      <c r="AP142" s="663"/>
    </row>
    <row r="143" spans="2:42" ht="42" customHeight="1" x14ac:dyDescent="0.25">
      <c r="B143" s="397" t="s">
        <v>746</v>
      </c>
      <c r="C143" s="398" t="s">
        <v>814</v>
      </c>
      <c r="D143" s="397" t="s">
        <v>93</v>
      </c>
      <c r="E143" s="640" t="s">
        <v>180</v>
      </c>
      <c r="F143" s="640" t="s">
        <v>180</v>
      </c>
      <c r="G143" s="640" t="s">
        <v>180</v>
      </c>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c r="AJ143" s="663"/>
      <c r="AK143" s="663"/>
      <c r="AL143" s="663"/>
      <c r="AM143" s="663"/>
      <c r="AN143" s="640"/>
      <c r="AO143" s="663"/>
      <c r="AP143" s="663"/>
    </row>
    <row r="144" spans="2:42" ht="42" customHeight="1" x14ac:dyDescent="0.25">
      <c r="B144" s="397" t="s">
        <v>747</v>
      </c>
      <c r="C144" s="398" t="s">
        <v>815</v>
      </c>
      <c r="D144" s="397" t="s">
        <v>93</v>
      </c>
      <c r="E144" s="640" t="s">
        <v>180</v>
      </c>
      <c r="F144" s="640" t="s">
        <v>180</v>
      </c>
      <c r="G144" s="640" t="s">
        <v>180</v>
      </c>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c r="AJ144" s="663"/>
      <c r="AK144" s="663"/>
      <c r="AL144" s="663"/>
      <c r="AM144" s="663"/>
      <c r="AN144" s="640"/>
      <c r="AO144" s="663"/>
      <c r="AP144" s="663"/>
    </row>
    <row r="145" spans="2:42" ht="42" customHeight="1" x14ac:dyDescent="0.25">
      <c r="B145" s="397" t="s">
        <v>1575</v>
      </c>
      <c r="C145" s="398" t="s">
        <v>816</v>
      </c>
      <c r="D145" s="397" t="s">
        <v>93</v>
      </c>
      <c r="E145" s="640" t="s">
        <v>180</v>
      </c>
      <c r="F145" s="640" t="s">
        <v>180</v>
      </c>
      <c r="G145" s="640" t="s">
        <v>180</v>
      </c>
      <c r="H145" s="663"/>
      <c r="I145" s="663"/>
      <c r="J145" s="663"/>
      <c r="K145" s="663"/>
      <c r="L145" s="663"/>
      <c r="M145" s="665">
        <f t="shared" ref="M145:AO145" si="71">SUBTOTAL(9,M146:M148)</f>
        <v>0</v>
      </c>
      <c r="N145" s="665">
        <f t="shared" si="71"/>
        <v>0</v>
      </c>
      <c r="O145" s="665">
        <f t="shared" si="71"/>
        <v>0</v>
      </c>
      <c r="P145" s="665">
        <f t="shared" si="71"/>
        <v>0</v>
      </c>
      <c r="Q145" s="665">
        <f t="shared" si="71"/>
        <v>0</v>
      </c>
      <c r="R145" s="665">
        <f t="shared" si="71"/>
        <v>0</v>
      </c>
      <c r="S145" s="665">
        <f t="shared" si="71"/>
        <v>0</v>
      </c>
      <c r="T145" s="665">
        <f t="shared" si="71"/>
        <v>0</v>
      </c>
      <c r="U145" s="665">
        <f t="shared" si="71"/>
        <v>0</v>
      </c>
      <c r="V145" s="665">
        <f t="shared" si="71"/>
        <v>0</v>
      </c>
      <c r="W145" s="665">
        <f t="shared" si="71"/>
        <v>0</v>
      </c>
      <c r="X145" s="665">
        <f t="shared" si="71"/>
        <v>0</v>
      </c>
      <c r="Y145" s="665">
        <f t="shared" si="71"/>
        <v>0</v>
      </c>
      <c r="Z145" s="665">
        <f t="shared" si="71"/>
        <v>0</v>
      </c>
      <c r="AA145" s="665">
        <f t="shared" si="71"/>
        <v>0</v>
      </c>
      <c r="AB145" s="665">
        <f t="shared" si="71"/>
        <v>0</v>
      </c>
      <c r="AC145" s="665">
        <f t="shared" si="71"/>
        <v>0</v>
      </c>
      <c r="AD145" s="665">
        <f t="shared" si="71"/>
        <v>0</v>
      </c>
      <c r="AE145" s="665">
        <f t="shared" si="71"/>
        <v>0</v>
      </c>
      <c r="AF145" s="665">
        <f t="shared" si="71"/>
        <v>0</v>
      </c>
      <c r="AG145" s="665">
        <f t="shared" si="71"/>
        <v>11.218333333333334</v>
      </c>
      <c r="AH145" s="665">
        <f t="shared" si="71"/>
        <v>0</v>
      </c>
      <c r="AI145" s="665">
        <f t="shared" si="71"/>
        <v>11.354166666666668</v>
      </c>
      <c r="AJ145" s="665">
        <f t="shared" si="71"/>
        <v>0</v>
      </c>
      <c r="AK145" s="665">
        <f t="shared" si="71"/>
        <v>0</v>
      </c>
      <c r="AL145" s="665">
        <f t="shared" si="71"/>
        <v>0</v>
      </c>
      <c r="AM145" s="665">
        <f t="shared" si="71"/>
        <v>0</v>
      </c>
      <c r="AN145" s="665">
        <f t="shared" si="71"/>
        <v>0</v>
      </c>
      <c r="AO145" s="665">
        <f t="shared" si="71"/>
        <v>22.572500000000005</v>
      </c>
      <c r="AP145" s="663"/>
    </row>
    <row r="146" spans="2:42" s="35" customFormat="1" ht="33" customHeight="1" x14ac:dyDescent="0.25">
      <c r="B146" s="67" t="s">
        <v>1575</v>
      </c>
      <c r="C146" s="313" t="s">
        <v>1681</v>
      </c>
      <c r="D146" s="67" t="s">
        <v>1683</v>
      </c>
      <c r="E146" s="169" t="s">
        <v>673</v>
      </c>
      <c r="F146" s="318">
        <v>2024</v>
      </c>
      <c r="G146" s="318">
        <v>1E-4</v>
      </c>
      <c r="H146" s="318">
        <v>2024</v>
      </c>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69">
        <v>0</v>
      </c>
      <c r="AG146" s="169">
        <f>'2'!BB146/1.2</f>
        <v>1.9166666666666665</v>
      </c>
      <c r="AH146" s="169">
        <v>0</v>
      </c>
      <c r="AI146" s="169">
        <f>'2'!BL146/1.2</f>
        <v>11.354166666666668</v>
      </c>
      <c r="AJ146" s="173"/>
      <c r="AK146" s="173"/>
      <c r="AL146" s="173"/>
      <c r="AM146" s="173"/>
      <c r="AN146" s="169">
        <f t="shared" ref="AN146:AO148" si="72">AD146+AF146+AH146+AJ146+AL146</f>
        <v>0</v>
      </c>
      <c r="AO146" s="169">
        <f t="shared" si="72"/>
        <v>13.270833333333334</v>
      </c>
      <c r="AP146" s="173" t="str">
        <f>'2'!CR146</f>
        <v>Добавлена позиция в соответствии предписания</v>
      </c>
    </row>
    <row r="147" spans="2:42" s="35" customFormat="1" ht="33" customHeight="1" x14ac:dyDescent="0.25">
      <c r="B147" s="67" t="s">
        <v>1575</v>
      </c>
      <c r="C147" s="313" t="s">
        <v>1679</v>
      </c>
      <c r="D147" s="67" t="s">
        <v>1684</v>
      </c>
      <c r="E147" s="169" t="s">
        <v>673</v>
      </c>
      <c r="F147" s="318">
        <v>2024</v>
      </c>
      <c r="G147" s="318">
        <v>1E-4</v>
      </c>
      <c r="H147" s="318">
        <v>2024</v>
      </c>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69">
        <v>0</v>
      </c>
      <c r="AG147" s="169">
        <f>'2'!BB147/1.2</f>
        <v>5.2808333333333337</v>
      </c>
      <c r="AH147" s="169"/>
      <c r="AI147" s="169"/>
      <c r="AJ147" s="173"/>
      <c r="AK147" s="173"/>
      <c r="AL147" s="173"/>
      <c r="AM147" s="173"/>
      <c r="AN147" s="169">
        <f t="shared" si="72"/>
        <v>0</v>
      </c>
      <c r="AO147" s="169">
        <f t="shared" si="72"/>
        <v>5.2808333333333337</v>
      </c>
      <c r="AP147" s="173" t="str">
        <f>'2'!CR147</f>
        <v>Добавлена позиция в соответствии предписания</v>
      </c>
    </row>
    <row r="148" spans="2:42" s="35" customFormat="1" ht="33" customHeight="1" x14ac:dyDescent="0.25">
      <c r="B148" s="67" t="s">
        <v>1575</v>
      </c>
      <c r="C148" s="313" t="s">
        <v>1680</v>
      </c>
      <c r="D148" s="67" t="s">
        <v>1685</v>
      </c>
      <c r="E148" s="169" t="s">
        <v>673</v>
      </c>
      <c r="F148" s="318">
        <v>2024</v>
      </c>
      <c r="G148" s="318">
        <v>1E-4</v>
      </c>
      <c r="H148" s="318">
        <v>2024</v>
      </c>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69">
        <v>0</v>
      </c>
      <c r="AG148" s="169">
        <f>'2'!BB148/1.2</f>
        <v>4.0208333333333339</v>
      </c>
      <c r="AH148" s="169"/>
      <c r="AI148" s="169"/>
      <c r="AJ148" s="173"/>
      <c r="AK148" s="173"/>
      <c r="AL148" s="173"/>
      <c r="AM148" s="173"/>
      <c r="AN148" s="169">
        <f t="shared" si="72"/>
        <v>0</v>
      </c>
      <c r="AO148" s="169">
        <f t="shared" si="72"/>
        <v>4.0208333333333339</v>
      </c>
      <c r="AP148" s="173" t="str">
        <f>'2'!CR148</f>
        <v>Добавлена позиция в соответствии предписания</v>
      </c>
    </row>
    <row r="149" spans="2:42" ht="48" customHeight="1" x14ac:dyDescent="0.25">
      <c r="B149" s="416" t="s">
        <v>748</v>
      </c>
      <c r="C149" s="417" t="s">
        <v>177</v>
      </c>
      <c r="D149" s="416" t="s">
        <v>93</v>
      </c>
      <c r="E149" s="661" t="s">
        <v>180</v>
      </c>
      <c r="F149" s="661" t="s">
        <v>180</v>
      </c>
      <c r="G149" s="661" t="s">
        <v>180</v>
      </c>
      <c r="H149" s="662"/>
      <c r="I149" s="662"/>
      <c r="J149" s="662"/>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c r="AK149" s="662"/>
      <c r="AL149" s="662"/>
      <c r="AM149" s="662"/>
      <c r="AN149" s="661"/>
      <c r="AO149" s="662"/>
      <c r="AP149" s="662"/>
    </row>
    <row r="150" spans="2:42" ht="48" customHeight="1" x14ac:dyDescent="0.25">
      <c r="B150" s="416" t="s">
        <v>1576</v>
      </c>
      <c r="C150" s="417" t="s">
        <v>1577</v>
      </c>
      <c r="D150" s="416" t="s">
        <v>93</v>
      </c>
      <c r="E150" s="661" t="s">
        <v>180</v>
      </c>
      <c r="F150" s="661" t="s">
        <v>180</v>
      </c>
      <c r="G150" s="661" t="s">
        <v>180</v>
      </c>
      <c r="H150" s="662"/>
      <c r="I150" s="662"/>
      <c r="J150" s="662"/>
      <c r="K150" s="662"/>
      <c r="L150" s="662"/>
      <c r="M150" s="662"/>
      <c r="N150" s="662"/>
      <c r="O150" s="662"/>
      <c r="P150" s="662"/>
      <c r="Q150" s="662"/>
      <c r="R150" s="662"/>
      <c r="S150" s="662"/>
      <c r="T150" s="662"/>
      <c r="U150" s="662"/>
      <c r="V150" s="662"/>
      <c r="W150" s="662"/>
      <c r="X150" s="662"/>
      <c r="Y150" s="662"/>
      <c r="Z150" s="662"/>
      <c r="AA150" s="662"/>
      <c r="AB150" s="662"/>
      <c r="AC150" s="662"/>
      <c r="AD150" s="662"/>
      <c r="AE150" s="662"/>
      <c r="AF150" s="662"/>
      <c r="AG150" s="662"/>
      <c r="AH150" s="662"/>
      <c r="AI150" s="662"/>
      <c r="AJ150" s="662"/>
      <c r="AK150" s="662"/>
      <c r="AL150" s="662"/>
      <c r="AM150" s="662"/>
      <c r="AN150" s="661"/>
      <c r="AO150" s="662"/>
      <c r="AP150" s="662"/>
    </row>
    <row r="151" spans="2:42" ht="48" customHeight="1" x14ac:dyDescent="0.25">
      <c r="B151" s="416" t="s">
        <v>169</v>
      </c>
      <c r="C151" s="417" t="s">
        <v>1578</v>
      </c>
      <c r="D151" s="416" t="s">
        <v>93</v>
      </c>
      <c r="E151" s="661" t="s">
        <v>180</v>
      </c>
      <c r="F151" s="661" t="s">
        <v>180</v>
      </c>
      <c r="G151" s="661" t="s">
        <v>180</v>
      </c>
      <c r="H151" s="662"/>
      <c r="I151" s="662"/>
      <c r="J151" s="662"/>
      <c r="K151" s="662"/>
      <c r="L151" s="662"/>
      <c r="M151" s="662"/>
      <c r="N151" s="662"/>
      <c r="O151" s="662"/>
      <c r="P151" s="662"/>
      <c r="Q151" s="662"/>
      <c r="R151" s="662"/>
      <c r="S151" s="662"/>
      <c r="T151" s="662"/>
      <c r="U151" s="662"/>
      <c r="V151" s="662"/>
      <c r="W151" s="662"/>
      <c r="X151" s="662"/>
      <c r="Y151" s="662"/>
      <c r="Z151" s="662"/>
      <c r="AA151" s="662"/>
      <c r="AB151" s="662"/>
      <c r="AC151" s="662"/>
      <c r="AD151" s="662"/>
      <c r="AE151" s="662"/>
      <c r="AF151" s="662"/>
      <c r="AG151" s="662"/>
      <c r="AH151" s="662"/>
      <c r="AI151" s="662"/>
      <c r="AJ151" s="662"/>
      <c r="AK151" s="662"/>
      <c r="AL151" s="662"/>
      <c r="AM151" s="662"/>
      <c r="AN151" s="661"/>
      <c r="AO151" s="662"/>
      <c r="AP151" s="662"/>
    </row>
    <row r="152" spans="2:42" ht="48" customHeight="1" x14ac:dyDescent="0.25">
      <c r="B152" s="416" t="s">
        <v>171</v>
      </c>
      <c r="C152" s="417" t="s">
        <v>1579</v>
      </c>
      <c r="D152" s="416" t="s">
        <v>93</v>
      </c>
      <c r="E152" s="661" t="s">
        <v>180</v>
      </c>
      <c r="F152" s="661" t="s">
        <v>180</v>
      </c>
      <c r="G152" s="661" t="s">
        <v>180</v>
      </c>
      <c r="H152" s="662"/>
      <c r="I152" s="662"/>
      <c r="J152" s="662"/>
      <c r="K152" s="662"/>
      <c r="L152" s="662"/>
      <c r="M152" s="662"/>
      <c r="N152" s="662"/>
      <c r="O152" s="662"/>
      <c r="P152" s="662"/>
      <c r="Q152" s="662"/>
      <c r="R152" s="662"/>
      <c r="S152" s="662"/>
      <c r="T152" s="662"/>
      <c r="U152" s="662"/>
      <c r="V152" s="662"/>
      <c r="W152" s="662"/>
      <c r="X152" s="662"/>
      <c r="Y152" s="662"/>
      <c r="Z152" s="662"/>
      <c r="AA152" s="662"/>
      <c r="AB152" s="662"/>
      <c r="AC152" s="662"/>
      <c r="AD152" s="662"/>
      <c r="AE152" s="662"/>
      <c r="AF152" s="662"/>
      <c r="AG152" s="662"/>
      <c r="AH152" s="662"/>
      <c r="AI152" s="662"/>
      <c r="AJ152" s="662"/>
      <c r="AK152" s="662"/>
      <c r="AL152" s="662"/>
      <c r="AM152" s="662"/>
      <c r="AN152" s="661"/>
      <c r="AO152" s="662"/>
      <c r="AP152" s="662"/>
    </row>
    <row r="153" spans="2:42" ht="48" customHeight="1" x14ac:dyDescent="0.25">
      <c r="B153" s="416" t="s">
        <v>1580</v>
      </c>
      <c r="C153" s="417" t="s">
        <v>1581</v>
      </c>
      <c r="D153" s="416" t="s">
        <v>93</v>
      </c>
      <c r="E153" s="661" t="s">
        <v>180</v>
      </c>
      <c r="F153" s="661" t="s">
        <v>180</v>
      </c>
      <c r="G153" s="661" t="s">
        <v>180</v>
      </c>
      <c r="H153" s="662"/>
      <c r="I153" s="662"/>
      <c r="J153" s="662"/>
      <c r="K153" s="662"/>
      <c r="L153" s="662"/>
      <c r="M153" s="662"/>
      <c r="N153" s="662"/>
      <c r="O153" s="662"/>
      <c r="P153" s="662"/>
      <c r="Q153" s="662"/>
      <c r="R153" s="662"/>
      <c r="S153" s="662"/>
      <c r="T153" s="662"/>
      <c r="U153" s="662"/>
      <c r="V153" s="662"/>
      <c r="W153" s="662"/>
      <c r="X153" s="662"/>
      <c r="Y153" s="662"/>
      <c r="Z153" s="662"/>
      <c r="AA153" s="662"/>
      <c r="AB153" s="662"/>
      <c r="AC153" s="662"/>
      <c r="AD153" s="662"/>
      <c r="AE153" s="662"/>
      <c r="AF153" s="662"/>
      <c r="AG153" s="662"/>
      <c r="AH153" s="662"/>
      <c r="AI153" s="662"/>
      <c r="AJ153" s="662"/>
      <c r="AK153" s="662"/>
      <c r="AL153" s="662"/>
      <c r="AM153" s="662"/>
      <c r="AN153" s="661"/>
      <c r="AO153" s="662"/>
      <c r="AP153" s="662"/>
    </row>
    <row r="154" spans="2:42" ht="42" customHeight="1" x14ac:dyDescent="0.25">
      <c r="B154" s="397" t="s">
        <v>1582</v>
      </c>
      <c r="C154" s="398" t="s">
        <v>1583</v>
      </c>
      <c r="D154" s="397" t="s">
        <v>93</v>
      </c>
      <c r="E154" s="640" t="s">
        <v>180</v>
      </c>
      <c r="F154" s="640" t="s">
        <v>180</v>
      </c>
      <c r="G154" s="640" t="s">
        <v>180</v>
      </c>
      <c r="H154" s="663"/>
      <c r="I154" s="663"/>
      <c r="J154" s="663"/>
      <c r="K154" s="663"/>
      <c r="L154" s="663"/>
      <c r="M154" s="663"/>
      <c r="N154" s="663"/>
      <c r="O154" s="663"/>
      <c r="P154" s="663"/>
      <c r="Q154" s="663"/>
      <c r="R154" s="663"/>
      <c r="S154" s="663"/>
      <c r="T154" s="663"/>
      <c r="U154" s="663"/>
      <c r="V154" s="663"/>
      <c r="W154" s="663"/>
      <c r="X154" s="663"/>
      <c r="Y154" s="663"/>
      <c r="Z154" s="663"/>
      <c r="AA154" s="663"/>
      <c r="AB154" s="663"/>
      <c r="AC154" s="663"/>
      <c r="AD154" s="663"/>
      <c r="AE154" s="663"/>
      <c r="AF154" s="663"/>
      <c r="AG154" s="663"/>
      <c r="AH154" s="663"/>
      <c r="AI154" s="663"/>
      <c r="AJ154" s="663"/>
      <c r="AK154" s="663"/>
      <c r="AL154" s="663"/>
      <c r="AM154" s="663"/>
      <c r="AN154" s="640"/>
      <c r="AO154" s="663"/>
      <c r="AP154" s="663"/>
    </row>
    <row r="155" spans="2:42" ht="42" customHeight="1" x14ac:dyDescent="0.25">
      <c r="B155" s="397" t="s">
        <v>1584</v>
      </c>
      <c r="C155" s="398" t="s">
        <v>1566</v>
      </c>
      <c r="D155" s="397" t="s">
        <v>93</v>
      </c>
      <c r="E155" s="640" t="s">
        <v>180</v>
      </c>
      <c r="F155" s="640" t="s">
        <v>180</v>
      </c>
      <c r="G155" s="640" t="s">
        <v>180</v>
      </c>
      <c r="H155" s="663"/>
      <c r="I155" s="663"/>
      <c r="J155" s="663"/>
      <c r="K155" s="663"/>
      <c r="L155" s="663"/>
      <c r="M155" s="663"/>
      <c r="N155" s="663"/>
      <c r="O155" s="663"/>
      <c r="P155" s="663"/>
      <c r="Q155" s="663"/>
      <c r="R155" s="663"/>
      <c r="S155" s="663"/>
      <c r="T155" s="663"/>
      <c r="U155" s="663"/>
      <c r="V155" s="663"/>
      <c r="W155" s="663"/>
      <c r="X155" s="663"/>
      <c r="Y155" s="663"/>
      <c r="Z155" s="663"/>
      <c r="AA155" s="663"/>
      <c r="AB155" s="663"/>
      <c r="AC155" s="663"/>
      <c r="AD155" s="663"/>
      <c r="AE155" s="663"/>
      <c r="AF155" s="663"/>
      <c r="AG155" s="663"/>
      <c r="AH155" s="663"/>
      <c r="AI155" s="663"/>
      <c r="AJ155" s="663"/>
      <c r="AK155" s="663"/>
      <c r="AL155" s="663"/>
      <c r="AM155" s="663"/>
      <c r="AN155" s="640"/>
      <c r="AO155" s="663"/>
      <c r="AP155" s="663"/>
    </row>
    <row r="156" spans="2:42" ht="42" customHeight="1" x14ac:dyDescent="0.25">
      <c r="B156" s="397" t="s">
        <v>1585</v>
      </c>
      <c r="C156" s="398" t="s">
        <v>1586</v>
      </c>
      <c r="D156" s="397" t="s">
        <v>93</v>
      </c>
      <c r="E156" s="640" t="s">
        <v>180</v>
      </c>
      <c r="F156" s="640" t="s">
        <v>180</v>
      </c>
      <c r="G156" s="640" t="s">
        <v>180</v>
      </c>
      <c r="H156" s="663"/>
      <c r="I156" s="663"/>
      <c r="J156" s="663"/>
      <c r="K156" s="663"/>
      <c r="L156" s="663"/>
      <c r="M156" s="663"/>
      <c r="N156" s="663"/>
      <c r="O156" s="663"/>
      <c r="P156" s="663"/>
      <c r="Q156" s="663"/>
      <c r="R156" s="663"/>
      <c r="S156" s="663"/>
      <c r="T156" s="663"/>
      <c r="U156" s="663"/>
      <c r="V156" s="663"/>
      <c r="W156" s="663"/>
      <c r="X156" s="663"/>
      <c r="Y156" s="663"/>
      <c r="Z156" s="663"/>
      <c r="AA156" s="663"/>
      <c r="AB156" s="663"/>
      <c r="AC156" s="663"/>
      <c r="AD156" s="663"/>
      <c r="AE156" s="663"/>
      <c r="AF156" s="663"/>
      <c r="AG156" s="663"/>
      <c r="AH156" s="663"/>
      <c r="AI156" s="663"/>
      <c r="AJ156" s="663"/>
      <c r="AK156" s="663"/>
      <c r="AL156" s="663"/>
      <c r="AM156" s="663"/>
      <c r="AN156" s="640"/>
      <c r="AO156" s="663"/>
      <c r="AP156" s="663"/>
    </row>
    <row r="157" spans="2:42" ht="42" customHeight="1" x14ac:dyDescent="0.25">
      <c r="B157" s="397" t="s">
        <v>1587</v>
      </c>
      <c r="C157" s="398" t="s">
        <v>1588</v>
      </c>
      <c r="D157" s="397" t="s">
        <v>93</v>
      </c>
      <c r="E157" s="640" t="s">
        <v>180</v>
      </c>
      <c r="F157" s="640" t="s">
        <v>180</v>
      </c>
      <c r="G157" s="640" t="s">
        <v>180</v>
      </c>
      <c r="H157" s="663"/>
      <c r="I157" s="663"/>
      <c r="J157" s="663"/>
      <c r="K157" s="663"/>
      <c r="L157" s="663"/>
      <c r="M157" s="663"/>
      <c r="N157" s="663"/>
      <c r="O157" s="663"/>
      <c r="P157" s="663"/>
      <c r="Q157" s="663"/>
      <c r="R157" s="663"/>
      <c r="S157" s="663"/>
      <c r="T157" s="663"/>
      <c r="U157" s="663"/>
      <c r="V157" s="663"/>
      <c r="W157" s="663"/>
      <c r="X157" s="663"/>
      <c r="Y157" s="663"/>
      <c r="Z157" s="663"/>
      <c r="AA157" s="663"/>
      <c r="AB157" s="663"/>
      <c r="AC157" s="663"/>
      <c r="AD157" s="663"/>
      <c r="AE157" s="663"/>
      <c r="AF157" s="663"/>
      <c r="AG157" s="663"/>
      <c r="AH157" s="663"/>
      <c r="AI157" s="663"/>
      <c r="AJ157" s="663"/>
      <c r="AK157" s="663"/>
      <c r="AL157" s="663"/>
      <c r="AM157" s="663"/>
      <c r="AN157" s="640"/>
      <c r="AO157" s="663"/>
      <c r="AP157" s="663"/>
    </row>
    <row r="158" spans="2:42" ht="48" customHeight="1" x14ac:dyDescent="0.25">
      <c r="B158" s="416" t="s">
        <v>173</v>
      </c>
      <c r="C158" s="417" t="s">
        <v>1589</v>
      </c>
      <c r="D158" s="416" t="s">
        <v>93</v>
      </c>
      <c r="E158" s="661" t="s">
        <v>180</v>
      </c>
      <c r="F158" s="661" t="s">
        <v>180</v>
      </c>
      <c r="G158" s="661" t="s">
        <v>180</v>
      </c>
      <c r="H158" s="662"/>
      <c r="I158" s="662"/>
      <c r="J158" s="662"/>
      <c r="K158" s="662"/>
      <c r="L158" s="662"/>
      <c r="M158" s="662"/>
      <c r="N158" s="662"/>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662"/>
      <c r="AL158" s="662"/>
      <c r="AM158" s="662"/>
      <c r="AN158" s="661"/>
      <c r="AO158" s="662"/>
      <c r="AP158" s="662"/>
    </row>
    <row r="159" spans="2:42" ht="48" customHeight="1" x14ac:dyDescent="0.25">
      <c r="B159" s="416" t="s">
        <v>1590</v>
      </c>
      <c r="C159" s="417" t="s">
        <v>1591</v>
      </c>
      <c r="D159" s="416" t="s">
        <v>93</v>
      </c>
      <c r="E159" s="661" t="s">
        <v>180</v>
      </c>
      <c r="F159" s="661" t="s">
        <v>180</v>
      </c>
      <c r="G159" s="661" t="s">
        <v>180</v>
      </c>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62"/>
      <c r="AL159" s="662"/>
      <c r="AM159" s="662"/>
      <c r="AN159" s="661"/>
      <c r="AO159" s="662"/>
      <c r="AP159" s="662"/>
    </row>
    <row r="160" spans="2:42" ht="42" customHeight="1" x14ac:dyDescent="0.25">
      <c r="B160" s="397" t="s">
        <v>1592</v>
      </c>
      <c r="C160" s="398" t="s">
        <v>1593</v>
      </c>
      <c r="D160" s="397" t="s">
        <v>93</v>
      </c>
      <c r="E160" s="640" t="s">
        <v>180</v>
      </c>
      <c r="F160" s="640" t="s">
        <v>180</v>
      </c>
      <c r="G160" s="640" t="s">
        <v>180</v>
      </c>
      <c r="H160" s="663"/>
      <c r="I160" s="663"/>
      <c r="J160" s="663"/>
      <c r="K160" s="663"/>
      <c r="L160" s="663"/>
      <c r="M160" s="663"/>
      <c r="N160" s="663"/>
      <c r="O160" s="663"/>
      <c r="P160" s="663"/>
      <c r="Q160" s="663"/>
      <c r="R160" s="663"/>
      <c r="S160" s="663"/>
      <c r="T160" s="663"/>
      <c r="U160" s="663"/>
      <c r="V160" s="663"/>
      <c r="W160" s="663"/>
      <c r="X160" s="663"/>
      <c r="Y160" s="663"/>
      <c r="Z160" s="663"/>
      <c r="AA160" s="663"/>
      <c r="AB160" s="663"/>
      <c r="AC160" s="663"/>
      <c r="AD160" s="663"/>
      <c r="AE160" s="663"/>
      <c r="AF160" s="663"/>
      <c r="AG160" s="663"/>
      <c r="AH160" s="663"/>
      <c r="AI160" s="663"/>
      <c r="AJ160" s="663"/>
      <c r="AK160" s="663"/>
      <c r="AL160" s="663"/>
      <c r="AM160" s="663"/>
      <c r="AN160" s="640"/>
      <c r="AO160" s="663"/>
      <c r="AP160" s="663"/>
    </row>
    <row r="161" spans="2:42" ht="42" customHeight="1" x14ac:dyDescent="0.25">
      <c r="B161" s="397" t="s">
        <v>1594</v>
      </c>
      <c r="C161" s="398" t="s">
        <v>1570</v>
      </c>
      <c r="D161" s="397" t="s">
        <v>93</v>
      </c>
      <c r="E161" s="640" t="s">
        <v>180</v>
      </c>
      <c r="F161" s="640" t="s">
        <v>180</v>
      </c>
      <c r="G161" s="640" t="s">
        <v>180</v>
      </c>
      <c r="H161" s="663"/>
      <c r="I161" s="663"/>
      <c r="J161" s="663"/>
      <c r="K161" s="663"/>
      <c r="L161" s="663"/>
      <c r="M161" s="663"/>
      <c r="N161" s="663"/>
      <c r="O161" s="663"/>
      <c r="P161" s="663"/>
      <c r="Q161" s="663"/>
      <c r="R161" s="663"/>
      <c r="S161" s="663"/>
      <c r="T161" s="663"/>
      <c r="U161" s="663"/>
      <c r="V161" s="663"/>
      <c r="W161" s="663"/>
      <c r="X161" s="663"/>
      <c r="Y161" s="663"/>
      <c r="Z161" s="663"/>
      <c r="AA161" s="663"/>
      <c r="AB161" s="663"/>
      <c r="AC161" s="663"/>
      <c r="AD161" s="663"/>
      <c r="AE161" s="663"/>
      <c r="AF161" s="663"/>
      <c r="AG161" s="663"/>
      <c r="AH161" s="663"/>
      <c r="AI161" s="663"/>
      <c r="AJ161" s="663"/>
      <c r="AK161" s="663"/>
      <c r="AL161" s="663"/>
      <c r="AM161" s="663"/>
      <c r="AN161" s="640"/>
      <c r="AO161" s="663"/>
      <c r="AP161" s="663"/>
    </row>
    <row r="162" spans="2:42" ht="42" customHeight="1" x14ac:dyDescent="0.25">
      <c r="B162" s="397" t="s">
        <v>1595</v>
      </c>
      <c r="C162" s="398" t="s">
        <v>1596</v>
      </c>
      <c r="D162" s="397" t="s">
        <v>93</v>
      </c>
      <c r="E162" s="640" t="s">
        <v>180</v>
      </c>
      <c r="F162" s="640" t="s">
        <v>180</v>
      </c>
      <c r="G162" s="640" t="s">
        <v>180</v>
      </c>
      <c r="H162" s="663"/>
      <c r="I162" s="663"/>
      <c r="J162" s="663"/>
      <c r="K162" s="663"/>
      <c r="L162" s="663"/>
      <c r="M162" s="663"/>
      <c r="N162" s="663"/>
      <c r="O162" s="663"/>
      <c r="P162" s="663"/>
      <c r="Q162" s="663"/>
      <c r="R162" s="663"/>
      <c r="S162" s="663"/>
      <c r="T162" s="663"/>
      <c r="U162" s="663"/>
      <c r="V162" s="663"/>
      <c r="W162" s="663"/>
      <c r="X162" s="663"/>
      <c r="Y162" s="663"/>
      <c r="Z162" s="663"/>
      <c r="AA162" s="663"/>
      <c r="AB162" s="663"/>
      <c r="AC162" s="663"/>
      <c r="AD162" s="663"/>
      <c r="AE162" s="663"/>
      <c r="AF162" s="663"/>
      <c r="AG162" s="663"/>
      <c r="AH162" s="663"/>
      <c r="AI162" s="663"/>
      <c r="AJ162" s="663"/>
      <c r="AK162" s="663"/>
      <c r="AL162" s="663"/>
      <c r="AM162" s="663"/>
      <c r="AN162" s="640"/>
      <c r="AO162" s="663"/>
      <c r="AP162" s="663"/>
    </row>
    <row r="163" spans="2:42" ht="42" customHeight="1" x14ac:dyDescent="0.25">
      <c r="B163" s="397" t="s">
        <v>1597</v>
      </c>
      <c r="C163" s="398" t="s">
        <v>1598</v>
      </c>
      <c r="D163" s="397" t="s">
        <v>93</v>
      </c>
      <c r="E163" s="640" t="s">
        <v>180</v>
      </c>
      <c r="F163" s="640" t="s">
        <v>180</v>
      </c>
      <c r="G163" s="640" t="s">
        <v>180</v>
      </c>
      <c r="H163" s="663"/>
      <c r="I163" s="663"/>
      <c r="J163" s="663"/>
      <c r="K163" s="663"/>
      <c r="L163" s="663"/>
      <c r="M163" s="663"/>
      <c r="N163" s="663"/>
      <c r="O163" s="663"/>
      <c r="P163" s="663"/>
      <c r="Q163" s="663"/>
      <c r="R163" s="663"/>
      <c r="S163" s="663"/>
      <c r="T163" s="663"/>
      <c r="U163" s="663"/>
      <c r="V163" s="663"/>
      <c r="W163" s="663"/>
      <c r="X163" s="663"/>
      <c r="Y163" s="663"/>
      <c r="Z163" s="663"/>
      <c r="AA163" s="663"/>
      <c r="AB163" s="663"/>
      <c r="AC163" s="663"/>
      <c r="AD163" s="663"/>
      <c r="AE163" s="663"/>
      <c r="AF163" s="663"/>
      <c r="AG163" s="663"/>
      <c r="AH163" s="663"/>
      <c r="AI163" s="663"/>
      <c r="AJ163" s="663"/>
      <c r="AK163" s="663"/>
      <c r="AL163" s="663"/>
      <c r="AM163" s="663"/>
      <c r="AN163" s="640"/>
      <c r="AO163" s="663"/>
      <c r="AP163" s="663"/>
    </row>
    <row r="164" spans="2:42" ht="42" customHeight="1" x14ac:dyDescent="0.25">
      <c r="B164" s="397" t="s">
        <v>1599</v>
      </c>
      <c r="C164" s="398" t="s">
        <v>1600</v>
      </c>
      <c r="D164" s="397" t="s">
        <v>93</v>
      </c>
      <c r="E164" s="640" t="s">
        <v>180</v>
      </c>
      <c r="F164" s="640" t="s">
        <v>180</v>
      </c>
      <c r="G164" s="640" t="s">
        <v>180</v>
      </c>
      <c r="H164" s="663"/>
      <c r="I164" s="663"/>
      <c r="J164" s="663"/>
      <c r="K164" s="663"/>
      <c r="L164" s="663"/>
      <c r="M164" s="663"/>
      <c r="N164" s="663"/>
      <c r="O164" s="663"/>
      <c r="P164" s="663"/>
      <c r="Q164" s="663"/>
      <c r="R164" s="663"/>
      <c r="S164" s="663"/>
      <c r="T164" s="663"/>
      <c r="U164" s="663"/>
      <c r="V164" s="663"/>
      <c r="W164" s="663"/>
      <c r="X164" s="663"/>
      <c r="Y164" s="663"/>
      <c r="Z164" s="663"/>
      <c r="AA164" s="663"/>
      <c r="AB164" s="663"/>
      <c r="AC164" s="663"/>
      <c r="AD164" s="663"/>
      <c r="AE164" s="663"/>
      <c r="AF164" s="663"/>
      <c r="AG164" s="663"/>
      <c r="AH164" s="663"/>
      <c r="AI164" s="663"/>
      <c r="AJ164" s="663"/>
      <c r="AK164" s="663"/>
      <c r="AL164" s="663"/>
      <c r="AM164" s="663"/>
      <c r="AN164" s="640"/>
      <c r="AO164" s="663"/>
      <c r="AP164" s="663"/>
    </row>
    <row r="165" spans="2:42" ht="48" customHeight="1" x14ac:dyDescent="0.25">
      <c r="B165" s="416" t="s">
        <v>804</v>
      </c>
      <c r="C165" s="417" t="s">
        <v>1601</v>
      </c>
      <c r="D165" s="416" t="s">
        <v>93</v>
      </c>
      <c r="E165" s="662" t="s">
        <v>180</v>
      </c>
      <c r="F165" s="662" t="s">
        <v>180</v>
      </c>
      <c r="G165" s="662" t="s">
        <v>180</v>
      </c>
      <c r="H165" s="662"/>
      <c r="I165" s="662"/>
      <c r="J165" s="662"/>
      <c r="K165" s="662"/>
      <c r="L165" s="662"/>
      <c r="M165" s="662"/>
      <c r="N165" s="662"/>
      <c r="O165" s="662"/>
      <c r="P165" s="662"/>
      <c r="Q165" s="662"/>
      <c r="R165" s="662"/>
      <c r="S165" s="662"/>
      <c r="T165" s="662"/>
      <c r="U165" s="662"/>
      <c r="V165" s="662"/>
      <c r="W165" s="662"/>
      <c r="X165" s="662"/>
      <c r="Y165" s="662"/>
      <c r="Z165" s="662"/>
      <c r="AA165" s="662"/>
      <c r="AB165" s="662"/>
      <c r="AC165" s="662"/>
      <c r="AD165" s="662"/>
      <c r="AE165" s="662"/>
      <c r="AF165" s="662"/>
      <c r="AG165" s="662"/>
      <c r="AH165" s="662"/>
      <c r="AI165" s="662"/>
      <c r="AJ165" s="662"/>
      <c r="AK165" s="662"/>
      <c r="AL165" s="662"/>
      <c r="AM165" s="662"/>
      <c r="AN165" s="661"/>
      <c r="AO165" s="662"/>
      <c r="AP165" s="662"/>
    </row>
    <row r="166" spans="2:42" ht="42" customHeight="1" x14ac:dyDescent="0.25">
      <c r="B166" s="397" t="s">
        <v>1602</v>
      </c>
      <c r="C166" s="398" t="s">
        <v>1603</v>
      </c>
      <c r="D166" s="397" t="s">
        <v>93</v>
      </c>
      <c r="E166" s="663" t="s">
        <v>180</v>
      </c>
      <c r="F166" s="663" t="s">
        <v>180</v>
      </c>
      <c r="G166" s="663" t="s">
        <v>180</v>
      </c>
      <c r="H166" s="663"/>
      <c r="I166" s="663"/>
      <c r="J166" s="663"/>
      <c r="K166" s="663"/>
      <c r="L166" s="663"/>
      <c r="M166" s="663"/>
      <c r="N166" s="663"/>
      <c r="O166" s="663"/>
      <c r="P166" s="663"/>
      <c r="Q166" s="663"/>
      <c r="R166" s="663"/>
      <c r="S166" s="663"/>
      <c r="T166" s="663"/>
      <c r="U166" s="663"/>
      <c r="V166" s="663"/>
      <c r="W166" s="663"/>
      <c r="X166" s="663"/>
      <c r="Y166" s="663"/>
      <c r="Z166" s="663"/>
      <c r="AA166" s="663"/>
      <c r="AB166" s="663"/>
      <c r="AC166" s="663"/>
      <c r="AD166" s="663"/>
      <c r="AE166" s="663"/>
      <c r="AF166" s="663"/>
      <c r="AG166" s="663"/>
      <c r="AH166" s="663"/>
      <c r="AI166" s="663"/>
      <c r="AJ166" s="663"/>
      <c r="AK166" s="663"/>
      <c r="AL166" s="663"/>
      <c r="AM166" s="663"/>
      <c r="AN166" s="640"/>
      <c r="AO166" s="663"/>
      <c r="AP166" s="663"/>
    </row>
    <row r="167" spans="2:42" ht="42" customHeight="1" x14ac:dyDescent="0.25">
      <c r="B167" s="397" t="s">
        <v>1604</v>
      </c>
      <c r="C167" s="398" t="s">
        <v>1605</v>
      </c>
      <c r="D167" s="397" t="s">
        <v>93</v>
      </c>
      <c r="E167" s="663" t="s">
        <v>180</v>
      </c>
      <c r="F167" s="663" t="s">
        <v>180</v>
      </c>
      <c r="G167" s="663" t="s">
        <v>180</v>
      </c>
      <c r="H167" s="663"/>
      <c r="I167" s="663"/>
      <c r="J167" s="663"/>
      <c r="K167" s="663"/>
      <c r="L167" s="663"/>
      <c r="M167" s="663"/>
      <c r="N167" s="663"/>
      <c r="O167" s="663"/>
      <c r="P167" s="663"/>
      <c r="Q167" s="663"/>
      <c r="R167" s="663"/>
      <c r="S167" s="663"/>
      <c r="T167" s="663"/>
      <c r="U167" s="663"/>
      <c r="V167" s="663"/>
      <c r="W167" s="663"/>
      <c r="X167" s="663"/>
      <c r="Y167" s="663"/>
      <c r="Z167" s="663"/>
      <c r="AA167" s="663"/>
      <c r="AB167" s="663"/>
      <c r="AC167" s="663"/>
      <c r="AD167" s="663"/>
      <c r="AE167" s="663"/>
      <c r="AF167" s="663"/>
      <c r="AG167" s="663"/>
      <c r="AH167" s="663"/>
      <c r="AI167" s="663"/>
      <c r="AJ167" s="663"/>
      <c r="AK167" s="663"/>
      <c r="AL167" s="663"/>
      <c r="AM167" s="663"/>
      <c r="AN167" s="640"/>
      <c r="AO167" s="663"/>
      <c r="AP167" s="663"/>
    </row>
    <row r="168" spans="2:42" ht="42" customHeight="1" x14ac:dyDescent="0.25">
      <c r="B168" s="397" t="s">
        <v>1606</v>
      </c>
      <c r="C168" s="398" t="s">
        <v>1607</v>
      </c>
      <c r="D168" s="397" t="s">
        <v>93</v>
      </c>
      <c r="E168" s="663" t="s">
        <v>180</v>
      </c>
      <c r="F168" s="663" t="s">
        <v>180</v>
      </c>
      <c r="G168" s="663" t="s">
        <v>180</v>
      </c>
      <c r="H168" s="663"/>
      <c r="I168" s="663"/>
      <c r="J168" s="663"/>
      <c r="K168" s="663"/>
      <c r="L168" s="663"/>
      <c r="M168" s="663"/>
      <c r="N168" s="663"/>
      <c r="O168" s="663"/>
      <c r="P168" s="663"/>
      <c r="Q168" s="663"/>
      <c r="R168" s="663"/>
      <c r="S168" s="663"/>
      <c r="T168" s="663"/>
      <c r="U168" s="663"/>
      <c r="V168" s="663"/>
      <c r="W168" s="663"/>
      <c r="X168" s="663"/>
      <c r="Y168" s="663"/>
      <c r="Z168" s="663"/>
      <c r="AA168" s="663"/>
      <c r="AB168" s="663"/>
      <c r="AC168" s="663"/>
      <c r="AD168" s="663"/>
      <c r="AE168" s="663"/>
      <c r="AF168" s="663"/>
      <c r="AG168" s="663"/>
      <c r="AH168" s="663"/>
      <c r="AI168" s="663"/>
      <c r="AJ168" s="663"/>
      <c r="AK168" s="663"/>
      <c r="AL168" s="663"/>
      <c r="AM168" s="663"/>
      <c r="AN168" s="640"/>
      <c r="AO168" s="663"/>
      <c r="AP168" s="663"/>
    </row>
    <row r="169" spans="2:42" ht="42" customHeight="1" x14ac:dyDescent="0.25">
      <c r="B169" s="397" t="s">
        <v>1608</v>
      </c>
      <c r="C169" s="398" t="s">
        <v>1609</v>
      </c>
      <c r="D169" s="397" t="s">
        <v>93</v>
      </c>
      <c r="E169" s="663" t="s">
        <v>180</v>
      </c>
      <c r="F169" s="663" t="s">
        <v>180</v>
      </c>
      <c r="G169" s="663" t="s">
        <v>180</v>
      </c>
      <c r="H169" s="663"/>
      <c r="I169" s="663"/>
      <c r="J169" s="663"/>
      <c r="K169" s="663"/>
      <c r="L169" s="663"/>
      <c r="M169" s="663"/>
      <c r="N169" s="663"/>
      <c r="O169" s="663"/>
      <c r="P169" s="663"/>
      <c r="Q169" s="663"/>
      <c r="R169" s="663"/>
      <c r="S169" s="663"/>
      <c r="T169" s="663"/>
      <c r="U169" s="663"/>
      <c r="V169" s="663"/>
      <c r="W169" s="663"/>
      <c r="X169" s="663"/>
      <c r="Y169" s="663"/>
      <c r="Z169" s="663"/>
      <c r="AA169" s="663"/>
      <c r="AB169" s="663"/>
      <c r="AC169" s="663"/>
      <c r="AD169" s="663"/>
      <c r="AE169" s="663"/>
      <c r="AF169" s="663"/>
      <c r="AG169" s="663"/>
      <c r="AH169" s="663"/>
      <c r="AI169" s="663"/>
      <c r="AJ169" s="663"/>
      <c r="AK169" s="663"/>
      <c r="AL169" s="663"/>
      <c r="AM169" s="663"/>
      <c r="AN169" s="640"/>
      <c r="AO169" s="663"/>
      <c r="AP169" s="663"/>
    </row>
    <row r="170" spans="2:42" ht="42" customHeight="1" x14ac:dyDescent="0.25">
      <c r="B170" s="397" t="s">
        <v>1610</v>
      </c>
      <c r="C170" s="398" t="s">
        <v>1612</v>
      </c>
      <c r="D170" s="397" t="s">
        <v>93</v>
      </c>
      <c r="E170" s="663" t="s">
        <v>180</v>
      </c>
      <c r="F170" s="663" t="s">
        <v>180</v>
      </c>
      <c r="G170" s="663" t="s">
        <v>180</v>
      </c>
      <c r="H170" s="663"/>
      <c r="I170" s="663"/>
      <c r="J170" s="663"/>
      <c r="K170" s="663"/>
      <c r="L170" s="663"/>
      <c r="M170" s="663"/>
      <c r="N170" s="663"/>
      <c r="O170" s="663"/>
      <c r="P170" s="663"/>
      <c r="Q170" s="663"/>
      <c r="R170" s="663"/>
      <c r="S170" s="663"/>
      <c r="T170" s="663"/>
      <c r="U170" s="663"/>
      <c r="V170" s="663"/>
      <c r="W170" s="663"/>
      <c r="X170" s="663"/>
      <c r="Y170" s="663"/>
      <c r="Z170" s="663"/>
      <c r="AA170" s="663"/>
      <c r="AB170" s="663"/>
      <c r="AC170" s="663"/>
      <c r="AD170" s="663"/>
      <c r="AE170" s="663"/>
      <c r="AF170" s="663"/>
      <c r="AG170" s="663"/>
      <c r="AH170" s="663"/>
      <c r="AI170" s="663"/>
      <c r="AJ170" s="663"/>
      <c r="AK170" s="663"/>
      <c r="AL170" s="663"/>
      <c r="AM170" s="663"/>
      <c r="AN170" s="640"/>
      <c r="AO170" s="663"/>
      <c r="AP170" s="663"/>
    </row>
    <row r="171" spans="2:42" ht="42" customHeight="1" x14ac:dyDescent="0.25">
      <c r="B171" s="397" t="s">
        <v>1611</v>
      </c>
      <c r="C171" s="398" t="s">
        <v>1613</v>
      </c>
      <c r="D171" s="397" t="s">
        <v>93</v>
      </c>
      <c r="E171" s="663" t="s">
        <v>180</v>
      </c>
      <c r="F171" s="663" t="s">
        <v>180</v>
      </c>
      <c r="G171" s="663" t="s">
        <v>180</v>
      </c>
      <c r="H171" s="663"/>
      <c r="I171" s="663"/>
      <c r="J171" s="663"/>
      <c r="K171" s="663"/>
      <c r="L171" s="663"/>
      <c r="M171" s="663"/>
      <c r="N171" s="663"/>
      <c r="O171" s="663"/>
      <c r="P171" s="663"/>
      <c r="Q171" s="663"/>
      <c r="R171" s="663"/>
      <c r="S171" s="663"/>
      <c r="T171" s="663"/>
      <c r="U171" s="663"/>
      <c r="V171" s="663"/>
      <c r="W171" s="663"/>
      <c r="X171" s="663"/>
      <c r="Y171" s="663"/>
      <c r="Z171" s="663"/>
      <c r="AA171" s="663"/>
      <c r="AB171" s="663"/>
      <c r="AC171" s="663"/>
      <c r="AD171" s="663"/>
      <c r="AE171" s="663"/>
      <c r="AF171" s="663"/>
      <c r="AG171" s="663"/>
      <c r="AH171" s="663"/>
      <c r="AI171" s="663"/>
      <c r="AJ171" s="663"/>
      <c r="AK171" s="663"/>
      <c r="AL171" s="663"/>
      <c r="AM171" s="663"/>
      <c r="AN171" s="640"/>
      <c r="AO171" s="663"/>
      <c r="AP171" s="663"/>
    </row>
    <row r="172" spans="2:42" ht="48" customHeight="1" x14ac:dyDescent="0.25">
      <c r="B172" s="416" t="s">
        <v>805</v>
      </c>
      <c r="C172" s="417" t="s">
        <v>177</v>
      </c>
      <c r="D172" s="416" t="s">
        <v>93</v>
      </c>
      <c r="E172" s="662" t="s">
        <v>180</v>
      </c>
      <c r="F172" s="662" t="s">
        <v>180</v>
      </c>
      <c r="G172" s="662" t="s">
        <v>180</v>
      </c>
      <c r="H172" s="662"/>
      <c r="I172" s="662"/>
      <c r="J172" s="662"/>
      <c r="K172" s="662"/>
      <c r="L172" s="662"/>
      <c r="M172" s="662"/>
      <c r="N172" s="662"/>
      <c r="O172" s="662"/>
      <c r="P172" s="662"/>
      <c r="Q172" s="662"/>
      <c r="R172" s="662"/>
      <c r="S172" s="662"/>
      <c r="T172" s="662"/>
      <c r="U172" s="662"/>
      <c r="V172" s="662"/>
      <c r="W172" s="662"/>
      <c r="X172" s="662"/>
      <c r="Y172" s="662"/>
      <c r="Z172" s="662"/>
      <c r="AA172" s="662"/>
      <c r="AB172" s="662"/>
      <c r="AC172" s="662"/>
      <c r="AD172" s="662"/>
      <c r="AE172" s="662"/>
      <c r="AF172" s="662"/>
      <c r="AG172" s="662"/>
      <c r="AH172" s="662"/>
      <c r="AI172" s="662"/>
      <c r="AJ172" s="662"/>
      <c r="AK172" s="662"/>
      <c r="AL172" s="662"/>
      <c r="AM172" s="662"/>
      <c r="AN172" s="661"/>
      <c r="AO172" s="662"/>
      <c r="AP172" s="662"/>
    </row>
    <row r="173" spans="2:42" ht="48" customHeight="1" x14ac:dyDescent="0.25">
      <c r="B173" s="416" t="s">
        <v>1614</v>
      </c>
      <c r="C173" s="417" t="s">
        <v>179</v>
      </c>
      <c r="D173" s="416" t="s">
        <v>93</v>
      </c>
      <c r="E173" s="662" t="s">
        <v>180</v>
      </c>
      <c r="F173" s="662" t="s">
        <v>180</v>
      </c>
      <c r="G173" s="662" t="s">
        <v>180</v>
      </c>
      <c r="H173" s="662"/>
      <c r="I173" s="662"/>
      <c r="J173" s="662"/>
      <c r="K173" s="662"/>
      <c r="L173" s="662"/>
      <c r="M173" s="662"/>
      <c r="N173" s="662"/>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1"/>
      <c r="AO173" s="662"/>
      <c r="AP173" s="662"/>
    </row>
    <row r="174" spans="2:42" ht="48" customHeight="1" x14ac:dyDescent="0.25">
      <c r="B174" s="416" t="s">
        <v>174</v>
      </c>
      <c r="C174" s="417" t="s">
        <v>1615</v>
      </c>
      <c r="D174" s="416" t="s">
        <v>93</v>
      </c>
      <c r="E174" s="662" t="s">
        <v>180</v>
      </c>
      <c r="F174" s="662" t="s">
        <v>180</v>
      </c>
      <c r="G174" s="662" t="s">
        <v>180</v>
      </c>
      <c r="H174" s="662"/>
      <c r="I174" s="667">
        <f t="shared" ref="I174:AO174" si="73">SUBTOTAL(9,I175:I178)</f>
        <v>0</v>
      </c>
      <c r="J174" s="667">
        <f t="shared" si="73"/>
        <v>0</v>
      </c>
      <c r="K174" s="667">
        <f t="shared" si="73"/>
        <v>0</v>
      </c>
      <c r="L174" s="667">
        <f t="shared" si="73"/>
        <v>0</v>
      </c>
      <c r="M174" s="667">
        <f t="shared" si="73"/>
        <v>0</v>
      </c>
      <c r="N174" s="667">
        <f t="shared" si="73"/>
        <v>0</v>
      </c>
      <c r="O174" s="667">
        <f t="shared" si="73"/>
        <v>0</v>
      </c>
      <c r="P174" s="667">
        <f t="shared" si="73"/>
        <v>0</v>
      </c>
      <c r="Q174" s="667">
        <f t="shared" si="73"/>
        <v>0</v>
      </c>
      <c r="R174" s="667">
        <f t="shared" si="73"/>
        <v>0</v>
      </c>
      <c r="S174" s="667">
        <f t="shared" si="73"/>
        <v>0</v>
      </c>
      <c r="T174" s="667">
        <f t="shared" si="73"/>
        <v>0</v>
      </c>
      <c r="U174" s="667">
        <f t="shared" si="73"/>
        <v>0</v>
      </c>
      <c r="V174" s="667">
        <f t="shared" si="73"/>
        <v>0</v>
      </c>
      <c r="W174" s="667">
        <f t="shared" si="73"/>
        <v>0</v>
      </c>
      <c r="X174" s="667">
        <f t="shared" si="73"/>
        <v>0</v>
      </c>
      <c r="Y174" s="667">
        <f t="shared" si="73"/>
        <v>0</v>
      </c>
      <c r="Z174" s="667">
        <f t="shared" si="73"/>
        <v>0</v>
      </c>
      <c r="AA174" s="667">
        <f t="shared" si="73"/>
        <v>0</v>
      </c>
      <c r="AB174" s="667">
        <f t="shared" si="73"/>
        <v>0</v>
      </c>
      <c r="AC174" s="667">
        <f t="shared" si="73"/>
        <v>0</v>
      </c>
      <c r="AD174" s="667">
        <f t="shared" si="73"/>
        <v>0</v>
      </c>
      <c r="AE174" s="667">
        <f t="shared" si="73"/>
        <v>0</v>
      </c>
      <c r="AF174" s="667">
        <f t="shared" si="73"/>
        <v>10.011666666666667</v>
      </c>
      <c r="AG174" s="667">
        <f t="shared" si="73"/>
        <v>9.6150000000000002</v>
      </c>
      <c r="AH174" s="667">
        <f t="shared" si="73"/>
        <v>11.678333333333333</v>
      </c>
      <c r="AI174" s="667">
        <f t="shared" si="73"/>
        <v>0</v>
      </c>
      <c r="AJ174" s="667">
        <f t="shared" si="73"/>
        <v>1.7633333333333334</v>
      </c>
      <c r="AK174" s="667">
        <f t="shared" si="73"/>
        <v>0</v>
      </c>
      <c r="AL174" s="667">
        <f t="shared" si="73"/>
        <v>0</v>
      </c>
      <c r="AM174" s="667">
        <f t="shared" si="73"/>
        <v>0</v>
      </c>
      <c r="AN174" s="667">
        <f t="shared" si="73"/>
        <v>23.45333333333333</v>
      </c>
      <c r="AO174" s="667">
        <f t="shared" si="73"/>
        <v>9.6150000000000002</v>
      </c>
      <c r="AP174" s="662"/>
    </row>
    <row r="175" spans="2:42" ht="33" customHeight="1" x14ac:dyDescent="0.25">
      <c r="B175" s="67" t="s">
        <v>174</v>
      </c>
      <c r="C175" s="313" t="s">
        <v>1499</v>
      </c>
      <c r="D175" s="67" t="s">
        <v>1627</v>
      </c>
      <c r="E175" s="423" t="s">
        <v>267</v>
      </c>
      <c r="F175" s="173">
        <v>2024</v>
      </c>
      <c r="G175" s="173">
        <v>2024</v>
      </c>
      <c r="H175" s="173">
        <v>2024</v>
      </c>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69">
        <f>'2'!AT175/1.2</f>
        <v>2.16</v>
      </c>
      <c r="AG175" s="169">
        <f>'2'!BB175/1.2</f>
        <v>0</v>
      </c>
      <c r="AH175" s="169"/>
      <c r="AI175" s="169"/>
      <c r="AJ175" s="169"/>
      <c r="AK175" s="173"/>
      <c r="AL175" s="173"/>
      <c r="AM175" s="173"/>
      <c r="AN175" s="169">
        <f t="shared" ref="AN175:AO178" si="74">AD175+AF175+AH175+AJ175+AL175</f>
        <v>2.16</v>
      </c>
      <c r="AO175" s="805">
        <f t="shared" si="74"/>
        <v>0</v>
      </c>
      <c r="AP175" s="336">
        <f>'2'!CR175</f>
        <v>0</v>
      </c>
    </row>
    <row r="176" spans="2:42" ht="33" customHeight="1" x14ac:dyDescent="0.25">
      <c r="B176" s="67" t="s">
        <v>174</v>
      </c>
      <c r="C176" s="313" t="s">
        <v>1498</v>
      </c>
      <c r="D176" s="67" t="s">
        <v>1628</v>
      </c>
      <c r="E176" s="423" t="s">
        <v>267</v>
      </c>
      <c r="F176" s="173">
        <v>2024</v>
      </c>
      <c r="G176" s="173">
        <v>2024</v>
      </c>
      <c r="H176" s="173">
        <v>2024</v>
      </c>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69">
        <f>'2'!AT176/1.2</f>
        <v>7.8516666666666675</v>
      </c>
      <c r="AG176" s="169">
        <f>'2'!BB176/1.2</f>
        <v>7.8516666666666675</v>
      </c>
      <c r="AH176" s="169"/>
      <c r="AI176" s="169"/>
      <c r="AJ176" s="169"/>
      <c r="AK176" s="173"/>
      <c r="AL176" s="173"/>
      <c r="AM176" s="173"/>
      <c r="AN176" s="169">
        <f t="shared" si="74"/>
        <v>7.8516666666666675</v>
      </c>
      <c r="AO176" s="805">
        <f t="shared" si="74"/>
        <v>7.8516666666666675</v>
      </c>
      <c r="AP176" s="336" t="str">
        <f>'2'!CR176</f>
        <v>Оставлено без изменения</v>
      </c>
    </row>
    <row r="177" spans="2:42" ht="33" customHeight="1" x14ac:dyDescent="0.25">
      <c r="B177" s="67" t="s">
        <v>174</v>
      </c>
      <c r="C177" s="313" t="s">
        <v>1438</v>
      </c>
      <c r="D177" s="67" t="s">
        <v>1636</v>
      </c>
      <c r="E177" s="423" t="s">
        <v>267</v>
      </c>
      <c r="F177" s="173">
        <v>2025</v>
      </c>
      <c r="G177" s="173">
        <v>2025</v>
      </c>
      <c r="H177" s="173">
        <v>2024</v>
      </c>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69">
        <v>0</v>
      </c>
      <c r="AG177" s="169">
        <f>'2'!BB177/1.2</f>
        <v>0</v>
      </c>
      <c r="AH177" s="169">
        <f>'2'!BD177/1.2</f>
        <v>11.678333333333333</v>
      </c>
      <c r="AI177" s="169">
        <v>0</v>
      </c>
      <c r="AJ177" s="169"/>
      <c r="AK177" s="173"/>
      <c r="AL177" s="173"/>
      <c r="AM177" s="173"/>
      <c r="AN177" s="169">
        <f t="shared" si="74"/>
        <v>11.678333333333333</v>
      </c>
      <c r="AO177" s="805">
        <f t="shared" si="74"/>
        <v>0</v>
      </c>
      <c r="AP177" s="336" t="str">
        <f>'2'!CR177</f>
        <v>Перемещение по годам</v>
      </c>
    </row>
    <row r="178" spans="2:42" ht="33" customHeight="1" x14ac:dyDescent="0.25">
      <c r="B178" s="67" t="s">
        <v>174</v>
      </c>
      <c r="C178" s="313" t="s">
        <v>1505</v>
      </c>
      <c r="D178" s="67" t="s">
        <v>1640</v>
      </c>
      <c r="E178" s="423" t="s">
        <v>267</v>
      </c>
      <c r="F178" s="173">
        <v>2026</v>
      </c>
      <c r="G178" s="173">
        <v>2026</v>
      </c>
      <c r="H178" s="173">
        <v>2024</v>
      </c>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69">
        <v>0</v>
      </c>
      <c r="AG178" s="169">
        <f>'2'!BB178/1.2</f>
        <v>1.7633333333333334</v>
      </c>
      <c r="AH178" s="169"/>
      <c r="AI178" s="169"/>
      <c r="AJ178" s="169">
        <f>'2'!BN178/1.2</f>
        <v>1.7633333333333334</v>
      </c>
      <c r="AK178" s="169">
        <v>0</v>
      </c>
      <c r="AL178" s="173"/>
      <c r="AM178" s="173"/>
      <c r="AN178" s="169">
        <f t="shared" si="74"/>
        <v>1.7633333333333334</v>
      </c>
      <c r="AO178" s="805">
        <f t="shared" si="74"/>
        <v>1.7633333333333334</v>
      </c>
      <c r="AP178" s="336" t="str">
        <f>'2'!CR178</f>
        <v>Перемещение по годам</v>
      </c>
    </row>
  </sheetData>
  <sheetProtection formatCells="0" formatColumns="0" formatRows="0" insertColumns="0" insertRows="0" insertHyperlinks="0" deleteColumns="0" deleteRows="0" sort="0" autoFilter="0" pivotTables="0"/>
  <mergeCells count="36">
    <mergeCell ref="B7:AN7"/>
    <mergeCell ref="AH1:AN1"/>
    <mergeCell ref="AH2:AN2"/>
    <mergeCell ref="AH3:AN3"/>
    <mergeCell ref="B4:AN4"/>
    <mergeCell ref="B5:AN5"/>
    <mergeCell ref="B16:B18"/>
    <mergeCell ref="C16:C18"/>
    <mergeCell ref="D16:D18"/>
    <mergeCell ref="E16:E18"/>
    <mergeCell ref="F16:F18"/>
    <mergeCell ref="B8:AN8"/>
    <mergeCell ref="B10:AN10"/>
    <mergeCell ref="B12:AN12"/>
    <mergeCell ref="B13:AN13"/>
    <mergeCell ref="B15:AN15"/>
    <mergeCell ref="G16:H17"/>
    <mergeCell ref="I16:J17"/>
    <mergeCell ref="K16:K18"/>
    <mergeCell ref="L16:U16"/>
    <mergeCell ref="V16:AA16"/>
    <mergeCell ref="AP16:AP18"/>
    <mergeCell ref="L17:P17"/>
    <mergeCell ref="Q17:U17"/>
    <mergeCell ref="V17:W17"/>
    <mergeCell ref="X17:Y17"/>
    <mergeCell ref="Z17:AA17"/>
    <mergeCell ref="AD17:AE17"/>
    <mergeCell ref="AF17:AG17"/>
    <mergeCell ref="AH17:AI17"/>
    <mergeCell ref="AB16:AC17"/>
    <mergeCell ref="AJ17:AK17"/>
    <mergeCell ref="AL17:AM17"/>
    <mergeCell ref="AN17:AN18"/>
    <mergeCell ref="AO17:AO18"/>
    <mergeCell ref="AD16:AO16"/>
  </mergeCells>
  <phoneticPr fontId="68" type="noConversion"/>
  <conditionalFormatting sqref="V29:AA29 L32:P32 AN32:AO32 L37:AA37 I37:I41 AF60:AF61 AG60 AP62:AP70 AP76 I72:J72 J38:U39 J40 AB69:AC69 AN72 AB64:AC64 AN64:AO64 AB72:AC72 AB76:AC78 I92:AI93 AB74:AN74 AB62:AO62 AB37:AF40 AD30:AF32 V32:W32 L21:AA28 Z32:AA32 I62:J62 K71:K72 AN71:AP71 J41:AF41 K67:K69 AD75:AF78 AB82:AF82 K60:K62 I60:J60 AN60:AP61 AB60:AD61 I64:K64 I63:AO63 AP42:AP47 AB90:AF90 I83:J89 I76:K78 AE87:AE89 AE83:AE84 I90:M90 AG82:AG90 AH90 AI82:AI90 R87:Z90 AA82:AA90 O87:P90 Q82:Q90 AJ90:AM90 AP87:AP91 H47:H60 I80:K84 AB80:AF80 I79:AG79 AB83:AD89 AF83:AF89 AK87:AK89 AM87:AM89 AN82:AO90 Q94:Q99 H85:K86 N82:N90 I87:K89 M87:M89 O94:O99 I94:L99 AA94:AD99 AH94:AH99 AF94:AF99 AI79 AK79:AM79 AN75:AN80 I74:K74 AN67:AO69 AN92:AO99 AH37:AP41 I43:AO47 I66:AO66 I73:AO73 I91:AO91 AG32 AD34:AG36 H42:AO42 I75 I48:AP59">
    <cfRule type="cellIs" dxfId="3663" priority="1013" operator="equal">
      <formula>0</formula>
    </cfRule>
  </conditionalFormatting>
  <conditionalFormatting sqref="V29:AA29 L32:P32 AN32:AO32 L37:AA37 I37:I41 AF60:AF61 AG60 AP62:AP70 AP76 I72:J72 J38:U39 J40 AB69:AC69 AN72 AB64:AC64 AN64:AO64 AB72:AC72 AB76:AC78 AB74:AN74 AB62:AO62 AB37:AF40 AD30:AF32 V32:W32 L21:AA28 Z32:AA32 I62:J62 I92:AI93 K71:K72 AN71:AP71 J41:AF41 K67:K69 AD75:AF78 AB82:AF82 AP42:AP47 K60:K62 I60:J60 AN60:AP61 AB60:AD61 I64:K64 I63:AO63 AB90:AF90 AE87:AE89 AE83:AE84 I76:K78 AG82:AG90 AH90 AI82:AI90 R87:Z90 AA82:AA90 O87:P90 L90:M90 Q82:Q90 AJ90:AM90 AP87:AP91 I80:K90 AB80:AF80 I79:AG79 AB83:AD89 AF83:AF89 AK87:AK89 AM87:AM89 AN82:AO90 Q94:Q99 N82:N90 M87:M89 O94:O99 I94:L99 AA94:AD99 AH94:AH99 AF94:AF99 AI79 AK79:AM79 AN75:AN80 I74:K74 AN67:AO69 AN92:AO99 AD42 AH37:AP41 I43:AO47 I66:AO66 I73:AO73 I91:AO91 AG32 AD34:AG36 I75 I48:AP59">
    <cfRule type="cellIs" dxfId="3662" priority="1012" operator="equal">
      <formula>0</formula>
    </cfRule>
  </conditionalFormatting>
  <conditionalFormatting sqref="V29:AA29 L32:P32 AN32:AO32 L37:AA37 I37:I41 AF60:AF61 AG60 AP62:AP70 AP76 H72:J72 J38:U39 J40 AB69:AC69 AN72 AB64:AC64 AN64:AO64 AB72:AC72 AB76:AC78 AB74:AN74 AB62:AO62 AB37:AF40 AD30:AF32 V32:W32 L21:AA28 Z32:AA32 H62:J62 I92:AI93 K71:K72 H65:H71 AN71:AP71 J41:AF41 K67:K69 AD75:AF78 AB82:AF82 AP42:AP47 K60:K62 H60:J60 AN60:AP61 AB60:AD61 H64:K64 H63:AO63 AB90:AF90 AE87:AE89 AE83:AE84 I76:K78 AG82:AG90 AH90 AI82:AI90 R87:Z90 AA82:AA90 O87:P90 L90:M90 Q82:Q90 AJ90:AM90 AP87:AP91 I80:K90 AB80:AF80 I79:AG79 AB83:AD89 AF83:AF89 AK87:AK89 AM87:AM89 AN82:AO90 Q94:Q99 N82:N90 M87:M89 O94:O99 I94:L99 AA94:AD99 AH94:AH99 AF94:AF99 AI79 AK79:AM79 AN75:AN80 H74:K74 AN67:AO69 AN92:AO99 AD42 AH37:AP41 H43:AO47 I66:AO66 H73:AO73 I91:AO91 AG32 AD34:AG36 H75:I75 H48:AP59">
    <cfRule type="cellIs" dxfId="3661" priority="1011" operator="equal">
      <formula>0</formula>
    </cfRule>
  </conditionalFormatting>
  <conditionalFormatting sqref="AP1:AP3">
    <cfRule type="cellIs" dxfId="3660" priority="1010" operator="equal">
      <formula>0</formula>
    </cfRule>
  </conditionalFormatting>
  <conditionalFormatting sqref="AN32:AO32 I37:I41 AF60:AF61 AG60 AP62:AP70 AP76 I72:J72 J38:K39 J40 AB69:AC69 AN72 AB64:AC64 AN64:AO64 AB72:AC72 AB74:AN74 AB62:AO62 AB37:AF40 AD30:AF32 I62:J62 AB76:AC78 K71:K72 AN71:AP71 J41:AF41 K67:K69 AD75:AF78 AB82:AF82 AP42:AP47 K60:K62 I60:J60 AN60:AP61 AB60:AD61 I64:K64 I63:AO63 AB92:AI93 AB90:AF90 AE87:AE89 AE83:AE84 I76:K78 AG82:AG90 AH90 AI82:AI90 R87:Z90 AA82:AA90 O87:P90 L90:M90 Q82:Q90 AJ90:AM90 AP87:AP91 H47:H58 I80:K90 AB80:AF80 I79:AG79 AB83:AD89 AF83:AF89 AK87:AK89 AM87:AM89 AN82:AO90 N82:N90 M87:M89 I92:K99 AB94:AD99 AH94:AH99 AF94:AF99 AI79 AK79:AM79 AN75:AN80 I74:K74 AN67:AO69 AN92:AO99 AD42 AH37:AP41 I43:AO47 I66:AO66 I73:AO73 I91:AO91 AG32 AD34:AG36 I75 I48:AP59">
    <cfRule type="containsText" dxfId="3659" priority="1009" operator="containsText" text="Наименование инвестиционного проекта">
      <formula>NOT(ISERROR(SEARCH("Наименование инвестиционного проекта",H30)))</formula>
    </cfRule>
  </conditionalFormatting>
  <conditionalFormatting sqref="H20:H26 J38:K39 J40 J85:K86">
    <cfRule type="cellIs" dxfId="3658" priority="1001" operator="equal">
      <formula>0</formula>
    </cfRule>
    <cfRule type="cellIs" dxfId="3657" priority="1002" operator="equal">
      <formula>0</formula>
    </cfRule>
  </conditionalFormatting>
  <conditionalFormatting sqref="H20:H26">
    <cfRule type="cellIs" dxfId="3656" priority="1000" operator="equal">
      <formula>0</formula>
    </cfRule>
  </conditionalFormatting>
  <conditionalFormatting sqref="H20:H26">
    <cfRule type="cellIs" dxfId="3655" priority="999" operator="equal">
      <formula>0</formula>
    </cfRule>
  </conditionalFormatting>
  <conditionalFormatting sqref="H27:H29">
    <cfRule type="cellIs" dxfId="3654" priority="996" operator="equal">
      <formula>0</formula>
    </cfRule>
    <cfRule type="cellIs" dxfId="3653" priority="997" operator="equal">
      <formula>0</formula>
    </cfRule>
  </conditionalFormatting>
  <conditionalFormatting sqref="H27:H29">
    <cfRule type="cellIs" dxfId="3652" priority="995" operator="equal">
      <formula>0</formula>
    </cfRule>
  </conditionalFormatting>
  <conditionalFormatting sqref="H27:H29">
    <cfRule type="cellIs" dxfId="3651" priority="994" operator="equal">
      <formula>0</formula>
    </cfRule>
  </conditionalFormatting>
  <conditionalFormatting sqref="H30:H36">
    <cfRule type="cellIs" dxfId="3650" priority="991" operator="equal">
      <formula>0</formula>
    </cfRule>
  </conditionalFormatting>
  <conditionalFormatting sqref="H59:H60 H43:H46 H62:H76 H82:H84">
    <cfRule type="containsText" dxfId="3649" priority="989" operator="containsText" text="Наименование инвестиционного проекта">
      <formula>NOT(ISERROR(SEARCH("Наименование инвестиционного проекта",H43)))</formula>
    </cfRule>
  </conditionalFormatting>
  <conditionalFormatting sqref="H43:H44">
    <cfRule type="cellIs" dxfId="3648" priority="986" operator="equal">
      <formula>0</formula>
    </cfRule>
    <cfRule type="cellIs" dxfId="3647" priority="987" operator="equal">
      <formula>0</formula>
    </cfRule>
  </conditionalFormatting>
  <conditionalFormatting sqref="H43:H46 H62:H76 H90:H91 H78:H84 H87">
    <cfRule type="cellIs" dxfId="3646" priority="985" operator="equal">
      <formula>0</formula>
    </cfRule>
  </conditionalFormatting>
  <conditionalFormatting sqref="H76 H82:H84">
    <cfRule type="cellIs" dxfId="3645" priority="984" operator="equal">
      <formula>0</formula>
    </cfRule>
  </conditionalFormatting>
  <conditionalFormatting sqref="I85:K86 I87:I89">
    <cfRule type="cellIs" dxfId="3644" priority="982" operator="equal">
      <formula>0</formula>
    </cfRule>
  </conditionalFormatting>
  <conditionalFormatting sqref="H37:H41">
    <cfRule type="cellIs" dxfId="3643" priority="981" operator="equal">
      <formula>0</formula>
    </cfRule>
  </conditionalFormatting>
  <conditionalFormatting sqref="H77">
    <cfRule type="cellIs" dxfId="3642" priority="971" operator="equal">
      <formula>0</formula>
    </cfRule>
  </conditionalFormatting>
  <conditionalFormatting sqref="I32">
    <cfRule type="containsText" dxfId="3641" priority="969" operator="containsText" text="Наименование инвестиционного проекта">
      <formula>NOT(ISERROR(SEARCH("Наименование инвестиционного проекта",I32)))</formula>
    </cfRule>
  </conditionalFormatting>
  <conditionalFormatting sqref="I21:I29">
    <cfRule type="cellIs" dxfId="3640" priority="967" operator="equal">
      <formula>0</formula>
    </cfRule>
    <cfRule type="cellIs" dxfId="3639" priority="968" operator="equal">
      <formula>0</formula>
    </cfRule>
  </conditionalFormatting>
  <conditionalFormatting sqref="I21:I29 I32">
    <cfRule type="cellIs" dxfId="3638" priority="966" operator="equal">
      <formula>0</formula>
    </cfRule>
  </conditionalFormatting>
  <conditionalFormatting sqref="I21:I29 I32">
    <cfRule type="cellIs" dxfId="3637" priority="965" operator="equal">
      <formula>0</formula>
    </cfRule>
  </conditionalFormatting>
  <conditionalFormatting sqref="I21:I29 I32">
    <cfRule type="cellIs" dxfId="3636" priority="964" operator="equal">
      <formula>0</formula>
    </cfRule>
  </conditionalFormatting>
  <conditionalFormatting sqref="J85 J42:AO42">
    <cfRule type="cellIs" dxfId="3635" priority="963" operator="equal">
      <formula>0</formula>
    </cfRule>
  </conditionalFormatting>
  <conditionalFormatting sqref="J32">
    <cfRule type="containsText" dxfId="3634" priority="962" operator="containsText" text="Наименование инвестиционного проекта">
      <formula>NOT(ISERROR(SEARCH("Наименование инвестиционного проекта",J32)))</formula>
    </cfRule>
  </conditionalFormatting>
  <conditionalFormatting sqref="J21:J29 J32 K27">
    <cfRule type="cellIs" dxfId="3633" priority="960" operator="equal">
      <formula>0</formula>
    </cfRule>
    <cfRule type="cellIs" dxfId="3632" priority="961" operator="equal">
      <formula>0</formula>
    </cfRule>
  </conditionalFormatting>
  <conditionalFormatting sqref="J21:J29 J32 K27">
    <cfRule type="cellIs" dxfId="3631" priority="959" operator="equal">
      <formula>0</formula>
    </cfRule>
  </conditionalFormatting>
  <conditionalFormatting sqref="J21:J29 J32 K27">
    <cfRule type="cellIs" dxfId="3630" priority="958" operator="equal">
      <formula>0</formula>
    </cfRule>
  </conditionalFormatting>
  <conditionalFormatting sqref="J21:J29 J32 K27">
    <cfRule type="cellIs" dxfId="3629" priority="957" operator="equal">
      <formula>0</formula>
    </cfRule>
  </conditionalFormatting>
  <conditionalFormatting sqref="J72 J74">
    <cfRule type="cellIs" dxfId="3628" priority="954" operator="equal">
      <formula>0</formula>
    </cfRule>
    <cfRule type="cellIs" dxfId="3627" priority="955" operator="equal">
      <formula>0</formula>
    </cfRule>
  </conditionalFormatting>
  <conditionalFormatting sqref="K21:K26 K28:K29">
    <cfRule type="cellIs" dxfId="3626" priority="952" operator="equal">
      <formula>0</formula>
    </cfRule>
    <cfRule type="cellIs" dxfId="3625" priority="953" operator="equal">
      <formula>0</formula>
    </cfRule>
  </conditionalFormatting>
  <conditionalFormatting sqref="K21:K26 K28:K29">
    <cfRule type="cellIs" dxfId="3624" priority="951" operator="equal">
      <formula>0</formula>
    </cfRule>
  </conditionalFormatting>
  <conditionalFormatting sqref="K21:K26 K28:K29">
    <cfRule type="cellIs" dxfId="3623" priority="950" operator="equal">
      <formula>0</formula>
    </cfRule>
  </conditionalFormatting>
  <conditionalFormatting sqref="K21:K26 K28:K29">
    <cfRule type="cellIs" dxfId="3622" priority="949" operator="equal">
      <formula>0</formula>
    </cfRule>
  </conditionalFormatting>
  <conditionalFormatting sqref="K69">
    <cfRule type="cellIs" dxfId="3621" priority="947" operator="equal">
      <formula>0</formula>
    </cfRule>
    <cfRule type="cellIs" dxfId="3620" priority="948" operator="equal">
      <formula>0</formula>
    </cfRule>
  </conditionalFormatting>
  <conditionalFormatting sqref="AB32">
    <cfRule type="containsText" dxfId="3619" priority="940" operator="containsText" text="Наименование инвестиционного проекта">
      <formula>NOT(ISERROR(SEARCH("Наименование инвестиционного проекта",AB32)))</formula>
    </cfRule>
  </conditionalFormatting>
  <conditionalFormatting sqref="AB21:AB29">
    <cfRule type="cellIs" dxfId="3618" priority="938" operator="equal">
      <formula>0</formula>
    </cfRule>
    <cfRule type="cellIs" dxfId="3617" priority="939" operator="equal">
      <formula>0</formula>
    </cfRule>
  </conditionalFormatting>
  <conditionalFormatting sqref="AB21:AB29 AB32">
    <cfRule type="cellIs" dxfId="3616" priority="937" operator="equal">
      <formula>0</formula>
    </cfRule>
  </conditionalFormatting>
  <conditionalFormatting sqref="AB21:AB29 AB32">
    <cfRule type="cellIs" dxfId="3615" priority="936" operator="equal">
      <formula>0</formula>
    </cfRule>
  </conditionalFormatting>
  <conditionalFormatting sqref="AB21:AB29 AB32">
    <cfRule type="cellIs" dxfId="3614" priority="935" operator="equal">
      <formula>0</formula>
    </cfRule>
  </conditionalFormatting>
  <conditionalFormatting sqref="AC32">
    <cfRule type="containsText" dxfId="3613" priority="934" operator="containsText" text="Наименование инвестиционного проекта">
      <formula>NOT(ISERROR(SEARCH("Наименование инвестиционного проекта",AC32)))</formula>
    </cfRule>
  </conditionalFormatting>
  <conditionalFormatting sqref="AC21:AC29">
    <cfRule type="cellIs" dxfId="3612" priority="932" operator="equal">
      <formula>0</formula>
    </cfRule>
    <cfRule type="cellIs" dxfId="3611" priority="933" operator="equal">
      <formula>0</formula>
    </cfRule>
  </conditionalFormatting>
  <conditionalFormatting sqref="AC21:AC29 AC32">
    <cfRule type="cellIs" dxfId="3610" priority="931" operator="equal">
      <formula>0</formula>
    </cfRule>
  </conditionalFormatting>
  <conditionalFormatting sqref="AC21:AC29 AC32">
    <cfRule type="cellIs" dxfId="3609" priority="930" operator="equal">
      <formula>0</formula>
    </cfRule>
  </conditionalFormatting>
  <conditionalFormatting sqref="AC21:AC29 AC32">
    <cfRule type="cellIs" dxfId="3608" priority="929" operator="equal">
      <formula>0</formula>
    </cfRule>
  </conditionalFormatting>
  <conditionalFormatting sqref="AD21:AD29">
    <cfRule type="cellIs" dxfId="3607" priority="927" operator="equal">
      <formula>0</formula>
    </cfRule>
    <cfRule type="cellIs" dxfId="3606" priority="928" operator="equal">
      <formula>0</formula>
    </cfRule>
  </conditionalFormatting>
  <conditionalFormatting sqref="AD21:AD29">
    <cfRule type="cellIs" dxfId="3605" priority="926" operator="equal">
      <formula>0</formula>
    </cfRule>
  </conditionalFormatting>
  <conditionalFormatting sqref="AD21:AD29">
    <cfRule type="cellIs" dxfId="3604" priority="925" operator="equal">
      <formula>0</formula>
    </cfRule>
  </conditionalFormatting>
  <conditionalFormatting sqref="AD21:AD29">
    <cfRule type="cellIs" dxfId="3603" priority="924" operator="equal">
      <formula>0</formula>
    </cfRule>
  </conditionalFormatting>
  <conditionalFormatting sqref="AE60:AE61">
    <cfRule type="containsText" dxfId="3602" priority="923" operator="containsText" text="Наименование инвестиционного проекта">
      <formula>NOT(ISERROR(SEARCH("Наименование инвестиционного проекта",AE60)))</formula>
    </cfRule>
  </conditionalFormatting>
  <conditionalFormatting sqref="AE21:AE29">
    <cfRule type="cellIs" dxfId="3601" priority="921" operator="equal">
      <formula>0</formula>
    </cfRule>
    <cfRule type="cellIs" dxfId="3600" priority="922" operator="equal">
      <formula>0</formula>
    </cfRule>
  </conditionalFormatting>
  <conditionalFormatting sqref="AE21:AE29 AE60:AE61">
    <cfRule type="cellIs" dxfId="3599" priority="920" operator="equal">
      <formula>0</formula>
    </cfRule>
  </conditionalFormatting>
  <conditionalFormatting sqref="AE21:AE29 AE60:AE61">
    <cfRule type="cellIs" dxfId="3598" priority="919" operator="equal">
      <formula>0</formula>
    </cfRule>
  </conditionalFormatting>
  <conditionalFormatting sqref="AE21:AE29 AE60:AE61">
    <cfRule type="cellIs" dxfId="3597" priority="918" operator="equal">
      <formula>0</formula>
    </cfRule>
  </conditionalFormatting>
  <conditionalFormatting sqref="AG61">
    <cfRule type="containsText" dxfId="3596" priority="917" operator="containsText" text="Наименование инвестиционного проекта">
      <formula>NOT(ISERROR(SEARCH("Наименование инвестиционного проекта",AG61)))</formula>
    </cfRule>
  </conditionalFormatting>
  <conditionalFormatting sqref="AF21:AF29">
    <cfRule type="cellIs" dxfId="3595" priority="915" operator="equal">
      <formula>0</formula>
    </cfRule>
    <cfRule type="cellIs" dxfId="3594" priority="916" operator="equal">
      <formula>0</formula>
    </cfRule>
  </conditionalFormatting>
  <conditionalFormatting sqref="AF21:AF29 AG61">
    <cfRule type="cellIs" dxfId="3593" priority="914" operator="equal">
      <formula>0</formula>
    </cfRule>
  </conditionalFormatting>
  <conditionalFormatting sqref="AF21:AF29 AG61">
    <cfRule type="cellIs" dxfId="3592" priority="913" operator="equal">
      <formula>0</formula>
    </cfRule>
  </conditionalFormatting>
  <conditionalFormatting sqref="AF21:AF29 AG61">
    <cfRule type="cellIs" dxfId="3591" priority="912" operator="equal">
      <formula>0</formula>
    </cfRule>
  </conditionalFormatting>
  <conditionalFormatting sqref="AG76:AG78 AG80">
    <cfRule type="containsText" dxfId="3590" priority="911" operator="containsText" text="Наименование инвестиционного проекта">
      <formula>NOT(ISERROR(SEARCH("Наименование инвестиционного проекта",AG76)))</formula>
    </cfRule>
  </conditionalFormatting>
  <conditionalFormatting sqref="AG76:AG78 AG80">
    <cfRule type="cellIs" dxfId="3589" priority="908" operator="equal">
      <formula>0</formula>
    </cfRule>
  </conditionalFormatting>
  <conditionalFormatting sqref="AG76:AG78 AG80">
    <cfRule type="cellIs" dxfId="3588" priority="907" operator="equal">
      <formula>0</formula>
    </cfRule>
  </conditionalFormatting>
  <conditionalFormatting sqref="AG76:AG78 AG80">
    <cfRule type="cellIs" dxfId="3587" priority="906" operator="equal">
      <formula>0</formula>
    </cfRule>
  </conditionalFormatting>
  <conditionalFormatting sqref="AH32 AH60:AH61 AI61:AM61 AH82:AH89">
    <cfRule type="containsText" dxfId="3586" priority="905" operator="containsText" text="Наименование инвестиционного проекта">
      <formula>NOT(ISERROR(SEARCH("Наименование инвестиционного проекта",AH32)))</formula>
    </cfRule>
  </conditionalFormatting>
  <conditionalFormatting sqref="AH21:AH29">
    <cfRule type="cellIs" dxfId="3585" priority="903" operator="equal">
      <formula>0</formula>
    </cfRule>
    <cfRule type="cellIs" dxfId="3584" priority="904" operator="equal">
      <formula>0</formula>
    </cfRule>
  </conditionalFormatting>
  <conditionalFormatting sqref="AH21:AH29 AH60:AH61 AH32 AI61:AM61 AH82:AH89">
    <cfRule type="cellIs" dxfId="3583" priority="902" operator="equal">
      <formula>0</formula>
    </cfRule>
  </conditionalFormatting>
  <conditionalFormatting sqref="AH21:AH29 AH60:AH61 AH32 AI61:AM61 AH82:AH89">
    <cfRule type="cellIs" dxfId="3582" priority="901" operator="equal">
      <formula>0</formula>
    </cfRule>
  </conditionalFormatting>
  <conditionalFormatting sqref="AH21:AH29 AH60:AH61 AH32 AI61:AM61 AH82:AH89">
    <cfRule type="cellIs" dxfId="3581" priority="900" operator="equal">
      <formula>0</formula>
    </cfRule>
  </conditionalFormatting>
  <conditionalFormatting sqref="AI32 AI76:AI78 AI60 AI80">
    <cfRule type="containsText" dxfId="3580" priority="899" operator="containsText" text="Наименование инвестиционного проекта">
      <formula>NOT(ISERROR(SEARCH("Наименование инвестиционного проекта",AI32)))</formula>
    </cfRule>
  </conditionalFormatting>
  <conditionalFormatting sqref="AI21:AI29">
    <cfRule type="cellIs" dxfId="3579" priority="897" operator="equal">
      <formula>0</formula>
    </cfRule>
    <cfRule type="cellIs" dxfId="3578" priority="898" operator="equal">
      <formula>0</formula>
    </cfRule>
  </conditionalFormatting>
  <conditionalFormatting sqref="AI32 AI76:AI78 AI60 AI21:AI29 AI80">
    <cfRule type="cellIs" dxfId="3577" priority="896" operator="equal">
      <formula>0</formula>
    </cfRule>
  </conditionalFormatting>
  <conditionalFormatting sqref="AI32 AI76:AI78 AI60 AI21:AI29 AI80">
    <cfRule type="cellIs" dxfId="3576" priority="895" operator="equal">
      <formula>0</formula>
    </cfRule>
  </conditionalFormatting>
  <conditionalFormatting sqref="AI32 AI76:AI78 AI60 AI21:AI29 AI80">
    <cfRule type="cellIs" dxfId="3575" priority="894" operator="equal">
      <formula>0</formula>
    </cfRule>
  </conditionalFormatting>
  <conditionalFormatting sqref="AO22:AO25">
    <cfRule type="cellIs" dxfId="3574" priority="892" operator="equal">
      <formula>0</formula>
    </cfRule>
    <cfRule type="cellIs" dxfId="3573" priority="893" operator="equal">
      <formula>0</formula>
    </cfRule>
  </conditionalFormatting>
  <conditionalFormatting sqref="AO20:AO29">
    <cfRule type="cellIs" dxfId="3572" priority="891" operator="equal">
      <formula>0</formula>
    </cfRule>
  </conditionalFormatting>
  <conditionalFormatting sqref="AO22:AO25">
    <cfRule type="cellIs" dxfId="3571" priority="890" operator="equal">
      <formula>0</formula>
    </cfRule>
  </conditionalFormatting>
  <conditionalFormatting sqref="AO22:AO25">
    <cfRule type="cellIs" dxfId="3570" priority="889" operator="equal">
      <formula>0</formula>
    </cfRule>
  </conditionalFormatting>
  <conditionalFormatting sqref="AO20">
    <cfRule type="cellIs" dxfId="3569" priority="887" operator="equal">
      <formula>0</formula>
    </cfRule>
    <cfRule type="cellIs" dxfId="3568" priority="888" operator="equal">
      <formula>0</formula>
    </cfRule>
  </conditionalFormatting>
  <conditionalFormatting sqref="AO20">
    <cfRule type="cellIs" dxfId="3567" priority="886" operator="equal">
      <formula>0</formula>
    </cfRule>
  </conditionalFormatting>
  <conditionalFormatting sqref="AO20">
    <cfRule type="cellIs" dxfId="3566" priority="885" operator="equal">
      <formula>0</formula>
    </cfRule>
  </conditionalFormatting>
  <conditionalFormatting sqref="AO21:AO26">
    <cfRule type="cellIs" dxfId="3565" priority="883" operator="equal">
      <formula>0</formula>
    </cfRule>
    <cfRule type="cellIs" dxfId="3564" priority="884" operator="equal">
      <formula>0</formula>
    </cfRule>
  </conditionalFormatting>
  <conditionalFormatting sqref="AO21:AO26">
    <cfRule type="cellIs" dxfId="3563" priority="882" operator="equal">
      <formula>0</formula>
    </cfRule>
  </conditionalFormatting>
  <conditionalFormatting sqref="AO21:AO26">
    <cfRule type="cellIs" dxfId="3562" priority="881" operator="equal">
      <formula>0</formula>
    </cfRule>
  </conditionalFormatting>
  <conditionalFormatting sqref="AO27:AO29">
    <cfRule type="cellIs" dxfId="3561" priority="879" operator="equal">
      <formula>0</formula>
    </cfRule>
    <cfRule type="cellIs" dxfId="3560" priority="880" operator="equal">
      <formula>0</formula>
    </cfRule>
  </conditionalFormatting>
  <conditionalFormatting sqref="AO27:AO29">
    <cfRule type="cellIs" dxfId="3559" priority="878" operator="equal">
      <formula>0</formula>
    </cfRule>
  </conditionalFormatting>
  <conditionalFormatting sqref="AO27:AO29">
    <cfRule type="cellIs" dxfId="3558" priority="877" operator="equal">
      <formula>0</formula>
    </cfRule>
  </conditionalFormatting>
  <conditionalFormatting sqref="AO72">
    <cfRule type="containsText" dxfId="3557" priority="873" operator="containsText" text="Наименование инвестиционного проекта">
      <formula>NOT(ISERROR(SEARCH("Наименование инвестиционного проекта",AO72)))</formula>
    </cfRule>
  </conditionalFormatting>
  <conditionalFormatting sqref="AO72">
    <cfRule type="cellIs" dxfId="3556" priority="872" operator="equal">
      <formula>0</formula>
    </cfRule>
  </conditionalFormatting>
  <conditionalFormatting sqref="AO72">
    <cfRule type="cellIs" dxfId="3555" priority="871" operator="equal">
      <formula>0</formula>
    </cfRule>
  </conditionalFormatting>
  <conditionalFormatting sqref="AO72">
    <cfRule type="cellIs" dxfId="3554" priority="870" operator="equal">
      <formula>0</formula>
    </cfRule>
  </conditionalFormatting>
  <conditionalFormatting sqref="AO74:AO80">
    <cfRule type="containsText" dxfId="3553" priority="869" operator="containsText" text="Наименование инвестиционного проекта">
      <formula>NOT(ISERROR(SEARCH("Наименование инвестиционного проекта",AO74)))</formula>
    </cfRule>
  </conditionalFormatting>
  <conditionalFormatting sqref="AO74:AO80">
    <cfRule type="cellIs" dxfId="3552" priority="868" operator="equal">
      <formula>0</formula>
    </cfRule>
  </conditionalFormatting>
  <conditionalFormatting sqref="AO74:AO80">
    <cfRule type="cellIs" dxfId="3551" priority="867" operator="equal">
      <formula>0</formula>
    </cfRule>
  </conditionalFormatting>
  <conditionalFormatting sqref="AO74:AO80">
    <cfRule type="cellIs" dxfId="3550" priority="866" operator="equal">
      <formula>0</formula>
    </cfRule>
  </conditionalFormatting>
  <conditionalFormatting sqref="AP72:AP75 AP78:AP83 AP32:AP36">
    <cfRule type="containsText" dxfId="3549" priority="860" operator="containsText" text="Наименование инвестиционного проекта">
      <formula>NOT(ISERROR(SEARCH("Наименование инвестиционного проекта",AP32)))</formula>
    </cfRule>
  </conditionalFormatting>
  <conditionalFormatting sqref="AP72:AP75 AP78:AP83 AP20:AP36">
    <cfRule type="cellIs" dxfId="3548" priority="859" operator="equal">
      <formula>0</formula>
    </cfRule>
  </conditionalFormatting>
  <conditionalFormatting sqref="AP72:AP75 AP78:AP83 AP32:AP36">
    <cfRule type="cellIs" dxfId="3547" priority="858" operator="equal">
      <formula>0</formula>
    </cfRule>
  </conditionalFormatting>
  <conditionalFormatting sqref="AP72:AP75 AP78:AP83 AP32:AP36">
    <cfRule type="cellIs" dxfId="3546" priority="857" operator="equal">
      <formula>0</formula>
    </cfRule>
  </conditionalFormatting>
  <conditionalFormatting sqref="AN20:AN29 I20:AM20">
    <cfRule type="cellIs" dxfId="3545" priority="864" operator="equal">
      <formula>0</formula>
    </cfRule>
    <cfRule type="cellIs" dxfId="3544" priority="865" operator="equal">
      <formula>0</formula>
    </cfRule>
  </conditionalFormatting>
  <conditionalFormatting sqref="AN20:AN29 I20:AM20">
    <cfRule type="cellIs" dxfId="3543" priority="863" operator="equal">
      <formula>0</formula>
    </cfRule>
  </conditionalFormatting>
  <conditionalFormatting sqref="AN20:AN29 I20:AM20">
    <cfRule type="cellIs" dxfId="3542" priority="862" operator="equal">
      <formula>0</formula>
    </cfRule>
  </conditionalFormatting>
  <conditionalFormatting sqref="AN20:AN29 I20:AM20">
    <cfRule type="cellIs" dxfId="3541" priority="861" operator="equal">
      <formula>0</formula>
    </cfRule>
  </conditionalFormatting>
  <conditionalFormatting sqref="AP20">
    <cfRule type="cellIs" dxfId="3540" priority="855" operator="equal">
      <formula>0</formula>
    </cfRule>
    <cfRule type="cellIs" dxfId="3539" priority="856" operator="equal">
      <formula>0</formula>
    </cfRule>
  </conditionalFormatting>
  <conditionalFormatting sqref="AP20">
    <cfRule type="cellIs" dxfId="3538" priority="854" operator="equal">
      <formula>0</formula>
    </cfRule>
  </conditionalFormatting>
  <conditionalFormatting sqref="AP20">
    <cfRule type="cellIs" dxfId="3537" priority="853" operator="equal">
      <formula>0</formula>
    </cfRule>
  </conditionalFormatting>
  <conditionalFormatting sqref="AP21:AP26">
    <cfRule type="cellIs" dxfId="3536" priority="851" operator="equal">
      <formula>0</formula>
    </cfRule>
    <cfRule type="cellIs" dxfId="3535" priority="852" operator="equal">
      <formula>0</formula>
    </cfRule>
  </conditionalFormatting>
  <conditionalFormatting sqref="AP21:AP26">
    <cfRule type="cellIs" dxfId="3534" priority="850" operator="equal">
      <formula>0</formula>
    </cfRule>
  </conditionalFormatting>
  <conditionalFormatting sqref="AP21:AP26">
    <cfRule type="cellIs" dxfId="3533" priority="849" operator="equal">
      <formula>0</formula>
    </cfRule>
  </conditionalFormatting>
  <conditionalFormatting sqref="AP27:AP31">
    <cfRule type="cellIs" dxfId="3532" priority="847" operator="equal">
      <formula>0</formula>
    </cfRule>
    <cfRule type="cellIs" dxfId="3531" priority="848" operator="equal">
      <formula>0</formula>
    </cfRule>
  </conditionalFormatting>
  <conditionalFormatting sqref="AP27:AP31">
    <cfRule type="cellIs" dxfId="3530" priority="846" operator="equal">
      <formula>0</formula>
    </cfRule>
  </conditionalFormatting>
  <conditionalFormatting sqref="AP27:AP31">
    <cfRule type="cellIs" dxfId="3529" priority="845" operator="equal">
      <formula>0</formula>
    </cfRule>
  </conditionalFormatting>
  <conditionalFormatting sqref="AP91">
    <cfRule type="containsText" dxfId="3528" priority="844" operator="containsText" text="Наименование инвестиционного проекта">
      <formula>NOT(ISERROR(SEARCH("Наименование инвестиционного проекта",AP91)))</formula>
    </cfRule>
  </conditionalFormatting>
  <conditionalFormatting sqref="AP91">
    <cfRule type="cellIs" dxfId="3527" priority="843" operator="equal">
      <formula>0</formula>
    </cfRule>
  </conditionalFormatting>
  <conditionalFormatting sqref="AP91">
    <cfRule type="cellIs" dxfId="3526" priority="842" operator="equal">
      <formula>0</formula>
    </cfRule>
  </conditionalFormatting>
  <conditionalFormatting sqref="AP77">
    <cfRule type="cellIs" dxfId="3525" priority="841" operator="equal">
      <formula>0</formula>
    </cfRule>
  </conditionalFormatting>
  <conditionalFormatting sqref="V38:V39">
    <cfRule type="containsText" dxfId="3524" priority="840" operator="containsText" text="Наименование инвестиционного проекта">
      <formula>NOT(ISERROR(SEARCH("Наименование инвестиционного проекта",V38)))</formula>
    </cfRule>
  </conditionalFormatting>
  <conditionalFormatting sqref="V38:V39">
    <cfRule type="cellIs" dxfId="3523" priority="839" operator="equal">
      <formula>0</formula>
    </cfRule>
  </conditionalFormatting>
  <conditionalFormatting sqref="V38:V39">
    <cfRule type="cellIs" dxfId="3522" priority="838" operator="equal">
      <formula>0</formula>
    </cfRule>
  </conditionalFormatting>
  <conditionalFormatting sqref="V38:V39">
    <cfRule type="cellIs" dxfId="3521" priority="837" operator="equal">
      <formula>0</formula>
    </cfRule>
  </conditionalFormatting>
  <conditionalFormatting sqref="W38:AA39">
    <cfRule type="containsText" dxfId="3520" priority="836" operator="containsText" text="Наименование инвестиционного проекта">
      <formula>NOT(ISERROR(SEARCH("Наименование инвестиционного проекта",W38)))</formula>
    </cfRule>
  </conditionalFormatting>
  <conditionalFormatting sqref="W38:AA39">
    <cfRule type="cellIs" dxfId="3519" priority="834" operator="equal">
      <formula>0</formula>
    </cfRule>
    <cfRule type="cellIs" dxfId="3518" priority="835" operator="equal">
      <formula>0</formula>
    </cfRule>
  </conditionalFormatting>
  <conditionalFormatting sqref="W38:AA39">
    <cfRule type="cellIs" dxfId="3517" priority="833" operator="equal">
      <formula>0</formula>
    </cfRule>
  </conditionalFormatting>
  <conditionalFormatting sqref="W38:AA39">
    <cfRule type="cellIs" dxfId="3516" priority="832" operator="equal">
      <formula>0</formula>
    </cfRule>
  </conditionalFormatting>
  <conditionalFormatting sqref="W38:AA39">
    <cfRule type="cellIs" dxfId="3515" priority="831" operator="equal">
      <formula>0</formula>
    </cfRule>
  </conditionalFormatting>
  <conditionalFormatting sqref="V40">
    <cfRule type="containsText" dxfId="3514" priority="830" operator="containsText" text="Наименование инвестиционного проекта">
      <formula>NOT(ISERROR(SEARCH("Наименование инвестиционного проекта",V40)))</formula>
    </cfRule>
  </conditionalFormatting>
  <conditionalFormatting sqref="V40">
    <cfRule type="cellIs" dxfId="3513" priority="829" operator="equal">
      <formula>0</formula>
    </cfRule>
  </conditionalFormatting>
  <conditionalFormatting sqref="V40">
    <cfRule type="cellIs" dxfId="3512" priority="828" operator="equal">
      <formula>0</formula>
    </cfRule>
  </conditionalFormatting>
  <conditionalFormatting sqref="V40">
    <cfRule type="cellIs" dxfId="3511" priority="827" operator="equal">
      <formula>0</formula>
    </cfRule>
  </conditionalFormatting>
  <conditionalFormatting sqref="W40">
    <cfRule type="containsText" dxfId="3510" priority="826" operator="containsText" text="Наименование инвестиционного проекта">
      <formula>NOT(ISERROR(SEARCH("Наименование инвестиционного проекта",W40)))</formula>
    </cfRule>
  </conditionalFormatting>
  <conditionalFormatting sqref="W40">
    <cfRule type="cellIs" dxfId="3509" priority="824" operator="equal">
      <formula>0</formula>
    </cfRule>
    <cfRule type="cellIs" dxfId="3508" priority="825" operator="equal">
      <formula>0</formula>
    </cfRule>
  </conditionalFormatting>
  <conditionalFormatting sqref="W40">
    <cfRule type="cellIs" dxfId="3507" priority="823" operator="equal">
      <formula>0</formula>
    </cfRule>
  </conditionalFormatting>
  <conditionalFormatting sqref="W40">
    <cfRule type="cellIs" dxfId="3506" priority="822" operator="equal">
      <formula>0</formula>
    </cfRule>
  </conditionalFormatting>
  <conditionalFormatting sqref="W40">
    <cfRule type="cellIs" dxfId="3505" priority="821" operator="equal">
      <formula>0</formula>
    </cfRule>
  </conditionalFormatting>
  <conditionalFormatting sqref="X40 Z40">
    <cfRule type="containsText" dxfId="3504" priority="820" operator="containsText" text="Наименование инвестиционного проекта">
      <formula>NOT(ISERROR(SEARCH("Наименование инвестиционного проекта",X40)))</formula>
    </cfRule>
  </conditionalFormatting>
  <conditionalFormatting sqref="X40 Z40">
    <cfRule type="cellIs" dxfId="3503" priority="819" operator="equal">
      <formula>0</formula>
    </cfRule>
  </conditionalFormatting>
  <conditionalFormatting sqref="X40 Z40">
    <cfRule type="cellIs" dxfId="3502" priority="818" operator="equal">
      <formula>0</formula>
    </cfRule>
  </conditionalFormatting>
  <conditionalFormatting sqref="X40 Z40">
    <cfRule type="cellIs" dxfId="3501" priority="817" operator="equal">
      <formula>0</formula>
    </cfRule>
  </conditionalFormatting>
  <conditionalFormatting sqref="Y40 AA40">
    <cfRule type="containsText" dxfId="3500" priority="816" operator="containsText" text="Наименование инвестиционного проекта">
      <formula>NOT(ISERROR(SEARCH("Наименование инвестиционного проекта",Y40)))</formula>
    </cfRule>
  </conditionalFormatting>
  <conditionalFormatting sqref="Y40 AA40">
    <cfRule type="cellIs" dxfId="3499" priority="814" operator="equal">
      <formula>0</formula>
    </cfRule>
    <cfRule type="cellIs" dxfId="3498" priority="815" operator="equal">
      <formula>0</formula>
    </cfRule>
  </conditionalFormatting>
  <conditionalFormatting sqref="Y40 AA40">
    <cfRule type="cellIs" dxfId="3497" priority="813" operator="equal">
      <formula>0</formula>
    </cfRule>
  </conditionalFormatting>
  <conditionalFormatting sqref="Y40 AA40">
    <cfRule type="cellIs" dxfId="3496" priority="812" operator="equal">
      <formula>0</formula>
    </cfRule>
  </conditionalFormatting>
  <conditionalFormatting sqref="Y40 AA40">
    <cfRule type="cellIs" dxfId="3495" priority="811" operator="equal">
      <formula>0</formula>
    </cfRule>
  </conditionalFormatting>
  <conditionalFormatting sqref="V60 X60 Z60">
    <cfRule type="containsText" dxfId="3494" priority="780" operator="containsText" text="Наименование инвестиционного проекта">
      <formula>NOT(ISERROR(SEARCH("Наименование инвестиционного проекта",V60)))</formula>
    </cfRule>
  </conditionalFormatting>
  <conditionalFormatting sqref="V60 X60 Z60">
    <cfRule type="cellIs" dxfId="3493" priority="779" operator="equal">
      <formula>0</formula>
    </cfRule>
  </conditionalFormatting>
  <conditionalFormatting sqref="V60 X60 Z60">
    <cfRule type="cellIs" dxfId="3492" priority="778" operator="equal">
      <formula>0</formula>
    </cfRule>
  </conditionalFormatting>
  <conditionalFormatting sqref="V60 X60 Z60">
    <cfRule type="cellIs" dxfId="3491" priority="777" operator="equal">
      <formula>0</formula>
    </cfRule>
  </conditionalFormatting>
  <conditionalFormatting sqref="W60 Y60 AA60">
    <cfRule type="containsText" dxfId="3490" priority="776" operator="containsText" text="Наименование инвестиционного проекта">
      <formula>NOT(ISERROR(SEARCH("Наименование инвестиционного проекта",W60)))</formula>
    </cfRule>
  </conditionalFormatting>
  <conditionalFormatting sqref="W60 Y60 AA60">
    <cfRule type="cellIs" dxfId="3489" priority="775" operator="equal">
      <formula>0</formula>
    </cfRule>
  </conditionalFormatting>
  <conditionalFormatting sqref="W60 Y60 AA60">
    <cfRule type="cellIs" dxfId="3488" priority="774" operator="equal">
      <formula>0</formula>
    </cfRule>
  </conditionalFormatting>
  <conditionalFormatting sqref="W60 Y60 AA60">
    <cfRule type="cellIs" dxfId="3487" priority="773" operator="equal">
      <formula>0</formula>
    </cfRule>
  </conditionalFormatting>
  <conditionalFormatting sqref="V61">
    <cfRule type="cellIs" dxfId="3486" priority="772" operator="equal">
      <formula>0</formula>
    </cfRule>
  </conditionalFormatting>
  <conditionalFormatting sqref="V61">
    <cfRule type="cellIs" dxfId="3485" priority="771" operator="equal">
      <formula>0</formula>
    </cfRule>
  </conditionalFormatting>
  <conditionalFormatting sqref="V61">
    <cfRule type="cellIs" dxfId="3484" priority="770" operator="equal">
      <formula>0</formula>
    </cfRule>
  </conditionalFormatting>
  <conditionalFormatting sqref="V61">
    <cfRule type="cellIs" dxfId="3483" priority="769" operator="equal">
      <formula>0</formula>
    </cfRule>
  </conditionalFormatting>
  <conditionalFormatting sqref="X61 Z61:AA61">
    <cfRule type="cellIs" dxfId="3482" priority="768" operator="equal">
      <formula>0</formula>
    </cfRule>
  </conditionalFormatting>
  <conditionalFormatting sqref="X61 Z61:AA61">
    <cfRule type="cellIs" dxfId="3481" priority="767" operator="equal">
      <formula>0</formula>
    </cfRule>
  </conditionalFormatting>
  <conditionalFormatting sqref="X61 Z61:AA61">
    <cfRule type="cellIs" dxfId="3480" priority="766" operator="equal">
      <formula>0</formula>
    </cfRule>
  </conditionalFormatting>
  <conditionalFormatting sqref="X61 Z61:AA61">
    <cfRule type="cellIs" dxfId="3479" priority="765" operator="equal">
      <formula>0</formula>
    </cfRule>
  </conditionalFormatting>
  <conditionalFormatting sqref="V62 X62 Z62 Z64 X64 V64">
    <cfRule type="containsText" dxfId="3478" priority="764" operator="containsText" text="Наименование инвестиционного проекта">
      <formula>NOT(ISERROR(SEARCH("Наименование инвестиционного проекта",V62)))</formula>
    </cfRule>
  </conditionalFormatting>
  <conditionalFormatting sqref="V62 X62 Z62 Z64 X64 V64">
    <cfRule type="cellIs" dxfId="3477" priority="763" operator="equal">
      <formula>0</formula>
    </cfRule>
  </conditionalFormatting>
  <conditionalFormatting sqref="V62 X62 Z62 Z64 X64 V64">
    <cfRule type="cellIs" dxfId="3476" priority="762" operator="equal">
      <formula>0</formula>
    </cfRule>
  </conditionalFormatting>
  <conditionalFormatting sqref="V62 X62 Z62 Z64 X64 V64">
    <cfRule type="cellIs" dxfId="3475" priority="761" operator="equal">
      <formula>0</formula>
    </cfRule>
  </conditionalFormatting>
  <conditionalFormatting sqref="W62 Y62 AA62 AA64 Y64 W64">
    <cfRule type="containsText" dxfId="3474" priority="760" operator="containsText" text="Наименование инвестиционного проекта">
      <formula>NOT(ISERROR(SEARCH("Наименование инвестиционного проекта",W62)))</formula>
    </cfRule>
  </conditionalFormatting>
  <conditionalFormatting sqref="W62 Y62 AA62 AA64 Y64 W64">
    <cfRule type="cellIs" dxfId="3473" priority="759" operator="equal">
      <formula>0</formula>
    </cfRule>
  </conditionalFormatting>
  <conditionalFormatting sqref="W62 Y62 AA62 AA64 Y64 W64">
    <cfRule type="cellIs" dxfId="3472" priority="758" operator="equal">
      <formula>0</formula>
    </cfRule>
  </conditionalFormatting>
  <conditionalFormatting sqref="W62 Y62 AA62 AA64 Y64 W64">
    <cfRule type="cellIs" dxfId="3471" priority="757" operator="equal">
      <formula>0</formula>
    </cfRule>
  </conditionalFormatting>
  <conditionalFormatting sqref="V69 X69 Z69">
    <cfRule type="containsText" dxfId="3470" priority="755" operator="containsText" text="Наименование инвестиционного проекта">
      <formula>NOT(ISERROR(SEARCH("Наименование инвестиционного проекта",V69)))</formula>
    </cfRule>
  </conditionalFormatting>
  <conditionalFormatting sqref="V69 X69 Z69">
    <cfRule type="cellIs" dxfId="3469" priority="754" operator="equal">
      <formula>0</formula>
    </cfRule>
  </conditionalFormatting>
  <conditionalFormatting sqref="V69 X69 Z69">
    <cfRule type="cellIs" dxfId="3468" priority="753" operator="equal">
      <formula>0</formula>
    </cfRule>
  </conditionalFormatting>
  <conditionalFormatting sqref="V69 X69 Z69">
    <cfRule type="cellIs" dxfId="3467" priority="752" operator="equal">
      <formula>0</formula>
    </cfRule>
  </conditionalFormatting>
  <conditionalFormatting sqref="W69 Y69 AA69">
    <cfRule type="containsText" dxfId="3466" priority="751" operator="containsText" text="Наименование инвестиционного проекта">
      <formula>NOT(ISERROR(SEARCH("Наименование инвестиционного проекта",W69)))</formula>
    </cfRule>
  </conditionalFormatting>
  <conditionalFormatting sqref="W69 Y69 AA69">
    <cfRule type="cellIs" dxfId="3465" priority="750" operator="equal">
      <formula>0</formula>
    </cfRule>
  </conditionalFormatting>
  <conditionalFormatting sqref="W69 Y69 AA69">
    <cfRule type="cellIs" dxfId="3464" priority="749" operator="equal">
      <formula>0</formula>
    </cfRule>
  </conditionalFormatting>
  <conditionalFormatting sqref="W69 Y69 AA69">
    <cfRule type="cellIs" dxfId="3463" priority="748" operator="equal">
      <formula>0</formula>
    </cfRule>
  </conditionalFormatting>
  <conditionalFormatting sqref="W69 Y69 AA69">
    <cfRule type="cellIs" dxfId="3462" priority="747" operator="equal">
      <formula>0</formula>
    </cfRule>
  </conditionalFormatting>
  <conditionalFormatting sqref="V72 V74">
    <cfRule type="containsText" dxfId="3461" priority="746" operator="containsText" text="Наименование инвестиционного проекта">
      <formula>NOT(ISERROR(SEARCH("Наименование инвестиционного проекта",V72)))</formula>
    </cfRule>
  </conditionalFormatting>
  <conditionalFormatting sqref="V72 V74">
    <cfRule type="cellIs" dxfId="3460" priority="745" operator="equal">
      <formula>0</formula>
    </cfRule>
  </conditionalFormatting>
  <conditionalFormatting sqref="V72 V74">
    <cfRule type="cellIs" dxfId="3459" priority="744" operator="equal">
      <formula>0</formula>
    </cfRule>
  </conditionalFormatting>
  <conditionalFormatting sqref="V72 V74">
    <cfRule type="cellIs" dxfId="3458" priority="743" operator="equal">
      <formula>0</formula>
    </cfRule>
  </conditionalFormatting>
  <conditionalFormatting sqref="W72 W74">
    <cfRule type="containsText" dxfId="3457" priority="742" operator="containsText" text="Наименование инвестиционного проекта">
      <formula>NOT(ISERROR(SEARCH("Наименование инвестиционного проекта",W72)))</formula>
    </cfRule>
  </conditionalFormatting>
  <conditionalFormatting sqref="W72 W74">
    <cfRule type="cellIs" dxfId="3456" priority="741" operator="equal">
      <formula>0</formula>
    </cfRule>
  </conditionalFormatting>
  <conditionalFormatting sqref="W72 W74">
    <cfRule type="cellIs" dxfId="3455" priority="740" operator="equal">
      <formula>0</formula>
    </cfRule>
  </conditionalFormatting>
  <conditionalFormatting sqref="W72 W74">
    <cfRule type="cellIs" dxfId="3454" priority="739" operator="equal">
      <formula>0</formula>
    </cfRule>
  </conditionalFormatting>
  <conditionalFormatting sqref="W72 W74">
    <cfRule type="cellIs" dxfId="3453" priority="737" operator="equal">
      <formula>0</formula>
    </cfRule>
    <cfRule type="cellIs" dxfId="3452" priority="738" operator="equal">
      <formula>0</formula>
    </cfRule>
  </conditionalFormatting>
  <conditionalFormatting sqref="X72 Z72 Z74 X74">
    <cfRule type="containsText" dxfId="3451" priority="736" operator="containsText" text="Наименование инвестиционного проекта">
      <formula>NOT(ISERROR(SEARCH("Наименование инвестиционного проекта",X72)))</formula>
    </cfRule>
  </conditionalFormatting>
  <conditionalFormatting sqref="X72 Z72 Z74 X74">
    <cfRule type="cellIs" dxfId="3450" priority="735" operator="equal">
      <formula>0</formula>
    </cfRule>
  </conditionalFormatting>
  <conditionalFormatting sqref="X72 Z72 Z74 X74">
    <cfRule type="cellIs" dxfId="3449" priority="734" operator="equal">
      <formula>0</formula>
    </cfRule>
  </conditionalFormatting>
  <conditionalFormatting sqref="X72 Z72 Z74 X74">
    <cfRule type="cellIs" dxfId="3448" priority="733" operator="equal">
      <formula>0</formula>
    </cfRule>
  </conditionalFormatting>
  <conditionalFormatting sqref="Y72 AA72 AA74 Y74">
    <cfRule type="containsText" dxfId="3447" priority="732" operator="containsText" text="Наименование инвестиционного проекта">
      <formula>NOT(ISERROR(SEARCH("Наименование инвестиционного проекта",Y72)))</formula>
    </cfRule>
  </conditionalFormatting>
  <conditionalFormatting sqref="Y72 AA72 AA74 Y74">
    <cfRule type="cellIs" dxfId="3446" priority="731" operator="equal">
      <formula>0</formula>
    </cfRule>
  </conditionalFormatting>
  <conditionalFormatting sqref="Y72 AA72 AA74 Y74">
    <cfRule type="cellIs" dxfId="3445" priority="730" operator="equal">
      <formula>0</formula>
    </cfRule>
  </conditionalFormatting>
  <conditionalFormatting sqref="Y72 AA72 AA74 Y74">
    <cfRule type="cellIs" dxfId="3444" priority="729" operator="equal">
      <formula>0</formula>
    </cfRule>
  </conditionalFormatting>
  <conditionalFormatting sqref="Y72 AA72 AA74 Y74">
    <cfRule type="cellIs" dxfId="3443" priority="727" operator="equal">
      <formula>0</formula>
    </cfRule>
    <cfRule type="cellIs" dxfId="3442" priority="728" operator="equal">
      <formula>0</formula>
    </cfRule>
  </conditionalFormatting>
  <conditionalFormatting sqref="V76:V78 X77:X78 Z77:Z78 W76:AA76 Z82:Z84 X82:X84 V82:V84 Z80 X80 V80">
    <cfRule type="containsText" dxfId="3441" priority="726" operator="containsText" text="Наименование инвестиционного проекта">
      <formula>NOT(ISERROR(SEARCH("Наименование инвестиционного проекта",V76)))</formula>
    </cfRule>
  </conditionalFormatting>
  <conditionalFormatting sqref="V76:V78 X77:X78 Z77:Z78 W76:AA76 Z82:Z84 X82:X84 V82:V84 Z80 X80 V80">
    <cfRule type="cellIs" dxfId="3440" priority="725" operator="equal">
      <formula>0</formula>
    </cfRule>
  </conditionalFormatting>
  <conditionalFormatting sqref="V76:V78 X77:X78 Z77:Z78 W76:AA76 Z82:Z84 X82:X84 V82:V84 Z80 X80 V80">
    <cfRule type="cellIs" dxfId="3439" priority="724" operator="equal">
      <formula>0</formula>
    </cfRule>
  </conditionalFormatting>
  <conditionalFormatting sqref="V76:V78 X77:X78 Z77:Z78 W76:AA76 Z82:Z84 X82:X84 V82:V84 Z80 X80 V80">
    <cfRule type="cellIs" dxfId="3438" priority="723" operator="equal">
      <formula>0</formula>
    </cfRule>
  </conditionalFormatting>
  <conditionalFormatting sqref="W77:W78 Y77:Y78 AA77:AA78 Y82:Y84 W82:W84 AA80 Y80 W80">
    <cfRule type="containsText" dxfId="3437" priority="722" operator="containsText" text="Наименование инвестиционного проекта">
      <formula>NOT(ISERROR(SEARCH("Наименование инвестиционного проекта",W77)))</formula>
    </cfRule>
  </conditionalFormatting>
  <conditionalFormatting sqref="W77:W78 Y77:Y78 AA77:AA78 Y82:Y84 W82:W84 AA80 Y80 W80">
    <cfRule type="cellIs" dxfId="3436" priority="721" operator="equal">
      <formula>0</formula>
    </cfRule>
  </conditionalFormatting>
  <conditionalFormatting sqref="W77:W78 Y77:Y78 AA77:AA78 Y82:Y84 W82:W84 AA80 Y80 W80">
    <cfRule type="cellIs" dxfId="3435" priority="720" operator="equal">
      <formula>0</formula>
    </cfRule>
  </conditionalFormatting>
  <conditionalFormatting sqref="W77:W78 Y77:Y78 AA77:AA78 Y82:Y84 W82:W84 AA80 Y80 W80">
    <cfRule type="cellIs" dxfId="3434" priority="719" operator="equal">
      <formula>0</formula>
    </cfRule>
  </conditionalFormatting>
  <conditionalFormatting sqref="L29:U29">
    <cfRule type="cellIs" dxfId="3433" priority="701" operator="equal">
      <formula>0</formula>
    </cfRule>
    <cfRule type="cellIs" dxfId="3432" priority="702" operator="equal">
      <formula>0</formula>
    </cfRule>
  </conditionalFormatting>
  <conditionalFormatting sqref="L29:U29">
    <cfRule type="cellIs" dxfId="3431" priority="700" operator="equal">
      <formula>0</formula>
    </cfRule>
  </conditionalFormatting>
  <conditionalFormatting sqref="L29:U29">
    <cfRule type="cellIs" dxfId="3430" priority="699" operator="equal">
      <formula>0</formula>
    </cfRule>
  </conditionalFormatting>
  <conditionalFormatting sqref="L29:U29">
    <cfRule type="cellIs" dxfId="3429" priority="698" operator="equal">
      <formula>0</formula>
    </cfRule>
  </conditionalFormatting>
  <conditionalFormatting sqref="L60:U60">
    <cfRule type="containsText" dxfId="3428" priority="697" operator="containsText" text="Наименование инвестиционного проекта">
      <formula>NOT(ISERROR(SEARCH("Наименование инвестиционного проекта",L60)))</formula>
    </cfRule>
  </conditionalFormatting>
  <conditionalFormatting sqref="L60:U60">
    <cfRule type="cellIs" dxfId="3427" priority="696" operator="equal">
      <formula>0</formula>
    </cfRule>
  </conditionalFormatting>
  <conditionalFormatting sqref="L60:U60">
    <cfRule type="cellIs" dxfId="3426" priority="695" operator="equal">
      <formula>0</formula>
    </cfRule>
  </conditionalFormatting>
  <conditionalFormatting sqref="L60:U60">
    <cfRule type="cellIs" dxfId="3425" priority="694" operator="equal">
      <formula>0</formula>
    </cfRule>
  </conditionalFormatting>
  <conditionalFormatting sqref="L61">
    <cfRule type="cellIs" dxfId="3424" priority="693" operator="equal">
      <formula>0</formula>
    </cfRule>
  </conditionalFormatting>
  <conditionalFormatting sqref="L61">
    <cfRule type="cellIs" dxfId="3423" priority="692" operator="equal">
      <formula>0</formula>
    </cfRule>
  </conditionalFormatting>
  <conditionalFormatting sqref="L61">
    <cfRule type="cellIs" dxfId="3422" priority="691" operator="equal">
      <formula>0</formula>
    </cfRule>
  </conditionalFormatting>
  <conditionalFormatting sqref="M61:P61">
    <cfRule type="cellIs" dxfId="3421" priority="690" operator="equal">
      <formula>0</formula>
    </cfRule>
  </conditionalFormatting>
  <conditionalFormatting sqref="M61:P61">
    <cfRule type="cellIs" dxfId="3420" priority="689" operator="equal">
      <formula>0</formula>
    </cfRule>
  </conditionalFormatting>
  <conditionalFormatting sqref="M61:P61">
    <cfRule type="cellIs" dxfId="3419" priority="688" operator="equal">
      <formula>0</formula>
    </cfRule>
  </conditionalFormatting>
  <conditionalFormatting sqref="Q61">
    <cfRule type="cellIs" dxfId="3418" priority="687" operator="equal">
      <formula>0</formula>
    </cfRule>
  </conditionalFormatting>
  <conditionalFormatting sqref="Q61">
    <cfRule type="cellIs" dxfId="3417" priority="686" operator="equal">
      <formula>0</formula>
    </cfRule>
  </conditionalFormatting>
  <conditionalFormatting sqref="Q61">
    <cfRule type="cellIs" dxfId="3416" priority="685" operator="equal">
      <formula>0</formula>
    </cfRule>
  </conditionalFormatting>
  <conditionalFormatting sqref="R61:U61">
    <cfRule type="cellIs" dxfId="3415" priority="684" operator="equal">
      <formula>0</formula>
    </cfRule>
  </conditionalFormatting>
  <conditionalFormatting sqref="R61:U61">
    <cfRule type="cellIs" dxfId="3414" priority="683" operator="equal">
      <formula>0</formula>
    </cfRule>
  </conditionalFormatting>
  <conditionalFormatting sqref="R61:U61">
    <cfRule type="cellIs" dxfId="3413" priority="682" operator="equal">
      <formula>0</formula>
    </cfRule>
  </conditionalFormatting>
  <conditionalFormatting sqref="L62 N62 P62 R62 T62 P64 N64 T64 R64 L64">
    <cfRule type="containsText" dxfId="3412" priority="681" operator="containsText" text="Наименование инвестиционного проекта">
      <formula>NOT(ISERROR(SEARCH("Наименование инвестиционного проекта",L62)))</formula>
    </cfRule>
  </conditionalFormatting>
  <conditionalFormatting sqref="L62 N62 P62 R62 T62 P64 N64 T64 R64 L64">
    <cfRule type="cellIs" dxfId="3411" priority="680" operator="equal">
      <formula>0</formula>
    </cfRule>
  </conditionalFormatting>
  <conditionalFormatting sqref="L62 N62 P62 R62 T62 P64 N64 T64 R64 L64">
    <cfRule type="cellIs" dxfId="3410" priority="679" operator="equal">
      <formula>0</formula>
    </cfRule>
  </conditionalFormatting>
  <conditionalFormatting sqref="L62 N62 P62 R62 T62 P64 N64 T64 R64 L64">
    <cfRule type="cellIs" dxfId="3409" priority="678" operator="equal">
      <formula>0</formula>
    </cfRule>
  </conditionalFormatting>
  <conditionalFormatting sqref="M62 O62 Q62 S62 U62 O64 M64 U64 S64 Q64">
    <cfRule type="containsText" dxfId="3408" priority="677" operator="containsText" text="Наименование инвестиционного проекта">
      <formula>NOT(ISERROR(SEARCH("Наименование инвестиционного проекта",M62)))</formula>
    </cfRule>
  </conditionalFormatting>
  <conditionalFormatting sqref="M62 O62 Q62 S62 U62 O64 M64 U64 S64 Q64">
    <cfRule type="cellIs" dxfId="3407" priority="676" operator="equal">
      <formula>0</formula>
    </cfRule>
  </conditionalFormatting>
  <conditionalFormatting sqref="M62 O62 Q62 S62 U62 O64 M64 U64 S64 Q64">
    <cfRule type="cellIs" dxfId="3406" priority="675" operator="equal">
      <formula>0</formula>
    </cfRule>
  </conditionalFormatting>
  <conditionalFormatting sqref="M62 O62 Q62 S62 U62 O64 M64 U64 S64 Q64">
    <cfRule type="cellIs" dxfId="3405" priority="674" operator="equal">
      <formula>0</formula>
    </cfRule>
  </conditionalFormatting>
  <conditionalFormatting sqref="R69 T69">
    <cfRule type="containsText" dxfId="3404" priority="672" operator="containsText" text="Наименование инвестиционного проекта">
      <formula>NOT(ISERROR(SEARCH("Наименование инвестиционного проекта",R69)))</formula>
    </cfRule>
  </conditionalFormatting>
  <conditionalFormatting sqref="R69 T69">
    <cfRule type="cellIs" dxfId="3403" priority="671" operator="equal">
      <formula>0</formula>
    </cfRule>
  </conditionalFormatting>
  <conditionalFormatting sqref="R69 T69">
    <cfRule type="cellIs" dxfId="3402" priority="670" operator="equal">
      <formula>0</formula>
    </cfRule>
  </conditionalFormatting>
  <conditionalFormatting sqref="R69 T69">
    <cfRule type="cellIs" dxfId="3401" priority="669" operator="equal">
      <formula>0</formula>
    </cfRule>
  </conditionalFormatting>
  <conditionalFormatting sqref="Q69 S69 U69">
    <cfRule type="containsText" dxfId="3400" priority="668" operator="containsText" text="Наименование инвестиционного проекта">
      <formula>NOT(ISERROR(SEARCH("Наименование инвестиционного проекта",Q69)))</formula>
    </cfRule>
  </conditionalFormatting>
  <conditionalFormatting sqref="Q69 S69 U69">
    <cfRule type="cellIs" dxfId="3399" priority="667" operator="equal">
      <formula>0</formula>
    </cfRule>
  </conditionalFormatting>
  <conditionalFormatting sqref="Q69 S69 U69">
    <cfRule type="cellIs" dxfId="3398" priority="666" operator="equal">
      <formula>0</formula>
    </cfRule>
  </conditionalFormatting>
  <conditionalFormatting sqref="Q69 S69 U69">
    <cfRule type="cellIs" dxfId="3397" priority="665" operator="equal">
      <formula>0</formula>
    </cfRule>
  </conditionalFormatting>
  <conditionalFormatting sqref="Q69 S69 U69">
    <cfRule type="cellIs" dxfId="3396" priority="664" operator="equal">
      <formula>0</formula>
    </cfRule>
  </conditionalFormatting>
  <conditionalFormatting sqref="L72 N72 P72 R72 T72">
    <cfRule type="containsText" dxfId="3395" priority="663" operator="containsText" text="Наименование инвестиционного проекта">
      <formula>NOT(ISERROR(SEARCH("Наименование инвестиционного проекта",L72)))</formula>
    </cfRule>
  </conditionalFormatting>
  <conditionalFormatting sqref="L72 N72 P72 R72 T72">
    <cfRule type="cellIs" dxfId="3394" priority="662" operator="equal">
      <formula>0</formula>
    </cfRule>
  </conditionalFormatting>
  <conditionalFormatting sqref="L72 N72 P72 R72 T72">
    <cfRule type="cellIs" dxfId="3393" priority="661" operator="equal">
      <formula>0</formula>
    </cfRule>
  </conditionalFormatting>
  <conditionalFormatting sqref="L72 N72 P72 R72 T72">
    <cfRule type="cellIs" dxfId="3392" priority="660" operator="equal">
      <formula>0</formula>
    </cfRule>
  </conditionalFormatting>
  <conditionalFormatting sqref="L72:Z72">
    <cfRule type="containsText" dxfId="3391" priority="659" operator="containsText" text="Наименование инвестиционного проекта">
      <formula>NOT(ISERROR(SEARCH("Наименование инвестиционного проекта",L72)))</formula>
    </cfRule>
  </conditionalFormatting>
  <conditionalFormatting sqref="L72:Z72">
    <cfRule type="cellIs" dxfId="3390" priority="658" operator="equal">
      <formula>0</formula>
    </cfRule>
  </conditionalFormatting>
  <conditionalFormatting sqref="L72:Z72">
    <cfRule type="cellIs" dxfId="3389" priority="657" operator="equal">
      <formula>0</formula>
    </cfRule>
  </conditionalFormatting>
  <conditionalFormatting sqref="L72:Z72">
    <cfRule type="cellIs" dxfId="3388" priority="656" operator="equal">
      <formula>0</formula>
    </cfRule>
  </conditionalFormatting>
  <conditionalFormatting sqref="L72:Z72">
    <cfRule type="cellIs" dxfId="3387" priority="654" operator="equal">
      <formula>0</formula>
    </cfRule>
    <cfRule type="cellIs" dxfId="3386" priority="655" operator="equal">
      <formula>0</formula>
    </cfRule>
  </conditionalFormatting>
  <conditionalFormatting sqref="L74 N74 P74 R74 T74">
    <cfRule type="containsText" dxfId="3385" priority="653" operator="containsText" text="Наименование инвестиционного проекта">
      <formula>NOT(ISERROR(SEARCH("Наименование инвестиционного проекта",L74)))</formula>
    </cfRule>
  </conditionalFormatting>
  <conditionalFormatting sqref="L74 N74 P74 R74 T74">
    <cfRule type="cellIs" dxfId="3384" priority="652" operator="equal">
      <formula>0</formula>
    </cfRule>
  </conditionalFormatting>
  <conditionalFormatting sqref="L74 N74 P74 R74 T74">
    <cfRule type="cellIs" dxfId="3383" priority="651" operator="equal">
      <formula>0</formula>
    </cfRule>
  </conditionalFormatting>
  <conditionalFormatting sqref="L74 N74 P74 R74 T74">
    <cfRule type="cellIs" dxfId="3382" priority="650" operator="equal">
      <formula>0</formula>
    </cfRule>
  </conditionalFormatting>
  <conditionalFormatting sqref="M74 O74 Q74 S74 U74">
    <cfRule type="containsText" dxfId="3381" priority="649" operator="containsText" text="Наименование инвестиционного проекта">
      <formula>NOT(ISERROR(SEARCH("Наименование инвестиционного проекта",M74)))</formula>
    </cfRule>
  </conditionalFormatting>
  <conditionalFormatting sqref="M74 O74 Q74 S74 U74">
    <cfRule type="cellIs" dxfId="3380" priority="648" operator="equal">
      <formula>0</formula>
    </cfRule>
  </conditionalFormatting>
  <conditionalFormatting sqref="M74 O74 Q74 S74 U74">
    <cfRule type="cellIs" dxfId="3379" priority="647" operator="equal">
      <formula>0</formula>
    </cfRule>
  </conditionalFormatting>
  <conditionalFormatting sqref="M74 O74 Q74 S74 U74">
    <cfRule type="cellIs" dxfId="3378" priority="646" operator="equal">
      <formula>0</formula>
    </cfRule>
  </conditionalFormatting>
  <conditionalFormatting sqref="M74 O74 Q74 S74 U74">
    <cfRule type="cellIs" dxfId="3377" priority="644" operator="equal">
      <formula>0</formula>
    </cfRule>
    <cfRule type="cellIs" dxfId="3376" priority="645" operator="equal">
      <formula>0</formula>
    </cfRule>
  </conditionalFormatting>
  <conditionalFormatting sqref="L78 L80">
    <cfRule type="containsText" dxfId="3375" priority="643" operator="containsText" text="Наименование инвестиционного проекта">
      <formula>NOT(ISERROR(SEARCH("Наименование инвестиционного проекта",L78)))</formula>
    </cfRule>
  </conditionalFormatting>
  <conditionalFormatting sqref="L78 L80">
    <cfRule type="cellIs" dxfId="3374" priority="642" operator="equal">
      <formula>0</formula>
    </cfRule>
  </conditionalFormatting>
  <conditionalFormatting sqref="L78 L80">
    <cfRule type="cellIs" dxfId="3373" priority="641" operator="equal">
      <formula>0</formula>
    </cfRule>
  </conditionalFormatting>
  <conditionalFormatting sqref="L78 L80">
    <cfRule type="cellIs" dxfId="3372" priority="640" operator="equal">
      <formula>0</formula>
    </cfRule>
  </conditionalFormatting>
  <conditionalFormatting sqref="M78 M80">
    <cfRule type="containsText" dxfId="3371" priority="639" operator="containsText" text="Наименование инвестиционного проекта">
      <formula>NOT(ISERROR(SEARCH("Наименование инвестиционного проекта",M78)))</formula>
    </cfRule>
  </conditionalFormatting>
  <conditionalFormatting sqref="M78 M80">
    <cfRule type="cellIs" dxfId="3370" priority="638" operator="equal">
      <formula>0</formula>
    </cfRule>
  </conditionalFormatting>
  <conditionalFormatting sqref="M78 M80">
    <cfRule type="cellIs" dxfId="3369" priority="637" operator="equal">
      <formula>0</formula>
    </cfRule>
  </conditionalFormatting>
  <conditionalFormatting sqref="M78 M80">
    <cfRule type="cellIs" dxfId="3368" priority="636" operator="equal">
      <formula>0</formula>
    </cfRule>
  </conditionalFormatting>
  <conditionalFormatting sqref="N77:N78 P77:P78 R77:R78 T77:T78 T80 R80 P80 N80">
    <cfRule type="containsText" dxfId="3367" priority="635" operator="containsText" text="Наименование инвестиционного проекта">
      <formula>NOT(ISERROR(SEARCH("Наименование инвестиционного проекта",N77)))</formula>
    </cfRule>
  </conditionalFormatting>
  <conditionalFormatting sqref="N77:N78 P77:P78 R77:R78 T77:T78 T80 R80 P80 N80">
    <cfRule type="cellIs" dxfId="3366" priority="634" operator="equal">
      <formula>0</formula>
    </cfRule>
  </conditionalFormatting>
  <conditionalFormatting sqref="N77:N78 P77:P78 R77:R78 T77:T78 T80 R80 P80 N80">
    <cfRule type="cellIs" dxfId="3365" priority="633" operator="equal">
      <formula>0</formula>
    </cfRule>
  </conditionalFormatting>
  <conditionalFormatting sqref="N77:N78 P77:P78 R77:R78 T77:T78 T80 R80 P80 N80">
    <cfRule type="cellIs" dxfId="3364" priority="632" operator="equal">
      <formula>0</formula>
    </cfRule>
  </conditionalFormatting>
  <conditionalFormatting sqref="O77:O78 Q77:Q78 S77:S78 U77:U78 U80 S80 Q80 O80">
    <cfRule type="containsText" dxfId="3363" priority="631" operator="containsText" text="Наименование инвестиционного проекта">
      <formula>NOT(ISERROR(SEARCH("Наименование инвестиционного проекта",O77)))</formula>
    </cfRule>
  </conditionalFormatting>
  <conditionalFormatting sqref="O77:O78 Q77:Q78 S77:S78 U77:U78 U80 S80 Q80 O80">
    <cfRule type="cellIs" dxfId="3362" priority="630" operator="equal">
      <formula>0</formula>
    </cfRule>
  </conditionalFormatting>
  <conditionalFormatting sqref="O77:O78 Q77:Q78 S77:S78 U77:U78 U80 S80 Q80 O80">
    <cfRule type="cellIs" dxfId="3361" priority="629" operator="equal">
      <formula>0</formula>
    </cfRule>
  </conditionalFormatting>
  <conditionalFormatting sqref="O77:O78 Q77:Q78 S77:S78 U77:U78 U80 S80 Q80 O80">
    <cfRule type="cellIs" dxfId="3360" priority="628" operator="equal">
      <formula>0</formula>
    </cfRule>
  </conditionalFormatting>
  <conditionalFormatting sqref="L76:U76">
    <cfRule type="containsText" dxfId="3359" priority="627" operator="containsText" text="Наименование инвестиционного проекта">
      <formula>NOT(ISERROR(SEARCH("Наименование инвестиционного проекта",L76)))</formula>
    </cfRule>
  </conditionalFormatting>
  <conditionalFormatting sqref="L76:U76">
    <cfRule type="cellIs" dxfId="3358" priority="626" operator="equal">
      <formula>0</formula>
    </cfRule>
  </conditionalFormatting>
  <conditionalFormatting sqref="L76:U76">
    <cfRule type="cellIs" dxfId="3357" priority="625" operator="equal">
      <formula>0</formula>
    </cfRule>
  </conditionalFormatting>
  <conditionalFormatting sqref="L76:U76">
    <cfRule type="cellIs" dxfId="3356" priority="624" operator="equal">
      <formula>0</formula>
    </cfRule>
  </conditionalFormatting>
  <conditionalFormatting sqref="P82:P84 R82:R84 T82:T84 M81:AO81 L81:L89">
    <cfRule type="containsText" dxfId="3355" priority="623" operator="containsText" text="Наименование инвестиционного проекта">
      <formula>NOT(ISERROR(SEARCH("Наименование инвестиционного проекта",L81)))</formula>
    </cfRule>
  </conditionalFormatting>
  <conditionalFormatting sqref="P82:P84 R82:R84 T82:T84 M81:AO81 L81:L89">
    <cfRule type="cellIs" dxfId="3354" priority="622" operator="equal">
      <formula>0</formula>
    </cfRule>
  </conditionalFormatting>
  <conditionalFormatting sqref="P82:P84 R82:R84 T82:T84 M81:AO81 L81:L89">
    <cfRule type="cellIs" dxfId="3353" priority="621" operator="equal">
      <formula>0</formula>
    </cfRule>
  </conditionalFormatting>
  <conditionalFormatting sqref="P82:P84 R82:R84 T82:T84 M81:AO81 L81:L89">
    <cfRule type="cellIs" dxfId="3352" priority="620" operator="equal">
      <formula>0</formula>
    </cfRule>
  </conditionalFormatting>
  <conditionalFormatting sqref="M82:M84 O82:O84 S82:S84 U82:U84">
    <cfRule type="containsText" dxfId="3351" priority="619" operator="containsText" text="Наименование инвестиционного проекта">
      <formula>NOT(ISERROR(SEARCH("Наименование инвестиционного проекта",M82)))</formula>
    </cfRule>
  </conditionalFormatting>
  <conditionalFormatting sqref="M82:M84 O82:O84 S82:S84 U82:U84">
    <cfRule type="cellIs" dxfId="3350" priority="618" operator="equal">
      <formula>0</formula>
    </cfRule>
  </conditionalFormatting>
  <conditionalFormatting sqref="M82:M84 O82:O84 S82:S84 U82:U84">
    <cfRule type="cellIs" dxfId="3349" priority="617" operator="equal">
      <formula>0</formula>
    </cfRule>
  </conditionalFormatting>
  <conditionalFormatting sqref="M82:M84 O82:O84 S82:S84 U82:U84">
    <cfRule type="cellIs" dxfId="3348" priority="616" operator="equal">
      <formula>0</formula>
    </cfRule>
  </conditionalFormatting>
  <conditionalFormatting sqref="L40 Q40">
    <cfRule type="containsText" dxfId="3347" priority="615" operator="containsText" text="Наименование инвестиционного проекта">
      <formula>NOT(ISERROR(SEARCH("Наименование инвестиционного проекта",L40)))</formula>
    </cfRule>
  </conditionalFormatting>
  <conditionalFormatting sqref="L40 Q40">
    <cfRule type="cellIs" dxfId="3346" priority="614" operator="equal">
      <formula>0</formula>
    </cfRule>
  </conditionalFormatting>
  <conditionalFormatting sqref="L40 Q40">
    <cfRule type="cellIs" dxfId="3345" priority="613" operator="equal">
      <formula>0</formula>
    </cfRule>
  </conditionalFormatting>
  <conditionalFormatting sqref="L40 Q40">
    <cfRule type="cellIs" dxfId="3344" priority="612" operator="equal">
      <formula>0</formula>
    </cfRule>
  </conditionalFormatting>
  <conditionalFormatting sqref="M40:P40 R40:U40">
    <cfRule type="containsText" dxfId="3343" priority="611" operator="containsText" text="Наименование инвестиционного проекта">
      <formula>NOT(ISERROR(SEARCH("Наименование инвестиционного проекта",M40)))</formula>
    </cfRule>
  </conditionalFormatting>
  <conditionalFormatting sqref="M40:P40 R40:U40">
    <cfRule type="cellIs" dxfId="3342" priority="609" operator="equal">
      <formula>0</formula>
    </cfRule>
    <cfRule type="cellIs" dxfId="3341" priority="610" operator="equal">
      <formula>0</formula>
    </cfRule>
  </conditionalFormatting>
  <conditionalFormatting sqref="M40:P40 R40:U40">
    <cfRule type="cellIs" dxfId="3340" priority="608" operator="equal">
      <formula>0</formula>
    </cfRule>
  </conditionalFormatting>
  <conditionalFormatting sqref="M40:P40 R40:U40">
    <cfRule type="cellIs" dxfId="3339" priority="607" operator="equal">
      <formula>0</formula>
    </cfRule>
  </conditionalFormatting>
  <conditionalFormatting sqref="M40:P40 R40:U40">
    <cfRule type="cellIs" dxfId="3338" priority="606" operator="equal">
      <formula>0</formula>
    </cfRule>
  </conditionalFormatting>
  <conditionalFormatting sqref="L77">
    <cfRule type="containsText" dxfId="3337" priority="605" operator="containsText" text="Наименование инвестиционного проекта">
      <formula>NOT(ISERROR(SEARCH("Наименование инвестиционного проекта",L77)))</formula>
    </cfRule>
  </conditionalFormatting>
  <conditionalFormatting sqref="L77">
    <cfRule type="cellIs" dxfId="3336" priority="604" operator="equal">
      <formula>0</formula>
    </cfRule>
  </conditionalFormatting>
  <conditionalFormatting sqref="L77">
    <cfRule type="cellIs" dxfId="3335" priority="603" operator="equal">
      <formula>0</formula>
    </cfRule>
  </conditionalFormatting>
  <conditionalFormatting sqref="L77">
    <cfRule type="cellIs" dxfId="3334" priority="602" operator="equal">
      <formula>0</formula>
    </cfRule>
  </conditionalFormatting>
  <conditionalFormatting sqref="M77">
    <cfRule type="containsText" dxfId="3333" priority="601" operator="containsText" text="Наименование инвестиционного проекта">
      <formula>NOT(ISERROR(SEARCH("Наименование инвестиционного проекта",M77)))</formula>
    </cfRule>
  </conditionalFormatting>
  <conditionalFormatting sqref="M77">
    <cfRule type="cellIs" dxfId="3332" priority="600" operator="equal">
      <formula>0</formula>
    </cfRule>
  </conditionalFormatting>
  <conditionalFormatting sqref="M77">
    <cfRule type="cellIs" dxfId="3331" priority="599" operator="equal">
      <formula>0</formula>
    </cfRule>
  </conditionalFormatting>
  <conditionalFormatting sqref="M77">
    <cfRule type="cellIs" dxfId="3330" priority="598" operator="equal">
      <formula>0</formula>
    </cfRule>
  </conditionalFormatting>
  <conditionalFormatting sqref="J37:K37">
    <cfRule type="cellIs" dxfId="3329" priority="596" operator="equal">
      <formula>0</formula>
    </cfRule>
  </conditionalFormatting>
  <conditionalFormatting sqref="J37:K37">
    <cfRule type="cellIs" dxfId="3328" priority="595" operator="equal">
      <formula>0</formula>
    </cfRule>
  </conditionalFormatting>
  <conditionalFormatting sqref="J37:K37">
    <cfRule type="cellIs" dxfId="3327" priority="594" operator="equal">
      <formula>0</formula>
    </cfRule>
  </conditionalFormatting>
  <conditionalFormatting sqref="J37:K37">
    <cfRule type="containsText" dxfId="3326" priority="593" operator="containsText" text="Наименование инвестиционного проекта">
      <formula>NOT(ISERROR(SEARCH("Наименование инвестиционного проекта",J37)))</formula>
    </cfRule>
  </conditionalFormatting>
  <conditionalFormatting sqref="L30:P31 AN30:AO31 V30:W31 Z30:AA31">
    <cfRule type="cellIs" dxfId="3325" priority="589" operator="equal">
      <formula>0</formula>
    </cfRule>
  </conditionalFormatting>
  <conditionalFormatting sqref="L30:P31 AN30:AO31 V30:W31 Z30:AA31">
    <cfRule type="cellIs" dxfId="3324" priority="588" operator="equal">
      <formula>0</formula>
    </cfRule>
  </conditionalFormatting>
  <conditionalFormatting sqref="L30:P31 AN30:AO31 V30:W31 Z30:AA31">
    <cfRule type="cellIs" dxfId="3323" priority="587" operator="equal">
      <formula>0</formula>
    </cfRule>
  </conditionalFormatting>
  <conditionalFormatting sqref="AN30:AO31">
    <cfRule type="containsText" dxfId="3322" priority="586" operator="containsText" text="Наименование инвестиционного проекта">
      <formula>NOT(ISERROR(SEARCH("Наименование инвестиционного проекта",AN30)))</formula>
    </cfRule>
  </conditionalFormatting>
  <conditionalFormatting sqref="I30:I31">
    <cfRule type="containsText" dxfId="3321" priority="585" operator="containsText" text="Наименование инвестиционного проекта">
      <formula>NOT(ISERROR(SEARCH("Наименование инвестиционного проекта",I30)))</formula>
    </cfRule>
  </conditionalFormatting>
  <conditionalFormatting sqref="I30:I31">
    <cfRule type="cellIs" dxfId="3320" priority="584" operator="equal">
      <formula>0</formula>
    </cfRule>
  </conditionalFormatting>
  <conditionalFormatting sqref="I30:I31">
    <cfRule type="cellIs" dxfId="3319" priority="583" operator="equal">
      <formula>0</formula>
    </cfRule>
  </conditionalFormatting>
  <conditionalFormatting sqref="I30:I31">
    <cfRule type="cellIs" dxfId="3318" priority="582" operator="equal">
      <formula>0</formula>
    </cfRule>
  </conditionalFormatting>
  <conditionalFormatting sqref="J30:J31">
    <cfRule type="containsText" dxfId="3317" priority="581" operator="containsText" text="Наименование инвестиционного проекта">
      <formula>NOT(ISERROR(SEARCH("Наименование инвестиционного проекта",J30)))</formula>
    </cfRule>
  </conditionalFormatting>
  <conditionalFormatting sqref="J30:J31">
    <cfRule type="cellIs" dxfId="3316" priority="579" operator="equal">
      <formula>0</formula>
    </cfRule>
    <cfRule type="cellIs" dxfId="3315" priority="580" operator="equal">
      <formula>0</formula>
    </cfRule>
  </conditionalFormatting>
  <conditionalFormatting sqref="J30:J31">
    <cfRule type="cellIs" dxfId="3314" priority="578" operator="equal">
      <formula>0</formula>
    </cfRule>
  </conditionalFormatting>
  <conditionalFormatting sqref="J30:J31">
    <cfRule type="cellIs" dxfId="3313" priority="577" operator="equal">
      <formula>0</formula>
    </cfRule>
  </conditionalFormatting>
  <conditionalFormatting sqref="J30:J31">
    <cfRule type="cellIs" dxfId="3312" priority="576" operator="equal">
      <formula>0</formula>
    </cfRule>
  </conditionalFormatting>
  <conditionalFormatting sqref="AB30:AB31">
    <cfRule type="containsText" dxfId="3311" priority="575" operator="containsText" text="Наименование инвестиционного проекта">
      <formula>NOT(ISERROR(SEARCH("Наименование инвестиционного проекта",AB30)))</formula>
    </cfRule>
  </conditionalFormatting>
  <conditionalFormatting sqref="AB30:AB31">
    <cfRule type="cellIs" dxfId="3310" priority="574" operator="equal">
      <formula>0</formula>
    </cfRule>
  </conditionalFormatting>
  <conditionalFormatting sqref="AB30:AB31">
    <cfRule type="cellIs" dxfId="3309" priority="573" operator="equal">
      <formula>0</formula>
    </cfRule>
  </conditionalFormatting>
  <conditionalFormatting sqref="AB30:AB31">
    <cfRule type="cellIs" dxfId="3308" priority="572" operator="equal">
      <formula>0</formula>
    </cfRule>
  </conditionalFormatting>
  <conditionalFormatting sqref="AC30:AC31">
    <cfRule type="containsText" dxfId="3307" priority="571" operator="containsText" text="Наименование инвестиционного проекта">
      <formula>NOT(ISERROR(SEARCH("Наименование инвестиционного проекта",AC30)))</formula>
    </cfRule>
  </conditionalFormatting>
  <conditionalFormatting sqref="AC30:AC31">
    <cfRule type="cellIs" dxfId="3306" priority="570" operator="equal">
      <formula>0</formula>
    </cfRule>
  </conditionalFormatting>
  <conditionalFormatting sqref="AC30:AC31">
    <cfRule type="cellIs" dxfId="3305" priority="569" operator="equal">
      <formula>0</formula>
    </cfRule>
  </conditionalFormatting>
  <conditionalFormatting sqref="AC30:AC31">
    <cfRule type="cellIs" dxfId="3304" priority="568" operator="equal">
      <formula>0</formula>
    </cfRule>
  </conditionalFormatting>
  <conditionalFormatting sqref="AH30:AH31">
    <cfRule type="containsText" dxfId="3303" priority="563" operator="containsText" text="Наименование инвестиционного проекта">
      <formula>NOT(ISERROR(SEARCH("Наименование инвестиционного проекта",AH30)))</formula>
    </cfRule>
  </conditionalFormatting>
  <conditionalFormatting sqref="AH30:AH31">
    <cfRule type="cellIs" dxfId="3302" priority="562" operator="equal">
      <formula>0</formula>
    </cfRule>
  </conditionalFormatting>
  <conditionalFormatting sqref="AH30:AH31">
    <cfRule type="cellIs" dxfId="3301" priority="561" operator="equal">
      <formula>0</formula>
    </cfRule>
  </conditionalFormatting>
  <conditionalFormatting sqref="AH30:AH31">
    <cfRule type="cellIs" dxfId="3300" priority="560" operator="equal">
      <formula>0</formula>
    </cfRule>
  </conditionalFormatting>
  <conditionalFormatting sqref="AI30:AI31">
    <cfRule type="containsText" dxfId="3299" priority="559" operator="containsText" text="Наименование инвестиционного проекта">
      <formula>NOT(ISERROR(SEARCH("Наименование инвестиционного проекта",AI30)))</formula>
    </cfRule>
  </conditionalFormatting>
  <conditionalFormatting sqref="AI30:AI31">
    <cfRule type="cellIs" dxfId="3298" priority="558" operator="equal">
      <formula>0</formula>
    </cfRule>
  </conditionalFormatting>
  <conditionalFormatting sqref="AI30:AI31">
    <cfRule type="cellIs" dxfId="3297" priority="557" operator="equal">
      <formula>0</formula>
    </cfRule>
  </conditionalFormatting>
  <conditionalFormatting sqref="AI30:AI31">
    <cfRule type="cellIs" dxfId="3296" priority="556" operator="equal">
      <formula>0</formula>
    </cfRule>
  </conditionalFormatting>
  <conditionalFormatting sqref="L34:P36 AN34:AO36 V34:W36 Z34:AA36 I33:AO33">
    <cfRule type="cellIs" dxfId="3295" priority="555" operator="equal">
      <formula>0</formula>
    </cfRule>
  </conditionalFormatting>
  <conditionalFormatting sqref="L34:P36 AN34:AO36 V34:W36 Z34:AA36 I33:AO33">
    <cfRule type="cellIs" dxfId="3294" priority="554" operator="equal">
      <formula>0</formula>
    </cfRule>
  </conditionalFormatting>
  <conditionalFormatting sqref="L34:P36 AN34:AO36 V34:W36 Z34:AA36 I33:AO33">
    <cfRule type="cellIs" dxfId="3293" priority="553" operator="equal">
      <formula>0</formula>
    </cfRule>
  </conditionalFormatting>
  <conditionalFormatting sqref="AN34:AO36 I33:AO33">
    <cfRule type="containsText" dxfId="3292" priority="552" operator="containsText" text="Наименование инвестиционного проекта">
      <formula>NOT(ISERROR(SEARCH("Наименование инвестиционного проекта",I33)))</formula>
    </cfRule>
  </conditionalFormatting>
  <conditionalFormatting sqref="I34:I36">
    <cfRule type="containsText" dxfId="3291" priority="551" operator="containsText" text="Наименование инвестиционного проекта">
      <formula>NOT(ISERROR(SEARCH("Наименование инвестиционного проекта",I34)))</formula>
    </cfRule>
  </conditionalFormatting>
  <conditionalFormatting sqref="I34:I36">
    <cfRule type="cellIs" dxfId="3290" priority="550" operator="equal">
      <formula>0</formula>
    </cfRule>
  </conditionalFormatting>
  <conditionalFormatting sqref="I34:I36">
    <cfRule type="cellIs" dxfId="3289" priority="549" operator="equal">
      <formula>0</formula>
    </cfRule>
  </conditionalFormatting>
  <conditionalFormatting sqref="I34:I36">
    <cfRule type="cellIs" dxfId="3288" priority="548" operator="equal">
      <formula>0</formula>
    </cfRule>
  </conditionalFormatting>
  <conditionalFormatting sqref="J34:J36">
    <cfRule type="containsText" dxfId="3287" priority="547" operator="containsText" text="Наименование инвестиционного проекта">
      <formula>NOT(ISERROR(SEARCH("Наименование инвестиционного проекта",J34)))</formula>
    </cfRule>
  </conditionalFormatting>
  <conditionalFormatting sqref="J34:J36">
    <cfRule type="cellIs" dxfId="3286" priority="545" operator="equal">
      <formula>0</formula>
    </cfRule>
    <cfRule type="cellIs" dxfId="3285" priority="546" operator="equal">
      <formula>0</formula>
    </cfRule>
  </conditionalFormatting>
  <conditionalFormatting sqref="J34:J36">
    <cfRule type="cellIs" dxfId="3284" priority="544" operator="equal">
      <formula>0</formula>
    </cfRule>
  </conditionalFormatting>
  <conditionalFormatting sqref="J34:J36">
    <cfRule type="cellIs" dxfId="3283" priority="543" operator="equal">
      <formula>0</formula>
    </cfRule>
  </conditionalFormatting>
  <conditionalFormatting sqref="J34:J36">
    <cfRule type="cellIs" dxfId="3282" priority="542" operator="equal">
      <formula>0</formula>
    </cfRule>
  </conditionalFormatting>
  <conditionalFormatting sqref="AB34:AB36">
    <cfRule type="containsText" dxfId="3281" priority="541" operator="containsText" text="Наименование инвестиционного проекта">
      <formula>NOT(ISERROR(SEARCH("Наименование инвестиционного проекта",AB34)))</formula>
    </cfRule>
  </conditionalFormatting>
  <conditionalFormatting sqref="AB34:AB36">
    <cfRule type="cellIs" dxfId="3280" priority="540" operator="equal">
      <formula>0</formula>
    </cfRule>
  </conditionalFormatting>
  <conditionalFormatting sqref="AB34:AB36">
    <cfRule type="cellIs" dxfId="3279" priority="539" operator="equal">
      <formula>0</formula>
    </cfRule>
  </conditionalFormatting>
  <conditionalFormatting sqref="AB34:AB36">
    <cfRule type="cellIs" dxfId="3278" priority="538" operator="equal">
      <formula>0</formula>
    </cfRule>
  </conditionalFormatting>
  <conditionalFormatting sqref="AC34:AC36">
    <cfRule type="containsText" dxfId="3277" priority="537" operator="containsText" text="Наименование инвестиционного проекта">
      <formula>NOT(ISERROR(SEARCH("Наименование инвестиционного проекта",AC34)))</formula>
    </cfRule>
  </conditionalFormatting>
  <conditionalFormatting sqref="AC34:AC36">
    <cfRule type="cellIs" dxfId="3276" priority="536" operator="equal">
      <formula>0</formula>
    </cfRule>
  </conditionalFormatting>
  <conditionalFormatting sqref="AC34:AC36">
    <cfRule type="cellIs" dxfId="3275" priority="535" operator="equal">
      <formula>0</formula>
    </cfRule>
  </conditionalFormatting>
  <conditionalFormatting sqref="AC34:AC36">
    <cfRule type="cellIs" dxfId="3274" priority="534" operator="equal">
      <formula>0</formula>
    </cfRule>
  </conditionalFormatting>
  <conditionalFormatting sqref="AH34:AH36">
    <cfRule type="containsText" dxfId="3273" priority="529" operator="containsText" text="Наименование инвестиционного проекта">
      <formula>NOT(ISERROR(SEARCH("Наименование инвестиционного проекта",AH34)))</formula>
    </cfRule>
  </conditionalFormatting>
  <conditionalFormatting sqref="AH34:AH36">
    <cfRule type="cellIs" dxfId="3272" priority="528" operator="equal">
      <formula>0</formula>
    </cfRule>
  </conditionalFormatting>
  <conditionalFormatting sqref="AH34:AH36">
    <cfRule type="cellIs" dxfId="3271" priority="527" operator="equal">
      <formula>0</formula>
    </cfRule>
  </conditionalFormatting>
  <conditionalFormatting sqref="AH34:AH36">
    <cfRule type="cellIs" dxfId="3270" priority="526" operator="equal">
      <formula>0</formula>
    </cfRule>
  </conditionalFormatting>
  <conditionalFormatting sqref="AI34:AI36">
    <cfRule type="containsText" dxfId="3269" priority="525" operator="containsText" text="Наименование инвестиционного проекта">
      <formula>NOT(ISERROR(SEARCH("Наименование инвестиционного проекта",AI34)))</formula>
    </cfRule>
  </conditionalFormatting>
  <conditionalFormatting sqref="AI34:AI36">
    <cfRule type="cellIs" dxfId="3268" priority="524" operator="equal">
      <formula>0</formula>
    </cfRule>
  </conditionalFormatting>
  <conditionalFormatting sqref="AI34:AI36">
    <cfRule type="cellIs" dxfId="3267" priority="523" operator="equal">
      <formula>0</formula>
    </cfRule>
  </conditionalFormatting>
  <conditionalFormatting sqref="AI34:AI36">
    <cfRule type="cellIs" dxfId="3266" priority="522" operator="equal">
      <formula>0</formula>
    </cfRule>
  </conditionalFormatting>
  <conditionalFormatting sqref="K30:K31">
    <cfRule type="containsText" dxfId="3265" priority="521" operator="containsText" text="Наименование инвестиционного проекта">
      <formula>NOT(ISERROR(SEARCH("Наименование инвестиционного проекта",K30)))</formula>
    </cfRule>
  </conditionalFormatting>
  <conditionalFormatting sqref="K30:K31">
    <cfRule type="cellIs" dxfId="3264" priority="519" operator="equal">
      <formula>0</formula>
    </cfRule>
    <cfRule type="cellIs" dxfId="3263" priority="520" operator="equal">
      <formula>0</formula>
    </cfRule>
  </conditionalFormatting>
  <conditionalFormatting sqref="K30:K31">
    <cfRule type="cellIs" dxfId="3262" priority="518" operator="equal">
      <formula>0</formula>
    </cfRule>
  </conditionalFormatting>
  <conditionalFormatting sqref="K30:K31">
    <cfRule type="cellIs" dxfId="3261" priority="517" operator="equal">
      <formula>0</formula>
    </cfRule>
  </conditionalFormatting>
  <conditionalFormatting sqref="K30:K31">
    <cfRule type="cellIs" dxfId="3260" priority="516" operator="equal">
      <formula>0</formula>
    </cfRule>
  </conditionalFormatting>
  <conditionalFormatting sqref="K32">
    <cfRule type="containsText" dxfId="3259" priority="515" operator="containsText" text="Наименование инвестиционного проекта">
      <formula>NOT(ISERROR(SEARCH("Наименование инвестиционного проекта",K32)))</formula>
    </cfRule>
  </conditionalFormatting>
  <conditionalFormatting sqref="K32">
    <cfRule type="cellIs" dxfId="3258" priority="513" operator="equal">
      <formula>0</formula>
    </cfRule>
    <cfRule type="cellIs" dxfId="3257" priority="514" operator="equal">
      <formula>0</formula>
    </cfRule>
  </conditionalFormatting>
  <conditionalFormatting sqref="K32">
    <cfRule type="cellIs" dxfId="3256" priority="512" operator="equal">
      <formula>0</formula>
    </cfRule>
  </conditionalFormatting>
  <conditionalFormatting sqref="K32">
    <cfRule type="cellIs" dxfId="3255" priority="511" operator="equal">
      <formula>0</formula>
    </cfRule>
  </conditionalFormatting>
  <conditionalFormatting sqref="K32">
    <cfRule type="cellIs" dxfId="3254" priority="510" operator="equal">
      <formula>0</formula>
    </cfRule>
  </conditionalFormatting>
  <conditionalFormatting sqref="K34:K36">
    <cfRule type="containsText" dxfId="3253" priority="509" operator="containsText" text="Наименование инвестиционного проекта">
      <formula>NOT(ISERROR(SEARCH("Наименование инвестиционного проекта",K34)))</formula>
    </cfRule>
  </conditionalFormatting>
  <conditionalFormatting sqref="K34:K36">
    <cfRule type="cellIs" dxfId="3252" priority="507" operator="equal">
      <formula>0</formula>
    </cfRule>
    <cfRule type="cellIs" dxfId="3251" priority="508" operator="equal">
      <formula>0</formula>
    </cfRule>
  </conditionalFormatting>
  <conditionalFormatting sqref="K34:K36">
    <cfRule type="cellIs" dxfId="3250" priority="506" operator="equal">
      <formula>0</formula>
    </cfRule>
  </conditionalFormatting>
  <conditionalFormatting sqref="K34:K36">
    <cfRule type="cellIs" dxfId="3249" priority="505" operator="equal">
      <formula>0</formula>
    </cfRule>
  </conditionalFormatting>
  <conditionalFormatting sqref="K34:K36">
    <cfRule type="cellIs" dxfId="3248" priority="504" operator="equal">
      <formula>0</formula>
    </cfRule>
  </conditionalFormatting>
  <conditionalFormatting sqref="J75">
    <cfRule type="cellIs" dxfId="3247" priority="503" operator="equal">
      <formula>0</formula>
    </cfRule>
  </conditionalFormatting>
  <conditionalFormatting sqref="J75">
    <cfRule type="cellIs" dxfId="3246" priority="502" operator="equal">
      <formula>0</formula>
    </cfRule>
  </conditionalFormatting>
  <conditionalFormatting sqref="J75">
    <cfRule type="cellIs" dxfId="3245" priority="501" operator="equal">
      <formula>0</formula>
    </cfRule>
  </conditionalFormatting>
  <conditionalFormatting sqref="J75">
    <cfRule type="containsText" dxfId="3244" priority="500" operator="containsText" text="Наименование инвестиционного проекта">
      <formula>NOT(ISERROR(SEARCH("Наименование инвестиционного проекта",J75)))</formula>
    </cfRule>
  </conditionalFormatting>
  <conditionalFormatting sqref="I67:J69 I71:J71 I65:AO65">
    <cfRule type="cellIs" dxfId="3243" priority="499" operator="equal">
      <formula>0</formula>
    </cfRule>
  </conditionalFormatting>
  <conditionalFormatting sqref="I67:J69 I71:J71 I65:AO65">
    <cfRule type="cellIs" dxfId="3242" priority="498" operator="equal">
      <formula>0</formula>
    </cfRule>
  </conditionalFormatting>
  <conditionalFormatting sqref="I67:J69 I71:J71 I65:AO65">
    <cfRule type="cellIs" dxfId="3241" priority="497" operator="equal">
      <formula>0</formula>
    </cfRule>
  </conditionalFormatting>
  <conditionalFormatting sqref="I67:J69 I71:J71 I65:AO65">
    <cfRule type="containsText" dxfId="3240" priority="496" operator="containsText" text="Наименование инвестиционного проекта">
      <formula>NOT(ISERROR(SEARCH("Наименование инвестиционного проекта",I65)))</formula>
    </cfRule>
  </conditionalFormatting>
  <conditionalFormatting sqref="L67:L69 P67:P69 N67:N69 N71 P71 L71">
    <cfRule type="containsText" dxfId="3239" priority="488" operator="containsText" text="Наименование инвестиционного проекта">
      <formula>NOT(ISERROR(SEARCH("Наименование инвестиционного проекта",L67)))</formula>
    </cfRule>
  </conditionalFormatting>
  <conditionalFormatting sqref="L67:L69 P67:P69 N67:N69 N71 P71 L71">
    <cfRule type="cellIs" dxfId="3238" priority="487" operator="equal">
      <formula>0</formula>
    </cfRule>
  </conditionalFormatting>
  <conditionalFormatting sqref="L67:L69 P67:P69 N67:N69 N71 P71 L71">
    <cfRule type="cellIs" dxfId="3237" priority="486" operator="equal">
      <formula>0</formula>
    </cfRule>
  </conditionalFormatting>
  <conditionalFormatting sqref="L67:L69 P67:P69 N67:N69 N71 P71 L71">
    <cfRule type="cellIs" dxfId="3236" priority="485" operator="equal">
      <formula>0</formula>
    </cfRule>
  </conditionalFormatting>
  <conditionalFormatting sqref="O67:O69 M67:M69 M71 O71">
    <cfRule type="containsText" dxfId="3235" priority="484" operator="containsText" text="Наименование инвестиционного проекта">
      <formula>NOT(ISERROR(SEARCH("Наименование инвестиционного проекта",M67)))</formula>
    </cfRule>
  </conditionalFormatting>
  <conditionalFormatting sqref="O67:O69 M67:M69 M71 O71">
    <cfRule type="cellIs" dxfId="3234" priority="483" operator="equal">
      <formula>0</formula>
    </cfRule>
  </conditionalFormatting>
  <conditionalFormatting sqref="O67:O69 M67:M69 M71 O71">
    <cfRule type="cellIs" dxfId="3233" priority="482" operator="equal">
      <formula>0</formula>
    </cfRule>
  </conditionalFormatting>
  <conditionalFormatting sqref="O67:O69 M67:M69 M71 O71">
    <cfRule type="cellIs" dxfId="3232" priority="481" operator="equal">
      <formula>0</formula>
    </cfRule>
  </conditionalFormatting>
  <conditionalFormatting sqref="K75">
    <cfRule type="cellIs" dxfId="3231" priority="479" operator="equal">
      <formula>0</formula>
    </cfRule>
  </conditionalFormatting>
  <conditionalFormatting sqref="K75">
    <cfRule type="cellIs" dxfId="3230" priority="478" operator="equal">
      <formula>0</formula>
    </cfRule>
  </conditionalFormatting>
  <conditionalFormatting sqref="K75">
    <cfRule type="cellIs" dxfId="3229" priority="477" operator="equal">
      <formula>0</formula>
    </cfRule>
  </conditionalFormatting>
  <conditionalFormatting sqref="K75">
    <cfRule type="containsText" dxfId="3228" priority="476" operator="containsText" text="Наименование инвестиционного проекта">
      <formula>NOT(ISERROR(SEARCH("Наименование инвестиционного проекта",K75)))</formula>
    </cfRule>
  </conditionalFormatting>
  <conditionalFormatting sqref="L75:P75">
    <cfRule type="containsText" dxfId="3227" priority="475" operator="containsText" text="Наименование инвестиционного проекта">
      <formula>NOT(ISERROR(SEARCH("Наименование инвестиционного проекта",L75)))</formula>
    </cfRule>
  </conditionalFormatting>
  <conditionalFormatting sqref="L75:P75">
    <cfRule type="cellIs" dxfId="3226" priority="474" operator="equal">
      <formula>0</formula>
    </cfRule>
  </conditionalFormatting>
  <conditionalFormatting sqref="L75:P75">
    <cfRule type="cellIs" dxfId="3225" priority="473" operator="equal">
      <formula>0</formula>
    </cfRule>
  </conditionalFormatting>
  <conditionalFormatting sqref="L75:P75">
    <cfRule type="cellIs" dxfId="3224" priority="472" operator="equal">
      <formula>0</formula>
    </cfRule>
  </conditionalFormatting>
  <conditionalFormatting sqref="I61">
    <cfRule type="cellIs" dxfId="3223" priority="471" operator="equal">
      <formula>0</formula>
    </cfRule>
  </conditionalFormatting>
  <conditionalFormatting sqref="I61">
    <cfRule type="cellIs" dxfId="3222" priority="470" operator="equal">
      <formula>0</formula>
    </cfRule>
  </conditionalFormatting>
  <conditionalFormatting sqref="I61">
    <cfRule type="cellIs" dxfId="3221" priority="469" operator="equal">
      <formula>0</formula>
    </cfRule>
  </conditionalFormatting>
  <conditionalFormatting sqref="I61">
    <cfRule type="containsText" dxfId="3220" priority="468" operator="containsText" text="Наименование инвестиционного проекта">
      <formula>NOT(ISERROR(SEARCH("Наименование инвестиционного проекта",I61)))</formula>
    </cfRule>
  </conditionalFormatting>
  <conditionalFormatting sqref="I42:AO42">
    <cfRule type="cellIs" dxfId="3219" priority="466" operator="equal">
      <formula>0</formula>
    </cfRule>
  </conditionalFormatting>
  <conditionalFormatting sqref="J40">
    <cfRule type="cellIs" dxfId="3218" priority="465" operator="equal">
      <formula>0</formula>
    </cfRule>
  </conditionalFormatting>
  <conditionalFormatting sqref="K40">
    <cfRule type="cellIs" dxfId="3217" priority="464" operator="equal">
      <formula>0</formula>
    </cfRule>
  </conditionalFormatting>
  <conditionalFormatting sqref="K40">
    <cfRule type="cellIs" dxfId="3216" priority="463" operator="equal">
      <formula>0</formula>
    </cfRule>
  </conditionalFormatting>
  <conditionalFormatting sqref="K40">
    <cfRule type="cellIs" dxfId="3215" priority="462" operator="equal">
      <formula>0</formula>
    </cfRule>
  </conditionalFormatting>
  <conditionalFormatting sqref="K40">
    <cfRule type="containsText" dxfId="3214" priority="461" operator="containsText" text="Наименование инвестиционного проекта">
      <formula>NOT(ISERROR(SEARCH("Наименование инвестиционного проекта",K40)))</formula>
    </cfRule>
  </conditionalFormatting>
  <conditionalFormatting sqref="K38:K39">
    <cfRule type="cellIs" dxfId="3213" priority="448" operator="equal">
      <formula>0</formula>
    </cfRule>
  </conditionalFormatting>
  <conditionalFormatting sqref="M85:M86 O85:P86">
    <cfRule type="cellIs" dxfId="3212" priority="447" operator="equal">
      <formula>0</formula>
    </cfRule>
  </conditionalFormatting>
  <conditionalFormatting sqref="M85:M86 O85:P86">
    <cfRule type="cellIs" dxfId="3211" priority="446" operator="equal">
      <formula>0</formula>
    </cfRule>
  </conditionalFormatting>
  <conditionalFormatting sqref="M85:M86 O85:P86">
    <cfRule type="cellIs" dxfId="3210" priority="445" operator="equal">
      <formula>0</formula>
    </cfRule>
  </conditionalFormatting>
  <conditionalFormatting sqref="Q75:U75">
    <cfRule type="containsText" dxfId="3209" priority="436" operator="containsText" text="Наименование инвестиционного проекта">
      <formula>NOT(ISERROR(SEARCH("Наименование инвестиционного проекта",Q75)))</formula>
    </cfRule>
  </conditionalFormatting>
  <conditionalFormatting sqref="Q75:U75">
    <cfRule type="cellIs" dxfId="3208" priority="435" operator="equal">
      <formula>0</formula>
    </cfRule>
  </conditionalFormatting>
  <conditionalFormatting sqref="Q75:U75">
    <cfRule type="cellIs" dxfId="3207" priority="434" operator="equal">
      <formula>0</formula>
    </cfRule>
  </conditionalFormatting>
  <conditionalFormatting sqref="Q75:U75">
    <cfRule type="cellIs" dxfId="3206" priority="433" operator="equal">
      <formula>0</formula>
    </cfRule>
  </conditionalFormatting>
  <conditionalFormatting sqref="R71 T71">
    <cfRule type="containsText" dxfId="3205" priority="432" operator="containsText" text="Наименование инвестиционного проекта">
      <formula>NOT(ISERROR(SEARCH("Наименование инвестиционного проекта",R71)))</formula>
    </cfRule>
  </conditionalFormatting>
  <conditionalFormatting sqref="R71 T71">
    <cfRule type="cellIs" dxfId="3204" priority="431" operator="equal">
      <formula>0</formula>
    </cfRule>
  </conditionalFormatting>
  <conditionalFormatting sqref="R71 T71">
    <cfRule type="cellIs" dxfId="3203" priority="430" operator="equal">
      <formula>0</formula>
    </cfRule>
  </conditionalFormatting>
  <conditionalFormatting sqref="R71 T71">
    <cfRule type="cellIs" dxfId="3202" priority="429" operator="equal">
      <formula>0</formula>
    </cfRule>
  </conditionalFormatting>
  <conditionalFormatting sqref="Q71:U71">
    <cfRule type="containsText" dxfId="3201" priority="428" operator="containsText" text="Наименование инвестиционного проекта">
      <formula>NOT(ISERROR(SEARCH("Наименование инвестиционного проекта",Q71)))</formula>
    </cfRule>
  </conditionalFormatting>
  <conditionalFormatting sqref="Q71:U71">
    <cfRule type="cellIs" dxfId="3200" priority="427" operator="equal">
      <formula>0</formula>
    </cfRule>
  </conditionalFormatting>
  <conditionalFormatting sqref="Q71:U71">
    <cfRule type="cellIs" dxfId="3199" priority="426" operator="equal">
      <formula>0</formula>
    </cfRule>
  </conditionalFormatting>
  <conditionalFormatting sqref="Q71:U71">
    <cfRule type="cellIs" dxfId="3198" priority="425" operator="equal">
      <formula>0</formula>
    </cfRule>
  </conditionalFormatting>
  <conditionalFormatting sqref="Q71:U71">
    <cfRule type="cellIs" dxfId="3197" priority="423" operator="equal">
      <formula>0</formula>
    </cfRule>
    <cfRule type="cellIs" dxfId="3196" priority="424" operator="equal">
      <formula>0</formula>
    </cfRule>
  </conditionalFormatting>
  <conditionalFormatting sqref="R67:R68 T67:T68">
    <cfRule type="containsText" dxfId="3195" priority="422" operator="containsText" text="Наименование инвестиционного проекта">
      <formula>NOT(ISERROR(SEARCH("Наименование инвестиционного проекта",R67)))</formula>
    </cfRule>
  </conditionalFormatting>
  <conditionalFormatting sqref="R67:R68 T67:T68">
    <cfRule type="cellIs" dxfId="3194" priority="421" operator="equal">
      <formula>0</formula>
    </cfRule>
  </conditionalFormatting>
  <conditionalFormatting sqref="R67:R68 T67:T68">
    <cfRule type="cellIs" dxfId="3193" priority="420" operator="equal">
      <formula>0</formula>
    </cfRule>
  </conditionalFormatting>
  <conditionalFormatting sqref="R67:R68 T67:T68">
    <cfRule type="cellIs" dxfId="3192" priority="419" operator="equal">
      <formula>0</formula>
    </cfRule>
  </conditionalFormatting>
  <conditionalFormatting sqref="Q67:U68">
    <cfRule type="containsText" dxfId="3191" priority="418" operator="containsText" text="Наименование инвестиционного проекта">
      <formula>NOT(ISERROR(SEARCH("Наименование инвестиционного проекта",Q67)))</formula>
    </cfRule>
  </conditionalFormatting>
  <conditionalFormatting sqref="Q67:U68">
    <cfRule type="cellIs" dxfId="3190" priority="417" operator="equal">
      <formula>0</formula>
    </cfRule>
  </conditionalFormatting>
  <conditionalFormatting sqref="Q67:U68">
    <cfRule type="cellIs" dxfId="3189" priority="416" operator="equal">
      <formula>0</formula>
    </cfRule>
  </conditionalFormatting>
  <conditionalFormatting sqref="Q67:U68">
    <cfRule type="cellIs" dxfId="3188" priority="415" operator="equal">
      <formula>0</formula>
    </cfRule>
  </conditionalFormatting>
  <conditionalFormatting sqref="Q67:U68">
    <cfRule type="cellIs" dxfId="3187" priority="413" operator="equal">
      <formula>0</formula>
    </cfRule>
    <cfRule type="cellIs" dxfId="3186" priority="414" operator="equal">
      <formula>0</formula>
    </cfRule>
  </conditionalFormatting>
  <conditionalFormatting sqref="R85:U86">
    <cfRule type="cellIs" dxfId="3185" priority="404" operator="equal">
      <formula>0</formula>
    </cfRule>
  </conditionalFormatting>
  <conditionalFormatting sqref="R85:U86">
    <cfRule type="cellIs" dxfId="3184" priority="403" operator="equal">
      <formula>0</formula>
    </cfRule>
  </conditionalFormatting>
  <conditionalFormatting sqref="R85:U86">
    <cfRule type="cellIs" dxfId="3183" priority="402" operator="equal">
      <formula>0</formula>
    </cfRule>
  </conditionalFormatting>
  <conditionalFormatting sqref="AL78 AL80 AJ78:AJ80">
    <cfRule type="containsText" dxfId="3182" priority="401" operator="containsText" text="Наименование инвестиционного проекта">
      <formula>NOT(ISERROR(SEARCH("Наименование инвестиционного проекта",AJ78)))</formula>
    </cfRule>
  </conditionalFormatting>
  <conditionalFormatting sqref="AL78 AL80 AJ78:AJ80">
    <cfRule type="cellIs" dxfId="3181" priority="400" operator="equal">
      <formula>0</formula>
    </cfRule>
  </conditionalFormatting>
  <conditionalFormatting sqref="AL78 AL80 AJ78:AJ80">
    <cfRule type="cellIs" dxfId="3180" priority="399" operator="equal">
      <formula>0</formula>
    </cfRule>
  </conditionalFormatting>
  <conditionalFormatting sqref="AL78 AL80 AJ78:AJ80">
    <cfRule type="cellIs" dxfId="3179" priority="398" operator="equal">
      <formula>0</formula>
    </cfRule>
  </conditionalFormatting>
  <conditionalFormatting sqref="AK78 AM78 AM80 AK80">
    <cfRule type="containsText" dxfId="3178" priority="397" operator="containsText" text="Наименование инвестиционного проекта">
      <formula>NOT(ISERROR(SEARCH("Наименование инвестиционного проекта",AK78)))</formula>
    </cfRule>
  </conditionalFormatting>
  <conditionalFormatting sqref="AK78 AM78 AM80 AK80">
    <cfRule type="cellIs" dxfId="3177" priority="396" operator="equal">
      <formula>0</formula>
    </cfRule>
  </conditionalFormatting>
  <conditionalFormatting sqref="AK78 AM78 AM80 AK80">
    <cfRule type="cellIs" dxfId="3176" priority="395" operator="equal">
      <formula>0</formula>
    </cfRule>
  </conditionalFormatting>
  <conditionalFormatting sqref="AK78 AM78 AM80 AK80">
    <cfRule type="cellIs" dxfId="3175" priority="394" operator="equal">
      <formula>0</formula>
    </cfRule>
  </conditionalFormatting>
  <conditionalFormatting sqref="AJ77 AL76:AL77">
    <cfRule type="containsText" dxfId="3174" priority="393" operator="containsText" text="Наименование инвестиционного проекта">
      <formula>NOT(ISERROR(SEARCH("Наименование инвестиционного проекта",AJ76)))</formula>
    </cfRule>
  </conditionalFormatting>
  <conditionalFormatting sqref="AJ77 AL76:AL77">
    <cfRule type="cellIs" dxfId="3173" priority="392" operator="equal">
      <formula>0</formula>
    </cfRule>
  </conditionalFormatting>
  <conditionalFormatting sqref="AJ77 AL76:AL77">
    <cfRule type="cellIs" dxfId="3172" priority="391" operator="equal">
      <formula>0</formula>
    </cfRule>
  </conditionalFormatting>
  <conditionalFormatting sqref="AJ77 AL76:AL77">
    <cfRule type="cellIs" dxfId="3171" priority="390" operator="equal">
      <formula>0</formula>
    </cfRule>
  </conditionalFormatting>
  <conditionalFormatting sqref="AK77 AM77">
    <cfRule type="containsText" dxfId="3170" priority="389" operator="containsText" text="Наименование инвестиционного проекта">
      <formula>NOT(ISERROR(SEARCH("Наименование инвестиционного проекта",AK77)))</formula>
    </cfRule>
  </conditionalFormatting>
  <conditionalFormatting sqref="AK77 AM77">
    <cfRule type="cellIs" dxfId="3169" priority="388" operator="equal">
      <formula>0</formula>
    </cfRule>
  </conditionalFormatting>
  <conditionalFormatting sqref="AK77 AM77">
    <cfRule type="cellIs" dxfId="3168" priority="387" operator="equal">
      <formula>0</formula>
    </cfRule>
  </conditionalFormatting>
  <conditionalFormatting sqref="AK77 AM77">
    <cfRule type="cellIs" dxfId="3167" priority="386" operator="equal">
      <formula>0</formula>
    </cfRule>
  </conditionalFormatting>
  <conditionalFormatting sqref="AJ92:AK93 AJ94:AJ99">
    <cfRule type="cellIs" dxfId="3166" priority="385" operator="equal">
      <formula>0</formula>
    </cfRule>
  </conditionalFormatting>
  <conditionalFormatting sqref="AJ92:AK93 AJ94:AJ99">
    <cfRule type="cellIs" dxfId="3165" priority="384" operator="equal">
      <formula>0</formula>
    </cfRule>
  </conditionalFormatting>
  <conditionalFormatting sqref="AJ92:AK93 AJ94:AJ99">
    <cfRule type="cellIs" dxfId="3164" priority="383" operator="equal">
      <formula>0</formula>
    </cfRule>
  </conditionalFormatting>
  <conditionalFormatting sqref="AJ92:AK93 AJ94:AJ99">
    <cfRule type="containsText" dxfId="3163" priority="382" operator="containsText" text="Наименование инвестиционного проекта">
      <formula>NOT(ISERROR(SEARCH("Наименование инвестиционного проекта",AJ92)))</formula>
    </cfRule>
  </conditionalFormatting>
  <conditionalFormatting sqref="AJ82:AJ89">
    <cfRule type="containsText" dxfId="3162" priority="381" operator="containsText" text="Наименование инвестиционного проекта">
      <formula>NOT(ISERROR(SEARCH("Наименование инвестиционного проекта",AJ82)))</formula>
    </cfRule>
  </conditionalFormatting>
  <conditionalFormatting sqref="AJ82:AJ89">
    <cfRule type="cellIs" dxfId="3161" priority="380" operator="equal">
      <formula>0</formula>
    </cfRule>
  </conditionalFormatting>
  <conditionalFormatting sqref="AJ82:AJ89">
    <cfRule type="cellIs" dxfId="3160" priority="379" operator="equal">
      <formula>0</formula>
    </cfRule>
  </conditionalFormatting>
  <conditionalFormatting sqref="AJ82:AJ89">
    <cfRule type="cellIs" dxfId="3159" priority="378" operator="equal">
      <formula>0</formula>
    </cfRule>
  </conditionalFormatting>
  <conditionalFormatting sqref="AK82:AK84">
    <cfRule type="containsText" dxfId="3158" priority="377" operator="containsText" text="Наименование инвестиционного проекта">
      <formula>NOT(ISERROR(SEARCH("Наименование инвестиционного проекта",AK82)))</formula>
    </cfRule>
  </conditionalFormatting>
  <conditionalFormatting sqref="AK82:AK84">
    <cfRule type="cellIs" dxfId="3157" priority="376" operator="equal">
      <formula>0</formula>
    </cfRule>
  </conditionalFormatting>
  <conditionalFormatting sqref="AK82:AK84">
    <cfRule type="cellIs" dxfId="3156" priority="375" operator="equal">
      <formula>0</formula>
    </cfRule>
  </conditionalFormatting>
  <conditionalFormatting sqref="AK82:AK84">
    <cfRule type="cellIs" dxfId="3155" priority="374" operator="equal">
      <formula>0</formula>
    </cfRule>
  </conditionalFormatting>
  <conditionalFormatting sqref="AL92:AM93 AL94:AL99">
    <cfRule type="cellIs" dxfId="3154" priority="373" operator="equal">
      <formula>0</formula>
    </cfRule>
  </conditionalFormatting>
  <conditionalFormatting sqref="AL92:AM93 AL94:AL99">
    <cfRule type="cellIs" dxfId="3153" priority="372" operator="equal">
      <formula>0</formula>
    </cfRule>
  </conditionalFormatting>
  <conditionalFormatting sqref="AL92:AM93 AL94:AL99">
    <cfRule type="cellIs" dxfId="3152" priority="371" operator="equal">
      <formula>0</formula>
    </cfRule>
  </conditionalFormatting>
  <conditionalFormatting sqref="AL92:AM93 AL94:AL99">
    <cfRule type="containsText" dxfId="3151" priority="370" operator="containsText" text="Наименование инвестиционного проекта">
      <formula>NOT(ISERROR(SEARCH("Наименование инвестиционного проекта",AL92)))</formula>
    </cfRule>
  </conditionalFormatting>
  <conditionalFormatting sqref="AL82:AL89">
    <cfRule type="containsText" dxfId="3150" priority="369" operator="containsText" text="Наименование инвестиционного проекта">
      <formula>NOT(ISERROR(SEARCH("Наименование инвестиционного проекта",AL82)))</formula>
    </cfRule>
  </conditionalFormatting>
  <conditionalFormatting sqref="AL82:AL89">
    <cfRule type="cellIs" dxfId="3149" priority="368" operator="equal">
      <formula>0</formula>
    </cfRule>
  </conditionalFormatting>
  <conditionalFormatting sqref="AL82:AL89">
    <cfRule type="cellIs" dxfId="3148" priority="367" operator="equal">
      <formula>0</formula>
    </cfRule>
  </conditionalFormatting>
  <conditionalFormatting sqref="AL82:AL89">
    <cfRule type="cellIs" dxfId="3147" priority="366" operator="equal">
      <formula>0</formula>
    </cfRule>
  </conditionalFormatting>
  <conditionalFormatting sqref="AM82:AM84">
    <cfRule type="containsText" dxfId="3146" priority="365" operator="containsText" text="Наименование инвестиционного проекта">
      <formula>NOT(ISERROR(SEARCH("Наименование инвестиционного проекта",AM82)))</formula>
    </cfRule>
  </conditionalFormatting>
  <conditionalFormatting sqref="AM82:AM84">
    <cfRule type="cellIs" dxfId="3145" priority="364" operator="equal">
      <formula>0</formula>
    </cfRule>
  </conditionalFormatting>
  <conditionalFormatting sqref="AM82:AM84">
    <cfRule type="cellIs" dxfId="3144" priority="363" operator="equal">
      <formula>0</formula>
    </cfRule>
  </conditionalFormatting>
  <conditionalFormatting sqref="AM82:AM84">
    <cfRule type="cellIs" dxfId="3143" priority="362" operator="equal">
      <formula>0</formula>
    </cfRule>
  </conditionalFormatting>
  <conditionalFormatting sqref="AG75">
    <cfRule type="containsText" dxfId="3142" priority="361" operator="containsText" text="Наименование инвестиционного проекта">
      <formula>NOT(ISERROR(SEARCH("Наименование инвестиционного проекта",AG75)))</formula>
    </cfRule>
  </conditionalFormatting>
  <conditionalFormatting sqref="AG75">
    <cfRule type="cellIs" dxfId="3141" priority="360" operator="equal">
      <formula>0</formula>
    </cfRule>
  </conditionalFormatting>
  <conditionalFormatting sqref="AG75">
    <cfRule type="cellIs" dxfId="3140" priority="359" operator="equal">
      <formula>0</formula>
    </cfRule>
  </conditionalFormatting>
  <conditionalFormatting sqref="AG75">
    <cfRule type="cellIs" dxfId="3139" priority="358" operator="equal">
      <formula>0</formula>
    </cfRule>
  </conditionalFormatting>
  <conditionalFormatting sqref="AH75:AH80">
    <cfRule type="containsText" dxfId="3138" priority="357" operator="containsText" text="Наименование инвестиционного проекта">
      <formula>NOT(ISERROR(SEARCH("Наименование инвестиционного проекта",AH75)))</formula>
    </cfRule>
  </conditionalFormatting>
  <conditionalFormatting sqref="AH75:AH80">
    <cfRule type="cellIs" dxfId="3137" priority="356" operator="equal">
      <formula>0</formula>
    </cfRule>
  </conditionalFormatting>
  <conditionalFormatting sqref="AH75:AH80">
    <cfRule type="cellIs" dxfId="3136" priority="355" operator="equal">
      <formula>0</formula>
    </cfRule>
  </conditionalFormatting>
  <conditionalFormatting sqref="AH75:AH80">
    <cfRule type="cellIs" dxfId="3135" priority="354" operator="equal">
      <formula>0</formula>
    </cfRule>
  </conditionalFormatting>
  <conditionalFormatting sqref="AI75">
    <cfRule type="containsText" dxfId="3134" priority="353" operator="containsText" text="Наименование инвестиционного проекта">
      <formula>NOT(ISERROR(SEARCH("Наименование инвестиционного проекта",AI75)))</formula>
    </cfRule>
  </conditionalFormatting>
  <conditionalFormatting sqref="AI75">
    <cfRule type="cellIs" dxfId="3133" priority="352" operator="equal">
      <formula>0</formula>
    </cfRule>
  </conditionalFormatting>
  <conditionalFormatting sqref="AI75">
    <cfRule type="cellIs" dxfId="3132" priority="351" operator="equal">
      <formula>0</formula>
    </cfRule>
  </conditionalFormatting>
  <conditionalFormatting sqref="AI75">
    <cfRule type="cellIs" dxfId="3131" priority="350" operator="equal">
      <formula>0</formula>
    </cfRule>
  </conditionalFormatting>
  <conditionalFormatting sqref="AJ76">
    <cfRule type="containsText" dxfId="3130" priority="349" operator="containsText" text="Наименование инвестиционного проекта">
      <formula>NOT(ISERROR(SEARCH("Наименование инвестиционного проекта",AJ76)))</formula>
    </cfRule>
  </conditionalFormatting>
  <conditionalFormatting sqref="AJ76">
    <cfRule type="cellIs" dxfId="3129" priority="348" operator="equal">
      <formula>0</formula>
    </cfRule>
  </conditionalFormatting>
  <conditionalFormatting sqref="AJ76">
    <cfRule type="cellIs" dxfId="3128" priority="347" operator="equal">
      <formula>0</formula>
    </cfRule>
  </conditionalFormatting>
  <conditionalFormatting sqref="AJ76">
    <cfRule type="cellIs" dxfId="3127" priority="346" operator="equal">
      <formula>0</formula>
    </cfRule>
  </conditionalFormatting>
  <conditionalFormatting sqref="AK76 AM76">
    <cfRule type="containsText" dxfId="3126" priority="345" operator="containsText" text="Наименование инвестиционного проекта">
      <formula>NOT(ISERROR(SEARCH("Наименование инвестиционного проекта",AK76)))</formula>
    </cfRule>
  </conditionalFormatting>
  <conditionalFormatting sqref="AK76 AM76">
    <cfRule type="cellIs" dxfId="3125" priority="344" operator="equal">
      <formula>0</formula>
    </cfRule>
  </conditionalFormatting>
  <conditionalFormatting sqref="AK76 AM76">
    <cfRule type="cellIs" dxfId="3124" priority="343" operator="equal">
      <formula>0</formula>
    </cfRule>
  </conditionalFormatting>
  <conditionalFormatting sqref="AK76 AM76">
    <cfRule type="cellIs" dxfId="3123" priority="342" operator="equal">
      <formula>0</formula>
    </cfRule>
  </conditionalFormatting>
  <conditionalFormatting sqref="AJ75 AL75">
    <cfRule type="containsText" dxfId="3122" priority="341" operator="containsText" text="Наименование инвестиционного проекта">
      <formula>NOT(ISERROR(SEARCH("Наименование инвестиционного проекта",AJ75)))</formula>
    </cfRule>
  </conditionalFormatting>
  <conditionalFormatting sqref="AJ75 AL75">
    <cfRule type="cellIs" dxfId="3121" priority="340" operator="equal">
      <formula>0</formula>
    </cfRule>
  </conditionalFormatting>
  <conditionalFormatting sqref="AJ75 AL75">
    <cfRule type="cellIs" dxfId="3120" priority="339" operator="equal">
      <formula>0</formula>
    </cfRule>
  </conditionalFormatting>
  <conditionalFormatting sqref="AJ75 AL75">
    <cfRule type="cellIs" dxfId="3119" priority="338" operator="equal">
      <formula>0</formula>
    </cfRule>
  </conditionalFormatting>
  <conditionalFormatting sqref="AK75 AM75">
    <cfRule type="containsText" dxfId="3118" priority="337" operator="containsText" text="Наименование инвестиционного проекта">
      <formula>NOT(ISERROR(SEARCH("Наименование инвестиционного проекта",AK75)))</formula>
    </cfRule>
  </conditionalFormatting>
  <conditionalFormatting sqref="AK75 AM75">
    <cfRule type="cellIs" dxfId="3117" priority="336" operator="equal">
      <formula>0</formula>
    </cfRule>
  </conditionalFormatting>
  <conditionalFormatting sqref="AK75 AM75">
    <cfRule type="cellIs" dxfId="3116" priority="335" operator="equal">
      <formula>0</formula>
    </cfRule>
  </conditionalFormatting>
  <conditionalFormatting sqref="AK75 AM75">
    <cfRule type="cellIs" dxfId="3115" priority="334" operator="equal">
      <formula>0</formula>
    </cfRule>
  </conditionalFormatting>
  <conditionalFormatting sqref="AD69:AM69 AD64:AM64 AD71:AM72">
    <cfRule type="cellIs" dxfId="3114" priority="333" operator="equal">
      <formula>0</formula>
    </cfRule>
  </conditionalFormatting>
  <conditionalFormatting sqref="AD69:AM69 AD64:AM64 AD71:AM72">
    <cfRule type="cellIs" dxfId="3113" priority="332" operator="equal">
      <formula>0</formula>
    </cfRule>
  </conditionalFormatting>
  <conditionalFormatting sqref="AD69:AM69 AD64:AM64 AD71:AM72">
    <cfRule type="cellIs" dxfId="3112" priority="331" operator="equal">
      <formula>0</formula>
    </cfRule>
  </conditionalFormatting>
  <conditionalFormatting sqref="AD69:AM69 AD64:AM64 AD71:AM72">
    <cfRule type="containsText" dxfId="3111" priority="330" operator="containsText" text="Наименование инвестиционного проекта">
      <formula>NOT(ISERROR(SEARCH("Наименование инвестиционного проекта",AD64)))</formula>
    </cfRule>
  </conditionalFormatting>
  <conditionalFormatting sqref="AD67:AM68">
    <cfRule type="cellIs" dxfId="3110" priority="329" operator="equal">
      <formula>0</formula>
    </cfRule>
  </conditionalFormatting>
  <conditionalFormatting sqref="AD67:AM68">
    <cfRule type="cellIs" dxfId="3109" priority="328" operator="equal">
      <formula>0</formula>
    </cfRule>
  </conditionalFormatting>
  <conditionalFormatting sqref="AD67:AM68">
    <cfRule type="cellIs" dxfId="3108" priority="327" operator="equal">
      <formula>0</formula>
    </cfRule>
  </conditionalFormatting>
  <conditionalFormatting sqref="AD67:AM68">
    <cfRule type="containsText" dxfId="3107" priority="326" operator="containsText" text="Наименование инвестиционного проекта">
      <formula>NOT(ISERROR(SEARCH("Наименование инвестиционного проекта",AD67)))</formula>
    </cfRule>
  </conditionalFormatting>
  <conditionalFormatting sqref="AJ60 AL60">
    <cfRule type="containsText" dxfId="3106" priority="325" operator="containsText" text="Наименование инвестиционного проекта">
      <formula>NOT(ISERROR(SEARCH("Наименование инвестиционного проекта",AJ60)))</formula>
    </cfRule>
  </conditionalFormatting>
  <conditionalFormatting sqref="AJ60 AL60">
    <cfRule type="cellIs" dxfId="3105" priority="324" operator="equal">
      <formula>0</formula>
    </cfRule>
  </conditionalFormatting>
  <conditionalFormatting sqref="AJ60 AL60">
    <cfRule type="cellIs" dxfId="3104" priority="323" operator="equal">
      <formula>0</formula>
    </cfRule>
  </conditionalFormatting>
  <conditionalFormatting sqref="AJ60 AL60">
    <cfRule type="cellIs" dxfId="3103" priority="322" operator="equal">
      <formula>0</formula>
    </cfRule>
  </conditionalFormatting>
  <conditionalFormatting sqref="AK60 AM60">
    <cfRule type="containsText" dxfId="3102" priority="321" operator="containsText" text="Наименование инвестиционного проекта">
      <formula>NOT(ISERROR(SEARCH("Наименование инвестиционного проекта",AK60)))</formula>
    </cfRule>
  </conditionalFormatting>
  <conditionalFormatting sqref="AK60 AM60">
    <cfRule type="cellIs" dxfId="3101" priority="320" operator="equal">
      <formula>0</formula>
    </cfRule>
  </conditionalFormatting>
  <conditionalFormatting sqref="AK60 AM60">
    <cfRule type="cellIs" dxfId="3100" priority="319" operator="equal">
      <formula>0</formula>
    </cfRule>
  </conditionalFormatting>
  <conditionalFormatting sqref="AK60 AM60">
    <cfRule type="cellIs" dxfId="3099" priority="318" operator="equal">
      <formula>0</formula>
    </cfRule>
  </conditionalFormatting>
  <conditionalFormatting sqref="AE85:AE86">
    <cfRule type="cellIs" dxfId="3098" priority="305" operator="equal">
      <formula>0</formula>
    </cfRule>
  </conditionalFormatting>
  <conditionalFormatting sqref="AE85:AE86">
    <cfRule type="cellIs" dxfId="3097" priority="304" operator="equal">
      <formula>0</formula>
    </cfRule>
  </conditionalFormatting>
  <conditionalFormatting sqref="AE85:AE86">
    <cfRule type="cellIs" dxfId="3096" priority="303" operator="equal">
      <formula>0</formula>
    </cfRule>
  </conditionalFormatting>
  <conditionalFormatting sqref="AE85:AE86">
    <cfRule type="containsText" dxfId="3095" priority="302" operator="containsText" text="Наименование инвестиционного проекта">
      <formula>NOT(ISERROR(SEARCH("Наименование инвестиционного проекта",AE85)))</formula>
    </cfRule>
  </conditionalFormatting>
  <conditionalFormatting sqref="AK85:AK86 AM85:AM86">
    <cfRule type="cellIs" dxfId="3094" priority="297" operator="equal">
      <formula>0</formula>
    </cfRule>
  </conditionalFormatting>
  <conditionalFormatting sqref="AK85:AK86 AM85:AM86">
    <cfRule type="cellIs" dxfId="3093" priority="296" operator="equal">
      <formula>0</formula>
    </cfRule>
  </conditionalFormatting>
  <conditionalFormatting sqref="AK85:AK86 AM85:AM86">
    <cfRule type="cellIs" dxfId="3092" priority="295" operator="equal">
      <formula>0</formula>
    </cfRule>
  </conditionalFormatting>
  <conditionalFormatting sqref="AK85:AK86 AM85:AM86">
    <cfRule type="containsText" dxfId="3091" priority="294" operator="containsText" text="Наименование инвестиционного проекта">
      <formula>NOT(ISERROR(SEARCH("Наименование инвестиционного проекта",AK85)))</formula>
    </cfRule>
  </conditionalFormatting>
  <conditionalFormatting sqref="AJ32 AL32">
    <cfRule type="containsText" dxfId="3090" priority="293" operator="containsText" text="Наименование инвестиционного проекта">
      <formula>NOT(ISERROR(SEARCH("Наименование инвестиционного проекта",AJ32)))</formula>
    </cfRule>
  </conditionalFormatting>
  <conditionalFormatting sqref="AJ27:AJ29 AL27:AL29">
    <cfRule type="cellIs" dxfId="3089" priority="291" operator="equal">
      <formula>0</formula>
    </cfRule>
    <cfRule type="cellIs" dxfId="3088" priority="292" operator="equal">
      <formula>0</formula>
    </cfRule>
  </conditionalFormatting>
  <conditionalFormatting sqref="AJ27:AJ29 AL27:AL29 AJ32 AL32">
    <cfRule type="cellIs" dxfId="3087" priority="290" operator="equal">
      <formula>0</formula>
    </cfRule>
  </conditionalFormatting>
  <conditionalFormatting sqref="AJ27:AJ29 AL27:AL29 AJ32 AL32">
    <cfRule type="cellIs" dxfId="3086" priority="289" operator="equal">
      <formula>0</formula>
    </cfRule>
  </conditionalFormatting>
  <conditionalFormatting sqref="AJ27:AJ29 AL27:AL29 AJ32 AL32">
    <cfRule type="cellIs" dxfId="3085" priority="288" operator="equal">
      <formula>0</formula>
    </cfRule>
  </conditionalFormatting>
  <conditionalFormatting sqref="AK32 AM32">
    <cfRule type="containsText" dxfId="3084" priority="287" operator="containsText" text="Наименование инвестиционного проекта">
      <formula>NOT(ISERROR(SEARCH("Наименование инвестиционного проекта",AK32)))</formula>
    </cfRule>
  </conditionalFormatting>
  <conditionalFormatting sqref="AK27:AK29 AM27:AM29">
    <cfRule type="cellIs" dxfId="3083" priority="285" operator="equal">
      <formula>0</formula>
    </cfRule>
    <cfRule type="cellIs" dxfId="3082" priority="286" operator="equal">
      <formula>0</formula>
    </cfRule>
  </conditionalFormatting>
  <conditionalFormatting sqref="AK32 AM32 AK27:AK29 AM27:AM29">
    <cfRule type="cellIs" dxfId="3081" priority="284" operator="equal">
      <formula>0</formula>
    </cfRule>
  </conditionalFormatting>
  <conditionalFormatting sqref="AK32 AM32 AK27:AK29 AM27:AM29">
    <cfRule type="cellIs" dxfId="3080" priority="283" operator="equal">
      <formula>0</formula>
    </cfRule>
  </conditionalFormatting>
  <conditionalFormatting sqref="AK32 AM32 AK27:AK29 AM27:AM29">
    <cfRule type="cellIs" dxfId="3079" priority="282" operator="equal">
      <formula>0</formula>
    </cfRule>
  </conditionalFormatting>
  <conditionalFormatting sqref="AJ30:AJ31 AL30:AL31">
    <cfRule type="containsText" dxfId="3078" priority="281" operator="containsText" text="Наименование инвестиционного проекта">
      <formula>NOT(ISERROR(SEARCH("Наименование инвестиционного проекта",AJ30)))</formula>
    </cfRule>
  </conditionalFormatting>
  <conditionalFormatting sqref="AJ30:AJ31 AL30:AL31">
    <cfRule type="cellIs" dxfId="3077" priority="280" operator="equal">
      <formula>0</formula>
    </cfRule>
  </conditionalFormatting>
  <conditionalFormatting sqref="AJ30:AJ31 AL30:AL31">
    <cfRule type="cellIs" dxfId="3076" priority="279" operator="equal">
      <formula>0</formula>
    </cfRule>
  </conditionalFormatting>
  <conditionalFormatting sqref="AJ30:AJ31 AL30:AL31">
    <cfRule type="cellIs" dxfId="3075" priority="278" operator="equal">
      <formula>0</formula>
    </cfRule>
  </conditionalFormatting>
  <conditionalFormatting sqref="AK30:AK31 AM30:AM31">
    <cfRule type="containsText" dxfId="3074" priority="277" operator="containsText" text="Наименование инвестиционного проекта">
      <formula>NOT(ISERROR(SEARCH("Наименование инвестиционного проекта",AK30)))</formula>
    </cfRule>
  </conditionalFormatting>
  <conditionalFormatting sqref="AK30:AK31 AM30:AM31">
    <cfRule type="cellIs" dxfId="3073" priority="276" operator="equal">
      <formula>0</formula>
    </cfRule>
  </conditionalFormatting>
  <conditionalFormatting sqref="AK30:AK31 AM30:AM31">
    <cfRule type="cellIs" dxfId="3072" priority="275" operator="equal">
      <formula>0</formula>
    </cfRule>
  </conditionalFormatting>
  <conditionalFormatting sqref="AK30:AK31 AM30:AM31">
    <cfRule type="cellIs" dxfId="3071" priority="274" operator="equal">
      <formula>0</formula>
    </cfRule>
  </conditionalFormatting>
  <conditionalFormatting sqref="AJ34:AJ36 AL34:AL36">
    <cfRule type="containsText" dxfId="3070" priority="273" operator="containsText" text="Наименование инвестиционного проекта">
      <formula>NOT(ISERROR(SEARCH("Наименование инвестиционного проекта",AJ34)))</formula>
    </cfRule>
  </conditionalFormatting>
  <conditionalFormatting sqref="AJ34:AJ36 AL34:AL36">
    <cfRule type="cellIs" dxfId="3069" priority="272" operator="equal">
      <formula>0</formula>
    </cfRule>
  </conditionalFormatting>
  <conditionalFormatting sqref="AJ34:AJ36 AL34:AL36">
    <cfRule type="cellIs" dxfId="3068" priority="271" operator="equal">
      <formula>0</formula>
    </cfRule>
  </conditionalFormatting>
  <conditionalFormatting sqref="AJ34:AJ36 AL34:AL36">
    <cfRule type="cellIs" dxfId="3067" priority="270" operator="equal">
      <formula>0</formula>
    </cfRule>
  </conditionalFormatting>
  <conditionalFormatting sqref="AK34:AK36 AM34:AM36">
    <cfRule type="containsText" dxfId="3066" priority="269" operator="containsText" text="Наименование инвестиционного проекта">
      <formula>NOT(ISERROR(SEARCH("Наименование инвестиционного проекта",AK34)))</formula>
    </cfRule>
  </conditionalFormatting>
  <conditionalFormatting sqref="AK34:AK36 AM34:AM36">
    <cfRule type="cellIs" dxfId="3065" priority="268" operator="equal">
      <formula>0</formula>
    </cfRule>
  </conditionalFormatting>
  <conditionalFormatting sqref="AK34:AK36 AM34:AM36">
    <cfRule type="cellIs" dxfId="3064" priority="267" operator="equal">
      <formula>0</formula>
    </cfRule>
  </conditionalFormatting>
  <conditionalFormatting sqref="AK34:AK36 AM34:AM36">
    <cfRule type="cellIs" dxfId="3063" priority="266" operator="equal">
      <formula>0</formula>
    </cfRule>
  </conditionalFormatting>
  <conditionalFormatting sqref="AJ21:AJ26 AL21:AL26">
    <cfRule type="cellIs" dxfId="3062" priority="264" operator="equal">
      <formula>0</formula>
    </cfRule>
    <cfRule type="cellIs" dxfId="3061" priority="265" operator="equal">
      <formula>0</formula>
    </cfRule>
  </conditionalFormatting>
  <conditionalFormatting sqref="AJ21:AJ26 AL21:AL26">
    <cfRule type="cellIs" dxfId="3060" priority="263" operator="equal">
      <formula>0</formula>
    </cfRule>
  </conditionalFormatting>
  <conditionalFormatting sqref="AJ21:AJ26 AL21:AL26">
    <cfRule type="cellIs" dxfId="3059" priority="262" operator="equal">
      <formula>0</formula>
    </cfRule>
  </conditionalFormatting>
  <conditionalFormatting sqref="AJ21:AJ26 AL21:AL26">
    <cfRule type="cellIs" dxfId="3058" priority="261" operator="equal">
      <formula>0</formula>
    </cfRule>
  </conditionalFormatting>
  <conditionalFormatting sqref="AK21:AK26 AM21:AM26">
    <cfRule type="cellIs" dxfId="3057" priority="259" operator="equal">
      <formula>0</formula>
    </cfRule>
    <cfRule type="cellIs" dxfId="3056" priority="260" operator="equal">
      <formula>0</formula>
    </cfRule>
  </conditionalFormatting>
  <conditionalFormatting sqref="AK21:AK26 AM21:AM26">
    <cfRule type="cellIs" dxfId="3055" priority="258" operator="equal">
      <formula>0</formula>
    </cfRule>
  </conditionalFormatting>
  <conditionalFormatting sqref="AK21:AK26 AM21:AM26">
    <cfRule type="cellIs" dxfId="3054" priority="257" operator="equal">
      <formula>0</formula>
    </cfRule>
  </conditionalFormatting>
  <conditionalFormatting sqref="AK21:AK26 AM21:AM26">
    <cfRule type="cellIs" dxfId="3053" priority="256" operator="equal">
      <formula>0</formula>
    </cfRule>
  </conditionalFormatting>
  <conditionalFormatting sqref="V85:V86 X85:X86 Z85:Z86">
    <cfRule type="containsText" dxfId="3052" priority="247" operator="containsText" text="Наименование инвестиционного проекта">
      <formula>NOT(ISERROR(SEARCH("Наименование инвестиционного проекта",V85)))</formula>
    </cfRule>
  </conditionalFormatting>
  <conditionalFormatting sqref="V85:V86 X85:X86 Z85:Z86">
    <cfRule type="cellIs" dxfId="3051" priority="246" operator="equal">
      <formula>0</formula>
    </cfRule>
  </conditionalFormatting>
  <conditionalFormatting sqref="V85:V86 X85:X86 Z85:Z86">
    <cfRule type="cellIs" dxfId="3050" priority="245" operator="equal">
      <formula>0</formula>
    </cfRule>
  </conditionalFormatting>
  <conditionalFormatting sqref="V85:V86 X85:X86 Z85:Z86">
    <cfRule type="cellIs" dxfId="3049" priority="244" operator="equal">
      <formula>0</formula>
    </cfRule>
  </conditionalFormatting>
  <conditionalFormatting sqref="W85:W86 Y85:Y86">
    <cfRule type="containsText" dxfId="3048" priority="243" operator="containsText" text="Наименование инвестиционного проекта">
      <formula>NOT(ISERROR(SEARCH("Наименование инвестиционного проекта",W85)))</formula>
    </cfRule>
  </conditionalFormatting>
  <conditionalFormatting sqref="W85:W86 Y85:Y86">
    <cfRule type="cellIs" dxfId="3047" priority="241" operator="equal">
      <formula>0</formula>
    </cfRule>
    <cfRule type="cellIs" dxfId="3046" priority="242" operator="equal">
      <formula>0</formula>
    </cfRule>
  </conditionalFormatting>
  <conditionalFormatting sqref="W85:W86 Y85:Y86">
    <cfRule type="cellIs" dxfId="3045" priority="240" operator="equal">
      <formula>0</formula>
    </cfRule>
  </conditionalFormatting>
  <conditionalFormatting sqref="W85:W86 Y85:Y86">
    <cfRule type="cellIs" dxfId="3044" priority="239" operator="equal">
      <formula>0</formula>
    </cfRule>
  </conditionalFormatting>
  <conditionalFormatting sqref="W85:W86 Y85:Y86">
    <cfRule type="cellIs" dxfId="3043" priority="238" operator="equal">
      <formula>0</formula>
    </cfRule>
  </conditionalFormatting>
  <conditionalFormatting sqref="AB71:AC71">
    <cfRule type="cellIs" dxfId="3042" priority="237" operator="equal">
      <formula>0</formula>
    </cfRule>
  </conditionalFormatting>
  <conditionalFormatting sqref="AB71:AC71">
    <cfRule type="cellIs" dxfId="3041" priority="236" operator="equal">
      <formula>0</formula>
    </cfRule>
  </conditionalFormatting>
  <conditionalFormatting sqref="AB71:AC71">
    <cfRule type="cellIs" dxfId="3040" priority="235" operator="equal">
      <formula>0</formula>
    </cfRule>
  </conditionalFormatting>
  <conditionalFormatting sqref="AB71:AC71">
    <cfRule type="containsText" dxfId="3039" priority="234" operator="containsText" text="Наименование инвестиционного проекта">
      <formula>NOT(ISERROR(SEARCH("Наименование инвестиционного проекта",AB71)))</formula>
    </cfRule>
  </conditionalFormatting>
  <conditionalFormatting sqref="V71 X71 Z71">
    <cfRule type="containsText" dxfId="3038" priority="233" operator="containsText" text="Наименование инвестиционного проекта">
      <formula>NOT(ISERROR(SEARCH("Наименование инвестиционного проекта",V71)))</formula>
    </cfRule>
  </conditionalFormatting>
  <conditionalFormatting sqref="V71 X71 Z71">
    <cfRule type="cellIs" dxfId="3037" priority="232" operator="equal">
      <formula>0</formula>
    </cfRule>
  </conditionalFormatting>
  <conditionalFormatting sqref="V71 X71 Z71">
    <cfRule type="cellIs" dxfId="3036" priority="231" operator="equal">
      <formula>0</formula>
    </cfRule>
  </conditionalFormatting>
  <conditionalFormatting sqref="V71 X71 Z71">
    <cfRule type="cellIs" dxfId="3035" priority="230" operator="equal">
      <formula>0</formula>
    </cfRule>
  </conditionalFormatting>
  <conditionalFormatting sqref="W71 Y71 AA71">
    <cfRule type="containsText" dxfId="3034" priority="229" operator="containsText" text="Наименование инвестиционного проекта">
      <formula>NOT(ISERROR(SEARCH("Наименование инвестиционного проекта",W71)))</formula>
    </cfRule>
  </conditionalFormatting>
  <conditionalFormatting sqref="W71 Y71 AA71">
    <cfRule type="cellIs" dxfId="3033" priority="228" operator="equal">
      <formula>0</formula>
    </cfRule>
  </conditionalFormatting>
  <conditionalFormatting sqref="W71 Y71 AA71">
    <cfRule type="cellIs" dxfId="3032" priority="227" operator="equal">
      <formula>0</formula>
    </cfRule>
  </conditionalFormatting>
  <conditionalFormatting sqref="W71 Y71 AA71">
    <cfRule type="cellIs" dxfId="3031" priority="226" operator="equal">
      <formula>0</formula>
    </cfRule>
  </conditionalFormatting>
  <conditionalFormatting sqref="W71 Y71 AA71">
    <cfRule type="cellIs" dxfId="3030" priority="225" operator="equal">
      <formula>0</formula>
    </cfRule>
  </conditionalFormatting>
  <conditionalFormatting sqref="AB67:AC68">
    <cfRule type="cellIs" dxfId="3029" priority="224" operator="equal">
      <formula>0</formula>
    </cfRule>
  </conditionalFormatting>
  <conditionalFormatting sqref="AB67:AC68">
    <cfRule type="cellIs" dxfId="3028" priority="223" operator="equal">
      <formula>0</formula>
    </cfRule>
  </conditionalFormatting>
  <conditionalFormatting sqref="AB67:AC68">
    <cfRule type="cellIs" dxfId="3027" priority="222" operator="equal">
      <formula>0</formula>
    </cfRule>
  </conditionalFormatting>
  <conditionalFormatting sqref="AB67:AC68">
    <cfRule type="containsText" dxfId="3026" priority="221" operator="containsText" text="Наименование инвестиционного проекта">
      <formula>NOT(ISERROR(SEARCH("Наименование инвестиционного проекта",AB67)))</formula>
    </cfRule>
  </conditionalFormatting>
  <conditionalFormatting sqref="V67:V68 X67:X68 Z67:Z68">
    <cfRule type="containsText" dxfId="3025" priority="220" operator="containsText" text="Наименование инвестиционного проекта">
      <formula>NOT(ISERROR(SEARCH("Наименование инвестиционного проекта",V67)))</formula>
    </cfRule>
  </conditionalFormatting>
  <conditionalFormatting sqref="V67:V68 X67:X68 Z67:Z68">
    <cfRule type="cellIs" dxfId="3024" priority="219" operator="equal">
      <formula>0</formula>
    </cfRule>
  </conditionalFormatting>
  <conditionalFormatting sqref="V67:V68 X67:X68 Z67:Z68">
    <cfRule type="cellIs" dxfId="3023" priority="218" operator="equal">
      <formula>0</formula>
    </cfRule>
  </conditionalFormatting>
  <conditionalFormatting sqref="V67:V68 X67:X68 Z67:Z68">
    <cfRule type="cellIs" dxfId="3022" priority="217" operator="equal">
      <formula>0</formula>
    </cfRule>
  </conditionalFormatting>
  <conditionalFormatting sqref="W67:W68 Y67:Y68 AA67:AA68">
    <cfRule type="containsText" dxfId="3021" priority="216" operator="containsText" text="Наименование инвестиционного проекта">
      <formula>NOT(ISERROR(SEARCH("Наименование инвестиционного проекта",W67)))</formula>
    </cfRule>
  </conditionalFormatting>
  <conditionalFormatting sqref="W67:W68 Y67:Y68 AA67:AA68">
    <cfRule type="cellIs" dxfId="3020" priority="215" operator="equal">
      <formula>0</formula>
    </cfRule>
  </conditionalFormatting>
  <conditionalFormatting sqref="W67:W68 Y67:Y68 AA67:AA68">
    <cfRule type="cellIs" dxfId="3019" priority="214" operator="equal">
      <formula>0</formula>
    </cfRule>
  </conditionalFormatting>
  <conditionalFormatting sqref="W67:W68 Y67:Y68 AA67:AA68">
    <cfRule type="cellIs" dxfId="3018" priority="213" operator="equal">
      <formula>0</formula>
    </cfRule>
  </conditionalFormatting>
  <conditionalFormatting sqref="W67:W68 Y67:Y68 AA67:AA68">
    <cfRule type="cellIs" dxfId="3017" priority="212" operator="equal">
      <formula>0</formula>
    </cfRule>
  </conditionalFormatting>
  <conditionalFormatting sqref="AB75:AC75">
    <cfRule type="cellIs" dxfId="3016" priority="211" operator="equal">
      <formula>0</formula>
    </cfRule>
  </conditionalFormatting>
  <conditionalFormatting sqref="AB75:AC75">
    <cfRule type="cellIs" dxfId="3015" priority="210" operator="equal">
      <formula>0</formula>
    </cfRule>
  </conditionalFormatting>
  <conditionalFormatting sqref="AB75:AC75">
    <cfRule type="cellIs" dxfId="3014" priority="209" operator="equal">
      <formula>0</formula>
    </cfRule>
  </conditionalFormatting>
  <conditionalFormatting sqref="AB75:AC75">
    <cfRule type="containsText" dxfId="3013" priority="208" operator="containsText" text="Наименование инвестиционного проекта">
      <formula>NOT(ISERROR(SEARCH("Наименование инвестиционного проекта",AB75)))</formula>
    </cfRule>
  </conditionalFormatting>
  <conditionalFormatting sqref="V75:AA75">
    <cfRule type="containsText" dxfId="3012" priority="207" operator="containsText" text="Наименование инвестиционного проекта">
      <formula>NOT(ISERROR(SEARCH("Наименование инвестиционного проекта",V75)))</formula>
    </cfRule>
  </conditionalFormatting>
  <conditionalFormatting sqref="V75:AA75">
    <cfRule type="cellIs" dxfId="3011" priority="206" operator="equal">
      <formula>0</formula>
    </cfRule>
  </conditionalFormatting>
  <conditionalFormatting sqref="V75:AA75">
    <cfRule type="cellIs" dxfId="3010" priority="205" operator="equal">
      <formula>0</formula>
    </cfRule>
  </conditionalFormatting>
  <conditionalFormatting sqref="V75:AA75">
    <cfRule type="cellIs" dxfId="3009" priority="204" operator="equal">
      <formula>0</formula>
    </cfRule>
  </conditionalFormatting>
  <conditionalFormatting sqref="Q32:U32">
    <cfRule type="cellIs" dxfId="3008" priority="203" operator="equal">
      <formula>0</formula>
    </cfRule>
  </conditionalFormatting>
  <conditionalFormatting sqref="Q32:U32">
    <cfRule type="cellIs" dxfId="3007" priority="202" operator="equal">
      <formula>0</formula>
    </cfRule>
  </conditionalFormatting>
  <conditionalFormatting sqref="Q32:U32">
    <cfRule type="cellIs" dxfId="3006" priority="201" operator="equal">
      <formula>0</formula>
    </cfRule>
  </conditionalFormatting>
  <conditionalFormatting sqref="Q30:U31">
    <cfRule type="cellIs" dxfId="3005" priority="200" operator="equal">
      <formula>0</formula>
    </cfRule>
  </conditionalFormatting>
  <conditionalFormatting sqref="Q30:U31">
    <cfRule type="cellIs" dxfId="3004" priority="199" operator="equal">
      <formula>0</formula>
    </cfRule>
  </conditionalFormatting>
  <conditionalFormatting sqref="Q30:U31">
    <cfRule type="cellIs" dxfId="3003" priority="198" operator="equal">
      <formula>0</formula>
    </cfRule>
  </conditionalFormatting>
  <conditionalFormatting sqref="Q34:U36">
    <cfRule type="cellIs" dxfId="3002" priority="197" operator="equal">
      <formula>0</formula>
    </cfRule>
  </conditionalFormatting>
  <conditionalFormatting sqref="Q34:U36">
    <cfRule type="cellIs" dxfId="3001" priority="196" operator="equal">
      <formula>0</formula>
    </cfRule>
  </conditionalFormatting>
  <conditionalFormatting sqref="Q34:U36">
    <cfRule type="cellIs" dxfId="3000" priority="195" operator="equal">
      <formula>0</formula>
    </cfRule>
  </conditionalFormatting>
  <conditionalFormatting sqref="X32:Y32">
    <cfRule type="cellIs" dxfId="2999" priority="194" operator="equal">
      <formula>0</formula>
    </cfRule>
  </conditionalFormatting>
  <conditionalFormatting sqref="X32:Y32">
    <cfRule type="cellIs" dxfId="2998" priority="193" operator="equal">
      <formula>0</formula>
    </cfRule>
  </conditionalFormatting>
  <conditionalFormatting sqref="X32:Y32">
    <cfRule type="cellIs" dxfId="2997" priority="192" operator="equal">
      <formula>0</formula>
    </cfRule>
  </conditionalFormatting>
  <conditionalFormatting sqref="X30:Y31">
    <cfRule type="cellIs" dxfId="2996" priority="191" operator="equal">
      <formula>0</formula>
    </cfRule>
  </conditionalFormatting>
  <conditionalFormatting sqref="X30:Y31">
    <cfRule type="cellIs" dxfId="2995" priority="190" operator="equal">
      <formula>0</formula>
    </cfRule>
  </conditionalFormatting>
  <conditionalFormatting sqref="X30:Y31">
    <cfRule type="cellIs" dxfId="2994" priority="189" operator="equal">
      <formula>0</formula>
    </cfRule>
  </conditionalFormatting>
  <conditionalFormatting sqref="X34:Y36">
    <cfRule type="cellIs" dxfId="2993" priority="188" operator="equal">
      <formula>0</formula>
    </cfRule>
  </conditionalFormatting>
  <conditionalFormatting sqref="X34:Y36">
    <cfRule type="cellIs" dxfId="2992" priority="187" operator="equal">
      <formula>0</formula>
    </cfRule>
  </conditionalFormatting>
  <conditionalFormatting sqref="X34:Y36">
    <cfRule type="cellIs" dxfId="2991" priority="186" operator="equal">
      <formula>0</formula>
    </cfRule>
  </conditionalFormatting>
  <conditionalFormatting sqref="H61">
    <cfRule type="containsText" dxfId="2990" priority="180" operator="containsText" text="Наименование инвестиционного проекта">
      <formula>NOT(ISERROR(SEARCH("Наименование инвестиционного проекта",H61)))</formula>
    </cfRule>
  </conditionalFormatting>
  <conditionalFormatting sqref="H61">
    <cfRule type="cellIs" dxfId="2989" priority="179" operator="equal">
      <formula>0</formula>
    </cfRule>
  </conditionalFormatting>
  <conditionalFormatting sqref="H61">
    <cfRule type="cellIs" dxfId="2988" priority="178" operator="equal">
      <formula>0</formula>
    </cfRule>
  </conditionalFormatting>
  <conditionalFormatting sqref="H92:H93">
    <cfRule type="containsText" dxfId="2987" priority="173" operator="containsText" text="Наименование инвестиционного проекта">
      <formula>NOT(ISERROR(SEARCH("Наименование инвестиционного проекта",H92)))</formula>
    </cfRule>
  </conditionalFormatting>
  <conditionalFormatting sqref="H92:H93">
    <cfRule type="cellIs" dxfId="2986" priority="172" operator="equal">
      <formula>0</formula>
    </cfRule>
  </conditionalFormatting>
  <conditionalFormatting sqref="H92:H93">
    <cfRule type="cellIs" dxfId="2985" priority="171" operator="equal">
      <formula>0</formula>
    </cfRule>
  </conditionalFormatting>
  <conditionalFormatting sqref="J61">
    <cfRule type="cellIs" dxfId="2984" priority="170" operator="equal">
      <formula>0</formula>
    </cfRule>
  </conditionalFormatting>
  <conditionalFormatting sqref="J61">
    <cfRule type="cellIs" dxfId="2983" priority="169" operator="equal">
      <formula>0</formula>
    </cfRule>
  </conditionalFormatting>
  <conditionalFormatting sqref="J61">
    <cfRule type="cellIs" dxfId="2982" priority="168" operator="equal">
      <formula>0</formula>
    </cfRule>
  </conditionalFormatting>
  <conditionalFormatting sqref="J61">
    <cfRule type="containsText" dxfId="2981" priority="167" operator="containsText" text="Наименование инвестиционного проекта">
      <formula>NOT(ISERROR(SEARCH("Наименование инвестиционного проекта",J61)))</formula>
    </cfRule>
  </conditionalFormatting>
  <conditionalFormatting sqref="I70:AO70">
    <cfRule type="containsText" dxfId="2980" priority="104" operator="containsText" text="Наименование инвестиционного проекта">
      <formula>NOT(ISERROR(SEARCH("Наименование инвестиционного проекта",I70)))</formula>
    </cfRule>
  </conditionalFormatting>
  <conditionalFormatting sqref="I70:AO70">
    <cfRule type="cellIs" dxfId="2979" priority="107" operator="equal">
      <formula>0</formula>
    </cfRule>
  </conditionalFormatting>
  <conditionalFormatting sqref="I70:AO70">
    <cfRule type="cellIs" dxfId="2978" priority="106" operator="equal">
      <formula>0</formula>
    </cfRule>
  </conditionalFormatting>
  <conditionalFormatting sqref="I70:AO70">
    <cfRule type="cellIs" dxfId="2977" priority="105" operator="equal">
      <formula>0</formula>
    </cfRule>
  </conditionalFormatting>
  <conditionalFormatting sqref="H88:H89">
    <cfRule type="containsText" dxfId="2976" priority="96" operator="containsText" text="Наименование инвестиционного проекта">
      <formula>NOT(ISERROR(SEARCH("Наименование инвестиционного проекта",H88)))</formula>
    </cfRule>
  </conditionalFormatting>
  <conditionalFormatting sqref="H88:H89">
    <cfRule type="cellIs" dxfId="2975" priority="95" operator="equal">
      <formula>0</formula>
    </cfRule>
  </conditionalFormatting>
  <conditionalFormatting sqref="H88:H89">
    <cfRule type="cellIs" dxfId="2974" priority="94" operator="equal">
      <formula>0</formula>
    </cfRule>
  </conditionalFormatting>
  <conditionalFormatting sqref="AP84:AP86">
    <cfRule type="containsText" dxfId="2973" priority="89" operator="containsText" text="Наименование инвестиционного проекта">
      <formula>NOT(ISERROR(SEARCH("Наименование инвестиционного проекта",AP84)))</formula>
    </cfRule>
  </conditionalFormatting>
  <conditionalFormatting sqref="AP84:AP86">
    <cfRule type="cellIs" dxfId="2972" priority="88" operator="equal">
      <formula>0</formula>
    </cfRule>
  </conditionalFormatting>
  <conditionalFormatting sqref="AP84:AP86">
    <cfRule type="cellIs" dxfId="2971" priority="87" operator="equal">
      <formula>0</formula>
    </cfRule>
  </conditionalFormatting>
  <conditionalFormatting sqref="AP84:AP86">
    <cfRule type="cellIs" dxfId="2970" priority="86" operator="equal">
      <formula>0</formula>
    </cfRule>
  </conditionalFormatting>
  <conditionalFormatting sqref="AP31">
    <cfRule type="containsText" dxfId="2969" priority="79" operator="containsText" text="Наименование инвестиционного проекта">
      <formula>NOT(ISERROR(SEARCH("Наименование инвестиционного проекта",AP31)))</formula>
    </cfRule>
  </conditionalFormatting>
  <conditionalFormatting sqref="AP31">
    <cfRule type="cellIs" dxfId="2968" priority="78" operator="equal">
      <formula>0</formula>
    </cfRule>
  </conditionalFormatting>
  <conditionalFormatting sqref="AP31">
    <cfRule type="cellIs" dxfId="2967" priority="77" operator="equal">
      <formula>0</formula>
    </cfRule>
  </conditionalFormatting>
  <conditionalFormatting sqref="B91:B97 D91:D97 F97:G104 B74:D74 F43:G94 E20:E104">
    <cfRule type="containsText" dxfId="2966" priority="64" operator="containsText" text="Наименование инвестиционного проекта">
      <formula>NOT(ISERROR(SEARCH("Наименование инвестиционного проекта",B20)))</formula>
    </cfRule>
  </conditionalFormatting>
  <conditionalFormatting sqref="F43:G44 F20:G29">
    <cfRule type="cellIs" dxfId="2965" priority="62" operator="equal">
      <formula>0</formula>
    </cfRule>
    <cfRule type="cellIs" dxfId="2964" priority="63" operator="equal">
      <formula>0</formula>
    </cfRule>
  </conditionalFormatting>
  <conditionalFormatting sqref="F32:G33 B81:D84 B77:D77 B91:D97 F21:G30 F97:G100 B74:D74 E20:G20 F43:G94 E101:G178 E21:E100">
    <cfRule type="cellIs" dxfId="2963" priority="61" operator="equal">
      <formula>0</formula>
    </cfRule>
  </conditionalFormatting>
  <conditionalFormatting sqref="F97:G104 F20:G29 F43:G94">
    <cfRule type="cellIs" dxfId="2962" priority="60" operator="equal">
      <formula>0</formula>
    </cfRule>
  </conditionalFormatting>
  <conditionalFormatting sqref="F42:G42">
    <cfRule type="cellIs" dxfId="2961" priority="57" operator="equal">
      <formula>0</formula>
    </cfRule>
  </conditionalFormatting>
  <conditionalFormatting sqref="F34:G36">
    <cfRule type="cellIs" dxfId="2960" priority="59" operator="equal">
      <formula>0</formula>
    </cfRule>
  </conditionalFormatting>
  <conditionalFormatting sqref="F37:G41">
    <cfRule type="cellIs" dxfId="2959" priority="58" operator="equal">
      <formula>0</formula>
    </cfRule>
  </conditionalFormatting>
  <conditionalFormatting sqref="F95:G96">
    <cfRule type="cellIs" dxfId="2958" priority="56" operator="equal">
      <formula>0</formula>
    </cfRule>
  </conditionalFormatting>
  <conditionalFormatting sqref="F31:G31">
    <cfRule type="cellIs" dxfId="2957" priority="55" operator="equal">
      <formula>0</formula>
    </cfRule>
  </conditionalFormatting>
  <conditionalFormatting sqref="D81:D82 B83:D84 D20:D46 B105:D119 B69:D73 C97 B131:D174 B77:D77 D99:D100 B99:B100 B121:D122 B124:D127">
    <cfRule type="containsText" dxfId="2956" priority="54" operator="containsText" text="Наименование инвестиционного проекта">
      <formula>NOT(ISERROR(SEARCH("Наименование инвестиционного проекта",B20)))</formula>
    </cfRule>
  </conditionalFormatting>
  <conditionalFormatting sqref="B47:D47 D20:D46 B105:D119 B54:D66 C97 B49:D49 B52:D52 B69:D73 B131:D174 D99:D100 B99:B100 B121:D122 B124:D127">
    <cfRule type="cellIs" dxfId="2955" priority="53" operator="equal">
      <formula>0</formula>
    </cfRule>
  </conditionalFormatting>
  <conditionalFormatting sqref="D104">
    <cfRule type="cellIs" dxfId="2954" priority="44" operator="equal">
      <formula>0</formula>
    </cfRule>
  </conditionalFormatting>
  <conditionalFormatting sqref="C99">
    <cfRule type="cellIs" dxfId="2953" priority="46" operator="equal">
      <formula>0</formula>
    </cfRule>
  </conditionalFormatting>
  <conditionalFormatting sqref="C100">
    <cfRule type="cellIs" dxfId="2952" priority="45" operator="equal">
      <formula>0</formula>
    </cfRule>
  </conditionalFormatting>
  <conditionalFormatting sqref="C43:C44">
    <cfRule type="cellIs" dxfId="2951" priority="42" operator="equal">
      <formula>0</formula>
    </cfRule>
  </conditionalFormatting>
  <conditionalFormatting sqref="B81:C82 D85:D86 B104:C104 B101:D103 B87:D90">
    <cfRule type="containsText" dxfId="2950" priority="52" operator="containsText" text="Наименование инвестиционного проекта">
      <formula>NOT(ISERROR(SEARCH("Наименование инвестиционного проекта",B81)))</formula>
    </cfRule>
  </conditionalFormatting>
  <conditionalFormatting sqref="D85:D86 B104:C104 B101:D103 B87:D90">
    <cfRule type="cellIs" dxfId="2949" priority="51" operator="equal">
      <formula>0</formula>
    </cfRule>
  </conditionalFormatting>
  <conditionalFormatting sqref="B20:C20 B45:C46 B44">
    <cfRule type="cellIs" dxfId="2948" priority="50" operator="equal">
      <formula>0</formula>
    </cfRule>
  </conditionalFormatting>
  <conditionalFormatting sqref="B53 D53">
    <cfRule type="cellIs" dxfId="2947" priority="49" operator="equal">
      <formula>0</formula>
    </cfRule>
  </conditionalFormatting>
  <conditionalFormatting sqref="B85:C85">
    <cfRule type="cellIs" dxfId="2946" priority="48" operator="equal">
      <formula>0</formula>
    </cfRule>
  </conditionalFormatting>
  <conditionalFormatting sqref="B86:C86">
    <cfRule type="cellIs" dxfId="2945" priority="47" operator="equal">
      <formula>0</formula>
    </cfRule>
  </conditionalFormatting>
  <conditionalFormatting sqref="C53">
    <cfRule type="cellIs" dxfId="2944" priority="43" operator="equal">
      <formula>0</formula>
    </cfRule>
  </conditionalFormatting>
  <conditionalFormatting sqref="C48">
    <cfRule type="cellIs" dxfId="2943" priority="40" operator="equal">
      <formula>0</formula>
    </cfRule>
  </conditionalFormatting>
  <conditionalFormatting sqref="D48 B48">
    <cfRule type="cellIs" dxfId="2942" priority="41" operator="equal">
      <formula>0</formula>
    </cfRule>
  </conditionalFormatting>
  <conditionalFormatting sqref="C50:C51">
    <cfRule type="cellIs" dxfId="2941" priority="38" operator="equal">
      <formula>0</formula>
    </cfRule>
  </conditionalFormatting>
  <conditionalFormatting sqref="D50:D51 B50:B51">
    <cfRule type="cellIs" dxfId="2940" priority="39" operator="equal">
      <formula>0</formula>
    </cfRule>
  </conditionalFormatting>
  <conditionalFormatting sqref="B67:D68">
    <cfRule type="cellIs" dxfId="2939" priority="37" operator="equal">
      <formula>0</formula>
    </cfRule>
  </conditionalFormatting>
  <conditionalFormatting sqref="B130:D130">
    <cfRule type="containsText" dxfId="2938" priority="36" operator="containsText" text="Наименование инвестиционного проекта">
      <formula>NOT(ISERROR(SEARCH("Наименование инвестиционного проекта",B130)))</formula>
    </cfRule>
  </conditionalFormatting>
  <conditionalFormatting sqref="B130:D130">
    <cfRule type="cellIs" dxfId="2937" priority="35" operator="equal">
      <formula>0</formula>
    </cfRule>
  </conditionalFormatting>
  <conditionalFormatting sqref="B77:D77">
    <cfRule type="containsText" dxfId="2936" priority="34" operator="containsText" text="Наименование инвестиционного проекта">
      <formula>NOT(ISERROR(SEARCH("Наименование инвестиционного проекта",B77)))</formula>
    </cfRule>
  </conditionalFormatting>
  <conditionalFormatting sqref="B77:D77">
    <cfRule type="cellIs" dxfId="2935" priority="33" operator="equal">
      <formula>0</formula>
    </cfRule>
  </conditionalFormatting>
  <conditionalFormatting sqref="C77">
    <cfRule type="containsText" dxfId="2934" priority="32" operator="containsText" text="Наименование инвестиционного проекта">
      <formula>NOT(ISERROR(SEARCH("Наименование инвестиционного проекта",C77)))</formula>
    </cfRule>
  </conditionalFormatting>
  <conditionalFormatting sqref="C98">
    <cfRule type="cellIs" dxfId="2933" priority="29" operator="equal">
      <formula>0</formula>
    </cfRule>
  </conditionalFormatting>
  <conditionalFormatting sqref="D98 B98">
    <cfRule type="containsText" dxfId="2932" priority="31" operator="containsText" text="Наименование инвестиционного проекта">
      <formula>NOT(ISERROR(SEARCH("Наименование инвестиционного проекта",B98)))</formula>
    </cfRule>
  </conditionalFormatting>
  <conditionalFormatting sqref="D98 B98">
    <cfRule type="cellIs" dxfId="2931" priority="30" operator="equal">
      <formula>0</formula>
    </cfRule>
  </conditionalFormatting>
  <conditionalFormatting sqref="B128:D129">
    <cfRule type="containsText" dxfId="2930" priority="28" operator="containsText" text="Наименование инвестиционного проекта">
      <formula>NOT(ISERROR(SEARCH("Наименование инвестиционного проекта",B128)))</formula>
    </cfRule>
  </conditionalFormatting>
  <conditionalFormatting sqref="B128:D129">
    <cfRule type="cellIs" dxfId="2929" priority="27" operator="equal">
      <formula>0</formula>
    </cfRule>
  </conditionalFormatting>
  <conditionalFormatting sqref="B175:D177">
    <cfRule type="containsText" dxfId="2928" priority="26" operator="containsText" text="Наименование инвестиционного проекта">
      <formula>NOT(ISERROR(SEARCH("Наименование инвестиционного проекта",B175)))</formula>
    </cfRule>
  </conditionalFormatting>
  <conditionalFormatting sqref="B175:D177">
    <cfRule type="cellIs" dxfId="2927" priority="25" operator="equal">
      <formula>0</formula>
    </cfRule>
  </conditionalFormatting>
  <conditionalFormatting sqref="B75:D76">
    <cfRule type="containsText" dxfId="2926" priority="24" operator="containsText" text="Наименование инвестиционного проекта">
      <formula>NOT(ISERROR(SEARCH("Наименование инвестиционного проекта",B75)))</formula>
    </cfRule>
  </conditionalFormatting>
  <conditionalFormatting sqref="B75:D76">
    <cfRule type="cellIs" dxfId="2925" priority="23" operator="equal">
      <formula>0</formula>
    </cfRule>
  </conditionalFormatting>
  <conditionalFormatting sqref="C75:C76">
    <cfRule type="containsText" dxfId="2924" priority="22" operator="containsText" text="Наименование инвестиционного проекта">
      <formula>NOT(ISERROR(SEARCH("Наименование инвестиционного проекта",C75)))</formula>
    </cfRule>
  </conditionalFormatting>
  <conditionalFormatting sqref="B78:D79">
    <cfRule type="containsText" dxfId="2923" priority="21" operator="containsText" text="Наименование инвестиционного проекта">
      <formula>NOT(ISERROR(SEARCH("Наименование инвестиционного проекта",B78)))</formula>
    </cfRule>
  </conditionalFormatting>
  <conditionalFormatting sqref="B78:D79">
    <cfRule type="cellIs" dxfId="2922" priority="20" operator="equal">
      <formula>0</formula>
    </cfRule>
  </conditionalFormatting>
  <conditionalFormatting sqref="C78:C79">
    <cfRule type="containsText" dxfId="2921" priority="19" operator="containsText" text="Наименование инвестиционного проекта">
      <formula>NOT(ISERROR(SEARCH("Наименование инвестиционного проекта",C78)))</formula>
    </cfRule>
  </conditionalFormatting>
  <conditionalFormatting sqref="B120:D120">
    <cfRule type="containsText" dxfId="2920" priority="18" operator="containsText" text="Наименование инвестиционного проекта">
      <formula>NOT(ISERROR(SEARCH("Наименование инвестиционного проекта",B120)))</formula>
    </cfRule>
  </conditionalFormatting>
  <conditionalFormatting sqref="B120:D120">
    <cfRule type="cellIs" dxfId="2919" priority="17" operator="equal">
      <formula>0</formula>
    </cfRule>
  </conditionalFormatting>
  <conditionalFormatting sqref="B80:D80">
    <cfRule type="containsText" dxfId="2918" priority="16" operator="containsText" text="Наименование инвестиционного проекта">
      <formula>NOT(ISERROR(SEARCH("Наименование инвестиционного проекта",B80)))</formula>
    </cfRule>
  </conditionalFormatting>
  <conditionalFormatting sqref="B80:D80">
    <cfRule type="cellIs" dxfId="2917" priority="15" operator="equal">
      <formula>0</formula>
    </cfRule>
  </conditionalFormatting>
  <conditionalFormatting sqref="B123:D123">
    <cfRule type="containsText" dxfId="2916" priority="14" operator="containsText" text="Наименование инвестиционного проекта">
      <formula>NOT(ISERROR(SEARCH("Наименование инвестиционного проекта",B123)))</formula>
    </cfRule>
  </conditionalFormatting>
  <conditionalFormatting sqref="B123:D123">
    <cfRule type="cellIs" dxfId="2915" priority="13" operator="equal">
      <formula>0</formula>
    </cfRule>
  </conditionalFormatting>
  <conditionalFormatting sqref="B178:D178">
    <cfRule type="containsText" dxfId="2914" priority="12" operator="containsText" text="Наименование инвестиционного проекта">
      <formula>NOT(ISERROR(SEARCH("Наименование инвестиционного проекта",B178)))</formula>
    </cfRule>
  </conditionalFormatting>
  <conditionalFormatting sqref="B178:D178">
    <cfRule type="cellIs" dxfId="2913" priority="11" operator="equal">
      <formula>0</formula>
    </cfRule>
  </conditionalFormatting>
  <conditionalFormatting sqref="AG37:AG41">
    <cfRule type="containsText" dxfId="2912" priority="10" operator="containsText" text="Наименование инвестиционного проекта">
      <formula>NOT(ISERROR(SEARCH("Наименование инвестиционного проекта",AG37)))</formula>
    </cfRule>
  </conditionalFormatting>
  <conditionalFormatting sqref="AG21:AG31">
    <cfRule type="cellIs" dxfId="2911" priority="8" operator="equal">
      <formula>0</formula>
    </cfRule>
    <cfRule type="cellIs" dxfId="2910" priority="9" operator="equal">
      <formula>0</formula>
    </cfRule>
  </conditionalFormatting>
  <conditionalFormatting sqref="AG21:AG31 AG37:AG41">
    <cfRule type="cellIs" dxfId="2909" priority="7" operator="equal">
      <formula>0</formula>
    </cfRule>
  </conditionalFormatting>
  <conditionalFormatting sqref="AG21:AG31 AG37:AG41">
    <cfRule type="cellIs" dxfId="2908" priority="6" operator="equal">
      <formula>0</formula>
    </cfRule>
  </conditionalFormatting>
  <conditionalFormatting sqref="AG21:AG31 AG37:AG41">
    <cfRule type="cellIs" dxfId="2907" priority="5" operator="equal">
      <formula>0</formula>
    </cfRule>
  </conditionalFormatting>
  <pageMargins left="0" right="0" top="0.74803149606299213" bottom="0.74803149606299213" header="0.31496062992125984" footer="0.31496062992125984"/>
  <pageSetup paperSize="9" scale="21" firstPageNumber="2" fitToHeight="0" orientation="landscape" r:id="rId1"/>
  <ignoredErrors>
    <ignoredError sqref="J37:K37 O37:P37"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EC179"/>
  <sheetViews>
    <sheetView zoomScale="70" zoomScaleNormal="70" zoomScaleSheetLayoutView="40" workbookViewId="0">
      <pane xSplit="3" ySplit="21" topLeftCell="AG169" activePane="bottomRight" state="frozen"/>
      <selection activeCell="A15" sqref="A15"/>
      <selection pane="topRight" activeCell="D15" sqref="D15"/>
      <selection pane="bottomLeft" activeCell="A22" sqref="A22"/>
      <selection pane="bottomRight" activeCell="AQ66" sqref="AQ66"/>
    </sheetView>
  </sheetViews>
  <sheetFormatPr defaultRowHeight="15.75" outlineLevelRow="1" outlineLevelCol="1" x14ac:dyDescent="0.25"/>
  <cols>
    <col min="1" max="1" width="11.5703125" style="35" customWidth="1"/>
    <col min="2" max="2" width="13.28515625" style="35" customWidth="1"/>
    <col min="3" max="3" width="120.42578125" style="35" customWidth="1"/>
    <col min="4" max="4" width="26.5703125" style="35" customWidth="1"/>
    <col min="5" max="5" width="20.140625" style="35" customWidth="1"/>
    <col min="6" max="6" width="25.140625" style="35" customWidth="1"/>
    <col min="7" max="7" width="21.5703125" style="35" customWidth="1" outlineLevel="1"/>
    <col min="8" max="8" width="12.7109375" style="35" customWidth="1" outlineLevel="1"/>
    <col min="9" max="13" width="8.140625" style="35" customWidth="1" outlineLevel="1"/>
    <col min="14" max="14" width="21.85546875" style="35" customWidth="1" outlineLevel="1"/>
    <col min="15" max="15" width="12.5703125" style="35" customWidth="1" outlineLevel="1"/>
    <col min="16" max="16" width="12.140625" style="35" customWidth="1" outlineLevel="1"/>
    <col min="17" max="17" width="9.7109375" style="35" customWidth="1" outlineLevel="1"/>
    <col min="18" max="18" width="11.28515625" style="35" customWidth="1" outlineLevel="1"/>
    <col min="19" max="19" width="11.7109375" style="35" customWidth="1" outlineLevel="1"/>
    <col min="20" max="20" width="11.140625" style="35" customWidth="1" outlineLevel="1"/>
    <col min="21" max="21" width="20.5703125" style="35" customWidth="1"/>
    <col min="22" max="22" width="12.5703125" style="35" customWidth="1"/>
    <col min="23" max="23" width="10.28515625" style="35" customWidth="1"/>
    <col min="24" max="24" width="10.7109375" style="35" customWidth="1"/>
    <col min="25" max="26" width="11.140625" style="35" customWidth="1"/>
    <col min="27" max="27" width="11.28515625" style="35" customWidth="1"/>
    <col min="28" max="28" width="20.140625" style="35" customWidth="1"/>
    <col min="29" max="29" width="12.85546875" style="35" customWidth="1"/>
    <col min="30" max="30" width="9.5703125" style="35" customWidth="1"/>
    <col min="31" max="31" width="10.42578125" style="35" customWidth="1"/>
    <col min="32" max="33" width="9.42578125" style="35" customWidth="1"/>
    <col min="34" max="34" width="10.85546875" style="35" customWidth="1"/>
    <col min="35" max="35" width="19.5703125" style="35" customWidth="1"/>
    <col min="36" max="41" width="12.85546875" style="35" customWidth="1"/>
    <col min="42" max="42" width="20.140625" style="35" customWidth="1"/>
    <col min="43" max="48" width="12.85546875" style="35" customWidth="1"/>
    <col min="49" max="49" width="20.42578125" style="35" customWidth="1"/>
    <col min="50" max="55" width="12.85546875" style="35" customWidth="1"/>
    <col min="56" max="56" width="20.42578125" style="35" customWidth="1"/>
    <col min="57" max="62" width="12.85546875" style="35" customWidth="1"/>
    <col min="63" max="63" width="22.5703125" style="35" customWidth="1"/>
    <col min="64" max="69" width="12.85546875" style="35" customWidth="1"/>
    <col min="70" max="70" width="18.85546875" style="35" customWidth="1"/>
    <col min="71" max="76" width="12.85546875" style="35" customWidth="1"/>
    <col min="77" max="77" width="20.5703125" style="35" customWidth="1"/>
    <col min="78" max="83" width="12.85546875" style="35" customWidth="1"/>
    <col min="84" max="84" width="20.42578125" style="35" customWidth="1"/>
    <col min="85" max="90" width="12.85546875" style="35" customWidth="1"/>
    <col min="91" max="91" width="20.42578125" style="35" customWidth="1"/>
    <col min="92" max="97" width="12.85546875" style="35" customWidth="1"/>
    <col min="98" max="98" width="20.42578125" style="35" customWidth="1"/>
    <col min="99" max="104" width="12.85546875" style="35" customWidth="1"/>
    <col min="105" max="105" width="94" style="35" customWidth="1"/>
    <col min="106" max="106" width="9.85546875" style="34" customWidth="1"/>
    <col min="107" max="113" width="5.7109375" style="34" customWidth="1"/>
    <col min="114" max="128" width="9.140625" style="34"/>
    <col min="129" max="16384" width="9.140625" style="35"/>
  </cols>
  <sheetData>
    <row r="1" spans="1:106" ht="18.75" outlineLevel="1" x14ac:dyDescent="0.25">
      <c r="DA1" s="89" t="s">
        <v>304</v>
      </c>
    </row>
    <row r="2" spans="1:106" ht="18.75" outlineLevel="1" x14ac:dyDescent="0.25">
      <c r="CY2" s="914" t="s">
        <v>1</v>
      </c>
      <c r="CZ2" s="915"/>
      <c r="DA2" s="915"/>
    </row>
    <row r="3" spans="1:106" ht="18.75" outlineLevel="1" x14ac:dyDescent="0.25">
      <c r="CZ3" s="914" t="s">
        <v>305</v>
      </c>
      <c r="DA3" s="915"/>
    </row>
    <row r="4" spans="1:106" ht="18.75" outlineLevel="1" x14ac:dyDescent="0.25">
      <c r="B4" s="913" t="s">
        <v>306</v>
      </c>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c r="BZ4" s="913"/>
      <c r="CA4" s="913"/>
      <c r="CB4" s="913"/>
      <c r="CC4" s="913"/>
      <c r="CD4" s="913"/>
      <c r="CE4" s="913"/>
      <c r="CF4" s="913"/>
      <c r="CG4" s="913"/>
      <c r="CH4" s="913"/>
      <c r="CI4" s="913"/>
      <c r="CJ4" s="913"/>
      <c r="CK4" s="913"/>
      <c r="CL4" s="913"/>
      <c r="CM4" s="913"/>
      <c r="CN4" s="913"/>
      <c r="CO4" s="913"/>
      <c r="CP4" s="913"/>
      <c r="CQ4" s="913"/>
      <c r="CR4" s="913"/>
      <c r="CS4" s="913"/>
      <c r="CT4" s="913"/>
      <c r="CU4" s="913"/>
      <c r="CV4" s="913"/>
      <c r="CW4" s="913"/>
      <c r="CX4" s="913"/>
      <c r="CY4" s="913"/>
      <c r="CZ4" s="913"/>
      <c r="DA4" s="913"/>
    </row>
    <row r="5" spans="1:106" outlineLevel="1" x14ac:dyDescent="0.25">
      <c r="B5" s="948"/>
      <c r="C5" s="948"/>
      <c r="D5" s="948"/>
      <c r="E5" s="948"/>
      <c r="F5" s="948"/>
      <c r="G5" s="948"/>
      <c r="H5" s="948"/>
      <c r="I5" s="948"/>
      <c r="J5" s="948"/>
      <c r="K5" s="948"/>
      <c r="L5" s="948"/>
      <c r="M5" s="948"/>
      <c r="N5" s="948"/>
      <c r="O5" s="948"/>
      <c r="P5" s="948"/>
      <c r="Q5" s="948"/>
      <c r="R5" s="948"/>
      <c r="S5" s="948"/>
      <c r="T5" s="948"/>
      <c r="U5" s="948"/>
      <c r="V5" s="948"/>
      <c r="W5" s="948"/>
      <c r="X5" s="948"/>
      <c r="Y5" s="948"/>
      <c r="Z5" s="948"/>
      <c r="AA5" s="948"/>
      <c r="AB5" s="948"/>
      <c r="AC5" s="948"/>
      <c r="AD5" s="948"/>
      <c r="AE5" s="948"/>
      <c r="AF5" s="948"/>
      <c r="AG5" s="948"/>
      <c r="AH5" s="948"/>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row>
    <row r="6" spans="1:106" ht="18.75" outlineLevel="1" x14ac:dyDescent="0.25">
      <c r="B6" s="913" t="s">
        <v>666</v>
      </c>
      <c r="C6" s="874"/>
      <c r="D6" s="874"/>
      <c r="E6" s="874"/>
      <c r="F6" s="874"/>
      <c r="G6" s="874"/>
      <c r="H6" s="874"/>
      <c r="I6" s="874"/>
      <c r="J6" s="874"/>
      <c r="K6" s="874"/>
      <c r="L6" s="874"/>
      <c r="M6" s="874"/>
      <c r="N6" s="874"/>
      <c r="O6" s="874"/>
      <c r="P6" s="874"/>
      <c r="Q6" s="874"/>
      <c r="R6" s="874"/>
      <c r="S6" s="874"/>
      <c r="T6" s="874"/>
      <c r="U6" s="874"/>
      <c r="V6" s="874"/>
      <c r="W6" s="874"/>
      <c r="X6" s="874"/>
      <c r="Y6" s="874"/>
      <c r="Z6" s="874"/>
      <c r="AA6" s="874"/>
      <c r="AB6" s="874"/>
      <c r="AC6" s="874"/>
      <c r="AD6" s="874"/>
      <c r="AE6" s="874"/>
      <c r="AF6" s="874"/>
      <c r="AG6" s="874"/>
      <c r="AH6" s="874"/>
      <c r="AI6" s="874"/>
      <c r="AJ6" s="874"/>
      <c r="AK6" s="874"/>
      <c r="AL6" s="874"/>
      <c r="AM6" s="874"/>
      <c r="AN6" s="874"/>
      <c r="AO6" s="874"/>
      <c r="AP6" s="874"/>
      <c r="AQ6" s="874"/>
      <c r="AR6" s="874"/>
      <c r="AS6" s="874"/>
      <c r="AT6" s="874"/>
      <c r="AU6" s="874"/>
      <c r="AV6" s="874"/>
      <c r="AW6" s="874"/>
      <c r="AX6" s="874"/>
      <c r="AY6" s="874"/>
      <c r="AZ6" s="874"/>
      <c r="BA6" s="874"/>
      <c r="BB6" s="874"/>
      <c r="BC6" s="874"/>
      <c r="BD6" s="874"/>
      <c r="BE6" s="874"/>
      <c r="BF6" s="874"/>
      <c r="BG6" s="874"/>
      <c r="BH6" s="874"/>
      <c r="BI6" s="874"/>
      <c r="BJ6" s="874"/>
      <c r="BK6" s="874"/>
      <c r="BL6" s="874"/>
      <c r="BM6" s="874"/>
      <c r="BN6" s="874"/>
      <c r="BO6" s="874"/>
      <c r="BP6" s="874"/>
      <c r="BQ6" s="874"/>
      <c r="BR6" s="874"/>
      <c r="BS6" s="874"/>
      <c r="BT6" s="874"/>
      <c r="BU6" s="874"/>
      <c r="BV6" s="874"/>
      <c r="BW6" s="874"/>
      <c r="BX6" s="874"/>
      <c r="BY6" s="874"/>
      <c r="BZ6" s="874"/>
      <c r="CA6" s="874"/>
      <c r="CB6" s="874"/>
      <c r="CC6" s="874"/>
      <c r="CD6" s="874"/>
      <c r="CE6" s="874"/>
      <c r="CF6" s="874"/>
      <c r="CG6" s="874"/>
      <c r="CH6" s="874"/>
      <c r="CI6" s="874"/>
      <c r="CJ6" s="874"/>
      <c r="CK6" s="874"/>
      <c r="CL6" s="874"/>
      <c r="CM6" s="874"/>
      <c r="CN6" s="874"/>
      <c r="CO6" s="874"/>
      <c r="CP6" s="874"/>
      <c r="CQ6" s="874"/>
      <c r="CR6" s="874"/>
      <c r="CS6" s="874"/>
      <c r="CT6" s="874"/>
      <c r="CU6" s="874"/>
      <c r="CV6" s="874"/>
      <c r="CW6" s="874"/>
      <c r="CX6" s="874"/>
      <c r="CY6" s="874"/>
      <c r="CZ6" s="874"/>
      <c r="DA6" s="874"/>
      <c r="DB6" s="91"/>
    </row>
    <row r="7" spans="1:106" outlineLevel="1" x14ac:dyDescent="0.25">
      <c r="B7" s="949" t="s">
        <v>4</v>
      </c>
      <c r="C7" s="949"/>
      <c r="D7" s="949"/>
      <c r="E7" s="949"/>
      <c r="F7" s="949"/>
      <c r="G7" s="949"/>
      <c r="H7" s="949"/>
      <c r="I7" s="949"/>
      <c r="J7" s="949"/>
      <c r="K7" s="949"/>
      <c r="L7" s="949"/>
      <c r="M7" s="949"/>
      <c r="N7" s="949"/>
      <c r="O7" s="949"/>
      <c r="P7" s="949"/>
      <c r="Q7" s="949"/>
      <c r="R7" s="949"/>
      <c r="S7" s="949"/>
      <c r="T7" s="949"/>
      <c r="U7" s="949"/>
      <c r="V7" s="949"/>
      <c r="W7" s="949"/>
      <c r="X7" s="949"/>
      <c r="Y7" s="949"/>
      <c r="Z7" s="949"/>
      <c r="AA7" s="949"/>
      <c r="AB7" s="949"/>
      <c r="AC7" s="949"/>
      <c r="AD7" s="949"/>
      <c r="AE7" s="949"/>
      <c r="AF7" s="949"/>
      <c r="AG7" s="949"/>
      <c r="AH7" s="949"/>
      <c r="AI7" s="949"/>
      <c r="AJ7" s="949"/>
      <c r="AK7" s="949"/>
      <c r="AL7" s="949"/>
      <c r="AM7" s="949"/>
      <c r="AN7" s="949"/>
      <c r="AO7" s="949"/>
      <c r="AP7" s="949"/>
      <c r="AQ7" s="949"/>
      <c r="AR7" s="949"/>
      <c r="AS7" s="949"/>
      <c r="AT7" s="949"/>
      <c r="AU7" s="949"/>
      <c r="AV7" s="949"/>
      <c r="AW7" s="949"/>
      <c r="AX7" s="949"/>
      <c r="AY7" s="949"/>
      <c r="AZ7" s="949"/>
      <c r="BA7" s="949"/>
      <c r="BB7" s="949"/>
      <c r="BC7" s="949"/>
      <c r="BD7" s="949"/>
      <c r="BE7" s="949"/>
      <c r="BF7" s="949"/>
      <c r="BG7" s="949"/>
      <c r="BH7" s="949"/>
      <c r="BI7" s="949"/>
      <c r="BJ7" s="949"/>
      <c r="BK7" s="949"/>
      <c r="BL7" s="949"/>
      <c r="BM7" s="949"/>
      <c r="BN7" s="949"/>
      <c r="BO7" s="949"/>
      <c r="BP7" s="949"/>
      <c r="BQ7" s="949"/>
      <c r="BR7" s="949"/>
      <c r="BS7" s="949"/>
      <c r="BT7" s="949"/>
      <c r="BU7" s="949"/>
      <c r="BV7" s="949"/>
      <c r="BW7" s="949"/>
      <c r="BX7" s="949"/>
      <c r="BY7" s="949"/>
      <c r="BZ7" s="949"/>
      <c r="CA7" s="949"/>
      <c r="CB7" s="949"/>
      <c r="CC7" s="949"/>
      <c r="CD7" s="949"/>
      <c r="CE7" s="949"/>
      <c r="CF7" s="949"/>
      <c r="CG7" s="949"/>
      <c r="CH7" s="949"/>
      <c r="CI7" s="949"/>
      <c r="CJ7" s="949"/>
      <c r="CK7" s="949"/>
      <c r="CL7" s="949"/>
      <c r="CM7" s="949"/>
      <c r="CN7" s="949"/>
      <c r="CO7" s="949"/>
      <c r="CP7" s="949"/>
      <c r="CQ7" s="949"/>
      <c r="CR7" s="949"/>
      <c r="CS7" s="949"/>
      <c r="CT7" s="949"/>
      <c r="CU7" s="949"/>
      <c r="CV7" s="949"/>
      <c r="CW7" s="949"/>
      <c r="CX7" s="949"/>
      <c r="CY7" s="949"/>
      <c r="CZ7" s="949"/>
      <c r="DA7" s="949"/>
    </row>
    <row r="8" spans="1:106" outlineLevel="1" x14ac:dyDescent="0.25">
      <c r="B8" s="836"/>
      <c r="C8" s="836"/>
      <c r="D8" s="836"/>
      <c r="E8" s="836"/>
      <c r="F8" s="836"/>
      <c r="G8" s="836"/>
      <c r="H8" s="836"/>
      <c r="I8" s="836"/>
      <c r="J8" s="836"/>
      <c r="K8" s="836"/>
      <c r="L8" s="836"/>
      <c r="M8" s="836"/>
      <c r="N8" s="836"/>
      <c r="O8" s="836"/>
      <c r="P8" s="836"/>
      <c r="Q8" s="836"/>
      <c r="R8" s="836"/>
      <c r="S8" s="836"/>
      <c r="T8" s="836"/>
      <c r="U8" s="836"/>
      <c r="V8" s="836"/>
      <c r="W8" s="836"/>
      <c r="X8" s="836"/>
      <c r="Y8" s="836"/>
      <c r="Z8" s="836"/>
      <c r="AA8" s="836"/>
      <c r="AB8" s="836"/>
      <c r="AC8" s="836"/>
      <c r="AD8" s="836"/>
      <c r="AE8" s="836"/>
      <c r="AF8" s="836"/>
      <c r="AG8" s="836"/>
      <c r="AH8" s="836"/>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row>
    <row r="9" spans="1:106" ht="18.75" outlineLevel="1" x14ac:dyDescent="0.25">
      <c r="B9" s="906" t="s">
        <v>1682</v>
      </c>
      <c r="C9" s="906"/>
      <c r="D9" s="906"/>
      <c r="E9" s="906"/>
      <c r="F9" s="906"/>
      <c r="G9" s="906"/>
      <c r="H9" s="906"/>
      <c r="I9" s="906"/>
      <c r="J9" s="906"/>
      <c r="K9" s="906"/>
      <c r="L9" s="906"/>
      <c r="M9" s="906"/>
      <c r="N9" s="906"/>
      <c r="O9" s="906"/>
      <c r="P9" s="906"/>
      <c r="Q9" s="906"/>
      <c r="R9" s="906"/>
      <c r="S9" s="906"/>
      <c r="T9" s="906"/>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c r="AT9" s="906"/>
      <c r="AU9" s="906"/>
      <c r="AV9" s="906"/>
      <c r="AW9" s="906"/>
      <c r="AX9" s="906"/>
      <c r="AY9" s="906"/>
      <c r="AZ9" s="906"/>
      <c r="BA9" s="906"/>
      <c r="BB9" s="906"/>
      <c r="BC9" s="906"/>
      <c r="BD9" s="906"/>
      <c r="BE9" s="906"/>
      <c r="BF9" s="906"/>
      <c r="BG9" s="906"/>
      <c r="BH9" s="906"/>
      <c r="BI9" s="906"/>
      <c r="BJ9" s="906"/>
      <c r="BK9" s="906"/>
      <c r="BL9" s="906"/>
      <c r="BM9" s="906"/>
      <c r="BN9" s="906"/>
      <c r="BO9" s="906"/>
      <c r="BP9" s="906"/>
      <c r="BQ9" s="906"/>
      <c r="BR9" s="906"/>
      <c r="BS9" s="906"/>
      <c r="BT9" s="906"/>
      <c r="BU9" s="906"/>
      <c r="BV9" s="906"/>
      <c r="BW9" s="906"/>
      <c r="BX9" s="906"/>
      <c r="BY9" s="906"/>
      <c r="BZ9" s="906"/>
      <c r="CA9" s="906"/>
      <c r="CB9" s="906"/>
      <c r="CC9" s="906"/>
      <c r="CD9" s="906"/>
      <c r="CE9" s="906"/>
      <c r="CF9" s="906"/>
      <c r="CG9" s="906"/>
      <c r="CH9" s="906"/>
      <c r="CI9" s="906"/>
      <c r="CJ9" s="906"/>
      <c r="CK9" s="906"/>
      <c r="CL9" s="906"/>
      <c r="CM9" s="906"/>
      <c r="CN9" s="906"/>
      <c r="CO9" s="906"/>
      <c r="CP9" s="906"/>
      <c r="CQ9" s="906"/>
      <c r="CR9" s="906"/>
      <c r="CS9" s="906"/>
      <c r="CT9" s="906"/>
      <c r="CU9" s="906"/>
      <c r="CV9" s="906"/>
      <c r="CW9" s="906"/>
      <c r="CX9" s="906"/>
      <c r="CY9" s="906"/>
      <c r="CZ9" s="906"/>
      <c r="DA9" s="906"/>
    </row>
    <row r="10" spans="1:106" outlineLevel="1" x14ac:dyDescent="0.25">
      <c r="B10" s="948"/>
      <c r="C10" s="948"/>
      <c r="D10" s="948"/>
      <c r="E10" s="948"/>
      <c r="F10" s="948"/>
      <c r="G10" s="948"/>
      <c r="H10" s="948"/>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c r="AG10" s="948"/>
      <c r="AH10" s="948"/>
    </row>
    <row r="11" spans="1:106" ht="18.75" outlineLevel="1" x14ac:dyDescent="0.25">
      <c r="B11" s="907" t="str">
        <f>'1-2023'!B12:AY12</f>
        <v>Утвержденные плановые значения показателей приведены в соответствии с:  "решение об утверждении инвестиционной программы отсутствует"</v>
      </c>
      <c r="C11" s="907"/>
      <c r="D11" s="907"/>
      <c r="E11" s="907"/>
      <c r="F11" s="907"/>
      <c r="G11" s="907"/>
      <c r="H11" s="907"/>
      <c r="I11" s="907"/>
      <c r="J11" s="907"/>
      <c r="K11" s="907"/>
      <c r="L11" s="907"/>
      <c r="M11" s="907"/>
      <c r="N11" s="907"/>
      <c r="O11" s="907"/>
      <c r="P11" s="907"/>
      <c r="Q11" s="907"/>
      <c r="R11" s="907"/>
      <c r="S11" s="907"/>
      <c r="T11" s="907"/>
      <c r="U11" s="907"/>
      <c r="V11" s="907"/>
      <c r="W11" s="907"/>
      <c r="X11" s="907"/>
      <c r="Y11" s="907"/>
      <c r="Z11" s="907"/>
      <c r="AA11" s="907"/>
      <c r="AB11" s="907"/>
      <c r="AC11" s="907"/>
      <c r="AD11" s="907"/>
      <c r="AE11" s="907"/>
      <c r="AF11" s="907"/>
      <c r="AG11" s="907"/>
      <c r="AH11" s="907"/>
      <c r="AI11" s="907"/>
      <c r="AJ11" s="907"/>
      <c r="AK11" s="907"/>
      <c r="AL11" s="907"/>
      <c r="AM11" s="874"/>
      <c r="AN11" s="874"/>
      <c r="AO11" s="874"/>
      <c r="AP11" s="874"/>
      <c r="AQ11" s="874"/>
      <c r="AR11" s="874"/>
      <c r="AS11" s="874"/>
      <c r="AT11" s="874"/>
      <c r="AU11" s="874"/>
      <c r="AV11" s="874"/>
      <c r="AW11" s="874"/>
      <c r="AX11" s="874"/>
      <c r="AY11" s="874"/>
      <c r="AZ11" s="874"/>
      <c r="BA11" s="874"/>
      <c r="BB11" s="874"/>
      <c r="BC11" s="874"/>
      <c r="BD11" s="874"/>
      <c r="BE11" s="874"/>
      <c r="BF11" s="874"/>
      <c r="BG11" s="874"/>
      <c r="BH11" s="874"/>
      <c r="BI11" s="874"/>
      <c r="BJ11" s="874"/>
      <c r="BK11" s="874"/>
      <c r="BL11" s="874"/>
      <c r="BM11" s="874"/>
      <c r="BN11" s="874"/>
      <c r="BO11" s="874"/>
      <c r="BP11" s="874"/>
      <c r="BQ11" s="874"/>
      <c r="BR11" s="874"/>
      <c r="BS11" s="874"/>
      <c r="BT11" s="874"/>
      <c r="BU11" s="874"/>
      <c r="BV11" s="874"/>
      <c r="BW11" s="874"/>
      <c r="BX11" s="874"/>
      <c r="BY11" s="874"/>
      <c r="BZ11" s="874"/>
      <c r="CA11" s="874"/>
      <c r="CB11" s="874"/>
      <c r="CC11" s="874"/>
      <c r="CD11" s="874"/>
      <c r="CE11" s="874"/>
      <c r="CF11" s="874"/>
      <c r="CG11" s="874"/>
      <c r="CH11" s="874"/>
      <c r="CI11" s="874"/>
      <c r="CJ11" s="874"/>
      <c r="CK11" s="874"/>
      <c r="CL11" s="874"/>
      <c r="CM11" s="874"/>
      <c r="CN11" s="874"/>
      <c r="CO11" s="874"/>
      <c r="CP11" s="874"/>
      <c r="CQ11" s="874"/>
      <c r="CR11" s="874"/>
      <c r="CS11" s="874"/>
      <c r="CT11" s="874"/>
      <c r="CU11" s="874"/>
      <c r="CV11" s="874"/>
      <c r="CW11" s="874"/>
      <c r="CX11" s="874"/>
      <c r="CY11" s="874"/>
      <c r="CZ11" s="874"/>
      <c r="DA11" s="874"/>
    </row>
    <row r="12" spans="1:106" outlineLevel="1" x14ac:dyDescent="0.25">
      <c r="B12" s="908" t="s">
        <v>6</v>
      </c>
      <c r="C12" s="908"/>
      <c r="D12" s="908"/>
      <c r="E12" s="908"/>
      <c r="F12" s="908"/>
      <c r="G12" s="908"/>
      <c r="H12" s="908"/>
      <c r="I12" s="908"/>
      <c r="J12" s="908"/>
      <c r="K12" s="908"/>
      <c r="L12" s="908"/>
      <c r="M12" s="908"/>
      <c r="N12" s="908"/>
      <c r="O12" s="908"/>
      <c r="P12" s="908"/>
      <c r="Q12" s="908"/>
      <c r="R12" s="908"/>
      <c r="S12" s="908"/>
      <c r="T12" s="908"/>
      <c r="U12" s="908"/>
      <c r="V12" s="908"/>
      <c r="W12" s="908"/>
      <c r="X12" s="908"/>
      <c r="Y12" s="908"/>
      <c r="Z12" s="908"/>
      <c r="AA12" s="908"/>
      <c r="AB12" s="908"/>
      <c r="AC12" s="908"/>
      <c r="AD12" s="908"/>
      <c r="AE12" s="908"/>
      <c r="AF12" s="908"/>
      <c r="AG12" s="908"/>
      <c r="AH12" s="908"/>
      <c r="AI12" s="908"/>
      <c r="AJ12" s="908"/>
      <c r="AK12" s="908"/>
      <c r="AL12" s="908"/>
      <c r="AM12" s="950"/>
      <c r="AN12" s="950"/>
      <c r="AO12" s="950"/>
      <c r="AP12" s="950"/>
      <c r="AQ12" s="950"/>
      <c r="AR12" s="950"/>
      <c r="AS12" s="950"/>
      <c r="AT12" s="950"/>
      <c r="AU12" s="950"/>
      <c r="AV12" s="950"/>
      <c r="AW12" s="950"/>
      <c r="AX12" s="950"/>
      <c r="AY12" s="950"/>
      <c r="AZ12" s="950"/>
      <c r="BA12" s="950"/>
      <c r="BB12" s="950"/>
      <c r="BC12" s="950"/>
      <c r="BD12" s="950"/>
      <c r="BE12" s="950"/>
      <c r="BF12" s="950"/>
      <c r="BG12" s="950"/>
      <c r="BH12" s="950"/>
      <c r="BI12" s="950"/>
      <c r="BJ12" s="950"/>
      <c r="BK12" s="950"/>
      <c r="BL12" s="950"/>
      <c r="BM12" s="950"/>
      <c r="BN12" s="950"/>
      <c r="BO12" s="950"/>
      <c r="BP12" s="950"/>
      <c r="BQ12" s="950"/>
      <c r="BR12" s="950"/>
      <c r="BS12" s="950"/>
      <c r="BT12" s="950"/>
      <c r="BU12" s="950"/>
      <c r="BV12" s="950"/>
      <c r="BW12" s="950"/>
      <c r="BX12" s="950"/>
      <c r="BY12" s="950"/>
      <c r="BZ12" s="950"/>
      <c r="CA12" s="950"/>
      <c r="CB12" s="950"/>
      <c r="CC12" s="950"/>
      <c r="CD12" s="950"/>
      <c r="CE12" s="950"/>
      <c r="CF12" s="950"/>
      <c r="CG12" s="950"/>
      <c r="CH12" s="950"/>
      <c r="CI12" s="950"/>
      <c r="CJ12" s="950"/>
      <c r="CK12" s="950"/>
      <c r="CL12" s="950"/>
      <c r="CM12" s="950"/>
      <c r="CN12" s="950"/>
      <c r="CO12" s="950"/>
      <c r="CP12" s="950"/>
      <c r="CQ12" s="950"/>
      <c r="CR12" s="950"/>
      <c r="CS12" s="950"/>
      <c r="CT12" s="950"/>
      <c r="CU12" s="950"/>
      <c r="CV12" s="950"/>
      <c r="CW12" s="950"/>
      <c r="CX12" s="950"/>
      <c r="CY12" s="950"/>
      <c r="CZ12" s="950"/>
      <c r="DA12" s="950"/>
    </row>
    <row r="13" spans="1:106" outlineLevel="1" x14ac:dyDescent="0.25">
      <c r="B13" s="947"/>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c r="BP13" s="947"/>
      <c r="BQ13" s="947"/>
      <c r="BR13" s="947"/>
      <c r="BS13" s="947"/>
      <c r="BT13" s="947"/>
      <c r="BU13" s="947"/>
      <c r="BV13" s="947"/>
      <c r="BW13" s="947"/>
      <c r="BX13" s="947"/>
      <c r="BY13" s="947"/>
      <c r="BZ13" s="947"/>
      <c r="CA13" s="947"/>
      <c r="CB13" s="947"/>
      <c r="CC13" s="947"/>
      <c r="CD13" s="947"/>
      <c r="CE13" s="947"/>
      <c r="CF13" s="947"/>
      <c r="CG13" s="947"/>
      <c r="CH13" s="947"/>
      <c r="CI13" s="947"/>
      <c r="CJ13" s="947"/>
      <c r="CK13" s="947"/>
      <c r="CL13" s="947"/>
      <c r="CM13" s="947"/>
      <c r="CN13" s="947"/>
      <c r="CO13" s="947"/>
      <c r="CP13" s="947"/>
      <c r="CQ13" s="947"/>
      <c r="CR13" s="947"/>
      <c r="CS13" s="947"/>
      <c r="CT13" s="947"/>
      <c r="CU13" s="947"/>
      <c r="CV13" s="947"/>
      <c r="CW13" s="947"/>
      <c r="CX13" s="947"/>
      <c r="CY13" s="947"/>
      <c r="CZ13" s="92"/>
      <c r="DA13" s="92"/>
    </row>
    <row r="14" spans="1:106" ht="16.5" outlineLevel="1" thickBot="1" x14ac:dyDescent="0.3">
      <c r="B14" s="92"/>
      <c r="C14" s="92"/>
      <c r="D14" s="92"/>
      <c r="E14" s="93"/>
      <c r="F14" s="93"/>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4"/>
      <c r="CO14" s="92"/>
      <c r="CP14" s="92"/>
      <c r="CQ14" s="92"/>
      <c r="CR14" s="92"/>
      <c r="CS14" s="92"/>
      <c r="CT14" s="92"/>
      <c r="CU14" s="92"/>
      <c r="CV14" s="92"/>
      <c r="CW14" s="92"/>
      <c r="CX14" s="92"/>
      <c r="CY14" s="92"/>
      <c r="CZ14" s="92"/>
      <c r="DA14" s="92"/>
    </row>
    <row r="15" spans="1:106" ht="31.5" customHeight="1" thickBot="1" x14ac:dyDescent="0.3">
      <c r="A15" s="34"/>
      <c r="B15" s="931" t="s">
        <v>7</v>
      </c>
      <c r="C15" s="931" t="s">
        <v>8</v>
      </c>
      <c r="D15" s="931" t="s">
        <v>9</v>
      </c>
      <c r="E15" s="919" t="s">
        <v>307</v>
      </c>
      <c r="F15" s="921"/>
      <c r="G15" s="941" t="s">
        <v>1462</v>
      </c>
      <c r="H15" s="942"/>
      <c r="I15" s="942"/>
      <c r="J15" s="942"/>
      <c r="K15" s="942"/>
      <c r="L15" s="942"/>
      <c r="M15" s="942"/>
      <c r="N15" s="942"/>
      <c r="O15" s="942"/>
      <c r="P15" s="942"/>
      <c r="Q15" s="942"/>
      <c r="R15" s="942"/>
      <c r="S15" s="942"/>
      <c r="T15" s="943"/>
      <c r="U15" s="936" t="s">
        <v>308</v>
      </c>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c r="CB15" s="937"/>
      <c r="CC15" s="937"/>
      <c r="CD15" s="937"/>
      <c r="CE15" s="937"/>
      <c r="CF15" s="937"/>
      <c r="CG15" s="937"/>
      <c r="CH15" s="937"/>
      <c r="CI15" s="937"/>
      <c r="CJ15" s="937"/>
      <c r="CK15" s="937"/>
      <c r="CL15" s="937"/>
      <c r="CM15" s="937"/>
      <c r="CN15" s="937"/>
      <c r="CO15" s="937"/>
      <c r="CP15" s="937"/>
      <c r="CQ15" s="937"/>
      <c r="CR15" s="937"/>
      <c r="CS15" s="937"/>
      <c r="CT15" s="937"/>
      <c r="CU15" s="937"/>
      <c r="CV15" s="937"/>
      <c r="CW15" s="937"/>
      <c r="CX15" s="937"/>
      <c r="CY15" s="937"/>
      <c r="CZ15" s="938"/>
      <c r="DA15" s="931" t="s">
        <v>194</v>
      </c>
    </row>
    <row r="16" spans="1:106" ht="44.25" customHeight="1" thickBot="1" x14ac:dyDescent="0.3">
      <c r="A16" s="34"/>
      <c r="B16" s="932"/>
      <c r="C16" s="932"/>
      <c r="D16" s="932"/>
      <c r="E16" s="939"/>
      <c r="F16" s="940"/>
      <c r="G16" s="944"/>
      <c r="H16" s="945"/>
      <c r="I16" s="945"/>
      <c r="J16" s="945"/>
      <c r="K16" s="945"/>
      <c r="L16" s="945"/>
      <c r="M16" s="945"/>
      <c r="N16" s="945"/>
      <c r="O16" s="945"/>
      <c r="P16" s="945"/>
      <c r="Q16" s="945"/>
      <c r="R16" s="945"/>
      <c r="S16" s="945"/>
      <c r="T16" s="946"/>
      <c r="U16" s="923" t="s">
        <v>1463</v>
      </c>
      <c r="V16" s="924"/>
      <c r="W16" s="924"/>
      <c r="X16" s="924"/>
      <c r="Y16" s="924"/>
      <c r="Z16" s="924"/>
      <c r="AA16" s="924"/>
      <c r="AB16" s="924"/>
      <c r="AC16" s="924"/>
      <c r="AD16" s="924"/>
      <c r="AE16" s="924"/>
      <c r="AF16" s="924"/>
      <c r="AG16" s="924"/>
      <c r="AH16" s="929"/>
      <c r="AI16" s="923" t="s">
        <v>1464</v>
      </c>
      <c r="AJ16" s="924"/>
      <c r="AK16" s="924"/>
      <c r="AL16" s="924"/>
      <c r="AM16" s="924"/>
      <c r="AN16" s="924"/>
      <c r="AO16" s="924"/>
      <c r="AP16" s="924"/>
      <c r="AQ16" s="924"/>
      <c r="AR16" s="924"/>
      <c r="AS16" s="924"/>
      <c r="AT16" s="924"/>
      <c r="AU16" s="924"/>
      <c r="AV16" s="929"/>
      <c r="AW16" s="923" t="s">
        <v>1465</v>
      </c>
      <c r="AX16" s="924"/>
      <c r="AY16" s="924"/>
      <c r="AZ16" s="924"/>
      <c r="BA16" s="924"/>
      <c r="BB16" s="924"/>
      <c r="BC16" s="924"/>
      <c r="BD16" s="924"/>
      <c r="BE16" s="924"/>
      <c r="BF16" s="924"/>
      <c r="BG16" s="924"/>
      <c r="BH16" s="924"/>
      <c r="BI16" s="924"/>
      <c r="BJ16" s="929"/>
      <c r="BK16" s="936" t="s">
        <v>1466</v>
      </c>
      <c r="BL16" s="937"/>
      <c r="BM16" s="937"/>
      <c r="BN16" s="937"/>
      <c r="BO16" s="937"/>
      <c r="BP16" s="937"/>
      <c r="BQ16" s="937"/>
      <c r="BR16" s="937"/>
      <c r="BS16" s="937"/>
      <c r="BT16" s="937"/>
      <c r="BU16" s="937"/>
      <c r="BV16" s="937"/>
      <c r="BW16" s="937"/>
      <c r="BX16" s="938"/>
      <c r="BY16" s="936" t="s">
        <v>1467</v>
      </c>
      <c r="BZ16" s="937"/>
      <c r="CA16" s="937"/>
      <c r="CB16" s="937"/>
      <c r="CC16" s="937"/>
      <c r="CD16" s="937"/>
      <c r="CE16" s="937"/>
      <c r="CF16" s="937"/>
      <c r="CG16" s="937"/>
      <c r="CH16" s="937"/>
      <c r="CI16" s="937"/>
      <c r="CJ16" s="937"/>
      <c r="CK16" s="937"/>
      <c r="CL16" s="938"/>
      <c r="CM16" s="916" t="s">
        <v>309</v>
      </c>
      <c r="CN16" s="917"/>
      <c r="CO16" s="917"/>
      <c r="CP16" s="917"/>
      <c r="CQ16" s="917"/>
      <c r="CR16" s="917"/>
      <c r="CS16" s="917"/>
      <c r="CT16" s="917"/>
      <c r="CU16" s="917"/>
      <c r="CV16" s="917"/>
      <c r="CW16" s="917"/>
      <c r="CX16" s="917"/>
      <c r="CY16" s="917"/>
      <c r="CZ16" s="918"/>
      <c r="DA16" s="932"/>
    </row>
    <row r="17" spans="1:106" ht="51" customHeight="1" thickBot="1" x14ac:dyDescent="0.3">
      <c r="A17" s="34"/>
      <c r="B17" s="932"/>
      <c r="C17" s="932"/>
      <c r="D17" s="932"/>
      <c r="E17" s="920"/>
      <c r="F17" s="922"/>
      <c r="G17" s="923" t="s">
        <v>196</v>
      </c>
      <c r="H17" s="924"/>
      <c r="I17" s="924"/>
      <c r="J17" s="924"/>
      <c r="K17" s="924"/>
      <c r="L17" s="924"/>
      <c r="M17" s="925"/>
      <c r="N17" s="916" t="s">
        <v>197</v>
      </c>
      <c r="O17" s="917"/>
      <c r="P17" s="917"/>
      <c r="Q17" s="917"/>
      <c r="R17" s="917"/>
      <c r="S17" s="917"/>
      <c r="T17" s="930"/>
      <c r="U17" s="923" t="s">
        <v>200</v>
      </c>
      <c r="V17" s="934"/>
      <c r="W17" s="934"/>
      <c r="X17" s="934"/>
      <c r="Y17" s="934"/>
      <c r="Z17" s="934"/>
      <c r="AA17" s="935"/>
      <c r="AB17" s="916" t="s">
        <v>43</v>
      </c>
      <c r="AC17" s="917"/>
      <c r="AD17" s="917"/>
      <c r="AE17" s="917"/>
      <c r="AF17" s="917"/>
      <c r="AG17" s="917"/>
      <c r="AH17" s="930"/>
      <c r="AI17" s="923" t="s">
        <v>195</v>
      </c>
      <c r="AJ17" s="924"/>
      <c r="AK17" s="924"/>
      <c r="AL17" s="924"/>
      <c r="AM17" s="924"/>
      <c r="AN17" s="924"/>
      <c r="AO17" s="925"/>
      <c r="AP17" s="916" t="s">
        <v>43</v>
      </c>
      <c r="AQ17" s="917"/>
      <c r="AR17" s="917"/>
      <c r="AS17" s="917"/>
      <c r="AT17" s="917"/>
      <c r="AU17" s="917"/>
      <c r="AV17" s="930"/>
      <c r="AW17" s="923" t="s">
        <v>310</v>
      </c>
      <c r="AX17" s="924"/>
      <c r="AY17" s="924"/>
      <c r="AZ17" s="924"/>
      <c r="BA17" s="924"/>
      <c r="BB17" s="924"/>
      <c r="BC17" s="925"/>
      <c r="BD17" s="916" t="s">
        <v>43</v>
      </c>
      <c r="BE17" s="917"/>
      <c r="BF17" s="917"/>
      <c r="BG17" s="917"/>
      <c r="BH17" s="917"/>
      <c r="BI17" s="917"/>
      <c r="BJ17" s="930"/>
      <c r="BK17" s="951" t="s">
        <v>195</v>
      </c>
      <c r="BL17" s="952"/>
      <c r="BM17" s="952"/>
      <c r="BN17" s="952"/>
      <c r="BO17" s="952"/>
      <c r="BP17" s="952"/>
      <c r="BQ17" s="953"/>
      <c r="BR17" s="951" t="s">
        <v>43</v>
      </c>
      <c r="BS17" s="952"/>
      <c r="BT17" s="952"/>
      <c r="BU17" s="952"/>
      <c r="BV17" s="952"/>
      <c r="BW17" s="952"/>
      <c r="BX17" s="953"/>
      <c r="BY17" s="951" t="s">
        <v>195</v>
      </c>
      <c r="BZ17" s="952"/>
      <c r="CA17" s="952"/>
      <c r="CB17" s="952"/>
      <c r="CC17" s="952"/>
      <c r="CD17" s="952"/>
      <c r="CE17" s="953"/>
      <c r="CF17" s="951" t="s">
        <v>43</v>
      </c>
      <c r="CG17" s="952"/>
      <c r="CH17" s="952"/>
      <c r="CI17" s="952"/>
      <c r="CJ17" s="952"/>
      <c r="CK17" s="952"/>
      <c r="CL17" s="953"/>
      <c r="CM17" s="923" t="s">
        <v>195</v>
      </c>
      <c r="CN17" s="924"/>
      <c r="CO17" s="924"/>
      <c r="CP17" s="924"/>
      <c r="CQ17" s="924"/>
      <c r="CR17" s="924"/>
      <c r="CS17" s="925"/>
      <c r="CT17" s="916" t="s">
        <v>43</v>
      </c>
      <c r="CU17" s="917"/>
      <c r="CV17" s="917"/>
      <c r="CW17" s="917"/>
      <c r="CX17" s="917"/>
      <c r="CY17" s="917"/>
      <c r="CZ17" s="918"/>
      <c r="DA17" s="932"/>
    </row>
    <row r="18" spans="1:106" ht="37.5" customHeight="1" thickBot="1" x14ac:dyDescent="0.3">
      <c r="A18" s="34"/>
      <c r="B18" s="932"/>
      <c r="C18" s="932"/>
      <c r="D18" s="932"/>
      <c r="E18" s="919" t="s">
        <v>310</v>
      </c>
      <c r="F18" s="921" t="s">
        <v>43</v>
      </c>
      <c r="G18" s="95" t="s">
        <v>311</v>
      </c>
      <c r="H18" s="923" t="s">
        <v>312</v>
      </c>
      <c r="I18" s="924"/>
      <c r="J18" s="924"/>
      <c r="K18" s="924"/>
      <c r="L18" s="924"/>
      <c r="M18" s="925"/>
      <c r="N18" s="95" t="s">
        <v>311</v>
      </c>
      <c r="O18" s="926" t="s">
        <v>312</v>
      </c>
      <c r="P18" s="927"/>
      <c r="Q18" s="927"/>
      <c r="R18" s="927"/>
      <c r="S18" s="927"/>
      <c r="T18" s="928"/>
      <c r="U18" s="96" t="s">
        <v>311</v>
      </c>
      <c r="V18" s="923" t="s">
        <v>312</v>
      </c>
      <c r="W18" s="924"/>
      <c r="X18" s="924"/>
      <c r="Y18" s="924"/>
      <c r="Z18" s="924"/>
      <c r="AA18" s="925"/>
      <c r="AB18" s="96" t="s">
        <v>311</v>
      </c>
      <c r="AC18" s="923" t="s">
        <v>312</v>
      </c>
      <c r="AD18" s="924"/>
      <c r="AE18" s="924"/>
      <c r="AF18" s="924"/>
      <c r="AG18" s="924"/>
      <c r="AH18" s="929"/>
      <c r="AI18" s="96" t="s">
        <v>311</v>
      </c>
      <c r="AJ18" s="923" t="s">
        <v>312</v>
      </c>
      <c r="AK18" s="924"/>
      <c r="AL18" s="924"/>
      <c r="AM18" s="924"/>
      <c r="AN18" s="924"/>
      <c r="AO18" s="925"/>
      <c r="AP18" s="96" t="s">
        <v>311</v>
      </c>
      <c r="AQ18" s="923" t="s">
        <v>312</v>
      </c>
      <c r="AR18" s="924"/>
      <c r="AS18" s="924"/>
      <c r="AT18" s="924"/>
      <c r="AU18" s="924"/>
      <c r="AV18" s="929"/>
      <c r="AW18" s="96" t="s">
        <v>311</v>
      </c>
      <c r="AX18" s="923" t="s">
        <v>312</v>
      </c>
      <c r="AY18" s="924"/>
      <c r="AZ18" s="924"/>
      <c r="BA18" s="924"/>
      <c r="BB18" s="924"/>
      <c r="BC18" s="925"/>
      <c r="BD18" s="96" t="s">
        <v>311</v>
      </c>
      <c r="BE18" s="923" t="s">
        <v>312</v>
      </c>
      <c r="BF18" s="924"/>
      <c r="BG18" s="924"/>
      <c r="BH18" s="924"/>
      <c r="BI18" s="924"/>
      <c r="BJ18" s="929"/>
      <c r="BK18" s="574" t="s">
        <v>311</v>
      </c>
      <c r="BL18" s="937" t="s">
        <v>312</v>
      </c>
      <c r="BM18" s="937"/>
      <c r="BN18" s="937"/>
      <c r="BO18" s="937"/>
      <c r="BP18" s="937"/>
      <c r="BQ18" s="938"/>
      <c r="BR18" s="574" t="s">
        <v>311</v>
      </c>
      <c r="BS18" s="936" t="s">
        <v>312</v>
      </c>
      <c r="BT18" s="937"/>
      <c r="BU18" s="937"/>
      <c r="BV18" s="937"/>
      <c r="BW18" s="937"/>
      <c r="BX18" s="938"/>
      <c r="BY18" s="574" t="s">
        <v>311</v>
      </c>
      <c r="BZ18" s="936" t="s">
        <v>312</v>
      </c>
      <c r="CA18" s="937"/>
      <c r="CB18" s="937"/>
      <c r="CC18" s="937"/>
      <c r="CD18" s="937"/>
      <c r="CE18" s="938"/>
      <c r="CF18" s="574" t="s">
        <v>311</v>
      </c>
      <c r="CG18" s="936" t="s">
        <v>312</v>
      </c>
      <c r="CH18" s="937"/>
      <c r="CI18" s="937"/>
      <c r="CJ18" s="937"/>
      <c r="CK18" s="937"/>
      <c r="CL18" s="938"/>
      <c r="CM18" s="96" t="s">
        <v>311</v>
      </c>
      <c r="CN18" s="923" t="s">
        <v>312</v>
      </c>
      <c r="CO18" s="924"/>
      <c r="CP18" s="924"/>
      <c r="CQ18" s="924"/>
      <c r="CR18" s="924"/>
      <c r="CS18" s="925"/>
      <c r="CT18" s="96" t="s">
        <v>311</v>
      </c>
      <c r="CU18" s="923" t="s">
        <v>312</v>
      </c>
      <c r="CV18" s="924"/>
      <c r="CW18" s="924"/>
      <c r="CX18" s="924"/>
      <c r="CY18" s="924"/>
      <c r="CZ18" s="925"/>
      <c r="DA18" s="932"/>
    </row>
    <row r="19" spans="1:106" ht="66" customHeight="1" thickBot="1" x14ac:dyDescent="0.3">
      <c r="A19" s="34"/>
      <c r="B19" s="933"/>
      <c r="C19" s="933"/>
      <c r="D19" s="933"/>
      <c r="E19" s="920"/>
      <c r="F19" s="922"/>
      <c r="G19" s="97" t="s">
        <v>313</v>
      </c>
      <c r="H19" s="98" t="s">
        <v>313</v>
      </c>
      <c r="I19" s="99" t="s">
        <v>314</v>
      </c>
      <c r="J19" s="100" t="s">
        <v>315</v>
      </c>
      <c r="K19" s="100" t="s">
        <v>316</v>
      </c>
      <c r="L19" s="100" t="s">
        <v>317</v>
      </c>
      <c r="M19" s="101" t="s">
        <v>318</v>
      </c>
      <c r="N19" s="97" t="s">
        <v>319</v>
      </c>
      <c r="O19" s="97" t="s">
        <v>313</v>
      </c>
      <c r="P19" s="102" t="s">
        <v>314</v>
      </c>
      <c r="Q19" s="103" t="s">
        <v>315</v>
      </c>
      <c r="R19" s="103" t="s">
        <v>316</v>
      </c>
      <c r="S19" s="103" t="s">
        <v>317</v>
      </c>
      <c r="T19" s="104" t="s">
        <v>318</v>
      </c>
      <c r="U19" s="97" t="s">
        <v>319</v>
      </c>
      <c r="V19" s="97" t="s">
        <v>313</v>
      </c>
      <c r="W19" s="102" t="s">
        <v>314</v>
      </c>
      <c r="X19" s="103" t="s">
        <v>315</v>
      </c>
      <c r="Y19" s="103" t="s">
        <v>316</v>
      </c>
      <c r="Z19" s="103" t="s">
        <v>317</v>
      </c>
      <c r="AA19" s="105" t="s">
        <v>318</v>
      </c>
      <c r="AB19" s="97" t="s">
        <v>313</v>
      </c>
      <c r="AC19" s="97" t="s">
        <v>313</v>
      </c>
      <c r="AD19" s="102" t="s">
        <v>314</v>
      </c>
      <c r="AE19" s="103" t="s">
        <v>315</v>
      </c>
      <c r="AF19" s="103" t="s">
        <v>316</v>
      </c>
      <c r="AG19" s="103" t="s">
        <v>317</v>
      </c>
      <c r="AH19" s="104" t="s">
        <v>318</v>
      </c>
      <c r="AI19" s="97" t="s">
        <v>313</v>
      </c>
      <c r="AJ19" s="97" t="s">
        <v>313</v>
      </c>
      <c r="AK19" s="102" t="s">
        <v>314</v>
      </c>
      <c r="AL19" s="103" t="s">
        <v>315</v>
      </c>
      <c r="AM19" s="103" t="s">
        <v>316</v>
      </c>
      <c r="AN19" s="103" t="s">
        <v>317</v>
      </c>
      <c r="AO19" s="105" t="s">
        <v>318</v>
      </c>
      <c r="AP19" s="97" t="s">
        <v>313</v>
      </c>
      <c r="AQ19" s="97" t="s">
        <v>313</v>
      </c>
      <c r="AR19" s="102" t="s">
        <v>314</v>
      </c>
      <c r="AS19" s="103" t="s">
        <v>315</v>
      </c>
      <c r="AT19" s="103" t="s">
        <v>316</v>
      </c>
      <c r="AU19" s="103" t="s">
        <v>317</v>
      </c>
      <c r="AV19" s="104" t="s">
        <v>318</v>
      </c>
      <c r="AW19" s="97" t="s">
        <v>313</v>
      </c>
      <c r="AX19" s="97" t="s">
        <v>313</v>
      </c>
      <c r="AY19" s="102" t="s">
        <v>314</v>
      </c>
      <c r="AZ19" s="103" t="s">
        <v>315</v>
      </c>
      <c r="BA19" s="103" t="s">
        <v>316</v>
      </c>
      <c r="BB19" s="103" t="s">
        <v>317</v>
      </c>
      <c r="BC19" s="105" t="s">
        <v>318</v>
      </c>
      <c r="BD19" s="97" t="s">
        <v>313</v>
      </c>
      <c r="BE19" s="97" t="s">
        <v>313</v>
      </c>
      <c r="BF19" s="102" t="s">
        <v>314</v>
      </c>
      <c r="BG19" s="103" t="s">
        <v>315</v>
      </c>
      <c r="BH19" s="103" t="s">
        <v>316</v>
      </c>
      <c r="BI19" s="103" t="s">
        <v>317</v>
      </c>
      <c r="BJ19" s="104" t="s">
        <v>318</v>
      </c>
      <c r="BK19" s="97" t="s">
        <v>313</v>
      </c>
      <c r="BL19" s="97" t="s">
        <v>313</v>
      </c>
      <c r="BM19" s="102" t="s">
        <v>314</v>
      </c>
      <c r="BN19" s="103" t="s">
        <v>315</v>
      </c>
      <c r="BO19" s="103" t="s">
        <v>316</v>
      </c>
      <c r="BP19" s="103" t="s">
        <v>317</v>
      </c>
      <c r="BQ19" s="105" t="s">
        <v>318</v>
      </c>
      <c r="BR19" s="97" t="s">
        <v>313</v>
      </c>
      <c r="BS19" s="97" t="s">
        <v>313</v>
      </c>
      <c r="BT19" s="102" t="s">
        <v>314</v>
      </c>
      <c r="BU19" s="103" t="s">
        <v>315</v>
      </c>
      <c r="BV19" s="103" t="s">
        <v>316</v>
      </c>
      <c r="BW19" s="103" t="s">
        <v>317</v>
      </c>
      <c r="BX19" s="105" t="s">
        <v>318</v>
      </c>
      <c r="BY19" s="97" t="s">
        <v>313</v>
      </c>
      <c r="BZ19" s="97" t="s">
        <v>313</v>
      </c>
      <c r="CA19" s="102" t="s">
        <v>314</v>
      </c>
      <c r="CB19" s="103" t="s">
        <v>315</v>
      </c>
      <c r="CC19" s="103" t="s">
        <v>316</v>
      </c>
      <c r="CD19" s="103" t="s">
        <v>317</v>
      </c>
      <c r="CE19" s="105" t="s">
        <v>318</v>
      </c>
      <c r="CF19" s="97" t="s">
        <v>313</v>
      </c>
      <c r="CG19" s="97" t="s">
        <v>313</v>
      </c>
      <c r="CH19" s="102" t="s">
        <v>314</v>
      </c>
      <c r="CI19" s="103" t="s">
        <v>315</v>
      </c>
      <c r="CJ19" s="103" t="s">
        <v>316</v>
      </c>
      <c r="CK19" s="103" t="s">
        <v>317</v>
      </c>
      <c r="CL19" s="105" t="s">
        <v>318</v>
      </c>
      <c r="CM19" s="97" t="s">
        <v>313</v>
      </c>
      <c r="CN19" s="97" t="s">
        <v>313</v>
      </c>
      <c r="CO19" s="102" t="s">
        <v>314</v>
      </c>
      <c r="CP19" s="103" t="s">
        <v>315</v>
      </c>
      <c r="CQ19" s="103" t="s">
        <v>316</v>
      </c>
      <c r="CR19" s="103" t="s">
        <v>317</v>
      </c>
      <c r="CS19" s="105" t="s">
        <v>318</v>
      </c>
      <c r="CT19" s="97" t="s">
        <v>313</v>
      </c>
      <c r="CU19" s="97" t="s">
        <v>319</v>
      </c>
      <c r="CV19" s="102" t="s">
        <v>314</v>
      </c>
      <c r="CW19" s="103" t="s">
        <v>315</v>
      </c>
      <c r="CX19" s="103" t="s">
        <v>316</v>
      </c>
      <c r="CY19" s="103" t="s">
        <v>317</v>
      </c>
      <c r="CZ19" s="105" t="s">
        <v>318</v>
      </c>
      <c r="DA19" s="933"/>
    </row>
    <row r="20" spans="1:106" x14ac:dyDescent="0.25">
      <c r="A20" s="34"/>
      <c r="B20" s="172">
        <v>1</v>
      </c>
      <c r="C20" s="172">
        <v>2</v>
      </c>
      <c r="D20" s="172">
        <v>3</v>
      </c>
      <c r="E20" s="106">
        <v>4</v>
      </c>
      <c r="F20" s="107">
        <v>5</v>
      </c>
      <c r="G20" s="108" t="s">
        <v>320</v>
      </c>
      <c r="H20" s="341" t="s">
        <v>321</v>
      </c>
      <c r="I20" s="109" t="s">
        <v>322</v>
      </c>
      <c r="J20" s="110" t="s">
        <v>323</v>
      </c>
      <c r="K20" s="110" t="s">
        <v>324</v>
      </c>
      <c r="L20" s="110" t="s">
        <v>325</v>
      </c>
      <c r="M20" s="111" t="s">
        <v>326</v>
      </c>
      <c r="N20" s="108" t="s">
        <v>327</v>
      </c>
      <c r="O20" s="341" t="s">
        <v>328</v>
      </c>
      <c r="P20" s="109" t="s">
        <v>329</v>
      </c>
      <c r="Q20" s="110" t="s">
        <v>330</v>
      </c>
      <c r="R20" s="110" t="s">
        <v>331</v>
      </c>
      <c r="S20" s="110" t="s">
        <v>332</v>
      </c>
      <c r="T20" s="111" t="s">
        <v>333</v>
      </c>
      <c r="U20" s="112" t="s">
        <v>334</v>
      </c>
      <c r="V20" s="341" t="s">
        <v>335</v>
      </c>
      <c r="W20" s="109" t="s">
        <v>336</v>
      </c>
      <c r="X20" s="110" t="s">
        <v>337</v>
      </c>
      <c r="Y20" s="110" t="s">
        <v>338</v>
      </c>
      <c r="Z20" s="110" t="s">
        <v>339</v>
      </c>
      <c r="AA20" s="111" t="s">
        <v>340</v>
      </c>
      <c r="AB20" s="112" t="s">
        <v>341</v>
      </c>
      <c r="AC20" s="341" t="s">
        <v>342</v>
      </c>
      <c r="AD20" s="109" t="s">
        <v>343</v>
      </c>
      <c r="AE20" s="110" t="s">
        <v>344</v>
      </c>
      <c r="AF20" s="110" t="s">
        <v>345</v>
      </c>
      <c r="AG20" s="110" t="s">
        <v>346</v>
      </c>
      <c r="AH20" s="111" t="s">
        <v>347</v>
      </c>
      <c r="AI20" s="108" t="s">
        <v>348</v>
      </c>
      <c r="AJ20" s="341" t="s">
        <v>349</v>
      </c>
      <c r="AK20" s="109" t="s">
        <v>350</v>
      </c>
      <c r="AL20" s="110" t="s">
        <v>351</v>
      </c>
      <c r="AM20" s="110" t="s">
        <v>352</v>
      </c>
      <c r="AN20" s="110" t="s">
        <v>353</v>
      </c>
      <c r="AO20" s="111" t="s">
        <v>354</v>
      </c>
      <c r="AP20" s="342" t="s">
        <v>355</v>
      </c>
      <c r="AQ20" s="341" t="s">
        <v>356</v>
      </c>
      <c r="AR20" s="109" t="s">
        <v>357</v>
      </c>
      <c r="AS20" s="110" t="s">
        <v>358</v>
      </c>
      <c r="AT20" s="110" t="s">
        <v>359</v>
      </c>
      <c r="AU20" s="110" t="s">
        <v>360</v>
      </c>
      <c r="AV20" s="111" t="s">
        <v>361</v>
      </c>
      <c r="AW20" s="108" t="s">
        <v>362</v>
      </c>
      <c r="AX20" s="341" t="s">
        <v>363</v>
      </c>
      <c r="AY20" s="109" t="s">
        <v>364</v>
      </c>
      <c r="AZ20" s="110" t="s">
        <v>365</v>
      </c>
      <c r="BA20" s="110" t="s">
        <v>366</v>
      </c>
      <c r="BB20" s="110" t="s">
        <v>367</v>
      </c>
      <c r="BC20" s="343" t="s">
        <v>368</v>
      </c>
      <c r="BD20" s="341" t="s">
        <v>369</v>
      </c>
      <c r="BE20" s="341" t="s">
        <v>370</v>
      </c>
      <c r="BF20" s="109" t="s">
        <v>371</v>
      </c>
      <c r="BG20" s="110" t="s">
        <v>372</v>
      </c>
      <c r="BH20" s="110" t="s">
        <v>373</v>
      </c>
      <c r="BI20" s="110" t="s">
        <v>374</v>
      </c>
      <c r="BJ20" s="111" t="s">
        <v>375</v>
      </c>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t="s">
        <v>376</v>
      </c>
      <c r="CN20" s="341" t="s">
        <v>377</v>
      </c>
      <c r="CO20" s="114" t="s">
        <v>378</v>
      </c>
      <c r="CP20" s="115" t="s">
        <v>379</v>
      </c>
      <c r="CQ20" s="115" t="s">
        <v>380</v>
      </c>
      <c r="CR20" s="115" t="s">
        <v>381</v>
      </c>
      <c r="CS20" s="113" t="s">
        <v>382</v>
      </c>
      <c r="CT20" s="341" t="s">
        <v>383</v>
      </c>
      <c r="CU20" s="341" t="s">
        <v>384</v>
      </c>
      <c r="CV20" s="114" t="s">
        <v>385</v>
      </c>
      <c r="CW20" s="115" t="s">
        <v>386</v>
      </c>
      <c r="CX20" s="115" t="s">
        <v>387</v>
      </c>
      <c r="CY20" s="115" t="s">
        <v>388</v>
      </c>
      <c r="CZ20" s="113" t="s">
        <v>389</v>
      </c>
      <c r="DA20" s="341" t="s">
        <v>390</v>
      </c>
    </row>
    <row r="21" spans="1:106" ht="48" customHeight="1" x14ac:dyDescent="0.25">
      <c r="A21" s="34"/>
      <c r="B21" s="402">
        <v>0</v>
      </c>
      <c r="C21" s="402" t="s">
        <v>92</v>
      </c>
      <c r="D21" s="403" t="s">
        <v>93</v>
      </c>
      <c r="E21" s="623">
        <f>E22+E29+E37+E43</f>
        <v>331.73583853333338</v>
      </c>
      <c r="F21" s="623">
        <f>F22+F29+F37+F43</f>
        <v>269.22585536333332</v>
      </c>
      <c r="G21" s="623">
        <f t="shared" ref="G21:T21" si="0">SUM(G22:G27)</f>
        <v>0</v>
      </c>
      <c r="H21" s="623">
        <f>H22+H29+H37+H43</f>
        <v>61.395833333333336</v>
      </c>
      <c r="I21" s="623">
        <f>I22+I29+I37+I43</f>
        <v>1.3</v>
      </c>
      <c r="J21" s="623">
        <f>J22+J29+J37+J43</f>
        <v>0</v>
      </c>
      <c r="K21" s="623">
        <f>K22+K29+K37+K43</f>
        <v>2.9319999999999999</v>
      </c>
      <c r="L21" s="623">
        <f t="shared" si="0"/>
        <v>0</v>
      </c>
      <c r="M21" s="623">
        <f t="shared" si="0"/>
        <v>0</v>
      </c>
      <c r="N21" s="623">
        <f t="shared" si="0"/>
        <v>0</v>
      </c>
      <c r="O21" s="623">
        <f t="shared" si="0"/>
        <v>0</v>
      </c>
      <c r="P21" s="623">
        <f t="shared" si="0"/>
        <v>0</v>
      </c>
      <c r="Q21" s="623">
        <f t="shared" si="0"/>
        <v>0</v>
      </c>
      <c r="R21" s="623">
        <f t="shared" si="0"/>
        <v>0</v>
      </c>
      <c r="S21" s="623">
        <f t="shared" si="0"/>
        <v>0</v>
      </c>
      <c r="T21" s="623">
        <f t="shared" si="0"/>
        <v>0</v>
      </c>
      <c r="U21" s="623">
        <f>SUM(U22:U27)</f>
        <v>0</v>
      </c>
      <c r="V21" s="623">
        <f>V22+V29+V37+V43</f>
        <v>69.729166666666671</v>
      </c>
      <c r="W21" s="623">
        <f>W22+W29+W37+W43</f>
        <v>1.3</v>
      </c>
      <c r="X21" s="623">
        <f>X22+X29+X37+X43</f>
        <v>0</v>
      </c>
      <c r="Y21" s="623">
        <f>Y22+Y29+Y37+Y43</f>
        <v>2.9319999999999999</v>
      </c>
      <c r="Z21" s="623">
        <f t="shared" ref="Z21:AI21" si="1">SUM(Z22:Z27)</f>
        <v>0</v>
      </c>
      <c r="AA21" s="623">
        <f t="shared" si="1"/>
        <v>0</v>
      </c>
      <c r="AB21" s="623">
        <f t="shared" si="1"/>
        <v>0</v>
      </c>
      <c r="AC21" s="623">
        <f>AC22+AC29+AC37+AC43</f>
        <v>61.395833333333336</v>
      </c>
      <c r="AD21" s="623">
        <f>AD22+AD29+AD37+AD43</f>
        <v>1.3</v>
      </c>
      <c r="AE21" s="623">
        <f>AE22+AE29+AE37+AE43</f>
        <v>0</v>
      </c>
      <c r="AF21" s="623">
        <f>AF22+AF29+AF37+AF43</f>
        <v>2.9319999999999999</v>
      </c>
      <c r="AG21" s="623">
        <f t="shared" si="1"/>
        <v>0</v>
      </c>
      <c r="AH21" s="623">
        <f t="shared" si="1"/>
        <v>0</v>
      </c>
      <c r="AI21" s="623">
        <f t="shared" si="1"/>
        <v>0</v>
      </c>
      <c r="AJ21" s="623">
        <f>AJ22+AJ29+AJ37+AJ43</f>
        <v>68.820003099999994</v>
      </c>
      <c r="AK21" s="623">
        <f>AK22+AK29+AK37+AK43</f>
        <v>1.2</v>
      </c>
      <c r="AL21" s="623">
        <f>AL22+AL29+AL37+AL43</f>
        <v>0</v>
      </c>
      <c r="AM21" s="623">
        <f>AM22+AM29+AM37+AM43</f>
        <v>4.3689999999999998</v>
      </c>
      <c r="AN21" s="623">
        <f t="shared" ref="AN21:AW21" si="2">SUM(AN22:AN27)</f>
        <v>0</v>
      </c>
      <c r="AO21" s="623">
        <f t="shared" si="2"/>
        <v>0</v>
      </c>
      <c r="AP21" s="623">
        <f t="shared" si="2"/>
        <v>0</v>
      </c>
      <c r="AQ21" s="623">
        <f>AQ22+AQ29+AQ37+AQ43</f>
        <v>59.180010100000004</v>
      </c>
      <c r="AR21" s="623">
        <f>AR22+AR29+AR37+AR43</f>
        <v>0.56000099999999997</v>
      </c>
      <c r="AS21" s="623">
        <f>AS22+AS29+AS37+AS43</f>
        <v>0</v>
      </c>
      <c r="AT21" s="623">
        <f>AT22+AT29+AT37+AT43</f>
        <v>2.0430001</v>
      </c>
      <c r="AU21" s="623">
        <f t="shared" si="2"/>
        <v>0</v>
      </c>
      <c r="AV21" s="623">
        <f t="shared" si="2"/>
        <v>0</v>
      </c>
      <c r="AW21" s="623">
        <f t="shared" si="2"/>
        <v>0</v>
      </c>
      <c r="AX21" s="623">
        <f>AX22+AX29+AX37+AX43</f>
        <v>69.375</v>
      </c>
      <c r="AY21" s="623">
        <f>AY22+AY29+AY37+AY43</f>
        <v>0.63</v>
      </c>
      <c r="AZ21" s="623">
        <f>AZ22+AZ29+AZ37+AZ43</f>
        <v>0</v>
      </c>
      <c r="BA21" s="623">
        <f>BA22+BA29+BA37+BA43</f>
        <v>0.35</v>
      </c>
      <c r="BB21" s="623">
        <f t="shared" ref="BB21:BJ21" si="3">SUM(BB22:BB27)</f>
        <v>0</v>
      </c>
      <c r="BC21" s="623">
        <f t="shared" si="3"/>
        <v>0</v>
      </c>
      <c r="BD21" s="623">
        <f t="shared" si="3"/>
        <v>0</v>
      </c>
      <c r="BE21" s="623">
        <f>BE22+BE29+BE37+BE43</f>
        <v>83.317500112000005</v>
      </c>
      <c r="BF21" s="623">
        <f>BF22+BF29+BF37+BF43</f>
        <v>0</v>
      </c>
      <c r="BG21" s="623">
        <f>BG22+BG29+BG37+BG43</f>
        <v>0</v>
      </c>
      <c r="BH21" s="623">
        <f>BH22+BH29+BH37+BH43</f>
        <v>0</v>
      </c>
      <c r="BI21" s="623">
        <f t="shared" si="3"/>
        <v>0</v>
      </c>
      <c r="BJ21" s="623">
        <f t="shared" si="3"/>
        <v>0</v>
      </c>
      <c r="BK21" s="623"/>
      <c r="BL21" s="623">
        <f>BL22+BL29+BL37+BL43</f>
        <v>67.304168766666663</v>
      </c>
      <c r="BM21" s="623">
        <f>BM22+BM29+BM37+BM43</f>
        <v>0</v>
      </c>
      <c r="BN21" s="623">
        <f>BN22+BN29+BN37+BN43</f>
        <v>0</v>
      </c>
      <c r="BO21" s="623">
        <f>BO22+BO29+BO37+BO43</f>
        <v>0</v>
      </c>
      <c r="BP21" s="623"/>
      <c r="BQ21" s="623"/>
      <c r="BR21" s="623"/>
      <c r="BS21" s="623">
        <f>BS22+BS29+BS37+BS43</f>
        <v>52.434167676666661</v>
      </c>
      <c r="BT21" s="623">
        <f>BT22+BT29+BT37+BT43</f>
        <v>0</v>
      </c>
      <c r="BU21" s="623">
        <f>BU22+BU29+BU37+BU43</f>
        <v>0</v>
      </c>
      <c r="BV21" s="623">
        <f>BV22+BV29+BV37+BV43</f>
        <v>0</v>
      </c>
      <c r="BW21" s="623"/>
      <c r="BX21" s="623"/>
      <c r="BY21" s="623"/>
      <c r="BZ21" s="623">
        <f>BZ22+BZ29+BZ37+BZ43</f>
        <v>60.50916766666667</v>
      </c>
      <c r="CA21" s="623">
        <f>CA22+CA29+CA37+CA43</f>
        <v>2</v>
      </c>
      <c r="CB21" s="623">
        <f>CB22+CB29+CB37+CB43</f>
        <v>0</v>
      </c>
      <c r="CC21" s="623">
        <f>CC22+CC29+CC37+CC43</f>
        <v>11.169</v>
      </c>
      <c r="CD21" s="623"/>
      <c r="CE21" s="623"/>
      <c r="CF21" s="623"/>
      <c r="CG21" s="623">
        <f>CG22+CG29+CG37+CG43</f>
        <v>62.467500010000009</v>
      </c>
      <c r="CH21" s="623">
        <f>CH22+CH29+CH37+CH43</f>
        <v>0</v>
      </c>
      <c r="CI21" s="623">
        <f>CI22+CI29+CI37+CI43</f>
        <v>0</v>
      </c>
      <c r="CJ21" s="623">
        <f>CJ22+CJ29+CJ37+CJ43</f>
        <v>7.6479999999999997</v>
      </c>
      <c r="CK21" s="623"/>
      <c r="CL21" s="623"/>
      <c r="CM21" s="623">
        <f>SUM(CM22:CM27)</f>
        <v>0</v>
      </c>
      <c r="CN21" s="623">
        <f t="shared" ref="CN21:CS21" si="4">CN22+CN29+CN37+CN43</f>
        <v>335.73750619999998</v>
      </c>
      <c r="CO21" s="623">
        <f t="shared" si="4"/>
        <v>4.5</v>
      </c>
      <c r="CP21" s="623">
        <f t="shared" si="4"/>
        <v>0</v>
      </c>
      <c r="CQ21" s="623">
        <f t="shared" si="4"/>
        <v>18.82</v>
      </c>
      <c r="CR21" s="623">
        <f t="shared" si="4"/>
        <v>0</v>
      </c>
      <c r="CS21" s="623">
        <f t="shared" si="4"/>
        <v>0</v>
      </c>
      <c r="CT21" s="623">
        <v>0</v>
      </c>
      <c r="CU21" s="623">
        <f>CU22+CU29+CU37+CU43</f>
        <v>257.39917789866666</v>
      </c>
      <c r="CV21" s="623">
        <f>CV22+CV29+CV37+CV43</f>
        <v>0.4</v>
      </c>
      <c r="CW21" s="623">
        <f>CW22+CW29+CW37+CW43</f>
        <v>0</v>
      </c>
      <c r="CX21" s="623">
        <f>CX22+CX29+CX37+CX43</f>
        <v>8.3079999999999998</v>
      </c>
      <c r="CY21" s="623">
        <f>SUM(CY22:CY27)</f>
        <v>0</v>
      </c>
      <c r="CZ21" s="623">
        <f>SUM(CZ22:CZ27)</f>
        <v>0</v>
      </c>
      <c r="DA21" s="623" t="s">
        <v>180</v>
      </c>
      <c r="DB21" s="116"/>
    </row>
    <row r="22" spans="1:106" ht="42" customHeight="1" x14ac:dyDescent="0.25">
      <c r="A22" s="34"/>
      <c r="B22" s="406" t="s">
        <v>94</v>
      </c>
      <c r="C22" s="413" t="s">
        <v>1506</v>
      </c>
      <c r="D22" s="399" t="s">
        <v>93</v>
      </c>
      <c r="E22" s="627">
        <f>E23+E24+E25+E26+E27+E28</f>
        <v>201.72083853333334</v>
      </c>
      <c r="F22" s="627">
        <f>F23+F24+F25+F26+F27+F28</f>
        <v>160.59752202999999</v>
      </c>
      <c r="G22" s="625">
        <f t="shared" ref="G22:T22" si="5">G30</f>
        <v>0</v>
      </c>
      <c r="H22" s="627">
        <f t="shared" ref="H22:K23" si="6">H45</f>
        <v>61.395833333333336</v>
      </c>
      <c r="I22" s="627">
        <f t="shared" si="6"/>
        <v>1.3</v>
      </c>
      <c r="J22" s="627">
        <f t="shared" si="6"/>
        <v>0</v>
      </c>
      <c r="K22" s="627">
        <f t="shared" si="6"/>
        <v>2.9319999999999999</v>
      </c>
      <c r="L22" s="625">
        <f t="shared" si="5"/>
        <v>0</v>
      </c>
      <c r="M22" s="625">
        <f t="shared" si="5"/>
        <v>0</v>
      </c>
      <c r="N22" s="625">
        <f t="shared" si="5"/>
        <v>0</v>
      </c>
      <c r="O22" s="625">
        <f t="shared" si="5"/>
        <v>0</v>
      </c>
      <c r="P22" s="625">
        <f t="shared" si="5"/>
        <v>0</v>
      </c>
      <c r="Q22" s="625">
        <f t="shared" si="5"/>
        <v>0</v>
      </c>
      <c r="R22" s="625">
        <f t="shared" si="5"/>
        <v>0</v>
      </c>
      <c r="S22" s="625">
        <f t="shared" si="5"/>
        <v>0</v>
      </c>
      <c r="T22" s="625">
        <f t="shared" si="5"/>
        <v>0</v>
      </c>
      <c r="U22" s="625">
        <f>U29</f>
        <v>0</v>
      </c>
      <c r="V22" s="627">
        <f>V23+V24+V25+V26+V27+V28</f>
        <v>61.395833333333336</v>
      </c>
      <c r="W22" s="627">
        <f>W23+W24+W25+W26+W27+W28</f>
        <v>1.3</v>
      </c>
      <c r="X22" s="627">
        <f>X23+X24+X25+X26+X27+X28</f>
        <v>0</v>
      </c>
      <c r="Y22" s="627">
        <f>Y23+Y24+Y25+Y26+Y27+Y28</f>
        <v>2.9319999999999999</v>
      </c>
      <c r="Z22" s="627">
        <f>Z29</f>
        <v>0</v>
      </c>
      <c r="AA22" s="627">
        <f>AA29</f>
        <v>0</v>
      </c>
      <c r="AB22" s="627">
        <f>AB29</f>
        <v>0</v>
      </c>
      <c r="AC22" s="627">
        <f>AC23+AC24+AC25+AC26+AC27+AC28</f>
        <v>61.395833333333336</v>
      </c>
      <c r="AD22" s="627">
        <f>AD23+AD24+AD25+AD26+AD27+AD28</f>
        <v>1.3</v>
      </c>
      <c r="AE22" s="627">
        <f>AE23+AE24+AE25+AE26+AE27+AE28</f>
        <v>0</v>
      </c>
      <c r="AF22" s="627">
        <f>AF23+AF24+AF25+AF26+AF27+AF28</f>
        <v>2.9319999999999999</v>
      </c>
      <c r="AG22" s="625">
        <f>AG29</f>
        <v>0</v>
      </c>
      <c r="AH22" s="625">
        <f>AH29</f>
        <v>0</v>
      </c>
      <c r="AI22" s="625">
        <f>AI29</f>
        <v>0</v>
      </c>
      <c r="AJ22" s="627">
        <f>AJ23+AJ24+AJ25+AJ26+AJ27+AJ28</f>
        <v>36.496669766666663</v>
      </c>
      <c r="AK22" s="627">
        <f>AK23+AK24+AK25+AK26+AK27+AK28</f>
        <v>1.2</v>
      </c>
      <c r="AL22" s="627">
        <f>AL23+AL24+AL25+AL26+AL27+AL28</f>
        <v>0</v>
      </c>
      <c r="AM22" s="627">
        <f>AM23+AM24+AM25+AM26+AM27+AM28</f>
        <v>4.3689999999999998</v>
      </c>
      <c r="AN22" s="627">
        <f>AN29</f>
        <v>0</v>
      </c>
      <c r="AO22" s="627">
        <f>AO29</f>
        <v>0</v>
      </c>
      <c r="AP22" s="627">
        <f>AP29</f>
        <v>0</v>
      </c>
      <c r="AQ22" s="627">
        <f>AQ23+AQ24+AQ25+AQ26+AQ27+AQ28</f>
        <v>42.790843433333336</v>
      </c>
      <c r="AR22" s="627">
        <f>AR23+AR24+AR25+AR26+AR27+AR28</f>
        <v>0.56000099999999997</v>
      </c>
      <c r="AS22" s="627">
        <f>AS23+AS24+AS25+AS26+AS27+AS28</f>
        <v>0</v>
      </c>
      <c r="AT22" s="625">
        <f>AT23+AT24+AT25+AT26+AT27+AT28</f>
        <v>2.0430001</v>
      </c>
      <c r="AU22" s="625">
        <f>AU29</f>
        <v>0</v>
      </c>
      <c r="AV22" s="625">
        <f>AV29</f>
        <v>0</v>
      </c>
      <c r="AW22" s="625">
        <f>AW29</f>
        <v>0</v>
      </c>
      <c r="AX22" s="627">
        <f>AX23+AX24+AX25+AX26+AX27+AX28</f>
        <v>13.160000000000002</v>
      </c>
      <c r="AY22" s="627">
        <f>AY23+AY24+AY25+AY26+AY27+AY28</f>
        <v>0.63</v>
      </c>
      <c r="AZ22" s="627">
        <f>AZ23+AZ24+AZ25+AZ26+AZ27+AZ28</f>
        <v>0</v>
      </c>
      <c r="BA22" s="627">
        <f>BA23+BA24+BA25+BA26+BA27+BA28</f>
        <v>0.35</v>
      </c>
      <c r="BB22" s="627">
        <f>BB29</f>
        <v>0</v>
      </c>
      <c r="BC22" s="627">
        <f>BC29</f>
        <v>0</v>
      </c>
      <c r="BD22" s="627">
        <f>BD29</f>
        <v>0</v>
      </c>
      <c r="BE22" s="627">
        <f>BE23+BE24+BE25+BE26+BE27+BE28</f>
        <v>9.0766667786666666</v>
      </c>
      <c r="BF22" s="627">
        <f>BF23+BF24+BF25+BF26+BF27+BF28</f>
        <v>0</v>
      </c>
      <c r="BG22" s="627">
        <f>BG23+BG24+BG25+BG26+BG27+BG28</f>
        <v>0</v>
      </c>
      <c r="BH22" s="627">
        <f>BH23+BH24+BH25+BH26+BH27+BH28</f>
        <v>0</v>
      </c>
      <c r="BI22" s="627">
        <f>BI29</f>
        <v>0</v>
      </c>
      <c r="BJ22" s="625">
        <f>BJ29</f>
        <v>0</v>
      </c>
      <c r="BK22" s="625"/>
      <c r="BL22" s="627">
        <f>BL23+BL24+BL25+BL26+BL27+BL28</f>
        <v>54.194168766666664</v>
      </c>
      <c r="BM22" s="625">
        <f>BM23+BM24+BM25+BM26+BM27+BM28</f>
        <v>0</v>
      </c>
      <c r="BN22" s="625">
        <f>BN23+BN24+BN25+BN26+BN27+BN28</f>
        <v>0</v>
      </c>
      <c r="BO22" s="625">
        <f>BO23+BO24+BO25+BO26+BO27+BO28</f>
        <v>0</v>
      </c>
      <c r="BP22" s="625"/>
      <c r="BQ22" s="625"/>
      <c r="BR22" s="625"/>
      <c r="BS22" s="627">
        <f>BS23+BS24+BS25+BS26+BS27+BS28</f>
        <v>41.087501009999997</v>
      </c>
      <c r="BT22" s="625">
        <f>BT23+BT24+BT25+BT26+BT27+BT28</f>
        <v>0</v>
      </c>
      <c r="BU22" s="625">
        <f>BU23+BU24+BU25+BU26+BU27+BU28</f>
        <v>0</v>
      </c>
      <c r="BV22" s="625">
        <f>BV23+BV24+BV25+BV26+BV27+BV28</f>
        <v>0</v>
      </c>
      <c r="BW22" s="625"/>
      <c r="BX22" s="625"/>
      <c r="BY22" s="625"/>
      <c r="BZ22" s="627">
        <f>BZ23+BZ24+BZ25+BZ26+BZ27+BZ28</f>
        <v>36.474167666666673</v>
      </c>
      <c r="CA22" s="627">
        <f>CA23+CA24+CA25+CA26+CA27+CA28</f>
        <v>2</v>
      </c>
      <c r="CB22" s="627">
        <f>CB23+CB24+CB25+CB26+CB27+CB28</f>
        <v>0</v>
      </c>
      <c r="CC22" s="627">
        <f>CC23+CC24+CC25+CC26+CC27+CC28</f>
        <v>11.169</v>
      </c>
      <c r="CD22" s="625"/>
      <c r="CE22" s="625"/>
      <c r="CF22" s="625"/>
      <c r="CG22" s="627">
        <f>CG23+CG24+CG25+CG26+CG27+CG28</f>
        <v>38.432500010000005</v>
      </c>
      <c r="CH22" s="627">
        <f>CH23+CH24+CH25+CH26+CH27+CH28</f>
        <v>0</v>
      </c>
      <c r="CI22" s="627">
        <f>CI23+CI24+CI25+CI26+CI27+CI28</f>
        <v>0</v>
      </c>
      <c r="CJ22" s="627">
        <f>CJ23+CJ24+CJ25+CJ26+CJ27+CJ28</f>
        <v>7.6479999999999997</v>
      </c>
      <c r="CK22" s="625"/>
      <c r="CL22" s="625"/>
      <c r="CM22" s="625">
        <v>0</v>
      </c>
      <c r="CN22" s="627">
        <f>CN23+CN24+CN25+CN26+CN27+CN28</f>
        <v>201.72083953333333</v>
      </c>
      <c r="CO22" s="627">
        <f>CO23+CO24+CO25+CO26+CO27+CO28</f>
        <v>4.5</v>
      </c>
      <c r="CP22" s="627">
        <f>CP23+CP24+CP25+CP26+CP27+CP28</f>
        <v>0</v>
      </c>
      <c r="CQ22" s="627">
        <f>CQ23+CQ24+CQ25+CQ26+CQ27+CQ28</f>
        <v>18.82</v>
      </c>
      <c r="CR22" s="625">
        <f>CR45</f>
        <v>0</v>
      </c>
      <c r="CS22" s="625">
        <f>CS45</f>
        <v>0</v>
      </c>
      <c r="CT22" s="625">
        <v>0</v>
      </c>
      <c r="CU22" s="627">
        <f>CU23+CU24+CU25+CU26+CU27+CU28</f>
        <v>131.38751123200001</v>
      </c>
      <c r="CV22" s="627">
        <f>CV23+CV24+CV25+CV26+CV27+CV28</f>
        <v>0.4</v>
      </c>
      <c r="CW22" s="627">
        <f>CW23+CW24+CW25+CW26+CW27+CW28</f>
        <v>0</v>
      </c>
      <c r="CX22" s="627">
        <f>CX23+CX24+CX25+CX26+CX27+CX28</f>
        <v>8.3079999999999998</v>
      </c>
      <c r="CY22" s="625">
        <f t="shared" ref="CY22:CZ27" si="7">S22+AG22+AU22+BI22</f>
        <v>0</v>
      </c>
      <c r="CZ22" s="625">
        <f t="shared" si="7"/>
        <v>0</v>
      </c>
      <c r="DA22" s="625" t="s">
        <v>180</v>
      </c>
      <c r="DB22" s="116"/>
    </row>
    <row r="23" spans="1:106" ht="42" customHeight="1" x14ac:dyDescent="0.25">
      <c r="A23" s="34"/>
      <c r="B23" s="406" t="s">
        <v>1507</v>
      </c>
      <c r="C23" s="413" t="s">
        <v>95</v>
      </c>
      <c r="D23" s="399" t="s">
        <v>93</v>
      </c>
      <c r="E23" s="627">
        <f>E46</f>
        <v>84.835834333333338</v>
      </c>
      <c r="F23" s="627">
        <f>F46</f>
        <v>18.582511020000002</v>
      </c>
      <c r="G23" s="625">
        <f t="shared" ref="G23:T23" si="8">G44</f>
        <v>0</v>
      </c>
      <c r="H23" s="627">
        <f t="shared" si="6"/>
        <v>61.395833333333336</v>
      </c>
      <c r="I23" s="627">
        <f t="shared" si="6"/>
        <v>1.3</v>
      </c>
      <c r="J23" s="627">
        <f t="shared" si="6"/>
        <v>0</v>
      </c>
      <c r="K23" s="627">
        <f t="shared" si="6"/>
        <v>2.9319999999999999</v>
      </c>
      <c r="L23" s="625">
        <f t="shared" si="8"/>
        <v>0</v>
      </c>
      <c r="M23" s="625">
        <f t="shared" si="8"/>
        <v>0</v>
      </c>
      <c r="N23" s="625">
        <f t="shared" si="8"/>
        <v>0</v>
      </c>
      <c r="O23" s="625">
        <f>O42</f>
        <v>0</v>
      </c>
      <c r="P23" s="625">
        <f t="shared" si="8"/>
        <v>0</v>
      </c>
      <c r="Q23" s="625">
        <f t="shared" si="8"/>
        <v>0</v>
      </c>
      <c r="R23" s="625">
        <f>R42</f>
        <v>0</v>
      </c>
      <c r="S23" s="625">
        <f t="shared" si="8"/>
        <v>0</v>
      </c>
      <c r="T23" s="625">
        <f t="shared" si="8"/>
        <v>0</v>
      </c>
      <c r="U23" s="625">
        <f>U42</f>
        <v>0</v>
      </c>
      <c r="V23" s="627">
        <f>V46</f>
        <v>61.395833333333336</v>
      </c>
      <c r="W23" s="627">
        <f>W46</f>
        <v>1.3</v>
      </c>
      <c r="X23" s="627">
        <f>X46</f>
        <v>0</v>
      </c>
      <c r="Y23" s="627">
        <f>Y46</f>
        <v>2.9319999999999999</v>
      </c>
      <c r="Z23" s="627">
        <f>Z42</f>
        <v>0</v>
      </c>
      <c r="AA23" s="627">
        <f>AA42</f>
        <v>0</v>
      </c>
      <c r="AB23" s="627">
        <v>0</v>
      </c>
      <c r="AC23" s="627">
        <f>AC46</f>
        <v>61.395833333333336</v>
      </c>
      <c r="AD23" s="627">
        <f>AD46</f>
        <v>1.3</v>
      </c>
      <c r="AE23" s="627">
        <f>AE46</f>
        <v>0</v>
      </c>
      <c r="AF23" s="627">
        <f>AF46</f>
        <v>2.9319999999999999</v>
      </c>
      <c r="AG23" s="625">
        <f>AG42</f>
        <v>0</v>
      </c>
      <c r="AH23" s="625">
        <f>AH42</f>
        <v>0</v>
      </c>
      <c r="AI23" s="625">
        <f>AI42</f>
        <v>0</v>
      </c>
      <c r="AJ23" s="627">
        <f>AJ46</f>
        <v>23.440001000000002</v>
      </c>
      <c r="AK23" s="627">
        <f>AK46</f>
        <v>1.2</v>
      </c>
      <c r="AL23" s="627">
        <f>AL46</f>
        <v>0</v>
      </c>
      <c r="AM23" s="627">
        <f>AM46</f>
        <v>3.7090000000000001</v>
      </c>
      <c r="AN23" s="627">
        <f>AN42</f>
        <v>0</v>
      </c>
      <c r="AO23" s="627">
        <f>AO42</f>
        <v>0</v>
      </c>
      <c r="AP23" s="627">
        <v>0</v>
      </c>
      <c r="AQ23" s="627">
        <f>AQ46</f>
        <v>16.499166766666669</v>
      </c>
      <c r="AR23" s="627">
        <f>AR46</f>
        <v>0.160001</v>
      </c>
      <c r="AS23" s="627">
        <f>AS46</f>
        <v>0</v>
      </c>
      <c r="AT23" s="625">
        <f>AT46</f>
        <v>1.3830001000000001</v>
      </c>
      <c r="AU23" s="625">
        <f t="shared" ref="AU23:BJ23" si="9">AU42</f>
        <v>0</v>
      </c>
      <c r="AV23" s="625">
        <f t="shared" si="9"/>
        <v>0</v>
      </c>
      <c r="AW23" s="625">
        <f t="shared" si="9"/>
        <v>0</v>
      </c>
      <c r="AX23" s="627">
        <f>AX46</f>
        <v>0</v>
      </c>
      <c r="AY23" s="627">
        <f>AY46</f>
        <v>0</v>
      </c>
      <c r="AZ23" s="627">
        <f>AZ46</f>
        <v>0</v>
      </c>
      <c r="BA23" s="627">
        <f>BA46</f>
        <v>0</v>
      </c>
      <c r="BB23" s="627">
        <f t="shared" si="9"/>
        <v>0</v>
      </c>
      <c r="BC23" s="627">
        <f t="shared" si="9"/>
        <v>0</v>
      </c>
      <c r="BD23" s="627">
        <f t="shared" si="9"/>
        <v>0</v>
      </c>
      <c r="BE23" s="627">
        <f>BE46</f>
        <v>0</v>
      </c>
      <c r="BF23" s="627">
        <f>BF46</f>
        <v>0</v>
      </c>
      <c r="BG23" s="627">
        <f>BG46</f>
        <v>0</v>
      </c>
      <c r="BH23" s="627">
        <f>BH46</f>
        <v>0</v>
      </c>
      <c r="BI23" s="627">
        <f t="shared" si="9"/>
        <v>0</v>
      </c>
      <c r="BJ23" s="625">
        <f t="shared" si="9"/>
        <v>0</v>
      </c>
      <c r="BK23" s="625"/>
      <c r="BL23" s="627">
        <f>BL46</f>
        <v>0</v>
      </c>
      <c r="BM23" s="625">
        <f>BM46</f>
        <v>0</v>
      </c>
      <c r="BN23" s="625">
        <f>BN46</f>
        <v>0</v>
      </c>
      <c r="BO23" s="625">
        <f>BO46</f>
        <v>0</v>
      </c>
      <c r="BP23" s="625"/>
      <c r="BQ23" s="625"/>
      <c r="BR23" s="625"/>
      <c r="BS23" s="627">
        <f>BS46</f>
        <v>0</v>
      </c>
      <c r="BT23" s="625">
        <f>BT46</f>
        <v>0</v>
      </c>
      <c r="BU23" s="625">
        <f>BU46</f>
        <v>0</v>
      </c>
      <c r="BV23" s="625">
        <f>BV46</f>
        <v>0</v>
      </c>
      <c r="BW23" s="625"/>
      <c r="BX23" s="625"/>
      <c r="BY23" s="625"/>
      <c r="BZ23" s="627">
        <f>BZ46</f>
        <v>0</v>
      </c>
      <c r="CA23" s="627">
        <f>CA46</f>
        <v>0</v>
      </c>
      <c r="CB23" s="627">
        <f>CB46</f>
        <v>0</v>
      </c>
      <c r="CC23" s="627">
        <f>CC46</f>
        <v>0</v>
      </c>
      <c r="CD23" s="625"/>
      <c r="CE23" s="625"/>
      <c r="CF23" s="625"/>
      <c r="CG23" s="627">
        <f>CG46</f>
        <v>0</v>
      </c>
      <c r="CH23" s="627">
        <f>CH46</f>
        <v>0</v>
      </c>
      <c r="CI23" s="627">
        <f>CI46</f>
        <v>0</v>
      </c>
      <c r="CJ23" s="627">
        <f>CJ46</f>
        <v>0</v>
      </c>
      <c r="CK23" s="625"/>
      <c r="CL23" s="625"/>
      <c r="CM23" s="625">
        <v>0</v>
      </c>
      <c r="CN23" s="627">
        <f>CN46</f>
        <v>84.835834333333338</v>
      </c>
      <c r="CO23" s="627">
        <f>CO46</f>
        <v>2.5</v>
      </c>
      <c r="CP23" s="627">
        <f>CP46</f>
        <v>0</v>
      </c>
      <c r="CQ23" s="627">
        <f>CQ46</f>
        <v>6.641</v>
      </c>
      <c r="CR23" s="625">
        <f>CR46</f>
        <v>0</v>
      </c>
      <c r="CS23" s="625">
        <f>CS46</f>
        <v>0</v>
      </c>
      <c r="CT23" s="625">
        <v>0</v>
      </c>
      <c r="CU23" s="627">
        <f>CU46</f>
        <v>16.499166766666669</v>
      </c>
      <c r="CV23" s="627">
        <f>CV46</f>
        <v>0</v>
      </c>
      <c r="CW23" s="627">
        <f>CW46</f>
        <v>0</v>
      </c>
      <c r="CX23" s="627">
        <f>CX46</f>
        <v>0</v>
      </c>
      <c r="CY23" s="625">
        <f t="shared" si="7"/>
        <v>0</v>
      </c>
      <c r="CZ23" s="625">
        <f t="shared" si="7"/>
        <v>0</v>
      </c>
      <c r="DA23" s="625" t="s">
        <v>180</v>
      </c>
      <c r="DB23" s="116"/>
    </row>
    <row r="24" spans="1:106" ht="42" customHeight="1" x14ac:dyDescent="0.25">
      <c r="A24" s="34"/>
      <c r="B24" s="406" t="s">
        <v>1508</v>
      </c>
      <c r="C24" s="413" t="s">
        <v>97</v>
      </c>
      <c r="D24" s="399" t="s">
        <v>93</v>
      </c>
      <c r="E24" s="627">
        <f>E71</f>
        <v>77.466668666666664</v>
      </c>
      <c r="F24" s="627">
        <f>F71</f>
        <v>77.466677666666669</v>
      </c>
      <c r="G24" s="625">
        <f t="shared" ref="G24:AW24" si="10">G74</f>
        <v>0</v>
      </c>
      <c r="H24" s="625">
        <f>H71</f>
        <v>0</v>
      </c>
      <c r="I24" s="625">
        <f>I71</f>
        <v>0</v>
      </c>
      <c r="J24" s="625">
        <f>J71</f>
        <v>0</v>
      </c>
      <c r="K24" s="625">
        <f>K71</f>
        <v>0</v>
      </c>
      <c r="L24" s="625">
        <f t="shared" si="10"/>
        <v>0</v>
      </c>
      <c r="M24" s="625">
        <f t="shared" si="10"/>
        <v>0</v>
      </c>
      <c r="N24" s="625">
        <f t="shared" si="10"/>
        <v>0</v>
      </c>
      <c r="O24" s="625">
        <f>O74</f>
        <v>0</v>
      </c>
      <c r="P24" s="625">
        <f t="shared" si="10"/>
        <v>0</v>
      </c>
      <c r="Q24" s="625">
        <f t="shared" si="10"/>
        <v>0</v>
      </c>
      <c r="R24" s="625">
        <f t="shared" si="10"/>
        <v>0</v>
      </c>
      <c r="S24" s="625">
        <f t="shared" si="10"/>
        <v>0</v>
      </c>
      <c r="T24" s="625">
        <f t="shared" si="10"/>
        <v>0</v>
      </c>
      <c r="U24" s="625">
        <f t="shared" si="10"/>
        <v>0</v>
      </c>
      <c r="V24" s="627">
        <f>V71</f>
        <v>0</v>
      </c>
      <c r="W24" s="627">
        <f>W71</f>
        <v>0</v>
      </c>
      <c r="X24" s="627">
        <f>X71</f>
        <v>0</v>
      </c>
      <c r="Y24" s="627">
        <f>Y71</f>
        <v>0</v>
      </c>
      <c r="Z24" s="627">
        <f t="shared" si="10"/>
        <v>0</v>
      </c>
      <c r="AA24" s="627">
        <f t="shared" si="10"/>
        <v>0</v>
      </c>
      <c r="AB24" s="627">
        <f t="shared" si="10"/>
        <v>0</v>
      </c>
      <c r="AC24" s="627">
        <f>AC71</f>
        <v>0</v>
      </c>
      <c r="AD24" s="627">
        <f>AD71</f>
        <v>0</v>
      </c>
      <c r="AE24" s="627">
        <f>AE71</f>
        <v>0</v>
      </c>
      <c r="AF24" s="627">
        <f>AF71</f>
        <v>0</v>
      </c>
      <c r="AG24" s="625">
        <f t="shared" si="10"/>
        <v>0</v>
      </c>
      <c r="AH24" s="625">
        <f t="shared" si="10"/>
        <v>0</v>
      </c>
      <c r="AI24" s="625">
        <f t="shared" si="10"/>
        <v>0</v>
      </c>
      <c r="AJ24" s="627">
        <f>AJ71</f>
        <v>8.2116676666666653</v>
      </c>
      <c r="AK24" s="627">
        <f>AK71</f>
        <v>0</v>
      </c>
      <c r="AL24" s="627">
        <f>AL71</f>
        <v>0</v>
      </c>
      <c r="AM24" s="627">
        <f>AM71</f>
        <v>0</v>
      </c>
      <c r="AN24" s="627">
        <f t="shared" si="10"/>
        <v>0</v>
      </c>
      <c r="AO24" s="627">
        <f t="shared" si="10"/>
        <v>0</v>
      </c>
      <c r="AP24" s="627">
        <f t="shared" si="10"/>
        <v>0</v>
      </c>
      <c r="AQ24" s="627">
        <f>AQ71</f>
        <v>23.705010000000001</v>
      </c>
      <c r="AR24" s="627">
        <f>AR71</f>
        <v>0.4</v>
      </c>
      <c r="AS24" s="627">
        <f>AS71</f>
        <v>0</v>
      </c>
      <c r="AT24" s="625">
        <f>AT71</f>
        <v>0</v>
      </c>
      <c r="AU24" s="625">
        <f t="shared" si="10"/>
        <v>0</v>
      </c>
      <c r="AV24" s="625">
        <f t="shared" si="10"/>
        <v>0</v>
      </c>
      <c r="AW24" s="625">
        <f t="shared" si="10"/>
        <v>0</v>
      </c>
      <c r="AX24" s="627">
        <f>AX71</f>
        <v>11.910000000000002</v>
      </c>
      <c r="AY24" s="627">
        <f>AY71</f>
        <v>0.63</v>
      </c>
      <c r="AZ24" s="627">
        <f>AZ71</f>
        <v>0</v>
      </c>
      <c r="BA24" s="627">
        <f>BA71</f>
        <v>0</v>
      </c>
      <c r="BB24" s="627">
        <f t="shared" ref="BB24:BJ24" si="11">BB74</f>
        <v>0</v>
      </c>
      <c r="BC24" s="627">
        <f t="shared" si="11"/>
        <v>0</v>
      </c>
      <c r="BD24" s="627">
        <f t="shared" si="11"/>
        <v>0</v>
      </c>
      <c r="BE24" s="627">
        <f>BE71</f>
        <v>9.0766667786666666</v>
      </c>
      <c r="BF24" s="627">
        <f>BF71</f>
        <v>0</v>
      </c>
      <c r="BG24" s="627">
        <f>BG71</f>
        <v>0</v>
      </c>
      <c r="BH24" s="627">
        <f>BH71</f>
        <v>0</v>
      </c>
      <c r="BI24" s="627">
        <f t="shared" si="11"/>
        <v>0</v>
      </c>
      <c r="BJ24" s="625">
        <f t="shared" si="11"/>
        <v>0</v>
      </c>
      <c r="BK24" s="625"/>
      <c r="BL24" s="627">
        <f>BL71</f>
        <v>50.860835333333334</v>
      </c>
      <c r="BM24" s="625">
        <f>BM71</f>
        <v>0</v>
      </c>
      <c r="BN24" s="625">
        <f>BN71</f>
        <v>0</v>
      </c>
      <c r="BO24" s="625">
        <f>BO71</f>
        <v>0</v>
      </c>
      <c r="BP24" s="625"/>
      <c r="BQ24" s="625"/>
      <c r="BR24" s="625"/>
      <c r="BS24" s="627">
        <f>BS71</f>
        <v>37.492500999999997</v>
      </c>
      <c r="BT24" s="625">
        <f>BT71</f>
        <v>0</v>
      </c>
      <c r="BU24" s="625">
        <f>BU71</f>
        <v>0</v>
      </c>
      <c r="BV24" s="625">
        <f>BV71</f>
        <v>0</v>
      </c>
      <c r="BW24" s="625"/>
      <c r="BX24" s="625"/>
      <c r="BY24" s="625"/>
      <c r="BZ24" s="627">
        <f>BZ71</f>
        <v>6.4841666666666669</v>
      </c>
      <c r="CA24" s="627">
        <f>CA71</f>
        <v>0</v>
      </c>
      <c r="CB24" s="627">
        <f>CB71</f>
        <v>0</v>
      </c>
      <c r="CC24" s="627">
        <f>CC71</f>
        <v>0</v>
      </c>
      <c r="CD24" s="625"/>
      <c r="CE24" s="625"/>
      <c r="CF24" s="625"/>
      <c r="CG24" s="627">
        <f>CG71</f>
        <v>7.1924999999999999</v>
      </c>
      <c r="CH24" s="627">
        <f>CH71</f>
        <v>0</v>
      </c>
      <c r="CI24" s="627">
        <f>CI71</f>
        <v>0</v>
      </c>
      <c r="CJ24" s="627">
        <f>CJ71</f>
        <v>0</v>
      </c>
      <c r="CK24" s="625"/>
      <c r="CL24" s="625"/>
      <c r="CM24" s="625">
        <v>0</v>
      </c>
      <c r="CN24" s="627">
        <f t="shared" ref="CN24:CS24" si="12">CN71</f>
        <v>77.466669666666675</v>
      </c>
      <c r="CO24" s="627">
        <f t="shared" si="12"/>
        <v>0</v>
      </c>
      <c r="CP24" s="627">
        <f t="shared" si="12"/>
        <v>0</v>
      </c>
      <c r="CQ24" s="627">
        <f t="shared" si="12"/>
        <v>0</v>
      </c>
      <c r="CR24" s="625">
        <f t="shared" si="12"/>
        <v>0</v>
      </c>
      <c r="CS24" s="625">
        <f t="shared" si="12"/>
        <v>0</v>
      </c>
      <c r="CT24" s="625">
        <v>0</v>
      </c>
      <c r="CU24" s="627">
        <f>CU71</f>
        <v>77.466677778666678</v>
      </c>
      <c r="CV24" s="627">
        <f>CV71</f>
        <v>0.4</v>
      </c>
      <c r="CW24" s="627">
        <f>CW71</f>
        <v>0</v>
      </c>
      <c r="CX24" s="627">
        <f>CX71</f>
        <v>0</v>
      </c>
      <c r="CY24" s="625">
        <f t="shared" si="7"/>
        <v>0</v>
      </c>
      <c r="CZ24" s="625">
        <f t="shared" si="7"/>
        <v>0</v>
      </c>
      <c r="DA24" s="625" t="s">
        <v>180</v>
      </c>
      <c r="DB24" s="116"/>
    </row>
    <row r="25" spans="1:106" ht="42" customHeight="1" x14ac:dyDescent="0.25">
      <c r="A25" s="34"/>
      <c r="B25" s="406" t="s">
        <v>1509</v>
      </c>
      <c r="C25" s="413" t="s">
        <v>99</v>
      </c>
      <c r="D25" s="399" t="s">
        <v>93</v>
      </c>
      <c r="E25" s="627">
        <f>E89</f>
        <v>0</v>
      </c>
      <c r="F25" s="627">
        <f>F89</f>
        <v>0</v>
      </c>
      <c r="G25" s="625">
        <f>G78</f>
        <v>0</v>
      </c>
      <c r="H25" s="625">
        <f>H89</f>
        <v>0</v>
      </c>
      <c r="I25" s="625">
        <f>I89</f>
        <v>0</v>
      </c>
      <c r="J25" s="625">
        <f>J89</f>
        <v>0</v>
      </c>
      <c r="K25" s="625">
        <f>K89</f>
        <v>0</v>
      </c>
      <c r="L25" s="625">
        <f t="shared" ref="L25:AW25" si="13">L78</f>
        <v>0</v>
      </c>
      <c r="M25" s="625">
        <f t="shared" si="13"/>
        <v>0</v>
      </c>
      <c r="N25" s="625">
        <f t="shared" si="13"/>
        <v>0</v>
      </c>
      <c r="O25" s="625">
        <f>O78</f>
        <v>0</v>
      </c>
      <c r="P25" s="625">
        <f t="shared" si="13"/>
        <v>0</v>
      </c>
      <c r="Q25" s="625">
        <f t="shared" si="13"/>
        <v>0</v>
      </c>
      <c r="R25" s="625">
        <f t="shared" si="13"/>
        <v>0</v>
      </c>
      <c r="S25" s="625">
        <f t="shared" si="13"/>
        <v>0</v>
      </c>
      <c r="T25" s="625">
        <f t="shared" si="13"/>
        <v>0</v>
      </c>
      <c r="U25" s="625">
        <f t="shared" si="13"/>
        <v>0</v>
      </c>
      <c r="V25" s="627">
        <f>V89</f>
        <v>0</v>
      </c>
      <c r="W25" s="627">
        <f>W89</f>
        <v>0</v>
      </c>
      <c r="X25" s="627">
        <f>X89</f>
        <v>0</v>
      </c>
      <c r="Y25" s="627">
        <f>Y89</f>
        <v>0</v>
      </c>
      <c r="Z25" s="627">
        <f t="shared" si="13"/>
        <v>0</v>
      </c>
      <c r="AA25" s="627">
        <f t="shared" si="13"/>
        <v>0</v>
      </c>
      <c r="AB25" s="627">
        <f t="shared" si="13"/>
        <v>0</v>
      </c>
      <c r="AC25" s="627">
        <f>AC89</f>
        <v>0</v>
      </c>
      <c r="AD25" s="627">
        <f>AD89</f>
        <v>0</v>
      </c>
      <c r="AE25" s="627">
        <f>AE89</f>
        <v>0</v>
      </c>
      <c r="AF25" s="627">
        <f>AF89</f>
        <v>0</v>
      </c>
      <c r="AG25" s="625">
        <f t="shared" si="13"/>
        <v>0</v>
      </c>
      <c r="AH25" s="625">
        <f t="shared" si="13"/>
        <v>0</v>
      </c>
      <c r="AI25" s="625">
        <f t="shared" si="13"/>
        <v>0</v>
      </c>
      <c r="AJ25" s="627">
        <f>AJ89</f>
        <v>0</v>
      </c>
      <c r="AK25" s="627">
        <f>AK89</f>
        <v>0</v>
      </c>
      <c r="AL25" s="627">
        <f>AL89</f>
        <v>0</v>
      </c>
      <c r="AM25" s="627">
        <f>AM89</f>
        <v>0</v>
      </c>
      <c r="AN25" s="627">
        <f t="shared" si="13"/>
        <v>0</v>
      </c>
      <c r="AO25" s="627">
        <f t="shared" si="13"/>
        <v>0</v>
      </c>
      <c r="AP25" s="627">
        <f t="shared" si="13"/>
        <v>0</v>
      </c>
      <c r="AQ25" s="627">
        <f>AQ89</f>
        <v>0</v>
      </c>
      <c r="AR25" s="627">
        <f>AR89</f>
        <v>0</v>
      </c>
      <c r="AS25" s="627">
        <f>AS89</f>
        <v>0</v>
      </c>
      <c r="AT25" s="625">
        <f>AT89</f>
        <v>0</v>
      </c>
      <c r="AU25" s="625">
        <f t="shared" si="13"/>
        <v>0</v>
      </c>
      <c r="AV25" s="625">
        <f t="shared" si="13"/>
        <v>0</v>
      </c>
      <c r="AW25" s="625">
        <f t="shared" si="13"/>
        <v>0</v>
      </c>
      <c r="AX25" s="627">
        <f>AX89</f>
        <v>0</v>
      </c>
      <c r="AY25" s="627">
        <f>AY89</f>
        <v>0</v>
      </c>
      <c r="AZ25" s="627">
        <f>AZ89</f>
        <v>0</v>
      </c>
      <c r="BA25" s="627">
        <f>BA89</f>
        <v>0</v>
      </c>
      <c r="BB25" s="627">
        <f t="shared" ref="BB25:BJ25" si="14">BB78</f>
        <v>0</v>
      </c>
      <c r="BC25" s="627">
        <f t="shared" si="14"/>
        <v>0</v>
      </c>
      <c r="BD25" s="627">
        <f t="shared" si="14"/>
        <v>0</v>
      </c>
      <c r="BE25" s="627">
        <f>BE89</f>
        <v>0</v>
      </c>
      <c r="BF25" s="627">
        <f>BF89</f>
        <v>0</v>
      </c>
      <c r="BG25" s="627">
        <f>BG89</f>
        <v>0</v>
      </c>
      <c r="BH25" s="627">
        <f>BH89</f>
        <v>0</v>
      </c>
      <c r="BI25" s="627">
        <f t="shared" si="14"/>
        <v>0</v>
      </c>
      <c r="BJ25" s="625">
        <f t="shared" si="14"/>
        <v>0</v>
      </c>
      <c r="BK25" s="625"/>
      <c r="BL25" s="627">
        <f>BL89</f>
        <v>0</v>
      </c>
      <c r="BM25" s="625">
        <f>BM89</f>
        <v>0</v>
      </c>
      <c r="BN25" s="625">
        <f>BN89</f>
        <v>0</v>
      </c>
      <c r="BO25" s="625">
        <f>BO89</f>
        <v>0</v>
      </c>
      <c r="BP25" s="625"/>
      <c r="BQ25" s="625"/>
      <c r="BR25" s="625"/>
      <c r="BS25" s="627">
        <f>BS89</f>
        <v>0</v>
      </c>
      <c r="BT25" s="625">
        <f>BT89</f>
        <v>0</v>
      </c>
      <c r="BU25" s="625">
        <f>BU89</f>
        <v>0</v>
      </c>
      <c r="BV25" s="625">
        <f>BV89</f>
        <v>0</v>
      </c>
      <c r="BW25" s="625"/>
      <c r="BX25" s="625"/>
      <c r="BY25" s="625"/>
      <c r="BZ25" s="627">
        <f>BZ89</f>
        <v>0</v>
      </c>
      <c r="CA25" s="627">
        <f>CA89</f>
        <v>0</v>
      </c>
      <c r="CB25" s="627">
        <f>CB89</f>
        <v>0</v>
      </c>
      <c r="CC25" s="627">
        <f>CC89</f>
        <v>0</v>
      </c>
      <c r="CD25" s="625"/>
      <c r="CE25" s="625"/>
      <c r="CF25" s="625"/>
      <c r="CG25" s="627">
        <f>CG89</f>
        <v>0</v>
      </c>
      <c r="CH25" s="627">
        <f>CH89</f>
        <v>0</v>
      </c>
      <c r="CI25" s="627">
        <f>CI89</f>
        <v>0</v>
      </c>
      <c r="CJ25" s="627">
        <f>CJ89</f>
        <v>0</v>
      </c>
      <c r="CK25" s="625"/>
      <c r="CL25" s="625"/>
      <c r="CM25" s="625">
        <v>0</v>
      </c>
      <c r="CN25" s="627">
        <f t="shared" ref="CN25:CS25" si="15">CN89</f>
        <v>0</v>
      </c>
      <c r="CO25" s="627">
        <f t="shared" si="15"/>
        <v>0</v>
      </c>
      <c r="CP25" s="627">
        <f t="shared" si="15"/>
        <v>0</v>
      </c>
      <c r="CQ25" s="627">
        <f t="shared" si="15"/>
        <v>0</v>
      </c>
      <c r="CR25" s="625">
        <f t="shared" si="15"/>
        <v>0</v>
      </c>
      <c r="CS25" s="625">
        <f t="shared" si="15"/>
        <v>0</v>
      </c>
      <c r="CT25" s="625">
        <v>0</v>
      </c>
      <c r="CU25" s="627">
        <f>CU89</f>
        <v>0</v>
      </c>
      <c r="CV25" s="627">
        <f>CV89</f>
        <v>0</v>
      </c>
      <c r="CW25" s="627">
        <f>CW89</f>
        <v>0</v>
      </c>
      <c r="CX25" s="627">
        <f>CX89</f>
        <v>0</v>
      </c>
      <c r="CY25" s="625">
        <f t="shared" si="7"/>
        <v>0</v>
      </c>
      <c r="CZ25" s="625">
        <f t="shared" si="7"/>
        <v>0</v>
      </c>
      <c r="DA25" s="625" t="s">
        <v>180</v>
      </c>
      <c r="DB25" s="116"/>
    </row>
    <row r="26" spans="1:106" ht="42" customHeight="1" x14ac:dyDescent="0.25">
      <c r="A26" s="34"/>
      <c r="B26" s="406" t="s">
        <v>1510</v>
      </c>
      <c r="C26" s="413" t="s">
        <v>101</v>
      </c>
      <c r="D26" s="399" t="s">
        <v>93</v>
      </c>
      <c r="E26" s="627">
        <f>E92</f>
        <v>39.418335533333341</v>
      </c>
      <c r="F26" s="627">
        <f>F92</f>
        <v>64.548333343333326</v>
      </c>
      <c r="G26" s="625">
        <v>0</v>
      </c>
      <c r="H26" s="625">
        <f>H92</f>
        <v>0</v>
      </c>
      <c r="I26" s="625">
        <f>I92</f>
        <v>0</v>
      </c>
      <c r="J26" s="625">
        <f>J92</f>
        <v>0</v>
      </c>
      <c r="K26" s="625">
        <f>K92</f>
        <v>0</v>
      </c>
      <c r="L26" s="625">
        <f t="shared" ref="L26:AW26" si="16">L87</f>
        <v>0</v>
      </c>
      <c r="M26" s="625">
        <f t="shared" si="16"/>
        <v>0</v>
      </c>
      <c r="N26" s="625">
        <f t="shared" si="16"/>
        <v>0</v>
      </c>
      <c r="O26" s="625">
        <f t="shared" si="16"/>
        <v>0</v>
      </c>
      <c r="P26" s="625">
        <f t="shared" si="16"/>
        <v>0</v>
      </c>
      <c r="Q26" s="625">
        <f t="shared" si="16"/>
        <v>0</v>
      </c>
      <c r="R26" s="625">
        <f t="shared" si="16"/>
        <v>0</v>
      </c>
      <c r="S26" s="625">
        <f t="shared" si="16"/>
        <v>0</v>
      </c>
      <c r="T26" s="625">
        <f t="shared" si="16"/>
        <v>0</v>
      </c>
      <c r="U26" s="625">
        <f t="shared" si="16"/>
        <v>0</v>
      </c>
      <c r="V26" s="627">
        <f>V92</f>
        <v>0</v>
      </c>
      <c r="W26" s="627">
        <f>W92</f>
        <v>0</v>
      </c>
      <c r="X26" s="627">
        <f>X92</f>
        <v>0</v>
      </c>
      <c r="Y26" s="627">
        <f>Y92</f>
        <v>0</v>
      </c>
      <c r="Z26" s="627">
        <f t="shared" si="16"/>
        <v>0</v>
      </c>
      <c r="AA26" s="627">
        <f t="shared" si="16"/>
        <v>0</v>
      </c>
      <c r="AB26" s="627">
        <f t="shared" si="16"/>
        <v>0</v>
      </c>
      <c r="AC26" s="627">
        <f>AC92</f>
        <v>0</v>
      </c>
      <c r="AD26" s="627">
        <f>AD92</f>
        <v>0</v>
      </c>
      <c r="AE26" s="627">
        <f>AE92</f>
        <v>0</v>
      </c>
      <c r="AF26" s="627">
        <f>AF92</f>
        <v>0</v>
      </c>
      <c r="AG26" s="625">
        <f t="shared" si="16"/>
        <v>0</v>
      </c>
      <c r="AH26" s="625">
        <f t="shared" si="16"/>
        <v>0</v>
      </c>
      <c r="AI26" s="625">
        <f t="shared" si="16"/>
        <v>0</v>
      </c>
      <c r="AJ26" s="627">
        <f>AJ92</f>
        <v>4.8450011000000002</v>
      </c>
      <c r="AK26" s="627">
        <f>AK92</f>
        <v>0</v>
      </c>
      <c r="AL26" s="627">
        <f>AL92</f>
        <v>0</v>
      </c>
      <c r="AM26" s="627">
        <f>AM92</f>
        <v>0.66</v>
      </c>
      <c r="AN26" s="627">
        <f t="shared" si="16"/>
        <v>0</v>
      </c>
      <c r="AO26" s="627">
        <f t="shared" si="16"/>
        <v>0</v>
      </c>
      <c r="AP26" s="627">
        <f t="shared" si="16"/>
        <v>0</v>
      </c>
      <c r="AQ26" s="627">
        <f>AQ92</f>
        <v>2.5866666666666669</v>
      </c>
      <c r="AR26" s="627">
        <f>AR92</f>
        <v>0</v>
      </c>
      <c r="AS26" s="627">
        <f>AS92</f>
        <v>0</v>
      </c>
      <c r="AT26" s="625">
        <f>AT92</f>
        <v>0.66</v>
      </c>
      <c r="AU26" s="625">
        <f t="shared" si="16"/>
        <v>0</v>
      </c>
      <c r="AV26" s="625">
        <f t="shared" si="16"/>
        <v>0</v>
      </c>
      <c r="AW26" s="625">
        <f t="shared" si="16"/>
        <v>0</v>
      </c>
      <c r="AX26" s="627">
        <f>AX92</f>
        <v>1.25</v>
      </c>
      <c r="AY26" s="627">
        <f>AY92</f>
        <v>0</v>
      </c>
      <c r="AZ26" s="627">
        <f>AZ92</f>
        <v>0</v>
      </c>
      <c r="BA26" s="627">
        <f>BA92</f>
        <v>0.35</v>
      </c>
      <c r="BB26" s="627">
        <f t="shared" ref="BB26:BJ26" si="17">BB87</f>
        <v>0</v>
      </c>
      <c r="BC26" s="627">
        <f t="shared" si="17"/>
        <v>0</v>
      </c>
      <c r="BD26" s="627">
        <f t="shared" si="17"/>
        <v>0</v>
      </c>
      <c r="BE26" s="627">
        <f>BE92</f>
        <v>0</v>
      </c>
      <c r="BF26" s="627">
        <f>BF92</f>
        <v>0</v>
      </c>
      <c r="BG26" s="627">
        <f>BG92</f>
        <v>0</v>
      </c>
      <c r="BH26" s="627">
        <f>BH92</f>
        <v>0</v>
      </c>
      <c r="BI26" s="627">
        <f t="shared" si="17"/>
        <v>0</v>
      </c>
      <c r="BJ26" s="625">
        <f t="shared" si="17"/>
        <v>0</v>
      </c>
      <c r="BK26" s="625"/>
      <c r="BL26" s="627">
        <f>BL92</f>
        <v>3.3333334333333333</v>
      </c>
      <c r="BM26" s="625">
        <f>BM92</f>
        <v>0</v>
      </c>
      <c r="BN26" s="625">
        <f>BN92</f>
        <v>0</v>
      </c>
      <c r="BO26" s="625">
        <f>BO92</f>
        <v>0</v>
      </c>
      <c r="BP26" s="625"/>
      <c r="BQ26" s="625"/>
      <c r="BR26" s="625"/>
      <c r="BS26" s="627">
        <f>BS92</f>
        <v>3.5950000100000001</v>
      </c>
      <c r="BT26" s="625">
        <f>BT92</f>
        <v>0</v>
      </c>
      <c r="BU26" s="625">
        <f>BU92</f>
        <v>0</v>
      </c>
      <c r="BV26" s="625">
        <f>BV92</f>
        <v>0</v>
      </c>
      <c r="BW26" s="625"/>
      <c r="BX26" s="625"/>
      <c r="BY26" s="625"/>
      <c r="BZ26" s="627">
        <f>BZ92</f>
        <v>29.990001000000003</v>
      </c>
      <c r="CA26" s="627">
        <f>CA92</f>
        <v>2</v>
      </c>
      <c r="CB26" s="627">
        <f>CB92</f>
        <v>0</v>
      </c>
      <c r="CC26" s="627">
        <f>CC92</f>
        <v>11.169</v>
      </c>
      <c r="CD26" s="625"/>
      <c r="CE26" s="625"/>
      <c r="CF26" s="625"/>
      <c r="CG26" s="627">
        <f>CG92</f>
        <v>31.240000010000003</v>
      </c>
      <c r="CH26" s="627">
        <f>CH92</f>
        <v>0</v>
      </c>
      <c r="CI26" s="627">
        <f>CI92</f>
        <v>0</v>
      </c>
      <c r="CJ26" s="627">
        <f>CJ92</f>
        <v>7.6479999999999997</v>
      </c>
      <c r="CK26" s="625"/>
      <c r="CL26" s="625"/>
      <c r="CM26" s="625">
        <v>0</v>
      </c>
      <c r="CN26" s="627">
        <f t="shared" ref="CN26:CS26" si="18">CN92</f>
        <v>39.418335533333341</v>
      </c>
      <c r="CO26" s="627">
        <f t="shared" si="18"/>
        <v>2</v>
      </c>
      <c r="CP26" s="627">
        <f t="shared" si="18"/>
        <v>0</v>
      </c>
      <c r="CQ26" s="627">
        <f t="shared" si="18"/>
        <v>12.179</v>
      </c>
      <c r="CR26" s="625">
        <f t="shared" si="18"/>
        <v>0</v>
      </c>
      <c r="CS26" s="625">
        <f t="shared" si="18"/>
        <v>0</v>
      </c>
      <c r="CT26" s="625">
        <v>0</v>
      </c>
      <c r="CU26" s="627">
        <f>CU92</f>
        <v>37.421666686666669</v>
      </c>
      <c r="CV26" s="627">
        <f>CV92</f>
        <v>0</v>
      </c>
      <c r="CW26" s="627">
        <f>CW92</f>
        <v>0</v>
      </c>
      <c r="CX26" s="627">
        <f>CX92</f>
        <v>8.3079999999999998</v>
      </c>
      <c r="CY26" s="625">
        <f t="shared" si="7"/>
        <v>0</v>
      </c>
      <c r="CZ26" s="625">
        <f t="shared" si="7"/>
        <v>0</v>
      </c>
      <c r="DA26" s="625" t="s">
        <v>180</v>
      </c>
      <c r="DB26" s="116"/>
    </row>
    <row r="27" spans="1:106" ht="42" customHeight="1" x14ac:dyDescent="0.25">
      <c r="A27" s="34"/>
      <c r="B27" s="406" t="s">
        <v>1511</v>
      </c>
      <c r="C27" s="413" t="s">
        <v>103</v>
      </c>
      <c r="D27" s="399" t="s">
        <v>93</v>
      </c>
      <c r="E27" s="627">
        <f>E101</f>
        <v>0</v>
      </c>
      <c r="F27" s="627">
        <f>F101</f>
        <v>0</v>
      </c>
      <c r="G27" s="625">
        <f t="shared" ref="G27:T27" si="19">G59</f>
        <v>0</v>
      </c>
      <c r="H27" s="625">
        <f t="shared" ref="H27:K30" si="20">H101</f>
        <v>0</v>
      </c>
      <c r="I27" s="625">
        <f t="shared" si="20"/>
        <v>0</v>
      </c>
      <c r="J27" s="625">
        <f t="shared" si="20"/>
        <v>0</v>
      </c>
      <c r="K27" s="625">
        <f t="shared" si="20"/>
        <v>0</v>
      </c>
      <c r="L27" s="625">
        <f t="shared" si="19"/>
        <v>0</v>
      </c>
      <c r="M27" s="625">
        <f t="shared" si="19"/>
        <v>0</v>
      </c>
      <c r="N27" s="625">
        <f t="shared" si="19"/>
        <v>0</v>
      </c>
      <c r="O27" s="625">
        <f>O88</f>
        <v>0</v>
      </c>
      <c r="P27" s="625">
        <f t="shared" si="19"/>
        <v>0</v>
      </c>
      <c r="Q27" s="625">
        <f t="shared" si="19"/>
        <v>0</v>
      </c>
      <c r="R27" s="625">
        <f t="shared" si="19"/>
        <v>0</v>
      </c>
      <c r="S27" s="625">
        <f t="shared" si="19"/>
        <v>0</v>
      </c>
      <c r="T27" s="625">
        <f t="shared" si="19"/>
        <v>0</v>
      </c>
      <c r="U27" s="625">
        <f>U88</f>
        <v>0</v>
      </c>
      <c r="V27" s="627">
        <f t="shared" ref="V27:Y28" si="21">V101</f>
        <v>0</v>
      </c>
      <c r="W27" s="627">
        <f t="shared" si="21"/>
        <v>0</v>
      </c>
      <c r="X27" s="627">
        <f t="shared" si="21"/>
        <v>0</v>
      </c>
      <c r="Y27" s="627">
        <f t="shared" si="21"/>
        <v>0</v>
      </c>
      <c r="Z27" s="627">
        <f>Z88</f>
        <v>0</v>
      </c>
      <c r="AA27" s="627">
        <f>AA88</f>
        <v>0</v>
      </c>
      <c r="AB27" s="627">
        <f>AB88</f>
        <v>0</v>
      </c>
      <c r="AC27" s="627">
        <f t="shared" ref="AC27:AF28" si="22">AC101</f>
        <v>0</v>
      </c>
      <c r="AD27" s="627">
        <f t="shared" si="22"/>
        <v>0</v>
      </c>
      <c r="AE27" s="627">
        <f t="shared" si="22"/>
        <v>0</v>
      </c>
      <c r="AF27" s="627">
        <f t="shared" si="22"/>
        <v>0</v>
      </c>
      <c r="AG27" s="625">
        <f>AG88</f>
        <v>0</v>
      </c>
      <c r="AH27" s="625">
        <f>AH88</f>
        <v>0</v>
      </c>
      <c r="AI27" s="625">
        <f>AI88</f>
        <v>0</v>
      </c>
      <c r="AJ27" s="627">
        <f t="shared" ref="AJ27:AM28" si="23">AJ101</f>
        <v>0</v>
      </c>
      <c r="AK27" s="627">
        <f t="shared" si="23"/>
        <v>0</v>
      </c>
      <c r="AL27" s="627">
        <f t="shared" si="23"/>
        <v>0</v>
      </c>
      <c r="AM27" s="627">
        <f t="shared" si="23"/>
        <v>0</v>
      </c>
      <c r="AN27" s="627">
        <f>AN88</f>
        <v>0</v>
      </c>
      <c r="AO27" s="627">
        <f>AO88</f>
        <v>0</v>
      </c>
      <c r="AP27" s="627">
        <f>AP88</f>
        <v>0</v>
      </c>
      <c r="AQ27" s="627">
        <f t="shared" ref="AQ27:AT28" si="24">AQ101</f>
        <v>0</v>
      </c>
      <c r="AR27" s="627">
        <f t="shared" si="24"/>
        <v>0</v>
      </c>
      <c r="AS27" s="627">
        <f t="shared" si="24"/>
        <v>0</v>
      </c>
      <c r="AT27" s="625">
        <f t="shared" si="24"/>
        <v>0</v>
      </c>
      <c r="AU27" s="625">
        <f>AU88</f>
        <v>0</v>
      </c>
      <c r="AV27" s="625">
        <f>AV88</f>
        <v>0</v>
      </c>
      <c r="AW27" s="625">
        <f>AW88</f>
        <v>0</v>
      </c>
      <c r="AX27" s="627">
        <f t="shared" ref="AX27:BA28" si="25">AX101</f>
        <v>0</v>
      </c>
      <c r="AY27" s="627">
        <f t="shared" si="25"/>
        <v>0</v>
      </c>
      <c r="AZ27" s="627">
        <f t="shared" si="25"/>
        <v>0</v>
      </c>
      <c r="BA27" s="627">
        <f t="shared" si="25"/>
        <v>0</v>
      </c>
      <c r="BB27" s="627">
        <f t="shared" ref="BB27:BJ27" si="26">BB88</f>
        <v>0</v>
      </c>
      <c r="BC27" s="627">
        <f t="shared" si="26"/>
        <v>0</v>
      </c>
      <c r="BD27" s="627">
        <f t="shared" si="26"/>
        <v>0</v>
      </c>
      <c r="BE27" s="627">
        <f t="shared" ref="BE27:BH28" si="27">BE101</f>
        <v>0</v>
      </c>
      <c r="BF27" s="627">
        <f t="shared" si="27"/>
        <v>0</v>
      </c>
      <c r="BG27" s="627">
        <f t="shared" si="27"/>
        <v>0</v>
      </c>
      <c r="BH27" s="627">
        <f t="shared" si="27"/>
        <v>0</v>
      </c>
      <c r="BI27" s="627">
        <f t="shared" si="26"/>
        <v>0</v>
      </c>
      <c r="BJ27" s="625">
        <f t="shared" si="26"/>
        <v>0</v>
      </c>
      <c r="BK27" s="625"/>
      <c r="BL27" s="627">
        <f t="shared" ref="BL27:BO28" si="28">BL101</f>
        <v>0</v>
      </c>
      <c r="BM27" s="625">
        <f t="shared" si="28"/>
        <v>0</v>
      </c>
      <c r="BN27" s="625">
        <f t="shared" si="28"/>
        <v>0</v>
      </c>
      <c r="BO27" s="625">
        <f t="shared" si="28"/>
        <v>0</v>
      </c>
      <c r="BP27" s="625"/>
      <c r="BQ27" s="625"/>
      <c r="BR27" s="625"/>
      <c r="BS27" s="627">
        <f t="shared" ref="BS27:BV28" si="29">BS101</f>
        <v>0</v>
      </c>
      <c r="BT27" s="625">
        <f t="shared" si="29"/>
        <v>0</v>
      </c>
      <c r="BU27" s="625">
        <f t="shared" si="29"/>
        <v>0</v>
      </c>
      <c r="BV27" s="625">
        <f t="shared" si="29"/>
        <v>0</v>
      </c>
      <c r="BW27" s="625"/>
      <c r="BX27" s="625"/>
      <c r="BY27" s="625"/>
      <c r="BZ27" s="627">
        <f t="shared" ref="BZ27:CC28" si="30">BZ101</f>
        <v>0</v>
      </c>
      <c r="CA27" s="627">
        <f t="shared" si="30"/>
        <v>0</v>
      </c>
      <c r="CB27" s="627">
        <f t="shared" si="30"/>
        <v>0</v>
      </c>
      <c r="CC27" s="627">
        <f t="shared" si="30"/>
        <v>0</v>
      </c>
      <c r="CD27" s="625"/>
      <c r="CE27" s="625"/>
      <c r="CF27" s="625"/>
      <c r="CG27" s="627">
        <f t="shared" ref="CG27:CJ28" si="31">CG101</f>
        <v>0</v>
      </c>
      <c r="CH27" s="627">
        <f t="shared" si="31"/>
        <v>0</v>
      </c>
      <c r="CI27" s="627">
        <f t="shared" si="31"/>
        <v>0</v>
      </c>
      <c r="CJ27" s="627">
        <f t="shared" si="31"/>
        <v>0</v>
      </c>
      <c r="CK27" s="625"/>
      <c r="CL27" s="625"/>
      <c r="CM27" s="625">
        <v>0</v>
      </c>
      <c r="CN27" s="627">
        <f>CN101</f>
        <v>0</v>
      </c>
      <c r="CO27" s="627">
        <f t="shared" ref="CO27:CS28" si="32">CO101</f>
        <v>0</v>
      </c>
      <c r="CP27" s="627">
        <f t="shared" si="32"/>
        <v>0</v>
      </c>
      <c r="CQ27" s="627">
        <f t="shared" si="32"/>
        <v>0</v>
      </c>
      <c r="CR27" s="625">
        <f t="shared" si="32"/>
        <v>0</v>
      </c>
      <c r="CS27" s="625">
        <f t="shared" si="32"/>
        <v>0</v>
      </c>
      <c r="CT27" s="625">
        <v>0</v>
      </c>
      <c r="CU27" s="627">
        <f t="shared" ref="CU27:CX28" si="33">CU101</f>
        <v>0</v>
      </c>
      <c r="CV27" s="627">
        <f t="shared" si="33"/>
        <v>0</v>
      </c>
      <c r="CW27" s="627">
        <f t="shared" si="33"/>
        <v>0</v>
      </c>
      <c r="CX27" s="627">
        <f t="shared" si="33"/>
        <v>0</v>
      </c>
      <c r="CY27" s="625">
        <f t="shared" si="7"/>
        <v>0</v>
      </c>
      <c r="CZ27" s="625">
        <f t="shared" si="7"/>
        <v>0</v>
      </c>
      <c r="DA27" s="625" t="s">
        <v>180</v>
      </c>
      <c r="DB27" s="116"/>
    </row>
    <row r="28" spans="1:106" ht="42" customHeight="1" x14ac:dyDescent="0.25">
      <c r="A28" s="34"/>
      <c r="B28" s="406" t="s">
        <v>1512</v>
      </c>
      <c r="C28" s="413" t="s">
        <v>105</v>
      </c>
      <c r="D28" s="399" t="s">
        <v>93</v>
      </c>
      <c r="E28" s="627">
        <f>E102</f>
        <v>0</v>
      </c>
      <c r="F28" s="627">
        <f>F102</f>
        <v>0</v>
      </c>
      <c r="G28" s="627">
        <f t="shared" ref="G28:AA28" si="34">G29+G42+G74+G78+G87+G88</f>
        <v>0</v>
      </c>
      <c r="H28" s="627">
        <f t="shared" si="20"/>
        <v>0</v>
      </c>
      <c r="I28" s="627">
        <f t="shared" si="20"/>
        <v>0</v>
      </c>
      <c r="J28" s="627">
        <f t="shared" si="20"/>
        <v>0</v>
      </c>
      <c r="K28" s="627">
        <f t="shared" si="20"/>
        <v>0</v>
      </c>
      <c r="L28" s="627">
        <f t="shared" si="34"/>
        <v>0</v>
      </c>
      <c r="M28" s="627">
        <f t="shared" si="34"/>
        <v>0</v>
      </c>
      <c r="N28" s="627">
        <f t="shared" si="34"/>
        <v>0</v>
      </c>
      <c r="O28" s="627">
        <f t="shared" si="34"/>
        <v>0</v>
      </c>
      <c r="P28" s="627">
        <f t="shared" si="34"/>
        <v>0</v>
      </c>
      <c r="Q28" s="627">
        <f t="shared" si="34"/>
        <v>0</v>
      </c>
      <c r="R28" s="627">
        <f t="shared" si="34"/>
        <v>0</v>
      </c>
      <c r="S28" s="627">
        <f t="shared" si="34"/>
        <v>0</v>
      </c>
      <c r="T28" s="627">
        <f t="shared" si="34"/>
        <v>0</v>
      </c>
      <c r="U28" s="627">
        <f t="shared" si="34"/>
        <v>0</v>
      </c>
      <c r="V28" s="627">
        <f t="shared" si="21"/>
        <v>0</v>
      </c>
      <c r="W28" s="627">
        <f t="shared" si="21"/>
        <v>0</v>
      </c>
      <c r="X28" s="627">
        <f t="shared" si="21"/>
        <v>0</v>
      </c>
      <c r="Y28" s="627">
        <f t="shared" si="21"/>
        <v>0</v>
      </c>
      <c r="Z28" s="627">
        <f t="shared" si="34"/>
        <v>0</v>
      </c>
      <c r="AA28" s="627">
        <f t="shared" si="34"/>
        <v>0</v>
      </c>
      <c r="AB28" s="627">
        <v>0</v>
      </c>
      <c r="AC28" s="627">
        <f t="shared" si="22"/>
        <v>0</v>
      </c>
      <c r="AD28" s="627">
        <f t="shared" si="22"/>
        <v>0</v>
      </c>
      <c r="AE28" s="627">
        <f t="shared" si="22"/>
        <v>0</v>
      </c>
      <c r="AF28" s="627">
        <f t="shared" si="22"/>
        <v>0</v>
      </c>
      <c r="AG28" s="627">
        <f t="shared" ref="AG28:AO28" si="35">AG29+AG42+AG74+AG78+AG87+AG88</f>
        <v>0</v>
      </c>
      <c r="AH28" s="627">
        <f t="shared" si="35"/>
        <v>0</v>
      </c>
      <c r="AI28" s="627">
        <f t="shared" si="35"/>
        <v>0</v>
      </c>
      <c r="AJ28" s="627">
        <f t="shared" si="23"/>
        <v>0</v>
      </c>
      <c r="AK28" s="627">
        <f t="shared" si="23"/>
        <v>0</v>
      </c>
      <c r="AL28" s="627">
        <f t="shared" si="23"/>
        <v>0</v>
      </c>
      <c r="AM28" s="627">
        <f t="shared" si="23"/>
        <v>0</v>
      </c>
      <c r="AN28" s="627">
        <f t="shared" si="35"/>
        <v>0</v>
      </c>
      <c r="AO28" s="627">
        <f t="shared" si="35"/>
        <v>0</v>
      </c>
      <c r="AP28" s="627">
        <v>0</v>
      </c>
      <c r="AQ28" s="627">
        <f t="shared" si="24"/>
        <v>0</v>
      </c>
      <c r="AR28" s="627">
        <f t="shared" si="24"/>
        <v>0</v>
      </c>
      <c r="AS28" s="627">
        <f t="shared" si="24"/>
        <v>0</v>
      </c>
      <c r="AT28" s="627">
        <f t="shared" si="24"/>
        <v>0</v>
      </c>
      <c r="AU28" s="627">
        <f t="shared" ref="AU28:BJ28" si="36">AU29+AU42+AU74+AU78+AU87+AU88</f>
        <v>0</v>
      </c>
      <c r="AV28" s="627">
        <f t="shared" si="36"/>
        <v>0</v>
      </c>
      <c r="AW28" s="627">
        <f t="shared" si="36"/>
        <v>0</v>
      </c>
      <c r="AX28" s="627">
        <f t="shared" si="25"/>
        <v>0</v>
      </c>
      <c r="AY28" s="627">
        <f t="shared" si="25"/>
        <v>0</v>
      </c>
      <c r="AZ28" s="627">
        <f t="shared" si="25"/>
        <v>0</v>
      </c>
      <c r="BA28" s="627">
        <f t="shared" si="25"/>
        <v>0</v>
      </c>
      <c r="BB28" s="627">
        <f t="shared" si="36"/>
        <v>0</v>
      </c>
      <c r="BC28" s="627">
        <f t="shared" si="36"/>
        <v>0</v>
      </c>
      <c r="BD28" s="627">
        <f t="shared" si="36"/>
        <v>0</v>
      </c>
      <c r="BE28" s="627">
        <f t="shared" si="27"/>
        <v>0</v>
      </c>
      <c r="BF28" s="627">
        <f t="shared" si="27"/>
        <v>0</v>
      </c>
      <c r="BG28" s="627">
        <f t="shared" si="27"/>
        <v>0</v>
      </c>
      <c r="BH28" s="627">
        <f t="shared" si="27"/>
        <v>0</v>
      </c>
      <c r="BI28" s="627">
        <f t="shared" si="36"/>
        <v>0</v>
      </c>
      <c r="BJ28" s="627">
        <f t="shared" si="36"/>
        <v>0</v>
      </c>
      <c r="BK28" s="627"/>
      <c r="BL28" s="627">
        <f t="shared" si="28"/>
        <v>0</v>
      </c>
      <c r="BM28" s="627">
        <f t="shared" si="28"/>
        <v>0</v>
      </c>
      <c r="BN28" s="627">
        <f t="shared" si="28"/>
        <v>0</v>
      </c>
      <c r="BO28" s="627">
        <f t="shared" si="28"/>
        <v>0</v>
      </c>
      <c r="BP28" s="627"/>
      <c r="BQ28" s="627"/>
      <c r="BR28" s="627"/>
      <c r="BS28" s="627">
        <f t="shared" si="29"/>
        <v>0</v>
      </c>
      <c r="BT28" s="627">
        <f t="shared" si="29"/>
        <v>0</v>
      </c>
      <c r="BU28" s="627">
        <f t="shared" si="29"/>
        <v>0</v>
      </c>
      <c r="BV28" s="627">
        <f t="shared" si="29"/>
        <v>0</v>
      </c>
      <c r="BW28" s="627"/>
      <c r="BX28" s="627"/>
      <c r="BY28" s="627"/>
      <c r="BZ28" s="627">
        <f t="shared" si="30"/>
        <v>0</v>
      </c>
      <c r="CA28" s="627">
        <f t="shared" si="30"/>
        <v>0</v>
      </c>
      <c r="CB28" s="627">
        <f t="shared" si="30"/>
        <v>0</v>
      </c>
      <c r="CC28" s="627">
        <f t="shared" si="30"/>
        <v>0</v>
      </c>
      <c r="CD28" s="627"/>
      <c r="CE28" s="627"/>
      <c r="CF28" s="627"/>
      <c r="CG28" s="627">
        <f t="shared" si="31"/>
        <v>0</v>
      </c>
      <c r="CH28" s="627">
        <f t="shared" si="31"/>
        <v>0</v>
      </c>
      <c r="CI28" s="627">
        <f t="shared" si="31"/>
        <v>0</v>
      </c>
      <c r="CJ28" s="627">
        <f t="shared" si="31"/>
        <v>0</v>
      </c>
      <c r="CK28" s="627"/>
      <c r="CL28" s="627"/>
      <c r="CM28" s="627">
        <f>CM29+CM42+CM74+CM78+CM87+CM88</f>
        <v>0</v>
      </c>
      <c r="CN28" s="627">
        <f>CN102</f>
        <v>0</v>
      </c>
      <c r="CO28" s="627">
        <f t="shared" si="32"/>
        <v>0</v>
      </c>
      <c r="CP28" s="627">
        <f t="shared" si="32"/>
        <v>0</v>
      </c>
      <c r="CQ28" s="627">
        <f t="shared" si="32"/>
        <v>0</v>
      </c>
      <c r="CR28" s="627">
        <f t="shared" si="32"/>
        <v>0</v>
      </c>
      <c r="CS28" s="627">
        <f t="shared" si="32"/>
        <v>0</v>
      </c>
      <c r="CT28" s="627">
        <f>CT29+CT42+CT74+CT78+CT87+CT88</f>
        <v>0</v>
      </c>
      <c r="CU28" s="627">
        <f t="shared" si="33"/>
        <v>0</v>
      </c>
      <c r="CV28" s="627">
        <f t="shared" si="33"/>
        <v>0</v>
      </c>
      <c r="CW28" s="627">
        <f t="shared" si="33"/>
        <v>0</v>
      </c>
      <c r="CX28" s="627">
        <f t="shared" si="33"/>
        <v>0</v>
      </c>
      <c r="CY28" s="627">
        <f>CY29+CY42+CY74+CY78+CY87+CY88</f>
        <v>0</v>
      </c>
      <c r="CZ28" s="627">
        <f>CZ29+CZ42+CZ74+CZ78+CZ87+CZ88</f>
        <v>0</v>
      </c>
      <c r="DA28" s="627" t="s">
        <v>180</v>
      </c>
      <c r="DB28" s="116"/>
    </row>
    <row r="29" spans="1:106" ht="42" customHeight="1" x14ac:dyDescent="0.25">
      <c r="A29" s="34"/>
      <c r="B29" s="406" t="s">
        <v>96</v>
      </c>
      <c r="C29" s="413" t="s">
        <v>1513</v>
      </c>
      <c r="D29" s="399" t="s">
        <v>93</v>
      </c>
      <c r="E29" s="627">
        <f>E30+E31+E32+E33+E34+E35+E36</f>
        <v>118.33666666666667</v>
      </c>
      <c r="F29" s="627">
        <f>F30+F31+F32+F33+F34+F35+F36</f>
        <v>108.62833333333333</v>
      </c>
      <c r="G29" s="627">
        <f>G30+G35+G38+G39</f>
        <v>0</v>
      </c>
      <c r="H29" s="627">
        <f t="shared" si="20"/>
        <v>0</v>
      </c>
      <c r="I29" s="627">
        <f t="shared" si="20"/>
        <v>0</v>
      </c>
      <c r="J29" s="627">
        <f t="shared" si="20"/>
        <v>0</v>
      </c>
      <c r="K29" s="627">
        <f t="shared" si="20"/>
        <v>0</v>
      </c>
      <c r="L29" s="627">
        <f t="shared" ref="L29:U29" si="37">L30+L35+L38+L39</f>
        <v>0</v>
      </c>
      <c r="M29" s="627">
        <f t="shared" si="37"/>
        <v>0</v>
      </c>
      <c r="N29" s="627">
        <f t="shared" si="37"/>
        <v>0</v>
      </c>
      <c r="O29" s="627">
        <f t="shared" si="37"/>
        <v>0</v>
      </c>
      <c r="P29" s="627">
        <f t="shared" si="37"/>
        <v>0</v>
      </c>
      <c r="Q29" s="627">
        <f t="shared" si="37"/>
        <v>0</v>
      </c>
      <c r="R29" s="627">
        <f t="shared" si="37"/>
        <v>0</v>
      </c>
      <c r="S29" s="627">
        <f t="shared" si="37"/>
        <v>0</v>
      </c>
      <c r="T29" s="627">
        <f t="shared" si="37"/>
        <v>0</v>
      </c>
      <c r="U29" s="627">
        <f t="shared" si="37"/>
        <v>0</v>
      </c>
      <c r="V29" s="627">
        <f>V30+V31+V32+V33+V34+V35+V36</f>
        <v>8.3333333333333339</v>
      </c>
      <c r="W29" s="627">
        <f>W30+W31+W32+W33+W34+W35+W36</f>
        <v>0</v>
      </c>
      <c r="X29" s="627">
        <f>X103</f>
        <v>0</v>
      </c>
      <c r="Y29" s="627">
        <f>Y30+Y31+Y32+Y33+Y34+Y35+Y36</f>
        <v>0</v>
      </c>
      <c r="Z29" s="627">
        <f t="shared" ref="Z29:AI29" si="38">Z30+Z35+Z38+Z39</f>
        <v>0</v>
      </c>
      <c r="AA29" s="627">
        <f t="shared" si="38"/>
        <v>0</v>
      </c>
      <c r="AB29" s="627">
        <f t="shared" si="38"/>
        <v>0</v>
      </c>
      <c r="AC29" s="627">
        <f>AC30+AC31+AC32+AC33+AC34+AC35+AC36</f>
        <v>0</v>
      </c>
      <c r="AD29" s="627">
        <f>AD30+AD31+AD32+AD33+AD34+AD35+AD36</f>
        <v>0</v>
      </c>
      <c r="AE29" s="627">
        <f>AE103</f>
        <v>0</v>
      </c>
      <c r="AF29" s="627">
        <f>AF30+AF31+AF32+AF33+AF34+AF35+AF36</f>
        <v>0</v>
      </c>
      <c r="AG29" s="627">
        <f t="shared" si="38"/>
        <v>0</v>
      </c>
      <c r="AH29" s="627">
        <f t="shared" si="38"/>
        <v>0</v>
      </c>
      <c r="AI29" s="627">
        <f t="shared" si="38"/>
        <v>0</v>
      </c>
      <c r="AJ29" s="627">
        <f>AJ30+AJ31+AJ32+AJ33+AJ34+AJ35+AJ36</f>
        <v>22.311666666666667</v>
      </c>
      <c r="AK29" s="627">
        <f>AK30+AK31+AK32+AK33+AK34+AK35+AK36</f>
        <v>0</v>
      </c>
      <c r="AL29" s="627">
        <f>AL103</f>
        <v>0</v>
      </c>
      <c r="AM29" s="627">
        <f>AM30+AM31+AM32+AM33+AM34+AM35+AM36</f>
        <v>0</v>
      </c>
      <c r="AN29" s="627">
        <f t="shared" ref="AN29:AW29" si="39">AN30+AN35+AN38+AN39</f>
        <v>0</v>
      </c>
      <c r="AO29" s="627">
        <f t="shared" si="39"/>
        <v>0</v>
      </c>
      <c r="AP29" s="627">
        <f t="shared" si="39"/>
        <v>0</v>
      </c>
      <c r="AQ29" s="627">
        <f>AQ30+AQ31+AQ32+AQ33+AQ34+AQ35+AQ36</f>
        <v>6.7741666666666678</v>
      </c>
      <c r="AR29" s="627">
        <f>AR30+AR31+AR32+AR33+AR34+AR35+AR36</f>
        <v>0</v>
      </c>
      <c r="AS29" s="627">
        <f>AS103</f>
        <v>0</v>
      </c>
      <c r="AT29" s="627">
        <f>AT30+AT31+AT32+AT33+AT34+AT35+AT36</f>
        <v>0</v>
      </c>
      <c r="AU29" s="627">
        <f t="shared" si="39"/>
        <v>0</v>
      </c>
      <c r="AV29" s="627">
        <f t="shared" si="39"/>
        <v>0</v>
      </c>
      <c r="AW29" s="627">
        <f t="shared" si="39"/>
        <v>0</v>
      </c>
      <c r="AX29" s="627">
        <f>AX30+AX31+AX32+AX33+AX34+AX35+AX36</f>
        <v>44.536666666666669</v>
      </c>
      <c r="AY29" s="627">
        <f>AY30+AY31+AY32+AY33+AY34+AY35+AY36</f>
        <v>0</v>
      </c>
      <c r="AZ29" s="627">
        <f>AZ103</f>
        <v>0</v>
      </c>
      <c r="BA29" s="627">
        <f>BA30+BA31+BA32+BA33+BA34+BA35+BA36</f>
        <v>0</v>
      </c>
      <c r="BB29" s="627">
        <f t="shared" ref="BB29:BJ29" si="40">BB30+BB35+BB38+BB39</f>
        <v>0</v>
      </c>
      <c r="BC29" s="627">
        <f t="shared" si="40"/>
        <v>0</v>
      </c>
      <c r="BD29" s="627">
        <f t="shared" si="40"/>
        <v>0</v>
      </c>
      <c r="BE29" s="627">
        <f>BE30+BE31+BE32+BE33+BE34+BE35+BE36</f>
        <v>74.240833333333342</v>
      </c>
      <c r="BF29" s="627">
        <f>BF30+BF31+BF32+BF33+BF34+BF35+BF36</f>
        <v>0</v>
      </c>
      <c r="BG29" s="627">
        <f>BG103</f>
        <v>0</v>
      </c>
      <c r="BH29" s="627">
        <f>BH30+BH31+BH32+BH33+BH34+BH35+BH36</f>
        <v>0</v>
      </c>
      <c r="BI29" s="627">
        <f t="shared" si="40"/>
        <v>0</v>
      </c>
      <c r="BJ29" s="627">
        <f t="shared" si="40"/>
        <v>0</v>
      </c>
      <c r="BK29" s="627"/>
      <c r="BL29" s="627">
        <f>BL30+BL31+BL32+BL33+BL34+BL35+BL36</f>
        <v>11.346666666666668</v>
      </c>
      <c r="BM29" s="627">
        <f>BM30+BM31+BM32+BM33+BM34+BM35+BM36</f>
        <v>0</v>
      </c>
      <c r="BN29" s="627">
        <f>BN103</f>
        <v>0</v>
      </c>
      <c r="BO29" s="627">
        <f>BO30+BO31+BO32+BO33+BO34+BO35+BO36</f>
        <v>0</v>
      </c>
      <c r="BP29" s="627"/>
      <c r="BQ29" s="627"/>
      <c r="BR29" s="627"/>
      <c r="BS29" s="627">
        <f>BS30+BS31+BS32+BS33+BS34+BS35+BS36</f>
        <v>11.346666666666668</v>
      </c>
      <c r="BT29" s="627">
        <f>BT30+BT31+BT32+BT33+BT34+BT35+BT36</f>
        <v>0</v>
      </c>
      <c r="BU29" s="627">
        <f>BU103</f>
        <v>0</v>
      </c>
      <c r="BV29" s="627">
        <f>BV30+BV31+BV32+BV33+BV34+BV35+BV36</f>
        <v>0</v>
      </c>
      <c r="BW29" s="627"/>
      <c r="BX29" s="627"/>
      <c r="BY29" s="627"/>
      <c r="BZ29" s="627">
        <f>BZ30+BZ31+BZ32+BZ33+BZ34+BZ35+BZ36</f>
        <v>24.035</v>
      </c>
      <c r="CA29" s="627">
        <f>CA30+CA31+CA32+CA33+CA34+CA35+CA36</f>
        <v>0</v>
      </c>
      <c r="CB29" s="627">
        <f>CB103</f>
        <v>0</v>
      </c>
      <c r="CC29" s="627">
        <f>CC30+CC31+CC32+CC33+CC34+CC35+CC36</f>
        <v>0</v>
      </c>
      <c r="CD29" s="627"/>
      <c r="CE29" s="627"/>
      <c r="CF29" s="627"/>
      <c r="CG29" s="627">
        <f>CG30+CG31+CG32+CG33+CG34+CG35+CG36</f>
        <v>24.035</v>
      </c>
      <c r="CH29" s="627">
        <f>CH30+CH31+CH32+CH33+CH34+CH35+CH36</f>
        <v>0</v>
      </c>
      <c r="CI29" s="627">
        <f>CI103</f>
        <v>0</v>
      </c>
      <c r="CJ29" s="627">
        <f>CJ30+CJ31+CJ32+CJ33+CJ34+CJ35+CJ36</f>
        <v>0</v>
      </c>
      <c r="CK29" s="627"/>
      <c r="CL29" s="627"/>
      <c r="CM29" s="627">
        <f>CM30+CM35+CM38+CM39</f>
        <v>0</v>
      </c>
      <c r="CN29" s="627">
        <f>CN30+CN31+CN32+CN33+CN34+CN35+CN36</f>
        <v>110.56333333333333</v>
      </c>
      <c r="CO29" s="627">
        <f t="shared" ref="CO29:CS30" si="41">CO103</f>
        <v>0</v>
      </c>
      <c r="CP29" s="627">
        <f t="shared" si="41"/>
        <v>0</v>
      </c>
      <c r="CQ29" s="627">
        <f t="shared" si="41"/>
        <v>0</v>
      </c>
      <c r="CR29" s="627">
        <f t="shared" si="41"/>
        <v>0</v>
      </c>
      <c r="CS29" s="627">
        <f t="shared" si="41"/>
        <v>0</v>
      </c>
      <c r="CT29" s="627">
        <f t="shared" ref="CT29:CZ29" si="42">CT30+CT35+CT38+CT39</f>
        <v>0</v>
      </c>
      <c r="CU29" s="627">
        <f>CU30+CU31+CU32+CU33+CU34+CU35+CU36</f>
        <v>116.39666666666666</v>
      </c>
      <c r="CV29" s="627">
        <f>CV30+CV31+CV32+CV33+CV34+CV35+CV36</f>
        <v>0</v>
      </c>
      <c r="CW29" s="627">
        <f>CW103</f>
        <v>0</v>
      </c>
      <c r="CX29" s="627">
        <f>CX30+CX31+CX32+CX33+CX34+CX35+CX36</f>
        <v>0</v>
      </c>
      <c r="CY29" s="627">
        <f t="shared" si="42"/>
        <v>0</v>
      </c>
      <c r="CZ29" s="627">
        <f t="shared" si="42"/>
        <v>0</v>
      </c>
      <c r="DA29" s="627" t="s">
        <v>180</v>
      </c>
      <c r="DB29" s="116"/>
    </row>
    <row r="30" spans="1:106" ht="42" customHeight="1" x14ac:dyDescent="0.25">
      <c r="A30" s="34"/>
      <c r="B30" s="406" t="s">
        <v>1514</v>
      </c>
      <c r="C30" s="413" t="s">
        <v>788</v>
      </c>
      <c r="D30" s="399" t="s">
        <v>93</v>
      </c>
      <c r="E30" s="627">
        <f>E104</f>
        <v>0</v>
      </c>
      <c r="F30" s="627">
        <f>F104</f>
        <v>0</v>
      </c>
      <c r="G30" s="627">
        <v>0</v>
      </c>
      <c r="H30" s="627">
        <f t="shared" si="20"/>
        <v>0</v>
      </c>
      <c r="I30" s="627">
        <f t="shared" si="20"/>
        <v>0</v>
      </c>
      <c r="J30" s="627">
        <f t="shared" si="20"/>
        <v>0</v>
      </c>
      <c r="K30" s="627">
        <f t="shared" si="20"/>
        <v>0</v>
      </c>
      <c r="L30" s="627">
        <f t="shared" ref="L30:U30" si="43">L31+L32+L33</f>
        <v>0</v>
      </c>
      <c r="M30" s="627">
        <f t="shared" si="43"/>
        <v>0</v>
      </c>
      <c r="N30" s="627">
        <f t="shared" si="43"/>
        <v>0</v>
      </c>
      <c r="O30" s="627">
        <f t="shared" si="43"/>
        <v>0</v>
      </c>
      <c r="P30" s="627">
        <f t="shared" si="43"/>
        <v>0</v>
      </c>
      <c r="Q30" s="627">
        <f t="shared" si="43"/>
        <v>0</v>
      </c>
      <c r="R30" s="627">
        <f t="shared" si="43"/>
        <v>0</v>
      </c>
      <c r="S30" s="627">
        <f t="shared" si="43"/>
        <v>0</v>
      </c>
      <c r="T30" s="627">
        <f t="shared" si="43"/>
        <v>0</v>
      </c>
      <c r="U30" s="627">
        <f t="shared" si="43"/>
        <v>0</v>
      </c>
      <c r="V30" s="627">
        <f>V104</f>
        <v>0</v>
      </c>
      <c r="W30" s="627">
        <f>W104</f>
        <v>0</v>
      </c>
      <c r="X30" s="627">
        <f>X104</f>
        <v>0</v>
      </c>
      <c r="Y30" s="627">
        <f>Y104</f>
        <v>0</v>
      </c>
      <c r="Z30" s="627">
        <f t="shared" ref="Z30:AI30" si="44">Z31+Z32+Z33</f>
        <v>0</v>
      </c>
      <c r="AA30" s="627">
        <f t="shared" si="44"/>
        <v>0</v>
      </c>
      <c r="AB30" s="627">
        <f t="shared" si="44"/>
        <v>0</v>
      </c>
      <c r="AC30" s="627">
        <f>AC104</f>
        <v>0</v>
      </c>
      <c r="AD30" s="627">
        <f>AD104</f>
        <v>0</v>
      </c>
      <c r="AE30" s="627">
        <f>AE104</f>
        <v>0</v>
      </c>
      <c r="AF30" s="627">
        <f>AF104</f>
        <v>0</v>
      </c>
      <c r="AG30" s="627">
        <f t="shared" si="44"/>
        <v>0</v>
      </c>
      <c r="AH30" s="627">
        <f t="shared" si="44"/>
        <v>0</v>
      </c>
      <c r="AI30" s="627">
        <f t="shared" si="44"/>
        <v>0</v>
      </c>
      <c r="AJ30" s="627">
        <f>AJ104</f>
        <v>0</v>
      </c>
      <c r="AK30" s="627">
        <f>AK104</f>
        <v>0</v>
      </c>
      <c r="AL30" s="627">
        <f>AL104</f>
        <v>0</v>
      </c>
      <c r="AM30" s="627">
        <f>AM104</f>
        <v>0</v>
      </c>
      <c r="AN30" s="627">
        <f t="shared" ref="AN30:AW30" si="45">AN31+AN32+AN33</f>
        <v>0</v>
      </c>
      <c r="AO30" s="627">
        <f t="shared" si="45"/>
        <v>0</v>
      </c>
      <c r="AP30" s="627">
        <f t="shared" si="45"/>
        <v>0</v>
      </c>
      <c r="AQ30" s="627">
        <f>AQ104</f>
        <v>0</v>
      </c>
      <c r="AR30" s="627">
        <f>AR104</f>
        <v>0</v>
      </c>
      <c r="AS30" s="627">
        <f>AS104</f>
        <v>0</v>
      </c>
      <c r="AT30" s="627">
        <f>AT104</f>
        <v>0</v>
      </c>
      <c r="AU30" s="627">
        <f t="shared" si="45"/>
        <v>0</v>
      </c>
      <c r="AV30" s="627">
        <f t="shared" si="45"/>
        <v>0</v>
      </c>
      <c r="AW30" s="627">
        <f t="shared" si="45"/>
        <v>0</v>
      </c>
      <c r="AX30" s="627">
        <f>AX104</f>
        <v>0</v>
      </c>
      <c r="AY30" s="627">
        <f>AY104</f>
        <v>0</v>
      </c>
      <c r="AZ30" s="627">
        <f>AZ104</f>
        <v>0</v>
      </c>
      <c r="BA30" s="627">
        <f>BA104</f>
        <v>0</v>
      </c>
      <c r="BB30" s="627">
        <f t="shared" ref="BB30:BJ30" si="46">BB31+BB32+BB33</f>
        <v>0</v>
      </c>
      <c r="BC30" s="627">
        <f t="shared" si="46"/>
        <v>0</v>
      </c>
      <c r="BD30" s="627">
        <f t="shared" si="46"/>
        <v>0</v>
      </c>
      <c r="BE30" s="627">
        <f>BE104</f>
        <v>0</v>
      </c>
      <c r="BF30" s="627">
        <f>BF104</f>
        <v>0</v>
      </c>
      <c r="BG30" s="627">
        <f>BG104</f>
        <v>0</v>
      </c>
      <c r="BH30" s="627">
        <f>BH104</f>
        <v>0</v>
      </c>
      <c r="BI30" s="627">
        <f t="shared" si="46"/>
        <v>0</v>
      </c>
      <c r="BJ30" s="627">
        <f t="shared" si="46"/>
        <v>0</v>
      </c>
      <c r="BK30" s="627"/>
      <c r="BL30" s="627">
        <f>BL104</f>
        <v>0</v>
      </c>
      <c r="BM30" s="627">
        <f>BM104</f>
        <v>0</v>
      </c>
      <c r="BN30" s="627">
        <f>BN104</f>
        <v>0</v>
      </c>
      <c r="BO30" s="627">
        <f>BO104</f>
        <v>0</v>
      </c>
      <c r="BP30" s="627"/>
      <c r="BQ30" s="627"/>
      <c r="BR30" s="627"/>
      <c r="BS30" s="627">
        <f>BS104</f>
        <v>0</v>
      </c>
      <c r="BT30" s="627">
        <f>BT104</f>
        <v>0</v>
      </c>
      <c r="BU30" s="627">
        <f>BU104</f>
        <v>0</v>
      </c>
      <c r="BV30" s="627">
        <f>BV104</f>
        <v>0</v>
      </c>
      <c r="BW30" s="627"/>
      <c r="BX30" s="627"/>
      <c r="BY30" s="627"/>
      <c r="BZ30" s="627">
        <f>BZ104</f>
        <v>0</v>
      </c>
      <c r="CA30" s="627">
        <f>CA104</f>
        <v>0</v>
      </c>
      <c r="CB30" s="627">
        <f>CB104</f>
        <v>0</v>
      </c>
      <c r="CC30" s="627">
        <f>CC104</f>
        <v>0</v>
      </c>
      <c r="CD30" s="627"/>
      <c r="CE30" s="627"/>
      <c r="CF30" s="627"/>
      <c r="CG30" s="627">
        <f>CG104</f>
        <v>0</v>
      </c>
      <c r="CH30" s="627">
        <f>CH104</f>
        <v>0</v>
      </c>
      <c r="CI30" s="627">
        <f>CI104</f>
        <v>0</v>
      </c>
      <c r="CJ30" s="627">
        <f>CJ104</f>
        <v>0</v>
      </c>
      <c r="CK30" s="627"/>
      <c r="CL30" s="627"/>
      <c r="CM30" s="627">
        <f>CM31+CM32+CM33</f>
        <v>0</v>
      </c>
      <c r="CN30" s="627">
        <f>CN104</f>
        <v>0</v>
      </c>
      <c r="CO30" s="627">
        <f t="shared" si="41"/>
        <v>0</v>
      </c>
      <c r="CP30" s="627">
        <f t="shared" si="41"/>
        <v>0</v>
      </c>
      <c r="CQ30" s="627">
        <f t="shared" si="41"/>
        <v>0</v>
      </c>
      <c r="CR30" s="627">
        <f t="shared" si="41"/>
        <v>0</v>
      </c>
      <c r="CS30" s="627">
        <f t="shared" si="41"/>
        <v>0</v>
      </c>
      <c r="CT30" s="627">
        <f t="shared" ref="CT30:CZ30" si="47">CT31+CT32+CT33</f>
        <v>0</v>
      </c>
      <c r="CU30" s="627">
        <f>CU104</f>
        <v>0</v>
      </c>
      <c r="CV30" s="627">
        <f>CV104</f>
        <v>0</v>
      </c>
      <c r="CW30" s="627">
        <f>CW104</f>
        <v>0</v>
      </c>
      <c r="CX30" s="627">
        <f>CX104</f>
        <v>0</v>
      </c>
      <c r="CY30" s="625">
        <f t="shared" si="47"/>
        <v>0</v>
      </c>
      <c r="CZ30" s="625">
        <f t="shared" si="47"/>
        <v>0</v>
      </c>
      <c r="DA30" s="627" t="s">
        <v>180</v>
      </c>
      <c r="DB30" s="116"/>
    </row>
    <row r="31" spans="1:106" ht="42" customHeight="1" outlineLevel="1" x14ac:dyDescent="0.25">
      <c r="A31" s="34"/>
      <c r="B31" s="406" t="s">
        <v>1515</v>
      </c>
      <c r="C31" s="413" t="s">
        <v>789</v>
      </c>
      <c r="D31" s="399" t="s">
        <v>93</v>
      </c>
      <c r="E31" s="627">
        <f>E118</f>
        <v>75.9375</v>
      </c>
      <c r="F31" s="627">
        <f>F118</f>
        <v>75.770833333333329</v>
      </c>
      <c r="G31" s="625">
        <v>0</v>
      </c>
      <c r="H31" s="610">
        <f>H118</f>
        <v>0</v>
      </c>
      <c r="I31" s="610">
        <f>I118</f>
        <v>0</v>
      </c>
      <c r="J31" s="610">
        <f>J118</f>
        <v>0</v>
      </c>
      <c r="K31" s="610">
        <f>K118</f>
        <v>0</v>
      </c>
      <c r="L31" s="610">
        <v>0</v>
      </c>
      <c r="M31" s="610">
        <v>0</v>
      </c>
      <c r="N31" s="610">
        <v>0</v>
      </c>
      <c r="O31" s="610">
        <v>0</v>
      </c>
      <c r="P31" s="610">
        <v>0</v>
      </c>
      <c r="Q31" s="610">
        <v>0</v>
      </c>
      <c r="R31" s="610">
        <v>0</v>
      </c>
      <c r="S31" s="610">
        <v>0</v>
      </c>
      <c r="T31" s="610">
        <v>0</v>
      </c>
      <c r="U31" s="610">
        <v>0</v>
      </c>
      <c r="V31" s="396">
        <f>V118</f>
        <v>0</v>
      </c>
      <c r="W31" s="396">
        <f>W118</f>
        <v>0</v>
      </c>
      <c r="X31" s="396">
        <f>X118</f>
        <v>0</v>
      </c>
      <c r="Y31" s="396">
        <f>Y118</f>
        <v>0</v>
      </c>
      <c r="Z31" s="396">
        <v>0</v>
      </c>
      <c r="AA31" s="396">
        <v>0</v>
      </c>
      <c r="AB31" s="396">
        <v>0</v>
      </c>
      <c r="AC31" s="396">
        <f>AC118</f>
        <v>0</v>
      </c>
      <c r="AD31" s="396">
        <f>AD118</f>
        <v>0</v>
      </c>
      <c r="AE31" s="396">
        <f>AE118</f>
        <v>0</v>
      </c>
      <c r="AF31" s="396">
        <f>AF118</f>
        <v>0</v>
      </c>
      <c r="AG31" s="610">
        <v>0</v>
      </c>
      <c r="AH31" s="610">
        <v>0</v>
      </c>
      <c r="AI31" s="610">
        <v>0</v>
      </c>
      <c r="AJ31" s="396">
        <f>AJ118</f>
        <v>0</v>
      </c>
      <c r="AK31" s="396">
        <f>AK118</f>
        <v>0</v>
      </c>
      <c r="AL31" s="396">
        <f>AL118</f>
        <v>0</v>
      </c>
      <c r="AM31" s="396">
        <f>AM118</f>
        <v>0</v>
      </c>
      <c r="AN31" s="396">
        <v>0</v>
      </c>
      <c r="AO31" s="396">
        <v>0</v>
      </c>
      <c r="AP31" s="396">
        <v>0</v>
      </c>
      <c r="AQ31" s="396">
        <f>AQ118</f>
        <v>0</v>
      </c>
      <c r="AR31" s="396">
        <f>AR118</f>
        <v>0</v>
      </c>
      <c r="AS31" s="396">
        <f>AS118</f>
        <v>0</v>
      </c>
      <c r="AT31" s="610">
        <f>AT118</f>
        <v>0</v>
      </c>
      <c r="AU31" s="610">
        <v>0</v>
      </c>
      <c r="AV31" s="610">
        <v>0</v>
      </c>
      <c r="AW31" s="625">
        <v>0</v>
      </c>
      <c r="AX31" s="396">
        <f>AX118</f>
        <v>35.701666666666668</v>
      </c>
      <c r="AY31" s="396">
        <f>AY118</f>
        <v>0</v>
      </c>
      <c r="AZ31" s="396">
        <f>AZ118</f>
        <v>0</v>
      </c>
      <c r="BA31" s="396">
        <f>BA118</f>
        <v>0</v>
      </c>
      <c r="BB31" s="396">
        <v>0</v>
      </c>
      <c r="BC31" s="396">
        <v>0</v>
      </c>
      <c r="BD31" s="396">
        <v>0</v>
      </c>
      <c r="BE31" s="396">
        <f>BE118</f>
        <v>35.701666666666668</v>
      </c>
      <c r="BF31" s="396">
        <f>BF118</f>
        <v>0</v>
      </c>
      <c r="BG31" s="396">
        <f>BG118</f>
        <v>0</v>
      </c>
      <c r="BH31" s="396">
        <f>BH118</f>
        <v>0</v>
      </c>
      <c r="BI31" s="396">
        <v>0</v>
      </c>
      <c r="BJ31" s="610">
        <v>0</v>
      </c>
      <c r="BK31" s="610"/>
      <c r="BL31" s="396">
        <f>BL118</f>
        <v>11.346666666666668</v>
      </c>
      <c r="BM31" s="610">
        <f>BM118</f>
        <v>0</v>
      </c>
      <c r="BN31" s="610">
        <f>BN118</f>
        <v>0</v>
      </c>
      <c r="BO31" s="610">
        <f>BO118</f>
        <v>0</v>
      </c>
      <c r="BP31" s="610"/>
      <c r="BQ31" s="610"/>
      <c r="BR31" s="610"/>
      <c r="BS31" s="396">
        <f>BS118</f>
        <v>11.346666666666668</v>
      </c>
      <c r="BT31" s="610">
        <f>BT118</f>
        <v>0</v>
      </c>
      <c r="BU31" s="610">
        <f>BU118</f>
        <v>0</v>
      </c>
      <c r="BV31" s="610">
        <f>BV118</f>
        <v>0</v>
      </c>
      <c r="BW31" s="610"/>
      <c r="BX31" s="610"/>
      <c r="BY31" s="610"/>
      <c r="BZ31" s="396">
        <f>BZ118</f>
        <v>24.035</v>
      </c>
      <c r="CA31" s="396">
        <f>CA118</f>
        <v>0</v>
      </c>
      <c r="CB31" s="396">
        <f>CB118</f>
        <v>0</v>
      </c>
      <c r="CC31" s="396">
        <f>CC118</f>
        <v>0</v>
      </c>
      <c r="CD31" s="610"/>
      <c r="CE31" s="610"/>
      <c r="CF31" s="610"/>
      <c r="CG31" s="396">
        <f>CG118</f>
        <v>24.035</v>
      </c>
      <c r="CH31" s="396">
        <f>CH118</f>
        <v>0</v>
      </c>
      <c r="CI31" s="396">
        <f>CI118</f>
        <v>0</v>
      </c>
      <c r="CJ31" s="396">
        <f>CJ118</f>
        <v>0</v>
      </c>
      <c r="CK31" s="610"/>
      <c r="CL31" s="610"/>
      <c r="CM31" s="610">
        <v>0</v>
      </c>
      <c r="CN31" s="396">
        <f t="shared" ref="CN31:CS31" si="48">CN118</f>
        <v>71.083333333333329</v>
      </c>
      <c r="CO31" s="396">
        <f t="shared" si="48"/>
        <v>0</v>
      </c>
      <c r="CP31" s="396">
        <f t="shared" si="48"/>
        <v>0</v>
      </c>
      <c r="CQ31" s="396">
        <f t="shared" si="48"/>
        <v>0</v>
      </c>
      <c r="CR31" s="610">
        <f t="shared" si="48"/>
        <v>0</v>
      </c>
      <c r="CS31" s="610">
        <f t="shared" si="48"/>
        <v>0</v>
      </c>
      <c r="CT31" s="610">
        <v>0</v>
      </c>
      <c r="CU31" s="396">
        <f>CU118</f>
        <v>71.083333333333329</v>
      </c>
      <c r="CV31" s="610">
        <f>CV118</f>
        <v>0</v>
      </c>
      <c r="CW31" s="610">
        <f>CW118</f>
        <v>0</v>
      </c>
      <c r="CX31" s="610">
        <f>CX118</f>
        <v>0</v>
      </c>
      <c r="CY31" s="610">
        <v>0</v>
      </c>
      <c r="CZ31" s="610">
        <v>0</v>
      </c>
      <c r="DA31" s="625" t="s">
        <v>180</v>
      </c>
      <c r="DB31" s="116"/>
    </row>
    <row r="32" spans="1:106" ht="42" customHeight="1" outlineLevel="1" x14ac:dyDescent="0.25">
      <c r="A32" s="34"/>
      <c r="B32" s="406" t="s">
        <v>1516</v>
      </c>
      <c r="C32" s="413" t="s">
        <v>790</v>
      </c>
      <c r="D32" s="399" t="s">
        <v>93</v>
      </c>
      <c r="E32" s="396">
        <f>E127</f>
        <v>42.399166666666666</v>
      </c>
      <c r="F32" s="396">
        <f>F127</f>
        <v>32.857500000000002</v>
      </c>
      <c r="G32" s="610">
        <v>0</v>
      </c>
      <c r="H32" s="610">
        <f>H127</f>
        <v>0</v>
      </c>
      <c r="I32" s="610">
        <f>I127</f>
        <v>0</v>
      </c>
      <c r="J32" s="610">
        <f>J127</f>
        <v>0</v>
      </c>
      <c r="K32" s="610">
        <f>K127</f>
        <v>0</v>
      </c>
      <c r="L32" s="610">
        <v>0</v>
      </c>
      <c r="M32" s="610">
        <v>0</v>
      </c>
      <c r="N32" s="610">
        <v>0</v>
      </c>
      <c r="O32" s="610">
        <v>0</v>
      </c>
      <c r="P32" s="610">
        <v>0</v>
      </c>
      <c r="Q32" s="610">
        <v>0</v>
      </c>
      <c r="R32" s="610">
        <v>0</v>
      </c>
      <c r="S32" s="610">
        <v>0</v>
      </c>
      <c r="T32" s="610">
        <v>0</v>
      </c>
      <c r="U32" s="610">
        <v>0</v>
      </c>
      <c r="V32" s="396">
        <f>V127</f>
        <v>8.3333333333333339</v>
      </c>
      <c r="W32" s="396">
        <f>W127</f>
        <v>0</v>
      </c>
      <c r="X32" s="396">
        <f>X127</f>
        <v>0</v>
      </c>
      <c r="Y32" s="396">
        <f>Y127</f>
        <v>0</v>
      </c>
      <c r="Z32" s="396">
        <v>0</v>
      </c>
      <c r="AA32" s="396">
        <v>0</v>
      </c>
      <c r="AB32" s="396">
        <v>0</v>
      </c>
      <c r="AC32" s="396">
        <f>AC127</f>
        <v>0</v>
      </c>
      <c r="AD32" s="396">
        <f>AD127</f>
        <v>0</v>
      </c>
      <c r="AE32" s="396">
        <f>AE127</f>
        <v>0</v>
      </c>
      <c r="AF32" s="396">
        <f>AF127</f>
        <v>0</v>
      </c>
      <c r="AG32" s="610">
        <v>0</v>
      </c>
      <c r="AH32" s="610">
        <v>0</v>
      </c>
      <c r="AI32" s="610">
        <v>0</v>
      </c>
      <c r="AJ32" s="396">
        <f>AJ127</f>
        <v>22.311666666666667</v>
      </c>
      <c r="AK32" s="396">
        <f>AK127</f>
        <v>0</v>
      </c>
      <c r="AL32" s="396">
        <f>AL127</f>
        <v>0</v>
      </c>
      <c r="AM32" s="396">
        <f>AM127</f>
        <v>0</v>
      </c>
      <c r="AN32" s="396">
        <v>0</v>
      </c>
      <c r="AO32" s="396">
        <v>0</v>
      </c>
      <c r="AP32" s="396">
        <v>0</v>
      </c>
      <c r="AQ32" s="396">
        <f>AQ127</f>
        <v>2.7533333333333334</v>
      </c>
      <c r="AR32" s="396">
        <f>AR127</f>
        <v>0</v>
      </c>
      <c r="AS32" s="396">
        <f>AS127</f>
        <v>0</v>
      </c>
      <c r="AT32" s="610">
        <f>AT127</f>
        <v>0</v>
      </c>
      <c r="AU32" s="610">
        <v>0</v>
      </c>
      <c r="AV32" s="610">
        <v>0</v>
      </c>
      <c r="AW32" s="610">
        <v>0</v>
      </c>
      <c r="AX32" s="396">
        <f>AX127</f>
        <v>8.8350000000000009</v>
      </c>
      <c r="AY32" s="396">
        <f>AY127</f>
        <v>0</v>
      </c>
      <c r="AZ32" s="396">
        <f>AZ127</f>
        <v>0</v>
      </c>
      <c r="BA32" s="396">
        <f>BA127</f>
        <v>0</v>
      </c>
      <c r="BB32" s="396">
        <v>0</v>
      </c>
      <c r="BC32" s="396">
        <v>0</v>
      </c>
      <c r="BD32" s="396">
        <v>0</v>
      </c>
      <c r="BE32" s="396">
        <f>BE127</f>
        <v>27.185000000000002</v>
      </c>
      <c r="BF32" s="396">
        <f>BF127</f>
        <v>0</v>
      </c>
      <c r="BG32" s="396">
        <f>BG127</f>
        <v>0</v>
      </c>
      <c r="BH32" s="396">
        <f>BH127</f>
        <v>0</v>
      </c>
      <c r="BI32" s="396">
        <v>0</v>
      </c>
      <c r="BJ32" s="610">
        <v>0</v>
      </c>
      <c r="BK32" s="610"/>
      <c r="BL32" s="396">
        <f>BL127</f>
        <v>0</v>
      </c>
      <c r="BM32" s="610">
        <f>BM127</f>
        <v>0</v>
      </c>
      <c r="BN32" s="610">
        <f>BN127</f>
        <v>0</v>
      </c>
      <c r="BO32" s="610">
        <f>BO127</f>
        <v>0</v>
      </c>
      <c r="BP32" s="610"/>
      <c r="BQ32" s="610"/>
      <c r="BR32" s="610"/>
      <c r="BS32" s="396">
        <f>BS127</f>
        <v>0</v>
      </c>
      <c r="BT32" s="610">
        <f>BT127</f>
        <v>0</v>
      </c>
      <c r="BU32" s="610">
        <f>BU127</f>
        <v>0</v>
      </c>
      <c r="BV32" s="610">
        <f>BV127</f>
        <v>0</v>
      </c>
      <c r="BW32" s="610"/>
      <c r="BX32" s="610"/>
      <c r="BY32" s="610"/>
      <c r="BZ32" s="396">
        <f>BZ127</f>
        <v>0</v>
      </c>
      <c r="CA32" s="396">
        <f>CA127</f>
        <v>0</v>
      </c>
      <c r="CB32" s="396">
        <f>CB127</f>
        <v>0</v>
      </c>
      <c r="CC32" s="396">
        <f>CC127</f>
        <v>0</v>
      </c>
      <c r="CD32" s="610"/>
      <c r="CE32" s="610"/>
      <c r="CF32" s="610"/>
      <c r="CG32" s="396">
        <f>CG127</f>
        <v>0</v>
      </c>
      <c r="CH32" s="396">
        <f>CH127</f>
        <v>0</v>
      </c>
      <c r="CI32" s="396">
        <f>CI127</f>
        <v>0</v>
      </c>
      <c r="CJ32" s="396">
        <f>CJ127</f>
        <v>0</v>
      </c>
      <c r="CK32" s="610"/>
      <c r="CL32" s="610"/>
      <c r="CM32" s="610">
        <v>0</v>
      </c>
      <c r="CN32" s="396">
        <f t="shared" ref="CN32:CS32" si="49">CN127</f>
        <v>39.479999999999997</v>
      </c>
      <c r="CO32" s="396">
        <f t="shared" si="49"/>
        <v>0</v>
      </c>
      <c r="CP32" s="396">
        <f t="shared" si="49"/>
        <v>0</v>
      </c>
      <c r="CQ32" s="396">
        <f t="shared" si="49"/>
        <v>0</v>
      </c>
      <c r="CR32" s="610">
        <f t="shared" si="49"/>
        <v>0</v>
      </c>
      <c r="CS32" s="610">
        <f t="shared" si="49"/>
        <v>0</v>
      </c>
      <c r="CT32" s="610">
        <v>0</v>
      </c>
      <c r="CU32" s="396">
        <f>CU127</f>
        <v>29.938333333333336</v>
      </c>
      <c r="CV32" s="610">
        <f>CV127</f>
        <v>0</v>
      </c>
      <c r="CW32" s="610">
        <f>CW127</f>
        <v>0</v>
      </c>
      <c r="CX32" s="610">
        <f>CX127</f>
        <v>0</v>
      </c>
      <c r="CY32" s="610">
        <v>0</v>
      </c>
      <c r="CZ32" s="610">
        <v>0</v>
      </c>
      <c r="DA32" s="625" t="s">
        <v>180</v>
      </c>
      <c r="DB32" s="116"/>
    </row>
    <row r="33" spans="1:128" s="88" customFormat="1" ht="42" customHeight="1" outlineLevel="1" x14ac:dyDescent="0.25">
      <c r="A33" s="34"/>
      <c r="B33" s="406" t="s">
        <v>1517</v>
      </c>
      <c r="C33" s="413" t="s">
        <v>791</v>
      </c>
      <c r="D33" s="399" t="s">
        <v>93</v>
      </c>
      <c r="E33" s="396">
        <f>E135</f>
        <v>0</v>
      </c>
      <c r="F33" s="396">
        <f>F135</f>
        <v>0</v>
      </c>
      <c r="G33" s="610">
        <v>0</v>
      </c>
      <c r="H33" s="610">
        <f>H135</f>
        <v>0</v>
      </c>
      <c r="I33" s="610">
        <f>I135</f>
        <v>0</v>
      </c>
      <c r="J33" s="610">
        <f>J135</f>
        <v>0</v>
      </c>
      <c r="K33" s="610">
        <f>K135</f>
        <v>0</v>
      </c>
      <c r="L33" s="610">
        <v>0</v>
      </c>
      <c r="M33" s="610">
        <v>0</v>
      </c>
      <c r="N33" s="610">
        <v>0</v>
      </c>
      <c r="O33" s="610">
        <v>0</v>
      </c>
      <c r="P33" s="610">
        <v>0</v>
      </c>
      <c r="Q33" s="610">
        <v>0</v>
      </c>
      <c r="R33" s="610">
        <v>0</v>
      </c>
      <c r="S33" s="610">
        <v>0</v>
      </c>
      <c r="T33" s="610">
        <v>0</v>
      </c>
      <c r="U33" s="610">
        <v>0</v>
      </c>
      <c r="V33" s="396">
        <f>V135</f>
        <v>0</v>
      </c>
      <c r="W33" s="396">
        <f>W135</f>
        <v>0</v>
      </c>
      <c r="X33" s="396">
        <f>X135</f>
        <v>0</v>
      </c>
      <c r="Y33" s="396">
        <f>Y135</f>
        <v>0</v>
      </c>
      <c r="Z33" s="396">
        <v>0</v>
      </c>
      <c r="AA33" s="396">
        <v>0</v>
      </c>
      <c r="AB33" s="396">
        <v>0</v>
      </c>
      <c r="AC33" s="396">
        <f>AC135</f>
        <v>0</v>
      </c>
      <c r="AD33" s="396">
        <f>AD135</f>
        <v>0</v>
      </c>
      <c r="AE33" s="396">
        <f>AE135</f>
        <v>0</v>
      </c>
      <c r="AF33" s="396">
        <f>AF135</f>
        <v>0</v>
      </c>
      <c r="AG33" s="610">
        <v>0</v>
      </c>
      <c r="AH33" s="610">
        <v>0</v>
      </c>
      <c r="AI33" s="610">
        <f>SUBTOTAL(9,AI34)</f>
        <v>0</v>
      </c>
      <c r="AJ33" s="396">
        <f>AJ135</f>
        <v>0</v>
      </c>
      <c r="AK33" s="396">
        <f>AK135</f>
        <v>0</v>
      </c>
      <c r="AL33" s="396">
        <f>AL135</f>
        <v>0</v>
      </c>
      <c r="AM33" s="396">
        <f>AM135</f>
        <v>0</v>
      </c>
      <c r="AN33" s="396">
        <f t="shared" ref="AN33:AW33" si="50">SUBTOTAL(9,AN34)</f>
        <v>0</v>
      </c>
      <c r="AO33" s="396">
        <f t="shared" si="50"/>
        <v>0</v>
      </c>
      <c r="AP33" s="396">
        <f t="shared" si="50"/>
        <v>0</v>
      </c>
      <c r="AQ33" s="396">
        <f>AQ135</f>
        <v>0</v>
      </c>
      <c r="AR33" s="396">
        <f>AR135</f>
        <v>0</v>
      </c>
      <c r="AS33" s="396">
        <f>AS135</f>
        <v>0</v>
      </c>
      <c r="AT33" s="610">
        <f>AT135</f>
        <v>0</v>
      </c>
      <c r="AU33" s="610">
        <f t="shared" si="50"/>
        <v>0</v>
      </c>
      <c r="AV33" s="610">
        <f t="shared" si="50"/>
        <v>0</v>
      </c>
      <c r="AW33" s="610">
        <f t="shared" si="50"/>
        <v>0</v>
      </c>
      <c r="AX33" s="396">
        <f>AX135</f>
        <v>0</v>
      </c>
      <c r="AY33" s="396">
        <f>AY135</f>
        <v>0</v>
      </c>
      <c r="AZ33" s="396">
        <f>AZ135</f>
        <v>0</v>
      </c>
      <c r="BA33" s="396">
        <f>BA135</f>
        <v>0</v>
      </c>
      <c r="BB33" s="396">
        <f t="shared" ref="BB33:BJ33" si="51">SUBTOTAL(9,BB34)</f>
        <v>0</v>
      </c>
      <c r="BC33" s="396">
        <f t="shared" si="51"/>
        <v>0</v>
      </c>
      <c r="BD33" s="396">
        <f t="shared" si="51"/>
        <v>0</v>
      </c>
      <c r="BE33" s="396">
        <f>BE135</f>
        <v>0</v>
      </c>
      <c r="BF33" s="396">
        <f>BF135</f>
        <v>0</v>
      </c>
      <c r="BG33" s="396">
        <f>BG135</f>
        <v>0</v>
      </c>
      <c r="BH33" s="396">
        <f>BH135</f>
        <v>0</v>
      </c>
      <c r="BI33" s="396">
        <f t="shared" si="51"/>
        <v>0</v>
      </c>
      <c r="BJ33" s="610">
        <f t="shared" si="51"/>
        <v>0</v>
      </c>
      <c r="BK33" s="610"/>
      <c r="BL33" s="396">
        <f>BL135</f>
        <v>0</v>
      </c>
      <c r="BM33" s="610">
        <f>BM135</f>
        <v>0</v>
      </c>
      <c r="BN33" s="610">
        <f>BN135</f>
        <v>0</v>
      </c>
      <c r="BO33" s="610">
        <f>BO135</f>
        <v>0</v>
      </c>
      <c r="BP33" s="610"/>
      <c r="BQ33" s="610"/>
      <c r="BR33" s="610"/>
      <c r="BS33" s="396">
        <f>BS135</f>
        <v>0</v>
      </c>
      <c r="BT33" s="610">
        <f>BT135</f>
        <v>0</v>
      </c>
      <c r="BU33" s="610">
        <f>BU135</f>
        <v>0</v>
      </c>
      <c r="BV33" s="610">
        <f>BV135</f>
        <v>0</v>
      </c>
      <c r="BW33" s="610"/>
      <c r="BX33" s="610"/>
      <c r="BY33" s="610"/>
      <c r="BZ33" s="396">
        <f>BZ135</f>
        <v>0</v>
      </c>
      <c r="CA33" s="396">
        <f>CA135</f>
        <v>0</v>
      </c>
      <c r="CB33" s="396">
        <f>CB135</f>
        <v>0</v>
      </c>
      <c r="CC33" s="396">
        <f>CC135</f>
        <v>0</v>
      </c>
      <c r="CD33" s="610"/>
      <c r="CE33" s="610"/>
      <c r="CF33" s="610"/>
      <c r="CG33" s="396">
        <f>CG135</f>
        <v>0</v>
      </c>
      <c r="CH33" s="396">
        <f>CH135</f>
        <v>0</v>
      </c>
      <c r="CI33" s="396">
        <f>CI135</f>
        <v>0</v>
      </c>
      <c r="CJ33" s="396">
        <f>CJ135</f>
        <v>0</v>
      </c>
      <c r="CK33" s="610"/>
      <c r="CL33" s="610"/>
      <c r="CM33" s="610">
        <f>SUBTOTAL(9,CM34)</f>
        <v>0</v>
      </c>
      <c r="CN33" s="396">
        <f t="shared" ref="CN33:CS33" si="52">CN135</f>
        <v>0</v>
      </c>
      <c r="CO33" s="396">
        <f t="shared" si="52"/>
        <v>0</v>
      </c>
      <c r="CP33" s="396">
        <f t="shared" si="52"/>
        <v>0</v>
      </c>
      <c r="CQ33" s="396">
        <f t="shared" si="52"/>
        <v>0</v>
      </c>
      <c r="CR33" s="610">
        <f t="shared" si="52"/>
        <v>0</v>
      </c>
      <c r="CS33" s="610">
        <f t="shared" si="52"/>
        <v>0</v>
      </c>
      <c r="CT33" s="610">
        <f>SUBTOTAL(9,CT34)</f>
        <v>0</v>
      </c>
      <c r="CU33" s="396">
        <f>CU135</f>
        <v>0</v>
      </c>
      <c r="CV33" s="610">
        <f>CV135</f>
        <v>0</v>
      </c>
      <c r="CW33" s="610">
        <f>CW135</f>
        <v>0</v>
      </c>
      <c r="CX33" s="610">
        <f>CX135</f>
        <v>0</v>
      </c>
      <c r="CY33" s="610">
        <v>0</v>
      </c>
      <c r="CZ33" s="610">
        <v>0</v>
      </c>
      <c r="DA33" s="625" t="s">
        <v>180</v>
      </c>
      <c r="DB33" s="116"/>
      <c r="DC33" s="34"/>
      <c r="DD33" s="34"/>
      <c r="DE33" s="34"/>
      <c r="DF33" s="34"/>
      <c r="DG33" s="34"/>
      <c r="DH33" s="34"/>
      <c r="DI33" s="34"/>
      <c r="DJ33" s="34"/>
      <c r="DK33" s="34"/>
      <c r="DL33" s="34"/>
      <c r="DM33" s="34"/>
      <c r="DN33" s="34"/>
      <c r="DO33" s="34"/>
      <c r="DP33" s="34"/>
      <c r="DQ33" s="34"/>
      <c r="DR33" s="34"/>
      <c r="DS33" s="34"/>
      <c r="DT33" s="34"/>
      <c r="DU33" s="34"/>
      <c r="DV33" s="34"/>
      <c r="DW33" s="34"/>
      <c r="DX33" s="34"/>
    </row>
    <row r="34" spans="1:128" ht="42" customHeight="1" outlineLevel="1" x14ac:dyDescent="0.25">
      <c r="B34" s="406" t="s">
        <v>1518</v>
      </c>
      <c r="C34" s="413" t="s">
        <v>792</v>
      </c>
      <c r="D34" s="399" t="s">
        <v>93</v>
      </c>
      <c r="E34" s="396">
        <f>E142</f>
        <v>0</v>
      </c>
      <c r="F34" s="396">
        <f>F142</f>
        <v>0</v>
      </c>
      <c r="G34" s="610"/>
      <c r="H34" s="610">
        <f>H142</f>
        <v>0</v>
      </c>
      <c r="I34" s="610">
        <f>I142</f>
        <v>0</v>
      </c>
      <c r="J34" s="610">
        <f>J142</f>
        <v>0</v>
      </c>
      <c r="K34" s="610">
        <f>K142</f>
        <v>0</v>
      </c>
      <c r="L34" s="610"/>
      <c r="M34" s="610"/>
      <c r="N34" s="610"/>
      <c r="O34" s="610"/>
      <c r="P34" s="610"/>
      <c r="Q34" s="610"/>
      <c r="R34" s="610"/>
      <c r="S34" s="610"/>
      <c r="T34" s="610"/>
      <c r="U34" s="610"/>
      <c r="V34" s="396">
        <f>V142</f>
        <v>0</v>
      </c>
      <c r="W34" s="396">
        <f>W142</f>
        <v>0</v>
      </c>
      <c r="X34" s="396">
        <f>X142</f>
        <v>0</v>
      </c>
      <c r="Y34" s="396">
        <f>Y142</f>
        <v>0</v>
      </c>
      <c r="Z34" s="396"/>
      <c r="AA34" s="396"/>
      <c r="AB34" s="396"/>
      <c r="AC34" s="396">
        <f>AC142</f>
        <v>0</v>
      </c>
      <c r="AD34" s="396">
        <f>AD142</f>
        <v>0</v>
      </c>
      <c r="AE34" s="396">
        <f>AE142</f>
        <v>0</v>
      </c>
      <c r="AF34" s="396">
        <f>AF142</f>
        <v>0</v>
      </c>
      <c r="AG34" s="610"/>
      <c r="AH34" s="610"/>
      <c r="AI34" s="610"/>
      <c r="AJ34" s="396">
        <f>AJ142</f>
        <v>0</v>
      </c>
      <c r="AK34" s="396">
        <f>AK142</f>
        <v>0</v>
      </c>
      <c r="AL34" s="396">
        <f>AL142</f>
        <v>0</v>
      </c>
      <c r="AM34" s="396">
        <f>AM142</f>
        <v>0</v>
      </c>
      <c r="AN34" s="396"/>
      <c r="AO34" s="396"/>
      <c r="AP34" s="396"/>
      <c r="AQ34" s="396">
        <f>AQ142</f>
        <v>4.0208333333333339</v>
      </c>
      <c r="AR34" s="396">
        <f>AR142</f>
        <v>0</v>
      </c>
      <c r="AS34" s="396">
        <f>AS142</f>
        <v>0</v>
      </c>
      <c r="AT34" s="610">
        <f>AT142</f>
        <v>0</v>
      </c>
      <c r="AU34" s="610"/>
      <c r="AV34" s="610"/>
      <c r="AW34" s="610"/>
      <c r="AX34" s="396">
        <f>AX142</f>
        <v>0</v>
      </c>
      <c r="AY34" s="396">
        <f>AY142</f>
        <v>0</v>
      </c>
      <c r="AZ34" s="396">
        <f>AZ142</f>
        <v>0</v>
      </c>
      <c r="BA34" s="396">
        <f>BA142</f>
        <v>0</v>
      </c>
      <c r="BB34" s="396"/>
      <c r="BC34" s="396"/>
      <c r="BD34" s="396"/>
      <c r="BE34" s="396">
        <f>BE142</f>
        <v>11.354166666666668</v>
      </c>
      <c r="BF34" s="396">
        <f>BF142</f>
        <v>0</v>
      </c>
      <c r="BG34" s="396">
        <f>BG142</f>
        <v>0</v>
      </c>
      <c r="BH34" s="396">
        <f>BH142</f>
        <v>0</v>
      </c>
      <c r="BI34" s="396"/>
      <c r="BJ34" s="610"/>
      <c r="BK34" s="610"/>
      <c r="BL34" s="396">
        <f>BL142</f>
        <v>0</v>
      </c>
      <c r="BM34" s="610">
        <f>BM142</f>
        <v>0</v>
      </c>
      <c r="BN34" s="610">
        <f>BN142</f>
        <v>0</v>
      </c>
      <c r="BO34" s="610">
        <f>BO142</f>
        <v>0</v>
      </c>
      <c r="BP34" s="610"/>
      <c r="BQ34" s="610"/>
      <c r="BR34" s="610"/>
      <c r="BS34" s="396">
        <f>BS142</f>
        <v>0</v>
      </c>
      <c r="BT34" s="610">
        <f>BT142</f>
        <v>0</v>
      </c>
      <c r="BU34" s="610">
        <f>BU142</f>
        <v>0</v>
      </c>
      <c r="BV34" s="610">
        <f>BV142</f>
        <v>0</v>
      </c>
      <c r="BW34" s="610"/>
      <c r="BX34" s="610"/>
      <c r="BY34" s="610"/>
      <c r="BZ34" s="396">
        <f>BZ142</f>
        <v>0</v>
      </c>
      <c r="CA34" s="396">
        <f>CA142</f>
        <v>0</v>
      </c>
      <c r="CB34" s="396">
        <f>CB142</f>
        <v>0</v>
      </c>
      <c r="CC34" s="396">
        <f>CC142</f>
        <v>0</v>
      </c>
      <c r="CD34" s="610"/>
      <c r="CE34" s="610"/>
      <c r="CF34" s="610"/>
      <c r="CG34" s="396">
        <f>CG142</f>
        <v>0</v>
      </c>
      <c r="CH34" s="396">
        <f>CH142</f>
        <v>0</v>
      </c>
      <c r="CI34" s="396">
        <f>CI142</f>
        <v>0</v>
      </c>
      <c r="CJ34" s="396">
        <f>CJ142</f>
        <v>0</v>
      </c>
      <c r="CK34" s="610"/>
      <c r="CL34" s="610"/>
      <c r="CM34" s="610"/>
      <c r="CN34" s="396">
        <f t="shared" ref="CN34:CS34" si="53">CN142</f>
        <v>0</v>
      </c>
      <c r="CO34" s="396">
        <f t="shared" si="53"/>
        <v>0</v>
      </c>
      <c r="CP34" s="396">
        <f t="shared" si="53"/>
        <v>0</v>
      </c>
      <c r="CQ34" s="396">
        <f t="shared" si="53"/>
        <v>0</v>
      </c>
      <c r="CR34" s="610">
        <f t="shared" si="53"/>
        <v>0</v>
      </c>
      <c r="CS34" s="610">
        <f t="shared" si="53"/>
        <v>0</v>
      </c>
      <c r="CT34" s="610"/>
      <c r="CU34" s="396">
        <f>CU142</f>
        <v>15.375000000000002</v>
      </c>
      <c r="CV34" s="610">
        <f>CV142</f>
        <v>0</v>
      </c>
      <c r="CW34" s="610">
        <f>CW142</f>
        <v>0</v>
      </c>
      <c r="CX34" s="610">
        <f>CX142</f>
        <v>0</v>
      </c>
      <c r="CY34" s="610"/>
      <c r="CZ34" s="610"/>
      <c r="DA34" s="610"/>
      <c r="DB34" s="83"/>
      <c r="DC34" s="35"/>
      <c r="DD34" s="35"/>
      <c r="DE34" s="35"/>
      <c r="DF34" s="35"/>
      <c r="DG34" s="35"/>
      <c r="DH34" s="35"/>
      <c r="DI34" s="35"/>
      <c r="DJ34" s="35"/>
      <c r="DK34" s="35"/>
      <c r="DL34" s="35"/>
      <c r="DM34" s="35"/>
      <c r="DN34" s="35"/>
      <c r="DO34" s="35"/>
      <c r="DP34" s="35"/>
      <c r="DQ34" s="35"/>
      <c r="DR34" s="35"/>
      <c r="DS34" s="35"/>
      <c r="DT34" s="35"/>
      <c r="DU34" s="35"/>
      <c r="DV34" s="35"/>
      <c r="DW34" s="35"/>
      <c r="DX34" s="35"/>
    </row>
    <row r="35" spans="1:128" s="88" customFormat="1" ht="42" customHeight="1" outlineLevel="1" x14ac:dyDescent="0.25">
      <c r="A35" s="34"/>
      <c r="B35" s="406" t="s">
        <v>1519</v>
      </c>
      <c r="C35" s="413" t="s">
        <v>103</v>
      </c>
      <c r="D35" s="399" t="s">
        <v>93</v>
      </c>
      <c r="E35" s="396">
        <f t="shared" ref="E35:F38" si="54">E153</f>
        <v>0</v>
      </c>
      <c r="F35" s="396">
        <f t="shared" si="54"/>
        <v>0</v>
      </c>
      <c r="G35" s="610">
        <f>G36+G37</f>
        <v>0</v>
      </c>
      <c r="H35" s="610">
        <f t="shared" ref="H35:K38" si="55">H150</f>
        <v>0</v>
      </c>
      <c r="I35" s="610">
        <f t="shared" si="55"/>
        <v>0</v>
      </c>
      <c r="J35" s="610">
        <f t="shared" si="55"/>
        <v>0</v>
      </c>
      <c r="K35" s="610">
        <f t="shared" si="55"/>
        <v>0</v>
      </c>
      <c r="L35" s="610">
        <f t="shared" ref="L35:U35" si="56">L36+L37</f>
        <v>0</v>
      </c>
      <c r="M35" s="610">
        <f t="shared" si="56"/>
        <v>0</v>
      </c>
      <c r="N35" s="610">
        <f t="shared" si="56"/>
        <v>0</v>
      </c>
      <c r="O35" s="610">
        <f t="shared" si="56"/>
        <v>0</v>
      </c>
      <c r="P35" s="610">
        <f t="shared" si="56"/>
        <v>0</v>
      </c>
      <c r="Q35" s="610">
        <f t="shared" si="56"/>
        <v>0</v>
      </c>
      <c r="R35" s="610">
        <f t="shared" si="56"/>
        <v>0</v>
      </c>
      <c r="S35" s="610">
        <f t="shared" si="56"/>
        <v>0</v>
      </c>
      <c r="T35" s="610">
        <f t="shared" si="56"/>
        <v>0</v>
      </c>
      <c r="U35" s="610">
        <f t="shared" si="56"/>
        <v>0</v>
      </c>
      <c r="V35" s="396">
        <f t="shared" ref="V35:Y38" si="57">V150</f>
        <v>0</v>
      </c>
      <c r="W35" s="396">
        <f t="shared" si="57"/>
        <v>0</v>
      </c>
      <c r="X35" s="396">
        <f t="shared" si="57"/>
        <v>0</v>
      </c>
      <c r="Y35" s="396">
        <f t="shared" si="57"/>
        <v>0</v>
      </c>
      <c r="Z35" s="396">
        <f t="shared" ref="Z35:AI35" si="58">Z36+Z37</f>
        <v>0</v>
      </c>
      <c r="AA35" s="396">
        <f t="shared" si="58"/>
        <v>0</v>
      </c>
      <c r="AB35" s="396">
        <f t="shared" si="58"/>
        <v>0</v>
      </c>
      <c r="AC35" s="396">
        <f t="shared" ref="AC35:AF38" si="59">AC150</f>
        <v>0</v>
      </c>
      <c r="AD35" s="396">
        <f t="shared" si="59"/>
        <v>0</v>
      </c>
      <c r="AE35" s="396">
        <f t="shared" si="59"/>
        <v>0</v>
      </c>
      <c r="AF35" s="396">
        <f t="shared" si="59"/>
        <v>0</v>
      </c>
      <c r="AG35" s="610">
        <f t="shared" si="58"/>
        <v>0</v>
      </c>
      <c r="AH35" s="610">
        <f t="shared" si="58"/>
        <v>0</v>
      </c>
      <c r="AI35" s="610">
        <f t="shared" si="58"/>
        <v>0</v>
      </c>
      <c r="AJ35" s="396">
        <f t="shared" ref="AJ35:AM38" si="60">AJ150</f>
        <v>0</v>
      </c>
      <c r="AK35" s="396">
        <f t="shared" si="60"/>
        <v>0</v>
      </c>
      <c r="AL35" s="396">
        <f t="shared" si="60"/>
        <v>0</v>
      </c>
      <c r="AM35" s="396">
        <f t="shared" si="60"/>
        <v>0</v>
      </c>
      <c r="AN35" s="396">
        <f t="shared" ref="AN35:AW35" si="61">AN36+AN37</f>
        <v>0</v>
      </c>
      <c r="AO35" s="396">
        <f t="shared" si="61"/>
        <v>0</v>
      </c>
      <c r="AP35" s="396">
        <f t="shared" si="61"/>
        <v>0</v>
      </c>
      <c r="AQ35" s="396">
        <f t="shared" ref="AQ35:AT38" si="62">AQ150</f>
        <v>0</v>
      </c>
      <c r="AR35" s="396">
        <f t="shared" si="62"/>
        <v>0</v>
      </c>
      <c r="AS35" s="396">
        <f t="shared" si="62"/>
        <v>0</v>
      </c>
      <c r="AT35" s="610">
        <f t="shared" si="62"/>
        <v>0</v>
      </c>
      <c r="AU35" s="610">
        <f t="shared" si="61"/>
        <v>0</v>
      </c>
      <c r="AV35" s="610">
        <f t="shared" si="61"/>
        <v>0</v>
      </c>
      <c r="AW35" s="610">
        <f t="shared" si="61"/>
        <v>0</v>
      </c>
      <c r="AX35" s="396">
        <f t="shared" ref="AX35:BA38" si="63">AX150</f>
        <v>0</v>
      </c>
      <c r="AY35" s="396">
        <f t="shared" si="63"/>
        <v>0</v>
      </c>
      <c r="AZ35" s="396">
        <f t="shared" si="63"/>
        <v>0</v>
      </c>
      <c r="BA35" s="396">
        <f t="shared" si="63"/>
        <v>0</v>
      </c>
      <c r="BB35" s="396">
        <f t="shared" ref="BB35:BJ35" si="64">BB36+BB37</f>
        <v>0</v>
      </c>
      <c r="BC35" s="396">
        <f t="shared" si="64"/>
        <v>0</v>
      </c>
      <c r="BD35" s="396">
        <f t="shared" si="64"/>
        <v>0</v>
      </c>
      <c r="BE35" s="396">
        <f t="shared" ref="BE35:BH38" si="65">BE150</f>
        <v>0</v>
      </c>
      <c r="BF35" s="396">
        <f t="shared" si="65"/>
        <v>0</v>
      </c>
      <c r="BG35" s="396">
        <f t="shared" si="65"/>
        <v>0</v>
      </c>
      <c r="BH35" s="396">
        <f t="shared" si="65"/>
        <v>0</v>
      </c>
      <c r="BI35" s="396">
        <f t="shared" si="64"/>
        <v>0</v>
      </c>
      <c r="BJ35" s="610">
        <f t="shared" si="64"/>
        <v>0</v>
      </c>
      <c r="BK35" s="610"/>
      <c r="BL35" s="396">
        <f t="shared" ref="BL35:BO38" si="66">BL150</f>
        <v>0</v>
      </c>
      <c r="BM35" s="610">
        <f t="shared" si="66"/>
        <v>0</v>
      </c>
      <c r="BN35" s="610">
        <f t="shared" si="66"/>
        <v>0</v>
      </c>
      <c r="BO35" s="610">
        <f t="shared" si="66"/>
        <v>0</v>
      </c>
      <c r="BP35" s="610"/>
      <c r="BQ35" s="610"/>
      <c r="BR35" s="610"/>
      <c r="BS35" s="396">
        <f t="shared" ref="BS35:BV38" si="67">BS150</f>
        <v>0</v>
      </c>
      <c r="BT35" s="610">
        <f t="shared" si="67"/>
        <v>0</v>
      </c>
      <c r="BU35" s="610">
        <f t="shared" si="67"/>
        <v>0</v>
      </c>
      <c r="BV35" s="610">
        <f t="shared" si="67"/>
        <v>0</v>
      </c>
      <c r="BW35" s="610"/>
      <c r="BX35" s="610"/>
      <c r="BY35" s="610"/>
      <c r="BZ35" s="396">
        <f t="shared" ref="BZ35:CC38" si="68">BZ150</f>
        <v>0</v>
      </c>
      <c r="CA35" s="396">
        <f t="shared" si="68"/>
        <v>0</v>
      </c>
      <c r="CB35" s="396">
        <f t="shared" si="68"/>
        <v>0</v>
      </c>
      <c r="CC35" s="396">
        <f t="shared" si="68"/>
        <v>0</v>
      </c>
      <c r="CD35" s="610"/>
      <c r="CE35" s="610"/>
      <c r="CF35" s="610"/>
      <c r="CG35" s="396">
        <f t="shared" ref="CG35:CJ38" si="69">CG150</f>
        <v>0</v>
      </c>
      <c r="CH35" s="396">
        <f t="shared" si="69"/>
        <v>0</v>
      </c>
      <c r="CI35" s="396">
        <f t="shared" si="69"/>
        <v>0</v>
      </c>
      <c r="CJ35" s="396">
        <f t="shared" si="69"/>
        <v>0</v>
      </c>
      <c r="CK35" s="610"/>
      <c r="CL35" s="610"/>
      <c r="CM35" s="610">
        <f>CM36+CM37</f>
        <v>0</v>
      </c>
      <c r="CN35" s="396">
        <f>CN150</f>
        <v>0</v>
      </c>
      <c r="CO35" s="396">
        <f t="shared" ref="CO35:CS38" si="70">CO150</f>
        <v>0</v>
      </c>
      <c r="CP35" s="396">
        <f t="shared" si="70"/>
        <v>0</v>
      </c>
      <c r="CQ35" s="396">
        <f t="shared" si="70"/>
        <v>0</v>
      </c>
      <c r="CR35" s="610">
        <f t="shared" si="70"/>
        <v>0</v>
      </c>
      <c r="CS35" s="610">
        <f t="shared" si="70"/>
        <v>0</v>
      </c>
      <c r="CT35" s="610">
        <f>CT36+CT37</f>
        <v>0</v>
      </c>
      <c r="CU35" s="396">
        <f t="shared" ref="CU35:CV38" si="71">CU150</f>
        <v>0</v>
      </c>
      <c r="CV35" s="610">
        <f t="shared" si="71"/>
        <v>0</v>
      </c>
      <c r="CW35" s="610">
        <f t="shared" ref="CW35:CX38" si="72">CW150</f>
        <v>0</v>
      </c>
      <c r="CX35" s="610">
        <f t="shared" si="72"/>
        <v>0</v>
      </c>
      <c r="CY35" s="610">
        <f>CY36+CY37</f>
        <v>0</v>
      </c>
      <c r="CZ35" s="610">
        <f>CZ36+CZ37</f>
        <v>0</v>
      </c>
      <c r="DA35" s="610" t="s">
        <v>180</v>
      </c>
      <c r="DB35" s="116"/>
      <c r="DC35" s="34"/>
      <c r="DD35" s="34"/>
      <c r="DE35" s="34"/>
      <c r="DF35" s="34"/>
      <c r="DG35" s="34"/>
      <c r="DH35" s="34"/>
      <c r="DI35" s="34"/>
      <c r="DJ35" s="34"/>
      <c r="DK35" s="34"/>
      <c r="DL35" s="34"/>
      <c r="DM35" s="34"/>
      <c r="DN35" s="34"/>
      <c r="DO35" s="34"/>
      <c r="DP35" s="34"/>
      <c r="DQ35" s="34"/>
      <c r="DR35" s="34"/>
      <c r="DS35" s="34"/>
      <c r="DT35" s="34"/>
      <c r="DU35" s="34"/>
      <c r="DV35" s="34"/>
      <c r="DW35" s="34"/>
      <c r="DX35" s="34"/>
    </row>
    <row r="36" spans="1:128" ht="42" customHeight="1" outlineLevel="1" x14ac:dyDescent="0.25">
      <c r="A36" s="34"/>
      <c r="B36" s="406" t="s">
        <v>1520</v>
      </c>
      <c r="C36" s="413" t="s">
        <v>105</v>
      </c>
      <c r="D36" s="399" t="s">
        <v>93</v>
      </c>
      <c r="E36" s="396">
        <f t="shared" si="54"/>
        <v>0</v>
      </c>
      <c r="F36" s="396">
        <f t="shared" si="54"/>
        <v>0</v>
      </c>
      <c r="G36" s="610">
        <v>0</v>
      </c>
      <c r="H36" s="610">
        <f t="shared" si="55"/>
        <v>0</v>
      </c>
      <c r="I36" s="610">
        <f t="shared" si="55"/>
        <v>0</v>
      </c>
      <c r="J36" s="610">
        <f t="shared" si="55"/>
        <v>0</v>
      </c>
      <c r="K36" s="610">
        <f t="shared" si="55"/>
        <v>0</v>
      </c>
      <c r="L36" s="610">
        <v>0</v>
      </c>
      <c r="M36" s="610">
        <v>0</v>
      </c>
      <c r="N36" s="610">
        <v>0</v>
      </c>
      <c r="O36" s="610">
        <v>0</v>
      </c>
      <c r="P36" s="610">
        <v>0</v>
      </c>
      <c r="Q36" s="610">
        <v>0</v>
      </c>
      <c r="R36" s="610">
        <v>0</v>
      </c>
      <c r="S36" s="610">
        <v>0</v>
      </c>
      <c r="T36" s="610">
        <v>0</v>
      </c>
      <c r="U36" s="610">
        <v>0</v>
      </c>
      <c r="V36" s="396">
        <f t="shared" si="57"/>
        <v>0</v>
      </c>
      <c r="W36" s="396">
        <f t="shared" si="57"/>
        <v>0</v>
      </c>
      <c r="X36" s="396">
        <f t="shared" si="57"/>
        <v>0</v>
      </c>
      <c r="Y36" s="396">
        <f t="shared" si="57"/>
        <v>0</v>
      </c>
      <c r="Z36" s="396">
        <v>0</v>
      </c>
      <c r="AA36" s="396">
        <v>0</v>
      </c>
      <c r="AB36" s="396">
        <v>0</v>
      </c>
      <c r="AC36" s="396">
        <f t="shared" si="59"/>
        <v>0</v>
      </c>
      <c r="AD36" s="396">
        <f t="shared" si="59"/>
        <v>0</v>
      </c>
      <c r="AE36" s="396">
        <f t="shared" si="59"/>
        <v>0</v>
      </c>
      <c r="AF36" s="396">
        <f t="shared" si="59"/>
        <v>0</v>
      </c>
      <c r="AG36" s="610">
        <v>0</v>
      </c>
      <c r="AH36" s="610">
        <v>0</v>
      </c>
      <c r="AI36" s="610">
        <v>0</v>
      </c>
      <c r="AJ36" s="396">
        <f t="shared" si="60"/>
        <v>0</v>
      </c>
      <c r="AK36" s="396">
        <f t="shared" si="60"/>
        <v>0</v>
      </c>
      <c r="AL36" s="396">
        <f t="shared" si="60"/>
        <v>0</v>
      </c>
      <c r="AM36" s="396">
        <f t="shared" si="60"/>
        <v>0</v>
      </c>
      <c r="AN36" s="610">
        <v>0</v>
      </c>
      <c r="AO36" s="610">
        <v>0</v>
      </c>
      <c r="AP36" s="610">
        <v>0</v>
      </c>
      <c r="AQ36" s="610">
        <f t="shared" si="62"/>
        <v>0</v>
      </c>
      <c r="AR36" s="610">
        <f t="shared" si="62"/>
        <v>0</v>
      </c>
      <c r="AS36" s="610">
        <f t="shared" si="62"/>
        <v>0</v>
      </c>
      <c r="AT36" s="610">
        <f t="shared" si="62"/>
        <v>0</v>
      </c>
      <c r="AU36" s="610">
        <v>0</v>
      </c>
      <c r="AV36" s="610">
        <v>0</v>
      </c>
      <c r="AW36" s="610">
        <v>0</v>
      </c>
      <c r="AX36" s="396">
        <f t="shared" si="63"/>
        <v>0</v>
      </c>
      <c r="AY36" s="396">
        <f t="shared" si="63"/>
        <v>0</v>
      </c>
      <c r="AZ36" s="396">
        <f t="shared" si="63"/>
        <v>0</v>
      </c>
      <c r="BA36" s="396">
        <f t="shared" si="63"/>
        <v>0</v>
      </c>
      <c r="BB36" s="396">
        <v>0</v>
      </c>
      <c r="BC36" s="396">
        <v>0</v>
      </c>
      <c r="BD36" s="396">
        <v>0</v>
      </c>
      <c r="BE36" s="396">
        <f t="shared" si="65"/>
        <v>0</v>
      </c>
      <c r="BF36" s="396">
        <f t="shared" si="65"/>
        <v>0</v>
      </c>
      <c r="BG36" s="396">
        <f t="shared" si="65"/>
        <v>0</v>
      </c>
      <c r="BH36" s="396">
        <f t="shared" si="65"/>
        <v>0</v>
      </c>
      <c r="BI36" s="396">
        <v>0</v>
      </c>
      <c r="BJ36" s="610">
        <v>0</v>
      </c>
      <c r="BK36" s="610"/>
      <c r="BL36" s="396">
        <f t="shared" si="66"/>
        <v>0</v>
      </c>
      <c r="BM36" s="610">
        <f t="shared" si="66"/>
        <v>0</v>
      </c>
      <c r="BN36" s="610">
        <f t="shared" si="66"/>
        <v>0</v>
      </c>
      <c r="BO36" s="610">
        <f t="shared" si="66"/>
        <v>0</v>
      </c>
      <c r="BP36" s="610"/>
      <c r="BQ36" s="610"/>
      <c r="BR36" s="610"/>
      <c r="BS36" s="396">
        <f t="shared" si="67"/>
        <v>0</v>
      </c>
      <c r="BT36" s="610">
        <f t="shared" si="67"/>
        <v>0</v>
      </c>
      <c r="BU36" s="610">
        <f t="shared" si="67"/>
        <v>0</v>
      </c>
      <c r="BV36" s="610">
        <f t="shared" si="67"/>
        <v>0</v>
      </c>
      <c r="BW36" s="610"/>
      <c r="BX36" s="610"/>
      <c r="BY36" s="610"/>
      <c r="BZ36" s="396">
        <f t="shared" si="68"/>
        <v>0</v>
      </c>
      <c r="CA36" s="396">
        <f t="shared" si="68"/>
        <v>0</v>
      </c>
      <c r="CB36" s="396">
        <f t="shared" si="68"/>
        <v>0</v>
      </c>
      <c r="CC36" s="396">
        <f t="shared" si="68"/>
        <v>0</v>
      </c>
      <c r="CD36" s="610"/>
      <c r="CE36" s="610"/>
      <c r="CF36" s="610"/>
      <c r="CG36" s="396">
        <f t="shared" si="69"/>
        <v>0</v>
      </c>
      <c r="CH36" s="396">
        <f t="shared" si="69"/>
        <v>0</v>
      </c>
      <c r="CI36" s="396">
        <f t="shared" si="69"/>
        <v>0</v>
      </c>
      <c r="CJ36" s="396">
        <f t="shared" si="69"/>
        <v>0</v>
      </c>
      <c r="CK36" s="610"/>
      <c r="CL36" s="610"/>
      <c r="CM36" s="610">
        <v>0</v>
      </c>
      <c r="CN36" s="396">
        <f>CN151</f>
        <v>0</v>
      </c>
      <c r="CO36" s="396">
        <f t="shared" si="70"/>
        <v>0</v>
      </c>
      <c r="CP36" s="396">
        <f t="shared" si="70"/>
        <v>0</v>
      </c>
      <c r="CQ36" s="396">
        <f t="shared" si="70"/>
        <v>0</v>
      </c>
      <c r="CR36" s="610">
        <f t="shared" si="70"/>
        <v>0</v>
      </c>
      <c r="CS36" s="610">
        <f t="shared" si="70"/>
        <v>0</v>
      </c>
      <c r="CT36" s="610">
        <v>0</v>
      </c>
      <c r="CU36" s="396">
        <f t="shared" si="71"/>
        <v>0</v>
      </c>
      <c r="CV36" s="610">
        <f t="shared" si="71"/>
        <v>0</v>
      </c>
      <c r="CW36" s="610">
        <f>CW151</f>
        <v>0</v>
      </c>
      <c r="CX36" s="610">
        <f t="shared" si="72"/>
        <v>0</v>
      </c>
      <c r="CY36" s="610">
        <v>0</v>
      </c>
      <c r="CZ36" s="610">
        <v>0</v>
      </c>
      <c r="DA36" s="610" t="s">
        <v>180</v>
      </c>
      <c r="DB36" s="116"/>
    </row>
    <row r="37" spans="1:128" ht="42" customHeight="1" outlineLevel="1" x14ac:dyDescent="0.25">
      <c r="A37" s="34"/>
      <c r="B37" s="406" t="s">
        <v>98</v>
      </c>
      <c r="C37" s="395" t="s">
        <v>1521</v>
      </c>
      <c r="D37" s="399" t="s">
        <v>93</v>
      </c>
      <c r="E37" s="396">
        <f t="shared" si="54"/>
        <v>0</v>
      </c>
      <c r="F37" s="396">
        <f t="shared" si="54"/>
        <v>0</v>
      </c>
      <c r="G37" s="610">
        <v>0</v>
      </c>
      <c r="H37" s="610">
        <f t="shared" si="55"/>
        <v>0</v>
      </c>
      <c r="I37" s="610">
        <f t="shared" si="55"/>
        <v>0</v>
      </c>
      <c r="J37" s="610">
        <f t="shared" si="55"/>
        <v>0</v>
      </c>
      <c r="K37" s="610">
        <f t="shared" si="55"/>
        <v>0</v>
      </c>
      <c r="L37" s="610">
        <v>0</v>
      </c>
      <c r="M37" s="610">
        <v>0</v>
      </c>
      <c r="N37" s="610">
        <v>0</v>
      </c>
      <c r="O37" s="610">
        <v>0</v>
      </c>
      <c r="P37" s="610">
        <v>0</v>
      </c>
      <c r="Q37" s="610">
        <v>0</v>
      </c>
      <c r="R37" s="610">
        <v>0</v>
      </c>
      <c r="S37" s="610">
        <v>0</v>
      </c>
      <c r="T37" s="610">
        <v>0</v>
      </c>
      <c r="U37" s="610">
        <v>0</v>
      </c>
      <c r="V37" s="396">
        <f t="shared" si="57"/>
        <v>0</v>
      </c>
      <c r="W37" s="396">
        <f t="shared" si="57"/>
        <v>0</v>
      </c>
      <c r="X37" s="396">
        <f t="shared" si="57"/>
        <v>0</v>
      </c>
      <c r="Y37" s="396">
        <f t="shared" si="57"/>
        <v>0</v>
      </c>
      <c r="Z37" s="396">
        <v>0</v>
      </c>
      <c r="AA37" s="396">
        <v>0</v>
      </c>
      <c r="AB37" s="396">
        <v>0</v>
      </c>
      <c r="AC37" s="396">
        <f t="shared" si="59"/>
        <v>0</v>
      </c>
      <c r="AD37" s="396">
        <f t="shared" si="59"/>
        <v>0</v>
      </c>
      <c r="AE37" s="396">
        <f t="shared" si="59"/>
        <v>0</v>
      </c>
      <c r="AF37" s="396">
        <f t="shared" si="59"/>
        <v>0</v>
      </c>
      <c r="AG37" s="610">
        <v>0</v>
      </c>
      <c r="AH37" s="610">
        <v>0</v>
      </c>
      <c r="AI37" s="610">
        <v>0</v>
      </c>
      <c r="AJ37" s="396">
        <f t="shared" si="60"/>
        <v>0</v>
      </c>
      <c r="AK37" s="396">
        <f t="shared" si="60"/>
        <v>0</v>
      </c>
      <c r="AL37" s="396">
        <f t="shared" si="60"/>
        <v>0</v>
      </c>
      <c r="AM37" s="396">
        <f t="shared" si="60"/>
        <v>0</v>
      </c>
      <c r="AN37" s="610">
        <v>0</v>
      </c>
      <c r="AO37" s="610">
        <v>0</v>
      </c>
      <c r="AP37" s="610">
        <v>0</v>
      </c>
      <c r="AQ37" s="610">
        <f t="shared" si="62"/>
        <v>0</v>
      </c>
      <c r="AR37" s="610">
        <f t="shared" si="62"/>
        <v>0</v>
      </c>
      <c r="AS37" s="610">
        <f t="shared" si="62"/>
        <v>0</v>
      </c>
      <c r="AT37" s="610">
        <f t="shared" si="62"/>
        <v>0</v>
      </c>
      <c r="AU37" s="610">
        <v>0</v>
      </c>
      <c r="AV37" s="610">
        <v>0</v>
      </c>
      <c r="AW37" s="610">
        <v>0</v>
      </c>
      <c r="AX37" s="396">
        <f t="shared" si="63"/>
        <v>0</v>
      </c>
      <c r="AY37" s="396">
        <f t="shared" si="63"/>
        <v>0</v>
      </c>
      <c r="AZ37" s="396">
        <f t="shared" si="63"/>
        <v>0</v>
      </c>
      <c r="BA37" s="396">
        <f t="shared" si="63"/>
        <v>0</v>
      </c>
      <c r="BB37" s="396">
        <v>0</v>
      </c>
      <c r="BC37" s="396">
        <v>0</v>
      </c>
      <c r="BD37" s="396">
        <v>0</v>
      </c>
      <c r="BE37" s="396">
        <f t="shared" si="65"/>
        <v>0</v>
      </c>
      <c r="BF37" s="396">
        <f t="shared" si="65"/>
        <v>0</v>
      </c>
      <c r="BG37" s="396">
        <f t="shared" si="65"/>
        <v>0</v>
      </c>
      <c r="BH37" s="396">
        <f t="shared" si="65"/>
        <v>0</v>
      </c>
      <c r="BI37" s="396">
        <v>0</v>
      </c>
      <c r="BJ37" s="610">
        <v>0</v>
      </c>
      <c r="BK37" s="610"/>
      <c r="BL37" s="396">
        <f t="shared" si="66"/>
        <v>0</v>
      </c>
      <c r="BM37" s="610">
        <f t="shared" si="66"/>
        <v>0</v>
      </c>
      <c r="BN37" s="610">
        <f t="shared" si="66"/>
        <v>0</v>
      </c>
      <c r="BO37" s="610">
        <f t="shared" si="66"/>
        <v>0</v>
      </c>
      <c r="BP37" s="610"/>
      <c r="BQ37" s="610"/>
      <c r="BR37" s="610"/>
      <c r="BS37" s="396">
        <f t="shared" si="67"/>
        <v>0</v>
      </c>
      <c r="BT37" s="610">
        <f t="shared" si="67"/>
        <v>0</v>
      </c>
      <c r="BU37" s="610">
        <f t="shared" si="67"/>
        <v>0</v>
      </c>
      <c r="BV37" s="610">
        <f t="shared" si="67"/>
        <v>0</v>
      </c>
      <c r="BW37" s="610"/>
      <c r="BX37" s="610"/>
      <c r="BY37" s="610"/>
      <c r="BZ37" s="396">
        <f t="shared" si="68"/>
        <v>0</v>
      </c>
      <c r="CA37" s="396">
        <f t="shared" si="68"/>
        <v>0</v>
      </c>
      <c r="CB37" s="396">
        <f t="shared" si="68"/>
        <v>0</v>
      </c>
      <c r="CC37" s="396">
        <f t="shared" si="68"/>
        <v>0</v>
      </c>
      <c r="CD37" s="610"/>
      <c r="CE37" s="610"/>
      <c r="CF37" s="610"/>
      <c r="CG37" s="396">
        <f t="shared" si="69"/>
        <v>0</v>
      </c>
      <c r="CH37" s="396">
        <f t="shared" si="69"/>
        <v>0</v>
      </c>
      <c r="CI37" s="396">
        <f t="shared" si="69"/>
        <v>0</v>
      </c>
      <c r="CJ37" s="396">
        <f t="shared" si="69"/>
        <v>0</v>
      </c>
      <c r="CK37" s="610"/>
      <c r="CL37" s="610"/>
      <c r="CM37" s="610">
        <v>0</v>
      </c>
      <c r="CN37" s="396">
        <f>CN152</f>
        <v>0</v>
      </c>
      <c r="CO37" s="396">
        <f t="shared" si="70"/>
        <v>0</v>
      </c>
      <c r="CP37" s="396">
        <f t="shared" si="70"/>
        <v>0</v>
      </c>
      <c r="CQ37" s="396">
        <f t="shared" si="70"/>
        <v>0</v>
      </c>
      <c r="CR37" s="610">
        <f t="shared" si="70"/>
        <v>0</v>
      </c>
      <c r="CS37" s="610">
        <f t="shared" si="70"/>
        <v>0</v>
      </c>
      <c r="CT37" s="610">
        <v>0</v>
      </c>
      <c r="CU37" s="396">
        <f t="shared" si="71"/>
        <v>0</v>
      </c>
      <c r="CV37" s="610">
        <f t="shared" si="71"/>
        <v>0</v>
      </c>
      <c r="CW37" s="610">
        <f>CW152</f>
        <v>0</v>
      </c>
      <c r="CX37" s="610">
        <f t="shared" si="72"/>
        <v>0</v>
      </c>
      <c r="CY37" s="610">
        <v>0</v>
      </c>
      <c r="CZ37" s="610">
        <v>0</v>
      </c>
      <c r="DA37" s="610" t="s">
        <v>180</v>
      </c>
      <c r="DB37" s="116"/>
    </row>
    <row r="38" spans="1:128" ht="42" customHeight="1" outlineLevel="1" x14ac:dyDescent="0.25">
      <c r="A38" s="34"/>
      <c r="B38" s="406" t="s">
        <v>1522</v>
      </c>
      <c r="C38" s="395" t="s">
        <v>789</v>
      </c>
      <c r="D38" s="399" t="s">
        <v>93</v>
      </c>
      <c r="E38" s="396">
        <f t="shared" si="54"/>
        <v>0</v>
      </c>
      <c r="F38" s="396">
        <f t="shared" si="54"/>
        <v>0</v>
      </c>
      <c r="G38" s="396">
        <v>0</v>
      </c>
      <c r="H38" s="396">
        <f t="shared" si="55"/>
        <v>0</v>
      </c>
      <c r="I38" s="396">
        <f t="shared" si="55"/>
        <v>0</v>
      </c>
      <c r="J38" s="396">
        <f t="shared" si="55"/>
        <v>0</v>
      </c>
      <c r="K38" s="396">
        <f t="shared" si="55"/>
        <v>0</v>
      </c>
      <c r="L38" s="396">
        <v>0</v>
      </c>
      <c r="M38" s="396">
        <v>0</v>
      </c>
      <c r="N38" s="396">
        <v>0</v>
      </c>
      <c r="O38" s="396">
        <v>0</v>
      </c>
      <c r="P38" s="396">
        <v>0</v>
      </c>
      <c r="Q38" s="396">
        <v>0</v>
      </c>
      <c r="R38" s="396">
        <v>0</v>
      </c>
      <c r="S38" s="396">
        <v>0</v>
      </c>
      <c r="T38" s="396">
        <v>0</v>
      </c>
      <c r="U38" s="396">
        <v>0</v>
      </c>
      <c r="V38" s="396">
        <f t="shared" si="57"/>
        <v>0</v>
      </c>
      <c r="W38" s="396">
        <f t="shared" si="57"/>
        <v>0</v>
      </c>
      <c r="X38" s="396">
        <f t="shared" si="57"/>
        <v>0</v>
      </c>
      <c r="Y38" s="396">
        <f t="shared" si="57"/>
        <v>0</v>
      </c>
      <c r="Z38" s="396">
        <v>0</v>
      </c>
      <c r="AA38" s="396">
        <v>0</v>
      </c>
      <c r="AB38" s="396">
        <v>0</v>
      </c>
      <c r="AC38" s="396">
        <f t="shared" si="59"/>
        <v>0</v>
      </c>
      <c r="AD38" s="396">
        <f t="shared" si="59"/>
        <v>0</v>
      </c>
      <c r="AE38" s="396">
        <f t="shared" si="59"/>
        <v>0</v>
      </c>
      <c r="AF38" s="396">
        <f t="shared" si="59"/>
        <v>0</v>
      </c>
      <c r="AG38" s="396">
        <v>0</v>
      </c>
      <c r="AH38" s="396">
        <v>0</v>
      </c>
      <c r="AI38" s="396">
        <v>0</v>
      </c>
      <c r="AJ38" s="396">
        <f t="shared" si="60"/>
        <v>0</v>
      </c>
      <c r="AK38" s="396">
        <f t="shared" si="60"/>
        <v>0</v>
      </c>
      <c r="AL38" s="396">
        <f t="shared" si="60"/>
        <v>0</v>
      </c>
      <c r="AM38" s="396">
        <f t="shared" si="60"/>
        <v>0</v>
      </c>
      <c r="AN38" s="396">
        <v>0</v>
      </c>
      <c r="AO38" s="396">
        <v>0</v>
      </c>
      <c r="AP38" s="396">
        <v>0</v>
      </c>
      <c r="AQ38" s="396">
        <f t="shared" si="62"/>
        <v>0</v>
      </c>
      <c r="AR38" s="396">
        <f t="shared" si="62"/>
        <v>0</v>
      </c>
      <c r="AS38" s="396">
        <f t="shared" si="62"/>
        <v>0</v>
      </c>
      <c r="AT38" s="396">
        <f t="shared" si="62"/>
        <v>0</v>
      </c>
      <c r="AU38" s="396">
        <v>0</v>
      </c>
      <c r="AV38" s="396">
        <v>0</v>
      </c>
      <c r="AW38" s="396">
        <v>0</v>
      </c>
      <c r="AX38" s="396">
        <f t="shared" si="63"/>
        <v>0</v>
      </c>
      <c r="AY38" s="396">
        <f t="shared" si="63"/>
        <v>0</v>
      </c>
      <c r="AZ38" s="396">
        <f t="shared" si="63"/>
        <v>0</v>
      </c>
      <c r="BA38" s="396">
        <f t="shared" si="63"/>
        <v>0</v>
      </c>
      <c r="BB38" s="396">
        <v>0</v>
      </c>
      <c r="BC38" s="396">
        <v>0</v>
      </c>
      <c r="BD38" s="396">
        <v>0</v>
      </c>
      <c r="BE38" s="396">
        <f t="shared" si="65"/>
        <v>0</v>
      </c>
      <c r="BF38" s="396">
        <f t="shared" si="65"/>
        <v>0</v>
      </c>
      <c r="BG38" s="396">
        <f t="shared" si="65"/>
        <v>0</v>
      </c>
      <c r="BH38" s="396">
        <f t="shared" si="65"/>
        <v>0</v>
      </c>
      <c r="BI38" s="396">
        <v>0</v>
      </c>
      <c r="BJ38" s="396">
        <v>0</v>
      </c>
      <c r="BK38" s="396"/>
      <c r="BL38" s="396">
        <f t="shared" si="66"/>
        <v>0</v>
      </c>
      <c r="BM38" s="396">
        <f t="shared" si="66"/>
        <v>0</v>
      </c>
      <c r="BN38" s="396">
        <f t="shared" si="66"/>
        <v>0</v>
      </c>
      <c r="BO38" s="396">
        <f t="shared" si="66"/>
        <v>0</v>
      </c>
      <c r="BP38" s="396"/>
      <c r="BQ38" s="396"/>
      <c r="BR38" s="396"/>
      <c r="BS38" s="396">
        <f t="shared" si="67"/>
        <v>0</v>
      </c>
      <c r="BT38" s="396">
        <f t="shared" si="67"/>
        <v>0</v>
      </c>
      <c r="BU38" s="396">
        <f t="shared" si="67"/>
        <v>0</v>
      </c>
      <c r="BV38" s="396">
        <f t="shared" si="67"/>
        <v>0</v>
      </c>
      <c r="BW38" s="396"/>
      <c r="BX38" s="396"/>
      <c r="BY38" s="396"/>
      <c r="BZ38" s="396">
        <f t="shared" si="68"/>
        <v>0</v>
      </c>
      <c r="CA38" s="396">
        <f t="shared" si="68"/>
        <v>0</v>
      </c>
      <c r="CB38" s="396">
        <f t="shared" si="68"/>
        <v>0</v>
      </c>
      <c r="CC38" s="396">
        <f t="shared" si="68"/>
        <v>0</v>
      </c>
      <c r="CD38" s="396"/>
      <c r="CE38" s="396"/>
      <c r="CF38" s="396"/>
      <c r="CG38" s="396">
        <f t="shared" si="69"/>
        <v>0</v>
      </c>
      <c r="CH38" s="396">
        <f t="shared" si="69"/>
        <v>0</v>
      </c>
      <c r="CI38" s="396">
        <f t="shared" si="69"/>
        <v>0</v>
      </c>
      <c r="CJ38" s="396">
        <f t="shared" si="69"/>
        <v>0</v>
      </c>
      <c r="CK38" s="396"/>
      <c r="CL38" s="396"/>
      <c r="CM38" s="396"/>
      <c r="CN38" s="396">
        <f>CN153</f>
        <v>0</v>
      </c>
      <c r="CO38" s="396">
        <f t="shared" si="70"/>
        <v>0</v>
      </c>
      <c r="CP38" s="396">
        <f t="shared" si="70"/>
        <v>0</v>
      </c>
      <c r="CQ38" s="396">
        <f t="shared" si="70"/>
        <v>0</v>
      </c>
      <c r="CR38" s="396">
        <f t="shared" si="70"/>
        <v>0</v>
      </c>
      <c r="CS38" s="396">
        <f t="shared" si="70"/>
        <v>0</v>
      </c>
      <c r="CT38" s="396"/>
      <c r="CU38" s="396">
        <f t="shared" si="71"/>
        <v>0</v>
      </c>
      <c r="CV38" s="396">
        <f t="shared" si="71"/>
        <v>0</v>
      </c>
      <c r="CW38" s="396">
        <f>CW153</f>
        <v>0</v>
      </c>
      <c r="CX38" s="396">
        <f t="shared" si="72"/>
        <v>0</v>
      </c>
      <c r="CY38" s="396"/>
      <c r="CZ38" s="396"/>
      <c r="DA38" s="396" t="s">
        <v>180</v>
      </c>
      <c r="DB38" s="116"/>
    </row>
    <row r="39" spans="1:128" ht="42" customHeight="1" outlineLevel="1" x14ac:dyDescent="0.25">
      <c r="A39" s="34"/>
      <c r="B39" s="406" t="s">
        <v>1523</v>
      </c>
      <c r="C39" s="395" t="s">
        <v>1524</v>
      </c>
      <c r="D39" s="399" t="s">
        <v>93</v>
      </c>
      <c r="E39" s="396"/>
      <c r="F39" s="396"/>
      <c r="G39" s="396">
        <f t="shared" ref="G39:AI39" si="73">G40+G41</f>
        <v>0</v>
      </c>
      <c r="H39" s="396">
        <f>H159</f>
        <v>0</v>
      </c>
      <c r="I39" s="396">
        <f>I159</f>
        <v>0</v>
      </c>
      <c r="J39" s="396">
        <f>J159</f>
        <v>0</v>
      </c>
      <c r="K39" s="396">
        <f>K159</f>
        <v>0</v>
      </c>
      <c r="L39" s="396">
        <f t="shared" si="73"/>
        <v>0</v>
      </c>
      <c r="M39" s="396">
        <f t="shared" si="73"/>
        <v>0</v>
      </c>
      <c r="N39" s="396">
        <f t="shared" si="73"/>
        <v>0</v>
      </c>
      <c r="O39" s="396">
        <f t="shared" si="73"/>
        <v>0</v>
      </c>
      <c r="P39" s="396">
        <f t="shared" si="73"/>
        <v>0</v>
      </c>
      <c r="Q39" s="396">
        <f t="shared" si="73"/>
        <v>0</v>
      </c>
      <c r="R39" s="396">
        <f t="shared" si="73"/>
        <v>0</v>
      </c>
      <c r="S39" s="396">
        <f t="shared" si="73"/>
        <v>0</v>
      </c>
      <c r="T39" s="396">
        <f t="shared" si="73"/>
        <v>0</v>
      </c>
      <c r="U39" s="396">
        <f t="shared" si="73"/>
        <v>0</v>
      </c>
      <c r="V39" s="396"/>
      <c r="W39" s="396"/>
      <c r="X39" s="396">
        <f>X159</f>
        <v>0</v>
      </c>
      <c r="Y39" s="396"/>
      <c r="Z39" s="396">
        <f t="shared" si="73"/>
        <v>0</v>
      </c>
      <c r="AA39" s="396">
        <f t="shared" si="73"/>
        <v>0</v>
      </c>
      <c r="AB39" s="396">
        <f t="shared" si="73"/>
        <v>0</v>
      </c>
      <c r="AC39" s="396"/>
      <c r="AD39" s="396"/>
      <c r="AE39" s="396">
        <f>AE159</f>
        <v>0</v>
      </c>
      <c r="AF39" s="396"/>
      <c r="AG39" s="396">
        <f t="shared" si="73"/>
        <v>0</v>
      </c>
      <c r="AH39" s="396">
        <f t="shared" si="73"/>
        <v>0</v>
      </c>
      <c r="AI39" s="396">
        <f t="shared" si="73"/>
        <v>0</v>
      </c>
      <c r="AJ39" s="396"/>
      <c r="AK39" s="396"/>
      <c r="AL39" s="396">
        <f>AL159</f>
        <v>0</v>
      </c>
      <c r="AM39" s="396"/>
      <c r="AN39" s="396">
        <f t="shared" ref="AN39:AW39" si="74">AN40+AN41</f>
        <v>0</v>
      </c>
      <c r="AO39" s="396">
        <f t="shared" si="74"/>
        <v>0</v>
      </c>
      <c r="AP39" s="396">
        <f t="shared" si="74"/>
        <v>0</v>
      </c>
      <c r="AQ39" s="396"/>
      <c r="AR39" s="396"/>
      <c r="AS39" s="396">
        <f>AS159</f>
        <v>0</v>
      </c>
      <c r="AT39" s="396"/>
      <c r="AU39" s="396">
        <f t="shared" si="74"/>
        <v>0</v>
      </c>
      <c r="AV39" s="396">
        <f t="shared" si="74"/>
        <v>0</v>
      </c>
      <c r="AW39" s="396">
        <f t="shared" si="74"/>
        <v>0</v>
      </c>
      <c r="AX39" s="396"/>
      <c r="AY39" s="396"/>
      <c r="AZ39" s="396">
        <f>AZ159</f>
        <v>0</v>
      </c>
      <c r="BA39" s="396"/>
      <c r="BB39" s="396">
        <f t="shared" ref="BB39:BJ39" si="75">BB40+BB41</f>
        <v>0</v>
      </c>
      <c r="BC39" s="396">
        <f t="shared" si="75"/>
        <v>0</v>
      </c>
      <c r="BD39" s="396">
        <f t="shared" si="75"/>
        <v>0</v>
      </c>
      <c r="BE39" s="396"/>
      <c r="BF39" s="396"/>
      <c r="BG39" s="396">
        <f>BG159</f>
        <v>0</v>
      </c>
      <c r="BH39" s="396"/>
      <c r="BI39" s="396">
        <f t="shared" si="75"/>
        <v>0</v>
      </c>
      <c r="BJ39" s="396">
        <f t="shared" si="75"/>
        <v>0</v>
      </c>
      <c r="BK39" s="396"/>
      <c r="BL39" s="396"/>
      <c r="BM39" s="396"/>
      <c r="BN39" s="396">
        <f>BN159</f>
        <v>0</v>
      </c>
      <c r="BO39" s="396"/>
      <c r="BP39" s="396"/>
      <c r="BQ39" s="396"/>
      <c r="BR39" s="396"/>
      <c r="BS39" s="396"/>
      <c r="BT39" s="396"/>
      <c r="BU39" s="396">
        <f>BU159</f>
        <v>0</v>
      </c>
      <c r="BV39" s="396"/>
      <c r="BW39" s="396"/>
      <c r="BX39" s="396"/>
      <c r="BY39" s="396"/>
      <c r="BZ39" s="396"/>
      <c r="CA39" s="396"/>
      <c r="CB39" s="396">
        <f>CB159</f>
        <v>0</v>
      </c>
      <c r="CC39" s="396"/>
      <c r="CD39" s="396"/>
      <c r="CE39" s="396"/>
      <c r="CF39" s="396"/>
      <c r="CG39" s="396"/>
      <c r="CH39" s="396"/>
      <c r="CI39" s="396">
        <f>CI159</f>
        <v>0</v>
      </c>
      <c r="CJ39" s="396"/>
      <c r="CK39" s="396"/>
      <c r="CL39" s="396"/>
      <c r="CM39" s="396">
        <f>CM40+CM41</f>
        <v>0</v>
      </c>
      <c r="CN39" s="396"/>
      <c r="CO39" s="396">
        <f>CO159</f>
        <v>0</v>
      </c>
      <c r="CP39" s="396">
        <f>CP159</f>
        <v>0</v>
      </c>
      <c r="CQ39" s="396">
        <f>CQ159</f>
        <v>0</v>
      </c>
      <c r="CR39" s="396">
        <f>CR159</f>
        <v>0</v>
      </c>
      <c r="CS39" s="396">
        <f>CS159</f>
        <v>0</v>
      </c>
      <c r="CT39" s="396">
        <f t="shared" ref="CT39:CZ39" si="76">CT40+CT41</f>
        <v>0</v>
      </c>
      <c r="CU39" s="396"/>
      <c r="CV39" s="396"/>
      <c r="CW39" s="396">
        <f>CW159</f>
        <v>0</v>
      </c>
      <c r="CX39" s="396"/>
      <c r="CY39" s="396">
        <f t="shared" si="76"/>
        <v>0</v>
      </c>
      <c r="CZ39" s="396">
        <f t="shared" si="76"/>
        <v>0</v>
      </c>
      <c r="DA39" s="396" t="s">
        <v>180</v>
      </c>
      <c r="DB39" s="116"/>
    </row>
    <row r="40" spans="1:128" ht="42" customHeight="1" outlineLevel="1" x14ac:dyDescent="0.25">
      <c r="A40" s="34"/>
      <c r="B40" s="406" t="s">
        <v>1525</v>
      </c>
      <c r="C40" s="395" t="s">
        <v>1526</v>
      </c>
      <c r="D40" s="399" t="s">
        <v>93</v>
      </c>
      <c r="E40" s="626"/>
      <c r="F40" s="626"/>
      <c r="G40" s="624">
        <v>0</v>
      </c>
      <c r="H40" s="624">
        <f>H166</f>
        <v>0</v>
      </c>
      <c r="I40" s="624">
        <f>I166</f>
        <v>0</v>
      </c>
      <c r="J40" s="624">
        <f>J166</f>
        <v>0</v>
      </c>
      <c r="K40" s="624">
        <f>K166</f>
        <v>0</v>
      </c>
      <c r="L40" s="624">
        <v>0</v>
      </c>
      <c r="M40" s="624">
        <v>0</v>
      </c>
      <c r="N40" s="624">
        <v>0</v>
      </c>
      <c r="O40" s="624">
        <v>0</v>
      </c>
      <c r="P40" s="624">
        <v>0</v>
      </c>
      <c r="Q40" s="624">
        <v>0</v>
      </c>
      <c r="R40" s="624">
        <v>0</v>
      </c>
      <c r="S40" s="624">
        <v>0</v>
      </c>
      <c r="T40" s="624">
        <v>0</v>
      </c>
      <c r="U40" s="624">
        <v>0</v>
      </c>
      <c r="V40" s="626"/>
      <c r="W40" s="626"/>
      <c r="X40" s="626">
        <f>X166</f>
        <v>0</v>
      </c>
      <c r="Y40" s="626"/>
      <c r="Z40" s="626">
        <v>0</v>
      </c>
      <c r="AA40" s="626">
        <v>0</v>
      </c>
      <c r="AB40" s="626">
        <v>0</v>
      </c>
      <c r="AC40" s="626"/>
      <c r="AD40" s="626"/>
      <c r="AE40" s="626">
        <f>AE166</f>
        <v>0</v>
      </c>
      <c r="AF40" s="626"/>
      <c r="AG40" s="624">
        <v>0</v>
      </c>
      <c r="AH40" s="624">
        <v>0</v>
      </c>
      <c r="AI40" s="624">
        <v>0</v>
      </c>
      <c r="AJ40" s="626"/>
      <c r="AK40" s="626"/>
      <c r="AL40" s="626">
        <f>AL166</f>
        <v>0</v>
      </c>
      <c r="AM40" s="626"/>
      <c r="AN40" s="624">
        <v>0</v>
      </c>
      <c r="AO40" s="624">
        <v>0</v>
      </c>
      <c r="AP40" s="624">
        <v>0</v>
      </c>
      <c r="AQ40" s="624"/>
      <c r="AR40" s="624"/>
      <c r="AS40" s="624">
        <f>AS166</f>
        <v>0</v>
      </c>
      <c r="AT40" s="624"/>
      <c r="AU40" s="624">
        <v>0</v>
      </c>
      <c r="AV40" s="624">
        <v>0</v>
      </c>
      <c r="AW40" s="624">
        <v>0</v>
      </c>
      <c r="AX40" s="626"/>
      <c r="AY40" s="626"/>
      <c r="AZ40" s="626">
        <f>AZ166</f>
        <v>0</v>
      </c>
      <c r="BA40" s="626"/>
      <c r="BB40" s="626">
        <v>0</v>
      </c>
      <c r="BC40" s="626">
        <v>0</v>
      </c>
      <c r="BD40" s="626">
        <v>0</v>
      </c>
      <c r="BE40" s="626"/>
      <c r="BF40" s="626"/>
      <c r="BG40" s="626">
        <f>BG166</f>
        <v>0</v>
      </c>
      <c r="BH40" s="626"/>
      <c r="BI40" s="626">
        <v>0</v>
      </c>
      <c r="BJ40" s="624">
        <v>0</v>
      </c>
      <c r="BK40" s="624"/>
      <c r="BL40" s="626"/>
      <c r="BM40" s="624"/>
      <c r="BN40" s="624">
        <f>BN166</f>
        <v>0</v>
      </c>
      <c r="BO40" s="624"/>
      <c r="BP40" s="624"/>
      <c r="BQ40" s="624"/>
      <c r="BR40" s="624"/>
      <c r="BS40" s="626"/>
      <c r="BT40" s="624"/>
      <c r="BU40" s="624">
        <f>BU166</f>
        <v>0</v>
      </c>
      <c r="BV40" s="624"/>
      <c r="BW40" s="624"/>
      <c r="BX40" s="624"/>
      <c r="BY40" s="624"/>
      <c r="BZ40" s="626"/>
      <c r="CA40" s="626"/>
      <c r="CB40" s="626">
        <f>CB166</f>
        <v>0</v>
      </c>
      <c r="CC40" s="626"/>
      <c r="CD40" s="624"/>
      <c r="CE40" s="624"/>
      <c r="CF40" s="624"/>
      <c r="CG40" s="626"/>
      <c r="CH40" s="626"/>
      <c r="CI40" s="626">
        <f>CI166</f>
        <v>0</v>
      </c>
      <c r="CJ40" s="626"/>
      <c r="CK40" s="624"/>
      <c r="CL40" s="624"/>
      <c r="CM40" s="624">
        <v>0</v>
      </c>
      <c r="CN40" s="626"/>
      <c r="CO40" s="626">
        <f>CO166</f>
        <v>0</v>
      </c>
      <c r="CP40" s="626">
        <f>CP166</f>
        <v>0</v>
      </c>
      <c r="CQ40" s="626">
        <f>CQ166</f>
        <v>0</v>
      </c>
      <c r="CR40" s="624">
        <f>CR166</f>
        <v>0</v>
      </c>
      <c r="CS40" s="624">
        <f>CS166</f>
        <v>0</v>
      </c>
      <c r="CT40" s="624">
        <v>0</v>
      </c>
      <c r="CU40" s="626"/>
      <c r="CV40" s="624"/>
      <c r="CW40" s="624">
        <f>CW166</f>
        <v>0</v>
      </c>
      <c r="CX40" s="624"/>
      <c r="CY40" s="624">
        <v>0</v>
      </c>
      <c r="CZ40" s="624">
        <v>0</v>
      </c>
      <c r="DA40" s="624" t="s">
        <v>180</v>
      </c>
      <c r="DB40" s="116"/>
    </row>
    <row r="41" spans="1:128" ht="42" customHeight="1" outlineLevel="1" x14ac:dyDescent="0.25">
      <c r="A41" s="34"/>
      <c r="B41" s="406" t="s">
        <v>1527</v>
      </c>
      <c r="C41" s="395" t="s">
        <v>103</v>
      </c>
      <c r="D41" s="399" t="s">
        <v>93</v>
      </c>
      <c r="E41" s="396">
        <f>E173</f>
        <v>0</v>
      </c>
      <c r="F41" s="396">
        <f>F173</f>
        <v>0</v>
      </c>
      <c r="G41" s="610">
        <v>0</v>
      </c>
      <c r="H41" s="610">
        <f t="shared" ref="H41:K43" si="77">H173</f>
        <v>0</v>
      </c>
      <c r="I41" s="610">
        <f t="shared" si="77"/>
        <v>0</v>
      </c>
      <c r="J41" s="610">
        <f t="shared" si="77"/>
        <v>0</v>
      </c>
      <c r="K41" s="610">
        <f t="shared" si="77"/>
        <v>0</v>
      </c>
      <c r="L41" s="610">
        <v>0</v>
      </c>
      <c r="M41" s="610">
        <v>0</v>
      </c>
      <c r="N41" s="610">
        <v>0</v>
      </c>
      <c r="O41" s="610">
        <v>0</v>
      </c>
      <c r="P41" s="610">
        <v>0</v>
      </c>
      <c r="Q41" s="610">
        <v>0</v>
      </c>
      <c r="R41" s="610">
        <v>0</v>
      </c>
      <c r="S41" s="610">
        <v>0</v>
      </c>
      <c r="T41" s="610">
        <v>0</v>
      </c>
      <c r="U41" s="610">
        <v>0</v>
      </c>
      <c r="V41" s="396">
        <f t="shared" ref="V41:Y43" si="78">V173</f>
        <v>0</v>
      </c>
      <c r="W41" s="396">
        <f t="shared" si="78"/>
        <v>0</v>
      </c>
      <c r="X41" s="396">
        <f t="shared" si="78"/>
        <v>0</v>
      </c>
      <c r="Y41" s="396">
        <f t="shared" si="78"/>
        <v>0</v>
      </c>
      <c r="Z41" s="396">
        <v>0</v>
      </c>
      <c r="AA41" s="396">
        <v>0</v>
      </c>
      <c r="AB41" s="396">
        <v>0</v>
      </c>
      <c r="AC41" s="396">
        <f t="shared" ref="AC41:AF43" si="79">AC173</f>
        <v>0</v>
      </c>
      <c r="AD41" s="396">
        <f t="shared" si="79"/>
        <v>0</v>
      </c>
      <c r="AE41" s="396">
        <f t="shared" si="79"/>
        <v>0</v>
      </c>
      <c r="AF41" s="396">
        <f t="shared" si="79"/>
        <v>0</v>
      </c>
      <c r="AG41" s="610">
        <v>0</v>
      </c>
      <c r="AH41" s="610">
        <v>0</v>
      </c>
      <c r="AI41" s="610">
        <v>0</v>
      </c>
      <c r="AJ41" s="396">
        <f t="shared" ref="AJ41:AM43" si="80">AJ173</f>
        <v>0</v>
      </c>
      <c r="AK41" s="396">
        <f t="shared" si="80"/>
        <v>0</v>
      </c>
      <c r="AL41" s="396">
        <f t="shared" si="80"/>
        <v>0</v>
      </c>
      <c r="AM41" s="396">
        <f t="shared" si="80"/>
        <v>0</v>
      </c>
      <c r="AN41" s="610">
        <v>0</v>
      </c>
      <c r="AO41" s="610">
        <v>0</v>
      </c>
      <c r="AP41" s="610">
        <v>0</v>
      </c>
      <c r="AQ41" s="610">
        <f t="shared" ref="AQ41:AT43" si="81">AQ173</f>
        <v>0</v>
      </c>
      <c r="AR41" s="610">
        <f t="shared" si="81"/>
        <v>0</v>
      </c>
      <c r="AS41" s="610">
        <f t="shared" si="81"/>
        <v>0</v>
      </c>
      <c r="AT41" s="610">
        <f t="shared" si="81"/>
        <v>0</v>
      </c>
      <c r="AU41" s="610">
        <v>0</v>
      </c>
      <c r="AV41" s="610">
        <v>0</v>
      </c>
      <c r="AW41" s="610">
        <v>0</v>
      </c>
      <c r="AX41" s="396">
        <f t="shared" ref="AX41:BA43" si="82">AX173</f>
        <v>0</v>
      </c>
      <c r="AY41" s="396">
        <f t="shared" si="82"/>
        <v>0</v>
      </c>
      <c r="AZ41" s="396">
        <f t="shared" si="82"/>
        <v>0</v>
      </c>
      <c r="BA41" s="396">
        <f t="shared" si="82"/>
        <v>0</v>
      </c>
      <c r="BB41" s="396">
        <v>0</v>
      </c>
      <c r="BC41" s="396">
        <v>0</v>
      </c>
      <c r="BD41" s="396">
        <v>0</v>
      </c>
      <c r="BE41" s="396">
        <f t="shared" ref="BE41:BH43" si="83">BE173</f>
        <v>0</v>
      </c>
      <c r="BF41" s="396">
        <f t="shared" si="83"/>
        <v>0</v>
      </c>
      <c r="BG41" s="396">
        <f t="shared" si="83"/>
        <v>0</v>
      </c>
      <c r="BH41" s="396">
        <f t="shared" si="83"/>
        <v>0</v>
      </c>
      <c r="BI41" s="396">
        <v>0</v>
      </c>
      <c r="BJ41" s="610">
        <v>0</v>
      </c>
      <c r="BK41" s="610"/>
      <c r="BL41" s="396">
        <f t="shared" ref="BL41:BO43" si="84">BL173</f>
        <v>0</v>
      </c>
      <c r="BM41" s="610">
        <f t="shared" si="84"/>
        <v>0</v>
      </c>
      <c r="BN41" s="610">
        <f t="shared" si="84"/>
        <v>0</v>
      </c>
      <c r="BO41" s="610">
        <f t="shared" si="84"/>
        <v>0</v>
      </c>
      <c r="BP41" s="610"/>
      <c r="BQ41" s="610"/>
      <c r="BR41" s="610"/>
      <c r="BS41" s="396">
        <f t="shared" ref="BS41:BV43" si="85">BS173</f>
        <v>0</v>
      </c>
      <c r="BT41" s="610">
        <f t="shared" si="85"/>
        <v>0</v>
      </c>
      <c r="BU41" s="610">
        <f t="shared" si="85"/>
        <v>0</v>
      </c>
      <c r="BV41" s="610">
        <f t="shared" si="85"/>
        <v>0</v>
      </c>
      <c r="BW41" s="610"/>
      <c r="BX41" s="610"/>
      <c r="BY41" s="610"/>
      <c r="BZ41" s="396">
        <f t="shared" ref="BZ41:CC43" si="86">BZ173</f>
        <v>0</v>
      </c>
      <c r="CA41" s="396">
        <f t="shared" si="86"/>
        <v>0</v>
      </c>
      <c r="CB41" s="396">
        <f t="shared" si="86"/>
        <v>0</v>
      </c>
      <c r="CC41" s="396">
        <f t="shared" si="86"/>
        <v>0</v>
      </c>
      <c r="CD41" s="610"/>
      <c r="CE41" s="610"/>
      <c r="CF41" s="610"/>
      <c r="CG41" s="396">
        <f t="shared" ref="CG41:CJ43" si="87">CG173</f>
        <v>0</v>
      </c>
      <c r="CH41" s="396">
        <f t="shared" si="87"/>
        <v>0</v>
      </c>
      <c r="CI41" s="396">
        <f t="shared" si="87"/>
        <v>0</v>
      </c>
      <c r="CJ41" s="396">
        <f t="shared" si="87"/>
        <v>0</v>
      </c>
      <c r="CK41" s="610"/>
      <c r="CL41" s="610"/>
      <c r="CM41" s="610">
        <v>0</v>
      </c>
      <c r="CN41" s="396">
        <f>CN173</f>
        <v>0</v>
      </c>
      <c r="CO41" s="396">
        <f t="shared" ref="CO41:CS43" si="88">CO173</f>
        <v>0</v>
      </c>
      <c r="CP41" s="396">
        <f t="shared" si="88"/>
        <v>0</v>
      </c>
      <c r="CQ41" s="396">
        <f t="shared" si="88"/>
        <v>0</v>
      </c>
      <c r="CR41" s="610">
        <f t="shared" si="88"/>
        <v>0</v>
      </c>
      <c r="CS41" s="610">
        <f t="shared" si="88"/>
        <v>0</v>
      </c>
      <c r="CT41" s="610">
        <v>0</v>
      </c>
      <c r="CU41" s="396">
        <f t="shared" ref="CU41:CV43" si="89">CU173</f>
        <v>0</v>
      </c>
      <c r="CV41" s="610">
        <f t="shared" si="89"/>
        <v>0</v>
      </c>
      <c r="CW41" s="610">
        <f t="shared" ref="CW41:CX43" si="90">CW173</f>
        <v>0</v>
      </c>
      <c r="CX41" s="610">
        <f t="shared" si="90"/>
        <v>0</v>
      </c>
      <c r="CY41" s="610">
        <v>0</v>
      </c>
      <c r="CZ41" s="610">
        <v>0</v>
      </c>
      <c r="DA41" s="610" t="s">
        <v>180</v>
      </c>
      <c r="DB41" s="116"/>
    </row>
    <row r="42" spans="1:128" ht="42" customHeight="1" outlineLevel="1" x14ac:dyDescent="0.25">
      <c r="A42" s="34"/>
      <c r="B42" s="406" t="s">
        <v>1528</v>
      </c>
      <c r="C42" s="395" t="s">
        <v>105</v>
      </c>
      <c r="D42" s="399" t="s">
        <v>93</v>
      </c>
      <c r="E42" s="396">
        <f>E174</f>
        <v>0</v>
      </c>
      <c r="F42" s="396">
        <f>F174</f>
        <v>0</v>
      </c>
      <c r="G42" s="396">
        <f t="shared" ref="G42:AA42" si="91">G43+G57+G60+G71</f>
        <v>0</v>
      </c>
      <c r="H42" s="396">
        <f t="shared" si="77"/>
        <v>0</v>
      </c>
      <c r="I42" s="396">
        <f t="shared" si="77"/>
        <v>0</v>
      </c>
      <c r="J42" s="396">
        <f t="shared" si="77"/>
        <v>0</v>
      </c>
      <c r="K42" s="396">
        <f t="shared" si="77"/>
        <v>0</v>
      </c>
      <c r="L42" s="396">
        <f t="shared" si="91"/>
        <v>0</v>
      </c>
      <c r="M42" s="396">
        <f t="shared" si="91"/>
        <v>0</v>
      </c>
      <c r="N42" s="396">
        <f t="shared" si="91"/>
        <v>0</v>
      </c>
      <c r="O42" s="396">
        <f t="shared" si="91"/>
        <v>0</v>
      </c>
      <c r="P42" s="396">
        <f t="shared" si="91"/>
        <v>0</v>
      </c>
      <c r="Q42" s="396">
        <f t="shared" si="91"/>
        <v>0</v>
      </c>
      <c r="R42" s="396">
        <f t="shared" si="91"/>
        <v>0</v>
      </c>
      <c r="S42" s="396">
        <f t="shared" si="91"/>
        <v>0</v>
      </c>
      <c r="T42" s="396">
        <f t="shared" si="91"/>
        <v>0</v>
      </c>
      <c r="U42" s="396">
        <f t="shared" si="91"/>
        <v>0</v>
      </c>
      <c r="V42" s="396">
        <f t="shared" si="78"/>
        <v>0</v>
      </c>
      <c r="W42" s="396">
        <f t="shared" si="78"/>
        <v>0</v>
      </c>
      <c r="X42" s="396">
        <f t="shared" si="78"/>
        <v>0</v>
      </c>
      <c r="Y42" s="396">
        <f t="shared" si="78"/>
        <v>0</v>
      </c>
      <c r="Z42" s="396">
        <f t="shared" si="91"/>
        <v>0</v>
      </c>
      <c r="AA42" s="396">
        <f t="shared" si="91"/>
        <v>0</v>
      </c>
      <c r="AB42" s="396">
        <v>0</v>
      </c>
      <c r="AC42" s="396">
        <f t="shared" si="79"/>
        <v>0</v>
      </c>
      <c r="AD42" s="396">
        <f t="shared" si="79"/>
        <v>0</v>
      </c>
      <c r="AE42" s="396">
        <f t="shared" si="79"/>
        <v>0</v>
      </c>
      <c r="AF42" s="396">
        <f t="shared" si="79"/>
        <v>0</v>
      </c>
      <c r="AG42" s="396">
        <f>AG43+AG57+AG60+AG71</f>
        <v>0</v>
      </c>
      <c r="AH42" s="396">
        <f>AH43+AH57+AH60+AH71</f>
        <v>0</v>
      </c>
      <c r="AI42" s="396">
        <v>0</v>
      </c>
      <c r="AJ42" s="396">
        <f t="shared" si="80"/>
        <v>0</v>
      </c>
      <c r="AK42" s="396">
        <f t="shared" si="80"/>
        <v>0</v>
      </c>
      <c r="AL42" s="396">
        <f t="shared" si="80"/>
        <v>0</v>
      </c>
      <c r="AM42" s="396">
        <f t="shared" si="80"/>
        <v>0</v>
      </c>
      <c r="AN42" s="396">
        <f>AN43+AN57+AN60+AN71</f>
        <v>0</v>
      </c>
      <c r="AO42" s="396">
        <f>AO43+AO57+AO60+AO71</f>
        <v>0</v>
      </c>
      <c r="AP42" s="396">
        <v>0</v>
      </c>
      <c r="AQ42" s="396">
        <f t="shared" si="81"/>
        <v>0</v>
      </c>
      <c r="AR42" s="396">
        <f t="shared" si="81"/>
        <v>0</v>
      </c>
      <c r="AS42" s="396">
        <f t="shared" si="81"/>
        <v>0</v>
      </c>
      <c r="AT42" s="396">
        <f t="shared" si="81"/>
        <v>0</v>
      </c>
      <c r="AU42" s="396">
        <f>AU43+AU57+AU60+AU71</f>
        <v>0</v>
      </c>
      <c r="AV42" s="396">
        <f>AV43+AV57+AV60+AV71</f>
        <v>0</v>
      </c>
      <c r="AW42" s="396">
        <f>AW43+AW57+AW60+AW71</f>
        <v>0</v>
      </c>
      <c r="AX42" s="396">
        <f t="shared" si="82"/>
        <v>0</v>
      </c>
      <c r="AY42" s="396">
        <f t="shared" si="82"/>
        <v>0</v>
      </c>
      <c r="AZ42" s="396">
        <f t="shared" si="82"/>
        <v>0</v>
      </c>
      <c r="BA42" s="396">
        <f t="shared" si="82"/>
        <v>0</v>
      </c>
      <c r="BB42" s="396">
        <f t="shared" ref="BB42:BJ42" si="92">BB43+BB57+BB60+BB71</f>
        <v>0</v>
      </c>
      <c r="BC42" s="396">
        <f t="shared" si="92"/>
        <v>0</v>
      </c>
      <c r="BD42" s="396">
        <f t="shared" si="92"/>
        <v>0</v>
      </c>
      <c r="BE42" s="396">
        <f t="shared" si="83"/>
        <v>0</v>
      </c>
      <c r="BF42" s="396">
        <f t="shared" si="83"/>
        <v>0</v>
      </c>
      <c r="BG42" s="396">
        <f t="shared" si="83"/>
        <v>0</v>
      </c>
      <c r="BH42" s="396">
        <f t="shared" si="83"/>
        <v>0</v>
      </c>
      <c r="BI42" s="396">
        <f t="shared" si="92"/>
        <v>0</v>
      </c>
      <c r="BJ42" s="396">
        <f t="shared" si="92"/>
        <v>0</v>
      </c>
      <c r="BK42" s="396"/>
      <c r="BL42" s="396">
        <f t="shared" si="84"/>
        <v>0</v>
      </c>
      <c r="BM42" s="396">
        <f t="shared" si="84"/>
        <v>0</v>
      </c>
      <c r="BN42" s="396">
        <f t="shared" si="84"/>
        <v>0</v>
      </c>
      <c r="BO42" s="396">
        <f t="shared" si="84"/>
        <v>0</v>
      </c>
      <c r="BP42" s="396"/>
      <c r="BQ42" s="396"/>
      <c r="BR42" s="396"/>
      <c r="BS42" s="396">
        <f t="shared" si="85"/>
        <v>0</v>
      </c>
      <c r="BT42" s="396">
        <f t="shared" si="85"/>
        <v>0</v>
      </c>
      <c r="BU42" s="396">
        <f t="shared" si="85"/>
        <v>0</v>
      </c>
      <c r="BV42" s="396">
        <f t="shared" si="85"/>
        <v>0</v>
      </c>
      <c r="BW42" s="396"/>
      <c r="BX42" s="396"/>
      <c r="BY42" s="396"/>
      <c r="BZ42" s="396">
        <f t="shared" si="86"/>
        <v>0</v>
      </c>
      <c r="CA42" s="396">
        <f t="shared" si="86"/>
        <v>0</v>
      </c>
      <c r="CB42" s="396">
        <f t="shared" si="86"/>
        <v>0</v>
      </c>
      <c r="CC42" s="396">
        <f t="shared" si="86"/>
        <v>0</v>
      </c>
      <c r="CD42" s="396"/>
      <c r="CE42" s="396"/>
      <c r="CF42" s="396"/>
      <c r="CG42" s="396">
        <f t="shared" si="87"/>
        <v>0</v>
      </c>
      <c r="CH42" s="396">
        <f t="shared" si="87"/>
        <v>0</v>
      </c>
      <c r="CI42" s="396">
        <f t="shared" si="87"/>
        <v>0</v>
      </c>
      <c r="CJ42" s="396">
        <f t="shared" si="87"/>
        <v>0</v>
      </c>
      <c r="CK42" s="396"/>
      <c r="CL42" s="396"/>
      <c r="CM42" s="396">
        <f>CM43+CM57+CM60+CM71</f>
        <v>0</v>
      </c>
      <c r="CN42" s="396">
        <f>CN174</f>
        <v>0</v>
      </c>
      <c r="CO42" s="396">
        <f t="shared" si="88"/>
        <v>0</v>
      </c>
      <c r="CP42" s="396">
        <f t="shared" si="88"/>
        <v>0</v>
      </c>
      <c r="CQ42" s="396">
        <f t="shared" si="88"/>
        <v>0</v>
      </c>
      <c r="CR42" s="396">
        <f t="shared" si="88"/>
        <v>0</v>
      </c>
      <c r="CS42" s="396">
        <f t="shared" si="88"/>
        <v>0</v>
      </c>
      <c r="CT42" s="396">
        <f t="shared" ref="CT42:CZ42" si="93">CT43+CT57+CT60+CT71</f>
        <v>0</v>
      </c>
      <c r="CU42" s="396">
        <f t="shared" si="89"/>
        <v>0</v>
      </c>
      <c r="CV42" s="396">
        <f t="shared" si="89"/>
        <v>0</v>
      </c>
      <c r="CW42" s="396">
        <f>CW174</f>
        <v>0</v>
      </c>
      <c r="CX42" s="396">
        <f t="shared" si="90"/>
        <v>0</v>
      </c>
      <c r="CY42" s="396">
        <f t="shared" si="93"/>
        <v>0</v>
      </c>
      <c r="CZ42" s="396">
        <f t="shared" si="93"/>
        <v>0</v>
      </c>
      <c r="DA42" s="396" t="s">
        <v>180</v>
      </c>
      <c r="DB42" s="116"/>
    </row>
    <row r="43" spans="1:128" ht="42" customHeight="1" outlineLevel="1" x14ac:dyDescent="0.25">
      <c r="A43" s="34"/>
      <c r="B43" s="406" t="s">
        <v>100</v>
      </c>
      <c r="C43" s="395" t="s">
        <v>1529</v>
      </c>
      <c r="D43" s="399" t="s">
        <v>93</v>
      </c>
      <c r="E43" s="396">
        <f>E178</f>
        <v>11.678333333333333</v>
      </c>
      <c r="F43" s="396">
        <f>F178</f>
        <v>0</v>
      </c>
      <c r="G43" s="396">
        <f t="shared" ref="G43:AA43" si="94">G44+G45</f>
        <v>0</v>
      </c>
      <c r="H43" s="396">
        <f t="shared" si="77"/>
        <v>0</v>
      </c>
      <c r="I43" s="396">
        <f t="shared" si="77"/>
        <v>0</v>
      </c>
      <c r="J43" s="396">
        <f t="shared" si="77"/>
        <v>0</v>
      </c>
      <c r="K43" s="396">
        <f t="shared" si="77"/>
        <v>0</v>
      </c>
      <c r="L43" s="396">
        <f t="shared" si="94"/>
        <v>0</v>
      </c>
      <c r="M43" s="396">
        <f t="shared" si="94"/>
        <v>0</v>
      </c>
      <c r="N43" s="396">
        <f t="shared" si="94"/>
        <v>0</v>
      </c>
      <c r="O43" s="396">
        <f t="shared" si="94"/>
        <v>0</v>
      </c>
      <c r="P43" s="396">
        <f t="shared" si="94"/>
        <v>0</v>
      </c>
      <c r="Q43" s="396">
        <f t="shared" si="94"/>
        <v>0</v>
      </c>
      <c r="R43" s="396">
        <f t="shared" si="94"/>
        <v>0</v>
      </c>
      <c r="S43" s="396">
        <f t="shared" si="94"/>
        <v>0</v>
      </c>
      <c r="T43" s="396">
        <f t="shared" si="94"/>
        <v>0</v>
      </c>
      <c r="U43" s="396">
        <f t="shared" si="94"/>
        <v>0</v>
      </c>
      <c r="V43" s="396">
        <f t="shared" si="78"/>
        <v>0</v>
      </c>
      <c r="W43" s="396">
        <f t="shared" si="78"/>
        <v>0</v>
      </c>
      <c r="X43" s="396">
        <f t="shared" si="78"/>
        <v>0</v>
      </c>
      <c r="Y43" s="396">
        <f t="shared" si="78"/>
        <v>0</v>
      </c>
      <c r="Z43" s="396">
        <f t="shared" si="94"/>
        <v>0</v>
      </c>
      <c r="AA43" s="396">
        <f t="shared" si="94"/>
        <v>0</v>
      </c>
      <c r="AB43" s="396">
        <v>0</v>
      </c>
      <c r="AC43" s="396">
        <f t="shared" si="79"/>
        <v>0</v>
      </c>
      <c r="AD43" s="396">
        <f t="shared" si="79"/>
        <v>0</v>
      </c>
      <c r="AE43" s="396">
        <f t="shared" si="79"/>
        <v>0</v>
      </c>
      <c r="AF43" s="396">
        <f t="shared" si="79"/>
        <v>0</v>
      </c>
      <c r="AG43" s="396">
        <f t="shared" ref="AG43:AO43" si="95">AG44+AG45</f>
        <v>0</v>
      </c>
      <c r="AH43" s="396">
        <f t="shared" si="95"/>
        <v>0</v>
      </c>
      <c r="AI43" s="396">
        <f t="shared" si="95"/>
        <v>0</v>
      </c>
      <c r="AJ43" s="396">
        <f t="shared" si="80"/>
        <v>10.011666666666667</v>
      </c>
      <c r="AK43" s="396">
        <f t="shared" si="80"/>
        <v>0</v>
      </c>
      <c r="AL43" s="396">
        <f t="shared" si="80"/>
        <v>0</v>
      </c>
      <c r="AM43" s="396">
        <f t="shared" si="80"/>
        <v>0</v>
      </c>
      <c r="AN43" s="396">
        <f t="shared" si="95"/>
        <v>0</v>
      </c>
      <c r="AO43" s="396">
        <f t="shared" si="95"/>
        <v>0</v>
      </c>
      <c r="AP43" s="396">
        <v>0</v>
      </c>
      <c r="AQ43" s="396">
        <f t="shared" si="81"/>
        <v>9.6150000000000002</v>
      </c>
      <c r="AR43" s="396">
        <f t="shared" si="81"/>
        <v>0</v>
      </c>
      <c r="AS43" s="396">
        <f t="shared" si="81"/>
        <v>0</v>
      </c>
      <c r="AT43" s="396">
        <f t="shared" si="81"/>
        <v>0</v>
      </c>
      <c r="AU43" s="396">
        <f>AU44+AU45</f>
        <v>0</v>
      </c>
      <c r="AV43" s="396">
        <f>AV44+AV45</f>
        <v>0</v>
      </c>
      <c r="AW43" s="396">
        <f>AW44+AW45</f>
        <v>0</v>
      </c>
      <c r="AX43" s="396">
        <f t="shared" si="82"/>
        <v>11.678333333333333</v>
      </c>
      <c r="AY43" s="396">
        <f t="shared" si="82"/>
        <v>0</v>
      </c>
      <c r="AZ43" s="396">
        <f t="shared" si="82"/>
        <v>0</v>
      </c>
      <c r="BA43" s="396">
        <f t="shared" si="82"/>
        <v>0</v>
      </c>
      <c r="BB43" s="396">
        <f t="shared" ref="BB43:BJ43" si="96">BB44+BB45</f>
        <v>0</v>
      </c>
      <c r="BC43" s="396">
        <f t="shared" si="96"/>
        <v>0</v>
      </c>
      <c r="BD43" s="396">
        <f t="shared" si="96"/>
        <v>0</v>
      </c>
      <c r="BE43" s="396">
        <f t="shared" si="83"/>
        <v>0</v>
      </c>
      <c r="BF43" s="396">
        <f t="shared" si="83"/>
        <v>0</v>
      </c>
      <c r="BG43" s="396">
        <f t="shared" si="83"/>
        <v>0</v>
      </c>
      <c r="BH43" s="396">
        <f t="shared" si="83"/>
        <v>0</v>
      </c>
      <c r="BI43" s="396">
        <f t="shared" si="96"/>
        <v>0</v>
      </c>
      <c r="BJ43" s="396">
        <f t="shared" si="96"/>
        <v>0</v>
      </c>
      <c r="BK43" s="396"/>
      <c r="BL43" s="396">
        <f t="shared" si="84"/>
        <v>1.7633333333333334</v>
      </c>
      <c r="BM43" s="396">
        <f t="shared" si="84"/>
        <v>0</v>
      </c>
      <c r="BN43" s="396">
        <f t="shared" si="84"/>
        <v>0</v>
      </c>
      <c r="BO43" s="396">
        <f t="shared" si="84"/>
        <v>0</v>
      </c>
      <c r="BP43" s="396"/>
      <c r="BQ43" s="396"/>
      <c r="BR43" s="396"/>
      <c r="BS43" s="396">
        <f t="shared" si="85"/>
        <v>0</v>
      </c>
      <c r="BT43" s="396">
        <f t="shared" si="85"/>
        <v>0</v>
      </c>
      <c r="BU43" s="396">
        <f t="shared" si="85"/>
        <v>0</v>
      </c>
      <c r="BV43" s="396">
        <f t="shared" si="85"/>
        <v>0</v>
      </c>
      <c r="BW43" s="396"/>
      <c r="BX43" s="396"/>
      <c r="BY43" s="396"/>
      <c r="BZ43" s="396">
        <f t="shared" si="86"/>
        <v>0</v>
      </c>
      <c r="CA43" s="396">
        <f t="shared" si="86"/>
        <v>0</v>
      </c>
      <c r="CB43" s="396">
        <f t="shared" si="86"/>
        <v>0</v>
      </c>
      <c r="CC43" s="396">
        <f t="shared" si="86"/>
        <v>0</v>
      </c>
      <c r="CD43" s="396"/>
      <c r="CE43" s="396"/>
      <c r="CF43" s="396"/>
      <c r="CG43" s="396">
        <f t="shared" si="87"/>
        <v>0</v>
      </c>
      <c r="CH43" s="396">
        <f t="shared" si="87"/>
        <v>0</v>
      </c>
      <c r="CI43" s="396">
        <f t="shared" si="87"/>
        <v>0</v>
      </c>
      <c r="CJ43" s="396">
        <f t="shared" si="87"/>
        <v>0</v>
      </c>
      <c r="CK43" s="396"/>
      <c r="CL43" s="396"/>
      <c r="CM43" s="396">
        <f>CM44+CM45</f>
        <v>0</v>
      </c>
      <c r="CN43" s="396">
        <f>CN175</f>
        <v>23.45333333333333</v>
      </c>
      <c r="CO43" s="396">
        <f t="shared" si="88"/>
        <v>0</v>
      </c>
      <c r="CP43" s="396">
        <f t="shared" si="88"/>
        <v>0</v>
      </c>
      <c r="CQ43" s="396">
        <f t="shared" si="88"/>
        <v>0</v>
      </c>
      <c r="CR43" s="396">
        <f t="shared" si="88"/>
        <v>0</v>
      </c>
      <c r="CS43" s="396">
        <f t="shared" si="88"/>
        <v>0</v>
      </c>
      <c r="CT43" s="396">
        <f t="shared" ref="CT43:CZ43" si="97">CT44+CT45</f>
        <v>0</v>
      </c>
      <c r="CU43" s="396">
        <f t="shared" si="89"/>
        <v>9.6150000000000002</v>
      </c>
      <c r="CV43" s="396">
        <f t="shared" si="89"/>
        <v>0</v>
      </c>
      <c r="CW43" s="396">
        <f>CW175</f>
        <v>0</v>
      </c>
      <c r="CX43" s="396">
        <f t="shared" si="90"/>
        <v>0</v>
      </c>
      <c r="CY43" s="396">
        <f t="shared" si="97"/>
        <v>0</v>
      </c>
      <c r="CZ43" s="396">
        <f t="shared" si="97"/>
        <v>0</v>
      </c>
      <c r="DA43" s="396" t="s">
        <v>180</v>
      </c>
      <c r="DB43" s="116"/>
    </row>
    <row r="44" spans="1:128" ht="48" customHeight="1" x14ac:dyDescent="0.25">
      <c r="A44" s="34"/>
      <c r="B44" s="402" t="s">
        <v>106</v>
      </c>
      <c r="C44" s="409" t="s">
        <v>107</v>
      </c>
      <c r="D44" s="403" t="s">
        <v>93</v>
      </c>
      <c r="E44" s="414">
        <f t="shared" ref="E44:BP44" si="98">SUBTOTAL(9,E45:E179)</f>
        <v>343.51083853333341</v>
      </c>
      <c r="F44" s="414">
        <f t="shared" si="98"/>
        <v>278.84085536333328</v>
      </c>
      <c r="G44" s="414">
        <f t="shared" si="98"/>
        <v>0</v>
      </c>
      <c r="H44" s="414">
        <f t="shared" si="98"/>
        <v>61.395833333333336</v>
      </c>
      <c r="I44" s="414">
        <f t="shared" si="98"/>
        <v>1.3</v>
      </c>
      <c r="J44" s="414">
        <f t="shared" si="98"/>
        <v>0</v>
      </c>
      <c r="K44" s="414">
        <f t="shared" si="98"/>
        <v>2.9319999999999999</v>
      </c>
      <c r="L44" s="414">
        <f t="shared" si="98"/>
        <v>0</v>
      </c>
      <c r="M44" s="414">
        <f t="shared" si="98"/>
        <v>0</v>
      </c>
      <c r="N44" s="414">
        <f t="shared" si="98"/>
        <v>0</v>
      </c>
      <c r="O44" s="414">
        <f t="shared" si="98"/>
        <v>0</v>
      </c>
      <c r="P44" s="414">
        <f t="shared" si="98"/>
        <v>0</v>
      </c>
      <c r="Q44" s="414">
        <f t="shared" si="98"/>
        <v>0</v>
      </c>
      <c r="R44" s="414">
        <f t="shared" si="98"/>
        <v>0</v>
      </c>
      <c r="S44" s="414">
        <f t="shared" si="98"/>
        <v>0</v>
      </c>
      <c r="T44" s="414">
        <f t="shared" si="98"/>
        <v>0</v>
      </c>
      <c r="U44" s="414">
        <f t="shared" si="98"/>
        <v>0</v>
      </c>
      <c r="V44" s="414">
        <f t="shared" si="98"/>
        <v>69.729166666666671</v>
      </c>
      <c r="W44" s="414">
        <f t="shared" si="98"/>
        <v>1.3</v>
      </c>
      <c r="X44" s="414">
        <f t="shared" si="98"/>
        <v>0</v>
      </c>
      <c r="Y44" s="414">
        <f t="shared" si="98"/>
        <v>2.9319999999999999</v>
      </c>
      <c r="Z44" s="414">
        <f t="shared" si="98"/>
        <v>0</v>
      </c>
      <c r="AA44" s="414">
        <f t="shared" si="98"/>
        <v>0</v>
      </c>
      <c r="AB44" s="414">
        <f t="shared" si="98"/>
        <v>0</v>
      </c>
      <c r="AC44" s="414">
        <f t="shared" si="98"/>
        <v>61.395833333333336</v>
      </c>
      <c r="AD44" s="414">
        <f t="shared" si="98"/>
        <v>1.3</v>
      </c>
      <c r="AE44" s="414">
        <f t="shared" si="98"/>
        <v>0</v>
      </c>
      <c r="AF44" s="414">
        <f t="shared" si="98"/>
        <v>2.9319999999999999</v>
      </c>
      <c r="AG44" s="414">
        <f t="shared" si="98"/>
        <v>0</v>
      </c>
      <c r="AH44" s="414">
        <f t="shared" si="98"/>
        <v>0</v>
      </c>
      <c r="AI44" s="414">
        <f t="shared" si="98"/>
        <v>0</v>
      </c>
      <c r="AJ44" s="414">
        <f t="shared" si="98"/>
        <v>68.820003100000008</v>
      </c>
      <c r="AK44" s="414">
        <f t="shared" si="98"/>
        <v>1.2</v>
      </c>
      <c r="AL44" s="414">
        <f t="shared" si="98"/>
        <v>0</v>
      </c>
      <c r="AM44" s="414">
        <f t="shared" si="98"/>
        <v>4.3689999999999998</v>
      </c>
      <c r="AN44" s="414">
        <f t="shared" si="98"/>
        <v>0</v>
      </c>
      <c r="AO44" s="414">
        <f t="shared" si="98"/>
        <v>0</v>
      </c>
      <c r="AP44" s="414">
        <f t="shared" si="98"/>
        <v>0</v>
      </c>
      <c r="AQ44" s="414">
        <f t="shared" si="98"/>
        <v>59.180010100000004</v>
      </c>
      <c r="AR44" s="414">
        <f t="shared" si="98"/>
        <v>0.56000099999999997</v>
      </c>
      <c r="AS44" s="414">
        <f t="shared" si="98"/>
        <v>0</v>
      </c>
      <c r="AT44" s="414">
        <f t="shared" si="98"/>
        <v>2.0430001</v>
      </c>
      <c r="AU44" s="414">
        <f t="shared" si="98"/>
        <v>0</v>
      </c>
      <c r="AV44" s="414">
        <f t="shared" si="98"/>
        <v>0</v>
      </c>
      <c r="AW44" s="414">
        <f t="shared" si="98"/>
        <v>0</v>
      </c>
      <c r="AX44" s="414">
        <f t="shared" si="98"/>
        <v>69.375</v>
      </c>
      <c r="AY44" s="414">
        <f t="shared" si="98"/>
        <v>0.63</v>
      </c>
      <c r="AZ44" s="414">
        <f t="shared" si="98"/>
        <v>0</v>
      </c>
      <c r="BA44" s="414">
        <f t="shared" si="98"/>
        <v>0.35</v>
      </c>
      <c r="BB44" s="414">
        <f t="shared" si="98"/>
        <v>0</v>
      </c>
      <c r="BC44" s="414">
        <f t="shared" si="98"/>
        <v>0</v>
      </c>
      <c r="BD44" s="414">
        <f t="shared" si="98"/>
        <v>0</v>
      </c>
      <c r="BE44" s="414">
        <f t="shared" si="98"/>
        <v>83.317500112000005</v>
      </c>
      <c r="BF44" s="414">
        <f t="shared" si="98"/>
        <v>0</v>
      </c>
      <c r="BG44" s="414">
        <f t="shared" si="98"/>
        <v>0</v>
      </c>
      <c r="BH44" s="414">
        <f t="shared" si="98"/>
        <v>0</v>
      </c>
      <c r="BI44" s="414">
        <f t="shared" si="98"/>
        <v>0</v>
      </c>
      <c r="BJ44" s="414">
        <f t="shared" si="98"/>
        <v>0</v>
      </c>
      <c r="BK44" s="414">
        <f t="shared" si="98"/>
        <v>0</v>
      </c>
      <c r="BL44" s="414">
        <f t="shared" si="98"/>
        <v>67.304168766666677</v>
      </c>
      <c r="BM44" s="414">
        <f t="shared" si="98"/>
        <v>0</v>
      </c>
      <c r="BN44" s="414">
        <f t="shared" si="98"/>
        <v>0</v>
      </c>
      <c r="BO44" s="414">
        <f t="shared" si="98"/>
        <v>0</v>
      </c>
      <c r="BP44" s="414">
        <f t="shared" si="98"/>
        <v>0</v>
      </c>
      <c r="BQ44" s="414">
        <f t="shared" ref="BQ44:CM44" si="99">SUBTOTAL(9,BQ45:BQ179)</f>
        <v>0</v>
      </c>
      <c r="BR44" s="414">
        <f t="shared" si="99"/>
        <v>0</v>
      </c>
      <c r="BS44" s="414">
        <f t="shared" si="99"/>
        <v>52.434167676666661</v>
      </c>
      <c r="BT44" s="414">
        <f t="shared" si="99"/>
        <v>0</v>
      </c>
      <c r="BU44" s="414">
        <f t="shared" si="99"/>
        <v>0</v>
      </c>
      <c r="BV44" s="414">
        <f t="shared" si="99"/>
        <v>0</v>
      </c>
      <c r="BW44" s="414">
        <f t="shared" si="99"/>
        <v>0</v>
      </c>
      <c r="BX44" s="414">
        <f t="shared" si="99"/>
        <v>0</v>
      </c>
      <c r="BY44" s="414">
        <f t="shared" si="99"/>
        <v>0</v>
      </c>
      <c r="BZ44" s="414">
        <f t="shared" si="99"/>
        <v>60.50916766666667</v>
      </c>
      <c r="CA44" s="414">
        <f t="shared" si="99"/>
        <v>2</v>
      </c>
      <c r="CB44" s="414">
        <f t="shared" si="99"/>
        <v>0</v>
      </c>
      <c r="CC44" s="414">
        <f t="shared" si="99"/>
        <v>11.169</v>
      </c>
      <c r="CD44" s="414">
        <f t="shared" si="99"/>
        <v>0</v>
      </c>
      <c r="CE44" s="414">
        <f t="shared" si="99"/>
        <v>0</v>
      </c>
      <c r="CF44" s="414">
        <f t="shared" si="99"/>
        <v>0</v>
      </c>
      <c r="CG44" s="414">
        <f t="shared" si="99"/>
        <v>62.467500010000009</v>
      </c>
      <c r="CH44" s="414">
        <f t="shared" si="99"/>
        <v>0</v>
      </c>
      <c r="CI44" s="414">
        <f t="shared" si="99"/>
        <v>0</v>
      </c>
      <c r="CJ44" s="414">
        <f t="shared" si="99"/>
        <v>7.6479999999999997</v>
      </c>
      <c r="CK44" s="414">
        <f t="shared" si="99"/>
        <v>0</v>
      </c>
      <c r="CL44" s="414">
        <f t="shared" si="99"/>
        <v>0</v>
      </c>
      <c r="CM44" s="414">
        <f t="shared" si="99"/>
        <v>0</v>
      </c>
      <c r="CN44" s="414">
        <f t="shared" ref="CN44:CZ44" si="100">SUBTOTAL(9,CN45:CN179)</f>
        <v>335.73750620000004</v>
      </c>
      <c r="CO44" s="414">
        <f t="shared" si="100"/>
        <v>4.5</v>
      </c>
      <c r="CP44" s="414">
        <f t="shared" si="100"/>
        <v>0</v>
      </c>
      <c r="CQ44" s="414">
        <f t="shared" si="100"/>
        <v>18.82</v>
      </c>
      <c r="CR44" s="414">
        <f t="shared" si="100"/>
        <v>0</v>
      </c>
      <c r="CS44" s="414">
        <f t="shared" si="100"/>
        <v>0</v>
      </c>
      <c r="CT44" s="414">
        <f t="shared" si="100"/>
        <v>0</v>
      </c>
      <c r="CU44" s="414">
        <f t="shared" si="100"/>
        <v>257.39917789866666</v>
      </c>
      <c r="CV44" s="414">
        <f t="shared" si="100"/>
        <v>0.4</v>
      </c>
      <c r="CW44" s="414">
        <f t="shared" si="100"/>
        <v>0</v>
      </c>
      <c r="CX44" s="414">
        <f t="shared" si="100"/>
        <v>8.3079999999999998</v>
      </c>
      <c r="CY44" s="414">
        <f t="shared" si="100"/>
        <v>0</v>
      </c>
      <c r="CZ44" s="414">
        <f t="shared" si="100"/>
        <v>0</v>
      </c>
      <c r="DA44" s="414" t="s">
        <v>180</v>
      </c>
      <c r="DB44" s="116"/>
    </row>
    <row r="45" spans="1:128" ht="48" customHeight="1" outlineLevel="1" x14ac:dyDescent="0.25">
      <c r="A45" s="34"/>
      <c r="B45" s="402" t="s">
        <v>108</v>
      </c>
      <c r="C45" s="409" t="s">
        <v>1530</v>
      </c>
      <c r="D45" s="403" t="s">
        <v>93</v>
      </c>
      <c r="E45" s="414">
        <f t="shared" ref="E45:BP45" si="101">SUBTOTAL(9,E46:E102)</f>
        <v>201.72083853333331</v>
      </c>
      <c r="F45" s="414">
        <f t="shared" si="101"/>
        <v>160.59752202999996</v>
      </c>
      <c r="G45" s="414">
        <f t="shared" si="101"/>
        <v>0</v>
      </c>
      <c r="H45" s="414">
        <f t="shared" si="101"/>
        <v>61.395833333333336</v>
      </c>
      <c r="I45" s="414">
        <f t="shared" si="101"/>
        <v>1.3</v>
      </c>
      <c r="J45" s="414">
        <f t="shared" si="101"/>
        <v>0</v>
      </c>
      <c r="K45" s="414">
        <f t="shared" si="101"/>
        <v>2.9319999999999999</v>
      </c>
      <c r="L45" s="414">
        <f t="shared" si="101"/>
        <v>0</v>
      </c>
      <c r="M45" s="414">
        <f t="shared" si="101"/>
        <v>0</v>
      </c>
      <c r="N45" s="414">
        <f t="shared" si="101"/>
        <v>0</v>
      </c>
      <c r="O45" s="414">
        <f t="shared" si="101"/>
        <v>0</v>
      </c>
      <c r="P45" s="414">
        <f t="shared" si="101"/>
        <v>0</v>
      </c>
      <c r="Q45" s="414">
        <f t="shared" si="101"/>
        <v>0</v>
      </c>
      <c r="R45" s="414">
        <f t="shared" si="101"/>
        <v>0</v>
      </c>
      <c r="S45" s="414">
        <f t="shared" si="101"/>
        <v>0</v>
      </c>
      <c r="T45" s="414">
        <f t="shared" si="101"/>
        <v>0</v>
      </c>
      <c r="U45" s="414">
        <f t="shared" si="101"/>
        <v>0</v>
      </c>
      <c r="V45" s="414">
        <f t="shared" si="101"/>
        <v>61.395833333333336</v>
      </c>
      <c r="W45" s="414">
        <f t="shared" si="101"/>
        <v>1.3</v>
      </c>
      <c r="X45" s="414">
        <f t="shared" si="101"/>
        <v>0</v>
      </c>
      <c r="Y45" s="414">
        <f t="shared" si="101"/>
        <v>2.9319999999999999</v>
      </c>
      <c r="Z45" s="414">
        <f t="shared" si="101"/>
        <v>0</v>
      </c>
      <c r="AA45" s="414">
        <f t="shared" si="101"/>
        <v>0</v>
      </c>
      <c r="AB45" s="414">
        <f t="shared" si="101"/>
        <v>0</v>
      </c>
      <c r="AC45" s="414">
        <f t="shared" si="101"/>
        <v>61.395833333333336</v>
      </c>
      <c r="AD45" s="414">
        <f t="shared" si="101"/>
        <v>1.3</v>
      </c>
      <c r="AE45" s="414">
        <f t="shared" si="101"/>
        <v>0</v>
      </c>
      <c r="AF45" s="414">
        <f t="shared" si="101"/>
        <v>2.9319999999999999</v>
      </c>
      <c r="AG45" s="414">
        <f t="shared" si="101"/>
        <v>0</v>
      </c>
      <c r="AH45" s="414">
        <f t="shared" si="101"/>
        <v>0</v>
      </c>
      <c r="AI45" s="414">
        <f t="shared" si="101"/>
        <v>0</v>
      </c>
      <c r="AJ45" s="414">
        <f t="shared" si="101"/>
        <v>36.49666976666667</v>
      </c>
      <c r="AK45" s="414">
        <f t="shared" si="101"/>
        <v>1.2</v>
      </c>
      <c r="AL45" s="414">
        <f t="shared" si="101"/>
        <v>0</v>
      </c>
      <c r="AM45" s="414">
        <f t="shared" si="101"/>
        <v>4.3689999999999998</v>
      </c>
      <c r="AN45" s="414">
        <f t="shared" si="101"/>
        <v>0</v>
      </c>
      <c r="AO45" s="414">
        <f t="shared" si="101"/>
        <v>0</v>
      </c>
      <c r="AP45" s="414">
        <f t="shared" si="101"/>
        <v>0</v>
      </c>
      <c r="AQ45" s="414">
        <f t="shared" si="101"/>
        <v>42.790843433333336</v>
      </c>
      <c r="AR45" s="414">
        <f t="shared" si="101"/>
        <v>0.56000099999999997</v>
      </c>
      <c r="AS45" s="414">
        <f t="shared" si="101"/>
        <v>0</v>
      </c>
      <c r="AT45" s="414">
        <f t="shared" si="101"/>
        <v>2.0430001</v>
      </c>
      <c r="AU45" s="414">
        <f t="shared" si="101"/>
        <v>0</v>
      </c>
      <c r="AV45" s="414">
        <f t="shared" si="101"/>
        <v>0</v>
      </c>
      <c r="AW45" s="414">
        <f t="shared" si="101"/>
        <v>0</v>
      </c>
      <c r="AX45" s="414">
        <f t="shared" si="101"/>
        <v>13.160000000000002</v>
      </c>
      <c r="AY45" s="414">
        <f t="shared" si="101"/>
        <v>0.63</v>
      </c>
      <c r="AZ45" s="414">
        <f t="shared" si="101"/>
        <v>0</v>
      </c>
      <c r="BA45" s="414">
        <f t="shared" si="101"/>
        <v>0.35</v>
      </c>
      <c r="BB45" s="414">
        <f t="shared" si="101"/>
        <v>0</v>
      </c>
      <c r="BC45" s="414">
        <f t="shared" si="101"/>
        <v>0</v>
      </c>
      <c r="BD45" s="414">
        <f t="shared" si="101"/>
        <v>0</v>
      </c>
      <c r="BE45" s="414">
        <f t="shared" si="101"/>
        <v>9.0766667786666666</v>
      </c>
      <c r="BF45" s="414">
        <f t="shared" si="101"/>
        <v>0</v>
      </c>
      <c r="BG45" s="414">
        <f t="shared" si="101"/>
        <v>0</v>
      </c>
      <c r="BH45" s="414">
        <f t="shared" si="101"/>
        <v>0</v>
      </c>
      <c r="BI45" s="414">
        <f t="shared" si="101"/>
        <v>0</v>
      </c>
      <c r="BJ45" s="414">
        <f t="shared" si="101"/>
        <v>0</v>
      </c>
      <c r="BK45" s="414">
        <f t="shared" si="101"/>
        <v>0</v>
      </c>
      <c r="BL45" s="414">
        <f t="shared" si="101"/>
        <v>54.194168766666671</v>
      </c>
      <c r="BM45" s="414">
        <f t="shared" si="101"/>
        <v>0</v>
      </c>
      <c r="BN45" s="414">
        <f t="shared" si="101"/>
        <v>0</v>
      </c>
      <c r="BO45" s="414">
        <f t="shared" si="101"/>
        <v>0</v>
      </c>
      <c r="BP45" s="414">
        <f t="shared" si="101"/>
        <v>0</v>
      </c>
      <c r="BQ45" s="414">
        <f t="shared" ref="BQ45:CM45" si="102">SUBTOTAL(9,BQ46:BQ102)</f>
        <v>0</v>
      </c>
      <c r="BR45" s="414">
        <f t="shared" si="102"/>
        <v>0</v>
      </c>
      <c r="BS45" s="414">
        <f t="shared" si="102"/>
        <v>41.087501009999997</v>
      </c>
      <c r="BT45" s="414">
        <f t="shared" si="102"/>
        <v>0</v>
      </c>
      <c r="BU45" s="414">
        <f t="shared" si="102"/>
        <v>0</v>
      </c>
      <c r="BV45" s="414">
        <f t="shared" si="102"/>
        <v>0</v>
      </c>
      <c r="BW45" s="414">
        <f t="shared" si="102"/>
        <v>0</v>
      </c>
      <c r="BX45" s="414">
        <f t="shared" si="102"/>
        <v>0</v>
      </c>
      <c r="BY45" s="414">
        <f t="shared" si="102"/>
        <v>0</v>
      </c>
      <c r="BZ45" s="414">
        <f t="shared" si="102"/>
        <v>36.474167666666673</v>
      </c>
      <c r="CA45" s="414">
        <f t="shared" si="102"/>
        <v>2</v>
      </c>
      <c r="CB45" s="414">
        <f t="shared" si="102"/>
        <v>0</v>
      </c>
      <c r="CC45" s="414">
        <f t="shared" si="102"/>
        <v>11.169</v>
      </c>
      <c r="CD45" s="414">
        <f t="shared" si="102"/>
        <v>0</v>
      </c>
      <c r="CE45" s="414">
        <f t="shared" si="102"/>
        <v>0</v>
      </c>
      <c r="CF45" s="414">
        <f t="shared" si="102"/>
        <v>0</v>
      </c>
      <c r="CG45" s="414">
        <f t="shared" si="102"/>
        <v>38.432500010000005</v>
      </c>
      <c r="CH45" s="414">
        <f t="shared" si="102"/>
        <v>0</v>
      </c>
      <c r="CI45" s="414">
        <f t="shared" si="102"/>
        <v>0</v>
      </c>
      <c r="CJ45" s="414">
        <f t="shared" si="102"/>
        <v>7.6479999999999997</v>
      </c>
      <c r="CK45" s="414">
        <f t="shared" si="102"/>
        <v>0</v>
      </c>
      <c r="CL45" s="414">
        <f t="shared" si="102"/>
        <v>0</v>
      </c>
      <c r="CM45" s="414">
        <f t="shared" si="102"/>
        <v>0</v>
      </c>
      <c r="CN45" s="414">
        <f t="shared" ref="CN45:CZ45" si="103">SUBTOTAL(9,CN46:CN102)</f>
        <v>201.7208395333333</v>
      </c>
      <c r="CO45" s="414">
        <f t="shared" si="103"/>
        <v>4.5</v>
      </c>
      <c r="CP45" s="414">
        <f t="shared" si="103"/>
        <v>0</v>
      </c>
      <c r="CQ45" s="414">
        <f t="shared" si="103"/>
        <v>18.82</v>
      </c>
      <c r="CR45" s="414">
        <f t="shared" si="103"/>
        <v>0</v>
      </c>
      <c r="CS45" s="414">
        <f t="shared" si="103"/>
        <v>0</v>
      </c>
      <c r="CT45" s="414">
        <f t="shared" si="103"/>
        <v>0</v>
      </c>
      <c r="CU45" s="414">
        <f t="shared" si="103"/>
        <v>131.38751123200001</v>
      </c>
      <c r="CV45" s="414">
        <f t="shared" si="103"/>
        <v>0.4</v>
      </c>
      <c r="CW45" s="414">
        <f t="shared" si="103"/>
        <v>0</v>
      </c>
      <c r="CX45" s="414">
        <f t="shared" si="103"/>
        <v>8.3079999999999998</v>
      </c>
      <c r="CY45" s="414">
        <f t="shared" si="103"/>
        <v>0</v>
      </c>
      <c r="CZ45" s="414">
        <f t="shared" si="103"/>
        <v>0</v>
      </c>
      <c r="DA45" s="414" t="s">
        <v>180</v>
      </c>
      <c r="DB45" s="116"/>
    </row>
    <row r="46" spans="1:128" ht="48" customHeight="1" outlineLevel="1" x14ac:dyDescent="0.25">
      <c r="B46" s="409" t="s">
        <v>110</v>
      </c>
      <c r="C46" s="409" t="s">
        <v>109</v>
      </c>
      <c r="D46" s="403" t="s">
        <v>93</v>
      </c>
      <c r="E46" s="414">
        <f t="shared" ref="E46:BP46" si="104">SUBTOTAL(9,E47:E70)</f>
        <v>84.835834333333338</v>
      </c>
      <c r="F46" s="414">
        <f t="shared" si="104"/>
        <v>18.582511020000002</v>
      </c>
      <c r="G46" s="414">
        <f t="shared" si="104"/>
        <v>0</v>
      </c>
      <c r="H46" s="414">
        <f t="shared" si="104"/>
        <v>61.395833333333336</v>
      </c>
      <c r="I46" s="414">
        <f t="shared" si="104"/>
        <v>1.3</v>
      </c>
      <c r="J46" s="414">
        <f t="shared" si="104"/>
        <v>0</v>
      </c>
      <c r="K46" s="414">
        <f t="shared" si="104"/>
        <v>2.9319999999999999</v>
      </c>
      <c r="L46" s="414">
        <f t="shared" si="104"/>
        <v>0</v>
      </c>
      <c r="M46" s="414">
        <f t="shared" si="104"/>
        <v>0</v>
      </c>
      <c r="N46" s="414">
        <f t="shared" si="104"/>
        <v>0</v>
      </c>
      <c r="O46" s="414">
        <f t="shared" si="104"/>
        <v>0</v>
      </c>
      <c r="P46" s="414">
        <f t="shared" si="104"/>
        <v>0</v>
      </c>
      <c r="Q46" s="414">
        <f t="shared" si="104"/>
        <v>0</v>
      </c>
      <c r="R46" s="414">
        <f t="shared" si="104"/>
        <v>0</v>
      </c>
      <c r="S46" s="414">
        <f t="shared" si="104"/>
        <v>0</v>
      </c>
      <c r="T46" s="414">
        <f t="shared" si="104"/>
        <v>0</v>
      </c>
      <c r="U46" s="414">
        <f t="shared" si="104"/>
        <v>0</v>
      </c>
      <c r="V46" s="414">
        <f t="shared" si="104"/>
        <v>61.395833333333336</v>
      </c>
      <c r="W46" s="414">
        <f t="shared" si="104"/>
        <v>1.3</v>
      </c>
      <c r="X46" s="414">
        <f t="shared" si="104"/>
        <v>0</v>
      </c>
      <c r="Y46" s="414">
        <f t="shared" si="104"/>
        <v>2.9319999999999999</v>
      </c>
      <c r="Z46" s="414">
        <f t="shared" si="104"/>
        <v>0</v>
      </c>
      <c r="AA46" s="414">
        <f t="shared" si="104"/>
        <v>0</v>
      </c>
      <c r="AB46" s="414">
        <f t="shared" si="104"/>
        <v>0</v>
      </c>
      <c r="AC46" s="414">
        <f t="shared" si="104"/>
        <v>61.395833333333336</v>
      </c>
      <c r="AD46" s="414">
        <f t="shared" si="104"/>
        <v>1.3</v>
      </c>
      <c r="AE46" s="414">
        <f t="shared" si="104"/>
        <v>0</v>
      </c>
      <c r="AF46" s="414">
        <f t="shared" si="104"/>
        <v>2.9319999999999999</v>
      </c>
      <c r="AG46" s="414">
        <f t="shared" si="104"/>
        <v>0</v>
      </c>
      <c r="AH46" s="414">
        <f t="shared" si="104"/>
        <v>0</v>
      </c>
      <c r="AI46" s="414">
        <f t="shared" si="104"/>
        <v>0</v>
      </c>
      <c r="AJ46" s="414">
        <f t="shared" si="104"/>
        <v>23.440001000000002</v>
      </c>
      <c r="AK46" s="414">
        <f t="shared" si="104"/>
        <v>1.2</v>
      </c>
      <c r="AL46" s="414">
        <f t="shared" si="104"/>
        <v>0</v>
      </c>
      <c r="AM46" s="414">
        <f t="shared" si="104"/>
        <v>3.7090000000000001</v>
      </c>
      <c r="AN46" s="414">
        <f t="shared" si="104"/>
        <v>0</v>
      </c>
      <c r="AO46" s="414">
        <f t="shared" si="104"/>
        <v>0</v>
      </c>
      <c r="AP46" s="414">
        <f t="shared" si="104"/>
        <v>0</v>
      </c>
      <c r="AQ46" s="414">
        <f t="shared" si="104"/>
        <v>16.499166766666669</v>
      </c>
      <c r="AR46" s="414">
        <f t="shared" si="104"/>
        <v>0.160001</v>
      </c>
      <c r="AS46" s="414">
        <f t="shared" si="104"/>
        <v>0</v>
      </c>
      <c r="AT46" s="414">
        <f t="shared" si="104"/>
        <v>1.3830001000000001</v>
      </c>
      <c r="AU46" s="414">
        <f t="shared" si="104"/>
        <v>0</v>
      </c>
      <c r="AV46" s="414">
        <f t="shared" si="104"/>
        <v>0</v>
      </c>
      <c r="AW46" s="414">
        <f t="shared" si="104"/>
        <v>0</v>
      </c>
      <c r="AX46" s="414">
        <f t="shared" si="104"/>
        <v>0</v>
      </c>
      <c r="AY46" s="414">
        <f t="shared" si="104"/>
        <v>0</v>
      </c>
      <c r="AZ46" s="414">
        <f t="shared" si="104"/>
        <v>0</v>
      </c>
      <c r="BA46" s="414">
        <f t="shared" si="104"/>
        <v>0</v>
      </c>
      <c r="BB46" s="414">
        <f t="shared" si="104"/>
        <v>0</v>
      </c>
      <c r="BC46" s="414">
        <f t="shared" si="104"/>
        <v>0</v>
      </c>
      <c r="BD46" s="414">
        <f t="shared" si="104"/>
        <v>0</v>
      </c>
      <c r="BE46" s="414">
        <f t="shared" si="104"/>
        <v>0</v>
      </c>
      <c r="BF46" s="414">
        <f t="shared" si="104"/>
        <v>0</v>
      </c>
      <c r="BG46" s="414">
        <f t="shared" si="104"/>
        <v>0</v>
      </c>
      <c r="BH46" s="414">
        <f t="shared" si="104"/>
        <v>0</v>
      </c>
      <c r="BI46" s="414">
        <f t="shared" si="104"/>
        <v>0</v>
      </c>
      <c r="BJ46" s="414">
        <f t="shared" si="104"/>
        <v>0</v>
      </c>
      <c r="BK46" s="414">
        <f t="shared" si="104"/>
        <v>0</v>
      </c>
      <c r="BL46" s="414">
        <f t="shared" si="104"/>
        <v>0</v>
      </c>
      <c r="BM46" s="414">
        <f t="shared" si="104"/>
        <v>0</v>
      </c>
      <c r="BN46" s="414">
        <f t="shared" si="104"/>
        <v>0</v>
      </c>
      <c r="BO46" s="414">
        <f t="shared" si="104"/>
        <v>0</v>
      </c>
      <c r="BP46" s="414">
        <f t="shared" si="104"/>
        <v>0</v>
      </c>
      <c r="BQ46" s="414">
        <f t="shared" ref="BQ46:CM46" si="105">SUBTOTAL(9,BQ47:BQ70)</f>
        <v>0</v>
      </c>
      <c r="BR46" s="414">
        <f t="shared" si="105"/>
        <v>0</v>
      </c>
      <c r="BS46" s="414">
        <f t="shared" si="105"/>
        <v>0</v>
      </c>
      <c r="BT46" s="414">
        <f t="shared" si="105"/>
        <v>0</v>
      </c>
      <c r="BU46" s="414">
        <f t="shared" si="105"/>
        <v>0</v>
      </c>
      <c r="BV46" s="414">
        <f t="shared" si="105"/>
        <v>0</v>
      </c>
      <c r="BW46" s="414">
        <f t="shared" si="105"/>
        <v>0</v>
      </c>
      <c r="BX46" s="414">
        <f t="shared" si="105"/>
        <v>0</v>
      </c>
      <c r="BY46" s="414">
        <f t="shared" si="105"/>
        <v>0</v>
      </c>
      <c r="BZ46" s="414">
        <f t="shared" si="105"/>
        <v>0</v>
      </c>
      <c r="CA46" s="414">
        <f t="shared" si="105"/>
        <v>0</v>
      </c>
      <c r="CB46" s="414">
        <f t="shared" si="105"/>
        <v>0</v>
      </c>
      <c r="CC46" s="414">
        <f t="shared" si="105"/>
        <v>0</v>
      </c>
      <c r="CD46" s="414">
        <f t="shared" si="105"/>
        <v>0</v>
      </c>
      <c r="CE46" s="414">
        <f t="shared" si="105"/>
        <v>0</v>
      </c>
      <c r="CF46" s="414">
        <f t="shared" si="105"/>
        <v>0</v>
      </c>
      <c r="CG46" s="414">
        <f t="shared" si="105"/>
        <v>0</v>
      </c>
      <c r="CH46" s="414">
        <f t="shared" si="105"/>
        <v>0</v>
      </c>
      <c r="CI46" s="414">
        <f t="shared" si="105"/>
        <v>0</v>
      </c>
      <c r="CJ46" s="414">
        <f t="shared" si="105"/>
        <v>0</v>
      </c>
      <c r="CK46" s="414">
        <f t="shared" si="105"/>
        <v>0</v>
      </c>
      <c r="CL46" s="414">
        <f t="shared" si="105"/>
        <v>0</v>
      </c>
      <c r="CM46" s="414">
        <f t="shared" si="105"/>
        <v>0</v>
      </c>
      <c r="CN46" s="414">
        <f t="shared" ref="CN46:CZ46" si="106">SUBTOTAL(9,CN47:CN70)</f>
        <v>84.835834333333338</v>
      </c>
      <c r="CO46" s="414">
        <f t="shared" si="106"/>
        <v>2.5</v>
      </c>
      <c r="CP46" s="414">
        <f t="shared" si="106"/>
        <v>0</v>
      </c>
      <c r="CQ46" s="414">
        <f t="shared" si="106"/>
        <v>6.641</v>
      </c>
      <c r="CR46" s="414">
        <f t="shared" si="106"/>
        <v>0</v>
      </c>
      <c r="CS46" s="414">
        <f t="shared" si="106"/>
        <v>0</v>
      </c>
      <c r="CT46" s="414">
        <f t="shared" si="106"/>
        <v>0</v>
      </c>
      <c r="CU46" s="414">
        <f t="shared" si="106"/>
        <v>16.499166766666669</v>
      </c>
      <c r="CV46" s="414">
        <f t="shared" si="106"/>
        <v>0</v>
      </c>
      <c r="CW46" s="414">
        <f t="shared" si="106"/>
        <v>0</v>
      </c>
      <c r="CX46" s="414">
        <f t="shared" si="106"/>
        <v>0</v>
      </c>
      <c r="CY46" s="414">
        <f t="shared" si="106"/>
        <v>0</v>
      </c>
      <c r="CZ46" s="414">
        <f t="shared" si="106"/>
        <v>0</v>
      </c>
      <c r="DA46" s="612"/>
      <c r="DB46" s="83"/>
      <c r="DC46" s="35"/>
      <c r="DD46" s="35"/>
      <c r="DE46" s="35"/>
      <c r="DF46" s="35"/>
      <c r="DG46" s="35"/>
      <c r="DH46" s="35"/>
      <c r="DI46" s="35"/>
      <c r="DJ46" s="35"/>
      <c r="DK46" s="35"/>
      <c r="DL46" s="35"/>
      <c r="DM46" s="35"/>
      <c r="DN46" s="35"/>
      <c r="DO46" s="35"/>
      <c r="DP46" s="35"/>
      <c r="DQ46" s="35"/>
      <c r="DR46" s="35"/>
      <c r="DS46" s="35"/>
      <c r="DT46" s="35"/>
      <c r="DU46" s="35"/>
      <c r="DV46" s="35"/>
      <c r="DW46" s="35"/>
      <c r="DX46" s="35"/>
    </row>
    <row r="47" spans="1:128" ht="48" customHeight="1" outlineLevel="1" x14ac:dyDescent="0.25">
      <c r="B47" s="409" t="s">
        <v>112</v>
      </c>
      <c r="C47" s="409" t="s">
        <v>111</v>
      </c>
      <c r="D47" s="403" t="s">
        <v>93</v>
      </c>
      <c r="E47" s="414">
        <f t="shared" ref="E47:BP47" si="107">SUBTOTAL(9,E48:E53)</f>
        <v>61.395833333333336</v>
      </c>
      <c r="F47" s="414">
        <f t="shared" si="107"/>
        <v>1.0199999999999998E-6</v>
      </c>
      <c r="G47" s="414">
        <f t="shared" si="107"/>
        <v>0</v>
      </c>
      <c r="H47" s="414">
        <f t="shared" si="107"/>
        <v>61.395833333333336</v>
      </c>
      <c r="I47" s="414">
        <f t="shared" si="107"/>
        <v>1.3</v>
      </c>
      <c r="J47" s="414">
        <f t="shared" si="107"/>
        <v>0</v>
      </c>
      <c r="K47" s="414">
        <f t="shared" si="107"/>
        <v>2.9319999999999999</v>
      </c>
      <c r="L47" s="414">
        <f t="shared" si="107"/>
        <v>0</v>
      </c>
      <c r="M47" s="414">
        <f t="shared" si="107"/>
        <v>0</v>
      </c>
      <c r="N47" s="414">
        <f t="shared" si="107"/>
        <v>0</v>
      </c>
      <c r="O47" s="414">
        <f t="shared" si="107"/>
        <v>0</v>
      </c>
      <c r="P47" s="414">
        <f t="shared" si="107"/>
        <v>0</v>
      </c>
      <c r="Q47" s="414">
        <f t="shared" si="107"/>
        <v>0</v>
      </c>
      <c r="R47" s="414">
        <f t="shared" si="107"/>
        <v>0</v>
      </c>
      <c r="S47" s="414">
        <f t="shared" si="107"/>
        <v>0</v>
      </c>
      <c r="T47" s="414">
        <f t="shared" si="107"/>
        <v>0</v>
      </c>
      <c r="U47" s="414">
        <f t="shared" si="107"/>
        <v>0</v>
      </c>
      <c r="V47" s="414">
        <f t="shared" si="107"/>
        <v>61.395833333333336</v>
      </c>
      <c r="W47" s="414">
        <f t="shared" si="107"/>
        <v>1.3</v>
      </c>
      <c r="X47" s="414">
        <f t="shared" si="107"/>
        <v>0</v>
      </c>
      <c r="Y47" s="414">
        <f t="shared" si="107"/>
        <v>2.9319999999999999</v>
      </c>
      <c r="Z47" s="414">
        <f t="shared" si="107"/>
        <v>0</v>
      </c>
      <c r="AA47" s="414">
        <f t="shared" si="107"/>
        <v>0</v>
      </c>
      <c r="AB47" s="414">
        <f t="shared" si="107"/>
        <v>0</v>
      </c>
      <c r="AC47" s="414">
        <f t="shared" si="107"/>
        <v>61.395833333333336</v>
      </c>
      <c r="AD47" s="414">
        <f t="shared" si="107"/>
        <v>1.3</v>
      </c>
      <c r="AE47" s="414">
        <f t="shared" si="107"/>
        <v>0</v>
      </c>
      <c r="AF47" s="414">
        <f t="shared" si="107"/>
        <v>2.9319999999999999</v>
      </c>
      <c r="AG47" s="414">
        <f t="shared" si="107"/>
        <v>0</v>
      </c>
      <c r="AH47" s="414">
        <f t="shared" si="107"/>
        <v>0</v>
      </c>
      <c r="AI47" s="414">
        <f t="shared" si="107"/>
        <v>0</v>
      </c>
      <c r="AJ47" s="414">
        <f t="shared" si="107"/>
        <v>0</v>
      </c>
      <c r="AK47" s="414">
        <f t="shared" si="107"/>
        <v>0</v>
      </c>
      <c r="AL47" s="414">
        <f t="shared" si="107"/>
        <v>0</v>
      </c>
      <c r="AM47" s="414">
        <f t="shared" si="107"/>
        <v>0</v>
      </c>
      <c r="AN47" s="414">
        <f t="shared" si="107"/>
        <v>0</v>
      </c>
      <c r="AO47" s="414">
        <f t="shared" si="107"/>
        <v>0</v>
      </c>
      <c r="AP47" s="414">
        <f t="shared" si="107"/>
        <v>0</v>
      </c>
      <c r="AQ47" s="414">
        <f t="shared" si="107"/>
        <v>0</v>
      </c>
      <c r="AR47" s="414">
        <f t="shared" si="107"/>
        <v>0</v>
      </c>
      <c r="AS47" s="414">
        <f t="shared" si="107"/>
        <v>0</v>
      </c>
      <c r="AT47" s="414">
        <f t="shared" si="107"/>
        <v>0</v>
      </c>
      <c r="AU47" s="414">
        <f t="shared" si="107"/>
        <v>0</v>
      </c>
      <c r="AV47" s="414">
        <f t="shared" si="107"/>
        <v>0</v>
      </c>
      <c r="AW47" s="414">
        <f t="shared" si="107"/>
        <v>0</v>
      </c>
      <c r="AX47" s="414">
        <f t="shared" si="107"/>
        <v>0</v>
      </c>
      <c r="AY47" s="414">
        <f t="shared" si="107"/>
        <v>0</v>
      </c>
      <c r="AZ47" s="414">
        <f t="shared" si="107"/>
        <v>0</v>
      </c>
      <c r="BA47" s="414">
        <f t="shared" si="107"/>
        <v>0</v>
      </c>
      <c r="BB47" s="414">
        <f t="shared" si="107"/>
        <v>0</v>
      </c>
      <c r="BC47" s="414">
        <f t="shared" si="107"/>
        <v>0</v>
      </c>
      <c r="BD47" s="414">
        <f t="shared" si="107"/>
        <v>0</v>
      </c>
      <c r="BE47" s="414">
        <f t="shared" si="107"/>
        <v>0</v>
      </c>
      <c r="BF47" s="414">
        <f t="shared" si="107"/>
        <v>0</v>
      </c>
      <c r="BG47" s="414">
        <f t="shared" si="107"/>
        <v>0</v>
      </c>
      <c r="BH47" s="414">
        <f t="shared" si="107"/>
        <v>0</v>
      </c>
      <c r="BI47" s="414">
        <f t="shared" si="107"/>
        <v>0</v>
      </c>
      <c r="BJ47" s="414">
        <f t="shared" si="107"/>
        <v>0</v>
      </c>
      <c r="BK47" s="414">
        <f t="shared" si="107"/>
        <v>0</v>
      </c>
      <c r="BL47" s="414">
        <f t="shared" si="107"/>
        <v>0</v>
      </c>
      <c r="BM47" s="414">
        <f t="shared" si="107"/>
        <v>0</v>
      </c>
      <c r="BN47" s="414">
        <f t="shared" si="107"/>
        <v>0</v>
      </c>
      <c r="BO47" s="414">
        <f t="shared" si="107"/>
        <v>0</v>
      </c>
      <c r="BP47" s="414">
        <f t="shared" si="107"/>
        <v>0</v>
      </c>
      <c r="BQ47" s="414">
        <f t="shared" ref="BQ47:CM47" si="108">SUBTOTAL(9,BQ48:BQ53)</f>
        <v>0</v>
      </c>
      <c r="BR47" s="414">
        <f t="shared" si="108"/>
        <v>0</v>
      </c>
      <c r="BS47" s="414">
        <f t="shared" si="108"/>
        <v>0</v>
      </c>
      <c r="BT47" s="414">
        <f t="shared" si="108"/>
        <v>0</v>
      </c>
      <c r="BU47" s="414">
        <f t="shared" si="108"/>
        <v>0</v>
      </c>
      <c r="BV47" s="414">
        <f t="shared" si="108"/>
        <v>0</v>
      </c>
      <c r="BW47" s="414">
        <f t="shared" si="108"/>
        <v>0</v>
      </c>
      <c r="BX47" s="414">
        <f t="shared" si="108"/>
        <v>0</v>
      </c>
      <c r="BY47" s="414">
        <f t="shared" si="108"/>
        <v>0</v>
      </c>
      <c r="BZ47" s="414">
        <f t="shared" si="108"/>
        <v>0</v>
      </c>
      <c r="CA47" s="414">
        <f t="shared" si="108"/>
        <v>0</v>
      </c>
      <c r="CB47" s="414">
        <f t="shared" si="108"/>
        <v>0</v>
      </c>
      <c r="CC47" s="414">
        <f t="shared" si="108"/>
        <v>0</v>
      </c>
      <c r="CD47" s="414">
        <f t="shared" si="108"/>
        <v>0</v>
      </c>
      <c r="CE47" s="414">
        <f t="shared" si="108"/>
        <v>0</v>
      </c>
      <c r="CF47" s="414">
        <f t="shared" si="108"/>
        <v>0</v>
      </c>
      <c r="CG47" s="414">
        <f t="shared" si="108"/>
        <v>0</v>
      </c>
      <c r="CH47" s="414">
        <f t="shared" si="108"/>
        <v>0</v>
      </c>
      <c r="CI47" s="414">
        <f t="shared" si="108"/>
        <v>0</v>
      </c>
      <c r="CJ47" s="414">
        <f t="shared" si="108"/>
        <v>0</v>
      </c>
      <c r="CK47" s="414">
        <f t="shared" si="108"/>
        <v>0</v>
      </c>
      <c r="CL47" s="414">
        <f t="shared" si="108"/>
        <v>0</v>
      </c>
      <c r="CM47" s="414">
        <f t="shared" si="108"/>
        <v>0</v>
      </c>
      <c r="CN47" s="414">
        <f t="shared" ref="CN47:CZ47" si="109">SUBTOTAL(9,CN48:CN53)</f>
        <v>61.395833333333336</v>
      </c>
      <c r="CO47" s="414">
        <f t="shared" si="109"/>
        <v>1.3</v>
      </c>
      <c r="CP47" s="414">
        <f t="shared" si="109"/>
        <v>0</v>
      </c>
      <c r="CQ47" s="414">
        <f t="shared" si="109"/>
        <v>2.9319999999999999</v>
      </c>
      <c r="CR47" s="414">
        <f t="shared" si="109"/>
        <v>0</v>
      </c>
      <c r="CS47" s="414">
        <f t="shared" si="109"/>
        <v>0</v>
      </c>
      <c r="CT47" s="414">
        <f t="shared" si="109"/>
        <v>0</v>
      </c>
      <c r="CU47" s="414">
        <f t="shared" si="109"/>
        <v>0</v>
      </c>
      <c r="CV47" s="414">
        <f t="shared" si="109"/>
        <v>0</v>
      </c>
      <c r="CW47" s="414">
        <f t="shared" si="109"/>
        <v>0</v>
      </c>
      <c r="CX47" s="414">
        <f t="shared" si="109"/>
        <v>0</v>
      </c>
      <c r="CY47" s="414">
        <f t="shared" si="109"/>
        <v>0</v>
      </c>
      <c r="CZ47" s="414">
        <f t="shared" si="109"/>
        <v>0</v>
      </c>
      <c r="DA47" s="612"/>
      <c r="DB47" s="83"/>
      <c r="DC47" s="35"/>
      <c r="DD47" s="35"/>
      <c r="DE47" s="35"/>
      <c r="DF47" s="35"/>
      <c r="DG47" s="35"/>
      <c r="DH47" s="35"/>
      <c r="DI47" s="35"/>
      <c r="DJ47" s="35"/>
      <c r="DK47" s="35"/>
      <c r="DL47" s="35"/>
      <c r="DM47" s="35"/>
      <c r="DN47" s="35"/>
      <c r="DO47" s="35"/>
      <c r="DP47" s="35"/>
      <c r="DQ47" s="35"/>
      <c r="DR47" s="35"/>
      <c r="DS47" s="35"/>
      <c r="DT47" s="35"/>
      <c r="DU47" s="35"/>
      <c r="DV47" s="35"/>
      <c r="DW47" s="35"/>
      <c r="DX47" s="35"/>
    </row>
    <row r="48" spans="1:128" ht="42" customHeight="1" outlineLevel="1" x14ac:dyDescent="0.25">
      <c r="B48" s="410" t="s">
        <v>1405</v>
      </c>
      <c r="C48" s="411" t="s">
        <v>113</v>
      </c>
      <c r="D48" s="395" t="s">
        <v>93</v>
      </c>
      <c r="E48" s="396">
        <f t="shared" ref="E48:BP48" si="110">SUBTOTAL(9,E49)</f>
        <v>31.677499999999998</v>
      </c>
      <c r="F48" s="396">
        <f t="shared" si="110"/>
        <v>9.9999999999999995E-7</v>
      </c>
      <c r="G48" s="396">
        <f t="shared" si="110"/>
        <v>0</v>
      </c>
      <c r="H48" s="396">
        <f t="shared" si="110"/>
        <v>31.677499999999998</v>
      </c>
      <c r="I48" s="396">
        <f t="shared" si="110"/>
        <v>0.1</v>
      </c>
      <c r="J48" s="396">
        <f t="shared" si="110"/>
        <v>0</v>
      </c>
      <c r="K48" s="396">
        <f t="shared" si="110"/>
        <v>1.0720000000000001</v>
      </c>
      <c r="L48" s="396">
        <f t="shared" si="110"/>
        <v>0</v>
      </c>
      <c r="M48" s="396">
        <f t="shared" si="110"/>
        <v>0</v>
      </c>
      <c r="N48" s="396">
        <f t="shared" si="110"/>
        <v>0</v>
      </c>
      <c r="O48" s="396">
        <f t="shared" si="110"/>
        <v>0</v>
      </c>
      <c r="P48" s="396">
        <f t="shared" si="110"/>
        <v>0</v>
      </c>
      <c r="Q48" s="396">
        <f t="shared" si="110"/>
        <v>0</v>
      </c>
      <c r="R48" s="396">
        <f t="shared" si="110"/>
        <v>0</v>
      </c>
      <c r="S48" s="396">
        <f t="shared" si="110"/>
        <v>0</v>
      </c>
      <c r="T48" s="396">
        <f t="shared" si="110"/>
        <v>0</v>
      </c>
      <c r="U48" s="396">
        <f t="shared" si="110"/>
        <v>0</v>
      </c>
      <c r="V48" s="396">
        <f t="shared" si="110"/>
        <v>31.677499999999998</v>
      </c>
      <c r="W48" s="396">
        <f t="shared" si="110"/>
        <v>0.1</v>
      </c>
      <c r="X48" s="396">
        <f t="shared" si="110"/>
        <v>0</v>
      </c>
      <c r="Y48" s="396">
        <f t="shared" si="110"/>
        <v>1.0720000000000001</v>
      </c>
      <c r="Z48" s="396">
        <f t="shared" si="110"/>
        <v>0</v>
      </c>
      <c r="AA48" s="396">
        <f t="shared" si="110"/>
        <v>0</v>
      </c>
      <c r="AB48" s="396">
        <f t="shared" si="110"/>
        <v>0</v>
      </c>
      <c r="AC48" s="396">
        <f t="shared" si="110"/>
        <v>31.677499999999998</v>
      </c>
      <c r="AD48" s="396">
        <f t="shared" si="110"/>
        <v>0.1</v>
      </c>
      <c r="AE48" s="396">
        <f t="shared" si="110"/>
        <v>0</v>
      </c>
      <c r="AF48" s="396">
        <f t="shared" si="110"/>
        <v>1.0720000000000001</v>
      </c>
      <c r="AG48" s="396">
        <f t="shared" si="110"/>
        <v>0</v>
      </c>
      <c r="AH48" s="396">
        <f t="shared" si="110"/>
        <v>0</v>
      </c>
      <c r="AI48" s="396">
        <f t="shared" si="110"/>
        <v>0</v>
      </c>
      <c r="AJ48" s="396">
        <f t="shared" si="110"/>
        <v>0</v>
      </c>
      <c r="AK48" s="396">
        <f t="shared" si="110"/>
        <v>0</v>
      </c>
      <c r="AL48" s="396">
        <f t="shared" si="110"/>
        <v>0</v>
      </c>
      <c r="AM48" s="396">
        <f t="shared" si="110"/>
        <v>0</v>
      </c>
      <c r="AN48" s="396">
        <f t="shared" si="110"/>
        <v>0</v>
      </c>
      <c r="AO48" s="396">
        <f t="shared" si="110"/>
        <v>0</v>
      </c>
      <c r="AP48" s="396">
        <f t="shared" si="110"/>
        <v>0</v>
      </c>
      <c r="AQ48" s="396">
        <f t="shared" si="110"/>
        <v>0</v>
      </c>
      <c r="AR48" s="396">
        <f t="shared" si="110"/>
        <v>0</v>
      </c>
      <c r="AS48" s="396">
        <f t="shared" si="110"/>
        <v>0</v>
      </c>
      <c r="AT48" s="396">
        <f t="shared" si="110"/>
        <v>0</v>
      </c>
      <c r="AU48" s="396">
        <f t="shared" si="110"/>
        <v>0</v>
      </c>
      <c r="AV48" s="396">
        <f t="shared" si="110"/>
        <v>0</v>
      </c>
      <c r="AW48" s="396">
        <f t="shared" si="110"/>
        <v>0</v>
      </c>
      <c r="AX48" s="396">
        <f t="shared" si="110"/>
        <v>0</v>
      </c>
      <c r="AY48" s="396">
        <f t="shared" si="110"/>
        <v>0</v>
      </c>
      <c r="AZ48" s="396">
        <f t="shared" si="110"/>
        <v>0</v>
      </c>
      <c r="BA48" s="396">
        <f t="shared" si="110"/>
        <v>0</v>
      </c>
      <c r="BB48" s="396">
        <f t="shared" si="110"/>
        <v>0</v>
      </c>
      <c r="BC48" s="396">
        <f t="shared" si="110"/>
        <v>0</v>
      </c>
      <c r="BD48" s="396">
        <f t="shared" si="110"/>
        <v>0</v>
      </c>
      <c r="BE48" s="396">
        <f t="shared" si="110"/>
        <v>0</v>
      </c>
      <c r="BF48" s="396">
        <f t="shared" si="110"/>
        <v>0</v>
      </c>
      <c r="BG48" s="396">
        <f t="shared" si="110"/>
        <v>0</v>
      </c>
      <c r="BH48" s="396">
        <f t="shared" si="110"/>
        <v>0</v>
      </c>
      <c r="BI48" s="396">
        <f t="shared" si="110"/>
        <v>0</v>
      </c>
      <c r="BJ48" s="396">
        <f t="shared" si="110"/>
        <v>0</v>
      </c>
      <c r="BK48" s="396">
        <f t="shared" si="110"/>
        <v>0</v>
      </c>
      <c r="BL48" s="396">
        <f t="shared" si="110"/>
        <v>0</v>
      </c>
      <c r="BM48" s="396">
        <f t="shared" si="110"/>
        <v>0</v>
      </c>
      <c r="BN48" s="396">
        <f t="shared" si="110"/>
        <v>0</v>
      </c>
      <c r="BO48" s="396">
        <f t="shared" si="110"/>
        <v>0</v>
      </c>
      <c r="BP48" s="396">
        <f t="shared" si="110"/>
        <v>0</v>
      </c>
      <c r="BQ48" s="396">
        <f t="shared" ref="BQ48:CM48" si="111">SUBTOTAL(9,BQ49)</f>
        <v>0</v>
      </c>
      <c r="BR48" s="396">
        <f t="shared" si="111"/>
        <v>0</v>
      </c>
      <c r="BS48" s="396">
        <f t="shared" si="111"/>
        <v>0</v>
      </c>
      <c r="BT48" s="396">
        <f t="shared" si="111"/>
        <v>0</v>
      </c>
      <c r="BU48" s="396">
        <f t="shared" si="111"/>
        <v>0</v>
      </c>
      <c r="BV48" s="396">
        <f t="shared" si="111"/>
        <v>0</v>
      </c>
      <c r="BW48" s="396">
        <f t="shared" si="111"/>
        <v>0</v>
      </c>
      <c r="BX48" s="396">
        <f t="shared" si="111"/>
        <v>0</v>
      </c>
      <c r="BY48" s="396">
        <f t="shared" si="111"/>
        <v>0</v>
      </c>
      <c r="BZ48" s="396">
        <f t="shared" si="111"/>
        <v>0</v>
      </c>
      <c r="CA48" s="396">
        <f t="shared" si="111"/>
        <v>0</v>
      </c>
      <c r="CB48" s="396">
        <f t="shared" si="111"/>
        <v>0</v>
      </c>
      <c r="CC48" s="396">
        <f t="shared" si="111"/>
        <v>0</v>
      </c>
      <c r="CD48" s="396">
        <f t="shared" si="111"/>
        <v>0</v>
      </c>
      <c r="CE48" s="396">
        <f t="shared" si="111"/>
        <v>0</v>
      </c>
      <c r="CF48" s="396">
        <f t="shared" si="111"/>
        <v>0</v>
      </c>
      <c r="CG48" s="396">
        <f t="shared" si="111"/>
        <v>0</v>
      </c>
      <c r="CH48" s="396">
        <f t="shared" si="111"/>
        <v>0</v>
      </c>
      <c r="CI48" s="396">
        <f t="shared" si="111"/>
        <v>0</v>
      </c>
      <c r="CJ48" s="396">
        <f t="shared" si="111"/>
        <v>0</v>
      </c>
      <c r="CK48" s="396">
        <f t="shared" si="111"/>
        <v>0</v>
      </c>
      <c r="CL48" s="396">
        <f t="shared" si="111"/>
        <v>0</v>
      </c>
      <c r="CM48" s="396">
        <f t="shared" si="111"/>
        <v>0</v>
      </c>
      <c r="CN48" s="396">
        <f t="shared" ref="CN48:CZ48" si="112">SUBTOTAL(9,CN49)</f>
        <v>31.677499999999998</v>
      </c>
      <c r="CO48" s="396">
        <f t="shared" si="112"/>
        <v>0.1</v>
      </c>
      <c r="CP48" s="396">
        <f t="shared" si="112"/>
        <v>0</v>
      </c>
      <c r="CQ48" s="396">
        <f t="shared" si="112"/>
        <v>1.0720000000000001</v>
      </c>
      <c r="CR48" s="396">
        <f t="shared" si="112"/>
        <v>0</v>
      </c>
      <c r="CS48" s="396">
        <f t="shared" si="112"/>
        <v>0</v>
      </c>
      <c r="CT48" s="396">
        <f t="shared" si="112"/>
        <v>0</v>
      </c>
      <c r="CU48" s="396">
        <f t="shared" si="112"/>
        <v>0</v>
      </c>
      <c r="CV48" s="396">
        <f t="shared" si="112"/>
        <v>0</v>
      </c>
      <c r="CW48" s="396">
        <f t="shared" si="112"/>
        <v>0</v>
      </c>
      <c r="CX48" s="396">
        <f t="shared" si="112"/>
        <v>0</v>
      </c>
      <c r="CY48" s="396">
        <f t="shared" si="112"/>
        <v>0</v>
      </c>
      <c r="CZ48" s="396">
        <f t="shared" si="112"/>
        <v>0</v>
      </c>
      <c r="DA48" s="610"/>
      <c r="DB48" s="83"/>
      <c r="DC48" s="35"/>
      <c r="DD48" s="35"/>
      <c r="DE48" s="35"/>
      <c r="DF48" s="35"/>
      <c r="DG48" s="35"/>
      <c r="DH48" s="35"/>
      <c r="DI48" s="35"/>
      <c r="DJ48" s="35"/>
      <c r="DK48" s="35"/>
      <c r="DL48" s="35"/>
      <c r="DM48" s="35"/>
      <c r="DN48" s="35"/>
      <c r="DO48" s="35"/>
      <c r="DP48" s="35"/>
      <c r="DQ48" s="35"/>
      <c r="DR48" s="35"/>
      <c r="DS48" s="35"/>
      <c r="DT48" s="35"/>
      <c r="DU48" s="35"/>
      <c r="DV48" s="35"/>
      <c r="DW48" s="35"/>
      <c r="DX48" s="35"/>
    </row>
    <row r="49" spans="1:128" ht="33" customHeight="1" outlineLevel="1" x14ac:dyDescent="0.25">
      <c r="B49" s="554" t="s">
        <v>1405</v>
      </c>
      <c r="C49" s="608" t="s">
        <v>1552</v>
      </c>
      <c r="D49" s="613" t="s">
        <v>1616</v>
      </c>
      <c r="E49" s="68">
        <f>'3'!AN48</f>
        <v>31.677499999999998</v>
      </c>
      <c r="F49" s="68">
        <v>9.9999999999999995E-7</v>
      </c>
      <c r="G49" s="310"/>
      <c r="H49" s="68">
        <f>'3'!AD48</f>
        <v>31.677499999999998</v>
      </c>
      <c r="I49" s="68">
        <f>'1-2023'!G48</f>
        <v>0.1</v>
      </c>
      <c r="J49" s="68"/>
      <c r="K49" s="68">
        <f>'1-2023'!K48</f>
        <v>1.0720000000000001</v>
      </c>
      <c r="L49" s="68"/>
      <c r="M49" s="68"/>
      <c r="N49" s="310"/>
      <c r="O49" s="310"/>
      <c r="P49" s="310"/>
      <c r="Q49" s="310"/>
      <c r="R49" s="310"/>
      <c r="S49" s="310"/>
      <c r="T49" s="310"/>
      <c r="U49" s="310"/>
      <c r="V49" s="68">
        <f>'3'!AD48</f>
        <v>31.677499999999998</v>
      </c>
      <c r="W49" s="68">
        <f>I49</f>
        <v>0.1</v>
      </c>
      <c r="X49" s="68"/>
      <c r="Y49" s="68">
        <f>K49</f>
        <v>1.0720000000000001</v>
      </c>
      <c r="Z49" s="68"/>
      <c r="AA49" s="68"/>
      <c r="AB49" s="310"/>
      <c r="AC49" s="68">
        <f>'3'!AO48</f>
        <v>31.677499999999998</v>
      </c>
      <c r="AD49" s="68">
        <f>W49</f>
        <v>0.1</v>
      </c>
      <c r="AE49" s="68"/>
      <c r="AF49" s="68">
        <f>Y49</f>
        <v>1.0720000000000001</v>
      </c>
      <c r="AG49" s="310"/>
      <c r="AH49" s="310"/>
      <c r="AI49" s="68"/>
      <c r="AJ49" s="68"/>
      <c r="AK49" s="68"/>
      <c r="AL49" s="68"/>
      <c r="AM49" s="68"/>
      <c r="AN49" s="68"/>
      <c r="AO49" s="68"/>
      <c r="AP49" s="310"/>
      <c r="AQ49" s="68"/>
      <c r="AR49" s="310"/>
      <c r="AS49" s="310"/>
      <c r="AT49" s="310"/>
      <c r="AU49" s="310"/>
      <c r="AV49" s="310"/>
      <c r="AW49" s="68"/>
      <c r="AX49" s="68"/>
      <c r="AY49" s="68"/>
      <c r="AZ49" s="68"/>
      <c r="BA49" s="68"/>
      <c r="BB49" s="68"/>
      <c r="BC49" s="68"/>
      <c r="BD49" s="310"/>
      <c r="BE49" s="310"/>
      <c r="BF49" s="310"/>
      <c r="BG49" s="310"/>
      <c r="BH49" s="310"/>
      <c r="BI49" s="310"/>
      <c r="BJ49" s="310"/>
      <c r="BK49" s="310"/>
      <c r="BL49" s="310"/>
      <c r="BM49" s="310"/>
      <c r="BN49" s="310"/>
      <c r="BO49" s="310"/>
      <c r="BP49" s="310"/>
      <c r="BQ49" s="310"/>
      <c r="BR49" s="310"/>
      <c r="BS49" s="310"/>
      <c r="BT49" s="310"/>
      <c r="BU49" s="310"/>
      <c r="BV49" s="310"/>
      <c r="BW49" s="310"/>
      <c r="BX49" s="310"/>
      <c r="BY49" s="310"/>
      <c r="BZ49" s="310"/>
      <c r="CA49" s="310"/>
      <c r="CB49" s="310"/>
      <c r="CC49" s="310"/>
      <c r="CD49" s="310"/>
      <c r="CE49" s="310"/>
      <c r="CF49" s="310"/>
      <c r="CG49" s="310"/>
      <c r="CH49" s="310"/>
      <c r="CI49" s="310"/>
      <c r="CJ49" s="310"/>
      <c r="CK49" s="310"/>
      <c r="CL49" s="310"/>
      <c r="CM49" s="68"/>
      <c r="CN49" s="68">
        <f t="shared" ref="CN49:CN56" si="113">V49+AJ49+AX49+BL49+BZ49</f>
        <v>31.677499999999998</v>
      </c>
      <c r="CO49" s="68">
        <f>W49+AK49+AY49</f>
        <v>0.1</v>
      </c>
      <c r="CP49" s="68">
        <f t="shared" ref="CP49:CP56" si="114">J49+X49+AL49+AZ49</f>
        <v>0</v>
      </c>
      <c r="CQ49" s="68">
        <f>Y49+AM49+BA49</f>
        <v>1.0720000000000001</v>
      </c>
      <c r="CR49" s="68">
        <f t="shared" ref="CR49:CR56" si="115">L49+Z49+AN49+BB49</f>
        <v>0</v>
      </c>
      <c r="CS49" s="68">
        <f t="shared" ref="CS49:CS56" si="116">M49+AA49+AO49+BC49</f>
        <v>0</v>
      </c>
      <c r="CT49" s="310"/>
      <c r="CU49" s="68"/>
      <c r="CV49" s="310"/>
      <c r="CW49" s="310"/>
      <c r="CX49" s="310"/>
      <c r="CY49" s="310"/>
      <c r="CZ49" s="310"/>
      <c r="DA49" s="68"/>
      <c r="DB49" s="83"/>
      <c r="DC49" s="35"/>
      <c r="DD49" s="35"/>
      <c r="DE49" s="35"/>
      <c r="DF49" s="35"/>
      <c r="DG49" s="35"/>
      <c r="DH49" s="35"/>
      <c r="DI49" s="35"/>
      <c r="DJ49" s="35"/>
      <c r="DK49" s="35"/>
      <c r="DL49" s="35"/>
      <c r="DM49" s="35"/>
      <c r="DN49" s="35"/>
      <c r="DO49" s="35"/>
      <c r="DP49" s="35"/>
      <c r="DQ49" s="35"/>
      <c r="DR49" s="35"/>
      <c r="DS49" s="35"/>
      <c r="DT49" s="35"/>
      <c r="DU49" s="35"/>
      <c r="DV49" s="35"/>
      <c r="DW49" s="35"/>
      <c r="DX49" s="35"/>
    </row>
    <row r="50" spans="1:128" ht="42" customHeight="1" outlineLevel="1" x14ac:dyDescent="0.25">
      <c r="B50" s="410" t="s">
        <v>1404</v>
      </c>
      <c r="C50" s="411" t="s">
        <v>1531</v>
      </c>
      <c r="D50" s="395" t="s">
        <v>93</v>
      </c>
      <c r="E50" s="396">
        <f t="shared" ref="E50:BP50" si="117">SUBTOTAL(9,E51:E52)</f>
        <v>29.718333333333334</v>
      </c>
      <c r="F50" s="396">
        <f>SUBTOTAL(9,F51:F52)</f>
        <v>2E-8</v>
      </c>
      <c r="G50" s="396">
        <f t="shared" si="117"/>
        <v>0</v>
      </c>
      <c r="H50" s="396">
        <f t="shared" si="117"/>
        <v>29.718333333333334</v>
      </c>
      <c r="I50" s="396">
        <f t="shared" si="117"/>
        <v>1.2000000000000002</v>
      </c>
      <c r="J50" s="396">
        <f t="shared" si="117"/>
        <v>0</v>
      </c>
      <c r="K50" s="396">
        <f t="shared" si="117"/>
        <v>1.8599999999999999</v>
      </c>
      <c r="L50" s="396">
        <f t="shared" si="117"/>
        <v>0</v>
      </c>
      <c r="M50" s="396">
        <f t="shared" si="117"/>
        <v>0</v>
      </c>
      <c r="N50" s="396">
        <f t="shared" si="117"/>
        <v>0</v>
      </c>
      <c r="O50" s="396">
        <f t="shared" si="117"/>
        <v>0</v>
      </c>
      <c r="P50" s="396">
        <f t="shared" si="117"/>
        <v>0</v>
      </c>
      <c r="Q50" s="396">
        <f t="shared" si="117"/>
        <v>0</v>
      </c>
      <c r="R50" s="396">
        <f t="shared" si="117"/>
        <v>0</v>
      </c>
      <c r="S50" s="396">
        <f t="shared" si="117"/>
        <v>0</v>
      </c>
      <c r="T50" s="396">
        <f t="shared" si="117"/>
        <v>0</v>
      </c>
      <c r="U50" s="396">
        <f t="shared" si="117"/>
        <v>0</v>
      </c>
      <c r="V50" s="396">
        <f t="shared" si="117"/>
        <v>29.718333333333334</v>
      </c>
      <c r="W50" s="396">
        <f t="shared" si="117"/>
        <v>1.2000000000000002</v>
      </c>
      <c r="X50" s="396">
        <f t="shared" si="117"/>
        <v>0</v>
      </c>
      <c r="Y50" s="396">
        <f t="shared" si="117"/>
        <v>1.8599999999999999</v>
      </c>
      <c r="Z50" s="396">
        <f t="shared" si="117"/>
        <v>0</v>
      </c>
      <c r="AA50" s="396">
        <f t="shared" si="117"/>
        <v>0</v>
      </c>
      <c r="AB50" s="396">
        <f t="shared" si="117"/>
        <v>0</v>
      </c>
      <c r="AC50" s="396">
        <f t="shared" si="117"/>
        <v>29.718333333333334</v>
      </c>
      <c r="AD50" s="396">
        <f t="shared" si="117"/>
        <v>1.2000000000000002</v>
      </c>
      <c r="AE50" s="396">
        <f t="shared" si="117"/>
        <v>0</v>
      </c>
      <c r="AF50" s="396">
        <f t="shared" si="117"/>
        <v>1.8599999999999999</v>
      </c>
      <c r="AG50" s="396">
        <f t="shared" si="117"/>
        <v>0</v>
      </c>
      <c r="AH50" s="396">
        <f t="shared" si="117"/>
        <v>0</v>
      </c>
      <c r="AI50" s="396">
        <f t="shared" si="117"/>
        <v>0</v>
      </c>
      <c r="AJ50" s="396">
        <f t="shared" si="117"/>
        <v>0</v>
      </c>
      <c r="AK50" s="396">
        <f t="shared" si="117"/>
        <v>0</v>
      </c>
      <c r="AL50" s="396">
        <f t="shared" si="117"/>
        <v>0</v>
      </c>
      <c r="AM50" s="396">
        <f t="shared" si="117"/>
        <v>0</v>
      </c>
      <c r="AN50" s="396">
        <f t="shared" si="117"/>
        <v>0</v>
      </c>
      <c r="AO50" s="396">
        <f t="shared" si="117"/>
        <v>0</v>
      </c>
      <c r="AP50" s="396">
        <f t="shared" si="117"/>
        <v>0</v>
      </c>
      <c r="AQ50" s="396">
        <f t="shared" si="117"/>
        <v>0</v>
      </c>
      <c r="AR50" s="396">
        <f t="shared" si="117"/>
        <v>0</v>
      </c>
      <c r="AS50" s="396">
        <f t="shared" si="117"/>
        <v>0</v>
      </c>
      <c r="AT50" s="396">
        <f t="shared" si="117"/>
        <v>0</v>
      </c>
      <c r="AU50" s="396">
        <f t="shared" si="117"/>
        <v>0</v>
      </c>
      <c r="AV50" s="396">
        <f t="shared" si="117"/>
        <v>0</v>
      </c>
      <c r="AW50" s="396">
        <f t="shared" si="117"/>
        <v>0</v>
      </c>
      <c r="AX50" s="396">
        <f t="shared" si="117"/>
        <v>0</v>
      </c>
      <c r="AY50" s="396">
        <f t="shared" si="117"/>
        <v>0</v>
      </c>
      <c r="AZ50" s="396">
        <f t="shared" si="117"/>
        <v>0</v>
      </c>
      <c r="BA50" s="396">
        <f t="shared" si="117"/>
        <v>0</v>
      </c>
      <c r="BB50" s="396">
        <f t="shared" si="117"/>
        <v>0</v>
      </c>
      <c r="BC50" s="396">
        <f t="shared" si="117"/>
        <v>0</v>
      </c>
      <c r="BD50" s="396">
        <f t="shared" si="117"/>
        <v>0</v>
      </c>
      <c r="BE50" s="396">
        <f t="shared" si="117"/>
        <v>0</v>
      </c>
      <c r="BF50" s="396">
        <f t="shared" si="117"/>
        <v>0</v>
      </c>
      <c r="BG50" s="396">
        <f t="shared" si="117"/>
        <v>0</v>
      </c>
      <c r="BH50" s="396">
        <f t="shared" si="117"/>
        <v>0</v>
      </c>
      <c r="BI50" s="396">
        <f t="shared" si="117"/>
        <v>0</v>
      </c>
      <c r="BJ50" s="396">
        <f t="shared" si="117"/>
        <v>0</v>
      </c>
      <c r="BK50" s="396">
        <f t="shared" si="117"/>
        <v>0</v>
      </c>
      <c r="BL50" s="396">
        <f t="shared" si="117"/>
        <v>0</v>
      </c>
      <c r="BM50" s="396">
        <f t="shared" si="117"/>
        <v>0</v>
      </c>
      <c r="BN50" s="396">
        <f t="shared" si="117"/>
        <v>0</v>
      </c>
      <c r="BO50" s="396">
        <f t="shared" si="117"/>
        <v>0</v>
      </c>
      <c r="BP50" s="396">
        <f t="shared" si="117"/>
        <v>0</v>
      </c>
      <c r="BQ50" s="396">
        <f t="shared" ref="BQ50:CM50" si="118">SUBTOTAL(9,BQ51:BQ52)</f>
        <v>0</v>
      </c>
      <c r="BR50" s="396">
        <f t="shared" si="118"/>
        <v>0</v>
      </c>
      <c r="BS50" s="396">
        <f t="shared" si="118"/>
        <v>0</v>
      </c>
      <c r="BT50" s="396">
        <f t="shared" si="118"/>
        <v>0</v>
      </c>
      <c r="BU50" s="396">
        <f t="shared" si="118"/>
        <v>0</v>
      </c>
      <c r="BV50" s="396">
        <f t="shared" si="118"/>
        <v>0</v>
      </c>
      <c r="BW50" s="396">
        <f t="shared" si="118"/>
        <v>0</v>
      </c>
      <c r="BX50" s="396">
        <f t="shared" si="118"/>
        <v>0</v>
      </c>
      <c r="BY50" s="396">
        <f t="shared" si="118"/>
        <v>0</v>
      </c>
      <c r="BZ50" s="396">
        <f t="shared" si="118"/>
        <v>0</v>
      </c>
      <c r="CA50" s="396">
        <f t="shared" si="118"/>
        <v>0</v>
      </c>
      <c r="CB50" s="396">
        <f t="shared" si="118"/>
        <v>0</v>
      </c>
      <c r="CC50" s="396">
        <f t="shared" si="118"/>
        <v>0</v>
      </c>
      <c r="CD50" s="396">
        <f t="shared" si="118"/>
        <v>0</v>
      </c>
      <c r="CE50" s="396">
        <f t="shared" si="118"/>
        <v>0</v>
      </c>
      <c r="CF50" s="396">
        <f t="shared" si="118"/>
        <v>0</v>
      </c>
      <c r="CG50" s="396">
        <f t="shared" si="118"/>
        <v>0</v>
      </c>
      <c r="CH50" s="396">
        <f t="shared" si="118"/>
        <v>0</v>
      </c>
      <c r="CI50" s="396">
        <f t="shared" si="118"/>
        <v>0</v>
      </c>
      <c r="CJ50" s="396">
        <f t="shared" si="118"/>
        <v>0</v>
      </c>
      <c r="CK50" s="396">
        <f t="shared" si="118"/>
        <v>0</v>
      </c>
      <c r="CL50" s="396">
        <f t="shared" si="118"/>
        <v>0</v>
      </c>
      <c r="CM50" s="396">
        <f t="shared" si="118"/>
        <v>0</v>
      </c>
      <c r="CN50" s="396">
        <f t="shared" ref="CN50:CS50" si="119">SUBTOTAL(9,CN51:CN52)</f>
        <v>29.718333333333334</v>
      </c>
      <c r="CO50" s="396">
        <f t="shared" si="119"/>
        <v>1.2000000000000002</v>
      </c>
      <c r="CP50" s="396">
        <f t="shared" si="119"/>
        <v>0</v>
      </c>
      <c r="CQ50" s="396">
        <f t="shared" si="119"/>
        <v>1.8599999999999999</v>
      </c>
      <c r="CR50" s="396">
        <f t="shared" si="119"/>
        <v>0</v>
      </c>
      <c r="CS50" s="396">
        <f t="shared" si="119"/>
        <v>0</v>
      </c>
      <c r="CT50" s="396"/>
      <c r="CU50" s="610"/>
      <c r="CV50" s="396"/>
      <c r="CW50" s="396"/>
      <c r="CX50" s="396"/>
      <c r="CY50" s="396"/>
      <c r="CZ50" s="396"/>
      <c r="DA50" s="610"/>
      <c r="DB50" s="83"/>
      <c r="DC50" s="35"/>
      <c r="DD50" s="35"/>
      <c r="DE50" s="35"/>
      <c r="DF50" s="35"/>
      <c r="DG50" s="35"/>
      <c r="DH50" s="35"/>
      <c r="DI50" s="35"/>
      <c r="DJ50" s="35"/>
      <c r="DK50" s="35"/>
      <c r="DL50" s="35"/>
      <c r="DM50" s="35"/>
      <c r="DN50" s="35"/>
      <c r="DO50" s="35"/>
      <c r="DP50" s="35"/>
      <c r="DQ50" s="35"/>
      <c r="DR50" s="35"/>
      <c r="DS50" s="35"/>
      <c r="DT50" s="35"/>
      <c r="DU50" s="35"/>
      <c r="DV50" s="35"/>
      <c r="DW50" s="35"/>
      <c r="DX50" s="35"/>
    </row>
    <row r="51" spans="1:128" ht="33" customHeight="1" outlineLevel="1" x14ac:dyDescent="0.25">
      <c r="B51" s="554" t="s">
        <v>1404</v>
      </c>
      <c r="C51" s="608" t="s">
        <v>1553</v>
      </c>
      <c r="D51" s="613" t="s">
        <v>1617</v>
      </c>
      <c r="E51" s="68">
        <f>'3'!AN50</f>
        <v>15.819166666666668</v>
      </c>
      <c r="F51" s="68">
        <v>1E-8</v>
      </c>
      <c r="G51" s="310"/>
      <c r="H51" s="68">
        <f>'3'!AD50</f>
        <v>15.819166666666668</v>
      </c>
      <c r="I51" s="68">
        <f>'1-2023'!G50</f>
        <v>0.8</v>
      </c>
      <c r="J51" s="68"/>
      <c r="K51" s="68">
        <f>'1-2023'!K50</f>
        <v>0.88</v>
      </c>
      <c r="L51" s="68"/>
      <c r="M51" s="68"/>
      <c r="N51" s="310"/>
      <c r="O51" s="310"/>
      <c r="P51" s="310"/>
      <c r="Q51" s="310"/>
      <c r="R51" s="310"/>
      <c r="S51" s="310"/>
      <c r="T51" s="310"/>
      <c r="U51" s="310"/>
      <c r="V51" s="68">
        <f>'3'!AD50</f>
        <v>15.819166666666668</v>
      </c>
      <c r="W51" s="68">
        <f>I51</f>
        <v>0.8</v>
      </c>
      <c r="X51" s="68"/>
      <c r="Y51" s="68">
        <f>K51</f>
        <v>0.88</v>
      </c>
      <c r="Z51" s="68"/>
      <c r="AA51" s="68"/>
      <c r="AB51" s="310"/>
      <c r="AC51" s="68">
        <f>'3'!AO50</f>
        <v>15.819166666666668</v>
      </c>
      <c r="AD51" s="68">
        <f>W51</f>
        <v>0.8</v>
      </c>
      <c r="AE51" s="68"/>
      <c r="AF51" s="68">
        <f>Y51</f>
        <v>0.88</v>
      </c>
      <c r="AG51" s="310"/>
      <c r="AH51" s="310"/>
      <c r="AI51" s="68"/>
      <c r="AJ51" s="68">
        <f>'3'!AN53</f>
        <v>0</v>
      </c>
      <c r="AK51" s="68"/>
      <c r="AL51" s="68"/>
      <c r="AM51" s="68"/>
      <c r="AN51" s="68"/>
      <c r="AO51" s="68"/>
      <c r="AP51" s="310"/>
      <c r="AQ51" s="310"/>
      <c r="AR51" s="310"/>
      <c r="AS51" s="310"/>
      <c r="AT51" s="310"/>
      <c r="AU51" s="310"/>
      <c r="AV51" s="310"/>
      <c r="AW51" s="68"/>
      <c r="AX51" s="68">
        <f>'3'!AH49</f>
        <v>0</v>
      </c>
      <c r="AY51" s="68"/>
      <c r="AZ51" s="68"/>
      <c r="BA51" s="68"/>
      <c r="BB51" s="68"/>
      <c r="BC51" s="68"/>
      <c r="BD51" s="310"/>
      <c r="BE51" s="68">
        <f>'3'!AI49</f>
        <v>0</v>
      </c>
      <c r="BF51" s="310"/>
      <c r="BG51" s="310"/>
      <c r="BH51" s="310"/>
      <c r="BI51" s="310"/>
      <c r="BJ51" s="310"/>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310"/>
      <c r="CH51" s="310"/>
      <c r="CI51" s="310"/>
      <c r="CJ51" s="310"/>
      <c r="CK51" s="310"/>
      <c r="CL51" s="310"/>
      <c r="CM51" s="68"/>
      <c r="CN51" s="68">
        <f t="shared" si="113"/>
        <v>15.819166666666668</v>
      </c>
      <c r="CO51" s="68">
        <f>W51+AK51+AY51</f>
        <v>0.8</v>
      </c>
      <c r="CP51" s="68">
        <f t="shared" si="114"/>
        <v>0</v>
      </c>
      <c r="CQ51" s="68">
        <f>Y51+AM51+BA51</f>
        <v>0.88</v>
      </c>
      <c r="CR51" s="68">
        <f t="shared" si="115"/>
        <v>0</v>
      </c>
      <c r="CS51" s="68">
        <f t="shared" si="116"/>
        <v>0</v>
      </c>
      <c r="CT51" s="310"/>
      <c r="CU51" s="68">
        <f>AQ51+BE51</f>
        <v>0</v>
      </c>
      <c r="CV51" s="310"/>
      <c r="CW51" s="310"/>
      <c r="CX51" s="310"/>
      <c r="CY51" s="310"/>
      <c r="CZ51" s="310"/>
      <c r="DA51" s="68"/>
      <c r="DB51" s="83"/>
      <c r="DC51" s="35"/>
      <c r="DD51" s="35"/>
      <c r="DE51" s="35"/>
      <c r="DF51" s="35"/>
      <c r="DG51" s="35"/>
      <c r="DH51" s="35"/>
      <c r="DI51" s="35"/>
      <c r="DJ51" s="35"/>
      <c r="DK51" s="35"/>
      <c r="DL51" s="35"/>
      <c r="DM51" s="35"/>
      <c r="DN51" s="35"/>
      <c r="DO51" s="35"/>
      <c r="DP51" s="35"/>
      <c r="DQ51" s="35"/>
      <c r="DR51" s="35"/>
      <c r="DS51" s="35"/>
      <c r="DT51" s="35"/>
      <c r="DU51" s="35"/>
      <c r="DV51" s="35"/>
      <c r="DW51" s="35"/>
      <c r="DX51" s="35"/>
    </row>
    <row r="52" spans="1:128" ht="33" customHeight="1" outlineLevel="1" x14ac:dyDescent="0.25">
      <c r="B52" s="554" t="s">
        <v>1404</v>
      </c>
      <c r="C52" s="608" t="s">
        <v>1551</v>
      </c>
      <c r="D52" s="613" t="s">
        <v>1618</v>
      </c>
      <c r="E52" s="68">
        <f>'3'!AN51</f>
        <v>13.899166666666666</v>
      </c>
      <c r="F52" s="68">
        <v>1E-8</v>
      </c>
      <c r="G52" s="310"/>
      <c r="H52" s="68">
        <f>'3'!AD51</f>
        <v>13.899166666666666</v>
      </c>
      <c r="I52" s="68">
        <f>'1-2023'!G51</f>
        <v>0.4</v>
      </c>
      <c r="J52" s="68"/>
      <c r="K52" s="68">
        <f>'1-2023'!K51</f>
        <v>0.98</v>
      </c>
      <c r="L52" s="68"/>
      <c r="M52" s="68"/>
      <c r="N52" s="310"/>
      <c r="O52" s="310"/>
      <c r="P52" s="310"/>
      <c r="Q52" s="310"/>
      <c r="R52" s="310"/>
      <c r="S52" s="310"/>
      <c r="T52" s="310"/>
      <c r="U52" s="310"/>
      <c r="V52" s="68">
        <f>'3'!AD51</f>
        <v>13.899166666666666</v>
      </c>
      <c r="W52" s="68">
        <f>I52</f>
        <v>0.4</v>
      </c>
      <c r="X52" s="68"/>
      <c r="Y52" s="68">
        <f>K52</f>
        <v>0.98</v>
      </c>
      <c r="Z52" s="68"/>
      <c r="AA52" s="68"/>
      <c r="AB52" s="310"/>
      <c r="AC52" s="68">
        <f>'3'!AO51</f>
        <v>13.899166666666666</v>
      </c>
      <c r="AD52" s="68">
        <f>W52</f>
        <v>0.4</v>
      </c>
      <c r="AE52" s="68"/>
      <c r="AF52" s="68">
        <f>Y52</f>
        <v>0.98</v>
      </c>
      <c r="AG52" s="310"/>
      <c r="AH52" s="310"/>
      <c r="AI52" s="68"/>
      <c r="AJ52" s="68"/>
      <c r="AK52" s="68"/>
      <c r="AL52" s="68"/>
      <c r="AM52" s="68"/>
      <c r="AN52" s="68"/>
      <c r="AO52" s="68"/>
      <c r="AP52" s="310"/>
      <c r="AQ52" s="310"/>
      <c r="AR52" s="310"/>
      <c r="AS52" s="310"/>
      <c r="AT52" s="310"/>
      <c r="AU52" s="310"/>
      <c r="AV52" s="310"/>
      <c r="AW52" s="68"/>
      <c r="AX52" s="68">
        <f>'3'!AN54</f>
        <v>0</v>
      </c>
      <c r="AY52" s="68"/>
      <c r="AZ52" s="68"/>
      <c r="BA52" s="68"/>
      <c r="BB52" s="68"/>
      <c r="BC52" s="68"/>
      <c r="BD52" s="310"/>
      <c r="BE52" s="68">
        <f>'3'!AI54</f>
        <v>0</v>
      </c>
      <c r="BF52" s="310"/>
      <c r="BG52" s="310"/>
      <c r="BH52" s="310"/>
      <c r="BI52" s="310"/>
      <c r="BJ52" s="310"/>
      <c r="BK52" s="310"/>
      <c r="BL52" s="310"/>
      <c r="BM52" s="310"/>
      <c r="BN52" s="310"/>
      <c r="BO52" s="310"/>
      <c r="BP52" s="310"/>
      <c r="BQ52" s="310"/>
      <c r="BR52" s="310"/>
      <c r="BS52" s="310"/>
      <c r="BT52" s="310"/>
      <c r="BU52" s="310"/>
      <c r="BV52" s="310"/>
      <c r="BW52" s="310"/>
      <c r="BX52" s="310"/>
      <c r="BY52" s="310"/>
      <c r="BZ52" s="310"/>
      <c r="CA52" s="310"/>
      <c r="CB52" s="310"/>
      <c r="CC52" s="310"/>
      <c r="CD52" s="310"/>
      <c r="CE52" s="310"/>
      <c r="CF52" s="310"/>
      <c r="CG52" s="310"/>
      <c r="CH52" s="310"/>
      <c r="CI52" s="310"/>
      <c r="CJ52" s="310"/>
      <c r="CK52" s="310"/>
      <c r="CL52" s="310"/>
      <c r="CM52" s="68"/>
      <c r="CN52" s="68">
        <f t="shared" si="113"/>
        <v>13.899166666666666</v>
      </c>
      <c r="CO52" s="68">
        <f>W52+AK52+AY52</f>
        <v>0.4</v>
      </c>
      <c r="CP52" s="68">
        <f t="shared" si="114"/>
        <v>0</v>
      </c>
      <c r="CQ52" s="68">
        <f>Y52+AM52+BA52</f>
        <v>0.98</v>
      </c>
      <c r="CR52" s="68">
        <f t="shared" si="115"/>
        <v>0</v>
      </c>
      <c r="CS52" s="68">
        <f t="shared" si="116"/>
        <v>0</v>
      </c>
      <c r="CT52" s="310"/>
      <c r="CU52" s="68">
        <f>AQ52+BE52</f>
        <v>0</v>
      </c>
      <c r="CV52" s="310"/>
      <c r="CW52" s="310"/>
      <c r="CX52" s="310"/>
      <c r="CY52" s="310"/>
      <c r="CZ52" s="310"/>
      <c r="DA52" s="68"/>
      <c r="DB52" s="83"/>
      <c r="DC52" s="35"/>
      <c r="DD52" s="35"/>
      <c r="DE52" s="35"/>
      <c r="DF52" s="35"/>
      <c r="DG52" s="35"/>
      <c r="DH52" s="35"/>
      <c r="DI52" s="35"/>
      <c r="DJ52" s="35"/>
      <c r="DK52" s="35"/>
      <c r="DL52" s="35"/>
      <c r="DM52" s="35"/>
      <c r="DN52" s="35"/>
      <c r="DO52" s="35"/>
      <c r="DP52" s="35"/>
      <c r="DQ52" s="35"/>
      <c r="DR52" s="35"/>
      <c r="DS52" s="35"/>
      <c r="DT52" s="35"/>
      <c r="DU52" s="35"/>
      <c r="DV52" s="35"/>
      <c r="DW52" s="35"/>
      <c r="DX52" s="35"/>
    </row>
    <row r="53" spans="1:128" ht="42" customHeight="1" outlineLevel="1" x14ac:dyDescent="0.25">
      <c r="B53" s="410" t="s">
        <v>1403</v>
      </c>
      <c r="C53" s="411" t="s">
        <v>117</v>
      </c>
      <c r="D53" s="395" t="s">
        <v>93</v>
      </c>
      <c r="E53" s="610">
        <f>'3'!L55</f>
        <v>0</v>
      </c>
      <c r="F53" s="610">
        <f>'3'!AO55</f>
        <v>0</v>
      </c>
      <c r="G53" s="396"/>
      <c r="H53" s="610"/>
      <c r="I53" s="396"/>
      <c r="J53" s="396"/>
      <c r="K53" s="396"/>
      <c r="L53" s="396"/>
      <c r="M53" s="396"/>
      <c r="N53" s="396"/>
      <c r="O53" s="396"/>
      <c r="P53" s="396"/>
      <c r="Q53" s="396"/>
      <c r="R53" s="396"/>
      <c r="S53" s="396"/>
      <c r="T53" s="396"/>
      <c r="U53" s="396"/>
      <c r="V53" s="610">
        <f>'3'!AD55</f>
        <v>0</v>
      </c>
      <c r="W53" s="396"/>
      <c r="X53" s="396"/>
      <c r="Y53" s="396"/>
      <c r="Z53" s="396"/>
      <c r="AA53" s="396"/>
      <c r="AB53" s="396"/>
      <c r="AC53" s="610">
        <f>'3'!AE55</f>
        <v>0</v>
      </c>
      <c r="AD53" s="396"/>
      <c r="AE53" s="396"/>
      <c r="AF53" s="396"/>
      <c r="AG53" s="396"/>
      <c r="AH53" s="396"/>
      <c r="AI53" s="610"/>
      <c r="AJ53" s="610"/>
      <c r="AK53" s="610"/>
      <c r="AL53" s="610"/>
      <c r="AM53" s="610"/>
      <c r="AN53" s="610"/>
      <c r="AO53" s="610"/>
      <c r="AP53" s="396"/>
      <c r="AQ53" s="396"/>
      <c r="AR53" s="396"/>
      <c r="AS53" s="396"/>
      <c r="AT53" s="396"/>
      <c r="AU53" s="396"/>
      <c r="AV53" s="396"/>
      <c r="AW53" s="610"/>
      <c r="AX53" s="610">
        <f>'3'!AN55</f>
        <v>0</v>
      </c>
      <c r="AY53" s="610"/>
      <c r="AZ53" s="610"/>
      <c r="BA53" s="610"/>
      <c r="BB53" s="610"/>
      <c r="BC53" s="610"/>
      <c r="BD53" s="396"/>
      <c r="BE53" s="610">
        <f>'3'!AI55</f>
        <v>0</v>
      </c>
      <c r="BF53" s="396"/>
      <c r="BG53" s="396"/>
      <c r="BH53" s="396"/>
      <c r="BI53" s="396"/>
      <c r="BJ53" s="396"/>
      <c r="BK53" s="396"/>
      <c r="BL53" s="396"/>
      <c r="BM53" s="396"/>
      <c r="BN53" s="396"/>
      <c r="BO53" s="396"/>
      <c r="BP53" s="396"/>
      <c r="BQ53" s="396"/>
      <c r="BR53" s="396"/>
      <c r="BS53" s="396"/>
      <c r="BT53" s="396"/>
      <c r="BU53" s="396"/>
      <c r="BV53" s="396"/>
      <c r="BW53" s="396"/>
      <c r="BX53" s="396"/>
      <c r="BY53" s="396"/>
      <c r="BZ53" s="396"/>
      <c r="CA53" s="396"/>
      <c r="CB53" s="396"/>
      <c r="CC53" s="396"/>
      <c r="CD53" s="396"/>
      <c r="CE53" s="396"/>
      <c r="CF53" s="396"/>
      <c r="CG53" s="396"/>
      <c r="CH53" s="396"/>
      <c r="CI53" s="396"/>
      <c r="CJ53" s="396"/>
      <c r="CK53" s="396"/>
      <c r="CL53" s="396"/>
      <c r="CM53" s="610"/>
      <c r="CN53" s="610"/>
      <c r="CO53" s="610">
        <f>I53+W53+AK53+AY53</f>
        <v>0</v>
      </c>
      <c r="CP53" s="610">
        <f t="shared" si="114"/>
        <v>0</v>
      </c>
      <c r="CQ53" s="610">
        <f>K53+Y53+AM53+BA53</f>
        <v>0</v>
      </c>
      <c r="CR53" s="610">
        <f t="shared" si="115"/>
        <v>0</v>
      </c>
      <c r="CS53" s="610">
        <f t="shared" si="116"/>
        <v>0</v>
      </c>
      <c r="CT53" s="396"/>
      <c r="CU53" s="610">
        <f>AQ53+BE53</f>
        <v>0</v>
      </c>
      <c r="CV53" s="396"/>
      <c r="CW53" s="396"/>
      <c r="CX53" s="396"/>
      <c r="CY53" s="396"/>
      <c r="CZ53" s="396"/>
      <c r="DA53" s="610"/>
      <c r="DB53" s="83"/>
      <c r="DC53" s="35"/>
      <c r="DD53" s="35"/>
      <c r="DE53" s="35"/>
      <c r="DF53" s="35"/>
      <c r="DG53" s="35"/>
      <c r="DH53" s="35"/>
      <c r="DI53" s="35"/>
      <c r="DJ53" s="35"/>
      <c r="DK53" s="35"/>
      <c r="DL53" s="35"/>
      <c r="DM53" s="35"/>
      <c r="DN53" s="35"/>
      <c r="DO53" s="35"/>
      <c r="DP53" s="35"/>
      <c r="DQ53" s="35"/>
      <c r="DR53" s="35"/>
      <c r="DS53" s="35"/>
      <c r="DT53" s="35"/>
      <c r="DU53" s="35"/>
      <c r="DV53" s="35"/>
      <c r="DW53" s="35"/>
      <c r="DX53" s="35"/>
    </row>
    <row r="54" spans="1:128" ht="48" customHeight="1" outlineLevel="1" x14ac:dyDescent="0.25">
      <c r="B54" s="402" t="s">
        <v>114</v>
      </c>
      <c r="C54" s="409" t="s">
        <v>119</v>
      </c>
      <c r="D54" s="402" t="s">
        <v>93</v>
      </c>
      <c r="E54" s="612">
        <f>'3'!L56</f>
        <v>0</v>
      </c>
      <c r="F54" s="612">
        <f>'3'!AO56</f>
        <v>0</v>
      </c>
      <c r="G54" s="414"/>
      <c r="H54" s="612"/>
      <c r="I54" s="414"/>
      <c r="J54" s="414"/>
      <c r="K54" s="414"/>
      <c r="L54" s="414"/>
      <c r="M54" s="414"/>
      <c r="N54" s="414"/>
      <c r="O54" s="414"/>
      <c r="P54" s="414"/>
      <c r="Q54" s="414"/>
      <c r="R54" s="414"/>
      <c r="S54" s="414"/>
      <c r="T54" s="414"/>
      <c r="U54" s="414"/>
      <c r="V54" s="612">
        <f>'3'!AD56</f>
        <v>0</v>
      </c>
      <c r="W54" s="414"/>
      <c r="X54" s="414"/>
      <c r="Y54" s="414"/>
      <c r="Z54" s="414"/>
      <c r="AA54" s="414"/>
      <c r="AB54" s="414"/>
      <c r="AC54" s="612">
        <f>'3'!AE56</f>
        <v>0</v>
      </c>
      <c r="AD54" s="414"/>
      <c r="AE54" s="414"/>
      <c r="AF54" s="414"/>
      <c r="AG54" s="414"/>
      <c r="AH54" s="414"/>
      <c r="AI54" s="612"/>
      <c r="AJ54" s="612"/>
      <c r="AK54" s="612"/>
      <c r="AL54" s="612"/>
      <c r="AM54" s="612"/>
      <c r="AN54" s="612"/>
      <c r="AO54" s="612"/>
      <c r="AP54" s="414"/>
      <c r="AQ54" s="612">
        <f>'3'!AG56</f>
        <v>0</v>
      </c>
      <c r="AR54" s="414"/>
      <c r="AS54" s="414"/>
      <c r="AT54" s="414"/>
      <c r="AU54" s="414"/>
      <c r="AV54" s="414"/>
      <c r="AW54" s="612"/>
      <c r="AX54" s="612"/>
      <c r="AY54" s="612"/>
      <c r="AZ54" s="612"/>
      <c r="BA54" s="612"/>
      <c r="BB54" s="612"/>
      <c r="BC54" s="612"/>
      <c r="BD54" s="414"/>
      <c r="BE54" s="612">
        <f>'3'!AI56</f>
        <v>0</v>
      </c>
      <c r="BF54" s="414"/>
      <c r="BG54" s="414"/>
      <c r="BH54" s="414"/>
      <c r="BI54" s="414"/>
      <c r="BJ54" s="414"/>
      <c r="BK54" s="414"/>
      <c r="BL54" s="612">
        <f>'3'!AN56</f>
        <v>0</v>
      </c>
      <c r="BM54" s="414"/>
      <c r="BN54" s="414"/>
      <c r="BO54" s="414"/>
      <c r="BP54" s="414"/>
      <c r="BQ54" s="414"/>
      <c r="BR54" s="414"/>
      <c r="BS54" s="414"/>
      <c r="BT54" s="414"/>
      <c r="BU54" s="414"/>
      <c r="BV54" s="414"/>
      <c r="BW54" s="414"/>
      <c r="BX54" s="414"/>
      <c r="BY54" s="414"/>
      <c r="BZ54" s="414"/>
      <c r="CA54" s="414"/>
      <c r="CB54" s="414"/>
      <c r="CC54" s="414"/>
      <c r="CD54" s="414"/>
      <c r="CE54" s="414"/>
      <c r="CF54" s="414"/>
      <c r="CG54" s="414"/>
      <c r="CH54" s="414"/>
      <c r="CI54" s="414"/>
      <c r="CJ54" s="414"/>
      <c r="CK54" s="414"/>
      <c r="CL54" s="414"/>
      <c r="CM54" s="612"/>
      <c r="CN54" s="612">
        <f t="shared" si="113"/>
        <v>0</v>
      </c>
      <c r="CO54" s="612">
        <f>I54+W54+AK54+AY54</f>
        <v>0</v>
      </c>
      <c r="CP54" s="612">
        <f t="shared" si="114"/>
        <v>0</v>
      </c>
      <c r="CQ54" s="612">
        <f>K54+Y54+AM54+BA54</f>
        <v>0</v>
      </c>
      <c r="CR54" s="612">
        <f t="shared" si="115"/>
        <v>0</v>
      </c>
      <c r="CS54" s="612">
        <f t="shared" si="116"/>
        <v>0</v>
      </c>
      <c r="CT54" s="414"/>
      <c r="CU54" s="612">
        <f>AQ54+BE54</f>
        <v>0</v>
      </c>
      <c r="CV54" s="414"/>
      <c r="CW54" s="414"/>
      <c r="CX54" s="414"/>
      <c r="CY54" s="414"/>
      <c r="CZ54" s="414"/>
      <c r="DA54" s="612"/>
      <c r="DB54" s="83"/>
      <c r="DC54" s="35"/>
      <c r="DD54" s="35"/>
      <c r="DE54" s="35"/>
      <c r="DF54" s="35"/>
      <c r="DG54" s="35"/>
      <c r="DH54" s="35"/>
      <c r="DI54" s="35"/>
      <c r="DJ54" s="35"/>
      <c r="DK54" s="35"/>
      <c r="DL54" s="35"/>
      <c r="DM54" s="35"/>
      <c r="DN54" s="35"/>
      <c r="DO54" s="35"/>
      <c r="DP54" s="35"/>
      <c r="DQ54" s="35"/>
      <c r="DR54" s="35"/>
      <c r="DS54" s="35"/>
      <c r="DT54" s="35"/>
      <c r="DU54" s="35"/>
      <c r="DV54" s="35"/>
      <c r="DW54" s="35"/>
      <c r="DX54" s="35"/>
    </row>
    <row r="55" spans="1:128" ht="42" customHeight="1" outlineLevel="1" x14ac:dyDescent="0.25">
      <c r="B55" s="411" t="s">
        <v>1532</v>
      </c>
      <c r="C55" s="411" t="s">
        <v>1533</v>
      </c>
      <c r="D55" s="413" t="s">
        <v>93</v>
      </c>
      <c r="E55" s="610">
        <f>'3'!L57</f>
        <v>0</v>
      </c>
      <c r="F55" s="610">
        <v>0</v>
      </c>
      <c r="G55" s="396"/>
      <c r="H55" s="610"/>
      <c r="I55" s="396"/>
      <c r="J55" s="396"/>
      <c r="K55" s="396"/>
      <c r="L55" s="396"/>
      <c r="M55" s="396"/>
      <c r="N55" s="396"/>
      <c r="O55" s="396"/>
      <c r="P55" s="396"/>
      <c r="Q55" s="396"/>
      <c r="R55" s="396"/>
      <c r="S55" s="396"/>
      <c r="T55" s="396"/>
      <c r="U55" s="396"/>
      <c r="V55" s="610"/>
      <c r="W55" s="396"/>
      <c r="X55" s="396"/>
      <c r="Y55" s="396"/>
      <c r="Z55" s="396"/>
      <c r="AA55" s="396"/>
      <c r="AB55" s="396"/>
      <c r="AC55" s="610"/>
      <c r="AD55" s="396"/>
      <c r="AE55" s="396"/>
      <c r="AF55" s="396"/>
      <c r="AG55" s="396"/>
      <c r="AH55" s="396"/>
      <c r="AI55" s="610"/>
      <c r="AJ55" s="610"/>
      <c r="AK55" s="610"/>
      <c r="AL55" s="610"/>
      <c r="AM55" s="610"/>
      <c r="AN55" s="610"/>
      <c r="AO55" s="610"/>
      <c r="AP55" s="396"/>
      <c r="AQ55" s="610"/>
      <c r="AR55" s="396"/>
      <c r="AS55" s="396"/>
      <c r="AT55" s="396"/>
      <c r="AU55" s="396"/>
      <c r="AV55" s="396"/>
      <c r="AW55" s="610"/>
      <c r="AX55" s="610"/>
      <c r="AY55" s="610"/>
      <c r="AZ55" s="610"/>
      <c r="BA55" s="610"/>
      <c r="BB55" s="610"/>
      <c r="BC55" s="610"/>
      <c r="BD55" s="396"/>
      <c r="BE55" s="610">
        <v>0</v>
      </c>
      <c r="BF55" s="396"/>
      <c r="BG55" s="396"/>
      <c r="BH55" s="396"/>
      <c r="BI55" s="396"/>
      <c r="BJ55" s="396"/>
      <c r="BK55" s="396"/>
      <c r="BL55" s="610">
        <f>'3'!AN57</f>
        <v>0</v>
      </c>
      <c r="BM55" s="396"/>
      <c r="BN55" s="396"/>
      <c r="BO55" s="396"/>
      <c r="BP55" s="396"/>
      <c r="BQ55" s="396"/>
      <c r="BR55" s="396"/>
      <c r="BS55" s="396"/>
      <c r="BT55" s="396"/>
      <c r="BU55" s="396"/>
      <c r="BV55" s="396"/>
      <c r="BW55" s="396"/>
      <c r="BX55" s="396"/>
      <c r="BY55" s="396"/>
      <c r="BZ55" s="396"/>
      <c r="CA55" s="396"/>
      <c r="CB55" s="396"/>
      <c r="CC55" s="396"/>
      <c r="CD55" s="396"/>
      <c r="CE55" s="396"/>
      <c r="CF55" s="396"/>
      <c r="CG55" s="396"/>
      <c r="CH55" s="396"/>
      <c r="CI55" s="396"/>
      <c r="CJ55" s="396"/>
      <c r="CK55" s="396"/>
      <c r="CL55" s="396"/>
      <c r="CM55" s="610"/>
      <c r="CN55" s="610">
        <f t="shared" si="113"/>
        <v>0</v>
      </c>
      <c r="CO55" s="610">
        <f>I55+W55+AK55+AY55</f>
        <v>0</v>
      </c>
      <c r="CP55" s="610">
        <f t="shared" si="114"/>
        <v>0</v>
      </c>
      <c r="CQ55" s="610">
        <f>K55+Y55+AM55+BA55</f>
        <v>0</v>
      </c>
      <c r="CR55" s="610">
        <f t="shared" si="115"/>
        <v>0</v>
      </c>
      <c r="CS55" s="610">
        <f t="shared" si="116"/>
        <v>0</v>
      </c>
      <c r="CT55" s="396"/>
      <c r="CU55" s="610">
        <f>O55+AC55+AQ55+BE55</f>
        <v>0</v>
      </c>
      <c r="CV55" s="396"/>
      <c r="CW55" s="396"/>
      <c r="CX55" s="396"/>
      <c r="CY55" s="396"/>
      <c r="CZ55" s="396"/>
      <c r="DA55" s="396"/>
      <c r="DB55" s="83"/>
      <c r="DC55" s="35"/>
      <c r="DD55" s="35"/>
      <c r="DE55" s="35"/>
      <c r="DF55" s="35"/>
      <c r="DG55" s="35"/>
      <c r="DH55" s="35"/>
      <c r="DI55" s="35"/>
      <c r="DJ55" s="35"/>
      <c r="DK55" s="35"/>
      <c r="DL55" s="35"/>
      <c r="DM55" s="35"/>
      <c r="DN55" s="35"/>
      <c r="DO55" s="35"/>
      <c r="DP55" s="35"/>
      <c r="DQ55" s="35"/>
      <c r="DR55" s="35"/>
      <c r="DS55" s="35"/>
      <c r="DT55" s="35"/>
      <c r="DU55" s="35"/>
      <c r="DV55" s="35"/>
      <c r="DW55" s="35"/>
      <c r="DX55" s="35"/>
    </row>
    <row r="56" spans="1:128" ht="42" customHeight="1" outlineLevel="1" x14ac:dyDescent="0.25">
      <c r="B56" s="410" t="s">
        <v>1534</v>
      </c>
      <c r="C56" s="411" t="s">
        <v>123</v>
      </c>
      <c r="D56" s="413" t="s">
        <v>93</v>
      </c>
      <c r="E56" s="610">
        <f>'3'!L58</f>
        <v>0</v>
      </c>
      <c r="F56" s="610">
        <v>0</v>
      </c>
      <c r="G56" s="396"/>
      <c r="H56" s="610"/>
      <c r="I56" s="396"/>
      <c r="J56" s="396"/>
      <c r="K56" s="396"/>
      <c r="L56" s="396"/>
      <c r="M56" s="396"/>
      <c r="N56" s="396"/>
      <c r="O56" s="396"/>
      <c r="P56" s="396"/>
      <c r="Q56" s="396"/>
      <c r="R56" s="396"/>
      <c r="S56" s="396"/>
      <c r="T56" s="396"/>
      <c r="U56" s="396"/>
      <c r="V56" s="610"/>
      <c r="W56" s="396"/>
      <c r="X56" s="396"/>
      <c r="Y56" s="396"/>
      <c r="Z56" s="396"/>
      <c r="AA56" s="396"/>
      <c r="AB56" s="396"/>
      <c r="AC56" s="610"/>
      <c r="AD56" s="396"/>
      <c r="AE56" s="396"/>
      <c r="AF56" s="396"/>
      <c r="AG56" s="396"/>
      <c r="AH56" s="396"/>
      <c r="AI56" s="610"/>
      <c r="AJ56" s="610"/>
      <c r="AK56" s="610"/>
      <c r="AL56" s="610"/>
      <c r="AM56" s="610"/>
      <c r="AN56" s="610"/>
      <c r="AO56" s="610"/>
      <c r="AP56" s="396"/>
      <c r="AQ56" s="610"/>
      <c r="AR56" s="396"/>
      <c r="AS56" s="396"/>
      <c r="AT56" s="396"/>
      <c r="AU56" s="396"/>
      <c r="AV56" s="396"/>
      <c r="AW56" s="610"/>
      <c r="AX56" s="610"/>
      <c r="AY56" s="610"/>
      <c r="AZ56" s="610"/>
      <c r="BA56" s="610"/>
      <c r="BB56" s="610"/>
      <c r="BC56" s="610"/>
      <c r="BD56" s="396"/>
      <c r="BE56" s="610">
        <v>0</v>
      </c>
      <c r="BF56" s="396"/>
      <c r="BG56" s="396"/>
      <c r="BH56" s="396"/>
      <c r="BI56" s="396"/>
      <c r="BJ56" s="396"/>
      <c r="BK56" s="396"/>
      <c r="BL56" s="396"/>
      <c r="BM56" s="396"/>
      <c r="BN56" s="396"/>
      <c r="BO56" s="396"/>
      <c r="BP56" s="396"/>
      <c r="BQ56" s="396"/>
      <c r="BR56" s="396"/>
      <c r="BS56" s="396"/>
      <c r="BT56" s="396"/>
      <c r="BU56" s="396"/>
      <c r="BV56" s="396"/>
      <c r="BW56" s="396"/>
      <c r="BX56" s="396"/>
      <c r="BY56" s="396"/>
      <c r="BZ56" s="610">
        <f>'3'!AN58</f>
        <v>0</v>
      </c>
      <c r="CA56" s="396"/>
      <c r="CB56" s="396"/>
      <c r="CC56" s="396"/>
      <c r="CD56" s="396"/>
      <c r="CE56" s="396"/>
      <c r="CF56" s="396"/>
      <c r="CG56" s="396"/>
      <c r="CH56" s="396"/>
      <c r="CI56" s="396"/>
      <c r="CJ56" s="396"/>
      <c r="CK56" s="396"/>
      <c r="CL56" s="396"/>
      <c r="CM56" s="610"/>
      <c r="CN56" s="610">
        <f t="shared" si="113"/>
        <v>0</v>
      </c>
      <c r="CO56" s="610">
        <f>I56+W56+AK56+AY56</f>
        <v>0</v>
      </c>
      <c r="CP56" s="610">
        <f t="shared" si="114"/>
        <v>0</v>
      </c>
      <c r="CQ56" s="610">
        <f>K56+Y56+AM56+BA56</f>
        <v>0</v>
      </c>
      <c r="CR56" s="610">
        <f t="shared" si="115"/>
        <v>0</v>
      </c>
      <c r="CS56" s="610">
        <f t="shared" si="116"/>
        <v>0</v>
      </c>
      <c r="CT56" s="396"/>
      <c r="CU56" s="610">
        <f>O56+AC56+AQ56+BE56</f>
        <v>0</v>
      </c>
      <c r="CV56" s="396"/>
      <c r="CW56" s="396"/>
      <c r="CX56" s="396"/>
      <c r="CY56" s="396"/>
      <c r="CZ56" s="396"/>
      <c r="DA56" s="396"/>
      <c r="DB56" s="83"/>
      <c r="DC56" s="35"/>
      <c r="DD56" s="35"/>
      <c r="DE56" s="35"/>
      <c r="DF56" s="35"/>
      <c r="DG56" s="35"/>
      <c r="DH56" s="35"/>
      <c r="DI56" s="35"/>
      <c r="DJ56" s="35"/>
      <c r="DK56" s="35"/>
      <c r="DL56" s="35"/>
      <c r="DM56" s="35"/>
      <c r="DN56" s="35"/>
      <c r="DO56" s="35"/>
      <c r="DP56" s="35"/>
      <c r="DQ56" s="35"/>
      <c r="DR56" s="35"/>
      <c r="DS56" s="35"/>
      <c r="DT56" s="35"/>
      <c r="DU56" s="35"/>
      <c r="DV56" s="35"/>
      <c r="DW56" s="35"/>
      <c r="DX56" s="35"/>
    </row>
    <row r="57" spans="1:128" ht="48" customHeight="1" outlineLevel="1" x14ac:dyDescent="0.25">
      <c r="A57" s="34"/>
      <c r="B57" s="402" t="s">
        <v>116</v>
      </c>
      <c r="C57" s="402" t="s">
        <v>1535</v>
      </c>
      <c r="D57" s="402" t="s">
        <v>93</v>
      </c>
      <c r="E57" s="414">
        <f t="shared" ref="E57:AJ57" si="120">E58+E59</f>
        <v>0</v>
      </c>
      <c r="F57" s="414">
        <f t="shared" si="120"/>
        <v>0</v>
      </c>
      <c r="G57" s="414">
        <f t="shared" si="120"/>
        <v>0</v>
      </c>
      <c r="H57" s="414">
        <f t="shared" si="120"/>
        <v>0</v>
      </c>
      <c r="I57" s="414">
        <f t="shared" si="120"/>
        <v>0</v>
      </c>
      <c r="J57" s="414">
        <f t="shared" si="120"/>
        <v>0</v>
      </c>
      <c r="K57" s="414">
        <f t="shared" si="120"/>
        <v>0</v>
      </c>
      <c r="L57" s="414">
        <f t="shared" si="120"/>
        <v>0</v>
      </c>
      <c r="M57" s="414">
        <f t="shared" si="120"/>
        <v>0</v>
      </c>
      <c r="N57" s="414">
        <f t="shared" si="120"/>
        <v>0</v>
      </c>
      <c r="O57" s="414">
        <f t="shared" si="120"/>
        <v>0</v>
      </c>
      <c r="P57" s="414">
        <f t="shared" si="120"/>
        <v>0</v>
      </c>
      <c r="Q57" s="414">
        <f t="shared" si="120"/>
        <v>0</v>
      </c>
      <c r="R57" s="414">
        <f t="shared" si="120"/>
        <v>0</v>
      </c>
      <c r="S57" s="414">
        <f t="shared" si="120"/>
        <v>0</v>
      </c>
      <c r="T57" s="414">
        <f t="shared" si="120"/>
        <v>0</v>
      </c>
      <c r="U57" s="414">
        <f t="shared" si="120"/>
        <v>0</v>
      </c>
      <c r="V57" s="414">
        <f t="shared" si="120"/>
        <v>0</v>
      </c>
      <c r="W57" s="414">
        <f t="shared" si="120"/>
        <v>0</v>
      </c>
      <c r="X57" s="414">
        <f t="shared" si="120"/>
        <v>0</v>
      </c>
      <c r="Y57" s="414">
        <f t="shared" si="120"/>
        <v>0</v>
      </c>
      <c r="Z57" s="414">
        <f t="shared" si="120"/>
        <v>0</v>
      </c>
      <c r="AA57" s="414">
        <f t="shared" si="120"/>
        <v>0</v>
      </c>
      <c r="AB57" s="414">
        <f t="shared" si="120"/>
        <v>0</v>
      </c>
      <c r="AC57" s="414">
        <f t="shared" si="120"/>
        <v>0</v>
      </c>
      <c r="AD57" s="414">
        <f t="shared" si="120"/>
        <v>0</v>
      </c>
      <c r="AE57" s="414">
        <f t="shared" si="120"/>
        <v>0</v>
      </c>
      <c r="AF57" s="414">
        <f t="shared" si="120"/>
        <v>0</v>
      </c>
      <c r="AG57" s="414">
        <f t="shared" si="120"/>
        <v>0</v>
      </c>
      <c r="AH57" s="414">
        <f t="shared" si="120"/>
        <v>0</v>
      </c>
      <c r="AI57" s="414">
        <f t="shared" si="120"/>
        <v>0</v>
      </c>
      <c r="AJ57" s="414">
        <f t="shared" si="120"/>
        <v>0</v>
      </c>
      <c r="AK57" s="414">
        <f t="shared" ref="AK57:CR57" si="121">AK58+AK59</f>
        <v>0</v>
      </c>
      <c r="AL57" s="414">
        <f t="shared" si="121"/>
        <v>0</v>
      </c>
      <c r="AM57" s="414">
        <f t="shared" si="121"/>
        <v>0</v>
      </c>
      <c r="AN57" s="414">
        <f t="shared" si="121"/>
        <v>0</v>
      </c>
      <c r="AO57" s="414">
        <f t="shared" si="121"/>
        <v>0</v>
      </c>
      <c r="AP57" s="414">
        <f t="shared" si="121"/>
        <v>0</v>
      </c>
      <c r="AQ57" s="414">
        <f t="shared" si="121"/>
        <v>0</v>
      </c>
      <c r="AR57" s="414">
        <f t="shared" si="121"/>
        <v>0</v>
      </c>
      <c r="AS57" s="414">
        <f t="shared" si="121"/>
        <v>0</v>
      </c>
      <c r="AT57" s="414">
        <f t="shared" si="121"/>
        <v>0</v>
      </c>
      <c r="AU57" s="414">
        <f t="shared" si="121"/>
        <v>0</v>
      </c>
      <c r="AV57" s="414">
        <f t="shared" si="121"/>
        <v>0</v>
      </c>
      <c r="AW57" s="414">
        <f t="shared" si="121"/>
        <v>0</v>
      </c>
      <c r="AX57" s="414">
        <f t="shared" si="121"/>
        <v>0</v>
      </c>
      <c r="AY57" s="414">
        <f t="shared" si="121"/>
        <v>0</v>
      </c>
      <c r="AZ57" s="414">
        <f t="shared" si="121"/>
        <v>0</v>
      </c>
      <c r="BA57" s="414">
        <f t="shared" si="121"/>
        <v>0</v>
      </c>
      <c r="BB57" s="414">
        <f t="shared" si="121"/>
        <v>0</v>
      </c>
      <c r="BC57" s="414">
        <f t="shared" si="121"/>
        <v>0</v>
      </c>
      <c r="BD57" s="414">
        <f t="shared" si="121"/>
        <v>0</v>
      </c>
      <c r="BE57" s="414">
        <f t="shared" si="121"/>
        <v>0</v>
      </c>
      <c r="BF57" s="414">
        <f t="shared" si="121"/>
        <v>0</v>
      </c>
      <c r="BG57" s="414">
        <f t="shared" si="121"/>
        <v>0</v>
      </c>
      <c r="BH57" s="414">
        <f t="shared" si="121"/>
        <v>0</v>
      </c>
      <c r="BI57" s="414">
        <f t="shared" si="121"/>
        <v>0</v>
      </c>
      <c r="BJ57" s="414">
        <f t="shared" si="121"/>
        <v>0</v>
      </c>
      <c r="BK57" s="414"/>
      <c r="BL57" s="414"/>
      <c r="BM57" s="414"/>
      <c r="BN57" s="414"/>
      <c r="BO57" s="414"/>
      <c r="BP57" s="414"/>
      <c r="BQ57" s="414"/>
      <c r="BR57" s="414"/>
      <c r="BS57" s="414"/>
      <c r="BT57" s="414"/>
      <c r="BU57" s="414"/>
      <c r="BV57" s="414"/>
      <c r="BW57" s="414"/>
      <c r="BX57" s="414"/>
      <c r="BY57" s="414"/>
      <c r="BZ57" s="414"/>
      <c r="CA57" s="414"/>
      <c r="CB57" s="414"/>
      <c r="CC57" s="414"/>
      <c r="CD57" s="414"/>
      <c r="CE57" s="414"/>
      <c r="CF57" s="414"/>
      <c r="CG57" s="414"/>
      <c r="CH57" s="414"/>
      <c r="CI57" s="414"/>
      <c r="CJ57" s="414"/>
      <c r="CK57" s="414"/>
      <c r="CL57" s="414"/>
      <c r="CM57" s="414">
        <f t="shared" si="121"/>
        <v>0</v>
      </c>
      <c r="CN57" s="414">
        <f t="shared" si="121"/>
        <v>0</v>
      </c>
      <c r="CO57" s="414">
        <f t="shared" si="121"/>
        <v>0</v>
      </c>
      <c r="CP57" s="414">
        <f t="shared" si="121"/>
        <v>0</v>
      </c>
      <c r="CQ57" s="414">
        <f t="shared" si="121"/>
        <v>0</v>
      </c>
      <c r="CR57" s="414">
        <f t="shared" si="121"/>
        <v>0</v>
      </c>
      <c r="CS57" s="414">
        <f t="shared" ref="CS57:CZ57" si="122">CS58+CS59</f>
        <v>0</v>
      </c>
      <c r="CT57" s="414">
        <f t="shared" si="122"/>
        <v>0</v>
      </c>
      <c r="CU57" s="414">
        <f t="shared" si="122"/>
        <v>0</v>
      </c>
      <c r="CV57" s="414">
        <f t="shared" si="122"/>
        <v>0</v>
      </c>
      <c r="CW57" s="414">
        <f t="shared" si="122"/>
        <v>0</v>
      </c>
      <c r="CX57" s="414">
        <f t="shared" si="122"/>
        <v>0</v>
      </c>
      <c r="CY57" s="414">
        <f t="shared" si="122"/>
        <v>0</v>
      </c>
      <c r="CZ57" s="414">
        <f t="shared" si="122"/>
        <v>0</v>
      </c>
      <c r="DA57" s="414" t="s">
        <v>180</v>
      </c>
      <c r="DB57" s="116"/>
    </row>
    <row r="58" spans="1:128" ht="48" customHeight="1" outlineLevel="1" x14ac:dyDescent="0.25">
      <c r="A58" s="34"/>
      <c r="B58" s="402" t="s">
        <v>1536</v>
      </c>
      <c r="C58" s="402" t="s">
        <v>795</v>
      </c>
      <c r="D58" s="402" t="s">
        <v>93</v>
      </c>
      <c r="E58" s="414">
        <v>0</v>
      </c>
      <c r="F58" s="414">
        <v>0</v>
      </c>
      <c r="G58" s="414">
        <v>0</v>
      </c>
      <c r="H58" s="414">
        <v>0</v>
      </c>
      <c r="I58" s="414">
        <v>0</v>
      </c>
      <c r="J58" s="414">
        <v>0</v>
      </c>
      <c r="K58" s="414">
        <v>0</v>
      </c>
      <c r="L58" s="414">
        <v>0</v>
      </c>
      <c r="M58" s="414">
        <v>0</v>
      </c>
      <c r="N58" s="414">
        <v>0</v>
      </c>
      <c r="O58" s="414">
        <v>0</v>
      </c>
      <c r="P58" s="414">
        <v>0</v>
      </c>
      <c r="Q58" s="414">
        <v>0</v>
      </c>
      <c r="R58" s="414">
        <v>0</v>
      </c>
      <c r="S58" s="414">
        <v>0</v>
      </c>
      <c r="T58" s="414">
        <v>0</v>
      </c>
      <c r="U58" s="414">
        <v>0</v>
      </c>
      <c r="V58" s="414">
        <v>0</v>
      </c>
      <c r="W58" s="414">
        <v>0</v>
      </c>
      <c r="X58" s="414">
        <v>0</v>
      </c>
      <c r="Y58" s="414">
        <v>0</v>
      </c>
      <c r="Z58" s="414">
        <v>0</v>
      </c>
      <c r="AA58" s="414">
        <v>0</v>
      </c>
      <c r="AB58" s="414">
        <v>0</v>
      </c>
      <c r="AC58" s="414">
        <v>0</v>
      </c>
      <c r="AD58" s="414">
        <v>0</v>
      </c>
      <c r="AE58" s="414">
        <v>0</v>
      </c>
      <c r="AF58" s="414">
        <v>0</v>
      </c>
      <c r="AG58" s="414">
        <v>0</v>
      </c>
      <c r="AH58" s="414">
        <v>0</v>
      </c>
      <c r="AI58" s="414">
        <v>0</v>
      </c>
      <c r="AJ58" s="414">
        <v>0</v>
      </c>
      <c r="AK58" s="414">
        <v>0</v>
      </c>
      <c r="AL58" s="414">
        <v>0</v>
      </c>
      <c r="AM58" s="414">
        <v>0</v>
      </c>
      <c r="AN58" s="414">
        <v>0</v>
      </c>
      <c r="AO58" s="414">
        <v>0</v>
      </c>
      <c r="AP58" s="414">
        <v>0</v>
      </c>
      <c r="AQ58" s="414">
        <v>0</v>
      </c>
      <c r="AR58" s="414">
        <v>0</v>
      </c>
      <c r="AS58" s="414">
        <v>0</v>
      </c>
      <c r="AT58" s="414">
        <v>0</v>
      </c>
      <c r="AU58" s="414">
        <v>0</v>
      </c>
      <c r="AV58" s="414">
        <v>0</v>
      </c>
      <c r="AW58" s="414">
        <v>0</v>
      </c>
      <c r="AX58" s="414">
        <v>0</v>
      </c>
      <c r="AY58" s="414">
        <v>0</v>
      </c>
      <c r="AZ58" s="414">
        <v>0</v>
      </c>
      <c r="BA58" s="414">
        <v>0</v>
      </c>
      <c r="BB58" s="414">
        <v>0</v>
      </c>
      <c r="BC58" s="414">
        <v>0</v>
      </c>
      <c r="BD58" s="414">
        <v>0</v>
      </c>
      <c r="BE58" s="414">
        <v>0</v>
      </c>
      <c r="BF58" s="414">
        <v>0</v>
      </c>
      <c r="BG58" s="414">
        <v>0</v>
      </c>
      <c r="BH58" s="414">
        <v>0</v>
      </c>
      <c r="BI58" s="414">
        <v>0</v>
      </c>
      <c r="BJ58" s="414">
        <v>0</v>
      </c>
      <c r="BK58" s="414"/>
      <c r="BL58" s="414"/>
      <c r="BM58" s="414"/>
      <c r="BN58" s="414"/>
      <c r="BO58" s="414"/>
      <c r="BP58" s="414"/>
      <c r="BQ58" s="414"/>
      <c r="BR58" s="414"/>
      <c r="BS58" s="414"/>
      <c r="BT58" s="414"/>
      <c r="BU58" s="414"/>
      <c r="BV58" s="414"/>
      <c r="BW58" s="414"/>
      <c r="BX58" s="414"/>
      <c r="BY58" s="414"/>
      <c r="BZ58" s="414"/>
      <c r="CA58" s="414"/>
      <c r="CB58" s="414"/>
      <c r="CC58" s="414"/>
      <c r="CD58" s="414"/>
      <c r="CE58" s="414"/>
      <c r="CF58" s="414"/>
      <c r="CG58" s="414"/>
      <c r="CH58" s="414"/>
      <c r="CI58" s="414"/>
      <c r="CJ58" s="414"/>
      <c r="CK58" s="414"/>
      <c r="CL58" s="414"/>
      <c r="CM58" s="414">
        <v>0</v>
      </c>
      <c r="CN58" s="414">
        <v>0</v>
      </c>
      <c r="CO58" s="414">
        <v>0</v>
      </c>
      <c r="CP58" s="414">
        <v>0</v>
      </c>
      <c r="CQ58" s="414">
        <v>0</v>
      </c>
      <c r="CR58" s="414">
        <v>0</v>
      </c>
      <c r="CS58" s="414">
        <v>0</v>
      </c>
      <c r="CT58" s="414">
        <v>0</v>
      </c>
      <c r="CU58" s="414">
        <v>0</v>
      </c>
      <c r="CV58" s="414">
        <v>0</v>
      </c>
      <c r="CW58" s="414">
        <v>0</v>
      </c>
      <c r="CX58" s="414">
        <v>0</v>
      </c>
      <c r="CY58" s="414">
        <v>0</v>
      </c>
      <c r="CZ58" s="414">
        <v>0</v>
      </c>
      <c r="DA58" s="414" t="s">
        <v>180</v>
      </c>
      <c r="DB58" s="116"/>
    </row>
    <row r="59" spans="1:128" ht="42" customHeight="1" x14ac:dyDescent="0.25">
      <c r="A59" s="34"/>
      <c r="B59" s="413" t="s">
        <v>1536</v>
      </c>
      <c r="C59" s="413" t="s">
        <v>1537</v>
      </c>
      <c r="D59" s="413" t="s">
        <v>93</v>
      </c>
      <c r="E59" s="396">
        <v>0</v>
      </c>
      <c r="F59" s="396">
        <v>0</v>
      </c>
      <c r="G59" s="396">
        <v>0</v>
      </c>
      <c r="H59" s="396">
        <v>0</v>
      </c>
      <c r="I59" s="396">
        <v>0</v>
      </c>
      <c r="J59" s="396">
        <v>0</v>
      </c>
      <c r="K59" s="396">
        <v>0</v>
      </c>
      <c r="L59" s="396">
        <v>0</v>
      </c>
      <c r="M59" s="396">
        <v>0</v>
      </c>
      <c r="N59" s="396">
        <v>0</v>
      </c>
      <c r="O59" s="396">
        <v>0</v>
      </c>
      <c r="P59" s="396">
        <v>0</v>
      </c>
      <c r="Q59" s="396">
        <v>0</v>
      </c>
      <c r="R59" s="396">
        <v>0</v>
      </c>
      <c r="S59" s="396">
        <v>0</v>
      </c>
      <c r="T59" s="396">
        <v>0</v>
      </c>
      <c r="U59" s="396">
        <v>0</v>
      </c>
      <c r="V59" s="396">
        <v>0</v>
      </c>
      <c r="W59" s="396">
        <v>0</v>
      </c>
      <c r="X59" s="396">
        <v>0</v>
      </c>
      <c r="Y59" s="396">
        <v>0</v>
      </c>
      <c r="Z59" s="396">
        <v>0</v>
      </c>
      <c r="AA59" s="396">
        <v>0</v>
      </c>
      <c r="AB59" s="396">
        <v>0</v>
      </c>
      <c r="AC59" s="396">
        <v>0</v>
      </c>
      <c r="AD59" s="396">
        <v>0</v>
      </c>
      <c r="AE59" s="396">
        <v>0</v>
      </c>
      <c r="AF59" s="396">
        <v>0</v>
      </c>
      <c r="AG59" s="396">
        <v>0</v>
      </c>
      <c r="AH59" s="396">
        <v>0</v>
      </c>
      <c r="AI59" s="396">
        <v>0</v>
      </c>
      <c r="AJ59" s="396">
        <v>0</v>
      </c>
      <c r="AK59" s="396">
        <v>0</v>
      </c>
      <c r="AL59" s="396">
        <v>0</v>
      </c>
      <c r="AM59" s="396">
        <v>0</v>
      </c>
      <c r="AN59" s="396">
        <v>0</v>
      </c>
      <c r="AO59" s="396">
        <v>0</v>
      </c>
      <c r="AP59" s="396">
        <v>0</v>
      </c>
      <c r="AQ59" s="396">
        <v>0</v>
      </c>
      <c r="AR59" s="396">
        <v>0</v>
      </c>
      <c r="AS59" s="396">
        <v>0</v>
      </c>
      <c r="AT59" s="396">
        <v>0</v>
      </c>
      <c r="AU59" s="396">
        <v>0</v>
      </c>
      <c r="AV59" s="396">
        <v>0</v>
      </c>
      <c r="AW59" s="396">
        <v>0</v>
      </c>
      <c r="AX59" s="396">
        <v>0</v>
      </c>
      <c r="AY59" s="396">
        <v>0</v>
      </c>
      <c r="AZ59" s="396">
        <v>0</v>
      </c>
      <c r="BA59" s="396">
        <v>0</v>
      </c>
      <c r="BB59" s="396">
        <v>0</v>
      </c>
      <c r="BC59" s="396">
        <v>0</v>
      </c>
      <c r="BD59" s="396">
        <v>0</v>
      </c>
      <c r="BE59" s="396">
        <v>0</v>
      </c>
      <c r="BF59" s="396">
        <v>0</v>
      </c>
      <c r="BG59" s="396">
        <v>0</v>
      </c>
      <c r="BH59" s="396">
        <v>0</v>
      </c>
      <c r="BI59" s="396">
        <v>0</v>
      </c>
      <c r="BJ59" s="396">
        <v>0</v>
      </c>
      <c r="BK59" s="396"/>
      <c r="BL59" s="396"/>
      <c r="BM59" s="396"/>
      <c r="BN59" s="396"/>
      <c r="BO59" s="396"/>
      <c r="BP59" s="396"/>
      <c r="BQ59" s="396"/>
      <c r="BR59" s="396"/>
      <c r="BS59" s="396"/>
      <c r="BT59" s="396"/>
      <c r="BU59" s="396"/>
      <c r="BV59" s="396"/>
      <c r="BW59" s="396"/>
      <c r="BX59" s="396"/>
      <c r="BY59" s="396"/>
      <c r="BZ59" s="396"/>
      <c r="CA59" s="396"/>
      <c r="CB59" s="396"/>
      <c r="CC59" s="396"/>
      <c r="CD59" s="396"/>
      <c r="CE59" s="396"/>
      <c r="CF59" s="396"/>
      <c r="CG59" s="396"/>
      <c r="CH59" s="396"/>
      <c r="CI59" s="396"/>
      <c r="CJ59" s="396"/>
      <c r="CK59" s="396"/>
      <c r="CL59" s="396"/>
      <c r="CM59" s="396">
        <v>0</v>
      </c>
      <c r="CN59" s="396">
        <v>0</v>
      </c>
      <c r="CO59" s="396">
        <v>0</v>
      </c>
      <c r="CP59" s="396">
        <v>0</v>
      </c>
      <c r="CQ59" s="396">
        <v>0</v>
      </c>
      <c r="CR59" s="396">
        <v>0</v>
      </c>
      <c r="CS59" s="396">
        <v>0</v>
      </c>
      <c r="CT59" s="396">
        <v>0</v>
      </c>
      <c r="CU59" s="396">
        <v>0</v>
      </c>
      <c r="CV59" s="396">
        <v>0</v>
      </c>
      <c r="CW59" s="396">
        <v>0</v>
      </c>
      <c r="CX59" s="396">
        <v>0</v>
      </c>
      <c r="CY59" s="396">
        <v>0</v>
      </c>
      <c r="CZ59" s="396">
        <v>0</v>
      </c>
      <c r="DA59" s="396" t="s">
        <v>180</v>
      </c>
      <c r="DB59" s="116"/>
    </row>
    <row r="60" spans="1:128" s="88" customFormat="1" ht="42" customHeight="1" outlineLevel="1" x14ac:dyDescent="0.25">
      <c r="A60" s="34"/>
      <c r="B60" s="413" t="s">
        <v>1536</v>
      </c>
      <c r="C60" s="413" t="s">
        <v>1539</v>
      </c>
      <c r="D60" s="413" t="s">
        <v>93</v>
      </c>
      <c r="E60" s="396"/>
      <c r="F60" s="396"/>
      <c r="G60" s="396">
        <f t="shared" ref="G60:AJ60" si="123">G61+G62+G64+G65+G66+G67+G68+G70</f>
        <v>0</v>
      </c>
      <c r="H60" s="396">
        <f t="shared" si="123"/>
        <v>0</v>
      </c>
      <c r="I60" s="396">
        <f t="shared" si="123"/>
        <v>0</v>
      </c>
      <c r="J60" s="396">
        <f t="shared" si="123"/>
        <v>0</v>
      </c>
      <c r="K60" s="396">
        <f t="shared" si="123"/>
        <v>0</v>
      </c>
      <c r="L60" s="396">
        <f t="shared" si="123"/>
        <v>0</v>
      </c>
      <c r="M60" s="396">
        <f t="shared" si="123"/>
        <v>0</v>
      </c>
      <c r="N60" s="396">
        <f t="shared" si="123"/>
        <v>0</v>
      </c>
      <c r="O60" s="396">
        <f t="shared" si="123"/>
        <v>0</v>
      </c>
      <c r="P60" s="396">
        <f t="shared" si="123"/>
        <v>0</v>
      </c>
      <c r="Q60" s="396">
        <f t="shared" si="123"/>
        <v>0</v>
      </c>
      <c r="R60" s="396">
        <f t="shared" si="123"/>
        <v>0</v>
      </c>
      <c r="S60" s="396">
        <f t="shared" si="123"/>
        <v>0</v>
      </c>
      <c r="T60" s="396">
        <f t="shared" si="123"/>
        <v>0</v>
      </c>
      <c r="U60" s="396">
        <f t="shared" si="123"/>
        <v>0</v>
      </c>
      <c r="V60" s="396">
        <f t="shared" si="123"/>
        <v>0</v>
      </c>
      <c r="W60" s="396">
        <f t="shared" si="123"/>
        <v>0</v>
      </c>
      <c r="X60" s="396">
        <f t="shared" si="123"/>
        <v>0</v>
      </c>
      <c r="Y60" s="396">
        <f t="shared" si="123"/>
        <v>0</v>
      </c>
      <c r="Z60" s="396">
        <f t="shared" si="123"/>
        <v>0</v>
      </c>
      <c r="AA60" s="396">
        <f t="shared" si="123"/>
        <v>0</v>
      </c>
      <c r="AB60" s="396">
        <f t="shared" si="123"/>
        <v>0</v>
      </c>
      <c r="AC60" s="396">
        <f t="shared" si="123"/>
        <v>0</v>
      </c>
      <c r="AD60" s="396">
        <f t="shared" si="123"/>
        <v>0</v>
      </c>
      <c r="AE60" s="396">
        <f t="shared" si="123"/>
        <v>0</v>
      </c>
      <c r="AF60" s="396">
        <f t="shared" si="123"/>
        <v>0</v>
      </c>
      <c r="AG60" s="396">
        <f t="shared" si="123"/>
        <v>0</v>
      </c>
      <c r="AH60" s="396">
        <f t="shared" si="123"/>
        <v>0</v>
      </c>
      <c r="AI60" s="396">
        <f t="shared" si="123"/>
        <v>0</v>
      </c>
      <c r="AJ60" s="396"/>
      <c r="AK60" s="396"/>
      <c r="AL60" s="396">
        <f t="shared" ref="AK60:CM60" si="124">AL61+AL62+AL64+AL65+AL66+AL67+AL68+AL70</f>
        <v>0</v>
      </c>
      <c r="AM60" s="396"/>
      <c r="AN60" s="396">
        <f t="shared" si="124"/>
        <v>0</v>
      </c>
      <c r="AO60" s="396">
        <f t="shared" si="124"/>
        <v>0</v>
      </c>
      <c r="AP60" s="396">
        <f t="shared" si="124"/>
        <v>0</v>
      </c>
      <c r="AQ60" s="396"/>
      <c r="AR60" s="396"/>
      <c r="AS60" s="396">
        <f t="shared" si="124"/>
        <v>0</v>
      </c>
      <c r="AT60" s="396"/>
      <c r="AU60" s="396">
        <f t="shared" si="124"/>
        <v>0</v>
      </c>
      <c r="AV60" s="396">
        <f t="shared" si="124"/>
        <v>0</v>
      </c>
      <c r="AW60" s="396">
        <f t="shared" si="124"/>
        <v>0</v>
      </c>
      <c r="AX60" s="396">
        <f t="shared" si="124"/>
        <v>0</v>
      </c>
      <c r="AY60" s="396">
        <f t="shared" si="124"/>
        <v>0</v>
      </c>
      <c r="AZ60" s="396">
        <f t="shared" si="124"/>
        <v>0</v>
      </c>
      <c r="BA60" s="396">
        <f t="shared" si="124"/>
        <v>0</v>
      </c>
      <c r="BB60" s="396">
        <f t="shared" si="124"/>
        <v>0</v>
      </c>
      <c r="BC60" s="396">
        <f t="shared" si="124"/>
        <v>0</v>
      </c>
      <c r="BD60" s="396">
        <f t="shared" si="124"/>
        <v>0</v>
      </c>
      <c r="BE60" s="396">
        <f t="shared" si="124"/>
        <v>0</v>
      </c>
      <c r="BF60" s="396">
        <f t="shared" si="124"/>
        <v>0</v>
      </c>
      <c r="BG60" s="396">
        <f t="shared" si="124"/>
        <v>0</v>
      </c>
      <c r="BH60" s="396">
        <f t="shared" si="124"/>
        <v>0</v>
      </c>
      <c r="BI60" s="396">
        <f t="shared" si="124"/>
        <v>0</v>
      </c>
      <c r="BJ60" s="396">
        <f t="shared" si="124"/>
        <v>0</v>
      </c>
      <c r="BK60" s="396"/>
      <c r="BL60" s="396"/>
      <c r="BM60" s="396"/>
      <c r="BN60" s="396"/>
      <c r="BO60" s="396"/>
      <c r="BP60" s="396"/>
      <c r="BQ60" s="396"/>
      <c r="BR60" s="396"/>
      <c r="BS60" s="396"/>
      <c r="BT60" s="396"/>
      <c r="BU60" s="396"/>
      <c r="BV60" s="396"/>
      <c r="BW60" s="396"/>
      <c r="BX60" s="396"/>
      <c r="BY60" s="396"/>
      <c r="BZ60" s="396"/>
      <c r="CA60" s="396"/>
      <c r="CB60" s="396"/>
      <c r="CC60" s="396"/>
      <c r="CD60" s="396"/>
      <c r="CE60" s="396"/>
      <c r="CF60" s="396"/>
      <c r="CG60" s="396"/>
      <c r="CH60" s="396"/>
      <c r="CI60" s="396"/>
      <c r="CJ60" s="396"/>
      <c r="CK60" s="396"/>
      <c r="CL60" s="396"/>
      <c r="CM60" s="396">
        <f t="shared" si="124"/>
        <v>0</v>
      </c>
      <c r="CN60" s="396"/>
      <c r="CO60" s="396"/>
      <c r="CP60" s="396"/>
      <c r="CQ60" s="396"/>
      <c r="CR60" s="396"/>
      <c r="CS60" s="396"/>
      <c r="CT60" s="396"/>
      <c r="CU60" s="396"/>
      <c r="CV60" s="396">
        <v>0</v>
      </c>
      <c r="CW60" s="396">
        <v>0</v>
      </c>
      <c r="CX60" s="396">
        <v>0</v>
      </c>
      <c r="CY60" s="396">
        <v>0</v>
      </c>
      <c r="CZ60" s="396">
        <v>0</v>
      </c>
      <c r="DA60" s="396" t="s">
        <v>180</v>
      </c>
      <c r="DB60" s="116"/>
      <c r="DC60" s="34"/>
      <c r="DD60" s="34"/>
      <c r="DE60" s="34"/>
      <c r="DF60" s="34"/>
      <c r="DG60" s="34"/>
      <c r="DH60" s="34"/>
      <c r="DI60" s="34"/>
      <c r="DJ60" s="34"/>
      <c r="DK60" s="34"/>
      <c r="DL60" s="34"/>
      <c r="DM60" s="34"/>
      <c r="DN60" s="34"/>
      <c r="DO60" s="34"/>
      <c r="DP60" s="34"/>
      <c r="DQ60" s="34"/>
      <c r="DR60" s="34"/>
      <c r="DS60" s="34"/>
      <c r="DT60" s="34"/>
      <c r="DU60" s="34"/>
      <c r="DV60" s="34"/>
      <c r="DW60" s="34"/>
      <c r="DX60" s="34"/>
    </row>
    <row r="61" spans="1:128" ht="42" customHeight="1" x14ac:dyDescent="0.25">
      <c r="A61" s="34"/>
      <c r="B61" s="413" t="s">
        <v>1536</v>
      </c>
      <c r="C61" s="413" t="s">
        <v>1540</v>
      </c>
      <c r="D61" s="413" t="s">
        <v>93</v>
      </c>
      <c r="E61" s="610">
        <v>0</v>
      </c>
      <c r="F61" s="610">
        <v>0</v>
      </c>
      <c r="G61" s="610">
        <v>0</v>
      </c>
      <c r="H61" s="610">
        <v>0</v>
      </c>
      <c r="I61" s="610">
        <v>0</v>
      </c>
      <c r="J61" s="610">
        <v>0</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c r="AI61" s="610">
        <v>0</v>
      </c>
      <c r="AJ61" s="610">
        <v>0</v>
      </c>
      <c r="AK61" s="610">
        <v>0</v>
      </c>
      <c r="AL61" s="610">
        <v>0</v>
      </c>
      <c r="AM61" s="610">
        <v>0</v>
      </c>
      <c r="AN61" s="610">
        <v>0</v>
      </c>
      <c r="AO61" s="610">
        <v>0</v>
      </c>
      <c r="AP61" s="610">
        <v>0</v>
      </c>
      <c r="AQ61" s="610">
        <v>0</v>
      </c>
      <c r="AR61" s="610">
        <v>0</v>
      </c>
      <c r="AS61" s="610">
        <v>0</v>
      </c>
      <c r="AT61" s="610">
        <v>0</v>
      </c>
      <c r="AU61" s="610">
        <v>0</v>
      </c>
      <c r="AV61" s="610">
        <v>0</v>
      </c>
      <c r="AW61" s="610">
        <v>0</v>
      </c>
      <c r="AX61" s="610">
        <v>0</v>
      </c>
      <c r="AY61" s="610">
        <v>0</v>
      </c>
      <c r="AZ61" s="610">
        <v>0</v>
      </c>
      <c r="BA61" s="610">
        <v>0</v>
      </c>
      <c r="BB61" s="610">
        <v>0</v>
      </c>
      <c r="BC61" s="610">
        <v>0</v>
      </c>
      <c r="BD61" s="610">
        <v>0</v>
      </c>
      <c r="BE61" s="610">
        <v>0</v>
      </c>
      <c r="BF61" s="610">
        <v>0</v>
      </c>
      <c r="BG61" s="610">
        <v>0</v>
      </c>
      <c r="BH61" s="610">
        <v>0</v>
      </c>
      <c r="BI61" s="610">
        <v>0</v>
      </c>
      <c r="BJ61" s="610">
        <v>0</v>
      </c>
      <c r="BK61" s="610"/>
      <c r="BL61" s="610"/>
      <c r="BM61" s="610"/>
      <c r="BN61" s="610"/>
      <c r="BO61" s="610"/>
      <c r="BP61" s="610"/>
      <c r="BQ61" s="610"/>
      <c r="BR61" s="610"/>
      <c r="BS61" s="610"/>
      <c r="BT61" s="610"/>
      <c r="BU61" s="610"/>
      <c r="BV61" s="610"/>
      <c r="BW61" s="610"/>
      <c r="BX61" s="610"/>
      <c r="BY61" s="610"/>
      <c r="BZ61" s="610"/>
      <c r="CA61" s="610"/>
      <c r="CB61" s="610"/>
      <c r="CC61" s="610"/>
      <c r="CD61" s="610"/>
      <c r="CE61" s="610"/>
      <c r="CF61" s="610"/>
      <c r="CG61" s="610"/>
      <c r="CH61" s="610"/>
      <c r="CI61" s="610"/>
      <c r="CJ61" s="610"/>
      <c r="CK61" s="610"/>
      <c r="CL61" s="610"/>
      <c r="CM61" s="610">
        <v>0</v>
      </c>
      <c r="CN61" s="610">
        <v>0</v>
      </c>
      <c r="CO61" s="610">
        <v>0</v>
      </c>
      <c r="CP61" s="610">
        <v>0</v>
      </c>
      <c r="CQ61" s="610">
        <v>0</v>
      </c>
      <c r="CR61" s="610">
        <v>0</v>
      </c>
      <c r="CS61" s="610">
        <v>0</v>
      </c>
      <c r="CT61" s="610">
        <v>0</v>
      </c>
      <c r="CU61" s="610">
        <v>0</v>
      </c>
      <c r="CV61" s="610">
        <v>0</v>
      </c>
      <c r="CW61" s="610">
        <v>0</v>
      </c>
      <c r="CX61" s="610">
        <v>0</v>
      </c>
      <c r="CY61" s="610">
        <v>0</v>
      </c>
      <c r="CZ61" s="610">
        <v>0</v>
      </c>
      <c r="DA61" s="610" t="s">
        <v>180</v>
      </c>
      <c r="DB61" s="116"/>
    </row>
    <row r="62" spans="1:128" ht="48" customHeight="1" x14ac:dyDescent="0.25">
      <c r="A62" s="34"/>
      <c r="B62" s="599" t="s">
        <v>1538</v>
      </c>
      <c r="C62" s="402" t="s">
        <v>795</v>
      </c>
      <c r="D62" s="402" t="s">
        <v>93</v>
      </c>
      <c r="E62" s="612">
        <f>SUBTOTAL(9,E63)</f>
        <v>0</v>
      </c>
      <c r="F62" s="612">
        <f t="shared" ref="F62:V62" si="125">SUBTOTAL(9,F63)</f>
        <v>0</v>
      </c>
      <c r="G62" s="612">
        <f t="shared" si="125"/>
        <v>0</v>
      </c>
      <c r="H62" s="612">
        <f t="shared" si="125"/>
        <v>0</v>
      </c>
      <c r="I62" s="612">
        <f t="shared" si="125"/>
        <v>0</v>
      </c>
      <c r="J62" s="612">
        <f t="shared" si="125"/>
        <v>0</v>
      </c>
      <c r="K62" s="612">
        <f t="shared" si="125"/>
        <v>0</v>
      </c>
      <c r="L62" s="612">
        <f t="shared" si="125"/>
        <v>0</v>
      </c>
      <c r="M62" s="612">
        <f t="shared" si="125"/>
        <v>0</v>
      </c>
      <c r="N62" s="612">
        <f t="shared" si="125"/>
        <v>0</v>
      </c>
      <c r="O62" s="612">
        <f t="shared" si="125"/>
        <v>0</v>
      </c>
      <c r="P62" s="612">
        <f t="shared" si="125"/>
        <v>0</v>
      </c>
      <c r="Q62" s="612">
        <f t="shared" si="125"/>
        <v>0</v>
      </c>
      <c r="R62" s="612">
        <f t="shared" si="125"/>
        <v>0</v>
      </c>
      <c r="S62" s="612">
        <f t="shared" si="125"/>
        <v>0</v>
      </c>
      <c r="T62" s="612">
        <f t="shared" si="125"/>
        <v>0</v>
      </c>
      <c r="U62" s="612">
        <f t="shared" si="125"/>
        <v>0</v>
      </c>
      <c r="V62" s="612">
        <f t="shared" si="125"/>
        <v>0</v>
      </c>
      <c r="W62" s="612">
        <f t="shared" ref="W62:BB62" si="126">SUBTOTAL(9,W63)</f>
        <v>0</v>
      </c>
      <c r="X62" s="612">
        <f t="shared" si="126"/>
        <v>0</v>
      </c>
      <c r="Y62" s="612">
        <f t="shared" si="126"/>
        <v>0</v>
      </c>
      <c r="Z62" s="612">
        <f t="shared" si="126"/>
        <v>0</v>
      </c>
      <c r="AA62" s="612">
        <f t="shared" si="126"/>
        <v>0</v>
      </c>
      <c r="AB62" s="612">
        <f t="shared" si="126"/>
        <v>0</v>
      </c>
      <c r="AC62" s="612">
        <f t="shared" si="126"/>
        <v>0</v>
      </c>
      <c r="AD62" s="612">
        <f t="shared" si="126"/>
        <v>0</v>
      </c>
      <c r="AE62" s="612">
        <f t="shared" si="126"/>
        <v>0</v>
      </c>
      <c r="AF62" s="612">
        <f t="shared" si="126"/>
        <v>0</v>
      </c>
      <c r="AG62" s="612">
        <f t="shared" si="126"/>
        <v>0</v>
      </c>
      <c r="AH62" s="612">
        <f t="shared" si="126"/>
        <v>0</v>
      </c>
      <c r="AI62" s="612">
        <f t="shared" si="126"/>
        <v>0</v>
      </c>
      <c r="AJ62" s="612">
        <f t="shared" si="126"/>
        <v>0</v>
      </c>
      <c r="AK62" s="612">
        <f t="shared" si="126"/>
        <v>0</v>
      </c>
      <c r="AL62" s="612">
        <f t="shared" si="126"/>
        <v>0</v>
      </c>
      <c r="AM62" s="612">
        <f t="shared" si="126"/>
        <v>0</v>
      </c>
      <c r="AN62" s="612">
        <f t="shared" si="126"/>
        <v>0</v>
      </c>
      <c r="AO62" s="612">
        <f t="shared" si="126"/>
        <v>0</v>
      </c>
      <c r="AP62" s="612">
        <f t="shared" si="126"/>
        <v>0</v>
      </c>
      <c r="AQ62" s="612">
        <f t="shared" si="126"/>
        <v>0</v>
      </c>
      <c r="AR62" s="612">
        <f t="shared" si="126"/>
        <v>0</v>
      </c>
      <c r="AS62" s="612">
        <f t="shared" si="126"/>
        <v>0</v>
      </c>
      <c r="AT62" s="612">
        <f t="shared" si="126"/>
        <v>0</v>
      </c>
      <c r="AU62" s="612">
        <f t="shared" si="126"/>
        <v>0</v>
      </c>
      <c r="AV62" s="612">
        <f t="shared" si="126"/>
        <v>0</v>
      </c>
      <c r="AW62" s="612">
        <f t="shared" si="126"/>
        <v>0</v>
      </c>
      <c r="AX62" s="612">
        <f t="shared" si="126"/>
        <v>0</v>
      </c>
      <c r="AY62" s="612">
        <f t="shared" si="126"/>
        <v>0</v>
      </c>
      <c r="AZ62" s="612">
        <f t="shared" si="126"/>
        <v>0</v>
      </c>
      <c r="BA62" s="612">
        <f t="shared" si="126"/>
        <v>0</v>
      </c>
      <c r="BB62" s="612">
        <f t="shared" si="126"/>
        <v>0</v>
      </c>
      <c r="BC62" s="612">
        <f t="shared" ref="BC62:BJ62" si="127">SUBTOTAL(9,BC63)</f>
        <v>0</v>
      </c>
      <c r="BD62" s="612">
        <f t="shared" si="127"/>
        <v>0</v>
      </c>
      <c r="BE62" s="612">
        <f t="shared" si="127"/>
        <v>0</v>
      </c>
      <c r="BF62" s="612">
        <f t="shared" si="127"/>
        <v>0</v>
      </c>
      <c r="BG62" s="612">
        <f t="shared" si="127"/>
        <v>0</v>
      </c>
      <c r="BH62" s="612">
        <f t="shared" si="127"/>
        <v>0</v>
      </c>
      <c r="BI62" s="612">
        <f t="shared" si="127"/>
        <v>0</v>
      </c>
      <c r="BJ62" s="612">
        <f t="shared" si="127"/>
        <v>0</v>
      </c>
      <c r="BK62" s="612"/>
      <c r="BL62" s="612"/>
      <c r="BM62" s="612"/>
      <c r="BN62" s="612"/>
      <c r="BO62" s="612"/>
      <c r="BP62" s="612"/>
      <c r="BQ62" s="612"/>
      <c r="BR62" s="612"/>
      <c r="BS62" s="612"/>
      <c r="BT62" s="612"/>
      <c r="BU62" s="612"/>
      <c r="BV62" s="612"/>
      <c r="BW62" s="612"/>
      <c r="BX62" s="612"/>
      <c r="BY62" s="612"/>
      <c r="BZ62" s="612"/>
      <c r="CA62" s="612"/>
      <c r="CB62" s="612"/>
      <c r="CC62" s="612"/>
      <c r="CD62" s="612"/>
      <c r="CE62" s="612"/>
      <c r="CF62" s="612"/>
      <c r="CG62" s="612"/>
      <c r="CH62" s="612"/>
      <c r="CI62" s="612"/>
      <c r="CJ62" s="612"/>
      <c r="CK62" s="612"/>
      <c r="CL62" s="612"/>
      <c r="CM62" s="612">
        <f t="shared" ref="CM62:CZ62" si="128">SUBTOTAL(9,CM63)</f>
        <v>0</v>
      </c>
      <c r="CN62" s="612">
        <f t="shared" si="128"/>
        <v>0</v>
      </c>
      <c r="CO62" s="612">
        <f t="shared" si="128"/>
        <v>0</v>
      </c>
      <c r="CP62" s="612">
        <f t="shared" si="128"/>
        <v>0</v>
      </c>
      <c r="CQ62" s="612">
        <f t="shared" si="128"/>
        <v>0</v>
      </c>
      <c r="CR62" s="612">
        <f t="shared" si="128"/>
        <v>0</v>
      </c>
      <c r="CS62" s="612">
        <f t="shared" si="128"/>
        <v>0</v>
      </c>
      <c r="CT62" s="612">
        <f t="shared" si="128"/>
        <v>0</v>
      </c>
      <c r="CU62" s="612">
        <f t="shared" si="128"/>
        <v>0</v>
      </c>
      <c r="CV62" s="612">
        <f t="shared" si="128"/>
        <v>0</v>
      </c>
      <c r="CW62" s="612">
        <f t="shared" si="128"/>
        <v>0</v>
      </c>
      <c r="CX62" s="612">
        <f t="shared" si="128"/>
        <v>0</v>
      </c>
      <c r="CY62" s="612">
        <f t="shared" si="128"/>
        <v>0</v>
      </c>
      <c r="CZ62" s="612">
        <f t="shared" si="128"/>
        <v>0</v>
      </c>
      <c r="DA62" s="612" t="s">
        <v>180</v>
      </c>
      <c r="DB62" s="116"/>
    </row>
    <row r="63" spans="1:128" ht="33" hidden="1" customHeight="1" x14ac:dyDescent="0.25">
      <c r="B63" s="413" t="s">
        <v>1538</v>
      </c>
      <c r="C63" s="413" t="s">
        <v>1537</v>
      </c>
      <c r="D63" s="413" t="s">
        <v>93</v>
      </c>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83"/>
      <c r="DC63" s="35"/>
      <c r="DD63" s="35"/>
      <c r="DE63" s="35"/>
      <c r="DF63" s="35"/>
      <c r="DG63" s="35"/>
      <c r="DH63" s="35"/>
      <c r="DI63" s="35"/>
      <c r="DJ63" s="35"/>
      <c r="DK63" s="35"/>
      <c r="DL63" s="35"/>
      <c r="DM63" s="35"/>
      <c r="DN63" s="35"/>
      <c r="DO63" s="35"/>
      <c r="DP63" s="35"/>
      <c r="DQ63" s="35"/>
      <c r="DR63" s="35"/>
      <c r="DS63" s="35"/>
      <c r="DT63" s="35"/>
      <c r="DU63" s="35"/>
      <c r="DV63" s="35"/>
      <c r="DW63" s="35"/>
      <c r="DX63" s="35"/>
    </row>
    <row r="64" spans="1:128" ht="42" customHeight="1" x14ac:dyDescent="0.25">
      <c r="A64" s="34"/>
      <c r="B64" s="413" t="s">
        <v>1538</v>
      </c>
      <c r="C64" s="413" t="s">
        <v>1539</v>
      </c>
      <c r="D64" s="413" t="s">
        <v>93</v>
      </c>
      <c r="E64" s="610">
        <v>0</v>
      </c>
      <c r="F64" s="610">
        <v>0</v>
      </c>
      <c r="G64" s="610">
        <v>0</v>
      </c>
      <c r="H64" s="610">
        <v>0</v>
      </c>
      <c r="I64" s="610">
        <v>0</v>
      </c>
      <c r="J64" s="610">
        <v>0</v>
      </c>
      <c r="K64" s="610">
        <v>0</v>
      </c>
      <c r="L64" s="610">
        <v>0</v>
      </c>
      <c r="M64" s="610">
        <v>0</v>
      </c>
      <c r="N64" s="610">
        <v>0</v>
      </c>
      <c r="O64" s="610">
        <v>0</v>
      </c>
      <c r="P64" s="610">
        <v>0</v>
      </c>
      <c r="Q64" s="610">
        <v>0</v>
      </c>
      <c r="R64" s="610">
        <v>0</v>
      </c>
      <c r="S64" s="610">
        <v>0</v>
      </c>
      <c r="T64" s="610">
        <v>0</v>
      </c>
      <c r="U64" s="610">
        <v>0</v>
      </c>
      <c r="V64" s="610">
        <v>0</v>
      </c>
      <c r="W64" s="610">
        <v>0</v>
      </c>
      <c r="X64" s="610">
        <v>0</v>
      </c>
      <c r="Y64" s="610">
        <v>0</v>
      </c>
      <c r="Z64" s="610">
        <v>0</v>
      </c>
      <c r="AA64" s="610">
        <v>0</v>
      </c>
      <c r="AB64" s="610">
        <v>0</v>
      </c>
      <c r="AC64" s="610">
        <v>0</v>
      </c>
      <c r="AD64" s="610">
        <v>0</v>
      </c>
      <c r="AE64" s="610">
        <v>0</v>
      </c>
      <c r="AF64" s="610">
        <v>0</v>
      </c>
      <c r="AG64" s="610">
        <v>0</v>
      </c>
      <c r="AH64" s="610">
        <v>0</v>
      </c>
      <c r="AI64" s="610">
        <v>0</v>
      </c>
      <c r="AJ64" s="610">
        <v>0</v>
      </c>
      <c r="AK64" s="610">
        <v>0</v>
      </c>
      <c r="AL64" s="610">
        <v>0</v>
      </c>
      <c r="AM64" s="610">
        <v>0</v>
      </c>
      <c r="AN64" s="610">
        <v>0</v>
      </c>
      <c r="AO64" s="610">
        <v>0</v>
      </c>
      <c r="AP64" s="610">
        <v>0</v>
      </c>
      <c r="AQ64" s="610">
        <v>0</v>
      </c>
      <c r="AR64" s="610">
        <v>0</v>
      </c>
      <c r="AS64" s="610">
        <v>0</v>
      </c>
      <c r="AT64" s="610">
        <v>0</v>
      </c>
      <c r="AU64" s="610">
        <v>0</v>
      </c>
      <c r="AV64" s="610">
        <v>0</v>
      </c>
      <c r="AW64" s="610">
        <v>0</v>
      </c>
      <c r="AX64" s="610">
        <v>0</v>
      </c>
      <c r="AY64" s="610">
        <v>0</v>
      </c>
      <c r="AZ64" s="610">
        <v>0</v>
      </c>
      <c r="BA64" s="610">
        <v>0</v>
      </c>
      <c r="BB64" s="610">
        <v>0</v>
      </c>
      <c r="BC64" s="610">
        <v>0</v>
      </c>
      <c r="BD64" s="610">
        <v>0</v>
      </c>
      <c r="BE64" s="610">
        <v>0</v>
      </c>
      <c r="BF64" s="610">
        <v>0</v>
      </c>
      <c r="BG64" s="610">
        <v>0</v>
      </c>
      <c r="BH64" s="610">
        <v>0</v>
      </c>
      <c r="BI64" s="610">
        <v>0</v>
      </c>
      <c r="BJ64" s="610">
        <v>0</v>
      </c>
      <c r="BK64" s="610"/>
      <c r="BL64" s="610"/>
      <c r="BM64" s="610"/>
      <c r="BN64" s="610"/>
      <c r="BO64" s="610"/>
      <c r="BP64" s="610"/>
      <c r="BQ64" s="610"/>
      <c r="BR64" s="610"/>
      <c r="BS64" s="610"/>
      <c r="BT64" s="610"/>
      <c r="BU64" s="610"/>
      <c r="BV64" s="610"/>
      <c r="BW64" s="610"/>
      <c r="BX64" s="610"/>
      <c r="BY64" s="610"/>
      <c r="BZ64" s="610"/>
      <c r="CA64" s="610"/>
      <c r="CB64" s="610"/>
      <c r="CC64" s="610"/>
      <c r="CD64" s="610"/>
      <c r="CE64" s="610"/>
      <c r="CF64" s="610"/>
      <c r="CG64" s="610"/>
      <c r="CH64" s="610"/>
      <c r="CI64" s="610"/>
      <c r="CJ64" s="610"/>
      <c r="CK64" s="610"/>
      <c r="CL64" s="610"/>
      <c r="CM64" s="610">
        <v>0</v>
      </c>
      <c r="CN64" s="610">
        <v>0</v>
      </c>
      <c r="CO64" s="610">
        <v>0</v>
      </c>
      <c r="CP64" s="610">
        <v>0</v>
      </c>
      <c r="CQ64" s="610">
        <v>0</v>
      </c>
      <c r="CR64" s="610">
        <v>0</v>
      </c>
      <c r="CS64" s="610">
        <v>0</v>
      </c>
      <c r="CT64" s="610">
        <v>0</v>
      </c>
      <c r="CU64" s="610">
        <v>0</v>
      </c>
      <c r="CV64" s="610">
        <v>0</v>
      </c>
      <c r="CW64" s="610">
        <v>0</v>
      </c>
      <c r="CX64" s="610">
        <v>0</v>
      </c>
      <c r="CY64" s="610">
        <v>0</v>
      </c>
      <c r="CZ64" s="610">
        <v>0</v>
      </c>
      <c r="DA64" s="663" t="s">
        <v>180</v>
      </c>
      <c r="DB64" s="116"/>
    </row>
    <row r="65" spans="1:133" ht="42" customHeight="1" x14ac:dyDescent="0.25">
      <c r="A65" s="34"/>
      <c r="B65" s="413" t="s">
        <v>1538</v>
      </c>
      <c r="C65" s="413" t="s">
        <v>1540</v>
      </c>
      <c r="D65" s="413" t="s">
        <v>93</v>
      </c>
      <c r="E65" s="610">
        <v>0</v>
      </c>
      <c r="F65" s="610">
        <v>0</v>
      </c>
      <c r="G65" s="610">
        <v>0</v>
      </c>
      <c r="H65" s="610">
        <v>0</v>
      </c>
      <c r="I65" s="610">
        <v>0</v>
      </c>
      <c r="J65" s="610">
        <v>0</v>
      </c>
      <c r="K65" s="610">
        <v>0</v>
      </c>
      <c r="L65" s="610">
        <v>0</v>
      </c>
      <c r="M65" s="610">
        <v>0</v>
      </c>
      <c r="N65" s="610">
        <v>0</v>
      </c>
      <c r="O65" s="610">
        <v>0</v>
      </c>
      <c r="P65" s="610">
        <v>0</v>
      </c>
      <c r="Q65" s="610">
        <v>0</v>
      </c>
      <c r="R65" s="610">
        <v>0</v>
      </c>
      <c r="S65" s="610">
        <v>0</v>
      </c>
      <c r="T65" s="610">
        <v>0</v>
      </c>
      <c r="U65" s="610">
        <v>0</v>
      </c>
      <c r="V65" s="610">
        <v>0</v>
      </c>
      <c r="W65" s="610">
        <v>0</v>
      </c>
      <c r="X65" s="610">
        <v>0</v>
      </c>
      <c r="Y65" s="610">
        <v>0</v>
      </c>
      <c r="Z65" s="610">
        <v>0</v>
      </c>
      <c r="AA65" s="610">
        <v>0</v>
      </c>
      <c r="AB65" s="610">
        <v>0</v>
      </c>
      <c r="AC65" s="610">
        <v>0</v>
      </c>
      <c r="AD65" s="610">
        <v>0</v>
      </c>
      <c r="AE65" s="610">
        <v>0</v>
      </c>
      <c r="AF65" s="610">
        <v>0</v>
      </c>
      <c r="AG65" s="610">
        <v>0</v>
      </c>
      <c r="AH65" s="610">
        <v>0</v>
      </c>
      <c r="AI65" s="610">
        <v>0</v>
      </c>
      <c r="AJ65" s="610">
        <v>0</v>
      </c>
      <c r="AK65" s="610">
        <v>0</v>
      </c>
      <c r="AL65" s="610">
        <v>0</v>
      </c>
      <c r="AM65" s="610">
        <v>0</v>
      </c>
      <c r="AN65" s="610">
        <v>0</v>
      </c>
      <c r="AO65" s="610">
        <v>0</v>
      </c>
      <c r="AP65" s="610">
        <v>0</v>
      </c>
      <c r="AQ65" s="610">
        <v>0</v>
      </c>
      <c r="AR65" s="610">
        <v>0</v>
      </c>
      <c r="AS65" s="610">
        <v>0</v>
      </c>
      <c r="AT65" s="610">
        <v>0</v>
      </c>
      <c r="AU65" s="610">
        <v>0</v>
      </c>
      <c r="AV65" s="610">
        <v>0</v>
      </c>
      <c r="AW65" s="610">
        <v>0</v>
      </c>
      <c r="AX65" s="610">
        <v>0</v>
      </c>
      <c r="AY65" s="610">
        <v>0</v>
      </c>
      <c r="AZ65" s="610">
        <v>0</v>
      </c>
      <c r="BA65" s="610">
        <v>0</v>
      </c>
      <c r="BB65" s="610">
        <v>0</v>
      </c>
      <c r="BC65" s="610">
        <v>0</v>
      </c>
      <c r="BD65" s="610">
        <v>0</v>
      </c>
      <c r="BE65" s="610">
        <v>0</v>
      </c>
      <c r="BF65" s="610">
        <v>0</v>
      </c>
      <c r="BG65" s="610">
        <v>0</v>
      </c>
      <c r="BH65" s="610">
        <v>0</v>
      </c>
      <c r="BI65" s="610">
        <v>0</v>
      </c>
      <c r="BJ65" s="610">
        <v>0</v>
      </c>
      <c r="BK65" s="610"/>
      <c r="BL65" s="610"/>
      <c r="BM65" s="610"/>
      <c r="BN65" s="610"/>
      <c r="BO65" s="610"/>
      <c r="BP65" s="610"/>
      <c r="BQ65" s="610"/>
      <c r="BR65" s="610"/>
      <c r="BS65" s="610"/>
      <c r="BT65" s="610"/>
      <c r="BU65" s="610"/>
      <c r="BV65" s="610"/>
      <c r="BW65" s="610"/>
      <c r="BX65" s="610"/>
      <c r="BY65" s="610"/>
      <c r="BZ65" s="610"/>
      <c r="CA65" s="610"/>
      <c r="CB65" s="610"/>
      <c r="CC65" s="610"/>
      <c r="CD65" s="610"/>
      <c r="CE65" s="610"/>
      <c r="CF65" s="610"/>
      <c r="CG65" s="610"/>
      <c r="CH65" s="610"/>
      <c r="CI65" s="610"/>
      <c r="CJ65" s="610"/>
      <c r="CK65" s="610"/>
      <c r="CL65" s="610"/>
      <c r="CM65" s="610">
        <v>0</v>
      </c>
      <c r="CN65" s="610">
        <v>0</v>
      </c>
      <c r="CO65" s="610">
        <v>0</v>
      </c>
      <c r="CP65" s="610">
        <v>0</v>
      </c>
      <c r="CQ65" s="610">
        <v>0</v>
      </c>
      <c r="CR65" s="610">
        <v>0</v>
      </c>
      <c r="CS65" s="610">
        <v>0</v>
      </c>
      <c r="CT65" s="610">
        <v>0</v>
      </c>
      <c r="CU65" s="610">
        <v>0</v>
      </c>
      <c r="CV65" s="610">
        <v>0</v>
      </c>
      <c r="CW65" s="610">
        <v>0</v>
      </c>
      <c r="CX65" s="610">
        <v>0</v>
      </c>
      <c r="CY65" s="610">
        <v>0</v>
      </c>
      <c r="CZ65" s="610">
        <v>0</v>
      </c>
      <c r="DA65" s="610" t="s">
        <v>180</v>
      </c>
      <c r="DB65" s="116"/>
    </row>
    <row r="66" spans="1:133" ht="48" customHeight="1" x14ac:dyDescent="0.25">
      <c r="A66" s="34"/>
      <c r="B66" s="415" t="s">
        <v>706</v>
      </c>
      <c r="C66" s="402" t="s">
        <v>1541</v>
      </c>
      <c r="D66" s="402" t="s">
        <v>93</v>
      </c>
      <c r="E66" s="414">
        <f>SUBTOTAL(9,E67:E70)</f>
        <v>23.440001000000002</v>
      </c>
      <c r="F66" s="414">
        <f t="shared" ref="F66:BP66" si="129">SUBTOTAL(9,F67:F70)</f>
        <v>18.582509999999999</v>
      </c>
      <c r="G66" s="414">
        <f t="shared" si="129"/>
        <v>0</v>
      </c>
      <c r="H66" s="414">
        <f t="shared" si="129"/>
        <v>0</v>
      </c>
      <c r="I66" s="414">
        <f t="shared" si="129"/>
        <v>0</v>
      </c>
      <c r="J66" s="414">
        <f t="shared" si="129"/>
        <v>0</v>
      </c>
      <c r="K66" s="414">
        <f t="shared" si="129"/>
        <v>0</v>
      </c>
      <c r="L66" s="414">
        <f t="shared" si="129"/>
        <v>0</v>
      </c>
      <c r="M66" s="414">
        <f t="shared" si="129"/>
        <v>0</v>
      </c>
      <c r="N66" s="414">
        <f t="shared" si="129"/>
        <v>0</v>
      </c>
      <c r="O66" s="414">
        <f t="shared" si="129"/>
        <v>0</v>
      </c>
      <c r="P66" s="414">
        <f t="shared" si="129"/>
        <v>0</v>
      </c>
      <c r="Q66" s="414">
        <f t="shared" si="129"/>
        <v>0</v>
      </c>
      <c r="R66" s="414">
        <f t="shared" si="129"/>
        <v>0</v>
      </c>
      <c r="S66" s="414">
        <f t="shared" si="129"/>
        <v>0</v>
      </c>
      <c r="T66" s="414">
        <f t="shared" si="129"/>
        <v>0</v>
      </c>
      <c r="U66" s="414">
        <f t="shared" si="129"/>
        <v>0</v>
      </c>
      <c r="V66" s="414">
        <f t="shared" si="129"/>
        <v>0</v>
      </c>
      <c r="W66" s="414">
        <f t="shared" si="129"/>
        <v>0</v>
      </c>
      <c r="X66" s="414">
        <f t="shared" si="129"/>
        <v>0</v>
      </c>
      <c r="Y66" s="414">
        <f t="shared" si="129"/>
        <v>0</v>
      </c>
      <c r="Z66" s="414">
        <f t="shared" si="129"/>
        <v>0</v>
      </c>
      <c r="AA66" s="414">
        <f t="shared" si="129"/>
        <v>0</v>
      </c>
      <c r="AB66" s="414">
        <f t="shared" si="129"/>
        <v>0</v>
      </c>
      <c r="AC66" s="414">
        <f t="shared" si="129"/>
        <v>0</v>
      </c>
      <c r="AD66" s="414">
        <f t="shared" si="129"/>
        <v>0</v>
      </c>
      <c r="AE66" s="414">
        <f t="shared" si="129"/>
        <v>0</v>
      </c>
      <c r="AF66" s="414">
        <f t="shared" si="129"/>
        <v>0</v>
      </c>
      <c r="AG66" s="414">
        <f t="shared" si="129"/>
        <v>0</v>
      </c>
      <c r="AH66" s="414">
        <f t="shared" si="129"/>
        <v>0</v>
      </c>
      <c r="AI66" s="414">
        <f t="shared" si="129"/>
        <v>0</v>
      </c>
      <c r="AJ66" s="414">
        <f t="shared" si="129"/>
        <v>23.440001000000002</v>
      </c>
      <c r="AK66" s="414">
        <f t="shared" si="129"/>
        <v>1.2</v>
      </c>
      <c r="AL66" s="414">
        <f t="shared" si="129"/>
        <v>0</v>
      </c>
      <c r="AM66" s="414">
        <f t="shared" si="129"/>
        <v>3.7090000000000001</v>
      </c>
      <c r="AN66" s="414">
        <f t="shared" si="129"/>
        <v>0</v>
      </c>
      <c r="AO66" s="414">
        <f t="shared" si="129"/>
        <v>0</v>
      </c>
      <c r="AP66" s="414">
        <f t="shared" si="129"/>
        <v>0</v>
      </c>
      <c r="AQ66" s="414">
        <f t="shared" si="129"/>
        <v>16.499166766666669</v>
      </c>
      <c r="AR66" s="414">
        <f t="shared" si="129"/>
        <v>0.160001</v>
      </c>
      <c r="AS66" s="414">
        <f t="shared" si="129"/>
        <v>0</v>
      </c>
      <c r="AT66" s="414">
        <f t="shared" si="129"/>
        <v>1.3830001000000001</v>
      </c>
      <c r="AU66" s="414">
        <f t="shared" si="129"/>
        <v>0</v>
      </c>
      <c r="AV66" s="414">
        <f t="shared" si="129"/>
        <v>0</v>
      </c>
      <c r="AW66" s="414">
        <f t="shared" si="129"/>
        <v>0</v>
      </c>
      <c r="AX66" s="414">
        <f t="shared" si="129"/>
        <v>0</v>
      </c>
      <c r="AY66" s="414">
        <f t="shared" si="129"/>
        <v>0</v>
      </c>
      <c r="AZ66" s="414">
        <f t="shared" si="129"/>
        <v>0</v>
      </c>
      <c r="BA66" s="414">
        <f t="shared" si="129"/>
        <v>0</v>
      </c>
      <c r="BB66" s="414">
        <f t="shared" si="129"/>
        <v>0</v>
      </c>
      <c r="BC66" s="414">
        <f t="shared" si="129"/>
        <v>0</v>
      </c>
      <c r="BD66" s="414">
        <f t="shared" si="129"/>
        <v>0</v>
      </c>
      <c r="BE66" s="414">
        <f t="shared" si="129"/>
        <v>0</v>
      </c>
      <c r="BF66" s="414">
        <f t="shared" si="129"/>
        <v>0</v>
      </c>
      <c r="BG66" s="414">
        <f t="shared" si="129"/>
        <v>0</v>
      </c>
      <c r="BH66" s="414">
        <f t="shared" si="129"/>
        <v>0</v>
      </c>
      <c r="BI66" s="414">
        <f t="shared" si="129"/>
        <v>0</v>
      </c>
      <c r="BJ66" s="414">
        <f t="shared" si="129"/>
        <v>0</v>
      </c>
      <c r="BK66" s="414">
        <f t="shared" si="129"/>
        <v>0</v>
      </c>
      <c r="BL66" s="414">
        <f t="shared" si="129"/>
        <v>0</v>
      </c>
      <c r="BM66" s="414">
        <f t="shared" si="129"/>
        <v>0</v>
      </c>
      <c r="BN66" s="414">
        <f t="shared" si="129"/>
        <v>0</v>
      </c>
      <c r="BO66" s="414">
        <f t="shared" si="129"/>
        <v>0</v>
      </c>
      <c r="BP66" s="414">
        <f t="shared" si="129"/>
        <v>0</v>
      </c>
      <c r="BQ66" s="414">
        <f t="shared" ref="BQ66:CM66" si="130">SUBTOTAL(9,BQ67:BQ70)</f>
        <v>0</v>
      </c>
      <c r="BR66" s="414">
        <f t="shared" si="130"/>
        <v>0</v>
      </c>
      <c r="BS66" s="414">
        <f t="shared" si="130"/>
        <v>0</v>
      </c>
      <c r="BT66" s="414">
        <f t="shared" si="130"/>
        <v>0</v>
      </c>
      <c r="BU66" s="414">
        <f t="shared" si="130"/>
        <v>0</v>
      </c>
      <c r="BV66" s="414">
        <f t="shared" si="130"/>
        <v>0</v>
      </c>
      <c r="BW66" s="414">
        <f t="shared" si="130"/>
        <v>0</v>
      </c>
      <c r="BX66" s="414">
        <f t="shared" si="130"/>
        <v>0</v>
      </c>
      <c r="BY66" s="414">
        <f t="shared" si="130"/>
        <v>0</v>
      </c>
      <c r="BZ66" s="414">
        <f t="shared" si="130"/>
        <v>0</v>
      </c>
      <c r="CA66" s="414">
        <f t="shared" si="130"/>
        <v>0</v>
      </c>
      <c r="CB66" s="414">
        <f t="shared" si="130"/>
        <v>0</v>
      </c>
      <c r="CC66" s="414">
        <f t="shared" si="130"/>
        <v>0</v>
      </c>
      <c r="CD66" s="414">
        <f t="shared" si="130"/>
        <v>0</v>
      </c>
      <c r="CE66" s="414">
        <f t="shared" si="130"/>
        <v>0</v>
      </c>
      <c r="CF66" s="414">
        <f t="shared" si="130"/>
        <v>0</v>
      </c>
      <c r="CG66" s="414">
        <f t="shared" si="130"/>
        <v>0</v>
      </c>
      <c r="CH66" s="414">
        <f t="shared" si="130"/>
        <v>0</v>
      </c>
      <c r="CI66" s="414">
        <f t="shared" si="130"/>
        <v>0</v>
      </c>
      <c r="CJ66" s="414">
        <f t="shared" si="130"/>
        <v>0</v>
      </c>
      <c r="CK66" s="414">
        <f t="shared" si="130"/>
        <v>0</v>
      </c>
      <c r="CL66" s="414">
        <f t="shared" si="130"/>
        <v>0</v>
      </c>
      <c r="CM66" s="414">
        <f t="shared" si="130"/>
        <v>0</v>
      </c>
      <c r="CN66" s="414">
        <f>SUBTOTAL(9,CN67:CN70)</f>
        <v>23.440001000000002</v>
      </c>
      <c r="CO66" s="414">
        <f t="shared" ref="CO66:CW66" si="131">SUBTOTAL(9,CO67:CO70)</f>
        <v>1.2</v>
      </c>
      <c r="CP66" s="414">
        <f t="shared" si="131"/>
        <v>0</v>
      </c>
      <c r="CQ66" s="414">
        <f t="shared" si="131"/>
        <v>3.7090000000000001</v>
      </c>
      <c r="CR66" s="414">
        <f t="shared" si="131"/>
        <v>0</v>
      </c>
      <c r="CS66" s="414">
        <f t="shared" si="131"/>
        <v>0</v>
      </c>
      <c r="CT66" s="414">
        <f t="shared" si="131"/>
        <v>0</v>
      </c>
      <c r="CU66" s="414">
        <f t="shared" si="131"/>
        <v>16.499166766666669</v>
      </c>
      <c r="CV66" s="414">
        <f t="shared" si="131"/>
        <v>0</v>
      </c>
      <c r="CW66" s="414">
        <f t="shared" si="131"/>
        <v>0</v>
      </c>
      <c r="CX66" s="612">
        <v>0</v>
      </c>
      <c r="CY66" s="612">
        <v>0</v>
      </c>
      <c r="CZ66" s="612">
        <v>0</v>
      </c>
      <c r="DA66" s="612">
        <v>0</v>
      </c>
      <c r="DB66" s="116"/>
      <c r="DG66" s="34" t="e">
        <f>SUM(#REF!)</f>
        <v>#REF!</v>
      </c>
      <c r="DH66" s="34" t="e">
        <f>SUM(#REF!)</f>
        <v>#REF!</v>
      </c>
      <c r="DI66" s="34" t="e">
        <f>SUM(#REF!)</f>
        <v>#REF!</v>
      </c>
      <c r="DJ66" s="34" t="e">
        <f>SUM(#REF!)</f>
        <v>#REF!</v>
      </c>
      <c r="DK66" s="34" t="e">
        <f>SUM(#REF!)</f>
        <v>#REF!</v>
      </c>
      <c r="DL66" s="34" t="e">
        <f>SUM(#REF!)</f>
        <v>#REF!</v>
      </c>
      <c r="DM66" s="34" t="e">
        <f>SUM(#REF!)</f>
        <v>#REF!</v>
      </c>
      <c r="DN66" s="34" t="e">
        <f>SUM(#REF!)</f>
        <v>#REF!</v>
      </c>
      <c r="DO66" s="34" t="e">
        <f>SUM(#REF!)</f>
        <v>#REF!</v>
      </c>
      <c r="DP66" s="34" t="e">
        <f>SUM(#REF!)</f>
        <v>#REF!</v>
      </c>
      <c r="DQ66" s="34" t="e">
        <f>SUM(#REF!)</f>
        <v>#REF!</v>
      </c>
      <c r="DR66" s="34" t="e">
        <f>SUM(#REF!)</f>
        <v>#REF!</v>
      </c>
      <c r="DS66" s="34" t="e">
        <f>SUM(#REF!)</f>
        <v>#REF!</v>
      </c>
      <c r="DT66" s="34" t="e">
        <f>SUM(#REF!)</f>
        <v>#REF!</v>
      </c>
      <c r="DU66" s="34" t="e">
        <f>SUM(#REF!)</f>
        <v>#REF!</v>
      </c>
      <c r="DV66" s="34" t="e">
        <f>SUM(#REF!)</f>
        <v>#REF!</v>
      </c>
      <c r="DW66" s="34" t="e">
        <f>SUM(#REF!)</f>
        <v>#REF!</v>
      </c>
      <c r="DX66" s="34" t="e">
        <f>SUM(#REF!)</f>
        <v>#REF!</v>
      </c>
      <c r="DY66" s="35" t="e">
        <f>SUM(#REF!)</f>
        <v>#REF!</v>
      </c>
      <c r="DZ66" s="35" t="e">
        <f>SUM(#REF!)</f>
        <v>#REF!</v>
      </c>
      <c r="EA66" s="35" t="e">
        <f>SUM(#REF!)</f>
        <v>#REF!</v>
      </c>
      <c r="EB66" s="35" t="e">
        <f>SUM(#REF!)</f>
        <v>#REF!</v>
      </c>
      <c r="EC66" s="35" t="s">
        <v>180</v>
      </c>
    </row>
    <row r="67" spans="1:133" ht="42" customHeight="1" x14ac:dyDescent="0.25">
      <c r="A67" s="34"/>
      <c r="B67" s="600" t="s">
        <v>1542</v>
      </c>
      <c r="C67" s="395" t="s">
        <v>266</v>
      </c>
      <c r="D67" s="413" t="s">
        <v>93</v>
      </c>
      <c r="E67" s="396">
        <f>SUBTOTAL(9,E68:E69)</f>
        <v>23.440001000000002</v>
      </c>
      <c r="F67" s="396">
        <f>SUBTOTAL(9,F68:F69)</f>
        <v>18.582509999999999</v>
      </c>
      <c r="G67" s="396">
        <f t="shared" ref="G67:BP67" si="132">SUBTOTAL(9,G68)</f>
        <v>0</v>
      </c>
      <c r="H67" s="396">
        <f t="shared" si="132"/>
        <v>0</v>
      </c>
      <c r="I67" s="396">
        <f t="shared" si="132"/>
        <v>0</v>
      </c>
      <c r="J67" s="396">
        <f t="shared" si="132"/>
        <v>0</v>
      </c>
      <c r="K67" s="396">
        <f t="shared" si="132"/>
        <v>0</v>
      </c>
      <c r="L67" s="396">
        <f t="shared" si="132"/>
        <v>0</v>
      </c>
      <c r="M67" s="396">
        <f t="shared" si="132"/>
        <v>0</v>
      </c>
      <c r="N67" s="396">
        <f t="shared" si="132"/>
        <v>0</v>
      </c>
      <c r="O67" s="396">
        <f t="shared" si="132"/>
        <v>0</v>
      </c>
      <c r="P67" s="396">
        <f t="shared" si="132"/>
        <v>0</v>
      </c>
      <c r="Q67" s="396">
        <f t="shared" si="132"/>
        <v>0</v>
      </c>
      <c r="R67" s="396">
        <f t="shared" si="132"/>
        <v>0</v>
      </c>
      <c r="S67" s="396">
        <f t="shared" si="132"/>
        <v>0</v>
      </c>
      <c r="T67" s="396">
        <f t="shared" si="132"/>
        <v>0</v>
      </c>
      <c r="U67" s="396">
        <f t="shared" si="132"/>
        <v>0</v>
      </c>
      <c r="V67" s="396">
        <f t="shared" si="132"/>
        <v>0</v>
      </c>
      <c r="W67" s="396">
        <f t="shared" si="132"/>
        <v>0</v>
      </c>
      <c r="X67" s="396">
        <f t="shared" si="132"/>
        <v>0</v>
      </c>
      <c r="Y67" s="396">
        <f t="shared" si="132"/>
        <v>0</v>
      </c>
      <c r="Z67" s="396">
        <f t="shared" si="132"/>
        <v>0</v>
      </c>
      <c r="AA67" s="396">
        <f t="shared" si="132"/>
        <v>0</v>
      </c>
      <c r="AB67" s="396">
        <f t="shared" si="132"/>
        <v>0</v>
      </c>
      <c r="AC67" s="396">
        <f t="shared" si="132"/>
        <v>0</v>
      </c>
      <c r="AD67" s="396">
        <f t="shared" si="132"/>
        <v>0</v>
      </c>
      <c r="AE67" s="396">
        <f t="shared" si="132"/>
        <v>0</v>
      </c>
      <c r="AF67" s="396">
        <f t="shared" si="132"/>
        <v>0</v>
      </c>
      <c r="AG67" s="396">
        <f t="shared" si="132"/>
        <v>0</v>
      </c>
      <c r="AH67" s="396">
        <f t="shared" si="132"/>
        <v>0</v>
      </c>
      <c r="AI67" s="396">
        <f t="shared" si="132"/>
        <v>0</v>
      </c>
      <c r="AJ67" s="396">
        <f>SUBTOTAL(9,AJ68:AJ69)</f>
        <v>23.440001000000002</v>
      </c>
      <c r="AK67" s="396">
        <f t="shared" ref="AK67:AV67" si="133">SUBTOTAL(9,AK68:AK69)</f>
        <v>1.2</v>
      </c>
      <c r="AL67" s="396">
        <f t="shared" si="133"/>
        <v>0</v>
      </c>
      <c r="AM67" s="396">
        <f t="shared" si="133"/>
        <v>3.7090000000000001</v>
      </c>
      <c r="AN67" s="396">
        <f t="shared" si="133"/>
        <v>0</v>
      </c>
      <c r="AO67" s="396">
        <f t="shared" si="133"/>
        <v>0</v>
      </c>
      <c r="AP67" s="396">
        <f t="shared" si="133"/>
        <v>0</v>
      </c>
      <c r="AQ67" s="396">
        <f t="shared" si="133"/>
        <v>16.499166766666669</v>
      </c>
      <c r="AR67" s="396">
        <f t="shared" si="133"/>
        <v>0.160001</v>
      </c>
      <c r="AS67" s="396">
        <f t="shared" si="133"/>
        <v>0</v>
      </c>
      <c r="AT67" s="396">
        <f t="shared" si="133"/>
        <v>1.3830001000000001</v>
      </c>
      <c r="AU67" s="396">
        <f t="shared" si="133"/>
        <v>0</v>
      </c>
      <c r="AV67" s="396">
        <f t="shared" si="133"/>
        <v>0</v>
      </c>
      <c r="AW67" s="396">
        <f t="shared" si="132"/>
        <v>0</v>
      </c>
      <c r="AX67" s="396">
        <f t="shared" si="132"/>
        <v>0</v>
      </c>
      <c r="AY67" s="396">
        <f t="shared" si="132"/>
        <v>0</v>
      </c>
      <c r="AZ67" s="396">
        <f t="shared" si="132"/>
        <v>0</v>
      </c>
      <c r="BA67" s="396">
        <f t="shared" si="132"/>
        <v>0</v>
      </c>
      <c r="BB67" s="396">
        <f t="shared" si="132"/>
        <v>0</v>
      </c>
      <c r="BC67" s="396">
        <f t="shared" si="132"/>
        <v>0</v>
      </c>
      <c r="BD67" s="396">
        <f t="shared" si="132"/>
        <v>0</v>
      </c>
      <c r="BE67" s="396">
        <f t="shared" si="132"/>
        <v>0</v>
      </c>
      <c r="BF67" s="396">
        <f t="shared" si="132"/>
        <v>0</v>
      </c>
      <c r="BG67" s="396">
        <f t="shared" si="132"/>
        <v>0</v>
      </c>
      <c r="BH67" s="396">
        <f t="shared" si="132"/>
        <v>0</v>
      </c>
      <c r="BI67" s="396">
        <f t="shared" si="132"/>
        <v>0</v>
      </c>
      <c r="BJ67" s="396">
        <f t="shared" si="132"/>
        <v>0</v>
      </c>
      <c r="BK67" s="396">
        <f t="shared" si="132"/>
        <v>0</v>
      </c>
      <c r="BL67" s="396">
        <f t="shared" si="132"/>
        <v>0</v>
      </c>
      <c r="BM67" s="396">
        <f t="shared" si="132"/>
        <v>0</v>
      </c>
      <c r="BN67" s="396">
        <f t="shared" si="132"/>
        <v>0</v>
      </c>
      <c r="BO67" s="396">
        <f t="shared" si="132"/>
        <v>0</v>
      </c>
      <c r="BP67" s="396">
        <f t="shared" si="132"/>
        <v>0</v>
      </c>
      <c r="BQ67" s="396">
        <f t="shared" ref="BQ67:CM67" si="134">SUBTOTAL(9,BQ68)</f>
        <v>0</v>
      </c>
      <c r="BR67" s="396">
        <f t="shared" si="134"/>
        <v>0</v>
      </c>
      <c r="BS67" s="396">
        <f t="shared" si="134"/>
        <v>0</v>
      </c>
      <c r="BT67" s="396">
        <f t="shared" si="134"/>
        <v>0</v>
      </c>
      <c r="BU67" s="396">
        <f t="shared" si="134"/>
        <v>0</v>
      </c>
      <c r="BV67" s="396">
        <f t="shared" si="134"/>
        <v>0</v>
      </c>
      <c r="BW67" s="396">
        <f t="shared" si="134"/>
        <v>0</v>
      </c>
      <c r="BX67" s="396">
        <f t="shared" si="134"/>
        <v>0</v>
      </c>
      <c r="BY67" s="396">
        <f t="shared" si="134"/>
        <v>0</v>
      </c>
      <c r="BZ67" s="396">
        <f t="shared" si="134"/>
        <v>0</v>
      </c>
      <c r="CA67" s="396">
        <f t="shared" si="134"/>
        <v>0</v>
      </c>
      <c r="CB67" s="396">
        <f t="shared" si="134"/>
        <v>0</v>
      </c>
      <c r="CC67" s="396">
        <f t="shared" si="134"/>
        <v>0</v>
      </c>
      <c r="CD67" s="396">
        <f t="shared" si="134"/>
        <v>0</v>
      </c>
      <c r="CE67" s="396">
        <f t="shared" si="134"/>
        <v>0</v>
      </c>
      <c r="CF67" s="396">
        <f t="shared" si="134"/>
        <v>0</v>
      </c>
      <c r="CG67" s="396">
        <f t="shared" si="134"/>
        <v>0</v>
      </c>
      <c r="CH67" s="396">
        <f t="shared" si="134"/>
        <v>0</v>
      </c>
      <c r="CI67" s="396">
        <f t="shared" si="134"/>
        <v>0</v>
      </c>
      <c r="CJ67" s="396">
        <f t="shared" si="134"/>
        <v>0</v>
      </c>
      <c r="CK67" s="396">
        <f t="shared" si="134"/>
        <v>0</v>
      </c>
      <c r="CL67" s="396">
        <f t="shared" si="134"/>
        <v>0</v>
      </c>
      <c r="CM67" s="396">
        <f t="shared" si="134"/>
        <v>0</v>
      </c>
      <c r="CN67" s="396">
        <f>SUBTOTAL(9,CN68:CN69)</f>
        <v>23.440001000000002</v>
      </c>
      <c r="CO67" s="396">
        <f t="shared" ref="CO67:CZ67" si="135">SUBTOTAL(9,CO68:CO69)</f>
        <v>1.2</v>
      </c>
      <c r="CP67" s="396">
        <f t="shared" si="135"/>
        <v>0</v>
      </c>
      <c r="CQ67" s="396">
        <f t="shared" si="135"/>
        <v>3.7090000000000001</v>
      </c>
      <c r="CR67" s="396">
        <f t="shared" si="135"/>
        <v>0</v>
      </c>
      <c r="CS67" s="396">
        <f t="shared" si="135"/>
        <v>0</v>
      </c>
      <c r="CT67" s="396">
        <f t="shared" si="135"/>
        <v>0</v>
      </c>
      <c r="CU67" s="396">
        <f t="shared" si="135"/>
        <v>16.499166766666669</v>
      </c>
      <c r="CV67" s="396">
        <f t="shared" si="135"/>
        <v>0</v>
      </c>
      <c r="CW67" s="396">
        <f t="shared" si="135"/>
        <v>0</v>
      </c>
      <c r="CX67" s="396">
        <f t="shared" si="135"/>
        <v>0</v>
      </c>
      <c r="CY67" s="396">
        <f t="shared" si="135"/>
        <v>0</v>
      </c>
      <c r="CZ67" s="396">
        <f t="shared" si="135"/>
        <v>0</v>
      </c>
      <c r="DA67" s="610" t="s">
        <v>180</v>
      </c>
      <c r="DB67" s="116"/>
    </row>
    <row r="68" spans="1:133" ht="33" customHeight="1" x14ac:dyDescent="0.25">
      <c r="A68" s="34"/>
      <c r="B68" s="609" t="s">
        <v>1542</v>
      </c>
      <c r="C68" s="613" t="s">
        <v>1621</v>
      </c>
      <c r="D68" s="613" t="s">
        <v>1619</v>
      </c>
      <c r="E68" s="68">
        <f>'3'!AN67</f>
        <v>23.44</v>
      </c>
      <c r="F68" s="68">
        <f>'3'!AO67</f>
        <v>2.0833433333333335</v>
      </c>
      <c r="G68" s="68">
        <v>0</v>
      </c>
      <c r="H68" s="68">
        <v>0</v>
      </c>
      <c r="I68" s="68">
        <v>0</v>
      </c>
      <c r="J68" s="68">
        <v>0</v>
      </c>
      <c r="K68" s="68">
        <v>0</v>
      </c>
      <c r="L68" s="68">
        <v>0</v>
      </c>
      <c r="M68" s="68">
        <v>0</v>
      </c>
      <c r="N68" s="68">
        <v>0</v>
      </c>
      <c r="O68" s="68">
        <v>0</v>
      </c>
      <c r="P68" s="68">
        <v>0</v>
      </c>
      <c r="Q68" s="68">
        <v>0</v>
      </c>
      <c r="R68" s="68">
        <v>0</v>
      </c>
      <c r="S68" s="68">
        <v>0</v>
      </c>
      <c r="T68" s="68">
        <v>0</v>
      </c>
      <c r="U68" s="68">
        <v>0</v>
      </c>
      <c r="V68" s="68">
        <v>0</v>
      </c>
      <c r="W68" s="68">
        <v>0</v>
      </c>
      <c r="X68" s="68">
        <v>0</v>
      </c>
      <c r="Y68" s="68">
        <v>0</v>
      </c>
      <c r="Z68" s="68">
        <v>0</v>
      </c>
      <c r="AA68" s="68">
        <v>0</v>
      </c>
      <c r="AB68" s="68">
        <v>0</v>
      </c>
      <c r="AC68" s="68">
        <v>0</v>
      </c>
      <c r="AD68" s="68">
        <v>0</v>
      </c>
      <c r="AE68" s="68">
        <v>0</v>
      </c>
      <c r="AF68" s="68">
        <v>0</v>
      </c>
      <c r="AG68" s="68">
        <v>0</v>
      </c>
      <c r="AH68" s="68">
        <v>0</v>
      </c>
      <c r="AI68" s="68">
        <v>0</v>
      </c>
      <c r="AJ68" s="68">
        <f>'3'!AN67</f>
        <v>23.44</v>
      </c>
      <c r="AK68" s="68">
        <f>'1-2023'!G67</f>
        <v>1.2</v>
      </c>
      <c r="AL68" s="68">
        <v>0</v>
      </c>
      <c r="AM68" s="68">
        <f>'1-2023'!K67</f>
        <v>3.7090000000000001</v>
      </c>
      <c r="AN68" s="68">
        <v>0</v>
      </c>
      <c r="AO68" s="68">
        <v>0</v>
      </c>
      <c r="AP68" s="68">
        <v>0</v>
      </c>
      <c r="AQ68" s="68">
        <v>9.9999999999999995E-8</v>
      </c>
      <c r="AR68" s="68">
        <v>9.9999999999999995E-7</v>
      </c>
      <c r="AS68" s="68">
        <v>0</v>
      </c>
      <c r="AT68" s="68">
        <v>9.9999999999999995E-8</v>
      </c>
      <c r="AU68" s="68">
        <v>0</v>
      </c>
      <c r="AV68" s="68">
        <v>0</v>
      </c>
      <c r="AW68" s="68">
        <v>0</v>
      </c>
      <c r="AX68" s="68">
        <v>0</v>
      </c>
      <c r="AY68" s="68">
        <v>0</v>
      </c>
      <c r="AZ68" s="68">
        <v>0</v>
      </c>
      <c r="BA68" s="68">
        <v>0</v>
      </c>
      <c r="BB68" s="68">
        <v>0</v>
      </c>
      <c r="BC68" s="68">
        <v>0</v>
      </c>
      <c r="BD68" s="68">
        <v>0</v>
      </c>
      <c r="BE68" s="68">
        <v>0</v>
      </c>
      <c r="BF68" s="68">
        <v>0</v>
      </c>
      <c r="BG68" s="68">
        <v>0</v>
      </c>
      <c r="BH68" s="68">
        <v>0</v>
      </c>
      <c r="BI68" s="68">
        <v>0</v>
      </c>
      <c r="BJ68" s="68">
        <v>0</v>
      </c>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v>0</v>
      </c>
      <c r="CN68" s="68">
        <f>V68+AJ68+AX68+BL68+BZ68</f>
        <v>23.44</v>
      </c>
      <c r="CO68" s="68">
        <f>W68+AK68+AY68</f>
        <v>1.2</v>
      </c>
      <c r="CP68" s="68">
        <f>J68+X68+AL68+AZ68</f>
        <v>0</v>
      </c>
      <c r="CQ68" s="68">
        <f>Y68+AM68+BA68</f>
        <v>3.7090000000000001</v>
      </c>
      <c r="CR68" s="68">
        <v>0</v>
      </c>
      <c r="CS68" s="68">
        <v>0</v>
      </c>
      <c r="CT68" s="68">
        <v>0</v>
      </c>
      <c r="CU68" s="68">
        <f>AC68+AQ68+BE68+BS68+CG68</f>
        <v>9.9999999999999995E-8</v>
      </c>
      <c r="CV68" s="68">
        <v>0</v>
      </c>
      <c r="CW68" s="68">
        <v>0</v>
      </c>
      <c r="CX68" s="68">
        <v>0</v>
      </c>
      <c r="CY68" s="68">
        <v>0</v>
      </c>
      <c r="CZ68" s="68">
        <v>0</v>
      </c>
      <c r="DA68" s="68" t="s">
        <v>180</v>
      </c>
      <c r="DB68" s="116"/>
    </row>
    <row r="69" spans="1:133" ht="33" customHeight="1" x14ac:dyDescent="0.25">
      <c r="A69" s="34"/>
      <c r="B69" s="609" t="s">
        <v>1542</v>
      </c>
      <c r="C69" s="802" t="s">
        <v>1678</v>
      </c>
      <c r="D69" s="613" t="s">
        <v>1686</v>
      </c>
      <c r="E69" s="68">
        <f>'3'!AN68</f>
        <v>9.9999999999999995E-7</v>
      </c>
      <c r="F69" s="68">
        <f>'3'!AO68</f>
        <v>16.499166666666667</v>
      </c>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f>'3'!AN68</f>
        <v>9.9999999999999995E-7</v>
      </c>
      <c r="AK69" s="68"/>
      <c r="AL69" s="68"/>
      <c r="AM69" s="68"/>
      <c r="AN69" s="68"/>
      <c r="AO69" s="68"/>
      <c r="AP69" s="68"/>
      <c r="AQ69" s="68">
        <f>'3'!AO68</f>
        <v>16.499166666666667</v>
      </c>
      <c r="AR69" s="68">
        <v>0.16</v>
      </c>
      <c r="AS69" s="68"/>
      <c r="AT69" s="68">
        <v>1.383</v>
      </c>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f>V69+AJ69+AX69+BL69+BZ69</f>
        <v>9.9999999999999995E-7</v>
      </c>
      <c r="CO69" s="68"/>
      <c r="CP69" s="68"/>
      <c r="CQ69" s="68"/>
      <c r="CR69" s="68"/>
      <c r="CS69" s="68"/>
      <c r="CT69" s="68"/>
      <c r="CU69" s="68">
        <f>AC69+AQ69+BE69+BS69+CG69</f>
        <v>16.499166666666667</v>
      </c>
      <c r="CV69" s="68"/>
      <c r="CW69" s="68"/>
      <c r="CX69" s="68"/>
      <c r="CY69" s="68"/>
      <c r="CZ69" s="68"/>
      <c r="DA69" s="68"/>
      <c r="DB69" s="116"/>
    </row>
    <row r="70" spans="1:133" ht="42" customHeight="1" x14ac:dyDescent="0.25">
      <c r="A70" s="34"/>
      <c r="B70" s="397" t="s">
        <v>1543</v>
      </c>
      <c r="C70" s="398" t="s">
        <v>129</v>
      </c>
      <c r="D70" s="399" t="s">
        <v>93</v>
      </c>
      <c r="E70" s="610">
        <v>0</v>
      </c>
      <c r="F70" s="610">
        <v>0</v>
      </c>
      <c r="G70" s="610">
        <v>0</v>
      </c>
      <c r="H70" s="610">
        <v>0</v>
      </c>
      <c r="I70" s="610">
        <v>0</v>
      </c>
      <c r="J70" s="610">
        <v>0</v>
      </c>
      <c r="K70" s="610">
        <v>0</v>
      </c>
      <c r="L70" s="610">
        <v>0</v>
      </c>
      <c r="M70" s="610">
        <v>0</v>
      </c>
      <c r="N70" s="610">
        <v>0</v>
      </c>
      <c r="O70" s="610">
        <v>0</v>
      </c>
      <c r="P70" s="610">
        <v>0</v>
      </c>
      <c r="Q70" s="610">
        <v>0</v>
      </c>
      <c r="R70" s="610">
        <v>0</v>
      </c>
      <c r="S70" s="610">
        <v>0</v>
      </c>
      <c r="T70" s="610">
        <v>0</v>
      </c>
      <c r="U70" s="610">
        <v>0</v>
      </c>
      <c r="V70" s="610">
        <v>0</v>
      </c>
      <c r="W70" s="610">
        <v>0</v>
      </c>
      <c r="X70" s="610">
        <v>0</v>
      </c>
      <c r="Y70" s="610">
        <v>0</v>
      </c>
      <c r="Z70" s="610">
        <v>0</v>
      </c>
      <c r="AA70" s="610">
        <v>0</v>
      </c>
      <c r="AB70" s="610">
        <v>0</v>
      </c>
      <c r="AC70" s="610">
        <v>0</v>
      </c>
      <c r="AD70" s="610">
        <v>0</v>
      </c>
      <c r="AE70" s="610">
        <v>0</v>
      </c>
      <c r="AF70" s="610">
        <v>0</v>
      </c>
      <c r="AG70" s="610">
        <v>0</v>
      </c>
      <c r="AH70" s="610">
        <v>0</v>
      </c>
      <c r="AI70" s="610">
        <v>0</v>
      </c>
      <c r="AJ70" s="610">
        <v>0</v>
      </c>
      <c r="AK70" s="610">
        <v>0</v>
      </c>
      <c r="AL70" s="610">
        <v>0</v>
      </c>
      <c r="AM70" s="610">
        <v>0</v>
      </c>
      <c r="AN70" s="610">
        <v>0</v>
      </c>
      <c r="AO70" s="610">
        <v>0</v>
      </c>
      <c r="AP70" s="610">
        <v>0</v>
      </c>
      <c r="AQ70" s="610">
        <v>0</v>
      </c>
      <c r="AR70" s="610">
        <v>0</v>
      </c>
      <c r="AS70" s="610">
        <v>0</v>
      </c>
      <c r="AT70" s="610">
        <v>0</v>
      </c>
      <c r="AU70" s="610">
        <v>0</v>
      </c>
      <c r="AV70" s="610">
        <v>0</v>
      </c>
      <c r="AW70" s="610">
        <v>0</v>
      </c>
      <c r="AX70" s="610">
        <v>0</v>
      </c>
      <c r="AY70" s="610">
        <v>0</v>
      </c>
      <c r="AZ70" s="610">
        <v>0</v>
      </c>
      <c r="BA70" s="610">
        <v>0</v>
      </c>
      <c r="BB70" s="610">
        <v>0</v>
      </c>
      <c r="BC70" s="610">
        <v>0</v>
      </c>
      <c r="BD70" s="610">
        <v>0</v>
      </c>
      <c r="BE70" s="610">
        <v>0</v>
      </c>
      <c r="BF70" s="610">
        <v>0</v>
      </c>
      <c r="BG70" s="610">
        <v>0</v>
      </c>
      <c r="BH70" s="610">
        <v>0</v>
      </c>
      <c r="BI70" s="610">
        <v>0</v>
      </c>
      <c r="BJ70" s="610">
        <v>0</v>
      </c>
      <c r="BK70" s="610"/>
      <c r="BL70" s="610"/>
      <c r="BM70" s="610"/>
      <c r="BN70" s="610"/>
      <c r="BO70" s="610"/>
      <c r="BP70" s="610"/>
      <c r="BQ70" s="610"/>
      <c r="BR70" s="610"/>
      <c r="BS70" s="610"/>
      <c r="BT70" s="610"/>
      <c r="BU70" s="610"/>
      <c r="BV70" s="610"/>
      <c r="BW70" s="610"/>
      <c r="BX70" s="610"/>
      <c r="BY70" s="610"/>
      <c r="BZ70" s="610"/>
      <c r="CA70" s="610"/>
      <c r="CB70" s="610"/>
      <c r="CC70" s="610"/>
      <c r="CD70" s="610"/>
      <c r="CE70" s="610"/>
      <c r="CF70" s="610"/>
      <c r="CG70" s="610"/>
      <c r="CH70" s="610"/>
      <c r="CI70" s="610"/>
      <c r="CJ70" s="610"/>
      <c r="CK70" s="610"/>
      <c r="CL70" s="610"/>
      <c r="CM70" s="610">
        <v>0</v>
      </c>
      <c r="CN70" s="610">
        <v>0</v>
      </c>
      <c r="CO70" s="610">
        <v>0</v>
      </c>
      <c r="CP70" s="610">
        <v>0</v>
      </c>
      <c r="CQ70" s="610">
        <v>0</v>
      </c>
      <c r="CR70" s="610">
        <v>0</v>
      </c>
      <c r="CS70" s="610">
        <v>0</v>
      </c>
      <c r="CT70" s="610">
        <v>0</v>
      </c>
      <c r="CU70" s="610">
        <v>0</v>
      </c>
      <c r="CV70" s="610">
        <v>0</v>
      </c>
      <c r="CW70" s="610">
        <v>0</v>
      </c>
      <c r="CX70" s="610">
        <v>0</v>
      </c>
      <c r="CY70" s="610">
        <v>0</v>
      </c>
      <c r="CZ70" s="610">
        <v>0</v>
      </c>
      <c r="DA70" s="610" t="s">
        <v>180</v>
      </c>
      <c r="DB70" s="116"/>
    </row>
    <row r="71" spans="1:133" ht="48" customHeight="1" x14ac:dyDescent="0.25">
      <c r="A71" s="34"/>
      <c r="B71" s="416" t="s">
        <v>118</v>
      </c>
      <c r="C71" s="417" t="s">
        <v>131</v>
      </c>
      <c r="D71" s="403" t="s">
        <v>93</v>
      </c>
      <c r="E71" s="414">
        <f>SUBTOTAL(9,E72:E81)</f>
        <v>77.466668666666664</v>
      </c>
      <c r="F71" s="414">
        <f t="shared" ref="F71:BP71" si="136">SUBTOTAL(9,F72:F81)</f>
        <v>77.466677666666669</v>
      </c>
      <c r="G71" s="414">
        <f t="shared" si="136"/>
        <v>0</v>
      </c>
      <c r="H71" s="414">
        <f t="shared" si="136"/>
        <v>0</v>
      </c>
      <c r="I71" s="414">
        <f t="shared" si="136"/>
        <v>0</v>
      </c>
      <c r="J71" s="414">
        <f t="shared" si="136"/>
        <v>0</v>
      </c>
      <c r="K71" s="414">
        <f t="shared" si="136"/>
        <v>0</v>
      </c>
      <c r="L71" s="414">
        <f t="shared" si="136"/>
        <v>0</v>
      </c>
      <c r="M71" s="414">
        <f t="shared" si="136"/>
        <v>0</v>
      </c>
      <c r="N71" s="414">
        <f t="shared" si="136"/>
        <v>0</v>
      </c>
      <c r="O71" s="414">
        <f t="shared" si="136"/>
        <v>0</v>
      </c>
      <c r="P71" s="414">
        <f t="shared" si="136"/>
        <v>0</v>
      </c>
      <c r="Q71" s="414">
        <f t="shared" si="136"/>
        <v>0</v>
      </c>
      <c r="R71" s="414">
        <f t="shared" si="136"/>
        <v>0</v>
      </c>
      <c r="S71" s="414">
        <f t="shared" si="136"/>
        <v>0</v>
      </c>
      <c r="T71" s="414">
        <f t="shared" si="136"/>
        <v>0</v>
      </c>
      <c r="U71" s="414">
        <f t="shared" si="136"/>
        <v>0</v>
      </c>
      <c r="V71" s="414">
        <f t="shared" si="136"/>
        <v>0</v>
      </c>
      <c r="W71" s="414">
        <f t="shared" si="136"/>
        <v>0</v>
      </c>
      <c r="X71" s="414">
        <f t="shared" si="136"/>
        <v>0</v>
      </c>
      <c r="Y71" s="414">
        <f t="shared" si="136"/>
        <v>0</v>
      </c>
      <c r="Z71" s="414">
        <f t="shared" si="136"/>
        <v>0</v>
      </c>
      <c r="AA71" s="414">
        <f t="shared" si="136"/>
        <v>0</v>
      </c>
      <c r="AB71" s="414">
        <f t="shared" si="136"/>
        <v>0</v>
      </c>
      <c r="AC71" s="414">
        <f t="shared" si="136"/>
        <v>0</v>
      </c>
      <c r="AD71" s="414">
        <f t="shared" si="136"/>
        <v>0</v>
      </c>
      <c r="AE71" s="414">
        <f t="shared" si="136"/>
        <v>0</v>
      </c>
      <c r="AF71" s="414">
        <f t="shared" si="136"/>
        <v>0</v>
      </c>
      <c r="AG71" s="414">
        <f t="shared" si="136"/>
        <v>0</v>
      </c>
      <c r="AH71" s="414">
        <f t="shared" si="136"/>
        <v>0</v>
      </c>
      <c r="AI71" s="414">
        <f t="shared" si="136"/>
        <v>0</v>
      </c>
      <c r="AJ71" s="414">
        <f t="shared" si="136"/>
        <v>8.2116676666666653</v>
      </c>
      <c r="AK71" s="414">
        <f t="shared" si="136"/>
        <v>0</v>
      </c>
      <c r="AL71" s="414">
        <f t="shared" si="136"/>
        <v>0</v>
      </c>
      <c r="AM71" s="414">
        <f t="shared" si="136"/>
        <v>0</v>
      </c>
      <c r="AN71" s="414">
        <f t="shared" si="136"/>
        <v>0</v>
      </c>
      <c r="AO71" s="414">
        <f t="shared" si="136"/>
        <v>0</v>
      </c>
      <c r="AP71" s="414">
        <f t="shared" si="136"/>
        <v>0</v>
      </c>
      <c r="AQ71" s="414">
        <f t="shared" si="136"/>
        <v>23.705010000000001</v>
      </c>
      <c r="AR71" s="414">
        <f t="shared" si="136"/>
        <v>0.4</v>
      </c>
      <c r="AS71" s="414">
        <f t="shared" si="136"/>
        <v>0</v>
      </c>
      <c r="AT71" s="414">
        <f t="shared" si="136"/>
        <v>0</v>
      </c>
      <c r="AU71" s="414">
        <f t="shared" si="136"/>
        <v>0</v>
      </c>
      <c r="AV71" s="414">
        <f t="shared" si="136"/>
        <v>0</v>
      </c>
      <c r="AW71" s="414">
        <f t="shared" si="136"/>
        <v>0</v>
      </c>
      <c r="AX71" s="414">
        <f t="shared" si="136"/>
        <v>11.910000000000002</v>
      </c>
      <c r="AY71" s="414">
        <f t="shared" si="136"/>
        <v>0.63</v>
      </c>
      <c r="AZ71" s="414">
        <f t="shared" si="136"/>
        <v>0</v>
      </c>
      <c r="BA71" s="414">
        <f t="shared" si="136"/>
        <v>0</v>
      </c>
      <c r="BB71" s="414">
        <f t="shared" si="136"/>
        <v>0</v>
      </c>
      <c r="BC71" s="414">
        <f t="shared" si="136"/>
        <v>0</v>
      </c>
      <c r="BD71" s="414">
        <f t="shared" si="136"/>
        <v>0</v>
      </c>
      <c r="BE71" s="414">
        <f t="shared" si="136"/>
        <v>9.0766667786666666</v>
      </c>
      <c r="BF71" s="414">
        <f t="shared" si="136"/>
        <v>0</v>
      </c>
      <c r="BG71" s="414">
        <f t="shared" si="136"/>
        <v>0</v>
      </c>
      <c r="BH71" s="414">
        <f t="shared" si="136"/>
        <v>0</v>
      </c>
      <c r="BI71" s="414">
        <f t="shared" si="136"/>
        <v>0</v>
      </c>
      <c r="BJ71" s="414">
        <f t="shared" si="136"/>
        <v>0</v>
      </c>
      <c r="BK71" s="414">
        <f t="shared" si="136"/>
        <v>0</v>
      </c>
      <c r="BL71" s="414">
        <f t="shared" si="136"/>
        <v>50.860835333333334</v>
      </c>
      <c r="BM71" s="414">
        <f t="shared" si="136"/>
        <v>0</v>
      </c>
      <c r="BN71" s="414">
        <f t="shared" si="136"/>
        <v>0</v>
      </c>
      <c r="BO71" s="414">
        <f t="shared" si="136"/>
        <v>0</v>
      </c>
      <c r="BP71" s="414">
        <f t="shared" si="136"/>
        <v>0</v>
      </c>
      <c r="BQ71" s="414">
        <f t="shared" ref="BQ71:CM71" si="137">SUBTOTAL(9,BQ72:BQ81)</f>
        <v>0</v>
      </c>
      <c r="BR71" s="414">
        <f t="shared" si="137"/>
        <v>0</v>
      </c>
      <c r="BS71" s="414">
        <f t="shared" si="137"/>
        <v>37.492500999999997</v>
      </c>
      <c r="BT71" s="414">
        <f t="shared" si="137"/>
        <v>0</v>
      </c>
      <c r="BU71" s="414">
        <f t="shared" si="137"/>
        <v>0</v>
      </c>
      <c r="BV71" s="414">
        <f t="shared" si="137"/>
        <v>0</v>
      </c>
      <c r="BW71" s="414">
        <f t="shared" si="137"/>
        <v>0</v>
      </c>
      <c r="BX71" s="414">
        <f t="shared" si="137"/>
        <v>0</v>
      </c>
      <c r="BY71" s="414">
        <f t="shared" si="137"/>
        <v>0</v>
      </c>
      <c r="BZ71" s="414">
        <f t="shared" si="137"/>
        <v>6.4841666666666669</v>
      </c>
      <c r="CA71" s="414">
        <f t="shared" si="137"/>
        <v>0</v>
      </c>
      <c r="CB71" s="414">
        <f t="shared" si="137"/>
        <v>0</v>
      </c>
      <c r="CC71" s="414">
        <f t="shared" si="137"/>
        <v>0</v>
      </c>
      <c r="CD71" s="414">
        <f t="shared" si="137"/>
        <v>0</v>
      </c>
      <c r="CE71" s="414">
        <f t="shared" si="137"/>
        <v>0</v>
      </c>
      <c r="CF71" s="414">
        <f t="shared" si="137"/>
        <v>0</v>
      </c>
      <c r="CG71" s="414">
        <f t="shared" si="137"/>
        <v>7.1924999999999999</v>
      </c>
      <c r="CH71" s="414">
        <f t="shared" si="137"/>
        <v>0</v>
      </c>
      <c r="CI71" s="414">
        <f t="shared" si="137"/>
        <v>0</v>
      </c>
      <c r="CJ71" s="414">
        <f t="shared" si="137"/>
        <v>0</v>
      </c>
      <c r="CK71" s="414">
        <f t="shared" si="137"/>
        <v>0</v>
      </c>
      <c r="CL71" s="414">
        <f t="shared" si="137"/>
        <v>0</v>
      </c>
      <c r="CM71" s="414">
        <f t="shared" si="137"/>
        <v>0</v>
      </c>
      <c r="CN71" s="414">
        <f t="shared" ref="CN71:CZ71" si="138">SUBTOTAL(9,CN72:CN81)</f>
        <v>77.466669666666675</v>
      </c>
      <c r="CO71" s="414">
        <f t="shared" si="138"/>
        <v>0</v>
      </c>
      <c r="CP71" s="414">
        <f t="shared" si="138"/>
        <v>0</v>
      </c>
      <c r="CQ71" s="414">
        <f t="shared" si="138"/>
        <v>0</v>
      </c>
      <c r="CR71" s="414">
        <f t="shared" si="138"/>
        <v>0</v>
      </c>
      <c r="CS71" s="414">
        <f t="shared" si="138"/>
        <v>0</v>
      </c>
      <c r="CT71" s="414">
        <f t="shared" si="138"/>
        <v>0</v>
      </c>
      <c r="CU71" s="414">
        <f t="shared" si="138"/>
        <v>77.466677778666678</v>
      </c>
      <c r="CV71" s="414">
        <f t="shared" si="138"/>
        <v>0.4</v>
      </c>
      <c r="CW71" s="414">
        <f t="shared" si="138"/>
        <v>0</v>
      </c>
      <c r="CX71" s="414">
        <f t="shared" si="138"/>
        <v>0</v>
      </c>
      <c r="CY71" s="414">
        <f t="shared" si="138"/>
        <v>0</v>
      </c>
      <c r="CZ71" s="414">
        <f t="shared" si="138"/>
        <v>0</v>
      </c>
      <c r="DA71" s="414" t="s">
        <v>180</v>
      </c>
      <c r="DB71" s="116"/>
    </row>
    <row r="72" spans="1:133" ht="48" customHeight="1" x14ac:dyDescent="0.25">
      <c r="A72" s="34"/>
      <c r="B72" s="416" t="s">
        <v>120</v>
      </c>
      <c r="C72" s="417" t="s">
        <v>133</v>
      </c>
      <c r="D72" s="416" t="s">
        <v>93</v>
      </c>
      <c r="E72" s="404">
        <v>0</v>
      </c>
      <c r="F72" s="404">
        <v>0</v>
      </c>
      <c r="G72" s="404">
        <v>0</v>
      </c>
      <c r="H72" s="404">
        <v>0</v>
      </c>
      <c r="I72" s="404">
        <v>0</v>
      </c>
      <c r="J72" s="404">
        <v>0</v>
      </c>
      <c r="K72" s="404">
        <v>0</v>
      </c>
      <c r="L72" s="404">
        <v>0</v>
      </c>
      <c r="M72" s="404">
        <v>0</v>
      </c>
      <c r="N72" s="404">
        <v>0</v>
      </c>
      <c r="O72" s="404">
        <v>0</v>
      </c>
      <c r="P72" s="404">
        <v>0</v>
      </c>
      <c r="Q72" s="404">
        <v>0</v>
      </c>
      <c r="R72" s="404">
        <v>0</v>
      </c>
      <c r="S72" s="404">
        <v>0</v>
      </c>
      <c r="T72" s="404">
        <v>0</v>
      </c>
      <c r="U72" s="404">
        <v>0</v>
      </c>
      <c r="V72" s="404">
        <v>0</v>
      </c>
      <c r="W72" s="404">
        <v>0</v>
      </c>
      <c r="X72" s="404">
        <v>0</v>
      </c>
      <c r="Y72" s="404">
        <v>0</v>
      </c>
      <c r="Z72" s="404">
        <v>0</v>
      </c>
      <c r="AA72" s="404">
        <v>0</v>
      </c>
      <c r="AB72" s="404">
        <v>0</v>
      </c>
      <c r="AC72" s="404">
        <v>0</v>
      </c>
      <c r="AD72" s="404">
        <v>0</v>
      </c>
      <c r="AE72" s="404">
        <v>0</v>
      </c>
      <c r="AF72" s="404">
        <v>0</v>
      </c>
      <c r="AG72" s="404">
        <v>0</v>
      </c>
      <c r="AH72" s="404">
        <v>0</v>
      </c>
      <c r="AI72" s="404">
        <v>0</v>
      </c>
      <c r="AJ72" s="404">
        <v>0</v>
      </c>
      <c r="AK72" s="404">
        <v>0</v>
      </c>
      <c r="AL72" s="404">
        <v>0</v>
      </c>
      <c r="AM72" s="404">
        <v>0</v>
      </c>
      <c r="AN72" s="404">
        <v>0</v>
      </c>
      <c r="AO72" s="404">
        <v>0</v>
      </c>
      <c r="AP72" s="404">
        <v>0</v>
      </c>
      <c r="AQ72" s="404">
        <v>0</v>
      </c>
      <c r="AR72" s="404">
        <v>0</v>
      </c>
      <c r="AS72" s="404">
        <v>0</v>
      </c>
      <c r="AT72" s="404">
        <v>0</v>
      </c>
      <c r="AU72" s="404">
        <v>0</v>
      </c>
      <c r="AV72" s="404">
        <v>0</v>
      </c>
      <c r="AW72" s="404">
        <v>0</v>
      </c>
      <c r="AX72" s="404">
        <v>0</v>
      </c>
      <c r="AY72" s="404">
        <v>0</v>
      </c>
      <c r="AZ72" s="404">
        <v>0</v>
      </c>
      <c r="BA72" s="404">
        <v>0</v>
      </c>
      <c r="BB72" s="404">
        <v>0</v>
      </c>
      <c r="BC72" s="404">
        <v>0</v>
      </c>
      <c r="BD72" s="404">
        <v>0</v>
      </c>
      <c r="BE72" s="404">
        <v>0</v>
      </c>
      <c r="BF72" s="404">
        <v>0</v>
      </c>
      <c r="BG72" s="404">
        <v>0</v>
      </c>
      <c r="BH72" s="404">
        <v>0</v>
      </c>
      <c r="BI72" s="404">
        <v>0</v>
      </c>
      <c r="BJ72" s="404">
        <v>0</v>
      </c>
      <c r="BK72" s="404">
        <v>0</v>
      </c>
      <c r="BL72" s="404">
        <v>0</v>
      </c>
      <c r="BM72" s="404">
        <v>0</v>
      </c>
      <c r="BN72" s="404">
        <v>0</v>
      </c>
      <c r="BO72" s="404">
        <v>0</v>
      </c>
      <c r="BP72" s="404">
        <v>0</v>
      </c>
      <c r="BQ72" s="404">
        <v>0</v>
      </c>
      <c r="BR72" s="404">
        <v>0</v>
      </c>
      <c r="BS72" s="404">
        <v>0</v>
      </c>
      <c r="BT72" s="404">
        <v>0</v>
      </c>
      <c r="BU72" s="404">
        <v>0</v>
      </c>
      <c r="BV72" s="404">
        <v>0</v>
      </c>
      <c r="BW72" s="404">
        <v>0</v>
      </c>
      <c r="BX72" s="404">
        <v>0</v>
      </c>
      <c r="BY72" s="404">
        <v>0</v>
      </c>
      <c r="BZ72" s="404">
        <v>0</v>
      </c>
      <c r="CA72" s="404">
        <v>0</v>
      </c>
      <c r="CB72" s="404">
        <v>0</v>
      </c>
      <c r="CC72" s="404">
        <v>0</v>
      </c>
      <c r="CD72" s="404">
        <v>0</v>
      </c>
      <c r="CE72" s="404">
        <v>0</v>
      </c>
      <c r="CF72" s="404">
        <v>0</v>
      </c>
      <c r="CG72" s="404">
        <v>0</v>
      </c>
      <c r="CH72" s="404">
        <v>0</v>
      </c>
      <c r="CI72" s="404">
        <v>0</v>
      </c>
      <c r="CJ72" s="404">
        <v>0</v>
      </c>
      <c r="CK72" s="404">
        <v>0</v>
      </c>
      <c r="CL72" s="404">
        <v>0</v>
      </c>
      <c r="CM72" s="404">
        <v>0</v>
      </c>
      <c r="CN72" s="404">
        <v>0</v>
      </c>
      <c r="CO72" s="404">
        <v>0</v>
      </c>
      <c r="CP72" s="404">
        <v>0</v>
      </c>
      <c r="CQ72" s="404">
        <v>0</v>
      </c>
      <c r="CR72" s="404">
        <v>0</v>
      </c>
      <c r="CS72" s="404">
        <v>0</v>
      </c>
      <c r="CT72" s="612">
        <v>0</v>
      </c>
      <c r="CU72" s="404">
        <v>0</v>
      </c>
      <c r="CV72" s="404">
        <v>0</v>
      </c>
      <c r="CW72" s="404">
        <v>0</v>
      </c>
      <c r="CX72" s="404">
        <v>0</v>
      </c>
      <c r="CY72" s="404">
        <v>0</v>
      </c>
      <c r="CZ72" s="404">
        <v>0</v>
      </c>
      <c r="DA72" s="612" t="s">
        <v>180</v>
      </c>
      <c r="DB72" s="116"/>
    </row>
    <row r="73" spans="1:133" ht="42" customHeight="1" x14ac:dyDescent="0.25">
      <c r="A73" s="34"/>
      <c r="B73" s="397" t="s">
        <v>1544</v>
      </c>
      <c r="C73" s="398" t="s">
        <v>135</v>
      </c>
      <c r="D73" s="418" t="s">
        <v>93</v>
      </c>
      <c r="E73" s="400">
        <v>0</v>
      </c>
      <c r="F73" s="400">
        <v>0</v>
      </c>
      <c r="G73" s="400">
        <v>0</v>
      </c>
      <c r="H73" s="400">
        <v>0</v>
      </c>
      <c r="I73" s="400">
        <v>0</v>
      </c>
      <c r="J73" s="400">
        <v>0</v>
      </c>
      <c r="K73" s="400">
        <v>0</v>
      </c>
      <c r="L73" s="400">
        <v>0</v>
      </c>
      <c r="M73" s="400">
        <v>0</v>
      </c>
      <c r="N73" s="400">
        <v>0</v>
      </c>
      <c r="O73" s="400">
        <v>0</v>
      </c>
      <c r="P73" s="400">
        <v>0</v>
      </c>
      <c r="Q73" s="400">
        <v>0</v>
      </c>
      <c r="R73" s="400">
        <v>0</v>
      </c>
      <c r="S73" s="400">
        <v>0</v>
      </c>
      <c r="T73" s="400">
        <v>0</v>
      </c>
      <c r="U73" s="400">
        <v>0</v>
      </c>
      <c r="V73" s="400">
        <v>0</v>
      </c>
      <c r="W73" s="400">
        <v>0</v>
      </c>
      <c r="X73" s="400">
        <v>0</v>
      </c>
      <c r="Y73" s="400">
        <v>0</v>
      </c>
      <c r="Z73" s="400">
        <v>0</v>
      </c>
      <c r="AA73" s="400">
        <v>0</v>
      </c>
      <c r="AB73" s="400">
        <v>0</v>
      </c>
      <c r="AC73" s="400">
        <v>0</v>
      </c>
      <c r="AD73" s="400">
        <v>0</v>
      </c>
      <c r="AE73" s="400">
        <v>0</v>
      </c>
      <c r="AF73" s="400">
        <v>0</v>
      </c>
      <c r="AG73" s="400">
        <v>0</v>
      </c>
      <c r="AH73" s="400">
        <v>0</v>
      </c>
      <c r="AI73" s="400">
        <v>0</v>
      </c>
      <c r="AJ73" s="400">
        <v>0</v>
      </c>
      <c r="AK73" s="400">
        <v>0</v>
      </c>
      <c r="AL73" s="400">
        <v>0</v>
      </c>
      <c r="AM73" s="400">
        <v>0</v>
      </c>
      <c r="AN73" s="400">
        <v>0</v>
      </c>
      <c r="AO73" s="400">
        <v>0</v>
      </c>
      <c r="AP73" s="400">
        <v>0</v>
      </c>
      <c r="AQ73" s="400">
        <v>0</v>
      </c>
      <c r="AR73" s="400">
        <v>0</v>
      </c>
      <c r="AS73" s="400">
        <v>0</v>
      </c>
      <c r="AT73" s="400">
        <v>0</v>
      </c>
      <c r="AU73" s="400">
        <v>0</v>
      </c>
      <c r="AV73" s="400">
        <v>0</v>
      </c>
      <c r="AW73" s="400">
        <v>0</v>
      </c>
      <c r="AX73" s="400">
        <v>0</v>
      </c>
      <c r="AY73" s="400">
        <v>0</v>
      </c>
      <c r="AZ73" s="400">
        <v>0</v>
      </c>
      <c r="BA73" s="400">
        <v>0</v>
      </c>
      <c r="BB73" s="400">
        <v>0</v>
      </c>
      <c r="BC73" s="400">
        <v>0</v>
      </c>
      <c r="BD73" s="400">
        <v>0</v>
      </c>
      <c r="BE73" s="400">
        <v>0</v>
      </c>
      <c r="BF73" s="400">
        <v>0</v>
      </c>
      <c r="BG73" s="400">
        <v>0</v>
      </c>
      <c r="BH73" s="400">
        <v>0</v>
      </c>
      <c r="BI73" s="400">
        <v>0</v>
      </c>
      <c r="BJ73" s="400">
        <v>0</v>
      </c>
      <c r="BK73" s="400">
        <v>0</v>
      </c>
      <c r="BL73" s="400">
        <v>0</v>
      </c>
      <c r="BM73" s="400">
        <v>0</v>
      </c>
      <c r="BN73" s="400">
        <v>0</v>
      </c>
      <c r="BO73" s="400">
        <v>0</v>
      </c>
      <c r="BP73" s="400">
        <v>0</v>
      </c>
      <c r="BQ73" s="400">
        <v>0</v>
      </c>
      <c r="BR73" s="400">
        <v>0</v>
      </c>
      <c r="BS73" s="400">
        <v>0</v>
      </c>
      <c r="BT73" s="400">
        <v>0</v>
      </c>
      <c r="BU73" s="400">
        <v>0</v>
      </c>
      <c r="BV73" s="400">
        <v>0</v>
      </c>
      <c r="BW73" s="400">
        <v>0</v>
      </c>
      <c r="BX73" s="400">
        <v>0</v>
      </c>
      <c r="BY73" s="400">
        <v>0</v>
      </c>
      <c r="BZ73" s="400">
        <v>0</v>
      </c>
      <c r="CA73" s="400">
        <v>0</v>
      </c>
      <c r="CB73" s="400">
        <v>0</v>
      </c>
      <c r="CC73" s="400">
        <v>0</v>
      </c>
      <c r="CD73" s="400">
        <v>0</v>
      </c>
      <c r="CE73" s="400">
        <v>0</v>
      </c>
      <c r="CF73" s="400">
        <v>0</v>
      </c>
      <c r="CG73" s="400">
        <v>0</v>
      </c>
      <c r="CH73" s="400">
        <v>0</v>
      </c>
      <c r="CI73" s="400">
        <v>0</v>
      </c>
      <c r="CJ73" s="400">
        <v>0</v>
      </c>
      <c r="CK73" s="400">
        <v>0</v>
      </c>
      <c r="CL73" s="400">
        <v>0</v>
      </c>
      <c r="CM73" s="400">
        <v>0</v>
      </c>
      <c r="CN73" s="400">
        <v>0</v>
      </c>
      <c r="CO73" s="400">
        <v>0</v>
      </c>
      <c r="CP73" s="400">
        <v>0</v>
      </c>
      <c r="CQ73" s="400">
        <v>0</v>
      </c>
      <c r="CR73" s="400">
        <v>0</v>
      </c>
      <c r="CS73" s="400">
        <v>0</v>
      </c>
      <c r="CT73" s="400">
        <v>0</v>
      </c>
      <c r="CU73" s="400">
        <v>0</v>
      </c>
      <c r="CV73" s="400">
        <v>0</v>
      </c>
      <c r="CW73" s="400">
        <v>0</v>
      </c>
      <c r="CX73" s="400">
        <v>0</v>
      </c>
      <c r="CY73" s="400">
        <v>0</v>
      </c>
      <c r="CZ73" s="400">
        <v>0</v>
      </c>
      <c r="DA73" s="400" t="s">
        <v>180</v>
      </c>
      <c r="DB73" s="116"/>
    </row>
    <row r="74" spans="1:133" ht="42" customHeight="1" x14ac:dyDescent="0.25">
      <c r="A74" s="34"/>
      <c r="B74" s="397" t="s">
        <v>1545</v>
      </c>
      <c r="C74" s="398" t="s">
        <v>138</v>
      </c>
      <c r="D74" s="418" t="s">
        <v>93</v>
      </c>
      <c r="E74" s="408">
        <f t="shared" ref="E74:BP74" si="139">SUBTOTAL(9,E75:E81)</f>
        <v>77.466668666666664</v>
      </c>
      <c r="F74" s="408">
        <f t="shared" si="139"/>
        <v>77.466677666666669</v>
      </c>
      <c r="G74" s="408">
        <f t="shared" si="139"/>
        <v>0</v>
      </c>
      <c r="H74" s="408">
        <f t="shared" si="139"/>
        <v>0</v>
      </c>
      <c r="I74" s="408">
        <f t="shared" si="139"/>
        <v>0</v>
      </c>
      <c r="J74" s="408">
        <f t="shared" si="139"/>
        <v>0</v>
      </c>
      <c r="K74" s="408">
        <f t="shared" si="139"/>
        <v>0</v>
      </c>
      <c r="L74" s="408">
        <f t="shared" si="139"/>
        <v>0</v>
      </c>
      <c r="M74" s="408">
        <f t="shared" si="139"/>
        <v>0</v>
      </c>
      <c r="N74" s="408">
        <f t="shared" si="139"/>
        <v>0</v>
      </c>
      <c r="O74" s="408">
        <f t="shared" si="139"/>
        <v>0</v>
      </c>
      <c r="P74" s="408">
        <f t="shared" si="139"/>
        <v>0</v>
      </c>
      <c r="Q74" s="408">
        <f t="shared" si="139"/>
        <v>0</v>
      </c>
      <c r="R74" s="408">
        <f t="shared" si="139"/>
        <v>0</v>
      </c>
      <c r="S74" s="408">
        <f t="shared" si="139"/>
        <v>0</v>
      </c>
      <c r="T74" s="408">
        <f t="shared" si="139"/>
        <v>0</v>
      </c>
      <c r="U74" s="408">
        <f t="shared" si="139"/>
        <v>0</v>
      </c>
      <c r="V74" s="408">
        <f t="shared" si="139"/>
        <v>0</v>
      </c>
      <c r="W74" s="408">
        <f t="shared" si="139"/>
        <v>0</v>
      </c>
      <c r="X74" s="408">
        <f t="shared" si="139"/>
        <v>0</v>
      </c>
      <c r="Y74" s="408">
        <f t="shared" si="139"/>
        <v>0</v>
      </c>
      <c r="Z74" s="408">
        <f t="shared" si="139"/>
        <v>0</v>
      </c>
      <c r="AA74" s="408">
        <f t="shared" si="139"/>
        <v>0</v>
      </c>
      <c r="AB74" s="408">
        <f t="shared" si="139"/>
        <v>0</v>
      </c>
      <c r="AC74" s="408">
        <f t="shared" si="139"/>
        <v>0</v>
      </c>
      <c r="AD74" s="408">
        <f t="shared" si="139"/>
        <v>0</v>
      </c>
      <c r="AE74" s="408">
        <f t="shared" si="139"/>
        <v>0</v>
      </c>
      <c r="AF74" s="408">
        <f t="shared" si="139"/>
        <v>0</v>
      </c>
      <c r="AG74" s="408">
        <f t="shared" si="139"/>
        <v>0</v>
      </c>
      <c r="AH74" s="408">
        <f t="shared" si="139"/>
        <v>0</v>
      </c>
      <c r="AI74" s="408">
        <f t="shared" si="139"/>
        <v>0</v>
      </c>
      <c r="AJ74" s="408">
        <f t="shared" si="139"/>
        <v>8.2116676666666653</v>
      </c>
      <c r="AK74" s="408">
        <f t="shared" si="139"/>
        <v>0</v>
      </c>
      <c r="AL74" s="408">
        <f t="shared" si="139"/>
        <v>0</v>
      </c>
      <c r="AM74" s="408">
        <f t="shared" si="139"/>
        <v>0</v>
      </c>
      <c r="AN74" s="408">
        <f t="shared" si="139"/>
        <v>0</v>
      </c>
      <c r="AO74" s="408">
        <f t="shared" si="139"/>
        <v>0</v>
      </c>
      <c r="AP74" s="408">
        <f t="shared" si="139"/>
        <v>0</v>
      </c>
      <c r="AQ74" s="408">
        <f t="shared" si="139"/>
        <v>23.705010000000001</v>
      </c>
      <c r="AR74" s="408">
        <f t="shared" si="139"/>
        <v>0.4</v>
      </c>
      <c r="AS74" s="408">
        <f t="shared" si="139"/>
        <v>0</v>
      </c>
      <c r="AT74" s="408">
        <f t="shared" si="139"/>
        <v>0</v>
      </c>
      <c r="AU74" s="408">
        <f t="shared" si="139"/>
        <v>0</v>
      </c>
      <c r="AV74" s="408">
        <f t="shared" si="139"/>
        <v>0</v>
      </c>
      <c r="AW74" s="408">
        <f t="shared" si="139"/>
        <v>0</v>
      </c>
      <c r="AX74" s="408">
        <f t="shared" si="139"/>
        <v>11.910000000000002</v>
      </c>
      <c r="AY74" s="408">
        <f t="shared" si="139"/>
        <v>0.63</v>
      </c>
      <c r="AZ74" s="408">
        <f t="shared" si="139"/>
        <v>0</v>
      </c>
      <c r="BA74" s="408">
        <f t="shared" si="139"/>
        <v>0</v>
      </c>
      <c r="BB74" s="408">
        <f t="shared" si="139"/>
        <v>0</v>
      </c>
      <c r="BC74" s="408">
        <f t="shared" si="139"/>
        <v>0</v>
      </c>
      <c r="BD74" s="408">
        <f t="shared" si="139"/>
        <v>0</v>
      </c>
      <c r="BE74" s="408">
        <f t="shared" si="139"/>
        <v>9.0766667786666666</v>
      </c>
      <c r="BF74" s="408">
        <f t="shared" si="139"/>
        <v>0</v>
      </c>
      <c r="BG74" s="408">
        <f t="shared" si="139"/>
        <v>0</v>
      </c>
      <c r="BH74" s="408">
        <f t="shared" si="139"/>
        <v>0</v>
      </c>
      <c r="BI74" s="408">
        <f t="shared" si="139"/>
        <v>0</v>
      </c>
      <c r="BJ74" s="408">
        <f t="shared" si="139"/>
        <v>0</v>
      </c>
      <c r="BK74" s="408">
        <f t="shared" si="139"/>
        <v>0</v>
      </c>
      <c r="BL74" s="408">
        <f t="shared" si="139"/>
        <v>50.860835333333334</v>
      </c>
      <c r="BM74" s="408">
        <f t="shared" si="139"/>
        <v>0</v>
      </c>
      <c r="BN74" s="408">
        <f t="shared" si="139"/>
        <v>0</v>
      </c>
      <c r="BO74" s="408">
        <f t="shared" si="139"/>
        <v>0</v>
      </c>
      <c r="BP74" s="408">
        <f t="shared" si="139"/>
        <v>0</v>
      </c>
      <c r="BQ74" s="408">
        <f t="shared" ref="BQ74:CM74" si="140">SUBTOTAL(9,BQ75:BQ81)</f>
        <v>0</v>
      </c>
      <c r="BR74" s="408">
        <f t="shared" si="140"/>
        <v>0</v>
      </c>
      <c r="BS74" s="408">
        <f t="shared" si="140"/>
        <v>37.492500999999997</v>
      </c>
      <c r="BT74" s="408">
        <f t="shared" si="140"/>
        <v>0</v>
      </c>
      <c r="BU74" s="408">
        <f t="shared" si="140"/>
        <v>0</v>
      </c>
      <c r="BV74" s="408">
        <f t="shared" si="140"/>
        <v>0</v>
      </c>
      <c r="BW74" s="408">
        <f t="shared" si="140"/>
        <v>0</v>
      </c>
      <c r="BX74" s="408">
        <f t="shared" si="140"/>
        <v>0</v>
      </c>
      <c r="BY74" s="408">
        <f t="shared" si="140"/>
        <v>0</v>
      </c>
      <c r="BZ74" s="408">
        <f t="shared" si="140"/>
        <v>6.4841666666666669</v>
      </c>
      <c r="CA74" s="408">
        <f t="shared" si="140"/>
        <v>0</v>
      </c>
      <c r="CB74" s="408">
        <f t="shared" si="140"/>
        <v>0</v>
      </c>
      <c r="CC74" s="408">
        <f t="shared" si="140"/>
        <v>0</v>
      </c>
      <c r="CD74" s="408">
        <f t="shared" si="140"/>
        <v>0</v>
      </c>
      <c r="CE74" s="408">
        <f t="shared" si="140"/>
        <v>0</v>
      </c>
      <c r="CF74" s="408">
        <f t="shared" si="140"/>
        <v>0</v>
      </c>
      <c r="CG74" s="408">
        <f t="shared" si="140"/>
        <v>7.1924999999999999</v>
      </c>
      <c r="CH74" s="408">
        <f t="shared" si="140"/>
        <v>0</v>
      </c>
      <c r="CI74" s="408">
        <f t="shared" si="140"/>
        <v>0</v>
      </c>
      <c r="CJ74" s="408">
        <f t="shared" si="140"/>
        <v>0</v>
      </c>
      <c r="CK74" s="408">
        <f t="shared" si="140"/>
        <v>0</v>
      </c>
      <c r="CL74" s="408">
        <f t="shared" si="140"/>
        <v>0</v>
      </c>
      <c r="CM74" s="408">
        <f t="shared" si="140"/>
        <v>0</v>
      </c>
      <c r="CN74" s="408">
        <f t="shared" ref="CN74:CZ74" si="141">SUBTOTAL(9,CN75:CN81)</f>
        <v>77.466669666666675</v>
      </c>
      <c r="CO74" s="408">
        <f t="shared" si="141"/>
        <v>0</v>
      </c>
      <c r="CP74" s="408">
        <f t="shared" si="141"/>
        <v>0</v>
      </c>
      <c r="CQ74" s="408">
        <f t="shared" si="141"/>
        <v>0</v>
      </c>
      <c r="CR74" s="408">
        <f t="shared" si="141"/>
        <v>0</v>
      </c>
      <c r="CS74" s="408">
        <f t="shared" si="141"/>
        <v>0</v>
      </c>
      <c r="CT74" s="408">
        <f t="shared" si="141"/>
        <v>0</v>
      </c>
      <c r="CU74" s="408">
        <f t="shared" si="141"/>
        <v>77.466677778666678</v>
      </c>
      <c r="CV74" s="408">
        <f t="shared" si="141"/>
        <v>0.4</v>
      </c>
      <c r="CW74" s="408">
        <f t="shared" si="141"/>
        <v>0</v>
      </c>
      <c r="CX74" s="408">
        <f t="shared" si="141"/>
        <v>0</v>
      </c>
      <c r="CY74" s="408">
        <f t="shared" si="141"/>
        <v>0</v>
      </c>
      <c r="CZ74" s="408">
        <f t="shared" si="141"/>
        <v>0</v>
      </c>
      <c r="DA74" s="683" t="s">
        <v>180</v>
      </c>
      <c r="DB74" s="116"/>
    </row>
    <row r="75" spans="1:133" ht="33" customHeight="1" x14ac:dyDescent="0.25">
      <c r="A75" s="34"/>
      <c r="B75" s="67" t="s">
        <v>1545</v>
      </c>
      <c r="C75" s="313" t="s">
        <v>1416</v>
      </c>
      <c r="D75" s="421" t="s">
        <v>1622</v>
      </c>
      <c r="E75" s="316">
        <f>'3'!AN74</f>
        <v>8.2116676666666653</v>
      </c>
      <c r="F75" s="316">
        <f>'3'!AO74</f>
        <v>8.2116766666666656</v>
      </c>
      <c r="G75" s="316">
        <f>+G76</f>
        <v>0</v>
      </c>
      <c r="H75" s="316">
        <v>0</v>
      </c>
      <c r="I75" s="316">
        <f>+I76</f>
        <v>0</v>
      </c>
      <c r="J75" s="316">
        <v>0</v>
      </c>
      <c r="K75" s="316">
        <f>+K76</f>
        <v>0</v>
      </c>
      <c r="L75" s="316">
        <v>0</v>
      </c>
      <c r="M75" s="316">
        <f>+M76</f>
        <v>0</v>
      </c>
      <c r="N75" s="316">
        <f>+N76</f>
        <v>0</v>
      </c>
      <c r="O75" s="316">
        <v>0</v>
      </c>
      <c r="P75" s="316">
        <f>+P76</f>
        <v>0</v>
      </c>
      <c r="Q75" s="316">
        <v>0</v>
      </c>
      <c r="R75" s="316">
        <f>+R76</f>
        <v>0</v>
      </c>
      <c r="S75" s="316">
        <v>0</v>
      </c>
      <c r="T75" s="316">
        <f>+T76</f>
        <v>0</v>
      </c>
      <c r="U75" s="316">
        <v>0</v>
      </c>
      <c r="V75" s="316">
        <v>0</v>
      </c>
      <c r="W75" s="316">
        <v>0</v>
      </c>
      <c r="X75" s="316">
        <v>0</v>
      </c>
      <c r="Y75" s="316">
        <v>0</v>
      </c>
      <c r="Z75" s="316">
        <v>0</v>
      </c>
      <c r="AA75" s="316">
        <v>0</v>
      </c>
      <c r="AB75" s="316">
        <v>0</v>
      </c>
      <c r="AC75" s="316">
        <v>0</v>
      </c>
      <c r="AD75" s="316">
        <v>0</v>
      </c>
      <c r="AE75" s="316">
        <v>0</v>
      </c>
      <c r="AF75" s="316">
        <v>0</v>
      </c>
      <c r="AG75" s="316">
        <v>0</v>
      </c>
      <c r="AH75" s="316">
        <v>0</v>
      </c>
      <c r="AI75" s="316">
        <v>0</v>
      </c>
      <c r="AJ75" s="316">
        <f>'3'!AF74</f>
        <v>8.211666666666666</v>
      </c>
      <c r="AK75" s="316">
        <v>0</v>
      </c>
      <c r="AL75" s="316">
        <v>0</v>
      </c>
      <c r="AM75" s="316">
        <v>0</v>
      </c>
      <c r="AN75" s="316">
        <v>0</v>
      </c>
      <c r="AO75" s="316">
        <v>0</v>
      </c>
      <c r="AP75" s="316">
        <v>0</v>
      </c>
      <c r="AQ75" s="316">
        <f>'3'!AG74</f>
        <v>1.0000000000000001E-5</v>
      </c>
      <c r="AR75" s="316">
        <v>0</v>
      </c>
      <c r="AS75" s="316">
        <v>0</v>
      </c>
      <c r="AT75" s="316">
        <v>0</v>
      </c>
      <c r="AU75" s="316">
        <v>0</v>
      </c>
      <c r="AV75" s="316"/>
      <c r="AW75" s="316"/>
      <c r="AX75" s="316">
        <v>0</v>
      </c>
      <c r="AY75" s="316"/>
      <c r="AZ75" s="316"/>
      <c r="BA75" s="316"/>
      <c r="BB75" s="316"/>
      <c r="BC75" s="316"/>
      <c r="BD75" s="316"/>
      <c r="BE75" s="316"/>
      <c r="BF75" s="316"/>
      <c r="BG75" s="316"/>
      <c r="BH75" s="316"/>
      <c r="BI75" s="316"/>
      <c r="BJ75" s="316"/>
      <c r="BK75" s="316"/>
      <c r="BL75" s="316">
        <f>'3'!AJ74</f>
        <v>9.9999999999999995E-7</v>
      </c>
      <c r="BM75" s="316"/>
      <c r="BN75" s="316"/>
      <c r="BO75" s="316"/>
      <c r="BP75" s="316"/>
      <c r="BQ75" s="316"/>
      <c r="BR75" s="316"/>
      <c r="BS75" s="316">
        <f>'3'!AK74</f>
        <v>8.211666666666666</v>
      </c>
      <c r="BT75" s="316"/>
      <c r="BU75" s="316"/>
      <c r="BV75" s="316"/>
      <c r="BW75" s="316"/>
      <c r="BX75" s="316"/>
      <c r="BY75" s="316"/>
      <c r="BZ75" s="316"/>
      <c r="CA75" s="316"/>
      <c r="CB75" s="316"/>
      <c r="CC75" s="316"/>
      <c r="CD75" s="316"/>
      <c r="CE75" s="316"/>
      <c r="CF75" s="316"/>
      <c r="CG75" s="316"/>
      <c r="CH75" s="316"/>
      <c r="CI75" s="316"/>
      <c r="CJ75" s="316"/>
      <c r="CK75" s="316"/>
      <c r="CL75" s="316"/>
      <c r="CM75" s="316">
        <v>0</v>
      </c>
      <c r="CN75" s="316">
        <f t="shared" ref="CN75:CN81" si="142">V75+AJ75+AX75+BL75+BZ75</f>
        <v>8.2116676666666653</v>
      </c>
      <c r="CO75" s="316">
        <f>W75+AK75+AY75</f>
        <v>0</v>
      </c>
      <c r="CP75" s="316">
        <f>J75+X75+AL75+AZ75</f>
        <v>0</v>
      </c>
      <c r="CQ75" s="316">
        <f>Y75+AM75+BA75</f>
        <v>0</v>
      </c>
      <c r="CR75" s="316">
        <v>0</v>
      </c>
      <c r="CS75" s="316">
        <v>0</v>
      </c>
      <c r="CT75" s="316">
        <v>0</v>
      </c>
      <c r="CU75" s="316">
        <f t="shared" ref="CU75:CU81" si="143">AC75+AQ75+BE75+BS75+CG75</f>
        <v>8.2116766666666656</v>
      </c>
      <c r="CV75" s="316">
        <v>0</v>
      </c>
      <c r="CW75" s="316">
        <v>0</v>
      </c>
      <c r="CX75" s="316">
        <v>0</v>
      </c>
      <c r="CY75" s="316">
        <v>0</v>
      </c>
      <c r="CZ75" s="316">
        <v>0</v>
      </c>
      <c r="DA75" s="173" t="str">
        <f>'3'!AP74</f>
        <v xml:space="preserve">Внесены корректировки после полученного положительного заключения Гос. Экспертизы </v>
      </c>
      <c r="DB75" s="116"/>
    </row>
    <row r="76" spans="1:133" ht="33" customHeight="1" x14ac:dyDescent="0.25">
      <c r="A76" s="34"/>
      <c r="B76" s="67" t="s">
        <v>1545</v>
      </c>
      <c r="C76" s="313" t="s">
        <v>1425</v>
      </c>
      <c r="D76" s="67" t="s">
        <v>1629</v>
      </c>
      <c r="E76" s="316">
        <f>'3'!AN75</f>
        <v>9.0766666666666662</v>
      </c>
      <c r="F76" s="316">
        <f>'3'!AO75</f>
        <v>9.0766666666666662</v>
      </c>
      <c r="G76" s="316">
        <f t="shared" ref="G76:AG76" si="144">SUBTOTAL(9,G77)</f>
        <v>0</v>
      </c>
      <c r="H76" s="316">
        <f t="shared" si="144"/>
        <v>0</v>
      </c>
      <c r="I76" s="316">
        <f t="shared" si="144"/>
        <v>0</v>
      </c>
      <c r="J76" s="316">
        <f t="shared" si="144"/>
        <v>0</v>
      </c>
      <c r="K76" s="316">
        <f t="shared" si="144"/>
        <v>0</v>
      </c>
      <c r="L76" s="316">
        <f t="shared" si="144"/>
        <v>0</v>
      </c>
      <c r="M76" s="316">
        <f t="shared" si="144"/>
        <v>0</v>
      </c>
      <c r="N76" s="316">
        <f t="shared" si="144"/>
        <v>0</v>
      </c>
      <c r="O76" s="316">
        <f t="shared" si="144"/>
        <v>0</v>
      </c>
      <c r="P76" s="316">
        <f t="shared" si="144"/>
        <v>0</v>
      </c>
      <c r="Q76" s="316">
        <f t="shared" si="144"/>
        <v>0</v>
      </c>
      <c r="R76" s="316">
        <f t="shared" si="144"/>
        <v>0</v>
      </c>
      <c r="S76" s="316">
        <f t="shared" si="144"/>
        <v>0</v>
      </c>
      <c r="T76" s="316">
        <f t="shared" si="144"/>
        <v>0</v>
      </c>
      <c r="U76" s="316">
        <f t="shared" si="144"/>
        <v>0</v>
      </c>
      <c r="V76" s="316">
        <f t="shared" si="144"/>
        <v>0</v>
      </c>
      <c r="W76" s="316">
        <f t="shared" si="144"/>
        <v>0</v>
      </c>
      <c r="X76" s="316">
        <f t="shared" si="144"/>
        <v>0</v>
      </c>
      <c r="Y76" s="316">
        <f t="shared" si="144"/>
        <v>0</v>
      </c>
      <c r="Z76" s="316">
        <f t="shared" si="144"/>
        <v>0</v>
      </c>
      <c r="AA76" s="316">
        <f t="shared" si="144"/>
        <v>0</v>
      </c>
      <c r="AB76" s="316">
        <f t="shared" si="144"/>
        <v>0</v>
      </c>
      <c r="AC76" s="316">
        <f t="shared" si="144"/>
        <v>0</v>
      </c>
      <c r="AD76" s="316">
        <f t="shared" si="144"/>
        <v>0</v>
      </c>
      <c r="AE76" s="316">
        <f t="shared" si="144"/>
        <v>0</v>
      </c>
      <c r="AF76" s="316">
        <f t="shared" si="144"/>
        <v>0</v>
      </c>
      <c r="AG76" s="316">
        <f t="shared" si="144"/>
        <v>0</v>
      </c>
      <c r="AH76" s="316"/>
      <c r="AI76" s="316"/>
      <c r="AJ76" s="316">
        <f>'3'!AF75</f>
        <v>0</v>
      </c>
      <c r="AK76" s="316"/>
      <c r="AL76" s="316"/>
      <c r="AM76" s="316"/>
      <c r="AN76" s="316"/>
      <c r="AO76" s="316"/>
      <c r="AP76" s="316"/>
      <c r="AQ76" s="316"/>
      <c r="AR76" s="316"/>
      <c r="AS76" s="316"/>
      <c r="AT76" s="316"/>
      <c r="AU76" s="316"/>
      <c r="AV76" s="316"/>
      <c r="AW76" s="316"/>
      <c r="AX76" s="316">
        <f>'3'!AH75</f>
        <v>9.0766666666666662</v>
      </c>
      <c r="AY76" s="316">
        <v>0.63</v>
      </c>
      <c r="AZ76" s="316"/>
      <c r="BA76" s="316"/>
      <c r="BB76" s="316"/>
      <c r="BC76" s="316"/>
      <c r="BD76" s="316"/>
      <c r="BE76" s="316">
        <f>'3'!AI75</f>
        <v>9.0766666666666662</v>
      </c>
      <c r="BF76" s="316"/>
      <c r="BG76" s="316"/>
      <c r="BH76" s="316"/>
      <c r="BI76" s="316"/>
      <c r="BJ76" s="316"/>
      <c r="BK76" s="316"/>
      <c r="BL76" s="316"/>
      <c r="BM76" s="316"/>
      <c r="BN76" s="316"/>
      <c r="BO76" s="316"/>
      <c r="BP76" s="316"/>
      <c r="BQ76" s="316"/>
      <c r="BR76" s="316"/>
      <c r="BS76" s="316"/>
      <c r="BT76" s="316"/>
      <c r="BU76" s="316"/>
      <c r="BV76" s="316"/>
      <c r="BW76" s="316"/>
      <c r="BX76" s="316"/>
      <c r="BY76" s="316"/>
      <c r="BZ76" s="316"/>
      <c r="CA76" s="316"/>
      <c r="CB76" s="316"/>
      <c r="CC76" s="316"/>
      <c r="CD76" s="316"/>
      <c r="CE76" s="316"/>
      <c r="CF76" s="316"/>
      <c r="CG76" s="316"/>
      <c r="CH76" s="316"/>
      <c r="CI76" s="316"/>
      <c r="CJ76" s="316"/>
      <c r="CK76" s="316"/>
      <c r="CL76" s="316"/>
      <c r="CM76" s="316"/>
      <c r="CN76" s="316">
        <f t="shared" si="142"/>
        <v>9.0766666666666662</v>
      </c>
      <c r="CO76" s="316"/>
      <c r="CP76" s="316"/>
      <c r="CQ76" s="316"/>
      <c r="CR76" s="316"/>
      <c r="CS76" s="316"/>
      <c r="CT76" s="316"/>
      <c r="CU76" s="316">
        <f t="shared" si="143"/>
        <v>9.0766666666666662</v>
      </c>
      <c r="CV76" s="316"/>
      <c r="CW76" s="316"/>
      <c r="CX76" s="316"/>
      <c r="CY76" s="316"/>
      <c r="CZ76" s="316"/>
      <c r="DA76" s="173" t="str">
        <f>'3'!AP75</f>
        <v xml:space="preserve">Внесены корректировки после полученного положительного заключения Гос. Экспертизы </v>
      </c>
      <c r="DB76" s="116"/>
    </row>
    <row r="77" spans="1:133" ht="33" customHeight="1" x14ac:dyDescent="0.25">
      <c r="B77" s="67" t="s">
        <v>1545</v>
      </c>
      <c r="C77" s="313" t="s">
        <v>1646</v>
      </c>
      <c r="D77" s="67" t="s">
        <v>1630</v>
      </c>
      <c r="E77" s="316">
        <f>'3'!AN76</f>
        <v>8.211666666666666</v>
      </c>
      <c r="F77" s="316">
        <f>'3'!AO76</f>
        <v>8.211666666666666</v>
      </c>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f>'3'!AF76</f>
        <v>0</v>
      </c>
      <c r="AK77" s="316"/>
      <c r="AL77" s="316"/>
      <c r="AM77" s="316"/>
      <c r="AN77" s="316"/>
      <c r="AO77" s="316"/>
      <c r="AP77" s="316"/>
      <c r="AQ77" s="316"/>
      <c r="AR77" s="316"/>
      <c r="AS77" s="316"/>
      <c r="AT77" s="316"/>
      <c r="AU77" s="316"/>
      <c r="AV77" s="316"/>
      <c r="AW77" s="316"/>
      <c r="AX77" s="316">
        <f>'3'!AH76</f>
        <v>0.70833333333333337</v>
      </c>
      <c r="AY77" s="316"/>
      <c r="AZ77" s="316"/>
      <c r="BA77" s="316"/>
      <c r="BB77" s="316"/>
      <c r="BC77" s="316"/>
      <c r="BD77" s="316"/>
      <c r="BE77" s="316">
        <v>9.9999999999999995E-8</v>
      </c>
      <c r="BF77" s="316"/>
      <c r="BG77" s="316"/>
      <c r="BH77" s="316"/>
      <c r="BI77" s="316"/>
      <c r="BJ77" s="316"/>
      <c r="BK77" s="316"/>
      <c r="BL77" s="316">
        <f>'3'!AJ76</f>
        <v>7.503333333333333</v>
      </c>
      <c r="BM77" s="316"/>
      <c r="BN77" s="316"/>
      <c r="BO77" s="316"/>
      <c r="BP77" s="316"/>
      <c r="BQ77" s="316"/>
      <c r="BR77" s="316"/>
      <c r="BS77" s="316">
        <f>'3'!AO76</f>
        <v>8.211666666666666</v>
      </c>
      <c r="BT77" s="316"/>
      <c r="BU77" s="316"/>
      <c r="BV77" s="316"/>
      <c r="BW77" s="316"/>
      <c r="BX77" s="316"/>
      <c r="BY77" s="316"/>
      <c r="BZ77" s="316"/>
      <c r="CA77" s="316"/>
      <c r="CB77" s="316"/>
      <c r="CC77" s="316"/>
      <c r="CD77" s="316"/>
      <c r="CE77" s="316"/>
      <c r="CF77" s="316"/>
      <c r="CG77" s="316"/>
      <c r="CH77" s="316"/>
      <c r="CI77" s="316"/>
      <c r="CJ77" s="316"/>
      <c r="CK77" s="316"/>
      <c r="CL77" s="316"/>
      <c r="CM77" s="316"/>
      <c r="CN77" s="316">
        <f t="shared" si="142"/>
        <v>8.211666666666666</v>
      </c>
      <c r="CO77" s="316">
        <f>W77+AK77+AY77</f>
        <v>0</v>
      </c>
      <c r="CP77" s="316">
        <f>J77+X77+AL77+AZ77</f>
        <v>0</v>
      </c>
      <c r="CQ77" s="316">
        <f>Y77+AM77+BA77</f>
        <v>0</v>
      </c>
      <c r="CR77" s="316"/>
      <c r="CS77" s="316"/>
      <c r="CT77" s="316"/>
      <c r="CU77" s="316">
        <f t="shared" si="143"/>
        <v>8.2116667666666654</v>
      </c>
      <c r="CV77" s="316"/>
      <c r="CW77" s="316"/>
      <c r="CX77" s="316"/>
      <c r="CY77" s="316"/>
      <c r="CZ77" s="316"/>
      <c r="DA77" s="173" t="str">
        <f>'3'!AP76</f>
        <v>Оставлено без изменения</v>
      </c>
      <c r="DB77" s="83"/>
      <c r="DC77" s="35"/>
      <c r="DD77" s="35"/>
      <c r="DE77" s="35"/>
      <c r="DF77" s="35"/>
      <c r="DG77" s="35"/>
      <c r="DH77" s="35"/>
      <c r="DI77" s="35"/>
      <c r="DJ77" s="35"/>
      <c r="DK77" s="35"/>
      <c r="DL77" s="35"/>
      <c r="DM77" s="35"/>
      <c r="DN77" s="35"/>
      <c r="DO77" s="35"/>
      <c r="DP77" s="35"/>
      <c r="DQ77" s="35"/>
      <c r="DR77" s="35"/>
      <c r="DS77" s="35"/>
      <c r="DT77" s="35"/>
      <c r="DU77" s="35"/>
      <c r="DV77" s="35"/>
      <c r="DW77" s="35"/>
      <c r="DX77" s="35"/>
    </row>
    <row r="78" spans="1:133" ht="33" customHeight="1" x14ac:dyDescent="0.25">
      <c r="A78" s="34"/>
      <c r="B78" s="67" t="s">
        <v>1545</v>
      </c>
      <c r="C78" s="313" t="s">
        <v>1427</v>
      </c>
      <c r="D78" s="67" t="s">
        <v>1631</v>
      </c>
      <c r="E78" s="316">
        <f>'3'!AN77</f>
        <v>7.1924999999999999</v>
      </c>
      <c r="F78" s="316">
        <f>'3'!AO77</f>
        <v>7.1924999999999999</v>
      </c>
      <c r="G78" s="315">
        <f t="shared" ref="G78:AG78" si="145">SUBTOTAL(9,G79:G86)</f>
        <v>0</v>
      </c>
      <c r="H78" s="315">
        <f t="shared" si="145"/>
        <v>0</v>
      </c>
      <c r="I78" s="315">
        <f t="shared" si="145"/>
        <v>0</v>
      </c>
      <c r="J78" s="315">
        <f t="shared" si="145"/>
        <v>0</v>
      </c>
      <c r="K78" s="315">
        <f t="shared" si="145"/>
        <v>0</v>
      </c>
      <c r="L78" s="315">
        <f t="shared" si="145"/>
        <v>0</v>
      </c>
      <c r="M78" s="315">
        <f t="shared" si="145"/>
        <v>0</v>
      </c>
      <c r="N78" s="315">
        <f t="shared" si="145"/>
        <v>0</v>
      </c>
      <c r="O78" s="315">
        <f t="shared" si="145"/>
        <v>0</v>
      </c>
      <c r="P78" s="315">
        <f t="shared" si="145"/>
        <v>0</v>
      </c>
      <c r="Q78" s="315">
        <f t="shared" si="145"/>
        <v>0</v>
      </c>
      <c r="R78" s="315">
        <f t="shared" si="145"/>
        <v>0</v>
      </c>
      <c r="S78" s="315">
        <f t="shared" si="145"/>
        <v>0</v>
      </c>
      <c r="T78" s="315">
        <f t="shared" si="145"/>
        <v>0</v>
      </c>
      <c r="U78" s="315">
        <f t="shared" si="145"/>
        <v>0</v>
      </c>
      <c r="V78" s="315">
        <f t="shared" si="145"/>
        <v>0</v>
      </c>
      <c r="W78" s="315">
        <f t="shared" si="145"/>
        <v>0</v>
      </c>
      <c r="X78" s="315">
        <f t="shared" si="145"/>
        <v>0</v>
      </c>
      <c r="Y78" s="315">
        <f t="shared" si="145"/>
        <v>0</v>
      </c>
      <c r="Z78" s="315">
        <f t="shared" si="145"/>
        <v>0</v>
      </c>
      <c r="AA78" s="315">
        <f t="shared" si="145"/>
        <v>0</v>
      </c>
      <c r="AB78" s="315">
        <f t="shared" si="145"/>
        <v>0</v>
      </c>
      <c r="AC78" s="315">
        <f t="shared" si="145"/>
        <v>0</v>
      </c>
      <c r="AD78" s="315">
        <f t="shared" si="145"/>
        <v>0</v>
      </c>
      <c r="AE78" s="315">
        <f t="shared" si="145"/>
        <v>0</v>
      </c>
      <c r="AF78" s="315">
        <f t="shared" si="145"/>
        <v>0</v>
      </c>
      <c r="AG78" s="315">
        <f t="shared" si="145"/>
        <v>0</v>
      </c>
      <c r="AH78" s="315"/>
      <c r="AI78" s="315"/>
      <c r="AJ78" s="316">
        <f>'3'!AF77</f>
        <v>0</v>
      </c>
      <c r="AK78" s="315"/>
      <c r="AL78" s="315"/>
      <c r="AM78" s="315"/>
      <c r="AN78" s="315"/>
      <c r="AO78" s="315"/>
      <c r="AP78" s="315"/>
      <c r="AQ78" s="315"/>
      <c r="AR78" s="315"/>
      <c r="AS78" s="315"/>
      <c r="AT78" s="315"/>
      <c r="AU78" s="315"/>
      <c r="AV78" s="315"/>
      <c r="AW78" s="315"/>
      <c r="AX78" s="316">
        <f>'3'!AH77</f>
        <v>0.70833333333333337</v>
      </c>
      <c r="AY78" s="315"/>
      <c r="AZ78" s="315"/>
      <c r="BA78" s="315"/>
      <c r="BB78" s="315"/>
      <c r="BC78" s="315"/>
      <c r="BD78" s="315"/>
      <c r="BE78" s="316">
        <v>1.0000000000000001E-9</v>
      </c>
      <c r="BF78" s="315"/>
      <c r="BG78" s="315"/>
      <c r="BH78" s="315"/>
      <c r="BI78" s="315"/>
      <c r="BJ78" s="315"/>
      <c r="BK78" s="315"/>
      <c r="BL78" s="315"/>
      <c r="BM78" s="315"/>
      <c r="BN78" s="315"/>
      <c r="BO78" s="315"/>
      <c r="BP78" s="315"/>
      <c r="BQ78" s="315"/>
      <c r="BR78" s="315"/>
      <c r="BS78" s="316"/>
      <c r="BT78" s="315"/>
      <c r="BU78" s="315"/>
      <c r="BV78" s="315"/>
      <c r="BW78" s="315"/>
      <c r="BX78" s="315"/>
      <c r="BY78" s="315"/>
      <c r="BZ78" s="316">
        <f>'3'!AL77</f>
        <v>6.4841666666666669</v>
      </c>
      <c r="CA78" s="315"/>
      <c r="CB78" s="315"/>
      <c r="CC78" s="315"/>
      <c r="CD78" s="315"/>
      <c r="CE78" s="315"/>
      <c r="CF78" s="315"/>
      <c r="CG78" s="316">
        <f>'3'!AO77</f>
        <v>7.1924999999999999</v>
      </c>
      <c r="CH78" s="315"/>
      <c r="CI78" s="315"/>
      <c r="CJ78" s="315"/>
      <c r="CK78" s="315"/>
      <c r="CL78" s="315"/>
      <c r="CM78" s="315"/>
      <c r="CN78" s="316">
        <f t="shared" si="142"/>
        <v>7.1924999999999999</v>
      </c>
      <c r="CO78" s="316">
        <f>W78+AK78+AY78</f>
        <v>0</v>
      </c>
      <c r="CP78" s="316">
        <f>J78+X78+AL78+AZ78</f>
        <v>0</v>
      </c>
      <c r="CQ78" s="316">
        <f>Y78+AM78+BA78</f>
        <v>0</v>
      </c>
      <c r="CR78" s="315">
        <f t="shared" ref="CR78:CZ78" si="146">SUBTOTAL(9,CR79:CR86)</f>
        <v>0</v>
      </c>
      <c r="CS78" s="315">
        <f t="shared" si="146"/>
        <v>0</v>
      </c>
      <c r="CT78" s="315">
        <f t="shared" si="146"/>
        <v>0</v>
      </c>
      <c r="CU78" s="316">
        <f t="shared" si="143"/>
        <v>7.192500001</v>
      </c>
      <c r="CV78" s="315">
        <f t="shared" si="146"/>
        <v>0.4</v>
      </c>
      <c r="CW78" s="315">
        <f t="shared" si="146"/>
        <v>0</v>
      </c>
      <c r="CX78" s="315">
        <f t="shared" si="146"/>
        <v>0</v>
      </c>
      <c r="CY78" s="315">
        <f t="shared" si="146"/>
        <v>0</v>
      </c>
      <c r="CZ78" s="315">
        <f t="shared" si="146"/>
        <v>0</v>
      </c>
      <c r="DA78" s="173" t="str">
        <f>'3'!AP77</f>
        <v>Оставлено без изменения</v>
      </c>
      <c r="DB78" s="116"/>
    </row>
    <row r="79" spans="1:133" ht="33" customHeight="1" x14ac:dyDescent="0.25">
      <c r="B79" s="67" t="s">
        <v>1545</v>
      </c>
      <c r="C79" s="313" t="s">
        <v>1648</v>
      </c>
      <c r="D79" s="67" t="s">
        <v>1632</v>
      </c>
      <c r="E79" s="316">
        <f>'3'!AN78</f>
        <v>8.0083333333333329</v>
      </c>
      <c r="F79" s="316">
        <f>'3'!AO78</f>
        <v>8.0083333333333329</v>
      </c>
      <c r="G79" s="315"/>
      <c r="H79" s="316">
        <f>'3'!AD82</f>
        <v>0</v>
      </c>
      <c r="I79" s="315"/>
      <c r="J79" s="315"/>
      <c r="K79" s="315"/>
      <c r="L79" s="315"/>
      <c r="M79" s="315"/>
      <c r="N79" s="315"/>
      <c r="O79" s="315"/>
      <c r="P79" s="315"/>
      <c r="Q79" s="315"/>
      <c r="R79" s="315"/>
      <c r="S79" s="315"/>
      <c r="T79" s="315"/>
      <c r="U79" s="315"/>
      <c r="V79" s="68">
        <f>'3'!AD82</f>
        <v>0</v>
      </c>
      <c r="W79" s="315"/>
      <c r="X79" s="315"/>
      <c r="Y79" s="316"/>
      <c r="Z79" s="315"/>
      <c r="AA79" s="315"/>
      <c r="AB79" s="315"/>
      <c r="AC79" s="316">
        <f>'3'!AE82</f>
        <v>0</v>
      </c>
      <c r="AD79" s="315"/>
      <c r="AE79" s="315"/>
      <c r="AF79" s="316"/>
      <c r="AG79" s="315"/>
      <c r="AH79" s="315"/>
      <c r="AI79" s="316"/>
      <c r="AJ79" s="316">
        <f>'3'!AF78</f>
        <v>0</v>
      </c>
      <c r="AK79" s="316"/>
      <c r="AL79" s="316"/>
      <c r="AM79" s="316"/>
      <c r="AN79" s="316"/>
      <c r="AO79" s="316"/>
      <c r="AP79" s="315"/>
      <c r="AQ79" s="316"/>
      <c r="AR79" s="315"/>
      <c r="AS79" s="315"/>
      <c r="AT79" s="316"/>
      <c r="AU79" s="315"/>
      <c r="AV79" s="315"/>
      <c r="AW79" s="316"/>
      <c r="AX79" s="316">
        <f>'3'!AH78</f>
        <v>0.70833333333333337</v>
      </c>
      <c r="AY79" s="316"/>
      <c r="AZ79" s="316"/>
      <c r="BA79" s="316"/>
      <c r="BB79" s="316"/>
      <c r="BC79" s="316"/>
      <c r="BD79" s="315"/>
      <c r="BE79" s="316">
        <v>1E-8</v>
      </c>
      <c r="BF79" s="315"/>
      <c r="BG79" s="315"/>
      <c r="BH79" s="315"/>
      <c r="BI79" s="315"/>
      <c r="BJ79" s="315"/>
      <c r="BK79" s="315"/>
      <c r="BL79" s="316">
        <f>'3'!AJ78</f>
        <v>7.3</v>
      </c>
      <c r="BM79" s="315"/>
      <c r="BN79" s="315"/>
      <c r="BO79" s="315"/>
      <c r="BP79" s="315"/>
      <c r="BQ79" s="315"/>
      <c r="BR79" s="315"/>
      <c r="BS79" s="316">
        <f>'3'!AO78</f>
        <v>8.0083333333333329</v>
      </c>
      <c r="BT79" s="315"/>
      <c r="BU79" s="315"/>
      <c r="BV79" s="315"/>
      <c r="BW79" s="315"/>
      <c r="BX79" s="315"/>
      <c r="BY79" s="315"/>
      <c r="BZ79" s="316">
        <f>'3'!AN82</f>
        <v>0</v>
      </c>
      <c r="CA79" s="315"/>
      <c r="CB79" s="315"/>
      <c r="CC79" s="315"/>
      <c r="CD79" s="315"/>
      <c r="CE79" s="315"/>
      <c r="CF79" s="315"/>
      <c r="CG79" s="315"/>
      <c r="CH79" s="315"/>
      <c r="CI79" s="315"/>
      <c r="CJ79" s="315"/>
      <c r="CK79" s="315"/>
      <c r="CL79" s="315"/>
      <c r="CM79" s="316"/>
      <c r="CN79" s="316">
        <f t="shared" si="142"/>
        <v>8.0083333333333329</v>
      </c>
      <c r="CO79" s="316">
        <f>W79+AK79+AY79</f>
        <v>0</v>
      </c>
      <c r="CP79" s="316">
        <f>J79+X79+AL79+AZ79</f>
        <v>0</v>
      </c>
      <c r="CQ79" s="316">
        <f>Y79+AM79+BA79</f>
        <v>0</v>
      </c>
      <c r="CR79" s="316">
        <f t="shared" ref="CR79:CS81" si="147">L79+Z79+AN79+BB79</f>
        <v>0</v>
      </c>
      <c r="CS79" s="316">
        <f t="shared" si="147"/>
        <v>0</v>
      </c>
      <c r="CT79" s="315"/>
      <c r="CU79" s="316">
        <f t="shared" si="143"/>
        <v>8.0083333433333337</v>
      </c>
      <c r="CV79" s="316">
        <f t="shared" ref="CV79:CW81" si="148">P79+AD79+AR79+BF79</f>
        <v>0</v>
      </c>
      <c r="CW79" s="316">
        <f t="shared" si="148"/>
        <v>0</v>
      </c>
      <c r="CX79" s="316">
        <f>R79+AT79+BH79</f>
        <v>0</v>
      </c>
      <c r="CY79" s="316">
        <f t="shared" ref="CY79:CZ84" si="149">S79+AG79+AU79+BI79</f>
        <v>0</v>
      </c>
      <c r="CZ79" s="316">
        <f t="shared" si="149"/>
        <v>0</v>
      </c>
      <c r="DA79" s="173" t="str">
        <f>'3'!AP78</f>
        <v>Оставлено без изменения</v>
      </c>
      <c r="DB79" s="83"/>
      <c r="DC79" s="35"/>
      <c r="DD79" s="35"/>
      <c r="DE79" s="35"/>
      <c r="DF79" s="35"/>
      <c r="DG79" s="35"/>
      <c r="DH79" s="35"/>
      <c r="DI79" s="35"/>
      <c r="DJ79" s="35"/>
      <c r="DK79" s="35"/>
      <c r="DL79" s="35"/>
      <c r="DM79" s="35"/>
      <c r="DN79" s="35"/>
      <c r="DO79" s="35"/>
      <c r="DP79" s="35"/>
      <c r="DQ79" s="35"/>
      <c r="DR79" s="35"/>
      <c r="DS79" s="35"/>
      <c r="DT79" s="35"/>
      <c r="DU79" s="35"/>
      <c r="DV79" s="35"/>
      <c r="DW79" s="35"/>
      <c r="DX79" s="35"/>
    </row>
    <row r="80" spans="1:133" ht="33" customHeight="1" x14ac:dyDescent="0.25">
      <c r="B80" s="67" t="s">
        <v>1545</v>
      </c>
      <c r="C80" s="313" t="s">
        <v>1649</v>
      </c>
      <c r="D80" s="67" t="s">
        <v>1633</v>
      </c>
      <c r="E80" s="316">
        <f>'3'!AN79</f>
        <v>13.060833333333335</v>
      </c>
      <c r="F80" s="316">
        <f>'3'!AO79</f>
        <v>13.060833333333335</v>
      </c>
      <c r="G80" s="315"/>
      <c r="H80" s="316">
        <f>'3'!AD83</f>
        <v>0</v>
      </c>
      <c r="I80" s="315"/>
      <c r="J80" s="315"/>
      <c r="K80" s="315"/>
      <c r="L80" s="315"/>
      <c r="M80" s="315"/>
      <c r="N80" s="316"/>
      <c r="O80" s="316">
        <f>'3'!AC83</f>
        <v>0</v>
      </c>
      <c r="P80" s="316"/>
      <c r="Q80" s="316"/>
      <c r="R80" s="316"/>
      <c r="S80" s="316"/>
      <c r="T80" s="316"/>
      <c r="U80" s="315"/>
      <c r="V80" s="68">
        <f>'3'!AD83</f>
        <v>0</v>
      </c>
      <c r="W80" s="315"/>
      <c r="X80" s="315"/>
      <c r="Y80" s="316"/>
      <c r="Z80" s="315"/>
      <c r="AA80" s="315"/>
      <c r="AB80" s="315"/>
      <c r="AC80" s="316">
        <f>'3'!AE83</f>
        <v>0</v>
      </c>
      <c r="AD80" s="315"/>
      <c r="AE80" s="315"/>
      <c r="AF80" s="316"/>
      <c r="AG80" s="315"/>
      <c r="AH80" s="315"/>
      <c r="AI80" s="316"/>
      <c r="AJ80" s="316">
        <f>'3'!AF79</f>
        <v>0</v>
      </c>
      <c r="AK80" s="316"/>
      <c r="AL80" s="316"/>
      <c r="AM80" s="316"/>
      <c r="AN80" s="316"/>
      <c r="AO80" s="316"/>
      <c r="AP80" s="315"/>
      <c r="AQ80" s="315"/>
      <c r="AR80" s="315"/>
      <c r="AS80" s="315"/>
      <c r="AT80" s="315"/>
      <c r="AU80" s="315"/>
      <c r="AV80" s="315"/>
      <c r="AW80" s="316"/>
      <c r="AX80" s="316">
        <f>'3'!AH79</f>
        <v>0.70833333333333337</v>
      </c>
      <c r="AY80" s="316"/>
      <c r="AZ80" s="316"/>
      <c r="BA80" s="316"/>
      <c r="BB80" s="316"/>
      <c r="BC80" s="316"/>
      <c r="BD80" s="315"/>
      <c r="BE80" s="316">
        <v>1.0000000000000001E-9</v>
      </c>
      <c r="BF80" s="315"/>
      <c r="BG80" s="315"/>
      <c r="BH80" s="315"/>
      <c r="BI80" s="315"/>
      <c r="BJ80" s="315"/>
      <c r="BK80" s="315"/>
      <c r="BL80" s="316">
        <f>'3'!AJ79</f>
        <v>12.352500000000001</v>
      </c>
      <c r="BM80" s="315"/>
      <c r="BN80" s="315"/>
      <c r="BO80" s="315"/>
      <c r="BP80" s="315"/>
      <c r="BQ80" s="315"/>
      <c r="BR80" s="315"/>
      <c r="BS80" s="316">
        <f>'3'!AO79</f>
        <v>13.060833333333335</v>
      </c>
      <c r="BT80" s="315"/>
      <c r="BU80" s="315"/>
      <c r="BV80" s="315"/>
      <c r="BW80" s="315"/>
      <c r="BX80" s="315"/>
      <c r="BY80" s="315"/>
      <c r="BZ80" s="316"/>
      <c r="CA80" s="315"/>
      <c r="CB80" s="315"/>
      <c r="CC80" s="315"/>
      <c r="CD80" s="315"/>
      <c r="CE80" s="315"/>
      <c r="CF80" s="315"/>
      <c r="CG80" s="315"/>
      <c r="CH80" s="315"/>
      <c r="CI80" s="315"/>
      <c r="CJ80" s="315"/>
      <c r="CK80" s="315"/>
      <c r="CL80" s="315"/>
      <c r="CM80" s="316"/>
      <c r="CN80" s="316">
        <f t="shared" si="142"/>
        <v>13.060833333333335</v>
      </c>
      <c r="CO80" s="316">
        <f>W80+AK80+AY80</f>
        <v>0</v>
      </c>
      <c r="CP80" s="316">
        <f>J80+X80+AL80+AZ80</f>
        <v>0</v>
      </c>
      <c r="CQ80" s="316">
        <f>Y80+AM80+BA80</f>
        <v>0</v>
      </c>
      <c r="CR80" s="316">
        <f t="shared" si="147"/>
        <v>0</v>
      </c>
      <c r="CS80" s="316">
        <f t="shared" si="147"/>
        <v>0</v>
      </c>
      <c r="CT80" s="315"/>
      <c r="CU80" s="316">
        <f t="shared" si="143"/>
        <v>13.060833334333335</v>
      </c>
      <c r="CV80" s="316">
        <f t="shared" si="148"/>
        <v>0</v>
      </c>
      <c r="CW80" s="316">
        <f t="shared" si="148"/>
        <v>0</v>
      </c>
      <c r="CX80" s="316">
        <f>R80</f>
        <v>0</v>
      </c>
      <c r="CY80" s="316">
        <f t="shared" si="149"/>
        <v>0</v>
      </c>
      <c r="CZ80" s="316">
        <f t="shared" si="149"/>
        <v>0</v>
      </c>
      <c r="DA80" s="173" t="str">
        <f>'3'!AP79</f>
        <v>Оставлено без изменения</v>
      </c>
      <c r="DB80" s="83"/>
      <c r="DC80" s="35"/>
      <c r="DD80" s="35"/>
      <c r="DE80" s="35"/>
      <c r="DF80" s="35"/>
      <c r="DG80" s="35"/>
      <c r="DH80" s="35"/>
      <c r="DI80" s="35"/>
      <c r="DJ80" s="35"/>
      <c r="DK80" s="35"/>
      <c r="DL80" s="35"/>
      <c r="DM80" s="35"/>
      <c r="DN80" s="35"/>
      <c r="DO80" s="35"/>
      <c r="DP80" s="35"/>
      <c r="DQ80" s="35"/>
      <c r="DR80" s="35"/>
      <c r="DS80" s="35"/>
      <c r="DT80" s="35"/>
      <c r="DU80" s="35"/>
      <c r="DV80" s="35"/>
      <c r="DW80" s="35"/>
      <c r="DX80" s="35"/>
    </row>
    <row r="81" spans="1:128" ht="33" customHeight="1" x14ac:dyDescent="0.25">
      <c r="B81" s="67" t="s">
        <v>1545</v>
      </c>
      <c r="C81" s="313" t="s">
        <v>1424</v>
      </c>
      <c r="D81" s="67" t="s">
        <v>1637</v>
      </c>
      <c r="E81" s="316">
        <f>'3'!AN80</f>
        <v>23.705001000000003</v>
      </c>
      <c r="F81" s="316">
        <f>'3'!AO80</f>
        <v>23.705001000000003</v>
      </c>
      <c r="G81" s="315"/>
      <c r="H81" s="316">
        <f>'3'!AD84</f>
        <v>0</v>
      </c>
      <c r="I81" s="315"/>
      <c r="J81" s="315"/>
      <c r="K81" s="315"/>
      <c r="L81" s="315"/>
      <c r="M81" s="315"/>
      <c r="N81" s="316"/>
      <c r="O81" s="316">
        <f>'3'!AC84</f>
        <v>0</v>
      </c>
      <c r="P81" s="316"/>
      <c r="Q81" s="316"/>
      <c r="R81" s="316"/>
      <c r="S81" s="316"/>
      <c r="T81" s="316"/>
      <c r="U81" s="315"/>
      <c r="V81" s="68">
        <f>'3'!AD84</f>
        <v>0</v>
      </c>
      <c r="W81" s="315"/>
      <c r="X81" s="315"/>
      <c r="Y81" s="316"/>
      <c r="Z81" s="315"/>
      <c r="AA81" s="315"/>
      <c r="AB81" s="315"/>
      <c r="AC81" s="316">
        <f>'3'!AE84</f>
        <v>0</v>
      </c>
      <c r="AD81" s="315"/>
      <c r="AE81" s="315"/>
      <c r="AF81" s="316"/>
      <c r="AG81" s="315"/>
      <c r="AH81" s="315"/>
      <c r="AI81" s="316"/>
      <c r="AJ81" s="316">
        <f>'3'!AF80</f>
        <v>9.9999999999999995E-7</v>
      </c>
      <c r="AK81" s="316"/>
      <c r="AL81" s="316"/>
      <c r="AM81" s="316"/>
      <c r="AN81" s="316"/>
      <c r="AO81" s="316"/>
      <c r="AP81" s="315"/>
      <c r="AQ81" s="316">
        <f>'3'!AG80</f>
        <v>23.705000000000002</v>
      </c>
      <c r="AR81" s="316">
        <v>0.4</v>
      </c>
      <c r="AS81" s="315"/>
      <c r="AT81" s="315"/>
      <c r="AU81" s="315"/>
      <c r="AV81" s="315"/>
      <c r="AW81" s="316"/>
      <c r="AX81" s="316">
        <f>'3'!AH84</f>
        <v>0</v>
      </c>
      <c r="AY81" s="316"/>
      <c r="AZ81" s="316"/>
      <c r="BA81" s="316"/>
      <c r="BB81" s="316"/>
      <c r="BC81" s="316"/>
      <c r="BD81" s="315"/>
      <c r="BE81" s="315"/>
      <c r="BF81" s="315"/>
      <c r="BG81" s="315"/>
      <c r="BH81" s="315"/>
      <c r="BI81" s="315"/>
      <c r="BJ81" s="315"/>
      <c r="BK81" s="315"/>
      <c r="BL81" s="316">
        <f>'3'!AN80</f>
        <v>23.705001000000003</v>
      </c>
      <c r="BM81" s="315"/>
      <c r="BN81" s="315"/>
      <c r="BO81" s="315"/>
      <c r="BP81" s="315"/>
      <c r="BQ81" s="315"/>
      <c r="BR81" s="315"/>
      <c r="BS81" s="316">
        <f>'3'!AK80</f>
        <v>9.9999999999999995E-7</v>
      </c>
      <c r="BT81" s="315"/>
      <c r="BU81" s="315"/>
      <c r="BV81" s="315"/>
      <c r="BW81" s="315"/>
      <c r="BX81" s="315"/>
      <c r="BY81" s="315"/>
      <c r="BZ81" s="316"/>
      <c r="CA81" s="315"/>
      <c r="CB81" s="315"/>
      <c r="CC81" s="315"/>
      <c r="CD81" s="315"/>
      <c r="CE81" s="315"/>
      <c r="CF81" s="315"/>
      <c r="CG81" s="315"/>
      <c r="CH81" s="315"/>
      <c r="CI81" s="315"/>
      <c r="CJ81" s="315"/>
      <c r="CK81" s="315"/>
      <c r="CL81" s="315"/>
      <c r="CM81" s="316"/>
      <c r="CN81" s="316">
        <f t="shared" si="142"/>
        <v>23.705002000000004</v>
      </c>
      <c r="CO81" s="316">
        <f>W81+AK81+AY81</f>
        <v>0</v>
      </c>
      <c r="CP81" s="316">
        <f>J81+X81+AL81+AZ81</f>
        <v>0</v>
      </c>
      <c r="CQ81" s="316">
        <f>Y81+AM81+BA81</f>
        <v>0</v>
      </c>
      <c r="CR81" s="316">
        <f t="shared" si="147"/>
        <v>0</v>
      </c>
      <c r="CS81" s="316">
        <f t="shared" si="147"/>
        <v>0</v>
      </c>
      <c r="CT81" s="315"/>
      <c r="CU81" s="316">
        <f t="shared" si="143"/>
        <v>23.705001000000003</v>
      </c>
      <c r="CV81" s="316">
        <f t="shared" si="148"/>
        <v>0.4</v>
      </c>
      <c r="CW81" s="316">
        <f t="shared" si="148"/>
        <v>0</v>
      </c>
      <c r="CX81" s="316">
        <f>R81</f>
        <v>0</v>
      </c>
      <c r="CY81" s="316">
        <f t="shared" si="149"/>
        <v>0</v>
      </c>
      <c r="CZ81" s="316">
        <f t="shared" si="149"/>
        <v>0</v>
      </c>
      <c r="DA81" s="173" t="str">
        <f>'3'!AP80</f>
        <v>Перемещен на другой год</v>
      </c>
      <c r="DB81" s="83"/>
      <c r="DC81" s="35"/>
      <c r="DD81" s="35"/>
      <c r="DE81" s="35"/>
      <c r="DF81" s="35"/>
      <c r="DG81" s="35"/>
      <c r="DH81" s="35"/>
      <c r="DI81" s="35"/>
      <c r="DJ81" s="35"/>
      <c r="DK81" s="35"/>
      <c r="DL81" s="35"/>
      <c r="DM81" s="35"/>
      <c r="DN81" s="35"/>
      <c r="DO81" s="35"/>
      <c r="DP81" s="35"/>
      <c r="DQ81" s="35"/>
      <c r="DR81" s="35"/>
      <c r="DS81" s="35"/>
      <c r="DT81" s="35"/>
      <c r="DU81" s="35"/>
      <c r="DV81" s="35"/>
      <c r="DW81" s="35"/>
      <c r="DX81" s="35"/>
    </row>
    <row r="82" spans="1:128" ht="48" customHeight="1" x14ac:dyDescent="0.25">
      <c r="B82" s="416" t="s">
        <v>122</v>
      </c>
      <c r="C82" s="417" t="s">
        <v>140</v>
      </c>
      <c r="D82" s="416" t="s">
        <v>93</v>
      </c>
      <c r="E82" s="404">
        <f>'3'!L85</f>
        <v>0</v>
      </c>
      <c r="F82" s="404">
        <f>'3'!AC85+'3'!AA85</f>
        <v>0</v>
      </c>
      <c r="G82" s="631"/>
      <c r="H82" s="404">
        <f>'3'!AD85</f>
        <v>0</v>
      </c>
      <c r="I82" s="612"/>
      <c r="J82" s="612"/>
      <c r="K82" s="612"/>
      <c r="L82" s="612"/>
      <c r="M82" s="612"/>
      <c r="N82" s="612"/>
      <c r="O82" s="612">
        <f>'3'!AC85</f>
        <v>0</v>
      </c>
      <c r="P82" s="612"/>
      <c r="Q82" s="612"/>
      <c r="R82" s="612"/>
      <c r="S82" s="612"/>
      <c r="T82" s="612"/>
      <c r="U82" s="631"/>
      <c r="V82" s="612">
        <f>'3'!AD85</f>
        <v>0</v>
      </c>
      <c r="W82" s="612"/>
      <c r="X82" s="612"/>
      <c r="Y82" s="612"/>
      <c r="Z82" s="612"/>
      <c r="AA82" s="612"/>
      <c r="AB82" s="612"/>
      <c r="AC82" s="612">
        <f>'3'!AE85</f>
        <v>0</v>
      </c>
      <c r="AD82" s="612"/>
      <c r="AE82" s="612"/>
      <c r="AF82" s="612"/>
      <c r="AG82" s="612"/>
      <c r="AH82" s="612"/>
      <c r="AI82" s="631"/>
      <c r="AJ82" s="404">
        <f>'3'!AF85</f>
        <v>0</v>
      </c>
      <c r="AK82" s="612"/>
      <c r="AL82" s="612"/>
      <c r="AM82" s="612"/>
      <c r="AN82" s="612"/>
      <c r="AO82" s="612"/>
      <c r="AP82" s="612"/>
      <c r="AQ82" s="612"/>
      <c r="AR82" s="612"/>
      <c r="AS82" s="612"/>
      <c r="AT82" s="612"/>
      <c r="AU82" s="612"/>
      <c r="AV82" s="612"/>
      <c r="AW82" s="631"/>
      <c r="AX82" s="404">
        <f>'3'!AH85</f>
        <v>0</v>
      </c>
      <c r="AY82" s="612"/>
      <c r="AZ82" s="612"/>
      <c r="BA82" s="612"/>
      <c r="BB82" s="612"/>
      <c r="BC82" s="612"/>
      <c r="BD82" s="631"/>
      <c r="BE82" s="612"/>
      <c r="BF82" s="612"/>
      <c r="BG82" s="612"/>
      <c r="BH82" s="612"/>
      <c r="BI82" s="612"/>
      <c r="BJ82" s="612"/>
      <c r="BK82" s="612"/>
      <c r="BL82" s="612"/>
      <c r="BM82" s="612"/>
      <c r="BN82" s="612"/>
      <c r="BO82" s="612"/>
      <c r="BP82" s="612"/>
      <c r="BQ82" s="612"/>
      <c r="BR82" s="612"/>
      <c r="BS82" s="612"/>
      <c r="BT82" s="612"/>
      <c r="BU82" s="612"/>
      <c r="BV82" s="612"/>
      <c r="BW82" s="612"/>
      <c r="BX82" s="612"/>
      <c r="BY82" s="612"/>
      <c r="BZ82" s="612"/>
      <c r="CA82" s="612"/>
      <c r="CB82" s="612"/>
      <c r="CC82" s="612"/>
      <c r="CD82" s="612"/>
      <c r="CE82" s="612"/>
      <c r="CF82" s="612"/>
      <c r="CG82" s="612"/>
      <c r="CH82" s="612"/>
      <c r="CI82" s="612"/>
      <c r="CJ82" s="612"/>
      <c r="CK82" s="612"/>
      <c r="CL82" s="612"/>
      <c r="CM82" s="612"/>
      <c r="CN82" s="404">
        <f>V82+AJ82+AX82+BL82+BZ82</f>
        <v>0</v>
      </c>
      <c r="CO82" s="612">
        <f t="shared" ref="CO82:CS83" si="150">I82+W82+AK82+AY82</f>
        <v>0</v>
      </c>
      <c r="CP82" s="612">
        <f t="shared" si="150"/>
        <v>0</v>
      </c>
      <c r="CQ82" s="612">
        <f t="shared" si="150"/>
        <v>0</v>
      </c>
      <c r="CR82" s="612">
        <f t="shared" si="150"/>
        <v>0</v>
      </c>
      <c r="CS82" s="612">
        <f t="shared" si="150"/>
        <v>0</v>
      </c>
      <c r="CT82" s="684">
        <v>0</v>
      </c>
      <c r="CU82" s="404">
        <f>O82</f>
        <v>0</v>
      </c>
      <c r="CV82" s="404">
        <f>P82</f>
        <v>0</v>
      </c>
      <c r="CW82" s="404">
        <f>Q82+AE82+AS82+BG82</f>
        <v>0</v>
      </c>
      <c r="CX82" s="404">
        <f>R82</f>
        <v>0</v>
      </c>
      <c r="CY82" s="404">
        <f t="shared" si="149"/>
        <v>0</v>
      </c>
      <c r="CZ82" s="404">
        <f t="shared" si="149"/>
        <v>0</v>
      </c>
      <c r="DA82" s="612" t="s">
        <v>180</v>
      </c>
      <c r="DB82" s="83"/>
      <c r="DC82" s="35"/>
      <c r="DD82" s="35"/>
      <c r="DE82" s="35"/>
      <c r="DF82" s="35"/>
      <c r="DG82" s="35"/>
      <c r="DH82" s="35"/>
      <c r="DI82" s="35"/>
      <c r="DJ82" s="35"/>
      <c r="DK82" s="35"/>
      <c r="DL82" s="35"/>
      <c r="DM82" s="35"/>
      <c r="DN82" s="35"/>
      <c r="DO82" s="35"/>
      <c r="DP82" s="35"/>
      <c r="DQ82" s="35"/>
      <c r="DR82" s="35"/>
      <c r="DS82" s="35"/>
      <c r="DT82" s="35"/>
      <c r="DU82" s="35"/>
      <c r="DV82" s="35"/>
      <c r="DW82" s="35"/>
      <c r="DX82" s="35"/>
    </row>
    <row r="83" spans="1:128" ht="42" customHeight="1" x14ac:dyDescent="0.25">
      <c r="B83" s="397" t="s">
        <v>1546</v>
      </c>
      <c r="C83" s="398" t="s">
        <v>142</v>
      </c>
      <c r="D83" s="397" t="s">
        <v>93</v>
      </c>
      <c r="E83" s="400">
        <f>'3'!L86</f>
        <v>0</v>
      </c>
      <c r="F83" s="400">
        <f>'3'!AC86+'3'!AA86</f>
        <v>0</v>
      </c>
      <c r="G83" s="624"/>
      <c r="H83" s="400">
        <f>'3'!AD86</f>
        <v>0</v>
      </c>
      <c r="I83" s="610"/>
      <c r="J83" s="610"/>
      <c r="K83" s="610"/>
      <c r="L83" s="610"/>
      <c r="M83" s="610"/>
      <c r="N83" s="610"/>
      <c r="O83" s="610"/>
      <c r="P83" s="610"/>
      <c r="Q83" s="610"/>
      <c r="R83" s="610"/>
      <c r="S83" s="610"/>
      <c r="T83" s="610"/>
      <c r="U83" s="624"/>
      <c r="V83" s="610">
        <f>'3'!AD86</f>
        <v>0</v>
      </c>
      <c r="W83" s="610"/>
      <c r="X83" s="610"/>
      <c r="Y83" s="610"/>
      <c r="Z83" s="610"/>
      <c r="AA83" s="610"/>
      <c r="AB83" s="610"/>
      <c r="AC83" s="610">
        <f>'3'!AE86</f>
        <v>0</v>
      </c>
      <c r="AD83" s="610"/>
      <c r="AE83" s="610"/>
      <c r="AF83" s="610"/>
      <c r="AG83" s="610"/>
      <c r="AH83" s="610"/>
      <c r="AI83" s="624"/>
      <c r="AJ83" s="400">
        <f>'3'!AF86</f>
        <v>0</v>
      </c>
      <c r="AK83" s="610"/>
      <c r="AL83" s="610"/>
      <c r="AM83" s="610"/>
      <c r="AN83" s="610"/>
      <c r="AO83" s="610"/>
      <c r="AP83" s="610"/>
      <c r="AQ83" s="610">
        <f>'3'!AA86+'3'!AC86</f>
        <v>0</v>
      </c>
      <c r="AR83" s="610">
        <f>AK83</f>
        <v>0</v>
      </c>
      <c r="AS83" s="610"/>
      <c r="AT83" s="610">
        <f>AM83</f>
        <v>0</v>
      </c>
      <c r="AU83" s="610"/>
      <c r="AV83" s="610"/>
      <c r="AW83" s="624"/>
      <c r="AX83" s="400">
        <f>'3'!AH86</f>
        <v>0</v>
      </c>
      <c r="AY83" s="610"/>
      <c r="AZ83" s="610"/>
      <c r="BA83" s="610"/>
      <c r="BB83" s="610"/>
      <c r="BC83" s="610"/>
      <c r="BD83" s="624"/>
      <c r="BE83" s="610"/>
      <c r="BF83" s="610"/>
      <c r="BG83" s="610"/>
      <c r="BH83" s="610"/>
      <c r="BI83" s="610"/>
      <c r="BJ83" s="610"/>
      <c r="BK83" s="610"/>
      <c r="BL83" s="610">
        <f>'3'!AN86</f>
        <v>0</v>
      </c>
      <c r="BM83" s="610"/>
      <c r="BN83" s="610"/>
      <c r="BO83" s="610"/>
      <c r="BP83" s="610"/>
      <c r="BQ83" s="610"/>
      <c r="BR83" s="610"/>
      <c r="BS83" s="610"/>
      <c r="BT83" s="610"/>
      <c r="BU83" s="610"/>
      <c r="BV83" s="610"/>
      <c r="BW83" s="610"/>
      <c r="BX83" s="610"/>
      <c r="BY83" s="610"/>
      <c r="BZ83" s="610"/>
      <c r="CA83" s="610"/>
      <c r="CB83" s="610"/>
      <c r="CC83" s="610"/>
      <c r="CD83" s="610"/>
      <c r="CE83" s="610"/>
      <c r="CF83" s="610"/>
      <c r="CG83" s="610"/>
      <c r="CH83" s="610"/>
      <c r="CI83" s="610"/>
      <c r="CJ83" s="610"/>
      <c r="CK83" s="610"/>
      <c r="CL83" s="610"/>
      <c r="CM83" s="610"/>
      <c r="CN83" s="400">
        <f>V83+AJ83+AX83+BL83+BZ83</f>
        <v>0</v>
      </c>
      <c r="CO83" s="610">
        <f t="shared" si="150"/>
        <v>0</v>
      </c>
      <c r="CP83" s="610">
        <f t="shared" si="150"/>
        <v>0</v>
      </c>
      <c r="CQ83" s="610">
        <f t="shared" si="150"/>
        <v>0</v>
      </c>
      <c r="CR83" s="610">
        <f t="shared" si="150"/>
        <v>0</v>
      </c>
      <c r="CS83" s="610">
        <f t="shared" si="150"/>
        <v>0</v>
      </c>
      <c r="CT83" s="685">
        <v>0</v>
      </c>
      <c r="CU83" s="400">
        <f>AQ83+BE83</f>
        <v>0</v>
      </c>
      <c r="CV83" s="400">
        <f>P83+AD83+AR83+BF83</f>
        <v>0</v>
      </c>
      <c r="CW83" s="400">
        <f>Q83+AE83+AS83+BG83</f>
        <v>0</v>
      </c>
      <c r="CX83" s="400">
        <f>R83+AF83+AT83+BH83</f>
        <v>0</v>
      </c>
      <c r="CY83" s="400">
        <f t="shared" si="149"/>
        <v>0</v>
      </c>
      <c r="CZ83" s="400">
        <f t="shared" si="149"/>
        <v>0</v>
      </c>
      <c r="DA83" s="610" t="s">
        <v>180</v>
      </c>
      <c r="DB83" s="83"/>
      <c r="DC83" s="35"/>
      <c r="DD83" s="35"/>
      <c r="DE83" s="35"/>
      <c r="DF83" s="35"/>
      <c r="DG83" s="35"/>
      <c r="DH83" s="35"/>
      <c r="DI83" s="35"/>
      <c r="DJ83" s="35"/>
      <c r="DK83" s="35"/>
      <c r="DL83" s="35"/>
      <c r="DM83" s="35"/>
      <c r="DN83" s="35"/>
      <c r="DO83" s="35"/>
      <c r="DP83" s="35"/>
      <c r="DQ83" s="35"/>
      <c r="DR83" s="35"/>
      <c r="DS83" s="35"/>
      <c r="DT83" s="35"/>
      <c r="DU83" s="35"/>
      <c r="DV83" s="35"/>
      <c r="DW83" s="35"/>
      <c r="DX83" s="35"/>
    </row>
    <row r="84" spans="1:128" ht="42" customHeight="1" x14ac:dyDescent="0.25">
      <c r="B84" s="397" t="s">
        <v>1547</v>
      </c>
      <c r="C84" s="398" t="s">
        <v>144</v>
      </c>
      <c r="D84" s="397" t="s">
        <v>93</v>
      </c>
      <c r="E84" s="400">
        <f>'3'!L87</f>
        <v>0</v>
      </c>
      <c r="F84" s="400">
        <f>'3'!AC87+'3'!AA87</f>
        <v>0</v>
      </c>
      <c r="G84" s="408"/>
      <c r="H84" s="400">
        <f>'3'!AD87</f>
        <v>0</v>
      </c>
      <c r="I84" s="408"/>
      <c r="J84" s="408"/>
      <c r="K84" s="408"/>
      <c r="L84" s="408"/>
      <c r="M84" s="408"/>
      <c r="N84" s="400"/>
      <c r="O84" s="400">
        <f>'3'!AC87</f>
        <v>0</v>
      </c>
      <c r="P84" s="400"/>
      <c r="Q84" s="400"/>
      <c r="R84" s="400"/>
      <c r="S84" s="400"/>
      <c r="T84" s="400"/>
      <c r="U84" s="408"/>
      <c r="V84" s="610">
        <f>'3'!AD87</f>
        <v>0</v>
      </c>
      <c r="W84" s="408"/>
      <c r="X84" s="408"/>
      <c r="Y84" s="408"/>
      <c r="Z84" s="408"/>
      <c r="AA84" s="408"/>
      <c r="AB84" s="408"/>
      <c r="AC84" s="400">
        <f>'3'!AE87</f>
        <v>0</v>
      </c>
      <c r="AD84" s="408"/>
      <c r="AE84" s="408"/>
      <c r="AF84" s="400"/>
      <c r="AG84" s="408"/>
      <c r="AH84" s="408"/>
      <c r="AI84" s="400"/>
      <c r="AJ84" s="400">
        <f>'3'!AF87</f>
        <v>0</v>
      </c>
      <c r="AK84" s="400"/>
      <c r="AL84" s="400"/>
      <c r="AM84" s="400"/>
      <c r="AN84" s="400"/>
      <c r="AO84" s="400"/>
      <c r="AP84" s="408"/>
      <c r="AQ84" s="610">
        <f>'3'!AG87</f>
        <v>0</v>
      </c>
      <c r="AR84" s="408"/>
      <c r="AS84" s="408"/>
      <c r="AT84" s="400">
        <v>0</v>
      </c>
      <c r="AU84" s="408"/>
      <c r="AV84" s="408"/>
      <c r="AW84" s="400"/>
      <c r="AX84" s="400"/>
      <c r="AY84" s="400"/>
      <c r="AZ84" s="400"/>
      <c r="BA84" s="400"/>
      <c r="BB84" s="400"/>
      <c r="BC84" s="400"/>
      <c r="BD84" s="408"/>
      <c r="BE84" s="408"/>
      <c r="BF84" s="408"/>
      <c r="BG84" s="408"/>
      <c r="BH84" s="408"/>
      <c r="BI84" s="408"/>
      <c r="BJ84" s="408"/>
      <c r="BK84" s="408"/>
      <c r="BL84" s="400">
        <f>'3'!AN87</f>
        <v>0</v>
      </c>
      <c r="BM84" s="408"/>
      <c r="BN84" s="408"/>
      <c r="BO84" s="408"/>
      <c r="BP84" s="408"/>
      <c r="BQ84" s="408"/>
      <c r="BR84" s="408"/>
      <c r="BS84" s="408"/>
      <c r="BT84" s="408"/>
      <c r="BU84" s="408"/>
      <c r="BV84" s="408"/>
      <c r="BW84" s="408"/>
      <c r="BX84" s="408"/>
      <c r="BY84" s="408"/>
      <c r="BZ84" s="400"/>
      <c r="CA84" s="408"/>
      <c r="CB84" s="408"/>
      <c r="CC84" s="408"/>
      <c r="CD84" s="408"/>
      <c r="CE84" s="408"/>
      <c r="CF84" s="408"/>
      <c r="CG84" s="408"/>
      <c r="CH84" s="408"/>
      <c r="CI84" s="408"/>
      <c r="CJ84" s="408"/>
      <c r="CK84" s="408"/>
      <c r="CL84" s="408"/>
      <c r="CM84" s="400"/>
      <c r="CN84" s="400">
        <f>V84+AJ84+AX84+BL84+BZ84</f>
        <v>0</v>
      </c>
      <c r="CO84" s="400">
        <f>I84+W84+AK84+AY84</f>
        <v>0</v>
      </c>
      <c r="CP84" s="400">
        <f>J84+X84+AL84+AZ84</f>
        <v>0</v>
      </c>
      <c r="CQ84" s="400">
        <f>K84+Y84+AM84+BA84</f>
        <v>0</v>
      </c>
      <c r="CR84" s="400">
        <f>L84+Z84+AN84+BB84</f>
        <v>0</v>
      </c>
      <c r="CS84" s="400">
        <f>M84+AA84+AO84+BC84</f>
        <v>0</v>
      </c>
      <c r="CT84" s="685">
        <v>0</v>
      </c>
      <c r="CU84" s="400">
        <f>O84</f>
        <v>0</v>
      </c>
      <c r="CV84" s="400">
        <f>P84+AD84+AR84+BF84</f>
        <v>0</v>
      </c>
      <c r="CW84" s="400">
        <f>Q84+AE84+AS84+BG84</f>
        <v>0</v>
      </c>
      <c r="CX84" s="400">
        <f>R84</f>
        <v>0</v>
      </c>
      <c r="CY84" s="400">
        <f t="shared" si="149"/>
        <v>0</v>
      </c>
      <c r="CZ84" s="400">
        <f t="shared" si="149"/>
        <v>0</v>
      </c>
      <c r="DA84" s="610" t="s">
        <v>180</v>
      </c>
      <c r="DB84" s="83"/>
      <c r="DC84" s="35"/>
      <c r="DD84" s="35"/>
      <c r="DE84" s="35"/>
      <c r="DF84" s="35"/>
      <c r="DG84" s="35"/>
      <c r="DH84" s="35"/>
      <c r="DI84" s="35"/>
      <c r="DJ84" s="35"/>
      <c r="DK84" s="35"/>
      <c r="DL84" s="35"/>
      <c r="DM84" s="35"/>
      <c r="DN84" s="35"/>
      <c r="DO84" s="35"/>
      <c r="DP84" s="35"/>
      <c r="DQ84" s="35"/>
      <c r="DR84" s="35"/>
      <c r="DS84" s="35"/>
      <c r="DT84" s="35"/>
      <c r="DU84" s="35"/>
      <c r="DV84" s="35"/>
      <c r="DW84" s="35"/>
      <c r="DX84" s="35"/>
    </row>
    <row r="85" spans="1:128" ht="48" customHeight="1" x14ac:dyDescent="0.25">
      <c r="B85" s="416" t="s">
        <v>709</v>
      </c>
      <c r="C85" s="417" t="s">
        <v>146</v>
      </c>
      <c r="D85" s="416" t="s">
        <v>93</v>
      </c>
      <c r="E85" s="404">
        <f>'3'!L88</f>
        <v>0</v>
      </c>
      <c r="F85" s="404">
        <f>'3'!AC88+'3'!AA88</f>
        <v>0</v>
      </c>
      <c r="G85" s="405"/>
      <c r="H85" s="404">
        <f>'3'!AD88</f>
        <v>0</v>
      </c>
      <c r="I85" s="405"/>
      <c r="J85" s="405"/>
      <c r="K85" s="405"/>
      <c r="L85" s="405"/>
      <c r="M85" s="405"/>
      <c r="N85" s="404"/>
      <c r="O85" s="404">
        <f>'3'!AC88</f>
        <v>0</v>
      </c>
      <c r="P85" s="404"/>
      <c r="Q85" s="404"/>
      <c r="R85" s="404"/>
      <c r="S85" s="404"/>
      <c r="T85" s="404"/>
      <c r="U85" s="405"/>
      <c r="V85" s="612">
        <f>'3'!AD88</f>
        <v>0</v>
      </c>
      <c r="W85" s="405"/>
      <c r="X85" s="405"/>
      <c r="Y85" s="405"/>
      <c r="Z85" s="405"/>
      <c r="AA85" s="405"/>
      <c r="AB85" s="405"/>
      <c r="AC85" s="404"/>
      <c r="AD85" s="405"/>
      <c r="AE85" s="405"/>
      <c r="AF85" s="404"/>
      <c r="AG85" s="405"/>
      <c r="AH85" s="405"/>
      <c r="AI85" s="404"/>
      <c r="AJ85" s="404">
        <f>'3'!AF88</f>
        <v>0</v>
      </c>
      <c r="AK85" s="404"/>
      <c r="AL85" s="404"/>
      <c r="AM85" s="404"/>
      <c r="AN85" s="404"/>
      <c r="AO85" s="404"/>
      <c r="AP85" s="405"/>
      <c r="AQ85" s="612"/>
      <c r="AR85" s="405"/>
      <c r="AS85" s="405"/>
      <c r="AT85" s="404"/>
      <c r="AU85" s="405"/>
      <c r="AV85" s="405"/>
      <c r="AW85" s="404"/>
      <c r="AX85" s="404">
        <f>'3'!AH88</f>
        <v>0</v>
      </c>
      <c r="AY85" s="404"/>
      <c r="AZ85" s="404"/>
      <c r="BA85" s="404"/>
      <c r="BB85" s="404"/>
      <c r="BC85" s="404"/>
      <c r="BD85" s="405"/>
      <c r="BE85" s="405"/>
      <c r="BF85" s="405"/>
      <c r="BG85" s="405"/>
      <c r="BH85" s="405"/>
      <c r="BI85" s="405"/>
      <c r="BJ85" s="405"/>
      <c r="BK85" s="405"/>
      <c r="BL85" s="405"/>
      <c r="BM85" s="405"/>
      <c r="BN85" s="405"/>
      <c r="BO85" s="405"/>
      <c r="BP85" s="405"/>
      <c r="BQ85" s="405"/>
      <c r="BR85" s="405"/>
      <c r="BS85" s="405"/>
      <c r="BT85" s="405"/>
      <c r="BU85" s="405"/>
      <c r="BV85" s="405"/>
      <c r="BW85" s="405"/>
      <c r="BX85" s="405"/>
      <c r="BY85" s="405"/>
      <c r="BZ85" s="404">
        <f>'3'!AN88</f>
        <v>0</v>
      </c>
      <c r="CA85" s="405"/>
      <c r="CB85" s="405"/>
      <c r="CC85" s="405"/>
      <c r="CD85" s="405"/>
      <c r="CE85" s="405"/>
      <c r="CF85" s="405"/>
      <c r="CG85" s="405"/>
      <c r="CH85" s="405"/>
      <c r="CI85" s="405"/>
      <c r="CJ85" s="405"/>
      <c r="CK85" s="405"/>
      <c r="CL85" s="405"/>
      <c r="CM85" s="404"/>
      <c r="CN85" s="404">
        <f>V85+AJ85+AX85+BL85+BZ85</f>
        <v>0</v>
      </c>
      <c r="CO85" s="404"/>
      <c r="CP85" s="404"/>
      <c r="CQ85" s="404"/>
      <c r="CR85" s="404"/>
      <c r="CS85" s="404"/>
      <c r="CT85" s="684"/>
      <c r="CU85" s="404">
        <f>O85</f>
        <v>0</v>
      </c>
      <c r="CV85" s="404"/>
      <c r="CW85" s="404"/>
      <c r="CX85" s="404">
        <f>R85</f>
        <v>0</v>
      </c>
      <c r="CY85" s="404"/>
      <c r="CZ85" s="404"/>
      <c r="DA85" s="634" t="s">
        <v>180</v>
      </c>
      <c r="DB85" s="83"/>
      <c r="DC85" s="35"/>
      <c r="DD85" s="35"/>
      <c r="DE85" s="35"/>
      <c r="DF85" s="35"/>
      <c r="DG85" s="35"/>
      <c r="DH85" s="35"/>
      <c r="DI85" s="35"/>
      <c r="DJ85" s="35"/>
      <c r="DK85" s="35"/>
      <c r="DL85" s="35"/>
      <c r="DM85" s="35"/>
      <c r="DN85" s="35"/>
      <c r="DO85" s="35"/>
      <c r="DP85" s="35"/>
      <c r="DQ85" s="35"/>
      <c r="DR85" s="35"/>
      <c r="DS85" s="35"/>
      <c r="DT85" s="35"/>
      <c r="DU85" s="35"/>
      <c r="DV85" s="35"/>
      <c r="DW85" s="35"/>
      <c r="DX85" s="35"/>
    </row>
    <row r="86" spans="1:128" ht="48" customHeight="1" x14ac:dyDescent="0.25">
      <c r="B86" s="415" t="s">
        <v>710</v>
      </c>
      <c r="C86" s="602" t="s">
        <v>164</v>
      </c>
      <c r="D86" s="601" t="s">
        <v>93</v>
      </c>
      <c r="E86" s="404">
        <f>'3'!L89</f>
        <v>0</v>
      </c>
      <c r="F86" s="404">
        <v>0</v>
      </c>
      <c r="G86" s="405"/>
      <c r="H86" s="404">
        <f>'3'!AD89</f>
        <v>0</v>
      </c>
      <c r="I86" s="405"/>
      <c r="J86" s="405"/>
      <c r="K86" s="405"/>
      <c r="L86" s="405"/>
      <c r="M86" s="405"/>
      <c r="N86" s="404"/>
      <c r="O86" s="404">
        <v>0</v>
      </c>
      <c r="P86" s="404"/>
      <c r="Q86" s="404"/>
      <c r="R86" s="404"/>
      <c r="S86" s="404"/>
      <c r="T86" s="404"/>
      <c r="U86" s="405"/>
      <c r="V86" s="612">
        <f>'3'!AD89</f>
        <v>0</v>
      </c>
      <c r="W86" s="405"/>
      <c r="X86" s="405"/>
      <c r="Y86" s="405"/>
      <c r="Z86" s="405"/>
      <c r="AA86" s="405"/>
      <c r="AB86" s="405"/>
      <c r="AC86" s="404"/>
      <c r="AD86" s="405"/>
      <c r="AE86" s="405"/>
      <c r="AF86" s="404"/>
      <c r="AG86" s="405"/>
      <c r="AH86" s="405"/>
      <c r="AI86" s="404"/>
      <c r="AJ86" s="404">
        <f>'3'!AF89</f>
        <v>0</v>
      </c>
      <c r="AK86" s="404"/>
      <c r="AL86" s="404"/>
      <c r="AM86" s="404"/>
      <c r="AN86" s="404"/>
      <c r="AO86" s="404"/>
      <c r="AP86" s="405"/>
      <c r="AQ86" s="612"/>
      <c r="AR86" s="405"/>
      <c r="AS86" s="405"/>
      <c r="AT86" s="404"/>
      <c r="AU86" s="405"/>
      <c r="AV86" s="405"/>
      <c r="AW86" s="404"/>
      <c r="AX86" s="404">
        <f>'3'!AH89</f>
        <v>0</v>
      </c>
      <c r="AY86" s="404"/>
      <c r="AZ86" s="404"/>
      <c r="BA86" s="404"/>
      <c r="BB86" s="404"/>
      <c r="BC86" s="404"/>
      <c r="BD86" s="405"/>
      <c r="BE86" s="405"/>
      <c r="BF86" s="405"/>
      <c r="BG86" s="405"/>
      <c r="BH86" s="405"/>
      <c r="BI86" s="405"/>
      <c r="BJ86" s="405"/>
      <c r="BK86" s="405"/>
      <c r="BL86" s="405"/>
      <c r="BM86" s="405"/>
      <c r="BN86" s="405"/>
      <c r="BO86" s="405"/>
      <c r="BP86" s="405"/>
      <c r="BQ86" s="405"/>
      <c r="BR86" s="405"/>
      <c r="BS86" s="405"/>
      <c r="BT86" s="405"/>
      <c r="BU86" s="405"/>
      <c r="BV86" s="405"/>
      <c r="BW86" s="405"/>
      <c r="BX86" s="405"/>
      <c r="BY86" s="405"/>
      <c r="BZ86" s="404">
        <f>'3'!AN89</f>
        <v>0</v>
      </c>
      <c r="CA86" s="405"/>
      <c r="CB86" s="405"/>
      <c r="CC86" s="405"/>
      <c r="CD86" s="405"/>
      <c r="CE86" s="405"/>
      <c r="CF86" s="405"/>
      <c r="CG86" s="405"/>
      <c r="CH86" s="405"/>
      <c r="CI86" s="405"/>
      <c r="CJ86" s="405"/>
      <c r="CK86" s="405"/>
      <c r="CL86" s="405"/>
      <c r="CM86" s="404"/>
      <c r="CN86" s="404">
        <f>V86+AJ86+AX86+BL86+BZ86</f>
        <v>0</v>
      </c>
      <c r="CO86" s="404"/>
      <c r="CP86" s="404"/>
      <c r="CQ86" s="404"/>
      <c r="CR86" s="404"/>
      <c r="CS86" s="404"/>
      <c r="CT86" s="684"/>
      <c r="CU86" s="404"/>
      <c r="CV86" s="404"/>
      <c r="CW86" s="404"/>
      <c r="CX86" s="404"/>
      <c r="CY86" s="404"/>
      <c r="CZ86" s="404"/>
      <c r="DA86" s="634" t="s">
        <v>180</v>
      </c>
      <c r="DB86" s="83"/>
      <c r="DC86" s="35"/>
      <c r="DD86" s="35"/>
      <c r="DE86" s="35"/>
      <c r="DF86" s="35"/>
      <c r="DG86" s="35"/>
      <c r="DH86" s="35"/>
      <c r="DI86" s="35"/>
      <c r="DJ86" s="35"/>
      <c r="DK86" s="35"/>
      <c r="DL86" s="35"/>
      <c r="DM86" s="35"/>
      <c r="DN86" s="35"/>
      <c r="DO86" s="35"/>
      <c r="DP86" s="35"/>
      <c r="DQ86" s="35"/>
      <c r="DR86" s="35"/>
      <c r="DS86" s="35"/>
      <c r="DT86" s="35"/>
      <c r="DU86" s="35"/>
      <c r="DV86" s="35"/>
      <c r="DW86" s="35"/>
      <c r="DX86" s="35"/>
    </row>
    <row r="87" spans="1:128" ht="42" customHeight="1" x14ac:dyDescent="0.25">
      <c r="A87" s="34"/>
      <c r="B87" s="600" t="s">
        <v>1548</v>
      </c>
      <c r="C87" s="420" t="s">
        <v>166</v>
      </c>
      <c r="D87" s="397" t="s">
        <v>93</v>
      </c>
      <c r="E87" s="408">
        <v>0</v>
      </c>
      <c r="F87" s="408">
        <v>0</v>
      </c>
      <c r="G87" s="408">
        <v>0</v>
      </c>
      <c r="H87" s="408">
        <v>0</v>
      </c>
      <c r="I87" s="408">
        <v>0</v>
      </c>
      <c r="J87" s="408">
        <v>0</v>
      </c>
      <c r="K87" s="408">
        <v>0</v>
      </c>
      <c r="L87" s="408">
        <v>0</v>
      </c>
      <c r="M87" s="408">
        <v>0</v>
      </c>
      <c r="N87" s="408">
        <v>0</v>
      </c>
      <c r="O87" s="408">
        <v>0</v>
      </c>
      <c r="P87" s="408">
        <v>0</v>
      </c>
      <c r="Q87" s="408">
        <v>0</v>
      </c>
      <c r="R87" s="408">
        <v>0</v>
      </c>
      <c r="S87" s="408">
        <v>0</v>
      </c>
      <c r="T87" s="408">
        <v>0</v>
      </c>
      <c r="U87" s="408">
        <v>0</v>
      </c>
      <c r="V87" s="408">
        <v>0</v>
      </c>
      <c r="W87" s="408">
        <v>0</v>
      </c>
      <c r="X87" s="408">
        <v>0</v>
      </c>
      <c r="Y87" s="408">
        <v>0</v>
      </c>
      <c r="Z87" s="408">
        <v>0</v>
      </c>
      <c r="AA87" s="408">
        <v>0</v>
      </c>
      <c r="AB87" s="408">
        <v>0</v>
      </c>
      <c r="AC87" s="408">
        <v>0</v>
      </c>
      <c r="AD87" s="408">
        <v>0</v>
      </c>
      <c r="AE87" s="408">
        <v>0</v>
      </c>
      <c r="AF87" s="408">
        <v>0</v>
      </c>
      <c r="AG87" s="408">
        <v>0</v>
      </c>
      <c r="AH87" s="408">
        <v>0</v>
      </c>
      <c r="AI87" s="408">
        <v>0</v>
      </c>
      <c r="AJ87" s="408">
        <v>0</v>
      </c>
      <c r="AK87" s="408">
        <v>0</v>
      </c>
      <c r="AL87" s="408">
        <v>0</v>
      </c>
      <c r="AM87" s="408">
        <v>0</v>
      </c>
      <c r="AN87" s="408">
        <v>0</v>
      </c>
      <c r="AO87" s="408">
        <v>0</v>
      </c>
      <c r="AP87" s="408">
        <v>0</v>
      </c>
      <c r="AQ87" s="408">
        <v>0</v>
      </c>
      <c r="AR87" s="408">
        <v>0</v>
      </c>
      <c r="AS87" s="408">
        <v>0</v>
      </c>
      <c r="AT87" s="408">
        <v>0</v>
      </c>
      <c r="AU87" s="408">
        <v>0</v>
      </c>
      <c r="AV87" s="408">
        <v>0</v>
      </c>
      <c r="AW87" s="408">
        <v>0</v>
      </c>
      <c r="AX87" s="408">
        <v>0</v>
      </c>
      <c r="AY87" s="408">
        <v>0</v>
      </c>
      <c r="AZ87" s="408">
        <v>0</v>
      </c>
      <c r="BA87" s="408">
        <v>0</v>
      </c>
      <c r="BB87" s="408">
        <v>0</v>
      </c>
      <c r="BC87" s="408">
        <v>0</v>
      </c>
      <c r="BD87" s="408">
        <v>0</v>
      </c>
      <c r="BE87" s="408">
        <v>0</v>
      </c>
      <c r="BF87" s="408">
        <v>0</v>
      </c>
      <c r="BG87" s="408">
        <v>0</v>
      </c>
      <c r="BH87" s="408">
        <v>0</v>
      </c>
      <c r="BI87" s="408">
        <v>0</v>
      </c>
      <c r="BJ87" s="408">
        <v>0</v>
      </c>
      <c r="BK87" s="408"/>
      <c r="BL87" s="408"/>
      <c r="BM87" s="408"/>
      <c r="BN87" s="408"/>
      <c r="BO87" s="408"/>
      <c r="BP87" s="408"/>
      <c r="BQ87" s="408"/>
      <c r="BR87" s="408"/>
      <c r="BS87" s="408"/>
      <c r="BT87" s="408"/>
      <c r="BU87" s="408"/>
      <c r="BV87" s="408"/>
      <c r="BW87" s="408"/>
      <c r="BX87" s="408"/>
      <c r="BY87" s="408"/>
      <c r="BZ87" s="408"/>
      <c r="CA87" s="408"/>
      <c r="CB87" s="408"/>
      <c r="CC87" s="408"/>
      <c r="CD87" s="408"/>
      <c r="CE87" s="408"/>
      <c r="CF87" s="408"/>
      <c r="CG87" s="408"/>
      <c r="CH87" s="408"/>
      <c r="CI87" s="408"/>
      <c r="CJ87" s="408"/>
      <c r="CK87" s="408"/>
      <c r="CL87" s="408"/>
      <c r="CM87" s="408">
        <v>0</v>
      </c>
      <c r="CN87" s="408">
        <v>0</v>
      </c>
      <c r="CO87" s="408">
        <v>0</v>
      </c>
      <c r="CP87" s="408">
        <v>0</v>
      </c>
      <c r="CQ87" s="408">
        <v>0</v>
      </c>
      <c r="CR87" s="408">
        <v>0</v>
      </c>
      <c r="CS87" s="408">
        <v>0</v>
      </c>
      <c r="CT87" s="408">
        <v>0</v>
      </c>
      <c r="CU87" s="408">
        <v>0</v>
      </c>
      <c r="CV87" s="408">
        <v>0</v>
      </c>
      <c r="CW87" s="408">
        <v>0</v>
      </c>
      <c r="CX87" s="408">
        <v>0</v>
      </c>
      <c r="CY87" s="408">
        <v>0</v>
      </c>
      <c r="CZ87" s="408">
        <v>0</v>
      </c>
      <c r="DA87" s="683" t="s">
        <v>180</v>
      </c>
      <c r="DB87" s="116"/>
    </row>
    <row r="88" spans="1:128" ht="42" customHeight="1" x14ac:dyDescent="0.25">
      <c r="A88" s="34"/>
      <c r="B88" s="397" t="s">
        <v>1549</v>
      </c>
      <c r="C88" s="398" t="s">
        <v>168</v>
      </c>
      <c r="D88" s="397" t="s">
        <v>93</v>
      </c>
      <c r="E88" s="396"/>
      <c r="F88" s="396"/>
      <c r="G88" s="396">
        <f t="shared" ref="G88:U88" si="151">SUBTOTAL(9,G89:G97)</f>
        <v>0</v>
      </c>
      <c r="H88" s="396">
        <f t="shared" si="151"/>
        <v>0</v>
      </c>
      <c r="I88" s="396">
        <f t="shared" si="151"/>
        <v>0</v>
      </c>
      <c r="J88" s="396">
        <f t="shared" si="151"/>
        <v>0</v>
      </c>
      <c r="K88" s="396">
        <f t="shared" si="151"/>
        <v>0</v>
      </c>
      <c r="L88" s="396">
        <f t="shared" si="151"/>
        <v>0</v>
      </c>
      <c r="M88" s="396">
        <f t="shared" si="151"/>
        <v>0</v>
      </c>
      <c r="N88" s="396">
        <f t="shared" si="151"/>
        <v>0</v>
      </c>
      <c r="O88" s="396">
        <f t="shared" si="151"/>
        <v>0</v>
      </c>
      <c r="P88" s="396">
        <f t="shared" si="151"/>
        <v>0</v>
      </c>
      <c r="Q88" s="396">
        <f t="shared" si="151"/>
        <v>0</v>
      </c>
      <c r="R88" s="396">
        <f t="shared" si="151"/>
        <v>0</v>
      </c>
      <c r="S88" s="396">
        <f t="shared" si="151"/>
        <v>0</v>
      </c>
      <c r="T88" s="396">
        <f t="shared" si="151"/>
        <v>0</v>
      </c>
      <c r="U88" s="396">
        <f t="shared" si="151"/>
        <v>0</v>
      </c>
      <c r="V88" s="396">
        <f>SUBTOTAL(9,V89:V96)</f>
        <v>0</v>
      </c>
      <c r="W88" s="396">
        <f t="shared" ref="W88:CM88" si="152">SUBTOTAL(9,W89:W96)</f>
        <v>0</v>
      </c>
      <c r="X88" s="396">
        <f t="shared" si="152"/>
        <v>0</v>
      </c>
      <c r="Y88" s="396">
        <f t="shared" si="152"/>
        <v>0</v>
      </c>
      <c r="Z88" s="396">
        <f t="shared" si="152"/>
        <v>0</v>
      </c>
      <c r="AA88" s="396">
        <f t="shared" si="152"/>
        <v>0</v>
      </c>
      <c r="AB88" s="396">
        <f t="shared" si="152"/>
        <v>0</v>
      </c>
      <c r="AC88" s="396">
        <f t="shared" si="152"/>
        <v>0</v>
      </c>
      <c r="AD88" s="396">
        <f t="shared" si="152"/>
        <v>0</v>
      </c>
      <c r="AE88" s="396">
        <f t="shared" si="152"/>
        <v>0</v>
      </c>
      <c r="AF88" s="396">
        <f t="shared" si="152"/>
        <v>0</v>
      </c>
      <c r="AG88" s="396">
        <f t="shared" si="152"/>
        <v>0</v>
      </c>
      <c r="AH88" s="396">
        <f t="shared" si="152"/>
        <v>0</v>
      </c>
      <c r="AI88" s="396">
        <f t="shared" si="152"/>
        <v>0</v>
      </c>
      <c r="AJ88" s="396">
        <f t="shared" si="152"/>
        <v>1.1000000000000001E-6</v>
      </c>
      <c r="AK88" s="396">
        <f t="shared" si="152"/>
        <v>0</v>
      </c>
      <c r="AL88" s="396">
        <f t="shared" si="152"/>
        <v>0</v>
      </c>
      <c r="AM88" s="396">
        <f t="shared" si="152"/>
        <v>0</v>
      </c>
      <c r="AN88" s="396">
        <f t="shared" si="152"/>
        <v>0</v>
      </c>
      <c r="AO88" s="396">
        <f t="shared" si="152"/>
        <v>0</v>
      </c>
      <c r="AP88" s="396">
        <f t="shared" si="152"/>
        <v>0</v>
      </c>
      <c r="AQ88" s="396">
        <f t="shared" si="152"/>
        <v>2.5866666666666669</v>
      </c>
      <c r="AR88" s="396">
        <f t="shared" si="152"/>
        <v>0</v>
      </c>
      <c r="AS88" s="396">
        <f t="shared" si="152"/>
        <v>0</v>
      </c>
      <c r="AT88" s="396">
        <f t="shared" si="152"/>
        <v>0.66</v>
      </c>
      <c r="AU88" s="396">
        <f t="shared" si="152"/>
        <v>0</v>
      </c>
      <c r="AV88" s="396">
        <f t="shared" si="152"/>
        <v>0</v>
      </c>
      <c r="AW88" s="396">
        <f t="shared" si="152"/>
        <v>0</v>
      </c>
      <c r="AX88" s="396">
        <f t="shared" si="152"/>
        <v>1.25</v>
      </c>
      <c r="AY88" s="396">
        <f t="shared" si="152"/>
        <v>0</v>
      </c>
      <c r="AZ88" s="396">
        <f t="shared" si="152"/>
        <v>0</v>
      </c>
      <c r="BA88" s="396"/>
      <c r="BB88" s="396">
        <f t="shared" si="152"/>
        <v>0</v>
      </c>
      <c r="BC88" s="396">
        <f t="shared" si="152"/>
        <v>0</v>
      </c>
      <c r="BD88" s="396">
        <f t="shared" si="152"/>
        <v>0</v>
      </c>
      <c r="BE88" s="396">
        <f t="shared" si="152"/>
        <v>0</v>
      </c>
      <c r="BF88" s="396">
        <f t="shared" si="152"/>
        <v>0</v>
      </c>
      <c r="BG88" s="396">
        <f t="shared" si="152"/>
        <v>0</v>
      </c>
      <c r="BH88" s="396">
        <f t="shared" si="152"/>
        <v>0</v>
      </c>
      <c r="BI88" s="396">
        <f t="shared" si="152"/>
        <v>0</v>
      </c>
      <c r="BJ88" s="396">
        <f t="shared" si="152"/>
        <v>0</v>
      </c>
      <c r="BK88" s="396">
        <f t="shared" si="152"/>
        <v>0</v>
      </c>
      <c r="BL88" s="396"/>
      <c r="BM88" s="396">
        <f t="shared" si="152"/>
        <v>0</v>
      </c>
      <c r="BN88" s="396">
        <f t="shared" si="152"/>
        <v>0</v>
      </c>
      <c r="BO88" s="396">
        <f t="shared" si="152"/>
        <v>0</v>
      </c>
      <c r="BP88" s="396">
        <f t="shared" si="152"/>
        <v>0</v>
      </c>
      <c r="BQ88" s="396">
        <f t="shared" si="152"/>
        <v>0</v>
      </c>
      <c r="BR88" s="396">
        <f t="shared" si="152"/>
        <v>0</v>
      </c>
      <c r="BS88" s="396">
        <f t="shared" si="152"/>
        <v>1E-8</v>
      </c>
      <c r="BT88" s="396">
        <f t="shared" si="152"/>
        <v>0</v>
      </c>
      <c r="BU88" s="396">
        <f t="shared" si="152"/>
        <v>0</v>
      </c>
      <c r="BV88" s="396">
        <f t="shared" si="152"/>
        <v>0</v>
      </c>
      <c r="BW88" s="396">
        <f t="shared" si="152"/>
        <v>0</v>
      </c>
      <c r="BX88" s="396">
        <f t="shared" si="152"/>
        <v>0</v>
      </c>
      <c r="BY88" s="396">
        <f t="shared" si="152"/>
        <v>0</v>
      </c>
      <c r="BZ88" s="396"/>
      <c r="CA88" s="396">
        <f t="shared" si="152"/>
        <v>0</v>
      </c>
      <c r="CB88" s="396">
        <f t="shared" si="152"/>
        <v>0</v>
      </c>
      <c r="CC88" s="396"/>
      <c r="CD88" s="396">
        <f t="shared" si="152"/>
        <v>0</v>
      </c>
      <c r="CE88" s="396">
        <f t="shared" si="152"/>
        <v>0</v>
      </c>
      <c r="CF88" s="396">
        <f t="shared" si="152"/>
        <v>0</v>
      </c>
      <c r="CG88" s="396">
        <f t="shared" si="152"/>
        <v>23.601666676666667</v>
      </c>
      <c r="CH88" s="396">
        <f t="shared" si="152"/>
        <v>0</v>
      </c>
      <c r="CI88" s="396">
        <f t="shared" si="152"/>
        <v>0</v>
      </c>
      <c r="CJ88" s="396">
        <f t="shared" si="152"/>
        <v>5.4479999999999995</v>
      </c>
      <c r="CK88" s="396">
        <f t="shared" si="152"/>
        <v>0</v>
      </c>
      <c r="CL88" s="396">
        <f t="shared" si="152"/>
        <v>0</v>
      </c>
      <c r="CM88" s="396">
        <f t="shared" si="152"/>
        <v>0</v>
      </c>
      <c r="CN88" s="396"/>
      <c r="CO88" s="396"/>
      <c r="CP88" s="396"/>
      <c r="CQ88" s="396"/>
      <c r="CR88" s="396"/>
      <c r="CS88" s="396"/>
      <c r="CT88" s="396"/>
      <c r="CU88" s="396"/>
      <c r="CV88" s="396"/>
      <c r="CW88" s="396"/>
      <c r="CX88" s="396"/>
      <c r="CY88" s="396"/>
      <c r="CZ88" s="396"/>
      <c r="DA88" s="683" t="s">
        <v>180</v>
      </c>
      <c r="DB88" s="116"/>
    </row>
    <row r="89" spans="1:128" ht="48" customHeight="1" x14ac:dyDescent="0.25">
      <c r="B89" s="416" t="s">
        <v>124</v>
      </c>
      <c r="C89" s="417" t="s">
        <v>170</v>
      </c>
      <c r="D89" s="601" t="s">
        <v>93</v>
      </c>
      <c r="E89" s="661"/>
      <c r="F89" s="661"/>
      <c r="G89" s="662"/>
      <c r="H89" s="661"/>
      <c r="I89" s="662"/>
      <c r="J89" s="662"/>
      <c r="K89" s="662"/>
      <c r="L89" s="662"/>
      <c r="M89" s="662"/>
      <c r="N89" s="662"/>
      <c r="O89" s="661"/>
      <c r="P89" s="662"/>
      <c r="Q89" s="662"/>
      <c r="R89" s="662"/>
      <c r="S89" s="662"/>
      <c r="T89" s="662"/>
      <c r="U89" s="662"/>
      <c r="V89" s="661"/>
      <c r="W89" s="662"/>
      <c r="X89" s="662"/>
      <c r="Y89" s="662"/>
      <c r="Z89" s="662"/>
      <c r="AA89" s="662"/>
      <c r="AB89" s="662"/>
      <c r="AC89" s="661"/>
      <c r="AD89" s="662"/>
      <c r="AE89" s="662"/>
      <c r="AF89" s="662"/>
      <c r="AG89" s="662"/>
      <c r="AH89" s="662"/>
      <c r="AI89" s="662"/>
      <c r="AJ89" s="661"/>
      <c r="AK89" s="662"/>
      <c r="AL89" s="662"/>
      <c r="AM89" s="662"/>
      <c r="AN89" s="662"/>
      <c r="AO89" s="662"/>
      <c r="AP89" s="662"/>
      <c r="AQ89" s="662"/>
      <c r="AR89" s="662"/>
      <c r="AS89" s="662"/>
      <c r="AT89" s="662"/>
      <c r="AU89" s="662"/>
      <c r="AV89" s="662"/>
      <c r="AW89" s="662"/>
      <c r="AX89" s="661"/>
      <c r="AY89" s="662"/>
      <c r="AZ89" s="662"/>
      <c r="BA89" s="662"/>
      <c r="BB89" s="662"/>
      <c r="BC89" s="662"/>
      <c r="BD89" s="662"/>
      <c r="BE89" s="662"/>
      <c r="BF89" s="662"/>
      <c r="BG89" s="662"/>
      <c r="BH89" s="662"/>
      <c r="BI89" s="662"/>
      <c r="BJ89" s="662"/>
      <c r="BK89" s="662"/>
      <c r="BL89" s="661"/>
      <c r="BM89" s="662"/>
      <c r="BN89" s="662"/>
      <c r="BO89" s="662"/>
      <c r="BP89" s="662"/>
      <c r="BQ89" s="662"/>
      <c r="BR89" s="662"/>
      <c r="BS89" s="662"/>
      <c r="BT89" s="662"/>
      <c r="BU89" s="662"/>
      <c r="BV89" s="662"/>
      <c r="BW89" s="662"/>
      <c r="BX89" s="662"/>
      <c r="BY89" s="662"/>
      <c r="BZ89" s="661"/>
      <c r="CA89" s="662"/>
      <c r="CB89" s="662"/>
      <c r="CC89" s="662"/>
      <c r="CD89" s="662"/>
      <c r="CE89" s="662"/>
      <c r="CF89" s="662"/>
      <c r="CG89" s="662"/>
      <c r="CH89" s="662"/>
      <c r="CI89" s="662"/>
      <c r="CJ89" s="662"/>
      <c r="CK89" s="662"/>
      <c r="CL89" s="662"/>
      <c r="CM89" s="662"/>
      <c r="CN89" s="661"/>
      <c r="CO89" s="684">
        <v>0</v>
      </c>
      <c r="CP89" s="684">
        <v>0</v>
      </c>
      <c r="CQ89" s="684">
        <v>0</v>
      </c>
      <c r="CR89" s="684">
        <v>0</v>
      </c>
      <c r="CS89" s="684">
        <v>0</v>
      </c>
      <c r="CT89" s="684">
        <v>0</v>
      </c>
      <c r="CU89" s="686"/>
      <c r="CV89" s="684">
        <v>0</v>
      </c>
      <c r="CW89" s="684">
        <v>0</v>
      </c>
      <c r="CX89" s="684">
        <v>0</v>
      </c>
      <c r="CY89" s="684">
        <v>0</v>
      </c>
      <c r="CZ89" s="684">
        <v>0</v>
      </c>
      <c r="DA89" s="687" t="s">
        <v>180</v>
      </c>
    </row>
    <row r="90" spans="1:128" ht="42" customHeight="1" x14ac:dyDescent="0.25">
      <c r="B90" s="397" t="s">
        <v>712</v>
      </c>
      <c r="C90" s="398" t="s">
        <v>172</v>
      </c>
      <c r="D90" s="397" t="s">
        <v>93</v>
      </c>
      <c r="E90" s="640"/>
      <c r="F90" s="640"/>
      <c r="G90" s="663"/>
      <c r="H90" s="640"/>
      <c r="I90" s="663"/>
      <c r="J90" s="663"/>
      <c r="K90" s="663"/>
      <c r="L90" s="663"/>
      <c r="M90" s="663"/>
      <c r="N90" s="663"/>
      <c r="O90" s="640"/>
      <c r="P90" s="663"/>
      <c r="Q90" s="663"/>
      <c r="R90" s="663"/>
      <c r="S90" s="663"/>
      <c r="T90" s="663"/>
      <c r="U90" s="663"/>
      <c r="V90" s="640"/>
      <c r="W90" s="663"/>
      <c r="X90" s="663"/>
      <c r="Y90" s="663"/>
      <c r="Z90" s="663"/>
      <c r="AA90" s="663"/>
      <c r="AB90" s="663"/>
      <c r="AC90" s="640"/>
      <c r="AD90" s="663"/>
      <c r="AE90" s="663"/>
      <c r="AF90" s="663"/>
      <c r="AG90" s="663"/>
      <c r="AH90" s="663"/>
      <c r="AI90" s="663"/>
      <c r="AJ90" s="640"/>
      <c r="AK90" s="663"/>
      <c r="AL90" s="663"/>
      <c r="AM90" s="663"/>
      <c r="AN90" s="663"/>
      <c r="AO90" s="663"/>
      <c r="AP90" s="663"/>
      <c r="AQ90" s="663"/>
      <c r="AR90" s="663"/>
      <c r="AS90" s="663"/>
      <c r="AT90" s="663"/>
      <c r="AU90" s="663"/>
      <c r="AV90" s="663"/>
      <c r="AW90" s="663"/>
      <c r="AX90" s="663"/>
      <c r="AY90" s="663"/>
      <c r="AZ90" s="663"/>
      <c r="BA90" s="663"/>
      <c r="BB90" s="663"/>
      <c r="BC90" s="663"/>
      <c r="BD90" s="663"/>
      <c r="BE90" s="663"/>
      <c r="BF90" s="663"/>
      <c r="BG90" s="663"/>
      <c r="BH90" s="663"/>
      <c r="BI90" s="663"/>
      <c r="BJ90" s="663"/>
      <c r="BK90" s="663"/>
      <c r="BL90" s="640"/>
      <c r="BM90" s="663"/>
      <c r="BN90" s="663"/>
      <c r="BO90" s="663"/>
      <c r="BP90" s="663"/>
      <c r="BQ90" s="663"/>
      <c r="BR90" s="663"/>
      <c r="BS90" s="663"/>
      <c r="BT90" s="663"/>
      <c r="BU90" s="663"/>
      <c r="BV90" s="663"/>
      <c r="BW90" s="663"/>
      <c r="BX90" s="663"/>
      <c r="BY90" s="663"/>
      <c r="BZ90" s="640"/>
      <c r="CA90" s="663"/>
      <c r="CB90" s="663"/>
      <c r="CC90" s="663"/>
      <c r="CD90" s="663"/>
      <c r="CE90" s="663"/>
      <c r="CF90" s="663"/>
      <c r="CG90" s="663"/>
      <c r="CH90" s="663"/>
      <c r="CI90" s="663"/>
      <c r="CJ90" s="663"/>
      <c r="CK90" s="663"/>
      <c r="CL90" s="663"/>
      <c r="CM90" s="663"/>
      <c r="CN90" s="640"/>
      <c r="CO90" s="685"/>
      <c r="CP90" s="685"/>
      <c r="CQ90" s="685"/>
      <c r="CR90" s="685"/>
      <c r="CS90" s="685"/>
      <c r="CT90" s="685"/>
      <c r="CU90" s="660"/>
      <c r="CV90" s="685"/>
      <c r="CW90" s="685"/>
      <c r="CX90" s="685"/>
      <c r="CY90" s="685"/>
      <c r="CZ90" s="685"/>
      <c r="DA90" s="688" t="s">
        <v>180</v>
      </c>
    </row>
    <row r="91" spans="1:128" ht="42" customHeight="1" x14ac:dyDescent="0.25">
      <c r="B91" s="397" t="s">
        <v>713</v>
      </c>
      <c r="C91" s="398" t="s">
        <v>645</v>
      </c>
      <c r="D91" s="397" t="s">
        <v>93</v>
      </c>
      <c r="E91" s="640"/>
      <c r="F91" s="640"/>
      <c r="G91" s="663"/>
      <c r="H91" s="640"/>
      <c r="I91" s="663"/>
      <c r="J91" s="663"/>
      <c r="K91" s="663"/>
      <c r="L91" s="663"/>
      <c r="M91" s="663"/>
      <c r="N91" s="663"/>
      <c r="O91" s="640"/>
      <c r="P91" s="663"/>
      <c r="Q91" s="663"/>
      <c r="R91" s="663"/>
      <c r="S91" s="663"/>
      <c r="T91" s="663"/>
      <c r="U91" s="663"/>
      <c r="V91" s="640"/>
      <c r="W91" s="663"/>
      <c r="X91" s="663"/>
      <c r="Y91" s="663"/>
      <c r="Z91" s="663"/>
      <c r="AA91" s="663"/>
      <c r="AB91" s="663"/>
      <c r="AC91" s="640"/>
      <c r="AD91" s="663"/>
      <c r="AE91" s="663"/>
      <c r="AF91" s="663"/>
      <c r="AG91" s="663"/>
      <c r="AH91" s="663"/>
      <c r="AI91" s="663"/>
      <c r="AJ91" s="640"/>
      <c r="AK91" s="663"/>
      <c r="AL91" s="663"/>
      <c r="AM91" s="663"/>
      <c r="AN91" s="663"/>
      <c r="AO91" s="663"/>
      <c r="AP91" s="663"/>
      <c r="AQ91" s="663"/>
      <c r="AR91" s="663"/>
      <c r="AS91" s="663"/>
      <c r="AT91" s="663"/>
      <c r="AU91" s="663"/>
      <c r="AV91" s="663"/>
      <c r="AW91" s="663"/>
      <c r="AX91" s="663"/>
      <c r="AY91" s="663"/>
      <c r="AZ91" s="663"/>
      <c r="BA91" s="663"/>
      <c r="BB91" s="663"/>
      <c r="BC91" s="663"/>
      <c r="BD91" s="663"/>
      <c r="BE91" s="663"/>
      <c r="BF91" s="663"/>
      <c r="BG91" s="663"/>
      <c r="BH91" s="663"/>
      <c r="BI91" s="663"/>
      <c r="BJ91" s="663"/>
      <c r="BK91" s="663"/>
      <c r="BL91" s="640"/>
      <c r="BM91" s="663"/>
      <c r="BN91" s="663"/>
      <c r="BO91" s="663"/>
      <c r="BP91" s="663"/>
      <c r="BQ91" s="663"/>
      <c r="BR91" s="663"/>
      <c r="BS91" s="663"/>
      <c r="BT91" s="663"/>
      <c r="BU91" s="663"/>
      <c r="BV91" s="663"/>
      <c r="BW91" s="663"/>
      <c r="BX91" s="663"/>
      <c r="BY91" s="663"/>
      <c r="BZ91" s="640"/>
      <c r="CA91" s="663"/>
      <c r="CB91" s="663"/>
      <c r="CC91" s="663"/>
      <c r="CD91" s="663"/>
      <c r="CE91" s="663"/>
      <c r="CF91" s="663"/>
      <c r="CG91" s="663"/>
      <c r="CH91" s="663"/>
      <c r="CI91" s="663"/>
      <c r="CJ91" s="663"/>
      <c r="CK91" s="663"/>
      <c r="CL91" s="663"/>
      <c r="CM91" s="663"/>
      <c r="CN91" s="640"/>
      <c r="CO91" s="685"/>
      <c r="CP91" s="685"/>
      <c r="CQ91" s="685"/>
      <c r="CR91" s="685"/>
      <c r="CS91" s="685"/>
      <c r="CT91" s="685"/>
      <c r="CU91" s="660"/>
      <c r="CV91" s="685"/>
      <c r="CW91" s="685"/>
      <c r="CX91" s="685"/>
      <c r="CY91" s="685"/>
      <c r="CZ91" s="685"/>
      <c r="DA91" s="688" t="s">
        <v>180</v>
      </c>
    </row>
    <row r="92" spans="1:128" ht="48" customHeight="1" x14ac:dyDescent="0.25">
      <c r="B92" s="416" t="s">
        <v>126</v>
      </c>
      <c r="C92" s="602" t="s">
        <v>175</v>
      </c>
      <c r="D92" s="601" t="s">
        <v>93</v>
      </c>
      <c r="E92" s="667">
        <f t="shared" ref="E92:BP92" si="153">SUBTOTAL(9,E93:E100)</f>
        <v>39.418335533333341</v>
      </c>
      <c r="F92" s="667">
        <f>SUBTOTAL(9,F93:F100)</f>
        <v>64.548333343333326</v>
      </c>
      <c r="G92" s="667">
        <f t="shared" si="153"/>
        <v>0</v>
      </c>
      <c r="H92" s="667">
        <f t="shared" si="153"/>
        <v>0</v>
      </c>
      <c r="I92" s="667">
        <f t="shared" si="153"/>
        <v>0</v>
      </c>
      <c r="J92" s="667">
        <f t="shared" si="153"/>
        <v>0</v>
      </c>
      <c r="K92" s="667">
        <f t="shared" si="153"/>
        <v>0</v>
      </c>
      <c r="L92" s="667">
        <f t="shared" si="153"/>
        <v>0</v>
      </c>
      <c r="M92" s="667">
        <f t="shared" si="153"/>
        <v>0</v>
      </c>
      <c r="N92" s="667">
        <f t="shared" si="153"/>
        <v>0</v>
      </c>
      <c r="O92" s="667">
        <f t="shared" si="153"/>
        <v>0</v>
      </c>
      <c r="P92" s="667">
        <f t="shared" si="153"/>
        <v>0</v>
      </c>
      <c r="Q92" s="667">
        <f t="shared" si="153"/>
        <v>0</v>
      </c>
      <c r="R92" s="667">
        <f t="shared" si="153"/>
        <v>0</v>
      </c>
      <c r="S92" s="667">
        <f t="shared" si="153"/>
        <v>0</v>
      </c>
      <c r="T92" s="667">
        <f t="shared" si="153"/>
        <v>0</v>
      </c>
      <c r="U92" s="667">
        <f t="shared" si="153"/>
        <v>0</v>
      </c>
      <c r="V92" s="667">
        <f t="shared" si="153"/>
        <v>0</v>
      </c>
      <c r="W92" s="667">
        <f t="shared" si="153"/>
        <v>0</v>
      </c>
      <c r="X92" s="667">
        <f t="shared" si="153"/>
        <v>0</v>
      </c>
      <c r="Y92" s="667">
        <f t="shared" si="153"/>
        <v>0</v>
      </c>
      <c r="Z92" s="667">
        <f t="shared" si="153"/>
        <v>0</v>
      </c>
      <c r="AA92" s="667">
        <f t="shared" si="153"/>
        <v>0</v>
      </c>
      <c r="AB92" s="667">
        <f t="shared" si="153"/>
        <v>0</v>
      </c>
      <c r="AC92" s="667">
        <f t="shared" si="153"/>
        <v>0</v>
      </c>
      <c r="AD92" s="667">
        <f t="shared" si="153"/>
        <v>0</v>
      </c>
      <c r="AE92" s="667">
        <f t="shared" si="153"/>
        <v>0</v>
      </c>
      <c r="AF92" s="667">
        <f t="shared" si="153"/>
        <v>0</v>
      </c>
      <c r="AG92" s="667">
        <f t="shared" si="153"/>
        <v>0</v>
      </c>
      <c r="AH92" s="667">
        <f t="shared" si="153"/>
        <v>0</v>
      </c>
      <c r="AI92" s="667">
        <f t="shared" si="153"/>
        <v>0</v>
      </c>
      <c r="AJ92" s="667">
        <f t="shared" si="153"/>
        <v>4.8450011000000002</v>
      </c>
      <c r="AK92" s="667">
        <f t="shared" si="153"/>
        <v>0</v>
      </c>
      <c r="AL92" s="667">
        <f t="shared" si="153"/>
        <v>0</v>
      </c>
      <c r="AM92" s="667">
        <f t="shared" si="153"/>
        <v>0.66</v>
      </c>
      <c r="AN92" s="667">
        <f t="shared" si="153"/>
        <v>0</v>
      </c>
      <c r="AO92" s="667">
        <f t="shared" si="153"/>
        <v>0</v>
      </c>
      <c r="AP92" s="667">
        <f t="shared" si="153"/>
        <v>0</v>
      </c>
      <c r="AQ92" s="667">
        <f t="shared" si="153"/>
        <v>2.5866666666666669</v>
      </c>
      <c r="AR92" s="667">
        <f t="shared" si="153"/>
        <v>0</v>
      </c>
      <c r="AS92" s="667">
        <f t="shared" si="153"/>
        <v>0</v>
      </c>
      <c r="AT92" s="667">
        <f t="shared" si="153"/>
        <v>0.66</v>
      </c>
      <c r="AU92" s="667">
        <f t="shared" si="153"/>
        <v>0</v>
      </c>
      <c r="AV92" s="667">
        <f t="shared" si="153"/>
        <v>0</v>
      </c>
      <c r="AW92" s="667">
        <f t="shared" si="153"/>
        <v>0</v>
      </c>
      <c r="AX92" s="667">
        <f t="shared" si="153"/>
        <v>1.25</v>
      </c>
      <c r="AY92" s="667">
        <f t="shared" si="153"/>
        <v>0</v>
      </c>
      <c r="AZ92" s="667">
        <f t="shared" si="153"/>
        <v>0</v>
      </c>
      <c r="BA92" s="667">
        <f t="shared" si="153"/>
        <v>0.35</v>
      </c>
      <c r="BB92" s="667">
        <f t="shared" si="153"/>
        <v>0</v>
      </c>
      <c r="BC92" s="667">
        <f t="shared" si="153"/>
        <v>0</v>
      </c>
      <c r="BD92" s="667">
        <f t="shared" si="153"/>
        <v>0</v>
      </c>
      <c r="BE92" s="667">
        <f t="shared" si="153"/>
        <v>0</v>
      </c>
      <c r="BF92" s="667">
        <f t="shared" si="153"/>
        <v>0</v>
      </c>
      <c r="BG92" s="667">
        <f t="shared" si="153"/>
        <v>0</v>
      </c>
      <c r="BH92" s="667">
        <f t="shared" si="153"/>
        <v>0</v>
      </c>
      <c r="BI92" s="667">
        <f t="shared" si="153"/>
        <v>0</v>
      </c>
      <c r="BJ92" s="667">
        <f t="shared" si="153"/>
        <v>0</v>
      </c>
      <c r="BK92" s="667">
        <f t="shared" si="153"/>
        <v>0</v>
      </c>
      <c r="BL92" s="667">
        <f t="shared" si="153"/>
        <v>3.3333334333333333</v>
      </c>
      <c r="BM92" s="667">
        <f t="shared" si="153"/>
        <v>0</v>
      </c>
      <c r="BN92" s="667">
        <f t="shared" si="153"/>
        <v>0</v>
      </c>
      <c r="BO92" s="667">
        <f t="shared" si="153"/>
        <v>0</v>
      </c>
      <c r="BP92" s="667">
        <f t="shared" si="153"/>
        <v>0</v>
      </c>
      <c r="BQ92" s="667">
        <f t="shared" ref="BQ92:CM92" si="154">SUBTOTAL(9,BQ93:BQ100)</f>
        <v>0</v>
      </c>
      <c r="BR92" s="667">
        <f t="shared" si="154"/>
        <v>0</v>
      </c>
      <c r="BS92" s="667">
        <f t="shared" si="154"/>
        <v>3.5950000100000001</v>
      </c>
      <c r="BT92" s="667">
        <f t="shared" si="154"/>
        <v>0</v>
      </c>
      <c r="BU92" s="667">
        <f t="shared" si="154"/>
        <v>0</v>
      </c>
      <c r="BV92" s="667">
        <f t="shared" si="154"/>
        <v>0</v>
      </c>
      <c r="BW92" s="667">
        <f t="shared" si="154"/>
        <v>0</v>
      </c>
      <c r="BX92" s="667">
        <f t="shared" si="154"/>
        <v>0</v>
      </c>
      <c r="BY92" s="667">
        <f t="shared" si="154"/>
        <v>0</v>
      </c>
      <c r="BZ92" s="667">
        <f t="shared" si="154"/>
        <v>29.990001000000003</v>
      </c>
      <c r="CA92" s="667">
        <f t="shared" si="154"/>
        <v>2</v>
      </c>
      <c r="CB92" s="667">
        <f t="shared" si="154"/>
        <v>0</v>
      </c>
      <c r="CC92" s="667">
        <f t="shared" si="154"/>
        <v>11.169</v>
      </c>
      <c r="CD92" s="667">
        <f t="shared" si="154"/>
        <v>0</v>
      </c>
      <c r="CE92" s="667">
        <f t="shared" si="154"/>
        <v>0</v>
      </c>
      <c r="CF92" s="667">
        <f t="shared" si="154"/>
        <v>0</v>
      </c>
      <c r="CG92" s="667">
        <f t="shared" si="154"/>
        <v>31.240000010000003</v>
      </c>
      <c r="CH92" s="667">
        <f t="shared" si="154"/>
        <v>0</v>
      </c>
      <c r="CI92" s="667">
        <f t="shared" si="154"/>
        <v>0</v>
      </c>
      <c r="CJ92" s="667">
        <f t="shared" si="154"/>
        <v>7.6479999999999997</v>
      </c>
      <c r="CK92" s="667">
        <f t="shared" si="154"/>
        <v>0</v>
      </c>
      <c r="CL92" s="667">
        <f t="shared" si="154"/>
        <v>0</v>
      </c>
      <c r="CM92" s="667">
        <f t="shared" si="154"/>
        <v>0</v>
      </c>
      <c r="CN92" s="667">
        <f t="shared" ref="CN92:CZ92" si="155">SUBTOTAL(9,CN93:CN100)</f>
        <v>39.418335533333341</v>
      </c>
      <c r="CO92" s="667">
        <f t="shared" si="155"/>
        <v>2</v>
      </c>
      <c r="CP92" s="667">
        <f t="shared" si="155"/>
        <v>0</v>
      </c>
      <c r="CQ92" s="667">
        <f t="shared" si="155"/>
        <v>12.179</v>
      </c>
      <c r="CR92" s="667">
        <f t="shared" si="155"/>
        <v>0</v>
      </c>
      <c r="CS92" s="667">
        <f t="shared" si="155"/>
        <v>0</v>
      </c>
      <c r="CT92" s="667">
        <f t="shared" si="155"/>
        <v>0</v>
      </c>
      <c r="CU92" s="667">
        <f t="shared" si="155"/>
        <v>37.421666686666669</v>
      </c>
      <c r="CV92" s="667">
        <f t="shared" si="155"/>
        <v>0</v>
      </c>
      <c r="CW92" s="667">
        <f t="shared" si="155"/>
        <v>0</v>
      </c>
      <c r="CX92" s="667">
        <f t="shared" si="155"/>
        <v>8.3079999999999998</v>
      </c>
      <c r="CY92" s="667">
        <f t="shared" si="155"/>
        <v>0</v>
      </c>
      <c r="CZ92" s="667">
        <f t="shared" si="155"/>
        <v>0</v>
      </c>
      <c r="DA92" s="687" t="s">
        <v>180</v>
      </c>
    </row>
    <row r="93" spans="1:128" ht="33" customHeight="1" x14ac:dyDescent="0.25">
      <c r="B93" s="67" t="s">
        <v>126</v>
      </c>
      <c r="C93" s="620" t="s">
        <v>1439</v>
      </c>
      <c r="D93" s="421" t="s">
        <v>1638</v>
      </c>
      <c r="E93" s="169">
        <f>'3'!AN92</f>
        <v>9.0275010000000009</v>
      </c>
      <c r="F93" s="169">
        <f>'3'!AO92</f>
        <v>9.0275000100000007</v>
      </c>
      <c r="G93" s="173"/>
      <c r="H93" s="169"/>
      <c r="I93" s="173"/>
      <c r="J93" s="173"/>
      <c r="K93" s="173"/>
      <c r="L93" s="173"/>
      <c r="M93" s="173"/>
      <c r="N93" s="173"/>
      <c r="O93" s="169"/>
      <c r="P93" s="173"/>
      <c r="Q93" s="173"/>
      <c r="R93" s="173"/>
      <c r="S93" s="173"/>
      <c r="T93" s="173"/>
      <c r="U93" s="173"/>
      <c r="V93" s="169"/>
      <c r="W93" s="173"/>
      <c r="X93" s="173"/>
      <c r="Y93" s="173"/>
      <c r="Z93" s="173"/>
      <c r="AA93" s="173"/>
      <c r="AB93" s="173"/>
      <c r="AC93" s="169"/>
      <c r="AD93" s="173"/>
      <c r="AE93" s="173"/>
      <c r="AF93" s="173"/>
      <c r="AG93" s="173"/>
      <c r="AH93" s="173"/>
      <c r="AI93" s="173"/>
      <c r="AJ93" s="169">
        <f>'3'!AF92</f>
        <v>9.9999999999999995E-7</v>
      </c>
      <c r="AK93" s="173"/>
      <c r="AL93" s="173"/>
      <c r="AM93" s="169"/>
      <c r="AN93" s="173"/>
      <c r="AO93" s="173"/>
      <c r="AP93" s="173"/>
      <c r="AQ93" s="169">
        <v>0</v>
      </c>
      <c r="AR93" s="173"/>
      <c r="AS93" s="173"/>
      <c r="AT93" s="173"/>
      <c r="AU93" s="173"/>
      <c r="AV93" s="173"/>
      <c r="AW93" s="173"/>
      <c r="AX93" s="169"/>
      <c r="AY93" s="173"/>
      <c r="AZ93" s="173"/>
      <c r="BA93" s="169"/>
      <c r="BB93" s="173"/>
      <c r="BC93" s="173"/>
      <c r="BD93" s="173"/>
      <c r="BE93" s="169"/>
      <c r="BF93" s="173"/>
      <c r="BG93" s="173"/>
      <c r="BH93" s="169"/>
      <c r="BI93" s="173"/>
      <c r="BJ93" s="173"/>
      <c r="BK93" s="173"/>
      <c r="BL93" s="169">
        <f>'3'!AJ92</f>
        <v>3.3333333333333335</v>
      </c>
      <c r="BM93" s="173"/>
      <c r="BN93" s="173"/>
      <c r="BO93" s="173"/>
      <c r="BP93" s="173"/>
      <c r="BQ93" s="173"/>
      <c r="BR93" s="173"/>
      <c r="BS93" s="169">
        <f>'3'!AK92</f>
        <v>1E-8</v>
      </c>
      <c r="BT93" s="173"/>
      <c r="BU93" s="173"/>
      <c r="BV93" s="173"/>
      <c r="BW93" s="173"/>
      <c r="BX93" s="173"/>
      <c r="BY93" s="173"/>
      <c r="BZ93" s="169">
        <f>'3'!AL92</f>
        <v>5.6941666666666668</v>
      </c>
      <c r="CA93" s="169"/>
      <c r="CB93" s="173"/>
      <c r="CC93" s="169">
        <f>'1-2027'!I82</f>
        <v>2.4</v>
      </c>
      <c r="CD93" s="173"/>
      <c r="CE93" s="173"/>
      <c r="CF93" s="173"/>
      <c r="CG93" s="169">
        <f>'3'!AO92</f>
        <v>9.0275000100000007</v>
      </c>
      <c r="CH93" s="173"/>
      <c r="CI93" s="173"/>
      <c r="CJ93" s="169">
        <f>CC93</f>
        <v>2.4</v>
      </c>
      <c r="CK93" s="173"/>
      <c r="CL93" s="173"/>
      <c r="CM93" s="173"/>
      <c r="CN93" s="169">
        <f t="shared" ref="CN93:CQ100" si="156">V93+AJ93+AX93+BL93+BZ93</f>
        <v>9.0275010000000009</v>
      </c>
      <c r="CO93" s="422"/>
      <c r="CP93" s="800"/>
      <c r="CQ93" s="422">
        <f t="shared" si="156"/>
        <v>2.4</v>
      </c>
      <c r="CR93" s="351"/>
      <c r="CS93" s="351"/>
      <c r="CT93" s="351"/>
      <c r="CU93" s="422">
        <f t="shared" ref="CU93:CV100" si="157">AC93+AQ93+BE93+BS93+CG93</f>
        <v>9.0275000200000015</v>
      </c>
      <c r="CV93" s="351">
        <f t="shared" si="157"/>
        <v>0</v>
      </c>
      <c r="CW93" s="351"/>
      <c r="CX93" s="422">
        <f t="shared" ref="CX93:CX100" si="158">AF93+AT93+BH93+BV93+CJ93</f>
        <v>2.4</v>
      </c>
      <c r="CY93" s="351"/>
      <c r="CZ93" s="351"/>
      <c r="DA93" s="335" t="str">
        <f>'3'!AP92</f>
        <v>Оставлено без изменения</v>
      </c>
    </row>
    <row r="94" spans="1:128" ht="33" customHeight="1" x14ac:dyDescent="0.25">
      <c r="B94" s="67" t="s">
        <v>126</v>
      </c>
      <c r="C94" s="620" t="s">
        <v>1677</v>
      </c>
      <c r="D94" s="421" t="s">
        <v>1623</v>
      </c>
      <c r="E94" s="169">
        <f>'3'!AN93</f>
        <v>9.9999999999999995E-8</v>
      </c>
      <c r="F94" s="169">
        <f>'3'!AO93</f>
        <v>2.5866666666666669</v>
      </c>
      <c r="G94" s="173"/>
      <c r="H94" s="169"/>
      <c r="I94" s="173"/>
      <c r="J94" s="173"/>
      <c r="K94" s="173"/>
      <c r="L94" s="173"/>
      <c r="M94" s="173"/>
      <c r="N94" s="173"/>
      <c r="O94" s="169"/>
      <c r="P94" s="173"/>
      <c r="Q94" s="173"/>
      <c r="R94" s="173"/>
      <c r="S94" s="173"/>
      <c r="T94" s="173"/>
      <c r="U94" s="173"/>
      <c r="V94" s="169"/>
      <c r="W94" s="173"/>
      <c r="X94" s="173"/>
      <c r="Y94" s="173"/>
      <c r="Z94" s="173"/>
      <c r="AA94" s="173"/>
      <c r="AB94" s="173"/>
      <c r="AC94" s="169"/>
      <c r="AD94" s="173"/>
      <c r="AE94" s="173"/>
      <c r="AF94" s="173"/>
      <c r="AG94" s="173"/>
      <c r="AH94" s="173"/>
      <c r="AI94" s="173"/>
      <c r="AJ94" s="169">
        <f>'3'!AF93</f>
        <v>9.9999999999999995E-8</v>
      </c>
      <c r="AK94" s="173"/>
      <c r="AL94" s="173"/>
      <c r="AM94" s="169"/>
      <c r="AN94" s="173"/>
      <c r="AO94" s="173"/>
      <c r="AP94" s="173"/>
      <c r="AQ94" s="169">
        <f>'3'!AG93</f>
        <v>2.5866666666666669</v>
      </c>
      <c r="AR94" s="173"/>
      <c r="AS94" s="173"/>
      <c r="AT94" s="169">
        <v>0.66</v>
      </c>
      <c r="AU94" s="173"/>
      <c r="AV94" s="173"/>
      <c r="AW94" s="173"/>
      <c r="AX94" s="169"/>
      <c r="AY94" s="173"/>
      <c r="AZ94" s="173"/>
      <c r="BA94" s="169"/>
      <c r="BB94" s="173"/>
      <c r="BC94" s="173"/>
      <c r="BD94" s="173"/>
      <c r="BE94" s="169"/>
      <c r="BF94" s="173"/>
      <c r="BG94" s="173"/>
      <c r="BH94" s="169"/>
      <c r="BI94" s="173"/>
      <c r="BJ94" s="173"/>
      <c r="BK94" s="173"/>
      <c r="BL94" s="169"/>
      <c r="BM94" s="173"/>
      <c r="BN94" s="173"/>
      <c r="BO94" s="173"/>
      <c r="BP94" s="173"/>
      <c r="BQ94" s="173"/>
      <c r="BR94" s="173"/>
      <c r="BS94" s="169"/>
      <c r="BT94" s="173"/>
      <c r="BU94" s="173"/>
      <c r="BV94" s="173"/>
      <c r="BW94" s="173"/>
      <c r="BX94" s="173"/>
      <c r="BY94" s="173"/>
      <c r="BZ94" s="169"/>
      <c r="CA94" s="169"/>
      <c r="CB94" s="173"/>
      <c r="CC94" s="169"/>
      <c r="CD94" s="173"/>
      <c r="CE94" s="173"/>
      <c r="CF94" s="173"/>
      <c r="CG94" s="169"/>
      <c r="CH94" s="173"/>
      <c r="CI94" s="173"/>
      <c r="CJ94" s="173"/>
      <c r="CK94" s="173"/>
      <c r="CL94" s="173"/>
      <c r="CM94" s="173"/>
      <c r="CN94" s="169">
        <f t="shared" si="156"/>
        <v>9.9999999999999995E-8</v>
      </c>
      <c r="CO94" s="422"/>
      <c r="CP94" s="800"/>
      <c r="CQ94" s="422">
        <f t="shared" si="156"/>
        <v>0</v>
      </c>
      <c r="CR94" s="351"/>
      <c r="CS94" s="351"/>
      <c r="CT94" s="351"/>
      <c r="CU94" s="422">
        <f t="shared" si="157"/>
        <v>2.5866666666666669</v>
      </c>
      <c r="CV94" s="351">
        <f t="shared" si="157"/>
        <v>0</v>
      </c>
      <c r="CW94" s="351"/>
      <c r="CX94" s="422">
        <f t="shared" si="158"/>
        <v>0.66</v>
      </c>
      <c r="CY94" s="351"/>
      <c r="CZ94" s="351"/>
      <c r="DA94" s="335" t="str">
        <f>'3'!AP93</f>
        <v>Оставлено без изменения</v>
      </c>
    </row>
    <row r="95" spans="1:128" ht="33" customHeight="1" x14ac:dyDescent="0.25">
      <c r="B95" s="67" t="s">
        <v>126</v>
      </c>
      <c r="C95" s="620" t="s">
        <v>1430</v>
      </c>
      <c r="D95" s="421" t="s">
        <v>1642</v>
      </c>
      <c r="E95" s="169">
        <f>'3'!AN94</f>
        <v>10.755000000000001</v>
      </c>
      <c r="F95" s="169">
        <f>'3'!AO94</f>
        <v>10.755000000000001</v>
      </c>
      <c r="G95" s="173"/>
      <c r="H95" s="169">
        <f>'3'!AD98</f>
        <v>0</v>
      </c>
      <c r="I95" s="173"/>
      <c r="J95" s="173"/>
      <c r="K95" s="173"/>
      <c r="L95" s="173"/>
      <c r="M95" s="173"/>
      <c r="N95" s="173"/>
      <c r="O95" s="169"/>
      <c r="P95" s="173"/>
      <c r="Q95" s="173"/>
      <c r="R95" s="173"/>
      <c r="S95" s="173"/>
      <c r="T95" s="173"/>
      <c r="U95" s="173"/>
      <c r="V95" s="169"/>
      <c r="W95" s="173"/>
      <c r="X95" s="173"/>
      <c r="Y95" s="173"/>
      <c r="Z95" s="173"/>
      <c r="AA95" s="173"/>
      <c r="AB95" s="173"/>
      <c r="AC95" s="169"/>
      <c r="AD95" s="173"/>
      <c r="AE95" s="173"/>
      <c r="AF95" s="173"/>
      <c r="AG95" s="173"/>
      <c r="AH95" s="173"/>
      <c r="AI95" s="173"/>
      <c r="AJ95" s="169"/>
      <c r="AK95" s="173"/>
      <c r="AL95" s="173"/>
      <c r="AM95" s="169"/>
      <c r="AN95" s="173"/>
      <c r="AO95" s="173"/>
      <c r="AP95" s="173"/>
      <c r="AQ95" s="169"/>
      <c r="AR95" s="173"/>
      <c r="AS95" s="173"/>
      <c r="AT95" s="173"/>
      <c r="AU95" s="173"/>
      <c r="AV95" s="173"/>
      <c r="AW95" s="173"/>
      <c r="AX95" s="169"/>
      <c r="AY95" s="173"/>
      <c r="AZ95" s="173"/>
      <c r="BA95" s="169"/>
      <c r="BB95" s="173"/>
      <c r="BC95" s="173"/>
      <c r="BD95" s="173"/>
      <c r="BE95" s="169"/>
      <c r="BF95" s="173"/>
      <c r="BG95" s="173"/>
      <c r="BH95" s="169"/>
      <c r="BI95" s="173"/>
      <c r="BJ95" s="173"/>
      <c r="BK95" s="173"/>
      <c r="BL95" s="169"/>
      <c r="BM95" s="173"/>
      <c r="BN95" s="173"/>
      <c r="BO95" s="173"/>
      <c r="BP95" s="173"/>
      <c r="BQ95" s="173"/>
      <c r="BR95" s="173"/>
      <c r="BS95" s="169"/>
      <c r="BT95" s="173"/>
      <c r="BU95" s="173"/>
      <c r="BV95" s="173"/>
      <c r="BW95" s="173"/>
      <c r="BX95" s="173"/>
      <c r="BY95" s="173"/>
      <c r="BZ95" s="169">
        <f>'3'!AN94</f>
        <v>10.755000000000001</v>
      </c>
      <c r="CA95" s="169"/>
      <c r="CB95" s="173"/>
      <c r="CC95" s="169">
        <f>'1-2027'!I83</f>
        <v>2.698</v>
      </c>
      <c r="CD95" s="173"/>
      <c r="CE95" s="173"/>
      <c r="CF95" s="173"/>
      <c r="CG95" s="169">
        <f>'3'!AM94</f>
        <v>10.755000000000001</v>
      </c>
      <c r="CH95" s="173"/>
      <c r="CI95" s="173"/>
      <c r="CJ95" s="169">
        <f>CC95</f>
        <v>2.698</v>
      </c>
      <c r="CK95" s="173"/>
      <c r="CL95" s="173"/>
      <c r="CM95" s="173"/>
      <c r="CN95" s="169">
        <f t="shared" si="156"/>
        <v>10.755000000000001</v>
      </c>
      <c r="CO95" s="422"/>
      <c r="CP95" s="800">
        <v>0</v>
      </c>
      <c r="CQ95" s="422">
        <f t="shared" si="156"/>
        <v>2.698</v>
      </c>
      <c r="CR95" s="351">
        <v>0</v>
      </c>
      <c r="CS95" s="351">
        <v>0</v>
      </c>
      <c r="CT95" s="351">
        <v>0</v>
      </c>
      <c r="CU95" s="422">
        <f t="shared" si="157"/>
        <v>10.755000000000001</v>
      </c>
      <c r="CV95" s="351">
        <f t="shared" si="157"/>
        <v>0</v>
      </c>
      <c r="CW95" s="351">
        <v>0</v>
      </c>
      <c r="CX95" s="422">
        <f t="shared" si="158"/>
        <v>2.698</v>
      </c>
      <c r="CY95" s="351">
        <v>0</v>
      </c>
      <c r="CZ95" s="351">
        <v>0</v>
      </c>
      <c r="DA95" s="335" t="str">
        <f>'3'!AP94</f>
        <v>Оставлено без изменения</v>
      </c>
    </row>
    <row r="96" spans="1:128" ht="33" customHeight="1" x14ac:dyDescent="0.25">
      <c r="B96" s="67" t="s">
        <v>126</v>
      </c>
      <c r="C96" s="620" t="s">
        <v>1435</v>
      </c>
      <c r="D96" s="421" t="s">
        <v>1634</v>
      </c>
      <c r="E96" s="169">
        <f>'3'!AN95</f>
        <v>3.8191666666666668</v>
      </c>
      <c r="F96" s="169">
        <f>'3'!AO95</f>
        <v>3.8191666666666668</v>
      </c>
      <c r="G96" s="173"/>
      <c r="H96" s="169">
        <f>'3'!AD99</f>
        <v>0</v>
      </c>
      <c r="I96" s="173"/>
      <c r="J96" s="173"/>
      <c r="K96" s="173"/>
      <c r="L96" s="173"/>
      <c r="M96" s="173"/>
      <c r="N96" s="173"/>
      <c r="O96" s="169"/>
      <c r="P96" s="173"/>
      <c r="Q96" s="173"/>
      <c r="R96" s="173"/>
      <c r="S96" s="173"/>
      <c r="T96" s="173"/>
      <c r="U96" s="173"/>
      <c r="V96" s="169"/>
      <c r="W96" s="173"/>
      <c r="X96" s="173"/>
      <c r="Y96" s="173"/>
      <c r="Z96" s="173"/>
      <c r="AA96" s="173"/>
      <c r="AB96" s="173"/>
      <c r="AC96" s="169"/>
      <c r="AD96" s="173"/>
      <c r="AE96" s="173"/>
      <c r="AF96" s="173"/>
      <c r="AG96" s="173"/>
      <c r="AH96" s="173"/>
      <c r="AI96" s="173"/>
      <c r="AJ96" s="169"/>
      <c r="AK96" s="173"/>
      <c r="AL96" s="173"/>
      <c r="AM96" s="169"/>
      <c r="AN96" s="173"/>
      <c r="AO96" s="173"/>
      <c r="AP96" s="173"/>
      <c r="AQ96" s="169"/>
      <c r="AR96" s="173"/>
      <c r="AS96" s="173"/>
      <c r="AT96" s="173"/>
      <c r="AU96" s="173"/>
      <c r="AV96" s="173"/>
      <c r="AW96" s="173"/>
      <c r="AX96" s="169">
        <f>'3'!AH95</f>
        <v>1.25</v>
      </c>
      <c r="AY96" s="173"/>
      <c r="AZ96" s="173"/>
      <c r="BA96" s="169">
        <f>'1-2025'!I86</f>
        <v>0.35</v>
      </c>
      <c r="BB96" s="173"/>
      <c r="BC96" s="173"/>
      <c r="BD96" s="173"/>
      <c r="BE96" s="169">
        <v>0</v>
      </c>
      <c r="BF96" s="173"/>
      <c r="BG96" s="173"/>
      <c r="BH96" s="169">
        <v>0</v>
      </c>
      <c r="BI96" s="173"/>
      <c r="BJ96" s="173"/>
      <c r="BK96" s="173"/>
      <c r="BL96" s="169"/>
      <c r="BM96" s="173"/>
      <c r="BN96" s="173"/>
      <c r="BO96" s="173"/>
      <c r="BP96" s="173"/>
      <c r="BQ96" s="173"/>
      <c r="BR96" s="173"/>
      <c r="BS96" s="169"/>
      <c r="BT96" s="173"/>
      <c r="BU96" s="173"/>
      <c r="BV96" s="173"/>
      <c r="BW96" s="173"/>
      <c r="BX96" s="173"/>
      <c r="BY96" s="173"/>
      <c r="BZ96" s="169">
        <f>'3'!AL95</f>
        <v>2.5691666666666668</v>
      </c>
      <c r="CA96" s="169"/>
      <c r="CB96" s="173"/>
      <c r="CC96" s="169">
        <f>'1-2027'!I84</f>
        <v>0.35</v>
      </c>
      <c r="CD96" s="173"/>
      <c r="CE96" s="173"/>
      <c r="CF96" s="173"/>
      <c r="CG96" s="169">
        <f>'3'!AO95</f>
        <v>3.8191666666666668</v>
      </c>
      <c r="CH96" s="173"/>
      <c r="CI96" s="173"/>
      <c r="CJ96" s="169">
        <f>CC96</f>
        <v>0.35</v>
      </c>
      <c r="CK96" s="173"/>
      <c r="CL96" s="173"/>
      <c r="CM96" s="173"/>
      <c r="CN96" s="169">
        <f t="shared" si="156"/>
        <v>3.8191666666666668</v>
      </c>
      <c r="CO96" s="422"/>
      <c r="CP96" s="800">
        <v>0</v>
      </c>
      <c r="CQ96" s="422">
        <f t="shared" si="156"/>
        <v>0.7</v>
      </c>
      <c r="CR96" s="351">
        <v>0</v>
      </c>
      <c r="CS96" s="351">
        <v>0</v>
      </c>
      <c r="CT96" s="351">
        <v>0</v>
      </c>
      <c r="CU96" s="422">
        <f t="shared" si="157"/>
        <v>3.8191666666666668</v>
      </c>
      <c r="CV96" s="351">
        <f t="shared" si="157"/>
        <v>0</v>
      </c>
      <c r="CW96" s="351">
        <v>0</v>
      </c>
      <c r="CX96" s="422">
        <f t="shared" si="158"/>
        <v>0.35</v>
      </c>
      <c r="CY96" s="351">
        <v>0</v>
      </c>
      <c r="CZ96" s="351">
        <v>0</v>
      </c>
      <c r="DA96" s="335" t="str">
        <f>'3'!AP95</f>
        <v>Оставлено без изменения</v>
      </c>
    </row>
    <row r="97" spans="2:105" ht="33" customHeight="1" x14ac:dyDescent="0.25">
      <c r="B97" s="67" t="s">
        <v>126</v>
      </c>
      <c r="C97" s="620" t="s">
        <v>1436</v>
      </c>
      <c r="D97" s="421" t="s">
        <v>1643</v>
      </c>
      <c r="E97" s="169">
        <f>'3'!AN96</f>
        <v>3.8191666666666668</v>
      </c>
      <c r="F97" s="169">
        <f>'3'!AO96</f>
        <v>3.8191666666666668</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69"/>
      <c r="AN97" s="173"/>
      <c r="AO97" s="173"/>
      <c r="AP97" s="173"/>
      <c r="AQ97" s="169"/>
      <c r="AR97" s="173"/>
      <c r="AS97" s="173"/>
      <c r="AT97" s="173"/>
      <c r="AU97" s="173"/>
      <c r="AV97" s="173"/>
      <c r="AW97" s="173"/>
      <c r="AX97" s="169"/>
      <c r="AY97" s="173"/>
      <c r="AZ97" s="173"/>
      <c r="BA97" s="169"/>
      <c r="BB97" s="173"/>
      <c r="BC97" s="173"/>
      <c r="BD97" s="173"/>
      <c r="BE97" s="169"/>
      <c r="BF97" s="173"/>
      <c r="BG97" s="173"/>
      <c r="BH97" s="169"/>
      <c r="BI97" s="173"/>
      <c r="BJ97" s="173"/>
      <c r="BK97" s="173"/>
      <c r="BL97" s="169"/>
      <c r="BM97" s="173"/>
      <c r="BN97" s="173"/>
      <c r="BO97" s="173"/>
      <c r="BP97" s="173"/>
      <c r="BQ97" s="173"/>
      <c r="BR97" s="173"/>
      <c r="BS97" s="169"/>
      <c r="BT97" s="173"/>
      <c r="BU97" s="173"/>
      <c r="BV97" s="173"/>
      <c r="BW97" s="173"/>
      <c r="BX97" s="173"/>
      <c r="BY97" s="173"/>
      <c r="BZ97" s="169">
        <f>'3'!AN96</f>
        <v>3.8191666666666668</v>
      </c>
      <c r="CA97" s="169"/>
      <c r="CB97" s="173"/>
      <c r="CC97" s="169">
        <f>'1-2027'!I85</f>
        <v>2.2000000000000002</v>
      </c>
      <c r="CD97" s="173"/>
      <c r="CE97" s="173"/>
      <c r="CF97" s="173"/>
      <c r="CG97" s="169">
        <f>'3'!AM96</f>
        <v>3.8191666666666668</v>
      </c>
      <c r="CH97" s="173"/>
      <c r="CI97" s="173"/>
      <c r="CJ97" s="169">
        <f>CC97</f>
        <v>2.2000000000000002</v>
      </c>
      <c r="CK97" s="173"/>
      <c r="CL97" s="173"/>
      <c r="CM97" s="173"/>
      <c r="CN97" s="169">
        <f t="shared" si="156"/>
        <v>3.8191666666666668</v>
      </c>
      <c r="CO97" s="422"/>
      <c r="CP97" s="169"/>
      <c r="CQ97" s="422">
        <f t="shared" si="156"/>
        <v>2.2000000000000002</v>
      </c>
      <c r="CR97" s="173"/>
      <c r="CS97" s="173"/>
      <c r="CT97" s="173"/>
      <c r="CU97" s="422">
        <f t="shared" si="157"/>
        <v>3.8191666666666668</v>
      </c>
      <c r="CV97" s="351">
        <f t="shared" si="157"/>
        <v>0</v>
      </c>
      <c r="CW97" s="173"/>
      <c r="CX97" s="422">
        <f t="shared" si="158"/>
        <v>2.2000000000000002</v>
      </c>
      <c r="CY97" s="173"/>
      <c r="CZ97" s="173"/>
      <c r="DA97" s="335" t="str">
        <f>'3'!AP96</f>
        <v>Оставлено без изменения</v>
      </c>
    </row>
    <row r="98" spans="2:105" ht="33" customHeight="1" x14ac:dyDescent="0.25">
      <c r="B98" s="67" t="s">
        <v>126</v>
      </c>
      <c r="C98" s="313" t="s">
        <v>1433</v>
      </c>
      <c r="D98" s="67" t="s">
        <v>1641</v>
      </c>
      <c r="E98" s="169">
        <f>'3'!AN97</f>
        <v>4.5833343333333341</v>
      </c>
      <c r="F98" s="169">
        <f>'3'!AO97</f>
        <v>27.126666666666665</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69"/>
      <c r="AN98" s="173"/>
      <c r="AO98" s="173"/>
      <c r="AP98" s="173"/>
      <c r="AQ98" s="169"/>
      <c r="AR98" s="173"/>
      <c r="AS98" s="173"/>
      <c r="AT98" s="173"/>
      <c r="AU98" s="173"/>
      <c r="AV98" s="173"/>
      <c r="AW98" s="173"/>
      <c r="AX98" s="169"/>
      <c r="AY98" s="173"/>
      <c r="AZ98" s="173"/>
      <c r="BA98" s="169"/>
      <c r="BB98" s="173"/>
      <c r="BC98" s="173"/>
      <c r="BD98" s="173"/>
      <c r="BE98" s="169"/>
      <c r="BF98" s="173"/>
      <c r="BG98" s="173"/>
      <c r="BH98" s="169"/>
      <c r="BI98" s="173"/>
      <c r="BJ98" s="173"/>
      <c r="BK98" s="173"/>
      <c r="BL98" s="169">
        <v>0</v>
      </c>
      <c r="BM98" s="173"/>
      <c r="BN98" s="173"/>
      <c r="BO98" s="173"/>
      <c r="BP98" s="173"/>
      <c r="BQ98" s="173"/>
      <c r="BR98" s="173"/>
      <c r="BS98" s="169">
        <v>0</v>
      </c>
      <c r="BT98" s="173"/>
      <c r="BU98" s="173"/>
      <c r="BV98" s="173"/>
      <c r="BW98" s="173"/>
      <c r="BX98" s="173"/>
      <c r="BY98" s="173"/>
      <c r="BZ98" s="169">
        <f>'3'!AN97</f>
        <v>4.5833343333333341</v>
      </c>
      <c r="CA98" s="169">
        <f>'1-2027'!E86</f>
        <v>2</v>
      </c>
      <c r="CB98" s="173"/>
      <c r="CC98" s="169">
        <f>'1-2027'!I86</f>
        <v>3.5209999999999999</v>
      </c>
      <c r="CD98" s="173"/>
      <c r="CE98" s="173"/>
      <c r="CF98" s="173"/>
      <c r="CG98" s="169">
        <v>0</v>
      </c>
      <c r="CH98" s="169">
        <v>0</v>
      </c>
      <c r="CI98" s="173"/>
      <c r="CJ98" s="169">
        <v>0</v>
      </c>
      <c r="CK98" s="173"/>
      <c r="CL98" s="173"/>
      <c r="CM98" s="173"/>
      <c r="CN98" s="169">
        <f t="shared" si="156"/>
        <v>4.5833343333333341</v>
      </c>
      <c r="CO98" s="422">
        <f t="shared" si="156"/>
        <v>2</v>
      </c>
      <c r="CP98" s="169"/>
      <c r="CQ98" s="422">
        <f t="shared" si="156"/>
        <v>3.5209999999999999</v>
      </c>
      <c r="CR98" s="173"/>
      <c r="CS98" s="173"/>
      <c r="CT98" s="173"/>
      <c r="CU98" s="422">
        <f t="shared" si="157"/>
        <v>0</v>
      </c>
      <c r="CV98" s="422">
        <f t="shared" si="157"/>
        <v>0</v>
      </c>
      <c r="CW98" s="173"/>
      <c r="CX98" s="422">
        <f t="shared" si="158"/>
        <v>0</v>
      </c>
      <c r="CY98" s="173"/>
      <c r="CZ98" s="173"/>
      <c r="DA98" s="335" t="str">
        <f>'3'!AP97</f>
        <v>Перемещение по годам</v>
      </c>
    </row>
    <row r="99" spans="2:105" ht="33" customHeight="1" x14ac:dyDescent="0.25">
      <c r="B99" s="67" t="s">
        <v>126</v>
      </c>
      <c r="C99" s="620" t="s">
        <v>1434</v>
      </c>
      <c r="D99" s="421" t="s">
        <v>1623</v>
      </c>
      <c r="E99" s="169">
        <f>'3'!AN98</f>
        <v>3.5950001</v>
      </c>
      <c r="F99" s="169">
        <f>'3'!AO98</f>
        <v>3.5950000000000002</v>
      </c>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f>'3'!AF98</f>
        <v>3.5950000000000002</v>
      </c>
      <c r="AK99" s="173"/>
      <c r="AL99" s="173"/>
      <c r="AM99" s="169">
        <f>'1-2024'!I85</f>
        <v>0.66</v>
      </c>
      <c r="AN99" s="173"/>
      <c r="AO99" s="173"/>
      <c r="AP99" s="173"/>
      <c r="AQ99" s="169">
        <f>'3'!AG98</f>
        <v>0</v>
      </c>
      <c r="AR99" s="173"/>
      <c r="AS99" s="173"/>
      <c r="AT99" s="169">
        <v>0</v>
      </c>
      <c r="AU99" s="173"/>
      <c r="AV99" s="173"/>
      <c r="AW99" s="173"/>
      <c r="AX99" s="169"/>
      <c r="AY99" s="173"/>
      <c r="AZ99" s="173"/>
      <c r="BA99" s="169"/>
      <c r="BB99" s="173"/>
      <c r="BC99" s="173"/>
      <c r="BD99" s="173"/>
      <c r="BE99" s="169"/>
      <c r="BF99" s="173"/>
      <c r="BG99" s="173"/>
      <c r="BH99" s="169"/>
      <c r="BI99" s="173"/>
      <c r="BJ99" s="173"/>
      <c r="BK99" s="173"/>
      <c r="BL99" s="169">
        <f>'3'!AJ98</f>
        <v>9.9999999999999995E-8</v>
      </c>
      <c r="BM99" s="173"/>
      <c r="BN99" s="173"/>
      <c r="BO99" s="173"/>
      <c r="BP99" s="173"/>
      <c r="BQ99" s="173"/>
      <c r="BR99" s="173"/>
      <c r="BS99" s="169">
        <f>'3'!AK98</f>
        <v>3.5950000000000002</v>
      </c>
      <c r="BT99" s="173"/>
      <c r="BU99" s="173"/>
      <c r="BV99" s="173"/>
      <c r="BW99" s="173"/>
      <c r="BX99" s="173"/>
      <c r="BY99" s="173"/>
      <c r="BZ99" s="169"/>
      <c r="CA99" s="169"/>
      <c r="CB99" s="173"/>
      <c r="CC99" s="169"/>
      <c r="CD99" s="173"/>
      <c r="CE99" s="173"/>
      <c r="CF99" s="173"/>
      <c r="CG99" s="169"/>
      <c r="CH99" s="173"/>
      <c r="CI99" s="173"/>
      <c r="CJ99" s="173"/>
      <c r="CK99" s="173"/>
      <c r="CL99" s="173"/>
      <c r="CM99" s="173"/>
      <c r="CN99" s="169">
        <f t="shared" si="156"/>
        <v>3.5950001</v>
      </c>
      <c r="CO99" s="422"/>
      <c r="CP99" s="169"/>
      <c r="CQ99" s="422">
        <f t="shared" si="156"/>
        <v>0.66</v>
      </c>
      <c r="CR99" s="173"/>
      <c r="CS99" s="173"/>
      <c r="CT99" s="173"/>
      <c r="CU99" s="422">
        <f t="shared" si="157"/>
        <v>3.5950000000000002</v>
      </c>
      <c r="CV99" s="351">
        <f t="shared" si="157"/>
        <v>0</v>
      </c>
      <c r="CW99" s="173"/>
      <c r="CX99" s="422">
        <f t="shared" si="158"/>
        <v>0</v>
      </c>
      <c r="CY99" s="173"/>
      <c r="CZ99" s="173"/>
      <c r="DA99" s="335" t="str">
        <f>'3'!AP98</f>
        <v>Перемещение по годам</v>
      </c>
    </row>
    <row r="100" spans="2:105" ht="33" customHeight="1" x14ac:dyDescent="0.25">
      <c r="B100" s="67" t="s">
        <v>126</v>
      </c>
      <c r="C100" s="620" t="s">
        <v>1437</v>
      </c>
      <c r="D100" s="421" t="s">
        <v>1624</v>
      </c>
      <c r="E100" s="169">
        <f>'3'!AN99</f>
        <v>3.8191666666666668</v>
      </c>
      <c r="F100" s="169">
        <f>'3'!AO99</f>
        <v>3.8191666666666668</v>
      </c>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69">
        <f>'3'!AF99</f>
        <v>1.25</v>
      </c>
      <c r="AK100" s="173"/>
      <c r="AL100" s="173"/>
      <c r="AM100" s="169"/>
      <c r="AN100" s="173"/>
      <c r="AO100" s="173"/>
      <c r="AP100" s="173"/>
      <c r="AQ100" s="169">
        <v>0</v>
      </c>
      <c r="AR100" s="173"/>
      <c r="AS100" s="173"/>
      <c r="AT100" s="173"/>
      <c r="AU100" s="173"/>
      <c r="AV100" s="173"/>
      <c r="AW100" s="173"/>
      <c r="AX100" s="169"/>
      <c r="AY100" s="173"/>
      <c r="AZ100" s="173"/>
      <c r="BA100" s="169"/>
      <c r="BB100" s="173"/>
      <c r="BC100" s="173"/>
      <c r="BD100" s="173"/>
      <c r="BE100" s="169"/>
      <c r="BF100" s="173"/>
      <c r="BG100" s="173"/>
      <c r="BH100" s="169"/>
      <c r="BI100" s="173"/>
      <c r="BJ100" s="173"/>
      <c r="BK100" s="173"/>
      <c r="BL100" s="169"/>
      <c r="BM100" s="173"/>
      <c r="BN100" s="173"/>
      <c r="BO100" s="173"/>
      <c r="BP100" s="173"/>
      <c r="BQ100" s="173"/>
      <c r="BR100" s="173"/>
      <c r="BS100" s="169"/>
      <c r="BT100" s="173"/>
      <c r="BU100" s="173"/>
      <c r="BV100" s="173"/>
      <c r="BW100" s="173"/>
      <c r="BX100" s="173"/>
      <c r="BY100" s="173"/>
      <c r="BZ100" s="169">
        <f>'3'!AL99</f>
        <v>2.5691666666666668</v>
      </c>
      <c r="CA100" s="169"/>
      <c r="CB100" s="173"/>
      <c r="CC100" s="169"/>
      <c r="CD100" s="173"/>
      <c r="CE100" s="173"/>
      <c r="CF100" s="173"/>
      <c r="CG100" s="169">
        <f>'3'!AO99</f>
        <v>3.8191666666666668</v>
      </c>
      <c r="CH100" s="173"/>
      <c r="CI100" s="173"/>
      <c r="CJ100" s="173"/>
      <c r="CK100" s="173"/>
      <c r="CL100" s="173"/>
      <c r="CM100" s="173"/>
      <c r="CN100" s="169">
        <f t="shared" si="156"/>
        <v>3.8191666666666668</v>
      </c>
      <c r="CO100" s="422"/>
      <c r="CP100" s="169"/>
      <c r="CQ100" s="422">
        <f t="shared" si="156"/>
        <v>0</v>
      </c>
      <c r="CR100" s="173"/>
      <c r="CS100" s="173"/>
      <c r="CT100" s="173"/>
      <c r="CU100" s="422">
        <f t="shared" si="157"/>
        <v>3.8191666666666668</v>
      </c>
      <c r="CV100" s="351">
        <f t="shared" si="157"/>
        <v>0</v>
      </c>
      <c r="CW100" s="173"/>
      <c r="CX100" s="422">
        <f t="shared" si="158"/>
        <v>0</v>
      </c>
      <c r="CY100" s="173"/>
      <c r="CZ100" s="173"/>
      <c r="DA100" s="335" t="str">
        <f>'3'!AP99</f>
        <v>Оставлено без изменения</v>
      </c>
    </row>
    <row r="101" spans="2:105" ht="48" customHeight="1" x14ac:dyDescent="0.25">
      <c r="B101" s="416" t="s">
        <v>724</v>
      </c>
      <c r="C101" s="602" t="s">
        <v>177</v>
      </c>
      <c r="D101" s="601" t="s">
        <v>93</v>
      </c>
      <c r="E101" s="662"/>
      <c r="F101" s="662"/>
      <c r="G101" s="662"/>
      <c r="H101" s="662"/>
      <c r="I101" s="662"/>
      <c r="J101" s="662"/>
      <c r="K101" s="662"/>
      <c r="L101" s="662"/>
      <c r="M101" s="662"/>
      <c r="N101" s="662"/>
      <c r="O101" s="662"/>
      <c r="P101" s="662"/>
      <c r="Q101" s="662"/>
      <c r="R101" s="662"/>
      <c r="S101" s="662"/>
      <c r="T101" s="662"/>
      <c r="U101" s="662"/>
      <c r="V101" s="662"/>
      <c r="W101" s="662"/>
      <c r="X101" s="662"/>
      <c r="Y101" s="662"/>
      <c r="Z101" s="662"/>
      <c r="AA101" s="662"/>
      <c r="AB101" s="662"/>
      <c r="AC101" s="662"/>
      <c r="AD101" s="662"/>
      <c r="AE101" s="662"/>
      <c r="AF101" s="662"/>
      <c r="AG101" s="662"/>
      <c r="AH101" s="662"/>
      <c r="AI101" s="662"/>
      <c r="AJ101" s="662"/>
      <c r="AK101" s="662"/>
      <c r="AL101" s="662"/>
      <c r="AM101" s="662"/>
      <c r="AN101" s="662"/>
      <c r="AO101" s="662"/>
      <c r="AP101" s="662"/>
      <c r="AQ101" s="662"/>
      <c r="AR101" s="662"/>
      <c r="AS101" s="662"/>
      <c r="AT101" s="662"/>
      <c r="AU101" s="662"/>
      <c r="AV101" s="662"/>
      <c r="AW101" s="662"/>
      <c r="AX101" s="662"/>
      <c r="AY101" s="662"/>
      <c r="AZ101" s="662"/>
      <c r="BA101" s="662"/>
      <c r="BB101" s="662"/>
      <c r="BC101" s="662"/>
      <c r="BD101" s="662"/>
      <c r="BE101" s="662"/>
      <c r="BF101" s="662"/>
      <c r="BG101" s="662"/>
      <c r="BH101" s="662"/>
      <c r="BI101" s="662"/>
      <c r="BJ101" s="662"/>
      <c r="BK101" s="662"/>
      <c r="BL101" s="662"/>
      <c r="BM101" s="662"/>
      <c r="BN101" s="662"/>
      <c r="BO101" s="662"/>
      <c r="BP101" s="662"/>
      <c r="BQ101" s="662"/>
      <c r="BR101" s="662"/>
      <c r="BS101" s="662"/>
      <c r="BT101" s="662"/>
      <c r="BU101" s="662"/>
      <c r="BV101" s="662"/>
      <c r="BW101" s="662"/>
      <c r="BX101" s="662"/>
      <c r="BY101" s="662"/>
      <c r="BZ101" s="662"/>
      <c r="CA101" s="662"/>
      <c r="CB101" s="662"/>
      <c r="CC101" s="662"/>
      <c r="CD101" s="662"/>
      <c r="CE101" s="662"/>
      <c r="CF101" s="662"/>
      <c r="CG101" s="662"/>
      <c r="CH101" s="662"/>
      <c r="CI101" s="662"/>
      <c r="CJ101" s="662"/>
      <c r="CK101" s="662"/>
      <c r="CL101" s="662"/>
      <c r="CM101" s="662"/>
      <c r="CN101" s="662"/>
      <c r="CO101" s="662"/>
      <c r="CP101" s="662"/>
      <c r="CQ101" s="662"/>
      <c r="CR101" s="662"/>
      <c r="CS101" s="662"/>
      <c r="CT101" s="662"/>
      <c r="CU101" s="662"/>
      <c r="CV101" s="662"/>
      <c r="CW101" s="662"/>
      <c r="CX101" s="662"/>
      <c r="CY101" s="662"/>
      <c r="CZ101" s="662"/>
      <c r="DA101" s="662" t="s">
        <v>180</v>
      </c>
    </row>
    <row r="102" spans="2:105" ht="48" customHeight="1" x14ac:dyDescent="0.25">
      <c r="B102" s="416" t="s">
        <v>732</v>
      </c>
      <c r="C102" s="417" t="s">
        <v>179</v>
      </c>
      <c r="D102" s="416" t="s">
        <v>93</v>
      </c>
      <c r="E102" s="662"/>
      <c r="F102" s="662"/>
      <c r="G102" s="662"/>
      <c r="H102" s="662"/>
      <c r="I102" s="662"/>
      <c r="J102" s="662"/>
      <c r="K102" s="662"/>
      <c r="L102" s="662"/>
      <c r="M102" s="662"/>
      <c r="N102" s="662"/>
      <c r="O102" s="662"/>
      <c r="P102" s="662"/>
      <c r="Q102" s="662"/>
      <c r="R102" s="662"/>
      <c r="S102" s="662"/>
      <c r="T102" s="662"/>
      <c r="U102" s="662"/>
      <c r="V102" s="662"/>
      <c r="W102" s="662"/>
      <c r="X102" s="662"/>
      <c r="Y102" s="662"/>
      <c r="Z102" s="662"/>
      <c r="AA102" s="662"/>
      <c r="AB102" s="662"/>
      <c r="AC102" s="662"/>
      <c r="AD102" s="662"/>
      <c r="AE102" s="662"/>
      <c r="AF102" s="662"/>
      <c r="AG102" s="662"/>
      <c r="AH102" s="662"/>
      <c r="AI102" s="662"/>
      <c r="AJ102" s="662"/>
      <c r="AK102" s="662"/>
      <c r="AL102" s="662"/>
      <c r="AM102" s="662"/>
      <c r="AN102" s="662"/>
      <c r="AO102" s="662"/>
      <c r="AP102" s="662"/>
      <c r="AQ102" s="662"/>
      <c r="AR102" s="662"/>
      <c r="AS102" s="662"/>
      <c r="AT102" s="662"/>
      <c r="AU102" s="662"/>
      <c r="AV102" s="662"/>
      <c r="AW102" s="662"/>
      <c r="AX102" s="662"/>
      <c r="AY102" s="662"/>
      <c r="AZ102" s="662"/>
      <c r="BA102" s="662"/>
      <c r="BB102" s="662"/>
      <c r="BC102" s="662"/>
      <c r="BD102" s="662"/>
      <c r="BE102" s="662"/>
      <c r="BF102" s="662"/>
      <c r="BG102" s="662"/>
      <c r="BH102" s="662"/>
      <c r="BI102" s="662"/>
      <c r="BJ102" s="662"/>
      <c r="BK102" s="662"/>
      <c r="BL102" s="662"/>
      <c r="BM102" s="662"/>
      <c r="BN102" s="662"/>
      <c r="BO102" s="662"/>
      <c r="BP102" s="662"/>
      <c r="BQ102" s="662"/>
      <c r="BR102" s="662"/>
      <c r="BS102" s="662"/>
      <c r="BT102" s="662"/>
      <c r="BU102" s="662"/>
      <c r="BV102" s="662"/>
      <c r="BW102" s="662"/>
      <c r="BX102" s="662"/>
      <c r="BY102" s="662"/>
      <c r="BZ102" s="662"/>
      <c r="CA102" s="662"/>
      <c r="CB102" s="662"/>
      <c r="CC102" s="662"/>
      <c r="CD102" s="662"/>
      <c r="CE102" s="662"/>
      <c r="CF102" s="662"/>
      <c r="CG102" s="662"/>
      <c r="CH102" s="662"/>
      <c r="CI102" s="662"/>
      <c r="CJ102" s="662"/>
      <c r="CK102" s="662"/>
      <c r="CL102" s="662"/>
      <c r="CM102" s="662"/>
      <c r="CN102" s="662"/>
      <c r="CO102" s="662"/>
      <c r="CP102" s="662"/>
      <c r="CQ102" s="662"/>
      <c r="CR102" s="662"/>
      <c r="CS102" s="662"/>
      <c r="CT102" s="662"/>
      <c r="CU102" s="662"/>
      <c r="CV102" s="662"/>
      <c r="CW102" s="662"/>
      <c r="CX102" s="662"/>
      <c r="CY102" s="662"/>
      <c r="CZ102" s="662"/>
      <c r="DA102" s="662" t="s">
        <v>180</v>
      </c>
    </row>
    <row r="103" spans="2:105" ht="48" customHeight="1" x14ac:dyDescent="0.25">
      <c r="B103" s="416" t="s">
        <v>130</v>
      </c>
      <c r="C103" s="417" t="s">
        <v>1550</v>
      </c>
      <c r="D103" s="416" t="s">
        <v>93</v>
      </c>
      <c r="E103" s="667">
        <f>SUBTOTAL(9,E104:E151)</f>
        <v>118.33666666666667</v>
      </c>
      <c r="F103" s="667">
        <f>SUBTOTAL(9,F104:F151)</f>
        <v>108.62833333333333</v>
      </c>
      <c r="G103" s="667">
        <f t="shared" ref="G103:BP103" si="159">SUBTOTAL(9,G105:G151)</f>
        <v>0</v>
      </c>
      <c r="H103" s="667">
        <f t="shared" si="159"/>
        <v>0</v>
      </c>
      <c r="I103" s="667">
        <f t="shared" si="159"/>
        <v>0</v>
      </c>
      <c r="J103" s="667">
        <f t="shared" si="159"/>
        <v>0</v>
      </c>
      <c r="K103" s="667">
        <f t="shared" si="159"/>
        <v>0</v>
      </c>
      <c r="L103" s="667">
        <f t="shared" si="159"/>
        <v>0</v>
      </c>
      <c r="M103" s="667">
        <f t="shared" si="159"/>
        <v>0</v>
      </c>
      <c r="N103" s="667">
        <f t="shared" si="159"/>
        <v>0</v>
      </c>
      <c r="O103" s="667">
        <f t="shared" si="159"/>
        <v>0</v>
      </c>
      <c r="P103" s="667">
        <f t="shared" si="159"/>
        <v>0</v>
      </c>
      <c r="Q103" s="667">
        <f t="shared" si="159"/>
        <v>0</v>
      </c>
      <c r="R103" s="667">
        <f t="shared" si="159"/>
        <v>0</v>
      </c>
      <c r="S103" s="667">
        <f t="shared" si="159"/>
        <v>0</v>
      </c>
      <c r="T103" s="667">
        <f t="shared" si="159"/>
        <v>0</v>
      </c>
      <c r="U103" s="667">
        <f t="shared" si="159"/>
        <v>0</v>
      </c>
      <c r="V103" s="667">
        <f t="shared" si="159"/>
        <v>8.3333333333333339</v>
      </c>
      <c r="W103" s="667">
        <f t="shared" si="159"/>
        <v>0</v>
      </c>
      <c r="X103" s="667">
        <f t="shared" si="159"/>
        <v>0</v>
      </c>
      <c r="Y103" s="667">
        <f t="shared" si="159"/>
        <v>0</v>
      </c>
      <c r="Z103" s="667">
        <f t="shared" si="159"/>
        <v>0</v>
      </c>
      <c r="AA103" s="667">
        <f t="shared" si="159"/>
        <v>0</v>
      </c>
      <c r="AB103" s="667">
        <f t="shared" si="159"/>
        <v>0</v>
      </c>
      <c r="AC103" s="667">
        <f t="shared" si="159"/>
        <v>0</v>
      </c>
      <c r="AD103" s="667">
        <f t="shared" si="159"/>
        <v>0</v>
      </c>
      <c r="AE103" s="667">
        <f t="shared" si="159"/>
        <v>0</v>
      </c>
      <c r="AF103" s="667">
        <f t="shared" si="159"/>
        <v>0</v>
      </c>
      <c r="AG103" s="667">
        <f t="shared" si="159"/>
        <v>0</v>
      </c>
      <c r="AH103" s="667">
        <f t="shared" si="159"/>
        <v>0</v>
      </c>
      <c r="AI103" s="667">
        <f t="shared" si="159"/>
        <v>0</v>
      </c>
      <c r="AJ103" s="667">
        <f t="shared" si="159"/>
        <v>22.311666666666667</v>
      </c>
      <c r="AK103" s="667">
        <f t="shared" si="159"/>
        <v>0</v>
      </c>
      <c r="AL103" s="667">
        <f t="shared" si="159"/>
        <v>0</v>
      </c>
      <c r="AM103" s="667">
        <f t="shared" si="159"/>
        <v>0</v>
      </c>
      <c r="AN103" s="667">
        <f t="shared" si="159"/>
        <v>0</v>
      </c>
      <c r="AO103" s="667">
        <f t="shared" si="159"/>
        <v>0</v>
      </c>
      <c r="AP103" s="667">
        <f t="shared" si="159"/>
        <v>0</v>
      </c>
      <c r="AQ103" s="667">
        <f t="shared" si="159"/>
        <v>6.7741666666666678</v>
      </c>
      <c r="AR103" s="667">
        <f t="shared" si="159"/>
        <v>0</v>
      </c>
      <c r="AS103" s="667">
        <f t="shared" si="159"/>
        <v>0</v>
      </c>
      <c r="AT103" s="667">
        <f t="shared" si="159"/>
        <v>0</v>
      </c>
      <c r="AU103" s="667">
        <f t="shared" si="159"/>
        <v>0</v>
      </c>
      <c r="AV103" s="667">
        <f t="shared" si="159"/>
        <v>0</v>
      </c>
      <c r="AW103" s="667">
        <f t="shared" si="159"/>
        <v>0</v>
      </c>
      <c r="AX103" s="667">
        <f t="shared" si="159"/>
        <v>44.536666666666669</v>
      </c>
      <c r="AY103" s="667">
        <f t="shared" si="159"/>
        <v>0</v>
      </c>
      <c r="AZ103" s="667">
        <f t="shared" si="159"/>
        <v>0</v>
      </c>
      <c r="BA103" s="667">
        <f t="shared" si="159"/>
        <v>0</v>
      </c>
      <c r="BB103" s="667">
        <f t="shared" si="159"/>
        <v>0</v>
      </c>
      <c r="BC103" s="667">
        <f t="shared" si="159"/>
        <v>0</v>
      </c>
      <c r="BD103" s="667">
        <f t="shared" si="159"/>
        <v>0</v>
      </c>
      <c r="BE103" s="667">
        <f t="shared" si="159"/>
        <v>74.240833333333342</v>
      </c>
      <c r="BF103" s="667">
        <f t="shared" si="159"/>
        <v>0</v>
      </c>
      <c r="BG103" s="667">
        <f t="shared" si="159"/>
        <v>0</v>
      </c>
      <c r="BH103" s="667">
        <f t="shared" si="159"/>
        <v>0</v>
      </c>
      <c r="BI103" s="667">
        <f t="shared" si="159"/>
        <v>0</v>
      </c>
      <c r="BJ103" s="667">
        <f t="shared" si="159"/>
        <v>0</v>
      </c>
      <c r="BK103" s="667">
        <f t="shared" si="159"/>
        <v>0</v>
      </c>
      <c r="BL103" s="667">
        <f t="shared" si="159"/>
        <v>11.346666666666668</v>
      </c>
      <c r="BM103" s="667">
        <f t="shared" si="159"/>
        <v>0</v>
      </c>
      <c r="BN103" s="667">
        <f t="shared" si="159"/>
        <v>0</v>
      </c>
      <c r="BO103" s="667">
        <f t="shared" si="159"/>
        <v>0</v>
      </c>
      <c r="BP103" s="667">
        <f t="shared" si="159"/>
        <v>0</v>
      </c>
      <c r="BQ103" s="667">
        <f t="shared" ref="BQ103:CM103" si="160">SUBTOTAL(9,BQ105:BQ151)</f>
        <v>0</v>
      </c>
      <c r="BR103" s="667">
        <f t="shared" si="160"/>
        <v>0</v>
      </c>
      <c r="BS103" s="667">
        <f t="shared" si="160"/>
        <v>11.346666666666668</v>
      </c>
      <c r="BT103" s="667">
        <f t="shared" si="160"/>
        <v>0</v>
      </c>
      <c r="BU103" s="667">
        <f t="shared" si="160"/>
        <v>0</v>
      </c>
      <c r="BV103" s="667">
        <f t="shared" si="160"/>
        <v>0</v>
      </c>
      <c r="BW103" s="667">
        <f t="shared" si="160"/>
        <v>0</v>
      </c>
      <c r="BX103" s="667">
        <f t="shared" si="160"/>
        <v>0</v>
      </c>
      <c r="BY103" s="667">
        <f t="shared" si="160"/>
        <v>0</v>
      </c>
      <c r="BZ103" s="667">
        <f t="shared" si="160"/>
        <v>24.035</v>
      </c>
      <c r="CA103" s="667">
        <f t="shared" si="160"/>
        <v>0</v>
      </c>
      <c r="CB103" s="667">
        <f t="shared" si="160"/>
        <v>0</v>
      </c>
      <c r="CC103" s="667">
        <f t="shared" si="160"/>
        <v>0</v>
      </c>
      <c r="CD103" s="667">
        <f t="shared" si="160"/>
        <v>0</v>
      </c>
      <c r="CE103" s="667">
        <f t="shared" si="160"/>
        <v>0</v>
      </c>
      <c r="CF103" s="667">
        <f t="shared" si="160"/>
        <v>0</v>
      </c>
      <c r="CG103" s="667">
        <f t="shared" si="160"/>
        <v>24.035</v>
      </c>
      <c r="CH103" s="667">
        <f t="shared" si="160"/>
        <v>0</v>
      </c>
      <c r="CI103" s="667">
        <f t="shared" si="160"/>
        <v>0</v>
      </c>
      <c r="CJ103" s="667">
        <f t="shared" si="160"/>
        <v>0</v>
      </c>
      <c r="CK103" s="667">
        <f t="shared" si="160"/>
        <v>0</v>
      </c>
      <c r="CL103" s="667">
        <f t="shared" si="160"/>
        <v>0</v>
      </c>
      <c r="CM103" s="667">
        <f t="shared" si="160"/>
        <v>0</v>
      </c>
      <c r="CN103" s="667">
        <f>SUBTOTAL(9,CN104:CN151)</f>
        <v>110.56333333333333</v>
      </c>
      <c r="CO103" s="667">
        <f>SUBTOTAL(9,CO105:CO151)</f>
        <v>0</v>
      </c>
      <c r="CP103" s="667">
        <f>SUBTOTAL(9,CP105:CP151)</f>
        <v>0</v>
      </c>
      <c r="CQ103" s="667">
        <f>SUBTOTAL(9,CQ105:CQ151)</f>
        <v>0</v>
      </c>
      <c r="CR103" s="667">
        <f>SUBTOTAL(9,CR105:CR151)</f>
        <v>0</v>
      </c>
      <c r="CS103" s="667">
        <f>SUBTOTAL(9,CS105:CS151)</f>
        <v>0</v>
      </c>
      <c r="CT103" s="667">
        <f t="shared" ref="CT103:CZ103" si="161">SUBTOTAL(9,CT105:CT151)</f>
        <v>0</v>
      </c>
      <c r="CU103" s="667">
        <f t="shared" si="161"/>
        <v>116.39666666666666</v>
      </c>
      <c r="CV103" s="667">
        <f t="shared" si="161"/>
        <v>0</v>
      </c>
      <c r="CW103" s="667">
        <f t="shared" si="161"/>
        <v>0</v>
      </c>
      <c r="CX103" s="667">
        <f t="shared" si="161"/>
        <v>0</v>
      </c>
      <c r="CY103" s="667">
        <f t="shared" si="161"/>
        <v>0</v>
      </c>
      <c r="CZ103" s="667">
        <f t="shared" si="161"/>
        <v>0</v>
      </c>
      <c r="DA103" s="662" t="s">
        <v>180</v>
      </c>
    </row>
    <row r="104" spans="2:105" ht="48" customHeight="1" x14ac:dyDescent="0.25">
      <c r="B104" s="416" t="s">
        <v>132</v>
      </c>
      <c r="C104" s="417" t="s">
        <v>793</v>
      </c>
      <c r="D104" s="416" t="s">
        <v>93</v>
      </c>
      <c r="E104" s="662"/>
      <c r="F104" s="662"/>
      <c r="G104" s="662"/>
      <c r="H104" s="662"/>
      <c r="I104" s="662"/>
      <c r="J104" s="662"/>
      <c r="K104" s="662"/>
      <c r="L104" s="662"/>
      <c r="M104" s="662"/>
      <c r="N104" s="662"/>
      <c r="O104" s="662"/>
      <c r="P104" s="662"/>
      <c r="Q104" s="662"/>
      <c r="R104" s="662"/>
      <c r="S104" s="662"/>
      <c r="T104" s="662"/>
      <c r="U104" s="662"/>
      <c r="V104" s="662"/>
      <c r="W104" s="662"/>
      <c r="X104" s="662"/>
      <c r="Y104" s="662"/>
      <c r="Z104" s="662"/>
      <c r="AA104" s="662"/>
      <c r="AB104" s="662"/>
      <c r="AC104" s="662"/>
      <c r="AD104" s="662"/>
      <c r="AE104" s="662"/>
      <c r="AF104" s="662"/>
      <c r="AG104" s="662"/>
      <c r="AH104" s="662"/>
      <c r="AI104" s="662"/>
      <c r="AJ104" s="662"/>
      <c r="AK104" s="662"/>
      <c r="AL104" s="662"/>
      <c r="AM104" s="662"/>
      <c r="AN104" s="662"/>
      <c r="AO104" s="662"/>
      <c r="AP104" s="662"/>
      <c r="AQ104" s="662"/>
      <c r="AR104" s="662"/>
      <c r="AS104" s="662"/>
      <c r="AT104" s="662"/>
      <c r="AU104" s="662"/>
      <c r="AV104" s="662"/>
      <c r="AW104" s="662"/>
      <c r="AX104" s="662"/>
      <c r="AY104" s="662"/>
      <c r="AZ104" s="662"/>
      <c r="BA104" s="662"/>
      <c r="BB104" s="662"/>
      <c r="BC104" s="662"/>
      <c r="BD104" s="662"/>
      <c r="BE104" s="662"/>
      <c r="BF104" s="662"/>
      <c r="BG104" s="662"/>
      <c r="BH104" s="662"/>
      <c r="BI104" s="662"/>
      <c r="BJ104" s="662"/>
      <c r="BK104" s="662"/>
      <c r="BL104" s="662"/>
      <c r="BM104" s="662"/>
      <c r="BN104" s="662"/>
      <c r="BO104" s="662"/>
      <c r="BP104" s="662"/>
      <c r="BQ104" s="662"/>
      <c r="BR104" s="662"/>
      <c r="BS104" s="662"/>
      <c r="BT104" s="662"/>
      <c r="BU104" s="662"/>
      <c r="BV104" s="662"/>
      <c r="BW104" s="662"/>
      <c r="BX104" s="662"/>
      <c r="BY104" s="662"/>
      <c r="BZ104" s="662"/>
      <c r="CA104" s="662"/>
      <c r="CB104" s="662"/>
      <c r="CC104" s="662"/>
      <c r="CD104" s="662"/>
      <c r="CE104" s="662"/>
      <c r="CF104" s="662"/>
      <c r="CG104" s="662"/>
      <c r="CH104" s="662"/>
      <c r="CI104" s="662"/>
      <c r="CJ104" s="662"/>
      <c r="CK104" s="662"/>
      <c r="CL104" s="662"/>
      <c r="CM104" s="662"/>
      <c r="CN104" s="662"/>
      <c r="CO104" s="662"/>
      <c r="CP104" s="662"/>
      <c r="CQ104" s="662"/>
      <c r="CR104" s="662"/>
      <c r="CS104" s="662"/>
      <c r="CT104" s="662"/>
      <c r="CU104" s="662"/>
      <c r="CV104" s="662"/>
      <c r="CW104" s="662"/>
      <c r="CX104" s="662"/>
      <c r="CY104" s="662"/>
      <c r="CZ104" s="662"/>
      <c r="DA104" s="662" t="s">
        <v>180</v>
      </c>
    </row>
    <row r="105" spans="2:105" ht="48" customHeight="1" x14ac:dyDescent="0.25">
      <c r="B105" s="416" t="s">
        <v>134</v>
      </c>
      <c r="C105" s="417" t="s">
        <v>794</v>
      </c>
      <c r="D105" s="402" t="s">
        <v>93</v>
      </c>
      <c r="E105" s="662"/>
      <c r="F105" s="662"/>
      <c r="G105" s="662"/>
      <c r="H105" s="662"/>
      <c r="I105" s="662"/>
      <c r="J105" s="662"/>
      <c r="K105" s="662"/>
      <c r="L105" s="662"/>
      <c r="M105" s="662"/>
      <c r="N105" s="662"/>
      <c r="O105" s="662"/>
      <c r="P105" s="662"/>
      <c r="Q105" s="662"/>
      <c r="R105" s="662"/>
      <c r="S105" s="662"/>
      <c r="T105" s="662"/>
      <c r="U105" s="662"/>
      <c r="V105" s="662"/>
      <c r="W105" s="662"/>
      <c r="X105" s="662"/>
      <c r="Y105" s="662"/>
      <c r="Z105" s="662"/>
      <c r="AA105" s="662"/>
      <c r="AB105" s="662"/>
      <c r="AC105" s="662"/>
      <c r="AD105" s="662"/>
      <c r="AE105" s="662"/>
      <c r="AF105" s="662"/>
      <c r="AG105" s="662"/>
      <c r="AH105" s="662"/>
      <c r="AI105" s="662"/>
      <c r="AJ105" s="662"/>
      <c r="AK105" s="662"/>
      <c r="AL105" s="662"/>
      <c r="AM105" s="662"/>
      <c r="AN105" s="662"/>
      <c r="AO105" s="662"/>
      <c r="AP105" s="662"/>
      <c r="AQ105" s="662"/>
      <c r="AR105" s="662"/>
      <c r="AS105" s="662"/>
      <c r="AT105" s="662"/>
      <c r="AU105" s="662"/>
      <c r="AV105" s="662"/>
      <c r="AW105" s="662"/>
      <c r="AX105" s="662"/>
      <c r="AY105" s="662"/>
      <c r="AZ105" s="662"/>
      <c r="BA105" s="662"/>
      <c r="BB105" s="662"/>
      <c r="BC105" s="662"/>
      <c r="BD105" s="662"/>
      <c r="BE105" s="662"/>
      <c r="BF105" s="662"/>
      <c r="BG105" s="662"/>
      <c r="BH105" s="662"/>
      <c r="BI105" s="662"/>
      <c r="BJ105" s="662"/>
      <c r="BK105" s="662"/>
      <c r="BL105" s="662"/>
      <c r="BM105" s="662"/>
      <c r="BN105" s="662"/>
      <c r="BO105" s="662"/>
      <c r="BP105" s="662"/>
      <c r="BQ105" s="662"/>
      <c r="BR105" s="662"/>
      <c r="BS105" s="662"/>
      <c r="BT105" s="662"/>
      <c r="BU105" s="662"/>
      <c r="BV105" s="662"/>
      <c r="BW105" s="662"/>
      <c r="BX105" s="662"/>
      <c r="BY105" s="662"/>
      <c r="BZ105" s="662"/>
      <c r="CA105" s="662"/>
      <c r="CB105" s="662"/>
      <c r="CC105" s="662"/>
      <c r="CD105" s="662"/>
      <c r="CE105" s="662"/>
      <c r="CF105" s="662"/>
      <c r="CG105" s="662"/>
      <c r="CH105" s="662"/>
      <c r="CI105" s="662"/>
      <c r="CJ105" s="662"/>
      <c r="CK105" s="662"/>
      <c r="CL105" s="662"/>
      <c r="CM105" s="662"/>
      <c r="CN105" s="662"/>
      <c r="CO105" s="662"/>
      <c r="CP105" s="662"/>
      <c r="CQ105" s="662"/>
      <c r="CR105" s="662"/>
      <c r="CS105" s="662"/>
      <c r="CT105" s="662"/>
      <c r="CU105" s="662"/>
      <c r="CV105" s="662"/>
      <c r="CW105" s="662"/>
      <c r="CX105" s="662"/>
      <c r="CY105" s="662"/>
      <c r="CZ105" s="662"/>
      <c r="DA105" s="662" t="s">
        <v>180</v>
      </c>
    </row>
    <row r="106" spans="2:105" ht="42" customHeight="1" x14ac:dyDescent="0.25">
      <c r="B106" s="397" t="s">
        <v>136</v>
      </c>
      <c r="C106" s="398" t="s">
        <v>795</v>
      </c>
      <c r="D106" s="397" t="s">
        <v>93</v>
      </c>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c r="AA106" s="663"/>
      <c r="AB106" s="663"/>
      <c r="AC106" s="663"/>
      <c r="AD106" s="663"/>
      <c r="AE106" s="663"/>
      <c r="AF106" s="663"/>
      <c r="AG106" s="663"/>
      <c r="AH106" s="663"/>
      <c r="AI106" s="663"/>
      <c r="AJ106" s="663"/>
      <c r="AK106" s="663"/>
      <c r="AL106" s="663"/>
      <c r="AM106" s="663"/>
      <c r="AN106" s="663"/>
      <c r="AO106" s="663"/>
      <c r="AP106" s="663"/>
      <c r="AQ106" s="663"/>
      <c r="AR106" s="663"/>
      <c r="AS106" s="663"/>
      <c r="AT106" s="663"/>
      <c r="AU106" s="663"/>
      <c r="AV106" s="663"/>
      <c r="AW106" s="663"/>
      <c r="AX106" s="663"/>
      <c r="AY106" s="663"/>
      <c r="AZ106" s="663"/>
      <c r="BA106" s="663"/>
      <c r="BB106" s="663"/>
      <c r="BC106" s="663"/>
      <c r="BD106" s="663"/>
      <c r="BE106" s="663"/>
      <c r="BF106" s="663"/>
      <c r="BG106" s="663"/>
      <c r="BH106" s="663"/>
      <c r="BI106" s="663"/>
      <c r="BJ106" s="663"/>
      <c r="BK106" s="663"/>
      <c r="BL106" s="663"/>
      <c r="BM106" s="663"/>
      <c r="BN106" s="663"/>
      <c r="BO106" s="663"/>
      <c r="BP106" s="663"/>
      <c r="BQ106" s="663"/>
      <c r="BR106" s="663"/>
      <c r="BS106" s="663"/>
      <c r="BT106" s="663"/>
      <c r="BU106" s="663"/>
      <c r="BV106" s="663"/>
      <c r="BW106" s="663"/>
      <c r="BX106" s="663"/>
      <c r="BY106" s="663"/>
      <c r="BZ106" s="663"/>
      <c r="CA106" s="663"/>
      <c r="CB106" s="663"/>
      <c r="CC106" s="663"/>
      <c r="CD106" s="663"/>
      <c r="CE106" s="663"/>
      <c r="CF106" s="663"/>
      <c r="CG106" s="663"/>
      <c r="CH106" s="663"/>
      <c r="CI106" s="663"/>
      <c r="CJ106" s="663"/>
      <c r="CK106" s="663"/>
      <c r="CL106" s="663"/>
      <c r="CM106" s="663"/>
      <c r="CN106" s="663"/>
      <c r="CO106" s="663"/>
      <c r="CP106" s="663"/>
      <c r="CQ106" s="663"/>
      <c r="CR106" s="663"/>
      <c r="CS106" s="663"/>
      <c r="CT106" s="663"/>
      <c r="CU106" s="663"/>
      <c r="CV106" s="663"/>
      <c r="CW106" s="663"/>
      <c r="CX106" s="663"/>
      <c r="CY106" s="663"/>
      <c r="CZ106" s="663"/>
      <c r="DA106" s="663" t="s">
        <v>180</v>
      </c>
    </row>
    <row r="107" spans="2:105" ht="42" customHeight="1" x14ac:dyDescent="0.25">
      <c r="B107" s="397" t="s">
        <v>181</v>
      </c>
      <c r="C107" s="398" t="s">
        <v>795</v>
      </c>
      <c r="D107" s="397" t="s">
        <v>93</v>
      </c>
      <c r="E107" s="663"/>
      <c r="F107" s="663"/>
      <c r="G107" s="663"/>
      <c r="H107" s="663"/>
      <c r="I107" s="663"/>
      <c r="J107" s="663"/>
      <c r="K107" s="663"/>
      <c r="L107" s="663"/>
      <c r="M107" s="663"/>
      <c r="N107" s="663"/>
      <c r="O107" s="663"/>
      <c r="P107" s="663"/>
      <c r="Q107" s="663"/>
      <c r="R107" s="663"/>
      <c r="S107" s="663"/>
      <c r="T107" s="663"/>
      <c r="U107" s="663"/>
      <c r="V107" s="663"/>
      <c r="W107" s="663"/>
      <c r="X107" s="663"/>
      <c r="Y107" s="663"/>
      <c r="Z107" s="663"/>
      <c r="AA107" s="663"/>
      <c r="AB107" s="663"/>
      <c r="AC107" s="663"/>
      <c r="AD107" s="663"/>
      <c r="AE107" s="663"/>
      <c r="AF107" s="663"/>
      <c r="AG107" s="663"/>
      <c r="AH107" s="663"/>
      <c r="AI107" s="663"/>
      <c r="AJ107" s="663"/>
      <c r="AK107" s="663"/>
      <c r="AL107" s="663"/>
      <c r="AM107" s="663"/>
      <c r="AN107" s="663"/>
      <c r="AO107" s="663"/>
      <c r="AP107" s="663"/>
      <c r="AQ107" s="663"/>
      <c r="AR107" s="663"/>
      <c r="AS107" s="663"/>
      <c r="AT107" s="663"/>
      <c r="AU107" s="663"/>
      <c r="AV107" s="663"/>
      <c r="AW107" s="663"/>
      <c r="AX107" s="663"/>
      <c r="AY107" s="663"/>
      <c r="AZ107" s="663"/>
      <c r="BA107" s="663"/>
      <c r="BB107" s="663"/>
      <c r="BC107" s="663"/>
      <c r="BD107" s="663"/>
      <c r="BE107" s="663"/>
      <c r="BF107" s="663"/>
      <c r="BG107" s="663"/>
      <c r="BH107" s="663"/>
      <c r="BI107" s="663"/>
      <c r="BJ107" s="663"/>
      <c r="BK107" s="663"/>
      <c r="BL107" s="663"/>
      <c r="BM107" s="663"/>
      <c r="BN107" s="663"/>
      <c r="BO107" s="663"/>
      <c r="BP107" s="663"/>
      <c r="BQ107" s="663"/>
      <c r="BR107" s="663"/>
      <c r="BS107" s="663"/>
      <c r="BT107" s="663"/>
      <c r="BU107" s="663"/>
      <c r="BV107" s="663"/>
      <c r="BW107" s="663"/>
      <c r="BX107" s="663"/>
      <c r="BY107" s="663"/>
      <c r="BZ107" s="663"/>
      <c r="CA107" s="663"/>
      <c r="CB107" s="663"/>
      <c r="CC107" s="663"/>
      <c r="CD107" s="663"/>
      <c r="CE107" s="663"/>
      <c r="CF107" s="663"/>
      <c r="CG107" s="663"/>
      <c r="CH107" s="663"/>
      <c r="CI107" s="663"/>
      <c r="CJ107" s="663"/>
      <c r="CK107" s="663"/>
      <c r="CL107" s="663"/>
      <c r="CM107" s="663"/>
      <c r="CN107" s="663"/>
      <c r="CO107" s="663"/>
      <c r="CP107" s="663"/>
      <c r="CQ107" s="663"/>
      <c r="CR107" s="663"/>
      <c r="CS107" s="663"/>
      <c r="CT107" s="663"/>
      <c r="CU107" s="663"/>
      <c r="CV107" s="663"/>
      <c r="CW107" s="663"/>
      <c r="CX107" s="663"/>
      <c r="CY107" s="663"/>
      <c r="CZ107" s="663"/>
      <c r="DA107" s="663" t="s">
        <v>180</v>
      </c>
    </row>
    <row r="108" spans="2:105" ht="48" customHeight="1" x14ac:dyDescent="0.25">
      <c r="B108" s="416" t="s">
        <v>137</v>
      </c>
      <c r="C108" s="417" t="s">
        <v>796</v>
      </c>
      <c r="D108" s="416" t="s">
        <v>93</v>
      </c>
      <c r="E108" s="662"/>
      <c r="F108" s="662"/>
      <c r="G108" s="662"/>
      <c r="H108" s="662"/>
      <c r="I108" s="662"/>
      <c r="J108" s="662"/>
      <c r="K108" s="662"/>
      <c r="L108" s="662"/>
      <c r="M108" s="662"/>
      <c r="N108" s="662"/>
      <c r="O108" s="662"/>
      <c r="P108" s="662"/>
      <c r="Q108" s="662"/>
      <c r="R108" s="662"/>
      <c r="S108" s="662"/>
      <c r="T108" s="662"/>
      <c r="U108" s="662"/>
      <c r="V108" s="662"/>
      <c r="W108" s="662"/>
      <c r="X108" s="662"/>
      <c r="Y108" s="662"/>
      <c r="Z108" s="662"/>
      <c r="AA108" s="662"/>
      <c r="AB108" s="662"/>
      <c r="AC108" s="662"/>
      <c r="AD108" s="662"/>
      <c r="AE108" s="662"/>
      <c r="AF108" s="662"/>
      <c r="AG108" s="662"/>
      <c r="AH108" s="662"/>
      <c r="AI108" s="662"/>
      <c r="AJ108" s="662"/>
      <c r="AK108" s="662"/>
      <c r="AL108" s="662"/>
      <c r="AM108" s="662"/>
      <c r="AN108" s="662"/>
      <c r="AO108" s="662"/>
      <c r="AP108" s="662"/>
      <c r="AQ108" s="662"/>
      <c r="AR108" s="662"/>
      <c r="AS108" s="662"/>
      <c r="AT108" s="662"/>
      <c r="AU108" s="662"/>
      <c r="AV108" s="662"/>
      <c r="AW108" s="662"/>
      <c r="AX108" s="662"/>
      <c r="AY108" s="662"/>
      <c r="AZ108" s="662"/>
      <c r="BA108" s="662"/>
      <c r="BB108" s="662"/>
      <c r="BC108" s="662"/>
      <c r="BD108" s="662"/>
      <c r="BE108" s="662"/>
      <c r="BF108" s="662"/>
      <c r="BG108" s="662"/>
      <c r="BH108" s="662"/>
      <c r="BI108" s="662"/>
      <c r="BJ108" s="662"/>
      <c r="BK108" s="662"/>
      <c r="BL108" s="662"/>
      <c r="BM108" s="662"/>
      <c r="BN108" s="662"/>
      <c r="BO108" s="662"/>
      <c r="BP108" s="662"/>
      <c r="BQ108" s="662"/>
      <c r="BR108" s="662"/>
      <c r="BS108" s="662"/>
      <c r="BT108" s="662"/>
      <c r="BU108" s="662"/>
      <c r="BV108" s="662"/>
      <c r="BW108" s="662"/>
      <c r="BX108" s="662"/>
      <c r="BY108" s="662"/>
      <c r="BZ108" s="662"/>
      <c r="CA108" s="662"/>
      <c r="CB108" s="662"/>
      <c r="CC108" s="662"/>
      <c r="CD108" s="662"/>
      <c r="CE108" s="662"/>
      <c r="CF108" s="662"/>
      <c r="CG108" s="662"/>
      <c r="CH108" s="662"/>
      <c r="CI108" s="662"/>
      <c r="CJ108" s="662"/>
      <c r="CK108" s="662"/>
      <c r="CL108" s="662"/>
      <c r="CM108" s="662"/>
      <c r="CN108" s="662"/>
      <c r="CO108" s="662"/>
      <c r="CP108" s="662"/>
      <c r="CQ108" s="662"/>
      <c r="CR108" s="662"/>
      <c r="CS108" s="662"/>
      <c r="CT108" s="662"/>
      <c r="CU108" s="662"/>
      <c r="CV108" s="662"/>
      <c r="CW108" s="662"/>
      <c r="CX108" s="662"/>
      <c r="CY108" s="662"/>
      <c r="CZ108" s="662"/>
      <c r="DA108" s="662" t="s">
        <v>180</v>
      </c>
    </row>
    <row r="109" spans="2:105" ht="42" customHeight="1" x14ac:dyDescent="0.25">
      <c r="B109" s="397" t="s">
        <v>1554</v>
      </c>
      <c r="C109" s="398" t="s">
        <v>795</v>
      </c>
      <c r="D109" s="397" t="s">
        <v>93</v>
      </c>
      <c r="E109" s="663"/>
      <c r="F109" s="663"/>
      <c r="G109" s="663"/>
      <c r="H109" s="663"/>
      <c r="I109" s="663"/>
      <c r="J109" s="663"/>
      <c r="K109" s="663"/>
      <c r="L109" s="663"/>
      <c r="M109" s="663"/>
      <c r="N109" s="663"/>
      <c r="O109" s="663"/>
      <c r="P109" s="663"/>
      <c r="Q109" s="663"/>
      <c r="R109" s="663"/>
      <c r="S109" s="663"/>
      <c r="T109" s="663"/>
      <c r="U109" s="663"/>
      <c r="V109" s="663"/>
      <c r="W109" s="663"/>
      <c r="X109" s="663"/>
      <c r="Y109" s="663"/>
      <c r="Z109" s="663"/>
      <c r="AA109" s="663"/>
      <c r="AB109" s="663"/>
      <c r="AC109" s="663"/>
      <c r="AD109" s="663"/>
      <c r="AE109" s="663"/>
      <c r="AF109" s="663"/>
      <c r="AG109" s="663"/>
      <c r="AH109" s="663"/>
      <c r="AI109" s="663"/>
      <c r="AJ109" s="663"/>
      <c r="AK109" s="663"/>
      <c r="AL109" s="663"/>
      <c r="AM109" s="663"/>
      <c r="AN109" s="663"/>
      <c r="AO109" s="663"/>
      <c r="AP109" s="663"/>
      <c r="AQ109" s="663"/>
      <c r="AR109" s="663"/>
      <c r="AS109" s="663"/>
      <c r="AT109" s="663"/>
      <c r="AU109" s="663"/>
      <c r="AV109" s="663"/>
      <c r="AW109" s="663"/>
      <c r="AX109" s="663"/>
      <c r="AY109" s="663"/>
      <c r="AZ109" s="663"/>
      <c r="BA109" s="663"/>
      <c r="BB109" s="663"/>
      <c r="BC109" s="663"/>
      <c r="BD109" s="663"/>
      <c r="BE109" s="663"/>
      <c r="BF109" s="663"/>
      <c r="BG109" s="663"/>
      <c r="BH109" s="663"/>
      <c r="BI109" s="663"/>
      <c r="BJ109" s="663"/>
      <c r="BK109" s="663"/>
      <c r="BL109" s="663"/>
      <c r="BM109" s="663"/>
      <c r="BN109" s="663"/>
      <c r="BO109" s="663"/>
      <c r="BP109" s="663"/>
      <c r="BQ109" s="663"/>
      <c r="BR109" s="663"/>
      <c r="BS109" s="663"/>
      <c r="BT109" s="663"/>
      <c r="BU109" s="663"/>
      <c r="BV109" s="663"/>
      <c r="BW109" s="663"/>
      <c r="BX109" s="663"/>
      <c r="BY109" s="663"/>
      <c r="BZ109" s="663"/>
      <c r="CA109" s="663"/>
      <c r="CB109" s="663"/>
      <c r="CC109" s="663"/>
      <c r="CD109" s="663"/>
      <c r="CE109" s="663"/>
      <c r="CF109" s="663"/>
      <c r="CG109" s="663"/>
      <c r="CH109" s="663"/>
      <c r="CI109" s="663"/>
      <c r="CJ109" s="663"/>
      <c r="CK109" s="663"/>
      <c r="CL109" s="663"/>
      <c r="CM109" s="663"/>
      <c r="CN109" s="663"/>
      <c r="CO109" s="663"/>
      <c r="CP109" s="663"/>
      <c r="CQ109" s="663"/>
      <c r="CR109" s="663"/>
      <c r="CS109" s="663"/>
      <c r="CT109" s="663"/>
      <c r="CU109" s="663"/>
      <c r="CV109" s="663"/>
      <c r="CW109" s="663"/>
      <c r="CX109" s="663"/>
      <c r="CY109" s="663"/>
      <c r="CZ109" s="663"/>
      <c r="DA109" s="663" t="s">
        <v>180</v>
      </c>
    </row>
    <row r="110" spans="2:105" ht="42" customHeight="1" x14ac:dyDescent="0.25">
      <c r="B110" s="397" t="s">
        <v>1555</v>
      </c>
      <c r="C110" s="398" t="s">
        <v>795</v>
      </c>
      <c r="D110" s="397" t="s">
        <v>93</v>
      </c>
      <c r="E110" s="663"/>
      <c r="F110" s="663"/>
      <c r="G110" s="663"/>
      <c r="H110" s="663"/>
      <c r="I110" s="663"/>
      <c r="J110" s="663"/>
      <c r="K110" s="663"/>
      <c r="L110" s="663"/>
      <c r="M110" s="663"/>
      <c r="N110" s="663"/>
      <c r="O110" s="663"/>
      <c r="P110" s="663"/>
      <c r="Q110" s="663"/>
      <c r="R110" s="663"/>
      <c r="S110" s="663"/>
      <c r="T110" s="663"/>
      <c r="U110" s="663"/>
      <c r="V110" s="663"/>
      <c r="W110" s="663"/>
      <c r="X110" s="663"/>
      <c r="Y110" s="663"/>
      <c r="Z110" s="663"/>
      <c r="AA110" s="663"/>
      <c r="AB110" s="663"/>
      <c r="AC110" s="663"/>
      <c r="AD110" s="663"/>
      <c r="AE110" s="663"/>
      <c r="AF110" s="663"/>
      <c r="AG110" s="663"/>
      <c r="AH110" s="663"/>
      <c r="AI110" s="663"/>
      <c r="AJ110" s="663"/>
      <c r="AK110" s="663"/>
      <c r="AL110" s="663"/>
      <c r="AM110" s="663"/>
      <c r="AN110" s="663"/>
      <c r="AO110" s="663"/>
      <c r="AP110" s="663"/>
      <c r="AQ110" s="663"/>
      <c r="AR110" s="663"/>
      <c r="AS110" s="663"/>
      <c r="AT110" s="663"/>
      <c r="AU110" s="663"/>
      <c r="AV110" s="663"/>
      <c r="AW110" s="663"/>
      <c r="AX110" s="663"/>
      <c r="AY110" s="663"/>
      <c r="AZ110" s="663"/>
      <c r="BA110" s="663"/>
      <c r="BB110" s="663"/>
      <c r="BC110" s="663"/>
      <c r="BD110" s="663"/>
      <c r="BE110" s="663"/>
      <c r="BF110" s="663"/>
      <c r="BG110" s="663"/>
      <c r="BH110" s="663"/>
      <c r="BI110" s="663"/>
      <c r="BJ110" s="663"/>
      <c r="BK110" s="663"/>
      <c r="BL110" s="663"/>
      <c r="BM110" s="663"/>
      <c r="BN110" s="663"/>
      <c r="BO110" s="663"/>
      <c r="BP110" s="663"/>
      <c r="BQ110" s="663"/>
      <c r="BR110" s="663"/>
      <c r="BS110" s="663"/>
      <c r="BT110" s="663"/>
      <c r="BU110" s="663"/>
      <c r="BV110" s="663"/>
      <c r="BW110" s="663"/>
      <c r="BX110" s="663"/>
      <c r="BY110" s="663"/>
      <c r="BZ110" s="663"/>
      <c r="CA110" s="663"/>
      <c r="CB110" s="663"/>
      <c r="CC110" s="663"/>
      <c r="CD110" s="663"/>
      <c r="CE110" s="663"/>
      <c r="CF110" s="663"/>
      <c r="CG110" s="663"/>
      <c r="CH110" s="663"/>
      <c r="CI110" s="663"/>
      <c r="CJ110" s="663"/>
      <c r="CK110" s="663"/>
      <c r="CL110" s="663"/>
      <c r="CM110" s="663"/>
      <c r="CN110" s="663"/>
      <c r="CO110" s="663"/>
      <c r="CP110" s="663"/>
      <c r="CQ110" s="663"/>
      <c r="CR110" s="663"/>
      <c r="CS110" s="663"/>
      <c r="CT110" s="663"/>
      <c r="CU110" s="663"/>
      <c r="CV110" s="663"/>
      <c r="CW110" s="663"/>
      <c r="CX110" s="663"/>
      <c r="CY110" s="663"/>
      <c r="CZ110" s="663"/>
      <c r="DA110" s="663" t="s">
        <v>180</v>
      </c>
    </row>
    <row r="111" spans="2:105" ht="48" customHeight="1" x14ac:dyDescent="0.25">
      <c r="B111" s="416" t="s">
        <v>738</v>
      </c>
      <c r="C111" s="417" t="s">
        <v>1556</v>
      </c>
      <c r="D111" s="416" t="s">
        <v>93</v>
      </c>
      <c r="E111" s="662"/>
      <c r="F111" s="662"/>
      <c r="G111" s="662"/>
      <c r="H111" s="662"/>
      <c r="I111" s="662"/>
      <c r="J111" s="662"/>
      <c r="K111" s="662"/>
      <c r="L111" s="662"/>
      <c r="M111" s="662"/>
      <c r="N111" s="662"/>
      <c r="O111" s="662"/>
      <c r="P111" s="662"/>
      <c r="Q111" s="662"/>
      <c r="R111" s="662"/>
      <c r="S111" s="662"/>
      <c r="T111" s="662"/>
      <c r="U111" s="662"/>
      <c r="V111" s="662"/>
      <c r="W111" s="662"/>
      <c r="X111" s="662"/>
      <c r="Y111" s="662"/>
      <c r="Z111" s="662"/>
      <c r="AA111" s="662"/>
      <c r="AB111" s="662"/>
      <c r="AC111" s="662"/>
      <c r="AD111" s="662"/>
      <c r="AE111" s="662"/>
      <c r="AF111" s="662"/>
      <c r="AG111" s="662"/>
      <c r="AH111" s="662"/>
      <c r="AI111" s="662"/>
      <c r="AJ111" s="662"/>
      <c r="AK111" s="662"/>
      <c r="AL111" s="662"/>
      <c r="AM111" s="662"/>
      <c r="AN111" s="662"/>
      <c r="AO111" s="662"/>
      <c r="AP111" s="662"/>
      <c r="AQ111" s="662"/>
      <c r="AR111" s="662"/>
      <c r="AS111" s="662"/>
      <c r="AT111" s="662"/>
      <c r="AU111" s="662"/>
      <c r="AV111" s="662"/>
      <c r="AW111" s="662"/>
      <c r="AX111" s="662"/>
      <c r="AY111" s="662"/>
      <c r="AZ111" s="662"/>
      <c r="BA111" s="662"/>
      <c r="BB111" s="662"/>
      <c r="BC111" s="662"/>
      <c r="BD111" s="662"/>
      <c r="BE111" s="662"/>
      <c r="BF111" s="662"/>
      <c r="BG111" s="662"/>
      <c r="BH111" s="662"/>
      <c r="BI111" s="662"/>
      <c r="BJ111" s="662"/>
      <c r="BK111" s="662"/>
      <c r="BL111" s="662"/>
      <c r="BM111" s="662"/>
      <c r="BN111" s="662"/>
      <c r="BO111" s="662"/>
      <c r="BP111" s="662"/>
      <c r="BQ111" s="662"/>
      <c r="BR111" s="662"/>
      <c r="BS111" s="662"/>
      <c r="BT111" s="662"/>
      <c r="BU111" s="662"/>
      <c r="BV111" s="662"/>
      <c r="BW111" s="662"/>
      <c r="BX111" s="662"/>
      <c r="BY111" s="662"/>
      <c r="BZ111" s="662"/>
      <c r="CA111" s="662"/>
      <c r="CB111" s="662"/>
      <c r="CC111" s="662"/>
      <c r="CD111" s="662"/>
      <c r="CE111" s="662"/>
      <c r="CF111" s="662"/>
      <c r="CG111" s="662"/>
      <c r="CH111" s="662"/>
      <c r="CI111" s="662"/>
      <c r="CJ111" s="662"/>
      <c r="CK111" s="662"/>
      <c r="CL111" s="662"/>
      <c r="CM111" s="662"/>
      <c r="CN111" s="662"/>
      <c r="CO111" s="662"/>
      <c r="CP111" s="662"/>
      <c r="CQ111" s="662"/>
      <c r="CR111" s="662"/>
      <c r="CS111" s="662"/>
      <c r="CT111" s="662"/>
      <c r="CU111" s="662"/>
      <c r="CV111" s="662"/>
      <c r="CW111" s="662"/>
      <c r="CX111" s="662"/>
      <c r="CY111" s="662"/>
      <c r="CZ111" s="662"/>
      <c r="DA111" s="662" t="s">
        <v>180</v>
      </c>
    </row>
    <row r="112" spans="2:105" ht="42" customHeight="1" x14ac:dyDescent="0.25">
      <c r="B112" s="397" t="s">
        <v>1557</v>
      </c>
      <c r="C112" s="398" t="s">
        <v>1559</v>
      </c>
      <c r="D112" s="397" t="s">
        <v>93</v>
      </c>
      <c r="E112" s="663"/>
      <c r="F112" s="663"/>
      <c r="G112" s="663"/>
      <c r="H112" s="663"/>
      <c r="I112" s="663"/>
      <c r="J112" s="663"/>
      <c r="K112" s="663"/>
      <c r="L112" s="663"/>
      <c r="M112" s="663"/>
      <c r="N112" s="663"/>
      <c r="O112" s="663"/>
      <c r="P112" s="663"/>
      <c r="Q112" s="663"/>
      <c r="R112" s="663"/>
      <c r="S112" s="663"/>
      <c r="T112" s="663"/>
      <c r="U112" s="663"/>
      <c r="V112" s="663"/>
      <c r="W112" s="663"/>
      <c r="X112" s="663"/>
      <c r="Y112" s="663"/>
      <c r="Z112" s="663"/>
      <c r="AA112" s="663"/>
      <c r="AB112" s="663"/>
      <c r="AC112" s="663"/>
      <c r="AD112" s="663"/>
      <c r="AE112" s="663"/>
      <c r="AF112" s="663"/>
      <c r="AG112" s="663"/>
      <c r="AH112" s="663"/>
      <c r="AI112" s="663"/>
      <c r="AJ112" s="663"/>
      <c r="AK112" s="663"/>
      <c r="AL112" s="663"/>
      <c r="AM112" s="663"/>
      <c r="AN112" s="663"/>
      <c r="AO112" s="663"/>
      <c r="AP112" s="663"/>
      <c r="AQ112" s="663"/>
      <c r="AR112" s="663"/>
      <c r="AS112" s="663"/>
      <c r="AT112" s="663"/>
      <c r="AU112" s="663"/>
      <c r="AV112" s="663"/>
      <c r="AW112" s="663"/>
      <c r="AX112" s="663"/>
      <c r="AY112" s="663"/>
      <c r="AZ112" s="663"/>
      <c r="BA112" s="663"/>
      <c r="BB112" s="663"/>
      <c r="BC112" s="663"/>
      <c r="BD112" s="663"/>
      <c r="BE112" s="663"/>
      <c r="BF112" s="663"/>
      <c r="BG112" s="663"/>
      <c r="BH112" s="663"/>
      <c r="BI112" s="663"/>
      <c r="BJ112" s="663"/>
      <c r="BK112" s="663"/>
      <c r="BL112" s="663"/>
      <c r="BM112" s="663"/>
      <c r="BN112" s="663"/>
      <c r="BO112" s="663"/>
      <c r="BP112" s="663"/>
      <c r="BQ112" s="663"/>
      <c r="BR112" s="663"/>
      <c r="BS112" s="663"/>
      <c r="BT112" s="663"/>
      <c r="BU112" s="663"/>
      <c r="BV112" s="663"/>
      <c r="BW112" s="663"/>
      <c r="BX112" s="663"/>
      <c r="BY112" s="663"/>
      <c r="BZ112" s="663"/>
      <c r="CA112" s="663"/>
      <c r="CB112" s="663"/>
      <c r="CC112" s="663"/>
      <c r="CD112" s="663"/>
      <c r="CE112" s="663"/>
      <c r="CF112" s="663"/>
      <c r="CG112" s="663"/>
      <c r="CH112" s="663"/>
      <c r="CI112" s="663"/>
      <c r="CJ112" s="663"/>
      <c r="CK112" s="663"/>
      <c r="CL112" s="663"/>
      <c r="CM112" s="663"/>
      <c r="CN112" s="663"/>
      <c r="CO112" s="663"/>
      <c r="CP112" s="663"/>
      <c r="CQ112" s="663"/>
      <c r="CR112" s="663"/>
      <c r="CS112" s="663"/>
      <c r="CT112" s="663"/>
      <c r="CU112" s="663"/>
      <c r="CV112" s="663"/>
      <c r="CW112" s="663"/>
      <c r="CX112" s="663"/>
      <c r="CY112" s="663"/>
      <c r="CZ112" s="663"/>
      <c r="DA112" s="663" t="s">
        <v>180</v>
      </c>
    </row>
    <row r="113" spans="2:105" ht="42" customHeight="1" x14ac:dyDescent="0.25">
      <c r="B113" s="397" t="s">
        <v>1558</v>
      </c>
      <c r="C113" s="398" t="s">
        <v>797</v>
      </c>
      <c r="D113" s="397" t="s">
        <v>93</v>
      </c>
      <c r="E113" s="663"/>
      <c r="F113" s="663"/>
      <c r="G113" s="663"/>
      <c r="H113" s="663"/>
      <c r="I113" s="663"/>
      <c r="J113" s="663"/>
      <c r="K113" s="663"/>
      <c r="L113" s="663"/>
      <c r="M113" s="663"/>
      <c r="N113" s="663"/>
      <c r="O113" s="663"/>
      <c r="P113" s="663"/>
      <c r="Q113" s="663"/>
      <c r="R113" s="663"/>
      <c r="S113" s="663"/>
      <c r="T113" s="663"/>
      <c r="U113" s="663"/>
      <c r="V113" s="663"/>
      <c r="W113" s="663"/>
      <c r="X113" s="663"/>
      <c r="Y113" s="663"/>
      <c r="Z113" s="663"/>
      <c r="AA113" s="663"/>
      <c r="AB113" s="663"/>
      <c r="AC113" s="663"/>
      <c r="AD113" s="663"/>
      <c r="AE113" s="663"/>
      <c r="AF113" s="663"/>
      <c r="AG113" s="663"/>
      <c r="AH113" s="663"/>
      <c r="AI113" s="663"/>
      <c r="AJ113" s="663"/>
      <c r="AK113" s="663"/>
      <c r="AL113" s="663"/>
      <c r="AM113" s="663"/>
      <c r="AN113" s="663"/>
      <c r="AO113" s="663"/>
      <c r="AP113" s="663"/>
      <c r="AQ113" s="663"/>
      <c r="AR113" s="663"/>
      <c r="AS113" s="663"/>
      <c r="AT113" s="663"/>
      <c r="AU113" s="663"/>
      <c r="AV113" s="663"/>
      <c r="AW113" s="663"/>
      <c r="AX113" s="663"/>
      <c r="AY113" s="663"/>
      <c r="AZ113" s="663"/>
      <c r="BA113" s="663"/>
      <c r="BB113" s="663"/>
      <c r="BC113" s="663"/>
      <c r="BD113" s="663"/>
      <c r="BE113" s="663"/>
      <c r="BF113" s="663"/>
      <c r="BG113" s="663"/>
      <c r="BH113" s="663"/>
      <c r="BI113" s="663"/>
      <c r="BJ113" s="663"/>
      <c r="BK113" s="663"/>
      <c r="BL113" s="663"/>
      <c r="BM113" s="663"/>
      <c r="BN113" s="663"/>
      <c r="BO113" s="663"/>
      <c r="BP113" s="663"/>
      <c r="BQ113" s="663"/>
      <c r="BR113" s="663"/>
      <c r="BS113" s="663"/>
      <c r="BT113" s="663"/>
      <c r="BU113" s="663"/>
      <c r="BV113" s="663"/>
      <c r="BW113" s="663"/>
      <c r="BX113" s="663"/>
      <c r="BY113" s="663"/>
      <c r="BZ113" s="663"/>
      <c r="CA113" s="663"/>
      <c r="CB113" s="663"/>
      <c r="CC113" s="663"/>
      <c r="CD113" s="663"/>
      <c r="CE113" s="663"/>
      <c r="CF113" s="663"/>
      <c r="CG113" s="663"/>
      <c r="CH113" s="663"/>
      <c r="CI113" s="663"/>
      <c r="CJ113" s="663"/>
      <c r="CK113" s="663"/>
      <c r="CL113" s="663"/>
      <c r="CM113" s="663"/>
      <c r="CN113" s="663"/>
      <c r="CO113" s="663"/>
      <c r="CP113" s="663"/>
      <c r="CQ113" s="663"/>
      <c r="CR113" s="663"/>
      <c r="CS113" s="663"/>
      <c r="CT113" s="663"/>
      <c r="CU113" s="663"/>
      <c r="CV113" s="663"/>
      <c r="CW113" s="663"/>
      <c r="CX113" s="663"/>
      <c r="CY113" s="663"/>
      <c r="CZ113" s="663"/>
      <c r="DA113" s="663" t="s">
        <v>180</v>
      </c>
    </row>
    <row r="114" spans="2:105" ht="42" customHeight="1" x14ac:dyDescent="0.25">
      <c r="B114" s="397" t="s">
        <v>1560</v>
      </c>
      <c r="C114" s="398" t="s">
        <v>1561</v>
      </c>
      <c r="D114" s="397" t="s">
        <v>93</v>
      </c>
      <c r="E114" s="663"/>
      <c r="F114" s="663"/>
      <c r="G114" s="663"/>
      <c r="H114" s="663"/>
      <c r="I114" s="663"/>
      <c r="J114" s="663"/>
      <c r="K114" s="663"/>
      <c r="L114" s="663"/>
      <c r="M114" s="663"/>
      <c r="N114" s="663"/>
      <c r="O114" s="663"/>
      <c r="P114" s="663"/>
      <c r="Q114" s="663"/>
      <c r="R114" s="663"/>
      <c r="S114" s="663"/>
      <c r="T114" s="663"/>
      <c r="U114" s="663"/>
      <c r="V114" s="663"/>
      <c r="W114" s="663"/>
      <c r="X114" s="663"/>
      <c r="Y114" s="663"/>
      <c r="Z114" s="663"/>
      <c r="AA114" s="663"/>
      <c r="AB114" s="663"/>
      <c r="AC114" s="663"/>
      <c r="AD114" s="663"/>
      <c r="AE114" s="663"/>
      <c r="AF114" s="663"/>
      <c r="AG114" s="663"/>
      <c r="AH114" s="663"/>
      <c r="AI114" s="663"/>
      <c r="AJ114" s="663"/>
      <c r="AK114" s="663"/>
      <c r="AL114" s="663"/>
      <c r="AM114" s="663"/>
      <c r="AN114" s="663"/>
      <c r="AO114" s="663"/>
      <c r="AP114" s="663"/>
      <c r="AQ114" s="663"/>
      <c r="AR114" s="663"/>
      <c r="AS114" s="663"/>
      <c r="AT114" s="663"/>
      <c r="AU114" s="663"/>
      <c r="AV114" s="663"/>
      <c r="AW114" s="663"/>
      <c r="AX114" s="663"/>
      <c r="AY114" s="663"/>
      <c r="AZ114" s="663"/>
      <c r="BA114" s="663"/>
      <c r="BB114" s="663"/>
      <c r="BC114" s="663"/>
      <c r="BD114" s="663"/>
      <c r="BE114" s="663"/>
      <c r="BF114" s="663"/>
      <c r="BG114" s="663"/>
      <c r="BH114" s="663"/>
      <c r="BI114" s="663"/>
      <c r="BJ114" s="663"/>
      <c r="BK114" s="663"/>
      <c r="BL114" s="663"/>
      <c r="BM114" s="663"/>
      <c r="BN114" s="663"/>
      <c r="BO114" s="663"/>
      <c r="BP114" s="663"/>
      <c r="BQ114" s="663"/>
      <c r="BR114" s="663"/>
      <c r="BS114" s="663"/>
      <c r="BT114" s="663"/>
      <c r="BU114" s="663"/>
      <c r="BV114" s="663"/>
      <c r="BW114" s="663"/>
      <c r="BX114" s="663"/>
      <c r="BY114" s="663"/>
      <c r="BZ114" s="663"/>
      <c r="CA114" s="663"/>
      <c r="CB114" s="663"/>
      <c r="CC114" s="663"/>
      <c r="CD114" s="663"/>
      <c r="CE114" s="663"/>
      <c r="CF114" s="663"/>
      <c r="CG114" s="663"/>
      <c r="CH114" s="663"/>
      <c r="CI114" s="663"/>
      <c r="CJ114" s="663"/>
      <c r="CK114" s="663"/>
      <c r="CL114" s="663"/>
      <c r="CM114" s="663"/>
      <c r="CN114" s="663"/>
      <c r="CO114" s="663"/>
      <c r="CP114" s="663"/>
      <c r="CQ114" s="663"/>
      <c r="CR114" s="663"/>
      <c r="CS114" s="663"/>
      <c r="CT114" s="663"/>
      <c r="CU114" s="663"/>
      <c r="CV114" s="663"/>
      <c r="CW114" s="663"/>
      <c r="CX114" s="663"/>
      <c r="CY114" s="663"/>
      <c r="CZ114" s="663"/>
      <c r="DA114" s="663" t="s">
        <v>180</v>
      </c>
    </row>
    <row r="115" spans="2:105" ht="42" customHeight="1" x14ac:dyDescent="0.25">
      <c r="B115" s="397" t="s">
        <v>1562</v>
      </c>
      <c r="C115" s="398" t="s">
        <v>798</v>
      </c>
      <c r="D115" s="397" t="s">
        <v>93</v>
      </c>
      <c r="E115" s="663"/>
      <c r="F115" s="663"/>
      <c r="G115" s="663"/>
      <c r="H115" s="663"/>
      <c r="I115" s="663"/>
      <c r="J115" s="663"/>
      <c r="K115" s="663"/>
      <c r="L115" s="663"/>
      <c r="M115" s="663"/>
      <c r="N115" s="663"/>
      <c r="O115" s="663"/>
      <c r="P115" s="663"/>
      <c r="Q115" s="663"/>
      <c r="R115" s="663"/>
      <c r="S115" s="663"/>
      <c r="T115" s="663"/>
      <c r="U115" s="663"/>
      <c r="V115" s="663"/>
      <c r="W115" s="663"/>
      <c r="X115" s="663"/>
      <c r="Y115" s="663"/>
      <c r="Z115" s="663"/>
      <c r="AA115" s="663"/>
      <c r="AB115" s="663"/>
      <c r="AC115" s="663"/>
      <c r="AD115" s="663"/>
      <c r="AE115" s="663"/>
      <c r="AF115" s="663"/>
      <c r="AG115" s="663"/>
      <c r="AH115" s="663"/>
      <c r="AI115" s="663"/>
      <c r="AJ115" s="663"/>
      <c r="AK115" s="663"/>
      <c r="AL115" s="663"/>
      <c r="AM115" s="663"/>
      <c r="AN115" s="663"/>
      <c r="AO115" s="663"/>
      <c r="AP115" s="663"/>
      <c r="AQ115" s="663"/>
      <c r="AR115" s="663"/>
      <c r="AS115" s="663"/>
      <c r="AT115" s="663"/>
      <c r="AU115" s="663"/>
      <c r="AV115" s="663"/>
      <c r="AW115" s="663"/>
      <c r="AX115" s="663"/>
      <c r="AY115" s="663"/>
      <c r="AZ115" s="663"/>
      <c r="BA115" s="663"/>
      <c r="BB115" s="663"/>
      <c r="BC115" s="663"/>
      <c r="BD115" s="663"/>
      <c r="BE115" s="663"/>
      <c r="BF115" s="663"/>
      <c r="BG115" s="663"/>
      <c r="BH115" s="663"/>
      <c r="BI115" s="663"/>
      <c r="BJ115" s="663"/>
      <c r="BK115" s="663"/>
      <c r="BL115" s="663"/>
      <c r="BM115" s="663"/>
      <c r="BN115" s="663"/>
      <c r="BO115" s="663"/>
      <c r="BP115" s="663"/>
      <c r="BQ115" s="663"/>
      <c r="BR115" s="663"/>
      <c r="BS115" s="663"/>
      <c r="BT115" s="663"/>
      <c r="BU115" s="663"/>
      <c r="BV115" s="663"/>
      <c r="BW115" s="663"/>
      <c r="BX115" s="663"/>
      <c r="BY115" s="663"/>
      <c r="BZ115" s="663"/>
      <c r="CA115" s="663"/>
      <c r="CB115" s="663"/>
      <c r="CC115" s="663"/>
      <c r="CD115" s="663"/>
      <c r="CE115" s="663"/>
      <c r="CF115" s="663"/>
      <c r="CG115" s="663"/>
      <c r="CH115" s="663"/>
      <c r="CI115" s="663"/>
      <c r="CJ115" s="663"/>
      <c r="CK115" s="663"/>
      <c r="CL115" s="663"/>
      <c r="CM115" s="663"/>
      <c r="CN115" s="663"/>
      <c r="CO115" s="663"/>
      <c r="CP115" s="663"/>
      <c r="CQ115" s="663"/>
      <c r="CR115" s="663"/>
      <c r="CS115" s="663"/>
      <c r="CT115" s="663"/>
      <c r="CU115" s="663"/>
      <c r="CV115" s="663"/>
      <c r="CW115" s="663"/>
      <c r="CX115" s="663"/>
      <c r="CY115" s="663"/>
      <c r="CZ115" s="663"/>
      <c r="DA115" s="663" t="s">
        <v>180</v>
      </c>
    </row>
    <row r="116" spans="2:105" ht="42" customHeight="1" x14ac:dyDescent="0.25">
      <c r="B116" s="397" t="s">
        <v>1563</v>
      </c>
      <c r="C116" s="398" t="s">
        <v>799</v>
      </c>
      <c r="D116" s="397" t="s">
        <v>93</v>
      </c>
      <c r="E116" s="663"/>
      <c r="F116" s="663"/>
      <c r="G116" s="663"/>
      <c r="H116" s="663"/>
      <c r="I116" s="663"/>
      <c r="J116" s="663"/>
      <c r="K116" s="663"/>
      <c r="L116" s="663"/>
      <c r="M116" s="663"/>
      <c r="N116" s="663"/>
      <c r="O116" s="663"/>
      <c r="P116" s="663"/>
      <c r="Q116" s="663"/>
      <c r="R116" s="663"/>
      <c r="S116" s="663"/>
      <c r="T116" s="663"/>
      <c r="U116" s="663"/>
      <c r="V116" s="663"/>
      <c r="W116" s="663"/>
      <c r="X116" s="663"/>
      <c r="Y116" s="663"/>
      <c r="Z116" s="663"/>
      <c r="AA116" s="663"/>
      <c r="AB116" s="663"/>
      <c r="AC116" s="663"/>
      <c r="AD116" s="663"/>
      <c r="AE116" s="663"/>
      <c r="AF116" s="663"/>
      <c r="AG116" s="663"/>
      <c r="AH116" s="663"/>
      <c r="AI116" s="663"/>
      <c r="AJ116" s="663"/>
      <c r="AK116" s="663"/>
      <c r="AL116" s="663"/>
      <c r="AM116" s="663"/>
      <c r="AN116" s="663"/>
      <c r="AO116" s="663"/>
      <c r="AP116" s="663"/>
      <c r="AQ116" s="663"/>
      <c r="AR116" s="663"/>
      <c r="AS116" s="663"/>
      <c r="AT116" s="663"/>
      <c r="AU116" s="663"/>
      <c r="AV116" s="663"/>
      <c r="AW116" s="663"/>
      <c r="AX116" s="663"/>
      <c r="AY116" s="663"/>
      <c r="AZ116" s="663"/>
      <c r="BA116" s="663"/>
      <c r="BB116" s="663"/>
      <c r="BC116" s="663"/>
      <c r="BD116" s="663"/>
      <c r="BE116" s="663"/>
      <c r="BF116" s="663"/>
      <c r="BG116" s="663"/>
      <c r="BH116" s="663"/>
      <c r="BI116" s="663"/>
      <c r="BJ116" s="663"/>
      <c r="BK116" s="663"/>
      <c r="BL116" s="663"/>
      <c r="BM116" s="663"/>
      <c r="BN116" s="663"/>
      <c r="BO116" s="663"/>
      <c r="BP116" s="663"/>
      <c r="BQ116" s="663"/>
      <c r="BR116" s="663"/>
      <c r="BS116" s="663"/>
      <c r="BT116" s="663"/>
      <c r="BU116" s="663"/>
      <c r="BV116" s="663"/>
      <c r="BW116" s="663"/>
      <c r="BX116" s="663"/>
      <c r="BY116" s="663"/>
      <c r="BZ116" s="663"/>
      <c r="CA116" s="663"/>
      <c r="CB116" s="663"/>
      <c r="CC116" s="663"/>
      <c r="CD116" s="663"/>
      <c r="CE116" s="663"/>
      <c r="CF116" s="663"/>
      <c r="CG116" s="663"/>
      <c r="CH116" s="663"/>
      <c r="CI116" s="663"/>
      <c r="CJ116" s="663"/>
      <c r="CK116" s="663"/>
      <c r="CL116" s="663"/>
      <c r="CM116" s="663"/>
      <c r="CN116" s="663"/>
      <c r="CO116" s="663"/>
      <c r="CP116" s="663"/>
      <c r="CQ116" s="663"/>
      <c r="CR116" s="663"/>
      <c r="CS116" s="663"/>
      <c r="CT116" s="663"/>
      <c r="CU116" s="663"/>
      <c r="CV116" s="663"/>
      <c r="CW116" s="663"/>
      <c r="CX116" s="663"/>
      <c r="CY116" s="663"/>
      <c r="CZ116" s="663"/>
      <c r="DA116" s="663" t="s">
        <v>180</v>
      </c>
    </row>
    <row r="117" spans="2:105" ht="48" customHeight="1" x14ac:dyDescent="0.25">
      <c r="B117" s="416" t="s">
        <v>739</v>
      </c>
      <c r="C117" s="417" t="s">
        <v>800</v>
      </c>
      <c r="D117" s="416" t="s">
        <v>93</v>
      </c>
      <c r="E117" s="662"/>
      <c r="F117" s="662"/>
      <c r="G117" s="662"/>
      <c r="H117" s="662"/>
      <c r="I117" s="662"/>
      <c r="J117" s="662"/>
      <c r="K117" s="662"/>
      <c r="L117" s="662"/>
      <c r="M117" s="662"/>
      <c r="N117" s="662"/>
      <c r="O117" s="662"/>
      <c r="P117" s="662"/>
      <c r="Q117" s="662"/>
      <c r="R117" s="662"/>
      <c r="S117" s="662"/>
      <c r="T117" s="662"/>
      <c r="U117" s="662"/>
      <c r="V117" s="662"/>
      <c r="W117" s="662"/>
      <c r="X117" s="662"/>
      <c r="Y117" s="662"/>
      <c r="Z117" s="662"/>
      <c r="AA117" s="662"/>
      <c r="AB117" s="662"/>
      <c r="AC117" s="662"/>
      <c r="AD117" s="662"/>
      <c r="AE117" s="662"/>
      <c r="AF117" s="662"/>
      <c r="AG117" s="662"/>
      <c r="AH117" s="662"/>
      <c r="AI117" s="662"/>
      <c r="AJ117" s="662"/>
      <c r="AK117" s="662"/>
      <c r="AL117" s="662"/>
      <c r="AM117" s="662"/>
      <c r="AN117" s="662"/>
      <c r="AO117" s="662"/>
      <c r="AP117" s="662"/>
      <c r="AQ117" s="662"/>
      <c r="AR117" s="662"/>
      <c r="AS117" s="662"/>
      <c r="AT117" s="662"/>
      <c r="AU117" s="662"/>
      <c r="AV117" s="662"/>
      <c r="AW117" s="662"/>
      <c r="AX117" s="662"/>
      <c r="AY117" s="662"/>
      <c r="AZ117" s="662"/>
      <c r="BA117" s="662"/>
      <c r="BB117" s="662"/>
      <c r="BC117" s="662"/>
      <c r="BD117" s="662"/>
      <c r="BE117" s="662"/>
      <c r="BF117" s="662"/>
      <c r="BG117" s="662"/>
      <c r="BH117" s="662"/>
      <c r="BI117" s="662"/>
      <c r="BJ117" s="662"/>
      <c r="BK117" s="662"/>
      <c r="BL117" s="662"/>
      <c r="BM117" s="662"/>
      <c r="BN117" s="662"/>
      <c r="BO117" s="662"/>
      <c r="BP117" s="662"/>
      <c r="BQ117" s="662"/>
      <c r="BR117" s="662"/>
      <c r="BS117" s="662"/>
      <c r="BT117" s="662"/>
      <c r="BU117" s="662"/>
      <c r="BV117" s="662"/>
      <c r="BW117" s="662"/>
      <c r="BX117" s="662"/>
      <c r="BY117" s="662"/>
      <c r="BZ117" s="662"/>
      <c r="CA117" s="662"/>
      <c r="CB117" s="662"/>
      <c r="CC117" s="662"/>
      <c r="CD117" s="662"/>
      <c r="CE117" s="662"/>
      <c r="CF117" s="662"/>
      <c r="CG117" s="662"/>
      <c r="CH117" s="662"/>
      <c r="CI117" s="662"/>
      <c r="CJ117" s="662"/>
      <c r="CK117" s="662"/>
      <c r="CL117" s="662"/>
      <c r="CM117" s="662"/>
      <c r="CN117" s="662"/>
      <c r="CO117" s="662"/>
      <c r="CP117" s="662"/>
      <c r="CQ117" s="662"/>
      <c r="CR117" s="662"/>
      <c r="CS117" s="662"/>
      <c r="CT117" s="662"/>
      <c r="CU117" s="662"/>
      <c r="CV117" s="662"/>
      <c r="CW117" s="662"/>
      <c r="CX117" s="662"/>
      <c r="CY117" s="662"/>
      <c r="CZ117" s="662"/>
      <c r="DA117" s="662" t="s">
        <v>180</v>
      </c>
    </row>
    <row r="118" spans="2:105" ht="48" customHeight="1" x14ac:dyDescent="0.25">
      <c r="B118" s="416" t="s">
        <v>139</v>
      </c>
      <c r="C118" s="417" t="s">
        <v>801</v>
      </c>
      <c r="D118" s="416" t="s">
        <v>93</v>
      </c>
      <c r="E118" s="667">
        <f>SUBTOTAL(9,E119:E126)</f>
        <v>75.9375</v>
      </c>
      <c r="F118" s="667">
        <f>SUBTOTAL(9,F119:F126)</f>
        <v>75.770833333333329</v>
      </c>
      <c r="G118" s="667">
        <f t="shared" ref="G118:BP118" si="162">SUBTOTAL(9,G119:G126)</f>
        <v>0</v>
      </c>
      <c r="H118" s="667">
        <f t="shared" si="162"/>
        <v>0</v>
      </c>
      <c r="I118" s="667">
        <f t="shared" si="162"/>
        <v>0</v>
      </c>
      <c r="J118" s="667">
        <f t="shared" si="162"/>
        <v>0</v>
      </c>
      <c r="K118" s="667">
        <f t="shared" si="162"/>
        <v>0</v>
      </c>
      <c r="L118" s="667">
        <f t="shared" si="162"/>
        <v>0</v>
      </c>
      <c r="M118" s="667">
        <f t="shared" si="162"/>
        <v>0</v>
      </c>
      <c r="N118" s="667">
        <f t="shared" si="162"/>
        <v>0</v>
      </c>
      <c r="O118" s="667">
        <f t="shared" si="162"/>
        <v>0</v>
      </c>
      <c r="P118" s="667">
        <f t="shared" si="162"/>
        <v>0</v>
      </c>
      <c r="Q118" s="667">
        <f t="shared" si="162"/>
        <v>0</v>
      </c>
      <c r="R118" s="667">
        <f t="shared" si="162"/>
        <v>0</v>
      </c>
      <c r="S118" s="667">
        <f t="shared" si="162"/>
        <v>0</v>
      </c>
      <c r="T118" s="667">
        <f t="shared" si="162"/>
        <v>0</v>
      </c>
      <c r="U118" s="667">
        <f t="shared" si="162"/>
        <v>0</v>
      </c>
      <c r="V118" s="667">
        <f t="shared" si="162"/>
        <v>0</v>
      </c>
      <c r="W118" s="667">
        <f t="shared" si="162"/>
        <v>0</v>
      </c>
      <c r="X118" s="667">
        <f t="shared" si="162"/>
        <v>0</v>
      </c>
      <c r="Y118" s="667">
        <f t="shared" si="162"/>
        <v>0</v>
      </c>
      <c r="Z118" s="667">
        <f t="shared" si="162"/>
        <v>0</v>
      </c>
      <c r="AA118" s="667">
        <f t="shared" si="162"/>
        <v>0</v>
      </c>
      <c r="AB118" s="667">
        <f t="shared" si="162"/>
        <v>0</v>
      </c>
      <c r="AC118" s="667">
        <f t="shared" si="162"/>
        <v>0</v>
      </c>
      <c r="AD118" s="667">
        <f t="shared" si="162"/>
        <v>0</v>
      </c>
      <c r="AE118" s="667">
        <f t="shared" si="162"/>
        <v>0</v>
      </c>
      <c r="AF118" s="667">
        <f t="shared" si="162"/>
        <v>0</v>
      </c>
      <c r="AG118" s="667">
        <f t="shared" si="162"/>
        <v>0</v>
      </c>
      <c r="AH118" s="667">
        <f t="shared" si="162"/>
        <v>0</v>
      </c>
      <c r="AI118" s="667">
        <f t="shared" si="162"/>
        <v>0</v>
      </c>
      <c r="AJ118" s="667">
        <f t="shared" si="162"/>
        <v>0</v>
      </c>
      <c r="AK118" s="667">
        <f t="shared" si="162"/>
        <v>0</v>
      </c>
      <c r="AL118" s="667">
        <f t="shared" si="162"/>
        <v>0</v>
      </c>
      <c r="AM118" s="667">
        <f t="shared" si="162"/>
        <v>0</v>
      </c>
      <c r="AN118" s="667">
        <f t="shared" si="162"/>
        <v>0</v>
      </c>
      <c r="AO118" s="667">
        <f t="shared" si="162"/>
        <v>0</v>
      </c>
      <c r="AP118" s="667">
        <f t="shared" si="162"/>
        <v>0</v>
      </c>
      <c r="AQ118" s="667">
        <f t="shared" si="162"/>
        <v>0</v>
      </c>
      <c r="AR118" s="667">
        <f t="shared" si="162"/>
        <v>0</v>
      </c>
      <c r="AS118" s="667">
        <f t="shared" si="162"/>
        <v>0</v>
      </c>
      <c r="AT118" s="667">
        <f t="shared" si="162"/>
        <v>0</v>
      </c>
      <c r="AU118" s="667">
        <f t="shared" si="162"/>
        <v>0</v>
      </c>
      <c r="AV118" s="667">
        <f t="shared" si="162"/>
        <v>0</v>
      </c>
      <c r="AW118" s="667">
        <f t="shared" si="162"/>
        <v>0</v>
      </c>
      <c r="AX118" s="667">
        <f t="shared" si="162"/>
        <v>35.701666666666668</v>
      </c>
      <c r="AY118" s="667">
        <f t="shared" si="162"/>
        <v>0</v>
      </c>
      <c r="AZ118" s="667">
        <f t="shared" si="162"/>
        <v>0</v>
      </c>
      <c r="BA118" s="667">
        <f t="shared" si="162"/>
        <v>0</v>
      </c>
      <c r="BB118" s="667">
        <f t="shared" si="162"/>
        <v>0</v>
      </c>
      <c r="BC118" s="667">
        <f t="shared" si="162"/>
        <v>0</v>
      </c>
      <c r="BD118" s="667">
        <f t="shared" si="162"/>
        <v>0</v>
      </c>
      <c r="BE118" s="667">
        <f t="shared" si="162"/>
        <v>35.701666666666668</v>
      </c>
      <c r="BF118" s="667">
        <f t="shared" si="162"/>
        <v>0</v>
      </c>
      <c r="BG118" s="667">
        <f t="shared" si="162"/>
        <v>0</v>
      </c>
      <c r="BH118" s="667">
        <f t="shared" si="162"/>
        <v>0</v>
      </c>
      <c r="BI118" s="667">
        <f t="shared" si="162"/>
        <v>0</v>
      </c>
      <c r="BJ118" s="667">
        <f t="shared" si="162"/>
        <v>0</v>
      </c>
      <c r="BK118" s="667">
        <f t="shared" si="162"/>
        <v>0</v>
      </c>
      <c r="BL118" s="667">
        <f t="shared" si="162"/>
        <v>11.346666666666668</v>
      </c>
      <c r="BM118" s="667">
        <f t="shared" si="162"/>
        <v>0</v>
      </c>
      <c r="BN118" s="667">
        <f t="shared" si="162"/>
        <v>0</v>
      </c>
      <c r="BO118" s="667">
        <f t="shared" si="162"/>
        <v>0</v>
      </c>
      <c r="BP118" s="667">
        <f t="shared" si="162"/>
        <v>0</v>
      </c>
      <c r="BQ118" s="667">
        <f t="shared" ref="BQ118:CM118" si="163">SUBTOTAL(9,BQ119:BQ126)</f>
        <v>0</v>
      </c>
      <c r="BR118" s="667">
        <f t="shared" si="163"/>
        <v>0</v>
      </c>
      <c r="BS118" s="667">
        <f t="shared" si="163"/>
        <v>11.346666666666668</v>
      </c>
      <c r="BT118" s="667">
        <f t="shared" si="163"/>
        <v>0</v>
      </c>
      <c r="BU118" s="667">
        <f t="shared" si="163"/>
        <v>0</v>
      </c>
      <c r="BV118" s="667">
        <f t="shared" si="163"/>
        <v>0</v>
      </c>
      <c r="BW118" s="667">
        <f t="shared" si="163"/>
        <v>0</v>
      </c>
      <c r="BX118" s="667">
        <f t="shared" si="163"/>
        <v>0</v>
      </c>
      <c r="BY118" s="667">
        <f t="shared" si="163"/>
        <v>0</v>
      </c>
      <c r="BZ118" s="667">
        <f t="shared" si="163"/>
        <v>24.035</v>
      </c>
      <c r="CA118" s="667">
        <f t="shared" si="163"/>
        <v>0</v>
      </c>
      <c r="CB118" s="667">
        <f t="shared" si="163"/>
        <v>0</v>
      </c>
      <c r="CC118" s="667">
        <f t="shared" si="163"/>
        <v>0</v>
      </c>
      <c r="CD118" s="667">
        <f t="shared" si="163"/>
        <v>0</v>
      </c>
      <c r="CE118" s="667">
        <f t="shared" si="163"/>
        <v>0</v>
      </c>
      <c r="CF118" s="667">
        <f t="shared" si="163"/>
        <v>0</v>
      </c>
      <c r="CG118" s="667">
        <f t="shared" si="163"/>
        <v>24.035</v>
      </c>
      <c r="CH118" s="667">
        <f t="shared" si="163"/>
        <v>0</v>
      </c>
      <c r="CI118" s="667">
        <f t="shared" si="163"/>
        <v>0</v>
      </c>
      <c r="CJ118" s="667">
        <f t="shared" si="163"/>
        <v>0</v>
      </c>
      <c r="CK118" s="667">
        <f t="shared" si="163"/>
        <v>0</v>
      </c>
      <c r="CL118" s="667">
        <f t="shared" si="163"/>
        <v>0</v>
      </c>
      <c r="CM118" s="667">
        <f t="shared" si="163"/>
        <v>0</v>
      </c>
      <c r="CN118" s="667">
        <f t="shared" ref="CN118:CZ118" si="164">SUBTOTAL(9,CN119:CN126)</f>
        <v>71.083333333333329</v>
      </c>
      <c r="CO118" s="667">
        <f t="shared" si="164"/>
        <v>0</v>
      </c>
      <c r="CP118" s="667">
        <f t="shared" si="164"/>
        <v>0</v>
      </c>
      <c r="CQ118" s="667">
        <f t="shared" si="164"/>
        <v>0</v>
      </c>
      <c r="CR118" s="667">
        <f t="shared" si="164"/>
        <v>0</v>
      </c>
      <c r="CS118" s="667">
        <f t="shared" si="164"/>
        <v>0</v>
      </c>
      <c r="CT118" s="667">
        <f t="shared" si="164"/>
        <v>0</v>
      </c>
      <c r="CU118" s="667">
        <f t="shared" si="164"/>
        <v>71.083333333333329</v>
      </c>
      <c r="CV118" s="667">
        <f t="shared" si="164"/>
        <v>0</v>
      </c>
      <c r="CW118" s="667">
        <f t="shared" si="164"/>
        <v>0</v>
      </c>
      <c r="CX118" s="667">
        <f t="shared" si="164"/>
        <v>0</v>
      </c>
      <c r="CY118" s="667">
        <f t="shared" si="164"/>
        <v>0</v>
      </c>
      <c r="CZ118" s="667">
        <f t="shared" si="164"/>
        <v>0</v>
      </c>
      <c r="DA118" s="662" t="s">
        <v>180</v>
      </c>
    </row>
    <row r="119" spans="2:105" ht="42" customHeight="1" x14ac:dyDescent="0.25">
      <c r="B119" s="397" t="s">
        <v>141</v>
      </c>
      <c r="C119" s="398" t="s">
        <v>802</v>
      </c>
      <c r="D119" s="397" t="s">
        <v>93</v>
      </c>
      <c r="E119" s="663"/>
      <c r="F119" s="663"/>
      <c r="G119" s="663"/>
      <c r="H119" s="663"/>
      <c r="I119" s="663"/>
      <c r="J119" s="663"/>
      <c r="K119" s="663"/>
      <c r="L119" s="663"/>
      <c r="M119" s="663"/>
      <c r="N119" s="663"/>
      <c r="O119" s="663"/>
      <c r="P119" s="663"/>
      <c r="Q119" s="663"/>
      <c r="R119" s="663"/>
      <c r="S119" s="663"/>
      <c r="T119" s="663"/>
      <c r="U119" s="663"/>
      <c r="V119" s="663"/>
      <c r="W119" s="663"/>
      <c r="X119" s="663"/>
      <c r="Y119" s="663"/>
      <c r="Z119" s="663"/>
      <c r="AA119" s="663"/>
      <c r="AB119" s="663"/>
      <c r="AC119" s="663"/>
      <c r="AD119" s="663"/>
      <c r="AE119" s="663"/>
      <c r="AF119" s="663"/>
      <c r="AG119" s="663"/>
      <c r="AH119" s="663"/>
      <c r="AI119" s="663"/>
      <c r="AJ119" s="663"/>
      <c r="AK119" s="663"/>
      <c r="AL119" s="663"/>
      <c r="AM119" s="663"/>
      <c r="AN119" s="663"/>
      <c r="AO119" s="663"/>
      <c r="AP119" s="663"/>
      <c r="AQ119" s="663"/>
      <c r="AR119" s="663"/>
      <c r="AS119" s="663"/>
      <c r="AT119" s="663"/>
      <c r="AU119" s="663"/>
      <c r="AV119" s="663"/>
      <c r="AW119" s="663"/>
      <c r="AX119" s="663"/>
      <c r="AY119" s="663"/>
      <c r="AZ119" s="663"/>
      <c r="BA119" s="663"/>
      <c r="BB119" s="663"/>
      <c r="BC119" s="663"/>
      <c r="BD119" s="663"/>
      <c r="BE119" s="663"/>
      <c r="BF119" s="663"/>
      <c r="BG119" s="663"/>
      <c r="BH119" s="663"/>
      <c r="BI119" s="663"/>
      <c r="BJ119" s="663"/>
      <c r="BK119" s="663"/>
      <c r="BL119" s="663"/>
      <c r="BM119" s="663"/>
      <c r="BN119" s="663"/>
      <c r="BO119" s="663"/>
      <c r="BP119" s="663"/>
      <c r="BQ119" s="663"/>
      <c r="BR119" s="663"/>
      <c r="BS119" s="663"/>
      <c r="BT119" s="663"/>
      <c r="BU119" s="663"/>
      <c r="BV119" s="663"/>
      <c r="BW119" s="663"/>
      <c r="BX119" s="663"/>
      <c r="BY119" s="663"/>
      <c r="BZ119" s="663"/>
      <c r="CA119" s="663"/>
      <c r="CB119" s="663"/>
      <c r="CC119" s="663"/>
      <c r="CD119" s="663"/>
      <c r="CE119" s="663"/>
      <c r="CF119" s="663"/>
      <c r="CG119" s="663"/>
      <c r="CH119" s="663"/>
      <c r="CI119" s="663"/>
      <c r="CJ119" s="663"/>
      <c r="CK119" s="663"/>
      <c r="CL119" s="663"/>
      <c r="CM119" s="663"/>
      <c r="CN119" s="663"/>
      <c r="CO119" s="663"/>
      <c r="CP119" s="663"/>
      <c r="CQ119" s="663"/>
      <c r="CR119" s="663"/>
      <c r="CS119" s="663"/>
      <c r="CT119" s="663"/>
      <c r="CU119" s="663"/>
      <c r="CV119" s="663"/>
      <c r="CW119" s="663"/>
      <c r="CX119" s="663"/>
      <c r="CY119" s="663"/>
      <c r="CZ119" s="663"/>
      <c r="DA119" s="663" t="s">
        <v>180</v>
      </c>
    </row>
    <row r="120" spans="2:105" ht="42" customHeight="1" x14ac:dyDescent="0.25">
      <c r="B120" s="397" t="s">
        <v>143</v>
      </c>
      <c r="C120" s="398" t="s">
        <v>1564</v>
      </c>
      <c r="D120" s="397" t="s">
        <v>93</v>
      </c>
      <c r="E120" s="665">
        <f>SUBTOTAL(9,E121)</f>
        <v>35.701666666666668</v>
      </c>
      <c r="F120" s="665">
        <f t="shared" ref="F120:BP120" si="165">SUBTOTAL(9,F121)</f>
        <v>35.701666666666668</v>
      </c>
      <c r="G120" s="665">
        <f t="shared" si="165"/>
        <v>0</v>
      </c>
      <c r="H120" s="665">
        <f t="shared" si="165"/>
        <v>0</v>
      </c>
      <c r="I120" s="665">
        <f t="shared" si="165"/>
        <v>0</v>
      </c>
      <c r="J120" s="665">
        <f t="shared" si="165"/>
        <v>0</v>
      </c>
      <c r="K120" s="665">
        <f t="shared" si="165"/>
        <v>0</v>
      </c>
      <c r="L120" s="665">
        <f t="shared" si="165"/>
        <v>0</v>
      </c>
      <c r="M120" s="665">
        <f t="shared" si="165"/>
        <v>0</v>
      </c>
      <c r="N120" s="665">
        <f t="shared" si="165"/>
        <v>0</v>
      </c>
      <c r="O120" s="665">
        <f t="shared" si="165"/>
        <v>0</v>
      </c>
      <c r="P120" s="665">
        <f t="shared" si="165"/>
        <v>0</v>
      </c>
      <c r="Q120" s="665">
        <f t="shared" si="165"/>
        <v>0</v>
      </c>
      <c r="R120" s="665">
        <f t="shared" si="165"/>
        <v>0</v>
      </c>
      <c r="S120" s="665">
        <f t="shared" si="165"/>
        <v>0</v>
      </c>
      <c r="T120" s="665">
        <f t="shared" si="165"/>
        <v>0</v>
      </c>
      <c r="U120" s="665">
        <f t="shared" si="165"/>
        <v>0</v>
      </c>
      <c r="V120" s="665">
        <f t="shared" si="165"/>
        <v>0</v>
      </c>
      <c r="W120" s="665">
        <f t="shared" si="165"/>
        <v>0</v>
      </c>
      <c r="X120" s="665">
        <f t="shared" si="165"/>
        <v>0</v>
      </c>
      <c r="Y120" s="665">
        <f t="shared" si="165"/>
        <v>0</v>
      </c>
      <c r="Z120" s="665">
        <f t="shared" si="165"/>
        <v>0</v>
      </c>
      <c r="AA120" s="665">
        <f t="shared" si="165"/>
        <v>0</v>
      </c>
      <c r="AB120" s="665">
        <f t="shared" si="165"/>
        <v>0</v>
      </c>
      <c r="AC120" s="665">
        <f t="shared" si="165"/>
        <v>0</v>
      </c>
      <c r="AD120" s="665">
        <f t="shared" si="165"/>
        <v>0</v>
      </c>
      <c r="AE120" s="665">
        <f t="shared" si="165"/>
        <v>0</v>
      </c>
      <c r="AF120" s="665">
        <f t="shared" si="165"/>
        <v>0</v>
      </c>
      <c r="AG120" s="665">
        <f t="shared" si="165"/>
        <v>0</v>
      </c>
      <c r="AH120" s="665">
        <f t="shared" si="165"/>
        <v>0</v>
      </c>
      <c r="AI120" s="665">
        <f t="shared" si="165"/>
        <v>0</v>
      </c>
      <c r="AJ120" s="665">
        <f t="shared" si="165"/>
        <v>0</v>
      </c>
      <c r="AK120" s="665">
        <f t="shared" si="165"/>
        <v>0</v>
      </c>
      <c r="AL120" s="665">
        <f t="shared" si="165"/>
        <v>0</v>
      </c>
      <c r="AM120" s="665">
        <f t="shared" si="165"/>
        <v>0</v>
      </c>
      <c r="AN120" s="665">
        <f t="shared" si="165"/>
        <v>0</v>
      </c>
      <c r="AO120" s="665">
        <f t="shared" si="165"/>
        <v>0</v>
      </c>
      <c r="AP120" s="665">
        <f t="shared" si="165"/>
        <v>0</v>
      </c>
      <c r="AQ120" s="665">
        <f t="shared" si="165"/>
        <v>0</v>
      </c>
      <c r="AR120" s="665">
        <f t="shared" si="165"/>
        <v>0</v>
      </c>
      <c r="AS120" s="665">
        <f t="shared" si="165"/>
        <v>0</v>
      </c>
      <c r="AT120" s="665">
        <f t="shared" si="165"/>
        <v>0</v>
      </c>
      <c r="AU120" s="665">
        <f t="shared" si="165"/>
        <v>0</v>
      </c>
      <c r="AV120" s="665">
        <f t="shared" si="165"/>
        <v>0</v>
      </c>
      <c r="AW120" s="665">
        <f t="shared" si="165"/>
        <v>0</v>
      </c>
      <c r="AX120" s="665">
        <f t="shared" si="165"/>
        <v>35.701666666666668</v>
      </c>
      <c r="AY120" s="665">
        <f t="shared" si="165"/>
        <v>0</v>
      </c>
      <c r="AZ120" s="665">
        <f t="shared" si="165"/>
        <v>0</v>
      </c>
      <c r="BA120" s="665">
        <f t="shared" si="165"/>
        <v>0</v>
      </c>
      <c r="BB120" s="665">
        <f t="shared" si="165"/>
        <v>0</v>
      </c>
      <c r="BC120" s="665">
        <f t="shared" si="165"/>
        <v>0</v>
      </c>
      <c r="BD120" s="665">
        <f t="shared" si="165"/>
        <v>0</v>
      </c>
      <c r="BE120" s="665">
        <f t="shared" si="165"/>
        <v>35.701666666666668</v>
      </c>
      <c r="BF120" s="665">
        <f t="shared" si="165"/>
        <v>0</v>
      </c>
      <c r="BG120" s="665">
        <f t="shared" si="165"/>
        <v>0</v>
      </c>
      <c r="BH120" s="665">
        <f t="shared" si="165"/>
        <v>0</v>
      </c>
      <c r="BI120" s="665">
        <f t="shared" si="165"/>
        <v>0</v>
      </c>
      <c r="BJ120" s="665">
        <f t="shared" si="165"/>
        <v>0</v>
      </c>
      <c r="BK120" s="665">
        <f t="shared" si="165"/>
        <v>0</v>
      </c>
      <c r="BL120" s="665">
        <f t="shared" si="165"/>
        <v>0</v>
      </c>
      <c r="BM120" s="665">
        <f t="shared" si="165"/>
        <v>0</v>
      </c>
      <c r="BN120" s="665">
        <f t="shared" si="165"/>
        <v>0</v>
      </c>
      <c r="BO120" s="665">
        <f t="shared" si="165"/>
        <v>0</v>
      </c>
      <c r="BP120" s="665">
        <f t="shared" si="165"/>
        <v>0</v>
      </c>
      <c r="BQ120" s="665">
        <f t="shared" ref="BQ120:CM120" si="166">SUBTOTAL(9,BQ121)</f>
        <v>0</v>
      </c>
      <c r="BR120" s="665">
        <f t="shared" si="166"/>
        <v>0</v>
      </c>
      <c r="BS120" s="665">
        <f t="shared" si="166"/>
        <v>0</v>
      </c>
      <c r="BT120" s="665">
        <f t="shared" si="166"/>
        <v>0</v>
      </c>
      <c r="BU120" s="665">
        <f t="shared" si="166"/>
        <v>0</v>
      </c>
      <c r="BV120" s="665">
        <f t="shared" si="166"/>
        <v>0</v>
      </c>
      <c r="BW120" s="665">
        <f t="shared" si="166"/>
        <v>0</v>
      </c>
      <c r="BX120" s="665">
        <f t="shared" si="166"/>
        <v>0</v>
      </c>
      <c r="BY120" s="665">
        <f t="shared" si="166"/>
        <v>0</v>
      </c>
      <c r="BZ120" s="665">
        <f t="shared" si="166"/>
        <v>0</v>
      </c>
      <c r="CA120" s="665">
        <f t="shared" si="166"/>
        <v>0</v>
      </c>
      <c r="CB120" s="665">
        <f t="shared" si="166"/>
        <v>0</v>
      </c>
      <c r="CC120" s="665">
        <f t="shared" si="166"/>
        <v>0</v>
      </c>
      <c r="CD120" s="665">
        <f t="shared" si="166"/>
        <v>0</v>
      </c>
      <c r="CE120" s="665">
        <f t="shared" si="166"/>
        <v>0</v>
      </c>
      <c r="CF120" s="665">
        <f t="shared" si="166"/>
        <v>0</v>
      </c>
      <c r="CG120" s="665">
        <f t="shared" si="166"/>
        <v>0</v>
      </c>
      <c r="CH120" s="665">
        <f t="shared" si="166"/>
        <v>0</v>
      </c>
      <c r="CI120" s="665">
        <f t="shared" si="166"/>
        <v>0</v>
      </c>
      <c r="CJ120" s="665">
        <f t="shared" si="166"/>
        <v>0</v>
      </c>
      <c r="CK120" s="665">
        <f t="shared" si="166"/>
        <v>0</v>
      </c>
      <c r="CL120" s="665">
        <f t="shared" si="166"/>
        <v>0</v>
      </c>
      <c r="CM120" s="665">
        <f t="shared" si="166"/>
        <v>0</v>
      </c>
      <c r="CN120" s="665">
        <f t="shared" ref="CN120:CZ120" si="167">SUBTOTAL(9,CN121)</f>
        <v>35.701666666666668</v>
      </c>
      <c r="CO120" s="665">
        <f t="shared" si="167"/>
        <v>0</v>
      </c>
      <c r="CP120" s="665">
        <f t="shared" si="167"/>
        <v>0</v>
      </c>
      <c r="CQ120" s="665">
        <f t="shared" si="167"/>
        <v>0</v>
      </c>
      <c r="CR120" s="665">
        <f t="shared" si="167"/>
        <v>0</v>
      </c>
      <c r="CS120" s="665">
        <f t="shared" si="167"/>
        <v>0</v>
      </c>
      <c r="CT120" s="665">
        <f t="shared" si="167"/>
        <v>0</v>
      </c>
      <c r="CU120" s="665">
        <f t="shared" si="167"/>
        <v>35.701666666666668</v>
      </c>
      <c r="CV120" s="665">
        <f t="shared" si="167"/>
        <v>0</v>
      </c>
      <c r="CW120" s="665">
        <f t="shared" si="167"/>
        <v>0</v>
      </c>
      <c r="CX120" s="665">
        <f t="shared" si="167"/>
        <v>0</v>
      </c>
      <c r="CY120" s="665">
        <f t="shared" si="167"/>
        <v>0</v>
      </c>
      <c r="CZ120" s="665">
        <f t="shared" si="167"/>
        <v>0</v>
      </c>
      <c r="DA120" s="663" t="s">
        <v>180</v>
      </c>
    </row>
    <row r="121" spans="2:105" ht="33" customHeight="1" x14ac:dyDescent="0.25">
      <c r="B121" s="67" t="s">
        <v>143</v>
      </c>
      <c r="C121" s="313" t="s">
        <v>1418</v>
      </c>
      <c r="D121" s="67" t="s">
        <v>1635</v>
      </c>
      <c r="E121" s="317">
        <f>'3'!AN120</f>
        <v>35.701666666666668</v>
      </c>
      <c r="F121" s="169">
        <f>'3'!AO120</f>
        <v>35.701666666666668</v>
      </c>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69">
        <f>'3'!AH120</f>
        <v>35.701666666666668</v>
      </c>
      <c r="AY121" s="173"/>
      <c r="AZ121" s="173"/>
      <c r="BA121" s="173"/>
      <c r="BB121" s="173"/>
      <c r="BC121" s="173"/>
      <c r="BD121" s="173"/>
      <c r="BE121" s="169">
        <f>'3'!AI120</f>
        <v>35.701666666666668</v>
      </c>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c r="CG121" s="173"/>
      <c r="CH121" s="173"/>
      <c r="CI121" s="173"/>
      <c r="CJ121" s="173"/>
      <c r="CK121" s="173"/>
      <c r="CL121" s="173"/>
      <c r="CM121" s="173"/>
      <c r="CN121" s="169">
        <f>V121+AJ121+AX121+BL121+BZ121</f>
        <v>35.701666666666668</v>
      </c>
      <c r="CO121" s="173"/>
      <c r="CP121" s="173"/>
      <c r="CQ121" s="173"/>
      <c r="CR121" s="173"/>
      <c r="CS121" s="173"/>
      <c r="CT121" s="173"/>
      <c r="CU121" s="169">
        <f>AC121+AQ121+BE121+BS121+CG121</f>
        <v>35.701666666666668</v>
      </c>
      <c r="CV121" s="173"/>
      <c r="CW121" s="173"/>
      <c r="CX121" s="173"/>
      <c r="CY121" s="173"/>
      <c r="CZ121" s="173"/>
      <c r="DA121" s="173" t="str">
        <f>'3'!AP120</f>
        <v>Оставлено без изменения</v>
      </c>
    </row>
    <row r="122" spans="2:105" ht="42" customHeight="1" x14ac:dyDescent="0.25">
      <c r="B122" s="397" t="s">
        <v>740</v>
      </c>
      <c r="C122" s="398" t="s">
        <v>1565</v>
      </c>
      <c r="D122" s="397" t="s">
        <v>93</v>
      </c>
      <c r="E122" s="663"/>
      <c r="F122" s="663"/>
      <c r="G122" s="663"/>
      <c r="H122" s="663"/>
      <c r="I122" s="663"/>
      <c r="J122" s="663"/>
      <c r="K122" s="663"/>
      <c r="L122" s="663"/>
      <c r="M122" s="663"/>
      <c r="N122" s="663"/>
      <c r="O122" s="663"/>
      <c r="P122" s="663"/>
      <c r="Q122" s="663"/>
      <c r="R122" s="663"/>
      <c r="S122" s="663"/>
      <c r="T122" s="663"/>
      <c r="U122" s="663"/>
      <c r="V122" s="663"/>
      <c r="W122" s="663"/>
      <c r="X122" s="663"/>
      <c r="Y122" s="663"/>
      <c r="Z122" s="663"/>
      <c r="AA122" s="663"/>
      <c r="AB122" s="663"/>
      <c r="AC122" s="663"/>
      <c r="AD122" s="663"/>
      <c r="AE122" s="663"/>
      <c r="AF122" s="663"/>
      <c r="AG122" s="663"/>
      <c r="AH122" s="663"/>
      <c r="AI122" s="663"/>
      <c r="AJ122" s="663"/>
      <c r="AK122" s="663"/>
      <c r="AL122" s="663"/>
      <c r="AM122" s="663"/>
      <c r="AN122" s="663"/>
      <c r="AO122" s="663"/>
      <c r="AP122" s="663"/>
      <c r="AQ122" s="663"/>
      <c r="AR122" s="663"/>
      <c r="AS122" s="663"/>
      <c r="AT122" s="663"/>
      <c r="AU122" s="663"/>
      <c r="AV122" s="663"/>
      <c r="AW122" s="663"/>
      <c r="AX122" s="663"/>
      <c r="AY122" s="663"/>
      <c r="AZ122" s="663"/>
      <c r="BA122" s="663"/>
      <c r="BB122" s="663"/>
      <c r="BC122" s="663"/>
      <c r="BD122" s="663"/>
      <c r="BE122" s="663"/>
      <c r="BF122" s="663"/>
      <c r="BG122" s="663"/>
      <c r="BH122" s="663"/>
      <c r="BI122" s="663"/>
      <c r="BJ122" s="663"/>
      <c r="BK122" s="663"/>
      <c r="BL122" s="663"/>
      <c r="BM122" s="663"/>
      <c r="BN122" s="663"/>
      <c r="BO122" s="663"/>
      <c r="BP122" s="663"/>
      <c r="BQ122" s="663"/>
      <c r="BR122" s="663"/>
      <c r="BS122" s="663"/>
      <c r="BT122" s="663"/>
      <c r="BU122" s="663"/>
      <c r="BV122" s="663"/>
      <c r="BW122" s="663"/>
      <c r="BX122" s="663"/>
      <c r="BY122" s="663"/>
      <c r="BZ122" s="663"/>
      <c r="CA122" s="663"/>
      <c r="CB122" s="663"/>
      <c r="CC122" s="663"/>
      <c r="CD122" s="663"/>
      <c r="CE122" s="663"/>
      <c r="CF122" s="663"/>
      <c r="CG122" s="663"/>
      <c r="CH122" s="663"/>
      <c r="CI122" s="663"/>
      <c r="CJ122" s="663"/>
      <c r="CK122" s="663"/>
      <c r="CL122" s="663"/>
      <c r="CM122" s="663"/>
      <c r="CN122" s="663"/>
      <c r="CO122" s="663"/>
      <c r="CP122" s="663"/>
      <c r="CQ122" s="663"/>
      <c r="CR122" s="663"/>
      <c r="CS122" s="663"/>
      <c r="CT122" s="663"/>
      <c r="CU122" s="663"/>
      <c r="CV122" s="663"/>
      <c r="CW122" s="663"/>
      <c r="CX122" s="663"/>
      <c r="CY122" s="663"/>
      <c r="CZ122" s="663"/>
      <c r="DA122" s="663" t="s">
        <v>180</v>
      </c>
    </row>
    <row r="123" spans="2:105" ht="42" customHeight="1" x14ac:dyDescent="0.25">
      <c r="B123" s="397" t="s">
        <v>741</v>
      </c>
      <c r="C123" s="398" t="s">
        <v>1566</v>
      </c>
      <c r="D123" s="397" t="s">
        <v>93</v>
      </c>
      <c r="E123" s="665">
        <f>SUBTOTAL(9,E124:E126)</f>
        <v>40.235833333333332</v>
      </c>
      <c r="F123" s="665">
        <f t="shared" ref="F123:BP123" si="168">SUBTOTAL(9,F124:F126)</f>
        <v>40.069166666666668</v>
      </c>
      <c r="G123" s="665">
        <f t="shared" si="168"/>
        <v>0</v>
      </c>
      <c r="H123" s="665">
        <f t="shared" si="168"/>
        <v>0</v>
      </c>
      <c r="I123" s="665">
        <f t="shared" si="168"/>
        <v>0</v>
      </c>
      <c r="J123" s="665">
        <f t="shared" si="168"/>
        <v>0</v>
      </c>
      <c r="K123" s="665">
        <f t="shared" si="168"/>
        <v>0</v>
      </c>
      <c r="L123" s="665">
        <f t="shared" si="168"/>
        <v>0</v>
      </c>
      <c r="M123" s="665">
        <f t="shared" si="168"/>
        <v>0</v>
      </c>
      <c r="N123" s="665">
        <f t="shared" si="168"/>
        <v>0</v>
      </c>
      <c r="O123" s="665">
        <f t="shared" si="168"/>
        <v>0</v>
      </c>
      <c r="P123" s="665">
        <f t="shared" si="168"/>
        <v>0</v>
      </c>
      <c r="Q123" s="665">
        <f t="shared" si="168"/>
        <v>0</v>
      </c>
      <c r="R123" s="665">
        <f t="shared" si="168"/>
        <v>0</v>
      </c>
      <c r="S123" s="665">
        <f t="shared" si="168"/>
        <v>0</v>
      </c>
      <c r="T123" s="665">
        <f t="shared" si="168"/>
        <v>0</v>
      </c>
      <c r="U123" s="665">
        <f t="shared" si="168"/>
        <v>0</v>
      </c>
      <c r="V123" s="665">
        <f t="shared" si="168"/>
        <v>0</v>
      </c>
      <c r="W123" s="665">
        <f t="shared" si="168"/>
        <v>0</v>
      </c>
      <c r="X123" s="665">
        <f t="shared" si="168"/>
        <v>0</v>
      </c>
      <c r="Y123" s="665">
        <f t="shared" si="168"/>
        <v>0</v>
      </c>
      <c r="Z123" s="665">
        <f t="shared" si="168"/>
        <v>0</v>
      </c>
      <c r="AA123" s="665">
        <f t="shared" si="168"/>
        <v>0</v>
      </c>
      <c r="AB123" s="665">
        <f t="shared" si="168"/>
        <v>0</v>
      </c>
      <c r="AC123" s="665">
        <f t="shared" si="168"/>
        <v>0</v>
      </c>
      <c r="AD123" s="665">
        <f t="shared" si="168"/>
        <v>0</v>
      </c>
      <c r="AE123" s="665">
        <f t="shared" si="168"/>
        <v>0</v>
      </c>
      <c r="AF123" s="665">
        <f t="shared" si="168"/>
        <v>0</v>
      </c>
      <c r="AG123" s="665">
        <f t="shared" si="168"/>
        <v>0</v>
      </c>
      <c r="AH123" s="665">
        <f t="shared" si="168"/>
        <v>0</v>
      </c>
      <c r="AI123" s="665">
        <f t="shared" si="168"/>
        <v>0</v>
      </c>
      <c r="AJ123" s="665">
        <f t="shared" si="168"/>
        <v>0</v>
      </c>
      <c r="AK123" s="665">
        <f t="shared" si="168"/>
        <v>0</v>
      </c>
      <c r="AL123" s="665">
        <f t="shared" si="168"/>
        <v>0</v>
      </c>
      <c r="AM123" s="665">
        <f t="shared" si="168"/>
        <v>0</v>
      </c>
      <c r="AN123" s="665">
        <f t="shared" si="168"/>
        <v>0</v>
      </c>
      <c r="AO123" s="665">
        <f t="shared" si="168"/>
        <v>0</v>
      </c>
      <c r="AP123" s="665">
        <f t="shared" si="168"/>
        <v>0</v>
      </c>
      <c r="AQ123" s="665">
        <f t="shared" si="168"/>
        <v>0</v>
      </c>
      <c r="AR123" s="665">
        <f t="shared" si="168"/>
        <v>0</v>
      </c>
      <c r="AS123" s="665">
        <f t="shared" si="168"/>
        <v>0</v>
      </c>
      <c r="AT123" s="665">
        <f t="shared" si="168"/>
        <v>0</v>
      </c>
      <c r="AU123" s="665">
        <f t="shared" si="168"/>
        <v>0</v>
      </c>
      <c r="AV123" s="665">
        <f t="shared" si="168"/>
        <v>0</v>
      </c>
      <c r="AW123" s="665">
        <f t="shared" si="168"/>
        <v>0</v>
      </c>
      <c r="AX123" s="665">
        <f t="shared" si="168"/>
        <v>0</v>
      </c>
      <c r="AY123" s="665">
        <f t="shared" si="168"/>
        <v>0</v>
      </c>
      <c r="AZ123" s="665">
        <f t="shared" si="168"/>
        <v>0</v>
      </c>
      <c r="BA123" s="665">
        <f t="shared" si="168"/>
        <v>0</v>
      </c>
      <c r="BB123" s="665">
        <f t="shared" si="168"/>
        <v>0</v>
      </c>
      <c r="BC123" s="665">
        <f t="shared" si="168"/>
        <v>0</v>
      </c>
      <c r="BD123" s="665">
        <f t="shared" si="168"/>
        <v>0</v>
      </c>
      <c r="BE123" s="665">
        <f t="shared" si="168"/>
        <v>0</v>
      </c>
      <c r="BF123" s="665">
        <f t="shared" si="168"/>
        <v>0</v>
      </c>
      <c r="BG123" s="665">
        <f t="shared" si="168"/>
        <v>0</v>
      </c>
      <c r="BH123" s="665">
        <f t="shared" si="168"/>
        <v>0</v>
      </c>
      <c r="BI123" s="665">
        <f t="shared" si="168"/>
        <v>0</v>
      </c>
      <c r="BJ123" s="665">
        <f t="shared" si="168"/>
        <v>0</v>
      </c>
      <c r="BK123" s="665">
        <f t="shared" si="168"/>
        <v>0</v>
      </c>
      <c r="BL123" s="665">
        <f t="shared" si="168"/>
        <v>11.346666666666668</v>
      </c>
      <c r="BM123" s="665">
        <f t="shared" si="168"/>
        <v>0</v>
      </c>
      <c r="BN123" s="665">
        <f t="shared" si="168"/>
        <v>0</v>
      </c>
      <c r="BO123" s="665">
        <f t="shared" si="168"/>
        <v>0</v>
      </c>
      <c r="BP123" s="665">
        <f t="shared" si="168"/>
        <v>0</v>
      </c>
      <c r="BQ123" s="665">
        <f t="shared" ref="BQ123:CM123" si="169">SUBTOTAL(9,BQ124:BQ126)</f>
        <v>0</v>
      </c>
      <c r="BR123" s="665">
        <f t="shared" si="169"/>
        <v>0</v>
      </c>
      <c r="BS123" s="665">
        <f t="shared" si="169"/>
        <v>11.346666666666668</v>
      </c>
      <c r="BT123" s="665">
        <f t="shared" si="169"/>
        <v>0</v>
      </c>
      <c r="BU123" s="665">
        <f t="shared" si="169"/>
        <v>0</v>
      </c>
      <c r="BV123" s="665">
        <f t="shared" si="169"/>
        <v>0</v>
      </c>
      <c r="BW123" s="665">
        <f t="shared" si="169"/>
        <v>0</v>
      </c>
      <c r="BX123" s="665">
        <f t="shared" si="169"/>
        <v>0</v>
      </c>
      <c r="BY123" s="665">
        <f t="shared" si="169"/>
        <v>0</v>
      </c>
      <c r="BZ123" s="665">
        <f t="shared" si="169"/>
        <v>24.035</v>
      </c>
      <c r="CA123" s="665">
        <f t="shared" si="169"/>
        <v>0</v>
      </c>
      <c r="CB123" s="665">
        <f t="shared" si="169"/>
        <v>0</v>
      </c>
      <c r="CC123" s="665">
        <f t="shared" si="169"/>
        <v>0</v>
      </c>
      <c r="CD123" s="665">
        <f t="shared" si="169"/>
        <v>0</v>
      </c>
      <c r="CE123" s="665">
        <f t="shared" si="169"/>
        <v>0</v>
      </c>
      <c r="CF123" s="665">
        <f t="shared" si="169"/>
        <v>0</v>
      </c>
      <c r="CG123" s="665">
        <f t="shared" si="169"/>
        <v>24.035</v>
      </c>
      <c r="CH123" s="665">
        <f t="shared" si="169"/>
        <v>0</v>
      </c>
      <c r="CI123" s="665">
        <f t="shared" si="169"/>
        <v>0</v>
      </c>
      <c r="CJ123" s="665">
        <f t="shared" si="169"/>
        <v>0</v>
      </c>
      <c r="CK123" s="665">
        <f t="shared" si="169"/>
        <v>0</v>
      </c>
      <c r="CL123" s="665">
        <f t="shared" si="169"/>
        <v>0</v>
      </c>
      <c r="CM123" s="665">
        <f t="shared" si="169"/>
        <v>0</v>
      </c>
      <c r="CN123" s="665">
        <f t="shared" ref="CN123:CZ123" si="170">SUBTOTAL(9,CN124:CN126)</f>
        <v>35.381666666666668</v>
      </c>
      <c r="CO123" s="665">
        <f t="shared" si="170"/>
        <v>0</v>
      </c>
      <c r="CP123" s="665">
        <f t="shared" si="170"/>
        <v>0</v>
      </c>
      <c r="CQ123" s="665">
        <f t="shared" si="170"/>
        <v>0</v>
      </c>
      <c r="CR123" s="665">
        <f t="shared" si="170"/>
        <v>0</v>
      </c>
      <c r="CS123" s="665">
        <f t="shared" si="170"/>
        <v>0</v>
      </c>
      <c r="CT123" s="665">
        <f t="shared" si="170"/>
        <v>0</v>
      </c>
      <c r="CU123" s="665">
        <f t="shared" si="170"/>
        <v>35.381666666666668</v>
      </c>
      <c r="CV123" s="665">
        <f t="shared" si="170"/>
        <v>0</v>
      </c>
      <c r="CW123" s="665">
        <f t="shared" si="170"/>
        <v>0</v>
      </c>
      <c r="CX123" s="665">
        <f t="shared" si="170"/>
        <v>0</v>
      </c>
      <c r="CY123" s="665">
        <f t="shared" si="170"/>
        <v>0</v>
      </c>
      <c r="CZ123" s="665">
        <f t="shared" si="170"/>
        <v>0</v>
      </c>
      <c r="DA123" s="663" t="s">
        <v>180</v>
      </c>
    </row>
    <row r="124" spans="2:105" ht="33" customHeight="1" x14ac:dyDescent="0.25">
      <c r="B124" s="67" t="s">
        <v>741</v>
      </c>
      <c r="C124" s="313" t="s">
        <v>1492</v>
      </c>
      <c r="D124" s="67" t="s">
        <v>1639</v>
      </c>
      <c r="E124" s="169">
        <f>'3'!AN123</f>
        <v>11.346666666666668</v>
      </c>
      <c r="F124" s="169">
        <f>'3'!AO123</f>
        <v>11.346666666666668</v>
      </c>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69"/>
      <c r="AK124" s="173"/>
      <c r="AL124" s="173"/>
      <c r="AM124" s="173"/>
      <c r="AN124" s="173"/>
      <c r="AO124" s="173"/>
      <c r="AP124" s="173"/>
      <c r="AQ124" s="169"/>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69">
        <f>'3'!AJ123</f>
        <v>11.346666666666668</v>
      </c>
      <c r="BM124" s="173"/>
      <c r="BN124" s="173"/>
      <c r="BO124" s="173"/>
      <c r="BP124" s="173"/>
      <c r="BQ124" s="173"/>
      <c r="BR124" s="173"/>
      <c r="BS124" s="169">
        <f>'3'!AK123</f>
        <v>11.346666666666668</v>
      </c>
      <c r="BT124" s="173"/>
      <c r="BU124" s="173"/>
      <c r="BV124" s="173"/>
      <c r="BW124" s="173"/>
      <c r="BX124" s="173"/>
      <c r="BY124" s="173"/>
      <c r="BZ124" s="173"/>
      <c r="CA124" s="173"/>
      <c r="CB124" s="173"/>
      <c r="CC124" s="173"/>
      <c r="CD124" s="173"/>
      <c r="CE124" s="173"/>
      <c r="CF124" s="173"/>
      <c r="CG124" s="173"/>
      <c r="CH124" s="173"/>
      <c r="CI124" s="173"/>
      <c r="CJ124" s="173"/>
      <c r="CK124" s="173"/>
      <c r="CL124" s="173"/>
      <c r="CM124" s="173"/>
      <c r="CN124" s="169">
        <f>V124+AJ124+AX124+BL124+BZ124</f>
        <v>11.346666666666668</v>
      </c>
      <c r="CO124" s="173"/>
      <c r="CP124" s="173"/>
      <c r="CQ124" s="173"/>
      <c r="CR124" s="173"/>
      <c r="CS124" s="173"/>
      <c r="CT124" s="173"/>
      <c r="CU124" s="169">
        <f>AC124+AQ124+BE124+BS124+CG124</f>
        <v>11.346666666666668</v>
      </c>
      <c r="CV124" s="173"/>
      <c r="CW124" s="173"/>
      <c r="CX124" s="173"/>
      <c r="CY124" s="173"/>
      <c r="CZ124" s="173"/>
      <c r="DA124" s="173" t="s">
        <v>180</v>
      </c>
    </row>
    <row r="125" spans="2:105" ht="33" customHeight="1" x14ac:dyDescent="0.25">
      <c r="B125" s="67" t="s">
        <v>741</v>
      </c>
      <c r="C125" s="313" t="s">
        <v>1502</v>
      </c>
      <c r="D125" s="67" t="s">
        <v>1644</v>
      </c>
      <c r="E125" s="169">
        <f>'3'!AN124</f>
        <v>4.854166666666667</v>
      </c>
      <c r="F125" s="169">
        <f>'3'!AO124</f>
        <v>4.6875</v>
      </c>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69"/>
      <c r="AK125" s="173"/>
      <c r="AL125" s="173"/>
      <c r="AM125" s="173"/>
      <c r="AN125" s="173"/>
      <c r="AO125" s="173"/>
      <c r="AP125" s="173"/>
      <c r="AQ125" s="169"/>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69"/>
      <c r="BT125" s="173"/>
      <c r="BU125" s="173"/>
      <c r="BV125" s="173"/>
      <c r="BW125" s="173"/>
      <c r="BX125" s="173"/>
      <c r="BY125" s="173"/>
      <c r="BZ125" s="173"/>
      <c r="CA125" s="173"/>
      <c r="CB125" s="173"/>
      <c r="CC125" s="173"/>
      <c r="CD125" s="173"/>
      <c r="CE125" s="173"/>
      <c r="CF125" s="173"/>
      <c r="CG125" s="173"/>
      <c r="CH125" s="173"/>
      <c r="CI125" s="173"/>
      <c r="CJ125" s="173"/>
      <c r="CK125" s="173"/>
      <c r="CL125" s="173"/>
      <c r="CM125" s="173"/>
      <c r="CN125" s="169"/>
      <c r="CO125" s="173"/>
      <c r="CP125" s="173"/>
      <c r="CQ125" s="173"/>
      <c r="CR125" s="173"/>
      <c r="CS125" s="173"/>
      <c r="CT125" s="173"/>
      <c r="CU125" s="169"/>
      <c r="CV125" s="173"/>
      <c r="CW125" s="173"/>
      <c r="CX125" s="173"/>
      <c r="CY125" s="173"/>
      <c r="CZ125" s="173"/>
      <c r="DA125" s="173" t="s">
        <v>180</v>
      </c>
    </row>
    <row r="126" spans="2:105" ht="33" customHeight="1" x14ac:dyDescent="0.25">
      <c r="B126" s="67" t="s">
        <v>741</v>
      </c>
      <c r="C126" s="313" t="s">
        <v>1500</v>
      </c>
      <c r="D126" s="67" t="s">
        <v>1645</v>
      </c>
      <c r="E126" s="169">
        <f>'3'!AN125</f>
        <v>24.035</v>
      </c>
      <c r="F126" s="169">
        <f>'3'!AO125</f>
        <v>24.035</v>
      </c>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69"/>
      <c r="AK126" s="173"/>
      <c r="AL126" s="173"/>
      <c r="AM126" s="173"/>
      <c r="AN126" s="173"/>
      <c r="AO126" s="173"/>
      <c r="AP126" s="173"/>
      <c r="AQ126" s="169"/>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69"/>
      <c r="BT126" s="173"/>
      <c r="BU126" s="173"/>
      <c r="BV126" s="173"/>
      <c r="BW126" s="173"/>
      <c r="BX126" s="173"/>
      <c r="BY126" s="173"/>
      <c r="BZ126" s="173">
        <f>'3'!AL125</f>
        <v>24.035</v>
      </c>
      <c r="CA126" s="173"/>
      <c r="CB126" s="173"/>
      <c r="CC126" s="173"/>
      <c r="CD126" s="173"/>
      <c r="CE126" s="173"/>
      <c r="CF126" s="173"/>
      <c r="CG126" s="173">
        <f>'3'!AM125</f>
        <v>24.035</v>
      </c>
      <c r="CH126" s="173"/>
      <c r="CI126" s="173"/>
      <c r="CJ126" s="173"/>
      <c r="CK126" s="173"/>
      <c r="CL126" s="173"/>
      <c r="CM126" s="173"/>
      <c r="CN126" s="169">
        <f>V126+AJ126+AX126+BL126+BZ126</f>
        <v>24.035</v>
      </c>
      <c r="CO126" s="173"/>
      <c r="CP126" s="173"/>
      <c r="CQ126" s="173"/>
      <c r="CR126" s="173"/>
      <c r="CS126" s="173"/>
      <c r="CT126" s="173"/>
      <c r="CU126" s="169">
        <f>AC126+AQ126+BE126+BS126+CG126</f>
        <v>24.035</v>
      </c>
      <c r="CV126" s="173"/>
      <c r="CW126" s="173"/>
      <c r="CX126" s="173"/>
      <c r="CY126" s="173"/>
      <c r="CZ126" s="173"/>
      <c r="DA126" s="173" t="s">
        <v>180</v>
      </c>
    </row>
    <row r="127" spans="2:105" ht="48" customHeight="1" x14ac:dyDescent="0.25">
      <c r="B127" s="646" t="s">
        <v>145</v>
      </c>
      <c r="C127" s="417" t="s">
        <v>803</v>
      </c>
      <c r="D127" s="416" t="s">
        <v>93</v>
      </c>
      <c r="E127" s="667">
        <f>SUBTOTAL(9,E128:E134)</f>
        <v>42.399166666666666</v>
      </c>
      <c r="F127" s="667">
        <f t="shared" ref="F127:BP127" si="171">SUBTOTAL(9,F128:F134)</f>
        <v>32.857500000000002</v>
      </c>
      <c r="G127" s="667">
        <f t="shared" si="171"/>
        <v>0</v>
      </c>
      <c r="H127" s="667">
        <f t="shared" si="171"/>
        <v>0</v>
      </c>
      <c r="I127" s="667">
        <f t="shared" si="171"/>
        <v>0</v>
      </c>
      <c r="J127" s="667">
        <f t="shared" si="171"/>
        <v>0</v>
      </c>
      <c r="K127" s="667">
        <f t="shared" si="171"/>
        <v>0</v>
      </c>
      <c r="L127" s="667">
        <f t="shared" si="171"/>
        <v>0</v>
      </c>
      <c r="M127" s="667">
        <f t="shared" si="171"/>
        <v>0</v>
      </c>
      <c r="N127" s="667">
        <f t="shared" si="171"/>
        <v>0</v>
      </c>
      <c r="O127" s="667">
        <f t="shared" si="171"/>
        <v>0</v>
      </c>
      <c r="P127" s="667">
        <f t="shared" si="171"/>
        <v>0</v>
      </c>
      <c r="Q127" s="667">
        <f t="shared" si="171"/>
        <v>0</v>
      </c>
      <c r="R127" s="667">
        <f t="shared" si="171"/>
        <v>0</v>
      </c>
      <c r="S127" s="667">
        <f t="shared" si="171"/>
        <v>0</v>
      </c>
      <c r="T127" s="667">
        <f t="shared" si="171"/>
        <v>0</v>
      </c>
      <c r="U127" s="667">
        <f t="shared" si="171"/>
        <v>0</v>
      </c>
      <c r="V127" s="667">
        <f t="shared" si="171"/>
        <v>8.3333333333333339</v>
      </c>
      <c r="W127" s="667">
        <f t="shared" si="171"/>
        <v>0</v>
      </c>
      <c r="X127" s="667">
        <f t="shared" si="171"/>
        <v>0</v>
      </c>
      <c r="Y127" s="667">
        <f t="shared" si="171"/>
        <v>0</v>
      </c>
      <c r="Z127" s="667">
        <f t="shared" si="171"/>
        <v>0</v>
      </c>
      <c r="AA127" s="667">
        <f t="shared" si="171"/>
        <v>0</v>
      </c>
      <c r="AB127" s="667">
        <f t="shared" si="171"/>
        <v>0</v>
      </c>
      <c r="AC127" s="667">
        <f t="shared" si="171"/>
        <v>0</v>
      </c>
      <c r="AD127" s="667">
        <f t="shared" si="171"/>
        <v>0</v>
      </c>
      <c r="AE127" s="667">
        <f t="shared" si="171"/>
        <v>0</v>
      </c>
      <c r="AF127" s="667">
        <f t="shared" si="171"/>
        <v>0</v>
      </c>
      <c r="AG127" s="667">
        <f t="shared" si="171"/>
        <v>0</v>
      </c>
      <c r="AH127" s="667">
        <f t="shared" si="171"/>
        <v>0</v>
      </c>
      <c r="AI127" s="667">
        <f t="shared" si="171"/>
        <v>0</v>
      </c>
      <c r="AJ127" s="667">
        <f t="shared" si="171"/>
        <v>22.311666666666667</v>
      </c>
      <c r="AK127" s="667">
        <f t="shared" si="171"/>
        <v>0</v>
      </c>
      <c r="AL127" s="667">
        <f t="shared" si="171"/>
        <v>0</v>
      </c>
      <c r="AM127" s="667">
        <f t="shared" si="171"/>
        <v>0</v>
      </c>
      <c r="AN127" s="667">
        <f t="shared" si="171"/>
        <v>0</v>
      </c>
      <c r="AO127" s="667">
        <f t="shared" si="171"/>
        <v>0</v>
      </c>
      <c r="AP127" s="667">
        <f t="shared" si="171"/>
        <v>0</v>
      </c>
      <c r="AQ127" s="667">
        <f t="shared" si="171"/>
        <v>2.7533333333333334</v>
      </c>
      <c r="AR127" s="667">
        <f t="shared" si="171"/>
        <v>0</v>
      </c>
      <c r="AS127" s="667">
        <f t="shared" si="171"/>
        <v>0</v>
      </c>
      <c r="AT127" s="667">
        <f t="shared" si="171"/>
        <v>0</v>
      </c>
      <c r="AU127" s="667">
        <f t="shared" si="171"/>
        <v>0</v>
      </c>
      <c r="AV127" s="667">
        <f t="shared" si="171"/>
        <v>0</v>
      </c>
      <c r="AW127" s="667">
        <f t="shared" si="171"/>
        <v>0</v>
      </c>
      <c r="AX127" s="667">
        <f t="shared" si="171"/>
        <v>8.8350000000000009</v>
      </c>
      <c r="AY127" s="667">
        <f t="shared" si="171"/>
        <v>0</v>
      </c>
      <c r="AZ127" s="667">
        <f t="shared" si="171"/>
        <v>0</v>
      </c>
      <c r="BA127" s="667">
        <f t="shared" si="171"/>
        <v>0</v>
      </c>
      <c r="BB127" s="667">
        <f t="shared" si="171"/>
        <v>0</v>
      </c>
      <c r="BC127" s="667">
        <f t="shared" si="171"/>
        <v>0</v>
      </c>
      <c r="BD127" s="667">
        <f t="shared" si="171"/>
        <v>0</v>
      </c>
      <c r="BE127" s="667">
        <f t="shared" si="171"/>
        <v>27.185000000000002</v>
      </c>
      <c r="BF127" s="667">
        <f t="shared" si="171"/>
        <v>0</v>
      </c>
      <c r="BG127" s="667">
        <f t="shared" si="171"/>
        <v>0</v>
      </c>
      <c r="BH127" s="667">
        <f t="shared" si="171"/>
        <v>0</v>
      </c>
      <c r="BI127" s="667">
        <f t="shared" si="171"/>
        <v>0</v>
      </c>
      <c r="BJ127" s="667">
        <f t="shared" si="171"/>
        <v>0</v>
      </c>
      <c r="BK127" s="667">
        <f t="shared" si="171"/>
        <v>0</v>
      </c>
      <c r="BL127" s="667">
        <f t="shared" si="171"/>
        <v>0</v>
      </c>
      <c r="BM127" s="667">
        <f t="shared" si="171"/>
        <v>0</v>
      </c>
      <c r="BN127" s="667">
        <f t="shared" si="171"/>
        <v>0</v>
      </c>
      <c r="BO127" s="667">
        <f t="shared" si="171"/>
        <v>0</v>
      </c>
      <c r="BP127" s="667">
        <f t="shared" si="171"/>
        <v>0</v>
      </c>
      <c r="BQ127" s="667">
        <f t="shared" ref="BQ127:CM127" si="172">SUBTOTAL(9,BQ128:BQ134)</f>
        <v>0</v>
      </c>
      <c r="BR127" s="667">
        <f t="shared" si="172"/>
        <v>0</v>
      </c>
      <c r="BS127" s="667">
        <f t="shared" si="172"/>
        <v>0</v>
      </c>
      <c r="BT127" s="667">
        <f t="shared" si="172"/>
        <v>0</v>
      </c>
      <c r="BU127" s="667">
        <f t="shared" si="172"/>
        <v>0</v>
      </c>
      <c r="BV127" s="667">
        <f t="shared" si="172"/>
        <v>0</v>
      </c>
      <c r="BW127" s="667">
        <f t="shared" si="172"/>
        <v>0</v>
      </c>
      <c r="BX127" s="667">
        <f t="shared" si="172"/>
        <v>0</v>
      </c>
      <c r="BY127" s="667">
        <f t="shared" si="172"/>
        <v>0</v>
      </c>
      <c r="BZ127" s="667">
        <f t="shared" si="172"/>
        <v>0</v>
      </c>
      <c r="CA127" s="667">
        <f t="shared" si="172"/>
        <v>0</v>
      </c>
      <c r="CB127" s="667">
        <f t="shared" si="172"/>
        <v>0</v>
      </c>
      <c r="CC127" s="667">
        <f t="shared" si="172"/>
        <v>0</v>
      </c>
      <c r="CD127" s="667">
        <f t="shared" si="172"/>
        <v>0</v>
      </c>
      <c r="CE127" s="667">
        <f t="shared" si="172"/>
        <v>0</v>
      </c>
      <c r="CF127" s="667">
        <f t="shared" si="172"/>
        <v>0</v>
      </c>
      <c r="CG127" s="667">
        <f t="shared" si="172"/>
        <v>0</v>
      </c>
      <c r="CH127" s="667">
        <f t="shared" si="172"/>
        <v>0</v>
      </c>
      <c r="CI127" s="667">
        <f t="shared" si="172"/>
        <v>0</v>
      </c>
      <c r="CJ127" s="667">
        <f t="shared" si="172"/>
        <v>0</v>
      </c>
      <c r="CK127" s="667">
        <f t="shared" si="172"/>
        <v>0</v>
      </c>
      <c r="CL127" s="667">
        <f t="shared" si="172"/>
        <v>0</v>
      </c>
      <c r="CM127" s="667">
        <f t="shared" si="172"/>
        <v>0</v>
      </c>
      <c r="CN127" s="667">
        <f t="shared" ref="CN127:CZ127" si="173">SUBTOTAL(9,CN128:CN134)</f>
        <v>39.479999999999997</v>
      </c>
      <c r="CO127" s="667">
        <f t="shared" si="173"/>
        <v>0</v>
      </c>
      <c r="CP127" s="667">
        <f t="shared" si="173"/>
        <v>0</v>
      </c>
      <c r="CQ127" s="667">
        <f t="shared" si="173"/>
        <v>0</v>
      </c>
      <c r="CR127" s="667">
        <f t="shared" si="173"/>
        <v>0</v>
      </c>
      <c r="CS127" s="667">
        <f t="shared" si="173"/>
        <v>0</v>
      </c>
      <c r="CT127" s="667">
        <f t="shared" si="173"/>
        <v>0</v>
      </c>
      <c r="CU127" s="667">
        <f t="shared" si="173"/>
        <v>29.938333333333336</v>
      </c>
      <c r="CV127" s="667">
        <f t="shared" si="173"/>
        <v>0</v>
      </c>
      <c r="CW127" s="667">
        <f t="shared" si="173"/>
        <v>0</v>
      </c>
      <c r="CX127" s="667">
        <f t="shared" si="173"/>
        <v>0</v>
      </c>
      <c r="CY127" s="667">
        <f t="shared" si="173"/>
        <v>0</v>
      </c>
      <c r="CZ127" s="667">
        <f t="shared" si="173"/>
        <v>0</v>
      </c>
      <c r="DA127" s="662" t="s">
        <v>180</v>
      </c>
    </row>
    <row r="128" spans="2:105" ht="42" customHeight="1" x14ac:dyDescent="0.25">
      <c r="B128" s="397" t="s">
        <v>147</v>
      </c>
      <c r="C128" s="398" t="s">
        <v>1567</v>
      </c>
      <c r="D128" s="397" t="s">
        <v>93</v>
      </c>
      <c r="E128" s="665">
        <f>SUBTOTAL(9,E129:E131)</f>
        <v>42.399166666666666</v>
      </c>
      <c r="F128" s="665">
        <f t="shared" ref="F128:BP128" si="174">SUBTOTAL(9,F129:F131)</f>
        <v>32.857500000000002</v>
      </c>
      <c r="G128" s="665">
        <f t="shared" si="174"/>
        <v>0</v>
      </c>
      <c r="H128" s="665">
        <f t="shared" si="174"/>
        <v>0</v>
      </c>
      <c r="I128" s="665">
        <f t="shared" si="174"/>
        <v>0</v>
      </c>
      <c r="J128" s="665">
        <f t="shared" si="174"/>
        <v>0</v>
      </c>
      <c r="K128" s="665">
        <f t="shared" si="174"/>
        <v>0</v>
      </c>
      <c r="L128" s="665">
        <f t="shared" si="174"/>
        <v>0</v>
      </c>
      <c r="M128" s="665">
        <f t="shared" si="174"/>
        <v>0</v>
      </c>
      <c r="N128" s="665">
        <f t="shared" si="174"/>
        <v>0</v>
      </c>
      <c r="O128" s="665">
        <f t="shared" si="174"/>
        <v>0</v>
      </c>
      <c r="P128" s="665">
        <f t="shared" si="174"/>
        <v>0</v>
      </c>
      <c r="Q128" s="665">
        <f t="shared" si="174"/>
        <v>0</v>
      </c>
      <c r="R128" s="665">
        <f t="shared" si="174"/>
        <v>0</v>
      </c>
      <c r="S128" s="665">
        <f t="shared" si="174"/>
        <v>0</v>
      </c>
      <c r="T128" s="665">
        <f t="shared" si="174"/>
        <v>0</v>
      </c>
      <c r="U128" s="665">
        <f t="shared" si="174"/>
        <v>0</v>
      </c>
      <c r="V128" s="665">
        <f t="shared" si="174"/>
        <v>8.3333333333333339</v>
      </c>
      <c r="W128" s="665">
        <f t="shared" si="174"/>
        <v>0</v>
      </c>
      <c r="X128" s="665">
        <f t="shared" si="174"/>
        <v>0</v>
      </c>
      <c r="Y128" s="665">
        <f t="shared" si="174"/>
        <v>0</v>
      </c>
      <c r="Z128" s="665">
        <f t="shared" si="174"/>
        <v>0</v>
      </c>
      <c r="AA128" s="665">
        <f t="shared" si="174"/>
        <v>0</v>
      </c>
      <c r="AB128" s="665">
        <f t="shared" si="174"/>
        <v>0</v>
      </c>
      <c r="AC128" s="665">
        <f t="shared" si="174"/>
        <v>0</v>
      </c>
      <c r="AD128" s="665">
        <f t="shared" si="174"/>
        <v>0</v>
      </c>
      <c r="AE128" s="665">
        <f t="shared" si="174"/>
        <v>0</v>
      </c>
      <c r="AF128" s="665">
        <f t="shared" si="174"/>
        <v>0</v>
      </c>
      <c r="AG128" s="665">
        <f t="shared" si="174"/>
        <v>0</v>
      </c>
      <c r="AH128" s="665">
        <f t="shared" si="174"/>
        <v>0</v>
      </c>
      <c r="AI128" s="665">
        <f t="shared" si="174"/>
        <v>0</v>
      </c>
      <c r="AJ128" s="665">
        <f t="shared" si="174"/>
        <v>22.311666666666667</v>
      </c>
      <c r="AK128" s="665">
        <f t="shared" si="174"/>
        <v>0</v>
      </c>
      <c r="AL128" s="665">
        <f t="shared" si="174"/>
        <v>0</v>
      </c>
      <c r="AM128" s="665">
        <f t="shared" si="174"/>
        <v>0</v>
      </c>
      <c r="AN128" s="665">
        <f t="shared" si="174"/>
        <v>0</v>
      </c>
      <c r="AO128" s="665">
        <f t="shared" si="174"/>
        <v>0</v>
      </c>
      <c r="AP128" s="665">
        <f t="shared" si="174"/>
        <v>0</v>
      </c>
      <c r="AQ128" s="665">
        <f t="shared" si="174"/>
        <v>2.7533333333333334</v>
      </c>
      <c r="AR128" s="665">
        <f t="shared" si="174"/>
        <v>0</v>
      </c>
      <c r="AS128" s="665">
        <f t="shared" si="174"/>
        <v>0</v>
      </c>
      <c r="AT128" s="665">
        <f t="shared" si="174"/>
        <v>0</v>
      </c>
      <c r="AU128" s="665">
        <f t="shared" si="174"/>
        <v>0</v>
      </c>
      <c r="AV128" s="665">
        <f t="shared" si="174"/>
        <v>0</v>
      </c>
      <c r="AW128" s="665">
        <f t="shared" si="174"/>
        <v>0</v>
      </c>
      <c r="AX128" s="665">
        <f t="shared" si="174"/>
        <v>8.8350000000000009</v>
      </c>
      <c r="AY128" s="665">
        <f t="shared" si="174"/>
        <v>0</v>
      </c>
      <c r="AZ128" s="665">
        <f t="shared" si="174"/>
        <v>0</v>
      </c>
      <c r="BA128" s="665">
        <f t="shared" si="174"/>
        <v>0</v>
      </c>
      <c r="BB128" s="665">
        <f t="shared" si="174"/>
        <v>0</v>
      </c>
      <c r="BC128" s="665">
        <f t="shared" si="174"/>
        <v>0</v>
      </c>
      <c r="BD128" s="665">
        <f t="shared" si="174"/>
        <v>0</v>
      </c>
      <c r="BE128" s="665">
        <f t="shared" si="174"/>
        <v>27.185000000000002</v>
      </c>
      <c r="BF128" s="665">
        <f t="shared" si="174"/>
        <v>0</v>
      </c>
      <c r="BG128" s="665">
        <f t="shared" si="174"/>
        <v>0</v>
      </c>
      <c r="BH128" s="665">
        <f t="shared" si="174"/>
        <v>0</v>
      </c>
      <c r="BI128" s="665">
        <f t="shared" si="174"/>
        <v>0</v>
      </c>
      <c r="BJ128" s="665">
        <f t="shared" si="174"/>
        <v>0</v>
      </c>
      <c r="BK128" s="665">
        <f t="shared" si="174"/>
        <v>0</v>
      </c>
      <c r="BL128" s="665">
        <f t="shared" si="174"/>
        <v>0</v>
      </c>
      <c r="BM128" s="665">
        <f t="shared" si="174"/>
        <v>0</v>
      </c>
      <c r="BN128" s="665">
        <f t="shared" si="174"/>
        <v>0</v>
      </c>
      <c r="BO128" s="665">
        <f t="shared" si="174"/>
        <v>0</v>
      </c>
      <c r="BP128" s="665">
        <f t="shared" si="174"/>
        <v>0</v>
      </c>
      <c r="BQ128" s="665">
        <f t="shared" ref="BQ128:CM128" si="175">SUBTOTAL(9,BQ129:BQ131)</f>
        <v>0</v>
      </c>
      <c r="BR128" s="665">
        <f t="shared" si="175"/>
        <v>0</v>
      </c>
      <c r="BS128" s="665">
        <f t="shared" si="175"/>
        <v>0</v>
      </c>
      <c r="BT128" s="665">
        <f t="shared" si="175"/>
        <v>0</v>
      </c>
      <c r="BU128" s="665">
        <f t="shared" si="175"/>
        <v>0</v>
      </c>
      <c r="BV128" s="665">
        <f t="shared" si="175"/>
        <v>0</v>
      </c>
      <c r="BW128" s="665">
        <f t="shared" si="175"/>
        <v>0</v>
      </c>
      <c r="BX128" s="665">
        <f t="shared" si="175"/>
        <v>0</v>
      </c>
      <c r="BY128" s="665">
        <f t="shared" si="175"/>
        <v>0</v>
      </c>
      <c r="BZ128" s="665">
        <f t="shared" si="175"/>
        <v>0</v>
      </c>
      <c r="CA128" s="665">
        <f t="shared" si="175"/>
        <v>0</v>
      </c>
      <c r="CB128" s="665">
        <f t="shared" si="175"/>
        <v>0</v>
      </c>
      <c r="CC128" s="665">
        <f t="shared" si="175"/>
        <v>0</v>
      </c>
      <c r="CD128" s="665">
        <f t="shared" si="175"/>
        <v>0</v>
      </c>
      <c r="CE128" s="665">
        <f t="shared" si="175"/>
        <v>0</v>
      </c>
      <c r="CF128" s="665">
        <f t="shared" si="175"/>
        <v>0</v>
      </c>
      <c r="CG128" s="665">
        <f t="shared" si="175"/>
        <v>0</v>
      </c>
      <c r="CH128" s="665">
        <f t="shared" si="175"/>
        <v>0</v>
      </c>
      <c r="CI128" s="665">
        <f t="shared" si="175"/>
        <v>0</v>
      </c>
      <c r="CJ128" s="665">
        <f t="shared" si="175"/>
        <v>0</v>
      </c>
      <c r="CK128" s="665">
        <f t="shared" si="175"/>
        <v>0</v>
      </c>
      <c r="CL128" s="665">
        <f t="shared" si="175"/>
        <v>0</v>
      </c>
      <c r="CM128" s="665">
        <f t="shared" si="175"/>
        <v>0</v>
      </c>
      <c r="CN128" s="665">
        <f t="shared" ref="CN128:CZ128" si="176">SUBTOTAL(9,CN129:CN131)</f>
        <v>39.479999999999997</v>
      </c>
      <c r="CO128" s="665">
        <f t="shared" si="176"/>
        <v>0</v>
      </c>
      <c r="CP128" s="665">
        <f t="shared" si="176"/>
        <v>0</v>
      </c>
      <c r="CQ128" s="665">
        <f t="shared" si="176"/>
        <v>0</v>
      </c>
      <c r="CR128" s="665">
        <f t="shared" si="176"/>
        <v>0</v>
      </c>
      <c r="CS128" s="665">
        <f t="shared" si="176"/>
        <v>0</v>
      </c>
      <c r="CT128" s="665">
        <f t="shared" si="176"/>
        <v>0</v>
      </c>
      <c r="CU128" s="665">
        <f t="shared" si="176"/>
        <v>29.938333333333336</v>
      </c>
      <c r="CV128" s="665">
        <f t="shared" si="176"/>
        <v>0</v>
      </c>
      <c r="CW128" s="665">
        <f t="shared" si="176"/>
        <v>0</v>
      </c>
      <c r="CX128" s="665">
        <f t="shared" si="176"/>
        <v>0</v>
      </c>
      <c r="CY128" s="665">
        <f t="shared" si="176"/>
        <v>0</v>
      </c>
      <c r="CZ128" s="665">
        <f t="shared" si="176"/>
        <v>0</v>
      </c>
      <c r="DA128" s="663" t="s">
        <v>180</v>
      </c>
    </row>
    <row r="129" spans="2:105" ht="33" customHeight="1" x14ac:dyDescent="0.25">
      <c r="B129" s="67" t="s">
        <v>147</v>
      </c>
      <c r="C129" s="313" t="s">
        <v>1431</v>
      </c>
      <c r="D129" s="67" t="s">
        <v>1625</v>
      </c>
      <c r="E129" s="169">
        <f>'3'!AN128</f>
        <v>2.7533333333333334</v>
      </c>
      <c r="F129" s="169">
        <f>'3'!AO128</f>
        <v>2.7533333333333334</v>
      </c>
      <c r="G129" s="173"/>
      <c r="H129" s="173"/>
      <c r="I129" s="173"/>
      <c r="J129" s="173"/>
      <c r="K129" s="173"/>
      <c r="L129" s="173"/>
      <c r="M129" s="173"/>
      <c r="N129" s="173"/>
      <c r="O129" s="173"/>
      <c r="P129" s="173"/>
      <c r="Q129" s="173"/>
      <c r="R129" s="173"/>
      <c r="S129" s="173"/>
      <c r="T129" s="173"/>
      <c r="U129" s="173"/>
      <c r="V129" s="169"/>
      <c r="W129" s="173"/>
      <c r="X129" s="173"/>
      <c r="Y129" s="173"/>
      <c r="Z129" s="173"/>
      <c r="AA129" s="173"/>
      <c r="AB129" s="173"/>
      <c r="AC129" s="169"/>
      <c r="AD129" s="173"/>
      <c r="AE129" s="173"/>
      <c r="AF129" s="173"/>
      <c r="AG129" s="173"/>
      <c r="AH129" s="173"/>
      <c r="AI129" s="173"/>
      <c r="AJ129" s="169">
        <f>'3'!AF128</f>
        <v>2.7533333333333334</v>
      </c>
      <c r="AK129" s="173"/>
      <c r="AL129" s="173"/>
      <c r="AM129" s="173"/>
      <c r="AN129" s="173"/>
      <c r="AO129" s="173"/>
      <c r="AP129" s="173"/>
      <c r="AQ129" s="169">
        <f>'3'!AG128</f>
        <v>2.7533333333333334</v>
      </c>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73"/>
      <c r="CL129" s="173"/>
      <c r="CM129" s="173"/>
      <c r="CN129" s="169">
        <f>V129+AJ129+AX129+BL129+BZ129</f>
        <v>2.7533333333333334</v>
      </c>
      <c r="CO129" s="173"/>
      <c r="CP129" s="173"/>
      <c r="CQ129" s="173"/>
      <c r="CR129" s="173"/>
      <c r="CS129" s="173"/>
      <c r="CT129" s="173"/>
      <c r="CU129" s="169">
        <f>AC129+AQ129+BE129+BS129+CG129</f>
        <v>2.7533333333333334</v>
      </c>
      <c r="CV129" s="173"/>
      <c r="CW129" s="173"/>
      <c r="CX129" s="173"/>
      <c r="CY129" s="173"/>
      <c r="CZ129" s="173"/>
      <c r="DA129" s="173" t="str">
        <f>'3'!AP128</f>
        <v>Оставлено без изменения</v>
      </c>
    </row>
    <row r="130" spans="2:105" ht="33" customHeight="1" x14ac:dyDescent="0.25">
      <c r="B130" s="67" t="s">
        <v>147</v>
      </c>
      <c r="C130" s="394" t="s">
        <v>1432</v>
      </c>
      <c r="D130" s="67" t="s">
        <v>1626</v>
      </c>
      <c r="E130" s="169">
        <f>'3'!AN129</f>
        <v>2.9191666666666669</v>
      </c>
      <c r="F130" s="169">
        <f>'3'!AO129</f>
        <v>2.9191666666666669</v>
      </c>
      <c r="G130" s="173"/>
      <c r="H130" s="173"/>
      <c r="I130" s="173"/>
      <c r="J130" s="173"/>
      <c r="K130" s="173"/>
      <c r="L130" s="173"/>
      <c r="M130" s="173"/>
      <c r="N130" s="173"/>
      <c r="O130" s="173"/>
      <c r="P130" s="173"/>
      <c r="Q130" s="173"/>
      <c r="R130" s="173"/>
      <c r="S130" s="173"/>
      <c r="T130" s="173"/>
      <c r="U130" s="173"/>
      <c r="V130" s="169"/>
      <c r="W130" s="173"/>
      <c r="X130" s="173"/>
      <c r="Y130" s="173"/>
      <c r="Z130" s="173"/>
      <c r="AA130" s="173"/>
      <c r="AB130" s="173"/>
      <c r="AC130" s="169"/>
      <c r="AD130" s="173"/>
      <c r="AE130" s="173"/>
      <c r="AF130" s="173"/>
      <c r="AG130" s="173"/>
      <c r="AH130" s="173"/>
      <c r="AI130" s="173"/>
      <c r="AJ130" s="173"/>
      <c r="AK130" s="173"/>
      <c r="AL130" s="173"/>
      <c r="AM130" s="173"/>
      <c r="AN130" s="173"/>
      <c r="AO130" s="173"/>
      <c r="AP130" s="173"/>
      <c r="AQ130" s="169"/>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c r="CG130" s="173"/>
      <c r="CH130" s="173"/>
      <c r="CI130" s="173"/>
      <c r="CJ130" s="173"/>
      <c r="CK130" s="173"/>
      <c r="CL130" s="173"/>
      <c r="CM130" s="173"/>
      <c r="CN130" s="169"/>
      <c r="CO130" s="173"/>
      <c r="CP130" s="173"/>
      <c r="CQ130" s="173"/>
      <c r="CR130" s="173"/>
      <c r="CS130" s="173"/>
      <c r="CT130" s="173"/>
      <c r="CU130" s="169">
        <f>AC130+AQ130+BE130+BS130+CG130</f>
        <v>0</v>
      </c>
      <c r="CV130" s="173"/>
      <c r="CW130" s="173"/>
      <c r="CX130" s="173"/>
      <c r="CY130" s="173"/>
      <c r="CZ130" s="173"/>
      <c r="DA130" s="173" t="str">
        <f>'3'!AP129</f>
        <v>Оставлено без изменения</v>
      </c>
    </row>
    <row r="131" spans="2:105" ht="33" customHeight="1" x14ac:dyDescent="0.25">
      <c r="B131" s="67" t="s">
        <v>147</v>
      </c>
      <c r="C131" s="313" t="s">
        <v>1503</v>
      </c>
      <c r="D131" s="67" t="s">
        <v>1620</v>
      </c>
      <c r="E131" s="169">
        <f>'3'!AN130</f>
        <v>36.726666666666667</v>
      </c>
      <c r="F131" s="169">
        <f>'3'!AO130</f>
        <v>27.185000000000002</v>
      </c>
      <c r="G131" s="173"/>
      <c r="H131" s="173"/>
      <c r="I131" s="173"/>
      <c r="J131" s="173"/>
      <c r="K131" s="173"/>
      <c r="L131" s="173"/>
      <c r="M131" s="173"/>
      <c r="N131" s="173"/>
      <c r="O131" s="173"/>
      <c r="P131" s="173"/>
      <c r="Q131" s="173"/>
      <c r="R131" s="173"/>
      <c r="S131" s="173"/>
      <c r="T131" s="173"/>
      <c r="U131" s="173"/>
      <c r="V131" s="169">
        <f>'3'!AD130</f>
        <v>8.3333333333333339</v>
      </c>
      <c r="W131" s="173"/>
      <c r="X131" s="173"/>
      <c r="Y131" s="173"/>
      <c r="Z131" s="173"/>
      <c r="AA131" s="173"/>
      <c r="AB131" s="173"/>
      <c r="AC131" s="169"/>
      <c r="AD131" s="173"/>
      <c r="AE131" s="173"/>
      <c r="AF131" s="173"/>
      <c r="AG131" s="173"/>
      <c r="AH131" s="173"/>
      <c r="AI131" s="173"/>
      <c r="AJ131" s="169">
        <f>'3'!AF130</f>
        <v>19.558333333333334</v>
      </c>
      <c r="AK131" s="173"/>
      <c r="AL131" s="173"/>
      <c r="AM131" s="173"/>
      <c r="AN131" s="173"/>
      <c r="AO131" s="173"/>
      <c r="AP131" s="173"/>
      <c r="AQ131" s="169">
        <v>0</v>
      </c>
      <c r="AR131" s="173"/>
      <c r="AS131" s="173"/>
      <c r="AT131" s="173"/>
      <c r="AU131" s="173"/>
      <c r="AV131" s="173"/>
      <c r="AW131" s="173"/>
      <c r="AX131" s="169">
        <f>'3'!AH130</f>
        <v>8.8350000000000009</v>
      </c>
      <c r="AY131" s="173"/>
      <c r="AZ131" s="173"/>
      <c r="BA131" s="173"/>
      <c r="BB131" s="173"/>
      <c r="BC131" s="173"/>
      <c r="BD131" s="173"/>
      <c r="BE131" s="173">
        <f>'3'!AO130</f>
        <v>27.185000000000002</v>
      </c>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c r="CG131" s="173"/>
      <c r="CH131" s="173"/>
      <c r="CI131" s="173"/>
      <c r="CJ131" s="173"/>
      <c r="CK131" s="173"/>
      <c r="CL131" s="173"/>
      <c r="CM131" s="173"/>
      <c r="CN131" s="169">
        <f>V131+AJ131+AX131+BL131+BZ131</f>
        <v>36.726666666666667</v>
      </c>
      <c r="CO131" s="173"/>
      <c r="CP131" s="173"/>
      <c r="CQ131" s="173"/>
      <c r="CR131" s="173"/>
      <c r="CS131" s="173"/>
      <c r="CT131" s="173"/>
      <c r="CU131" s="169">
        <f>AC131+AQ131+BE131+BS131+CG131</f>
        <v>27.185000000000002</v>
      </c>
      <c r="CV131" s="173"/>
      <c r="CW131" s="173"/>
      <c r="CX131" s="173"/>
      <c r="CY131" s="173"/>
      <c r="CZ131" s="173"/>
      <c r="DA131" s="173" t="str">
        <f>'3'!AP130</f>
        <v>Оставлено без изменения</v>
      </c>
    </row>
    <row r="132" spans="2:105" ht="42" customHeight="1" x14ac:dyDescent="0.25">
      <c r="B132" s="397" t="s">
        <v>149</v>
      </c>
      <c r="C132" s="398" t="s">
        <v>1568</v>
      </c>
      <c r="D132" s="397" t="s">
        <v>93</v>
      </c>
      <c r="E132" s="663"/>
      <c r="F132" s="663"/>
      <c r="G132" s="663"/>
      <c r="H132" s="663"/>
      <c r="I132" s="663"/>
      <c r="J132" s="663"/>
      <c r="K132" s="663"/>
      <c r="L132" s="663"/>
      <c r="M132" s="663"/>
      <c r="N132" s="663"/>
      <c r="O132" s="663"/>
      <c r="P132" s="663"/>
      <c r="Q132" s="663"/>
      <c r="R132" s="663"/>
      <c r="S132" s="663"/>
      <c r="T132" s="663"/>
      <c r="U132" s="663"/>
      <c r="V132" s="663"/>
      <c r="W132" s="663"/>
      <c r="X132" s="663"/>
      <c r="Y132" s="663"/>
      <c r="Z132" s="663"/>
      <c r="AA132" s="663"/>
      <c r="AB132" s="663"/>
      <c r="AC132" s="663"/>
      <c r="AD132" s="663"/>
      <c r="AE132" s="663"/>
      <c r="AF132" s="663"/>
      <c r="AG132" s="663"/>
      <c r="AH132" s="663"/>
      <c r="AI132" s="663"/>
      <c r="AJ132" s="663"/>
      <c r="AK132" s="663"/>
      <c r="AL132" s="663"/>
      <c r="AM132" s="663"/>
      <c r="AN132" s="663"/>
      <c r="AO132" s="663"/>
      <c r="AP132" s="663"/>
      <c r="AQ132" s="663"/>
      <c r="AR132" s="663"/>
      <c r="AS132" s="663"/>
      <c r="AT132" s="663"/>
      <c r="AU132" s="663"/>
      <c r="AV132" s="663"/>
      <c r="AW132" s="663"/>
      <c r="AX132" s="663"/>
      <c r="AY132" s="663"/>
      <c r="AZ132" s="663"/>
      <c r="BA132" s="663"/>
      <c r="BB132" s="663"/>
      <c r="BC132" s="663"/>
      <c r="BD132" s="663"/>
      <c r="BE132" s="663"/>
      <c r="BF132" s="663"/>
      <c r="BG132" s="663"/>
      <c r="BH132" s="663"/>
      <c r="BI132" s="663"/>
      <c r="BJ132" s="663"/>
      <c r="BK132" s="663"/>
      <c r="BL132" s="663"/>
      <c r="BM132" s="663"/>
      <c r="BN132" s="663"/>
      <c r="BO132" s="663"/>
      <c r="BP132" s="663"/>
      <c r="BQ132" s="663"/>
      <c r="BR132" s="663"/>
      <c r="BS132" s="663"/>
      <c r="BT132" s="663"/>
      <c r="BU132" s="663"/>
      <c r="BV132" s="663"/>
      <c r="BW132" s="663"/>
      <c r="BX132" s="663"/>
      <c r="BY132" s="663"/>
      <c r="BZ132" s="663"/>
      <c r="CA132" s="663"/>
      <c r="CB132" s="663"/>
      <c r="CC132" s="663"/>
      <c r="CD132" s="663"/>
      <c r="CE132" s="663"/>
      <c r="CF132" s="663"/>
      <c r="CG132" s="663"/>
      <c r="CH132" s="663"/>
      <c r="CI132" s="663"/>
      <c r="CJ132" s="663"/>
      <c r="CK132" s="663"/>
      <c r="CL132" s="663"/>
      <c r="CM132" s="663"/>
      <c r="CN132" s="663"/>
      <c r="CO132" s="663"/>
      <c r="CP132" s="663"/>
      <c r="CQ132" s="663"/>
      <c r="CR132" s="663"/>
      <c r="CS132" s="663"/>
      <c r="CT132" s="663"/>
      <c r="CU132" s="663"/>
      <c r="CV132" s="663"/>
      <c r="CW132" s="663"/>
      <c r="CX132" s="663"/>
      <c r="CY132" s="663"/>
      <c r="CZ132" s="663"/>
      <c r="DA132" s="663" t="s">
        <v>180</v>
      </c>
    </row>
    <row r="133" spans="2:105" ht="42" customHeight="1" x14ac:dyDescent="0.25">
      <c r="B133" s="397" t="s">
        <v>151</v>
      </c>
      <c r="C133" s="398" t="s">
        <v>1569</v>
      </c>
      <c r="D133" s="397" t="s">
        <v>93</v>
      </c>
      <c r="E133" s="663"/>
      <c r="F133" s="663"/>
      <c r="G133" s="663"/>
      <c r="H133" s="663"/>
      <c r="I133" s="663"/>
      <c r="J133" s="663"/>
      <c r="K133" s="663"/>
      <c r="L133" s="663"/>
      <c r="M133" s="663"/>
      <c r="N133" s="663"/>
      <c r="O133" s="663"/>
      <c r="P133" s="663"/>
      <c r="Q133" s="663"/>
      <c r="R133" s="663"/>
      <c r="S133" s="663"/>
      <c r="T133" s="663"/>
      <c r="U133" s="663"/>
      <c r="V133" s="663"/>
      <c r="W133" s="663"/>
      <c r="X133" s="663"/>
      <c r="Y133" s="663"/>
      <c r="Z133" s="663"/>
      <c r="AA133" s="663"/>
      <c r="AB133" s="663"/>
      <c r="AC133" s="663"/>
      <c r="AD133" s="663"/>
      <c r="AE133" s="663"/>
      <c r="AF133" s="663"/>
      <c r="AG133" s="663"/>
      <c r="AH133" s="663"/>
      <c r="AI133" s="663"/>
      <c r="AJ133" s="663"/>
      <c r="AK133" s="663"/>
      <c r="AL133" s="663"/>
      <c r="AM133" s="663"/>
      <c r="AN133" s="663"/>
      <c r="AO133" s="663"/>
      <c r="AP133" s="663"/>
      <c r="AQ133" s="663"/>
      <c r="AR133" s="663"/>
      <c r="AS133" s="663"/>
      <c r="AT133" s="663"/>
      <c r="AU133" s="663"/>
      <c r="AV133" s="663"/>
      <c r="AW133" s="663"/>
      <c r="AX133" s="663"/>
      <c r="AY133" s="663"/>
      <c r="AZ133" s="663"/>
      <c r="BA133" s="663"/>
      <c r="BB133" s="663"/>
      <c r="BC133" s="663"/>
      <c r="BD133" s="663"/>
      <c r="BE133" s="663"/>
      <c r="BF133" s="663"/>
      <c r="BG133" s="663"/>
      <c r="BH133" s="663"/>
      <c r="BI133" s="663"/>
      <c r="BJ133" s="663"/>
      <c r="BK133" s="663"/>
      <c r="BL133" s="663"/>
      <c r="BM133" s="663"/>
      <c r="BN133" s="663"/>
      <c r="BO133" s="663"/>
      <c r="BP133" s="663"/>
      <c r="BQ133" s="663"/>
      <c r="BR133" s="663"/>
      <c r="BS133" s="663"/>
      <c r="BT133" s="663"/>
      <c r="BU133" s="663"/>
      <c r="BV133" s="663"/>
      <c r="BW133" s="663"/>
      <c r="BX133" s="663"/>
      <c r="BY133" s="663"/>
      <c r="BZ133" s="663"/>
      <c r="CA133" s="663"/>
      <c r="CB133" s="663"/>
      <c r="CC133" s="663"/>
      <c r="CD133" s="663"/>
      <c r="CE133" s="663"/>
      <c r="CF133" s="663"/>
      <c r="CG133" s="663"/>
      <c r="CH133" s="663"/>
      <c r="CI133" s="663"/>
      <c r="CJ133" s="663"/>
      <c r="CK133" s="663"/>
      <c r="CL133" s="663"/>
      <c r="CM133" s="663"/>
      <c r="CN133" s="663"/>
      <c r="CO133" s="663"/>
      <c r="CP133" s="663"/>
      <c r="CQ133" s="663"/>
      <c r="CR133" s="663"/>
      <c r="CS133" s="663"/>
      <c r="CT133" s="663"/>
      <c r="CU133" s="663"/>
      <c r="CV133" s="663"/>
      <c r="CW133" s="663"/>
      <c r="CX133" s="663"/>
      <c r="CY133" s="663"/>
      <c r="CZ133" s="663"/>
      <c r="DA133" s="663" t="s">
        <v>180</v>
      </c>
    </row>
    <row r="134" spans="2:105" ht="42" customHeight="1" x14ac:dyDescent="0.25">
      <c r="B134" s="397" t="s">
        <v>153</v>
      </c>
      <c r="C134" s="398" t="s">
        <v>1570</v>
      </c>
      <c r="D134" s="397" t="s">
        <v>93</v>
      </c>
      <c r="E134" s="663"/>
      <c r="F134" s="663"/>
      <c r="G134" s="663"/>
      <c r="H134" s="663"/>
      <c r="I134" s="663"/>
      <c r="J134" s="663"/>
      <c r="K134" s="663"/>
      <c r="L134" s="663"/>
      <c r="M134" s="663"/>
      <c r="N134" s="663"/>
      <c r="O134" s="663"/>
      <c r="P134" s="663"/>
      <c r="Q134" s="663"/>
      <c r="R134" s="663"/>
      <c r="S134" s="663"/>
      <c r="T134" s="663"/>
      <c r="U134" s="663"/>
      <c r="V134" s="663"/>
      <c r="W134" s="663"/>
      <c r="X134" s="663"/>
      <c r="Y134" s="663"/>
      <c r="Z134" s="663"/>
      <c r="AA134" s="663"/>
      <c r="AB134" s="663"/>
      <c r="AC134" s="663"/>
      <c r="AD134" s="663"/>
      <c r="AE134" s="663"/>
      <c r="AF134" s="663"/>
      <c r="AG134" s="663"/>
      <c r="AH134" s="663"/>
      <c r="AI134" s="663"/>
      <c r="AJ134" s="663"/>
      <c r="AK134" s="663"/>
      <c r="AL134" s="663"/>
      <c r="AM134" s="663"/>
      <c r="AN134" s="663"/>
      <c r="AO134" s="663"/>
      <c r="AP134" s="663"/>
      <c r="AQ134" s="663"/>
      <c r="AR134" s="663"/>
      <c r="AS134" s="663"/>
      <c r="AT134" s="663"/>
      <c r="AU134" s="663"/>
      <c r="AV134" s="663"/>
      <c r="AW134" s="663"/>
      <c r="AX134" s="663"/>
      <c r="AY134" s="663"/>
      <c r="AZ134" s="663"/>
      <c r="BA134" s="663"/>
      <c r="BB134" s="663"/>
      <c r="BC134" s="663"/>
      <c r="BD134" s="663"/>
      <c r="BE134" s="663"/>
      <c r="BF134" s="663"/>
      <c r="BG134" s="663"/>
      <c r="BH134" s="663"/>
      <c r="BI134" s="663"/>
      <c r="BJ134" s="663"/>
      <c r="BK134" s="663"/>
      <c r="BL134" s="663"/>
      <c r="BM134" s="663"/>
      <c r="BN134" s="663"/>
      <c r="BO134" s="663"/>
      <c r="BP134" s="663"/>
      <c r="BQ134" s="663"/>
      <c r="BR134" s="663"/>
      <c r="BS134" s="663"/>
      <c r="BT134" s="663"/>
      <c r="BU134" s="663"/>
      <c r="BV134" s="663"/>
      <c r="BW134" s="663"/>
      <c r="BX134" s="663"/>
      <c r="BY134" s="663"/>
      <c r="BZ134" s="663"/>
      <c r="CA134" s="663"/>
      <c r="CB134" s="663"/>
      <c r="CC134" s="663"/>
      <c r="CD134" s="663"/>
      <c r="CE134" s="663"/>
      <c r="CF134" s="663"/>
      <c r="CG134" s="663"/>
      <c r="CH134" s="663"/>
      <c r="CI134" s="663"/>
      <c r="CJ134" s="663"/>
      <c r="CK134" s="663"/>
      <c r="CL134" s="663"/>
      <c r="CM134" s="663"/>
      <c r="CN134" s="663"/>
      <c r="CO134" s="663"/>
      <c r="CP134" s="663"/>
      <c r="CQ134" s="663"/>
      <c r="CR134" s="663"/>
      <c r="CS134" s="663"/>
      <c r="CT134" s="663"/>
      <c r="CU134" s="663"/>
      <c r="CV134" s="663"/>
      <c r="CW134" s="663"/>
      <c r="CX134" s="663"/>
      <c r="CY134" s="663"/>
      <c r="CZ134" s="663"/>
      <c r="DA134" s="663" t="s">
        <v>180</v>
      </c>
    </row>
    <row r="135" spans="2:105" ht="48" customHeight="1" x14ac:dyDescent="0.25">
      <c r="B135" s="416" t="s">
        <v>163</v>
      </c>
      <c r="C135" s="417" t="s">
        <v>806</v>
      </c>
      <c r="D135" s="416" t="s">
        <v>93</v>
      </c>
      <c r="E135" s="662"/>
      <c r="F135" s="662"/>
      <c r="G135" s="662"/>
      <c r="H135" s="662"/>
      <c r="I135" s="662"/>
      <c r="J135" s="662"/>
      <c r="K135" s="662"/>
      <c r="L135" s="662"/>
      <c r="M135" s="662"/>
      <c r="N135" s="662"/>
      <c r="O135" s="662"/>
      <c r="P135" s="662"/>
      <c r="Q135" s="662"/>
      <c r="R135" s="662"/>
      <c r="S135" s="662"/>
      <c r="T135" s="662"/>
      <c r="U135" s="662"/>
      <c r="V135" s="662"/>
      <c r="W135" s="662"/>
      <c r="X135" s="662"/>
      <c r="Y135" s="662"/>
      <c r="Z135" s="662"/>
      <c r="AA135" s="662"/>
      <c r="AB135" s="662"/>
      <c r="AC135" s="662"/>
      <c r="AD135" s="662"/>
      <c r="AE135" s="662"/>
      <c r="AF135" s="662"/>
      <c r="AG135" s="662"/>
      <c r="AH135" s="662"/>
      <c r="AI135" s="662"/>
      <c r="AJ135" s="662"/>
      <c r="AK135" s="662"/>
      <c r="AL135" s="662"/>
      <c r="AM135" s="662"/>
      <c r="AN135" s="662"/>
      <c r="AO135" s="662"/>
      <c r="AP135" s="662"/>
      <c r="AQ135" s="662"/>
      <c r="AR135" s="662"/>
      <c r="AS135" s="662"/>
      <c r="AT135" s="662"/>
      <c r="AU135" s="662"/>
      <c r="AV135" s="662"/>
      <c r="AW135" s="662"/>
      <c r="AX135" s="662"/>
      <c r="AY135" s="662"/>
      <c r="AZ135" s="662"/>
      <c r="BA135" s="662"/>
      <c r="BB135" s="662"/>
      <c r="BC135" s="662"/>
      <c r="BD135" s="662"/>
      <c r="BE135" s="662"/>
      <c r="BF135" s="662"/>
      <c r="BG135" s="662"/>
      <c r="BH135" s="662"/>
      <c r="BI135" s="662"/>
      <c r="BJ135" s="662"/>
      <c r="BK135" s="662"/>
      <c r="BL135" s="662"/>
      <c r="BM135" s="662"/>
      <c r="BN135" s="662"/>
      <c r="BO135" s="662"/>
      <c r="BP135" s="662"/>
      <c r="BQ135" s="662"/>
      <c r="BR135" s="662"/>
      <c r="BS135" s="662"/>
      <c r="BT135" s="662"/>
      <c r="BU135" s="662"/>
      <c r="BV135" s="662"/>
      <c r="BW135" s="662"/>
      <c r="BX135" s="662"/>
      <c r="BY135" s="662"/>
      <c r="BZ135" s="662"/>
      <c r="CA135" s="662"/>
      <c r="CB135" s="662"/>
      <c r="CC135" s="662"/>
      <c r="CD135" s="662"/>
      <c r="CE135" s="662"/>
      <c r="CF135" s="662"/>
      <c r="CG135" s="662"/>
      <c r="CH135" s="662"/>
      <c r="CI135" s="662"/>
      <c r="CJ135" s="662"/>
      <c r="CK135" s="662"/>
      <c r="CL135" s="662"/>
      <c r="CM135" s="662"/>
      <c r="CN135" s="662"/>
      <c r="CO135" s="662"/>
      <c r="CP135" s="662"/>
      <c r="CQ135" s="662"/>
      <c r="CR135" s="662"/>
      <c r="CS135" s="662"/>
      <c r="CT135" s="662"/>
      <c r="CU135" s="662"/>
      <c r="CV135" s="662"/>
      <c r="CW135" s="662"/>
      <c r="CX135" s="662"/>
      <c r="CY135" s="662"/>
      <c r="CZ135" s="662"/>
      <c r="DA135" s="662" t="s">
        <v>180</v>
      </c>
    </row>
    <row r="136" spans="2:105" ht="48" customHeight="1" x14ac:dyDescent="0.25">
      <c r="B136" s="416" t="s">
        <v>165</v>
      </c>
      <c r="C136" s="417" t="s">
        <v>808</v>
      </c>
      <c r="D136" s="416" t="s">
        <v>93</v>
      </c>
      <c r="E136" s="662"/>
      <c r="F136" s="662"/>
      <c r="G136" s="662"/>
      <c r="H136" s="662"/>
      <c r="I136" s="662"/>
      <c r="J136" s="662"/>
      <c r="K136" s="662"/>
      <c r="L136" s="662"/>
      <c r="M136" s="662"/>
      <c r="N136" s="662"/>
      <c r="O136" s="662"/>
      <c r="P136" s="662"/>
      <c r="Q136" s="662"/>
      <c r="R136" s="662"/>
      <c r="S136" s="662"/>
      <c r="T136" s="662"/>
      <c r="U136" s="662"/>
      <c r="V136" s="662"/>
      <c r="W136" s="662"/>
      <c r="X136" s="662"/>
      <c r="Y136" s="662"/>
      <c r="Z136" s="662"/>
      <c r="AA136" s="662"/>
      <c r="AB136" s="662"/>
      <c r="AC136" s="662"/>
      <c r="AD136" s="662"/>
      <c r="AE136" s="662"/>
      <c r="AF136" s="662"/>
      <c r="AG136" s="662"/>
      <c r="AH136" s="662"/>
      <c r="AI136" s="662"/>
      <c r="AJ136" s="662"/>
      <c r="AK136" s="662"/>
      <c r="AL136" s="662"/>
      <c r="AM136" s="662"/>
      <c r="AN136" s="662"/>
      <c r="AO136" s="662"/>
      <c r="AP136" s="662"/>
      <c r="AQ136" s="662"/>
      <c r="AR136" s="662"/>
      <c r="AS136" s="662"/>
      <c r="AT136" s="662"/>
      <c r="AU136" s="662"/>
      <c r="AV136" s="662"/>
      <c r="AW136" s="662"/>
      <c r="AX136" s="662"/>
      <c r="AY136" s="662"/>
      <c r="AZ136" s="662"/>
      <c r="BA136" s="662"/>
      <c r="BB136" s="662"/>
      <c r="BC136" s="662"/>
      <c r="BD136" s="662"/>
      <c r="BE136" s="662"/>
      <c r="BF136" s="662"/>
      <c r="BG136" s="662"/>
      <c r="BH136" s="662"/>
      <c r="BI136" s="662"/>
      <c r="BJ136" s="662"/>
      <c r="BK136" s="662"/>
      <c r="BL136" s="662"/>
      <c r="BM136" s="662"/>
      <c r="BN136" s="662"/>
      <c r="BO136" s="662"/>
      <c r="BP136" s="662"/>
      <c r="BQ136" s="662"/>
      <c r="BR136" s="662"/>
      <c r="BS136" s="662"/>
      <c r="BT136" s="662"/>
      <c r="BU136" s="662"/>
      <c r="BV136" s="662"/>
      <c r="BW136" s="662"/>
      <c r="BX136" s="662"/>
      <c r="BY136" s="662"/>
      <c r="BZ136" s="662"/>
      <c r="CA136" s="662"/>
      <c r="CB136" s="662"/>
      <c r="CC136" s="662"/>
      <c r="CD136" s="662"/>
      <c r="CE136" s="662"/>
      <c r="CF136" s="662"/>
      <c r="CG136" s="662"/>
      <c r="CH136" s="662"/>
      <c r="CI136" s="662"/>
      <c r="CJ136" s="662"/>
      <c r="CK136" s="662"/>
      <c r="CL136" s="662"/>
      <c r="CM136" s="662"/>
      <c r="CN136" s="662"/>
      <c r="CO136" s="662"/>
      <c r="CP136" s="662"/>
      <c r="CQ136" s="662"/>
      <c r="CR136" s="662"/>
      <c r="CS136" s="662"/>
      <c r="CT136" s="662"/>
      <c r="CU136" s="662"/>
      <c r="CV136" s="662"/>
      <c r="CW136" s="662"/>
      <c r="CX136" s="662"/>
      <c r="CY136" s="662"/>
      <c r="CZ136" s="662"/>
      <c r="DA136" s="662" t="s">
        <v>180</v>
      </c>
    </row>
    <row r="137" spans="2:105" ht="42" customHeight="1" x14ac:dyDescent="0.25">
      <c r="B137" s="397" t="s">
        <v>1571</v>
      </c>
      <c r="C137" s="398" t="s">
        <v>809</v>
      </c>
      <c r="D137" s="397" t="s">
        <v>93</v>
      </c>
      <c r="E137" s="663"/>
      <c r="F137" s="663"/>
      <c r="G137" s="663"/>
      <c r="H137" s="663"/>
      <c r="I137" s="663"/>
      <c r="J137" s="663"/>
      <c r="K137" s="663"/>
      <c r="L137" s="663"/>
      <c r="M137" s="663"/>
      <c r="N137" s="663"/>
      <c r="O137" s="663"/>
      <c r="P137" s="663"/>
      <c r="Q137" s="663"/>
      <c r="R137" s="663"/>
      <c r="S137" s="663"/>
      <c r="T137" s="663"/>
      <c r="U137" s="663"/>
      <c r="V137" s="663"/>
      <c r="W137" s="663"/>
      <c r="X137" s="663"/>
      <c r="Y137" s="663"/>
      <c r="Z137" s="663"/>
      <c r="AA137" s="663"/>
      <c r="AB137" s="663"/>
      <c r="AC137" s="663"/>
      <c r="AD137" s="663"/>
      <c r="AE137" s="663"/>
      <c r="AF137" s="663"/>
      <c r="AG137" s="663"/>
      <c r="AH137" s="663"/>
      <c r="AI137" s="663"/>
      <c r="AJ137" s="663"/>
      <c r="AK137" s="663"/>
      <c r="AL137" s="663"/>
      <c r="AM137" s="663"/>
      <c r="AN137" s="663"/>
      <c r="AO137" s="663"/>
      <c r="AP137" s="663"/>
      <c r="AQ137" s="663"/>
      <c r="AR137" s="663"/>
      <c r="AS137" s="663"/>
      <c r="AT137" s="663"/>
      <c r="AU137" s="663"/>
      <c r="AV137" s="663"/>
      <c r="AW137" s="663"/>
      <c r="AX137" s="663"/>
      <c r="AY137" s="663"/>
      <c r="AZ137" s="663"/>
      <c r="BA137" s="663"/>
      <c r="BB137" s="663"/>
      <c r="BC137" s="663"/>
      <c r="BD137" s="663"/>
      <c r="BE137" s="663"/>
      <c r="BF137" s="663"/>
      <c r="BG137" s="663"/>
      <c r="BH137" s="663"/>
      <c r="BI137" s="663"/>
      <c r="BJ137" s="663"/>
      <c r="BK137" s="663"/>
      <c r="BL137" s="663"/>
      <c r="BM137" s="663"/>
      <c r="BN137" s="663"/>
      <c r="BO137" s="663"/>
      <c r="BP137" s="663"/>
      <c r="BQ137" s="663"/>
      <c r="BR137" s="663"/>
      <c r="BS137" s="663"/>
      <c r="BT137" s="663"/>
      <c r="BU137" s="663"/>
      <c r="BV137" s="663"/>
      <c r="BW137" s="663"/>
      <c r="BX137" s="663"/>
      <c r="BY137" s="663"/>
      <c r="BZ137" s="663"/>
      <c r="CA137" s="663"/>
      <c r="CB137" s="663"/>
      <c r="CC137" s="663"/>
      <c r="CD137" s="663"/>
      <c r="CE137" s="663"/>
      <c r="CF137" s="663"/>
      <c r="CG137" s="663"/>
      <c r="CH137" s="663"/>
      <c r="CI137" s="663"/>
      <c r="CJ137" s="663"/>
      <c r="CK137" s="663"/>
      <c r="CL137" s="663"/>
      <c r="CM137" s="663"/>
      <c r="CN137" s="663"/>
      <c r="CO137" s="663"/>
      <c r="CP137" s="663"/>
      <c r="CQ137" s="663"/>
      <c r="CR137" s="663"/>
      <c r="CS137" s="663"/>
      <c r="CT137" s="663"/>
      <c r="CU137" s="663"/>
      <c r="CV137" s="663"/>
      <c r="CW137" s="663"/>
      <c r="CX137" s="663"/>
      <c r="CY137" s="663"/>
      <c r="CZ137" s="663"/>
      <c r="DA137" s="663" t="s">
        <v>180</v>
      </c>
    </row>
    <row r="138" spans="2:105" ht="42" customHeight="1" x14ac:dyDescent="0.25">
      <c r="B138" s="397" t="s">
        <v>1572</v>
      </c>
      <c r="C138" s="398" t="s">
        <v>810</v>
      </c>
      <c r="D138" s="397" t="s">
        <v>93</v>
      </c>
      <c r="E138" s="663"/>
      <c r="F138" s="663"/>
      <c r="G138" s="663"/>
      <c r="H138" s="663"/>
      <c r="I138" s="663"/>
      <c r="J138" s="663"/>
      <c r="K138" s="663"/>
      <c r="L138" s="663"/>
      <c r="M138" s="663"/>
      <c r="N138" s="663"/>
      <c r="O138" s="663"/>
      <c r="P138" s="663"/>
      <c r="Q138" s="663"/>
      <c r="R138" s="663"/>
      <c r="S138" s="663"/>
      <c r="T138" s="663"/>
      <c r="U138" s="663"/>
      <c r="V138" s="663"/>
      <c r="W138" s="663"/>
      <c r="X138" s="663"/>
      <c r="Y138" s="663"/>
      <c r="Z138" s="663"/>
      <c r="AA138" s="663"/>
      <c r="AB138" s="663"/>
      <c r="AC138" s="663"/>
      <c r="AD138" s="663"/>
      <c r="AE138" s="663"/>
      <c r="AF138" s="663"/>
      <c r="AG138" s="663"/>
      <c r="AH138" s="663"/>
      <c r="AI138" s="663"/>
      <c r="AJ138" s="663"/>
      <c r="AK138" s="663"/>
      <c r="AL138" s="663"/>
      <c r="AM138" s="663"/>
      <c r="AN138" s="663"/>
      <c r="AO138" s="663"/>
      <c r="AP138" s="663"/>
      <c r="AQ138" s="663"/>
      <c r="AR138" s="663"/>
      <c r="AS138" s="663"/>
      <c r="AT138" s="663"/>
      <c r="AU138" s="663"/>
      <c r="AV138" s="663"/>
      <c r="AW138" s="663"/>
      <c r="AX138" s="663"/>
      <c r="AY138" s="663"/>
      <c r="AZ138" s="663"/>
      <c r="BA138" s="663"/>
      <c r="BB138" s="663"/>
      <c r="BC138" s="663"/>
      <c r="BD138" s="663"/>
      <c r="BE138" s="663"/>
      <c r="BF138" s="663"/>
      <c r="BG138" s="663"/>
      <c r="BH138" s="663"/>
      <c r="BI138" s="663"/>
      <c r="BJ138" s="663"/>
      <c r="BK138" s="663"/>
      <c r="BL138" s="663"/>
      <c r="BM138" s="663"/>
      <c r="BN138" s="663"/>
      <c r="BO138" s="663"/>
      <c r="BP138" s="663"/>
      <c r="BQ138" s="663"/>
      <c r="BR138" s="663"/>
      <c r="BS138" s="663"/>
      <c r="BT138" s="663"/>
      <c r="BU138" s="663"/>
      <c r="BV138" s="663"/>
      <c r="BW138" s="663"/>
      <c r="BX138" s="663"/>
      <c r="BY138" s="663"/>
      <c r="BZ138" s="663"/>
      <c r="CA138" s="663"/>
      <c r="CB138" s="663"/>
      <c r="CC138" s="663"/>
      <c r="CD138" s="663"/>
      <c r="CE138" s="663"/>
      <c r="CF138" s="663"/>
      <c r="CG138" s="663"/>
      <c r="CH138" s="663"/>
      <c r="CI138" s="663"/>
      <c r="CJ138" s="663"/>
      <c r="CK138" s="663"/>
      <c r="CL138" s="663"/>
      <c r="CM138" s="663"/>
      <c r="CN138" s="663"/>
      <c r="CO138" s="663"/>
      <c r="CP138" s="663"/>
      <c r="CQ138" s="663"/>
      <c r="CR138" s="663"/>
      <c r="CS138" s="663"/>
      <c r="CT138" s="663"/>
      <c r="CU138" s="663"/>
      <c r="CV138" s="663"/>
      <c r="CW138" s="663"/>
      <c r="CX138" s="663"/>
      <c r="CY138" s="663"/>
      <c r="CZ138" s="663"/>
      <c r="DA138" s="663" t="s">
        <v>180</v>
      </c>
    </row>
    <row r="139" spans="2:105" ht="48" customHeight="1" x14ac:dyDescent="0.25">
      <c r="B139" s="416" t="s">
        <v>167</v>
      </c>
      <c r="C139" s="417" t="s">
        <v>808</v>
      </c>
      <c r="D139" s="416" t="s">
        <v>93</v>
      </c>
      <c r="E139" s="662"/>
      <c r="F139" s="662"/>
      <c r="G139" s="662"/>
      <c r="H139" s="662"/>
      <c r="I139" s="662"/>
      <c r="J139" s="662"/>
      <c r="K139" s="662"/>
      <c r="L139" s="662"/>
      <c r="M139" s="662"/>
      <c r="N139" s="662"/>
      <c r="O139" s="662"/>
      <c r="P139" s="662"/>
      <c r="Q139" s="662"/>
      <c r="R139" s="662"/>
      <c r="S139" s="662"/>
      <c r="T139" s="662"/>
      <c r="U139" s="662"/>
      <c r="V139" s="662"/>
      <c r="W139" s="662"/>
      <c r="X139" s="662"/>
      <c r="Y139" s="662"/>
      <c r="Z139" s="662"/>
      <c r="AA139" s="662"/>
      <c r="AB139" s="662"/>
      <c r="AC139" s="662"/>
      <c r="AD139" s="662"/>
      <c r="AE139" s="662"/>
      <c r="AF139" s="662"/>
      <c r="AG139" s="662"/>
      <c r="AH139" s="662"/>
      <c r="AI139" s="662"/>
      <c r="AJ139" s="662"/>
      <c r="AK139" s="662"/>
      <c r="AL139" s="662"/>
      <c r="AM139" s="662"/>
      <c r="AN139" s="662"/>
      <c r="AO139" s="662"/>
      <c r="AP139" s="662"/>
      <c r="AQ139" s="662"/>
      <c r="AR139" s="662"/>
      <c r="AS139" s="662"/>
      <c r="AT139" s="662"/>
      <c r="AU139" s="662"/>
      <c r="AV139" s="662"/>
      <c r="AW139" s="662"/>
      <c r="AX139" s="662"/>
      <c r="AY139" s="662"/>
      <c r="AZ139" s="662"/>
      <c r="BA139" s="662"/>
      <c r="BB139" s="662"/>
      <c r="BC139" s="662"/>
      <c r="BD139" s="662"/>
      <c r="BE139" s="662"/>
      <c r="BF139" s="662"/>
      <c r="BG139" s="662"/>
      <c r="BH139" s="662"/>
      <c r="BI139" s="662"/>
      <c r="BJ139" s="662"/>
      <c r="BK139" s="662"/>
      <c r="BL139" s="662"/>
      <c r="BM139" s="662"/>
      <c r="BN139" s="662"/>
      <c r="BO139" s="662"/>
      <c r="BP139" s="662"/>
      <c r="BQ139" s="662"/>
      <c r="BR139" s="662"/>
      <c r="BS139" s="662"/>
      <c r="BT139" s="662"/>
      <c r="BU139" s="662"/>
      <c r="BV139" s="662"/>
      <c r="BW139" s="662"/>
      <c r="BX139" s="662"/>
      <c r="BY139" s="662"/>
      <c r="BZ139" s="662"/>
      <c r="CA139" s="662"/>
      <c r="CB139" s="662"/>
      <c r="CC139" s="662"/>
      <c r="CD139" s="662"/>
      <c r="CE139" s="662"/>
      <c r="CF139" s="662"/>
      <c r="CG139" s="662"/>
      <c r="CH139" s="662"/>
      <c r="CI139" s="662"/>
      <c r="CJ139" s="662"/>
      <c r="CK139" s="662"/>
      <c r="CL139" s="662"/>
      <c r="CM139" s="662"/>
      <c r="CN139" s="662"/>
      <c r="CO139" s="662"/>
      <c r="CP139" s="662"/>
      <c r="CQ139" s="662"/>
      <c r="CR139" s="662"/>
      <c r="CS139" s="662"/>
      <c r="CT139" s="662"/>
      <c r="CU139" s="662"/>
      <c r="CV139" s="662"/>
      <c r="CW139" s="662"/>
      <c r="CX139" s="662"/>
      <c r="CY139" s="662"/>
      <c r="CZ139" s="662"/>
      <c r="DA139" s="662" t="s">
        <v>180</v>
      </c>
    </row>
    <row r="140" spans="2:105" ht="42" customHeight="1" x14ac:dyDescent="0.25">
      <c r="B140" s="397" t="s">
        <v>1573</v>
      </c>
      <c r="C140" s="398" t="s">
        <v>809</v>
      </c>
      <c r="D140" s="397" t="s">
        <v>93</v>
      </c>
      <c r="E140" s="663"/>
      <c r="F140" s="663"/>
      <c r="G140" s="663"/>
      <c r="H140" s="663"/>
      <c r="I140" s="663"/>
      <c r="J140" s="663"/>
      <c r="K140" s="663"/>
      <c r="L140" s="663"/>
      <c r="M140" s="663"/>
      <c r="N140" s="663"/>
      <c r="O140" s="663"/>
      <c r="P140" s="663"/>
      <c r="Q140" s="663"/>
      <c r="R140" s="663"/>
      <c r="S140" s="663"/>
      <c r="T140" s="663"/>
      <c r="U140" s="663"/>
      <c r="V140" s="663"/>
      <c r="W140" s="663"/>
      <c r="X140" s="663"/>
      <c r="Y140" s="663"/>
      <c r="Z140" s="663"/>
      <c r="AA140" s="663"/>
      <c r="AB140" s="663"/>
      <c r="AC140" s="663"/>
      <c r="AD140" s="663"/>
      <c r="AE140" s="663"/>
      <c r="AF140" s="663"/>
      <c r="AG140" s="663"/>
      <c r="AH140" s="663"/>
      <c r="AI140" s="663"/>
      <c r="AJ140" s="663"/>
      <c r="AK140" s="663"/>
      <c r="AL140" s="663"/>
      <c r="AM140" s="663"/>
      <c r="AN140" s="663"/>
      <c r="AO140" s="663"/>
      <c r="AP140" s="663"/>
      <c r="AQ140" s="663"/>
      <c r="AR140" s="663"/>
      <c r="AS140" s="663"/>
      <c r="AT140" s="663"/>
      <c r="AU140" s="663"/>
      <c r="AV140" s="663"/>
      <c r="AW140" s="663"/>
      <c r="AX140" s="663"/>
      <c r="AY140" s="663"/>
      <c r="AZ140" s="663"/>
      <c r="BA140" s="663"/>
      <c r="BB140" s="663"/>
      <c r="BC140" s="663"/>
      <c r="BD140" s="663"/>
      <c r="BE140" s="663"/>
      <c r="BF140" s="663"/>
      <c r="BG140" s="663"/>
      <c r="BH140" s="663"/>
      <c r="BI140" s="663"/>
      <c r="BJ140" s="663"/>
      <c r="BK140" s="663"/>
      <c r="BL140" s="663"/>
      <c r="BM140" s="663"/>
      <c r="BN140" s="663"/>
      <c r="BO140" s="663"/>
      <c r="BP140" s="663"/>
      <c r="BQ140" s="663"/>
      <c r="BR140" s="663"/>
      <c r="BS140" s="663"/>
      <c r="BT140" s="663"/>
      <c r="BU140" s="663"/>
      <c r="BV140" s="663"/>
      <c r="BW140" s="663"/>
      <c r="BX140" s="663"/>
      <c r="BY140" s="663"/>
      <c r="BZ140" s="663"/>
      <c r="CA140" s="663"/>
      <c r="CB140" s="663"/>
      <c r="CC140" s="663"/>
      <c r="CD140" s="663"/>
      <c r="CE140" s="663"/>
      <c r="CF140" s="663"/>
      <c r="CG140" s="663"/>
      <c r="CH140" s="663"/>
      <c r="CI140" s="663"/>
      <c r="CJ140" s="663"/>
      <c r="CK140" s="663"/>
      <c r="CL140" s="663"/>
      <c r="CM140" s="663"/>
      <c r="CN140" s="663"/>
      <c r="CO140" s="663"/>
      <c r="CP140" s="663"/>
      <c r="CQ140" s="663"/>
      <c r="CR140" s="663"/>
      <c r="CS140" s="663"/>
      <c r="CT140" s="663"/>
      <c r="CU140" s="663"/>
      <c r="CV140" s="663"/>
      <c r="CW140" s="663"/>
      <c r="CX140" s="663"/>
      <c r="CY140" s="663"/>
      <c r="CZ140" s="663"/>
      <c r="DA140" s="663" t="s">
        <v>180</v>
      </c>
    </row>
    <row r="141" spans="2:105" ht="42" customHeight="1" x14ac:dyDescent="0.25">
      <c r="B141" s="397" t="s">
        <v>1574</v>
      </c>
      <c r="C141" s="398" t="s">
        <v>810</v>
      </c>
      <c r="D141" s="397" t="s">
        <v>93</v>
      </c>
      <c r="E141" s="663"/>
      <c r="F141" s="663"/>
      <c r="G141" s="663"/>
      <c r="H141" s="663"/>
      <c r="I141" s="663"/>
      <c r="J141" s="663"/>
      <c r="K141" s="663"/>
      <c r="L141" s="663"/>
      <c r="M141" s="663"/>
      <c r="N141" s="663"/>
      <c r="O141" s="663"/>
      <c r="P141" s="663"/>
      <c r="Q141" s="663"/>
      <c r="R141" s="663"/>
      <c r="S141" s="663"/>
      <c r="T141" s="663"/>
      <c r="U141" s="663"/>
      <c r="V141" s="663"/>
      <c r="W141" s="663"/>
      <c r="X141" s="663"/>
      <c r="Y141" s="663"/>
      <c r="Z141" s="663"/>
      <c r="AA141" s="663"/>
      <c r="AB141" s="663"/>
      <c r="AC141" s="663"/>
      <c r="AD141" s="663"/>
      <c r="AE141" s="663"/>
      <c r="AF141" s="663"/>
      <c r="AG141" s="663"/>
      <c r="AH141" s="663"/>
      <c r="AI141" s="663"/>
      <c r="AJ141" s="663"/>
      <c r="AK141" s="663"/>
      <c r="AL141" s="663"/>
      <c r="AM141" s="663"/>
      <c r="AN141" s="663"/>
      <c r="AO141" s="663"/>
      <c r="AP141" s="663"/>
      <c r="AQ141" s="663"/>
      <c r="AR141" s="663"/>
      <c r="AS141" s="663"/>
      <c r="AT141" s="663"/>
      <c r="AU141" s="663"/>
      <c r="AV141" s="663"/>
      <c r="AW141" s="663"/>
      <c r="AX141" s="663"/>
      <c r="AY141" s="663"/>
      <c r="AZ141" s="663"/>
      <c r="BA141" s="663"/>
      <c r="BB141" s="663"/>
      <c r="BC141" s="663"/>
      <c r="BD141" s="663"/>
      <c r="BE141" s="663"/>
      <c r="BF141" s="663"/>
      <c r="BG141" s="663"/>
      <c r="BH141" s="663"/>
      <c r="BI141" s="663"/>
      <c r="BJ141" s="663"/>
      <c r="BK141" s="663"/>
      <c r="BL141" s="663"/>
      <c r="BM141" s="663"/>
      <c r="BN141" s="663"/>
      <c r="BO141" s="663"/>
      <c r="BP141" s="663"/>
      <c r="BQ141" s="663"/>
      <c r="BR141" s="663"/>
      <c r="BS141" s="663"/>
      <c r="BT141" s="663"/>
      <c r="BU141" s="663"/>
      <c r="BV141" s="663"/>
      <c r="BW141" s="663"/>
      <c r="BX141" s="663"/>
      <c r="BY141" s="663"/>
      <c r="BZ141" s="663"/>
      <c r="CA141" s="663"/>
      <c r="CB141" s="663"/>
      <c r="CC141" s="663"/>
      <c r="CD141" s="663"/>
      <c r="CE141" s="663"/>
      <c r="CF141" s="663"/>
      <c r="CG141" s="663"/>
      <c r="CH141" s="663"/>
      <c r="CI141" s="663"/>
      <c r="CJ141" s="663"/>
      <c r="CK141" s="663"/>
      <c r="CL141" s="663"/>
      <c r="CM141" s="663"/>
      <c r="CN141" s="663"/>
      <c r="CO141" s="663"/>
      <c r="CP141" s="663"/>
      <c r="CQ141" s="663"/>
      <c r="CR141" s="663"/>
      <c r="CS141" s="663"/>
      <c r="CT141" s="663"/>
      <c r="CU141" s="663"/>
      <c r="CV141" s="663"/>
      <c r="CW141" s="663"/>
      <c r="CX141" s="663"/>
      <c r="CY141" s="663"/>
      <c r="CZ141" s="663"/>
      <c r="DA141" s="663" t="s">
        <v>180</v>
      </c>
    </row>
    <row r="142" spans="2:105" ht="48" customHeight="1" x14ac:dyDescent="0.25">
      <c r="B142" s="416" t="s">
        <v>744</v>
      </c>
      <c r="C142" s="417" t="s">
        <v>812</v>
      </c>
      <c r="D142" s="416" t="s">
        <v>93</v>
      </c>
      <c r="E142" s="667">
        <f t="shared" ref="E142:AP142" si="177">SUBTOTAL(9,E143:E149)</f>
        <v>0</v>
      </c>
      <c r="F142" s="667">
        <f t="shared" si="177"/>
        <v>0</v>
      </c>
      <c r="G142" s="667">
        <f t="shared" si="177"/>
        <v>0</v>
      </c>
      <c r="H142" s="667">
        <f t="shared" si="177"/>
        <v>0</v>
      </c>
      <c r="I142" s="667">
        <f t="shared" si="177"/>
        <v>0</v>
      </c>
      <c r="J142" s="667">
        <f t="shared" si="177"/>
        <v>0</v>
      </c>
      <c r="K142" s="667">
        <f t="shared" si="177"/>
        <v>0</v>
      </c>
      <c r="L142" s="667">
        <f t="shared" si="177"/>
        <v>0</v>
      </c>
      <c r="M142" s="667">
        <f t="shared" si="177"/>
        <v>0</v>
      </c>
      <c r="N142" s="667">
        <f t="shared" si="177"/>
        <v>0</v>
      </c>
      <c r="O142" s="667">
        <f t="shared" si="177"/>
        <v>0</v>
      </c>
      <c r="P142" s="667">
        <f t="shared" si="177"/>
        <v>0</v>
      </c>
      <c r="Q142" s="667">
        <f t="shared" si="177"/>
        <v>0</v>
      </c>
      <c r="R142" s="667">
        <f t="shared" si="177"/>
        <v>0</v>
      </c>
      <c r="S142" s="667">
        <f t="shared" si="177"/>
        <v>0</v>
      </c>
      <c r="T142" s="667">
        <f t="shared" si="177"/>
        <v>0</v>
      </c>
      <c r="U142" s="667">
        <f t="shared" si="177"/>
        <v>0</v>
      </c>
      <c r="V142" s="667">
        <f t="shared" si="177"/>
        <v>0</v>
      </c>
      <c r="W142" s="667">
        <f t="shared" si="177"/>
        <v>0</v>
      </c>
      <c r="X142" s="667">
        <f t="shared" si="177"/>
        <v>0</v>
      </c>
      <c r="Y142" s="667">
        <f t="shared" si="177"/>
        <v>0</v>
      </c>
      <c r="Z142" s="667">
        <f t="shared" si="177"/>
        <v>0</v>
      </c>
      <c r="AA142" s="667">
        <f t="shared" si="177"/>
        <v>0</v>
      </c>
      <c r="AB142" s="667">
        <f t="shared" si="177"/>
        <v>0</v>
      </c>
      <c r="AC142" s="667">
        <f t="shared" si="177"/>
        <v>0</v>
      </c>
      <c r="AD142" s="667">
        <f t="shared" si="177"/>
        <v>0</v>
      </c>
      <c r="AE142" s="667">
        <f t="shared" si="177"/>
        <v>0</v>
      </c>
      <c r="AF142" s="667">
        <f t="shared" si="177"/>
        <v>0</v>
      </c>
      <c r="AG142" s="667">
        <f t="shared" si="177"/>
        <v>0</v>
      </c>
      <c r="AH142" s="667">
        <f t="shared" si="177"/>
        <v>0</v>
      </c>
      <c r="AI142" s="667">
        <f t="shared" si="177"/>
        <v>0</v>
      </c>
      <c r="AJ142" s="667">
        <f t="shared" si="177"/>
        <v>0</v>
      </c>
      <c r="AK142" s="667">
        <f t="shared" si="177"/>
        <v>0</v>
      </c>
      <c r="AL142" s="667">
        <f t="shared" si="177"/>
        <v>0</v>
      </c>
      <c r="AM142" s="667">
        <f t="shared" si="177"/>
        <v>0</v>
      </c>
      <c r="AN142" s="667">
        <f t="shared" si="177"/>
        <v>0</v>
      </c>
      <c r="AO142" s="667">
        <f t="shared" si="177"/>
        <v>0</v>
      </c>
      <c r="AP142" s="667">
        <f t="shared" si="177"/>
        <v>0</v>
      </c>
      <c r="AQ142" s="667">
        <f t="shared" ref="AQ142:CZ142" si="178">SUBTOTAL(9,AQ143:AQ149)</f>
        <v>4.0208333333333339</v>
      </c>
      <c r="AR142" s="667">
        <f t="shared" si="178"/>
        <v>0</v>
      </c>
      <c r="AS142" s="667">
        <f t="shared" si="178"/>
        <v>0</v>
      </c>
      <c r="AT142" s="667">
        <f t="shared" si="178"/>
        <v>0</v>
      </c>
      <c r="AU142" s="667">
        <f t="shared" si="178"/>
        <v>0</v>
      </c>
      <c r="AV142" s="667">
        <f t="shared" si="178"/>
        <v>0</v>
      </c>
      <c r="AW142" s="667">
        <f t="shared" si="178"/>
        <v>0</v>
      </c>
      <c r="AX142" s="667">
        <f t="shared" si="178"/>
        <v>0</v>
      </c>
      <c r="AY142" s="667">
        <f t="shared" si="178"/>
        <v>0</v>
      </c>
      <c r="AZ142" s="667">
        <f t="shared" si="178"/>
        <v>0</v>
      </c>
      <c r="BA142" s="667">
        <f t="shared" si="178"/>
        <v>0</v>
      </c>
      <c r="BB142" s="667">
        <f t="shared" si="178"/>
        <v>0</v>
      </c>
      <c r="BC142" s="667">
        <f t="shared" si="178"/>
        <v>0</v>
      </c>
      <c r="BD142" s="667">
        <f t="shared" si="178"/>
        <v>0</v>
      </c>
      <c r="BE142" s="667">
        <f t="shared" si="178"/>
        <v>11.354166666666668</v>
      </c>
      <c r="BF142" s="667">
        <f t="shared" si="178"/>
        <v>0</v>
      </c>
      <c r="BG142" s="667">
        <f t="shared" si="178"/>
        <v>0</v>
      </c>
      <c r="BH142" s="667">
        <f t="shared" si="178"/>
        <v>0</v>
      </c>
      <c r="BI142" s="667">
        <f t="shared" si="178"/>
        <v>0</v>
      </c>
      <c r="BJ142" s="667">
        <f t="shared" si="178"/>
        <v>0</v>
      </c>
      <c r="BK142" s="667">
        <f t="shared" si="178"/>
        <v>0</v>
      </c>
      <c r="BL142" s="667">
        <f t="shared" si="178"/>
        <v>0</v>
      </c>
      <c r="BM142" s="667">
        <f t="shared" si="178"/>
        <v>0</v>
      </c>
      <c r="BN142" s="667">
        <f t="shared" si="178"/>
        <v>0</v>
      </c>
      <c r="BO142" s="667">
        <f t="shared" si="178"/>
        <v>0</v>
      </c>
      <c r="BP142" s="667">
        <f t="shared" si="178"/>
        <v>0</v>
      </c>
      <c r="BQ142" s="667">
        <f t="shared" si="178"/>
        <v>0</v>
      </c>
      <c r="BR142" s="667">
        <f t="shared" si="178"/>
        <v>0</v>
      </c>
      <c r="BS142" s="667">
        <f t="shared" si="178"/>
        <v>0</v>
      </c>
      <c r="BT142" s="667">
        <f t="shared" si="178"/>
        <v>0</v>
      </c>
      <c r="BU142" s="667">
        <f t="shared" si="178"/>
        <v>0</v>
      </c>
      <c r="BV142" s="667">
        <f t="shared" si="178"/>
        <v>0</v>
      </c>
      <c r="BW142" s="667">
        <f t="shared" si="178"/>
        <v>0</v>
      </c>
      <c r="BX142" s="667">
        <f t="shared" si="178"/>
        <v>0</v>
      </c>
      <c r="BY142" s="667">
        <f t="shared" si="178"/>
        <v>0</v>
      </c>
      <c r="BZ142" s="667">
        <f t="shared" si="178"/>
        <v>0</v>
      </c>
      <c r="CA142" s="667">
        <f t="shared" si="178"/>
        <v>0</v>
      </c>
      <c r="CB142" s="667">
        <f t="shared" si="178"/>
        <v>0</v>
      </c>
      <c r="CC142" s="667">
        <f t="shared" si="178"/>
        <v>0</v>
      </c>
      <c r="CD142" s="667">
        <f t="shared" si="178"/>
        <v>0</v>
      </c>
      <c r="CE142" s="667">
        <f t="shared" si="178"/>
        <v>0</v>
      </c>
      <c r="CF142" s="667">
        <f t="shared" si="178"/>
        <v>0</v>
      </c>
      <c r="CG142" s="667">
        <f t="shared" si="178"/>
        <v>0</v>
      </c>
      <c r="CH142" s="667">
        <f t="shared" si="178"/>
        <v>0</v>
      </c>
      <c r="CI142" s="667">
        <f t="shared" si="178"/>
        <v>0</v>
      </c>
      <c r="CJ142" s="667">
        <f t="shared" si="178"/>
        <v>0</v>
      </c>
      <c r="CK142" s="667">
        <f t="shared" si="178"/>
        <v>0</v>
      </c>
      <c r="CL142" s="667">
        <f t="shared" si="178"/>
        <v>0</v>
      </c>
      <c r="CM142" s="667">
        <f t="shared" si="178"/>
        <v>0</v>
      </c>
      <c r="CN142" s="667">
        <f t="shared" si="178"/>
        <v>0</v>
      </c>
      <c r="CO142" s="667">
        <f t="shared" si="178"/>
        <v>0</v>
      </c>
      <c r="CP142" s="667">
        <f t="shared" si="178"/>
        <v>0</v>
      </c>
      <c r="CQ142" s="667">
        <f t="shared" si="178"/>
        <v>0</v>
      </c>
      <c r="CR142" s="667">
        <f t="shared" si="178"/>
        <v>0</v>
      </c>
      <c r="CS142" s="667">
        <f t="shared" si="178"/>
        <v>0</v>
      </c>
      <c r="CT142" s="667">
        <f t="shared" si="178"/>
        <v>0</v>
      </c>
      <c r="CU142" s="667">
        <f t="shared" si="178"/>
        <v>15.375000000000002</v>
      </c>
      <c r="CV142" s="667">
        <f t="shared" si="178"/>
        <v>0</v>
      </c>
      <c r="CW142" s="667">
        <f t="shared" si="178"/>
        <v>0</v>
      </c>
      <c r="CX142" s="667">
        <f t="shared" si="178"/>
        <v>0</v>
      </c>
      <c r="CY142" s="667">
        <f t="shared" si="178"/>
        <v>0</v>
      </c>
      <c r="CZ142" s="667">
        <f t="shared" si="178"/>
        <v>0</v>
      </c>
      <c r="DA142" s="662" t="s">
        <v>180</v>
      </c>
    </row>
    <row r="143" spans="2:105" ht="42" customHeight="1" x14ac:dyDescent="0.25">
      <c r="B143" s="397" t="s">
        <v>745</v>
      </c>
      <c r="C143" s="398" t="s">
        <v>813</v>
      </c>
      <c r="D143" s="397" t="s">
        <v>93</v>
      </c>
      <c r="E143" s="663"/>
      <c r="F143" s="663"/>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c r="AJ143" s="663"/>
      <c r="AK143" s="663"/>
      <c r="AL143" s="663"/>
      <c r="AM143" s="663"/>
      <c r="AN143" s="663"/>
      <c r="AO143" s="663"/>
      <c r="AP143" s="663"/>
      <c r="AQ143" s="663"/>
      <c r="AR143" s="663"/>
      <c r="AS143" s="663"/>
      <c r="AT143" s="663"/>
      <c r="AU143" s="663"/>
      <c r="AV143" s="663"/>
      <c r="AW143" s="663"/>
      <c r="AX143" s="663"/>
      <c r="AY143" s="663"/>
      <c r="AZ143" s="663"/>
      <c r="BA143" s="663"/>
      <c r="BB143" s="663"/>
      <c r="BC143" s="663"/>
      <c r="BD143" s="663"/>
      <c r="BE143" s="663"/>
      <c r="BF143" s="663"/>
      <c r="BG143" s="663"/>
      <c r="BH143" s="663"/>
      <c r="BI143" s="663"/>
      <c r="BJ143" s="663"/>
      <c r="BK143" s="663"/>
      <c r="BL143" s="663"/>
      <c r="BM143" s="663"/>
      <c r="BN143" s="663"/>
      <c r="BO143" s="663"/>
      <c r="BP143" s="663"/>
      <c r="BQ143" s="663"/>
      <c r="BR143" s="663"/>
      <c r="BS143" s="663"/>
      <c r="BT143" s="663"/>
      <c r="BU143" s="663"/>
      <c r="BV143" s="663"/>
      <c r="BW143" s="663"/>
      <c r="BX143" s="663"/>
      <c r="BY143" s="663"/>
      <c r="BZ143" s="663"/>
      <c r="CA143" s="663"/>
      <c r="CB143" s="663"/>
      <c r="CC143" s="663"/>
      <c r="CD143" s="663"/>
      <c r="CE143" s="663"/>
      <c r="CF143" s="663"/>
      <c r="CG143" s="663"/>
      <c r="CH143" s="663"/>
      <c r="CI143" s="663"/>
      <c r="CJ143" s="663"/>
      <c r="CK143" s="663"/>
      <c r="CL143" s="663"/>
      <c r="CM143" s="663"/>
      <c r="CN143" s="663"/>
      <c r="CO143" s="663"/>
      <c r="CP143" s="663"/>
      <c r="CQ143" s="663"/>
      <c r="CR143" s="663"/>
      <c r="CS143" s="663"/>
      <c r="CT143" s="663"/>
      <c r="CU143" s="663"/>
      <c r="CV143" s="663"/>
      <c r="CW143" s="663"/>
      <c r="CX143" s="663"/>
      <c r="CY143" s="663"/>
      <c r="CZ143" s="663"/>
      <c r="DA143" s="663" t="s">
        <v>180</v>
      </c>
    </row>
    <row r="144" spans="2:105" ht="42" customHeight="1" x14ac:dyDescent="0.25">
      <c r="B144" s="397" t="s">
        <v>746</v>
      </c>
      <c r="C144" s="398" t="s">
        <v>814</v>
      </c>
      <c r="D144" s="397" t="s">
        <v>93</v>
      </c>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c r="AJ144" s="663"/>
      <c r="AK144" s="663"/>
      <c r="AL144" s="663"/>
      <c r="AM144" s="663"/>
      <c r="AN144" s="663"/>
      <c r="AO144" s="663"/>
      <c r="AP144" s="663"/>
      <c r="AQ144" s="663"/>
      <c r="AR144" s="663"/>
      <c r="AS144" s="663"/>
      <c r="AT144" s="663"/>
      <c r="AU144" s="663"/>
      <c r="AV144" s="663"/>
      <c r="AW144" s="663"/>
      <c r="AX144" s="663"/>
      <c r="AY144" s="663"/>
      <c r="AZ144" s="663"/>
      <c r="BA144" s="663"/>
      <c r="BB144" s="663"/>
      <c r="BC144" s="663"/>
      <c r="BD144" s="663"/>
      <c r="BE144" s="663"/>
      <c r="BF144" s="663"/>
      <c r="BG144" s="663"/>
      <c r="BH144" s="663"/>
      <c r="BI144" s="663"/>
      <c r="BJ144" s="663"/>
      <c r="BK144" s="663"/>
      <c r="BL144" s="663"/>
      <c r="BM144" s="663"/>
      <c r="BN144" s="663"/>
      <c r="BO144" s="663"/>
      <c r="BP144" s="663"/>
      <c r="BQ144" s="663"/>
      <c r="BR144" s="663"/>
      <c r="BS144" s="663"/>
      <c r="BT144" s="663"/>
      <c r="BU144" s="663"/>
      <c r="BV144" s="663"/>
      <c r="BW144" s="663"/>
      <c r="BX144" s="663"/>
      <c r="BY144" s="663"/>
      <c r="BZ144" s="663"/>
      <c r="CA144" s="663"/>
      <c r="CB144" s="663"/>
      <c r="CC144" s="663"/>
      <c r="CD144" s="663"/>
      <c r="CE144" s="663"/>
      <c r="CF144" s="663"/>
      <c r="CG144" s="663"/>
      <c r="CH144" s="663"/>
      <c r="CI144" s="663"/>
      <c r="CJ144" s="663"/>
      <c r="CK144" s="663"/>
      <c r="CL144" s="663"/>
      <c r="CM144" s="663"/>
      <c r="CN144" s="663"/>
      <c r="CO144" s="663"/>
      <c r="CP144" s="663"/>
      <c r="CQ144" s="663"/>
      <c r="CR144" s="663"/>
      <c r="CS144" s="663"/>
      <c r="CT144" s="663"/>
      <c r="CU144" s="663"/>
      <c r="CV144" s="663"/>
      <c r="CW144" s="663"/>
      <c r="CX144" s="663"/>
      <c r="CY144" s="663"/>
      <c r="CZ144" s="663"/>
      <c r="DA144" s="663" t="s">
        <v>180</v>
      </c>
    </row>
    <row r="145" spans="2:105" ht="42" customHeight="1" x14ac:dyDescent="0.25">
      <c r="B145" s="397" t="s">
        <v>747</v>
      </c>
      <c r="C145" s="398" t="s">
        <v>815</v>
      </c>
      <c r="D145" s="397" t="s">
        <v>93</v>
      </c>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c r="AJ145" s="663"/>
      <c r="AK145" s="663"/>
      <c r="AL145" s="663"/>
      <c r="AM145" s="663"/>
      <c r="AN145" s="663"/>
      <c r="AO145" s="663"/>
      <c r="AP145" s="663"/>
      <c r="AQ145" s="663"/>
      <c r="AR145" s="663"/>
      <c r="AS145" s="663"/>
      <c r="AT145" s="663"/>
      <c r="AU145" s="663"/>
      <c r="AV145" s="663"/>
      <c r="AW145" s="663"/>
      <c r="AX145" s="663"/>
      <c r="AY145" s="663"/>
      <c r="AZ145" s="663"/>
      <c r="BA145" s="663"/>
      <c r="BB145" s="663"/>
      <c r="BC145" s="663"/>
      <c r="BD145" s="663"/>
      <c r="BE145" s="663"/>
      <c r="BF145" s="663"/>
      <c r="BG145" s="663"/>
      <c r="BH145" s="663"/>
      <c r="BI145" s="663"/>
      <c r="BJ145" s="663"/>
      <c r="BK145" s="663"/>
      <c r="BL145" s="663"/>
      <c r="BM145" s="663"/>
      <c r="BN145" s="663"/>
      <c r="BO145" s="663"/>
      <c r="BP145" s="663"/>
      <c r="BQ145" s="663"/>
      <c r="BR145" s="663"/>
      <c r="BS145" s="663"/>
      <c r="BT145" s="663"/>
      <c r="BU145" s="663"/>
      <c r="BV145" s="663"/>
      <c r="BW145" s="663"/>
      <c r="BX145" s="663"/>
      <c r="BY145" s="663"/>
      <c r="BZ145" s="663"/>
      <c r="CA145" s="663"/>
      <c r="CB145" s="663"/>
      <c r="CC145" s="663"/>
      <c r="CD145" s="663"/>
      <c r="CE145" s="663"/>
      <c r="CF145" s="663"/>
      <c r="CG145" s="663"/>
      <c r="CH145" s="663"/>
      <c r="CI145" s="663"/>
      <c r="CJ145" s="663"/>
      <c r="CK145" s="663"/>
      <c r="CL145" s="663"/>
      <c r="CM145" s="663"/>
      <c r="CN145" s="663"/>
      <c r="CO145" s="663"/>
      <c r="CP145" s="663"/>
      <c r="CQ145" s="663"/>
      <c r="CR145" s="663"/>
      <c r="CS145" s="663"/>
      <c r="CT145" s="663"/>
      <c r="CU145" s="663"/>
      <c r="CV145" s="663"/>
      <c r="CW145" s="663"/>
      <c r="CX145" s="663"/>
      <c r="CY145" s="663"/>
      <c r="CZ145" s="663"/>
      <c r="DA145" s="663" t="s">
        <v>180</v>
      </c>
    </row>
    <row r="146" spans="2:105" ht="42" customHeight="1" x14ac:dyDescent="0.25">
      <c r="B146" s="397" t="s">
        <v>1575</v>
      </c>
      <c r="C146" s="398" t="s">
        <v>816</v>
      </c>
      <c r="D146" s="397" t="s">
        <v>93</v>
      </c>
      <c r="E146" s="665">
        <f t="shared" ref="E146:BP146" si="179">SUBTOTAL(9,E147:E149)</f>
        <v>0</v>
      </c>
      <c r="F146" s="665">
        <f t="shared" si="179"/>
        <v>0</v>
      </c>
      <c r="G146" s="665">
        <f t="shared" si="179"/>
        <v>0</v>
      </c>
      <c r="H146" s="665">
        <f t="shared" si="179"/>
        <v>0</v>
      </c>
      <c r="I146" s="665">
        <f t="shared" si="179"/>
        <v>0</v>
      </c>
      <c r="J146" s="665">
        <f t="shared" si="179"/>
        <v>0</v>
      </c>
      <c r="K146" s="665">
        <f t="shared" si="179"/>
        <v>0</v>
      </c>
      <c r="L146" s="665">
        <f t="shared" si="179"/>
        <v>0</v>
      </c>
      <c r="M146" s="665">
        <f t="shared" si="179"/>
        <v>0</v>
      </c>
      <c r="N146" s="665">
        <f t="shared" si="179"/>
        <v>0</v>
      </c>
      <c r="O146" s="665">
        <f t="shared" si="179"/>
        <v>0</v>
      </c>
      <c r="P146" s="665">
        <f t="shared" si="179"/>
        <v>0</v>
      </c>
      <c r="Q146" s="665">
        <f t="shared" si="179"/>
        <v>0</v>
      </c>
      <c r="R146" s="665">
        <f t="shared" si="179"/>
        <v>0</v>
      </c>
      <c r="S146" s="665">
        <f t="shared" si="179"/>
        <v>0</v>
      </c>
      <c r="T146" s="665">
        <f t="shared" si="179"/>
        <v>0</v>
      </c>
      <c r="U146" s="665">
        <f t="shared" si="179"/>
        <v>0</v>
      </c>
      <c r="V146" s="665">
        <f t="shared" si="179"/>
        <v>0</v>
      </c>
      <c r="W146" s="665">
        <f t="shared" si="179"/>
        <v>0</v>
      </c>
      <c r="X146" s="665">
        <f t="shared" si="179"/>
        <v>0</v>
      </c>
      <c r="Y146" s="665">
        <f t="shared" si="179"/>
        <v>0</v>
      </c>
      <c r="Z146" s="665">
        <f t="shared" si="179"/>
        <v>0</v>
      </c>
      <c r="AA146" s="665">
        <f t="shared" si="179"/>
        <v>0</v>
      </c>
      <c r="AB146" s="665">
        <f t="shared" si="179"/>
        <v>0</v>
      </c>
      <c r="AC146" s="665">
        <f t="shared" si="179"/>
        <v>0</v>
      </c>
      <c r="AD146" s="665">
        <f t="shared" si="179"/>
        <v>0</v>
      </c>
      <c r="AE146" s="665">
        <f t="shared" si="179"/>
        <v>0</v>
      </c>
      <c r="AF146" s="665">
        <f t="shared" si="179"/>
        <v>0</v>
      </c>
      <c r="AG146" s="665">
        <f t="shared" si="179"/>
        <v>0</v>
      </c>
      <c r="AH146" s="665">
        <f t="shared" si="179"/>
        <v>0</v>
      </c>
      <c r="AI146" s="665">
        <f t="shared" si="179"/>
        <v>0</v>
      </c>
      <c r="AJ146" s="665">
        <f t="shared" si="179"/>
        <v>0</v>
      </c>
      <c r="AK146" s="665">
        <f t="shared" si="179"/>
        <v>0</v>
      </c>
      <c r="AL146" s="665">
        <f t="shared" si="179"/>
        <v>0</v>
      </c>
      <c r="AM146" s="665">
        <f t="shared" si="179"/>
        <v>0</v>
      </c>
      <c r="AN146" s="665">
        <f t="shared" si="179"/>
        <v>0</v>
      </c>
      <c r="AO146" s="665">
        <f t="shared" si="179"/>
        <v>0</v>
      </c>
      <c r="AP146" s="665">
        <f t="shared" si="179"/>
        <v>0</v>
      </c>
      <c r="AQ146" s="665">
        <f t="shared" si="179"/>
        <v>4.0208333333333339</v>
      </c>
      <c r="AR146" s="665">
        <f t="shared" si="179"/>
        <v>0</v>
      </c>
      <c r="AS146" s="665">
        <f t="shared" si="179"/>
        <v>0</v>
      </c>
      <c r="AT146" s="665">
        <f t="shared" si="179"/>
        <v>0</v>
      </c>
      <c r="AU146" s="665">
        <f t="shared" si="179"/>
        <v>0</v>
      </c>
      <c r="AV146" s="665">
        <f t="shared" si="179"/>
        <v>0</v>
      </c>
      <c r="AW146" s="665">
        <f t="shared" si="179"/>
        <v>0</v>
      </c>
      <c r="AX146" s="665">
        <f t="shared" si="179"/>
        <v>0</v>
      </c>
      <c r="AY146" s="665">
        <f t="shared" si="179"/>
        <v>0</v>
      </c>
      <c r="AZ146" s="665">
        <f t="shared" si="179"/>
        <v>0</v>
      </c>
      <c r="BA146" s="665">
        <f t="shared" si="179"/>
        <v>0</v>
      </c>
      <c r="BB146" s="665">
        <f t="shared" si="179"/>
        <v>0</v>
      </c>
      <c r="BC146" s="665">
        <f t="shared" si="179"/>
        <v>0</v>
      </c>
      <c r="BD146" s="665">
        <f t="shared" si="179"/>
        <v>0</v>
      </c>
      <c r="BE146" s="665">
        <f t="shared" si="179"/>
        <v>11.354166666666668</v>
      </c>
      <c r="BF146" s="665">
        <f t="shared" si="179"/>
        <v>0</v>
      </c>
      <c r="BG146" s="665">
        <f t="shared" si="179"/>
        <v>0</v>
      </c>
      <c r="BH146" s="665">
        <f t="shared" si="179"/>
        <v>0</v>
      </c>
      <c r="BI146" s="665">
        <f t="shared" si="179"/>
        <v>0</v>
      </c>
      <c r="BJ146" s="665">
        <f t="shared" si="179"/>
        <v>0</v>
      </c>
      <c r="BK146" s="665">
        <f t="shared" si="179"/>
        <v>0</v>
      </c>
      <c r="BL146" s="665">
        <f t="shared" si="179"/>
        <v>0</v>
      </c>
      <c r="BM146" s="665">
        <f t="shared" si="179"/>
        <v>0</v>
      </c>
      <c r="BN146" s="665">
        <f t="shared" si="179"/>
        <v>0</v>
      </c>
      <c r="BO146" s="665">
        <f t="shared" si="179"/>
        <v>0</v>
      </c>
      <c r="BP146" s="665">
        <f t="shared" si="179"/>
        <v>0</v>
      </c>
      <c r="BQ146" s="665">
        <f t="shared" ref="BQ146:CY146" si="180">SUBTOTAL(9,BQ147:BQ149)</f>
        <v>0</v>
      </c>
      <c r="BR146" s="665">
        <f t="shared" si="180"/>
        <v>0</v>
      </c>
      <c r="BS146" s="665">
        <f t="shared" si="180"/>
        <v>0</v>
      </c>
      <c r="BT146" s="665">
        <f t="shared" si="180"/>
        <v>0</v>
      </c>
      <c r="BU146" s="665">
        <f t="shared" si="180"/>
        <v>0</v>
      </c>
      <c r="BV146" s="665">
        <f t="shared" si="180"/>
        <v>0</v>
      </c>
      <c r="BW146" s="665">
        <f t="shared" si="180"/>
        <v>0</v>
      </c>
      <c r="BX146" s="665">
        <f t="shared" si="180"/>
        <v>0</v>
      </c>
      <c r="BY146" s="665">
        <f t="shared" si="180"/>
        <v>0</v>
      </c>
      <c r="BZ146" s="665">
        <f t="shared" si="180"/>
        <v>0</v>
      </c>
      <c r="CA146" s="665">
        <f t="shared" si="180"/>
        <v>0</v>
      </c>
      <c r="CB146" s="665">
        <f t="shared" si="180"/>
        <v>0</v>
      </c>
      <c r="CC146" s="665">
        <f t="shared" si="180"/>
        <v>0</v>
      </c>
      <c r="CD146" s="665">
        <f t="shared" si="180"/>
        <v>0</v>
      </c>
      <c r="CE146" s="665">
        <f t="shared" si="180"/>
        <v>0</v>
      </c>
      <c r="CF146" s="665">
        <f t="shared" si="180"/>
        <v>0</v>
      </c>
      <c r="CG146" s="665">
        <f t="shared" si="180"/>
        <v>0</v>
      </c>
      <c r="CH146" s="665">
        <f t="shared" si="180"/>
        <v>0</v>
      </c>
      <c r="CI146" s="665">
        <f t="shared" si="180"/>
        <v>0</v>
      </c>
      <c r="CJ146" s="665">
        <f t="shared" si="180"/>
        <v>0</v>
      </c>
      <c r="CK146" s="665">
        <f t="shared" si="180"/>
        <v>0</v>
      </c>
      <c r="CL146" s="665">
        <f t="shared" si="180"/>
        <v>0</v>
      </c>
      <c r="CM146" s="665">
        <f t="shared" si="180"/>
        <v>0</v>
      </c>
      <c r="CN146" s="665">
        <f t="shared" si="180"/>
        <v>0</v>
      </c>
      <c r="CO146" s="665">
        <f t="shared" si="180"/>
        <v>0</v>
      </c>
      <c r="CP146" s="665">
        <f t="shared" si="180"/>
        <v>0</v>
      </c>
      <c r="CQ146" s="665">
        <f t="shared" si="180"/>
        <v>0</v>
      </c>
      <c r="CR146" s="665">
        <f t="shared" si="180"/>
        <v>0</v>
      </c>
      <c r="CS146" s="665">
        <f t="shared" si="180"/>
        <v>0</v>
      </c>
      <c r="CT146" s="665">
        <f t="shared" si="180"/>
        <v>0</v>
      </c>
      <c r="CU146" s="665">
        <f t="shared" si="180"/>
        <v>15.375000000000002</v>
      </c>
      <c r="CV146" s="665">
        <f t="shared" si="180"/>
        <v>0</v>
      </c>
      <c r="CW146" s="665">
        <f t="shared" si="180"/>
        <v>0</v>
      </c>
      <c r="CX146" s="665">
        <f t="shared" si="180"/>
        <v>0</v>
      </c>
      <c r="CY146" s="665">
        <f t="shared" si="180"/>
        <v>0</v>
      </c>
      <c r="CZ146" s="665">
        <f>SUBTOTAL(9,CZ147:CZ149)</f>
        <v>0</v>
      </c>
      <c r="DA146" s="663" t="s">
        <v>180</v>
      </c>
    </row>
    <row r="147" spans="2:105" s="35" customFormat="1" ht="33" customHeight="1" x14ac:dyDescent="0.25">
      <c r="B147" s="67" t="s">
        <v>1575</v>
      </c>
      <c r="C147" s="313" t="s">
        <v>1681</v>
      </c>
      <c r="D147" s="67" t="s">
        <v>1683</v>
      </c>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69">
        <f>'3'!AF146</f>
        <v>0</v>
      </c>
      <c r="AK147" s="173"/>
      <c r="AL147" s="173"/>
      <c r="AM147" s="173"/>
      <c r="AN147" s="173"/>
      <c r="AO147" s="173"/>
      <c r="AP147" s="173"/>
      <c r="AQ147" s="169">
        <v>0</v>
      </c>
      <c r="AR147" s="173"/>
      <c r="AS147" s="173"/>
      <c r="AT147" s="173"/>
      <c r="AU147" s="173"/>
      <c r="AV147" s="173"/>
      <c r="AW147" s="173"/>
      <c r="AX147" s="169">
        <f>'3'!AH146</f>
        <v>0</v>
      </c>
      <c r="AY147" s="173"/>
      <c r="AZ147" s="173"/>
      <c r="BA147" s="173"/>
      <c r="BB147" s="173"/>
      <c r="BC147" s="173"/>
      <c r="BD147" s="173"/>
      <c r="BE147" s="169">
        <f>'3'!AI146</f>
        <v>11.354166666666668</v>
      </c>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c r="CG147" s="173"/>
      <c r="CH147" s="173"/>
      <c r="CI147" s="173"/>
      <c r="CJ147" s="173"/>
      <c r="CK147" s="173"/>
      <c r="CL147" s="173"/>
      <c r="CM147" s="173"/>
      <c r="CN147" s="169">
        <f>V147+AJ147+AX147+BL147+BZ147</f>
        <v>0</v>
      </c>
      <c r="CO147" s="173"/>
      <c r="CP147" s="173"/>
      <c r="CQ147" s="173"/>
      <c r="CR147" s="173"/>
      <c r="CS147" s="173"/>
      <c r="CT147" s="173"/>
      <c r="CU147" s="169">
        <f>AC147+AQ147+BE147+BS147+CG147</f>
        <v>11.354166666666668</v>
      </c>
      <c r="CV147" s="173"/>
      <c r="CW147" s="173"/>
      <c r="CX147" s="173"/>
      <c r="CY147" s="173"/>
      <c r="CZ147" s="173"/>
      <c r="DA147" s="173" t="str">
        <f>'3'!AP146</f>
        <v>Добавлена позиция в соответствии предписания</v>
      </c>
    </row>
    <row r="148" spans="2:105" s="35" customFormat="1" ht="33" customHeight="1" x14ac:dyDescent="0.25">
      <c r="B148" s="67" t="s">
        <v>1575</v>
      </c>
      <c r="C148" s="313" t="s">
        <v>1679</v>
      </c>
      <c r="D148" s="67" t="s">
        <v>1684</v>
      </c>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69"/>
      <c r="AK148" s="173"/>
      <c r="AL148" s="173"/>
      <c r="AM148" s="173"/>
      <c r="AN148" s="173"/>
      <c r="AO148" s="173"/>
      <c r="AP148" s="173"/>
      <c r="AQ148" s="169"/>
      <c r="AR148" s="173"/>
      <c r="AS148" s="173"/>
      <c r="AT148" s="173"/>
      <c r="AU148" s="173"/>
      <c r="AV148" s="173"/>
      <c r="AW148" s="173"/>
      <c r="AX148" s="169"/>
      <c r="AY148" s="173"/>
      <c r="AZ148" s="173"/>
      <c r="BA148" s="173"/>
      <c r="BB148" s="173"/>
      <c r="BC148" s="173"/>
      <c r="BD148" s="173"/>
      <c r="BE148" s="169"/>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c r="CG148" s="173"/>
      <c r="CH148" s="173"/>
      <c r="CI148" s="173"/>
      <c r="CJ148" s="173"/>
      <c r="CK148" s="173"/>
      <c r="CL148" s="173"/>
      <c r="CM148" s="173"/>
      <c r="CN148" s="169"/>
      <c r="CO148" s="173"/>
      <c r="CP148" s="173"/>
      <c r="CQ148" s="173"/>
      <c r="CR148" s="173"/>
      <c r="CS148" s="173"/>
      <c r="CT148" s="173"/>
      <c r="CU148" s="169"/>
      <c r="CV148" s="173"/>
      <c r="CW148" s="173"/>
      <c r="CX148" s="173"/>
      <c r="CY148" s="173"/>
      <c r="CZ148" s="173"/>
      <c r="DA148" s="173" t="str">
        <f>'3'!AP147</f>
        <v>Добавлена позиция в соответствии предписания</v>
      </c>
    </row>
    <row r="149" spans="2:105" s="35" customFormat="1" ht="33" customHeight="1" x14ac:dyDescent="0.25">
      <c r="B149" s="67" t="s">
        <v>1575</v>
      </c>
      <c r="C149" s="313" t="s">
        <v>1680</v>
      </c>
      <c r="D149" s="67" t="s">
        <v>1685</v>
      </c>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69">
        <f>'3'!AF148</f>
        <v>0</v>
      </c>
      <c r="AK149" s="173"/>
      <c r="AL149" s="173"/>
      <c r="AM149" s="173"/>
      <c r="AN149" s="173"/>
      <c r="AO149" s="173"/>
      <c r="AP149" s="173"/>
      <c r="AQ149" s="169">
        <f>'3'!AG148</f>
        <v>4.0208333333333339</v>
      </c>
      <c r="AR149" s="173"/>
      <c r="AS149" s="173"/>
      <c r="AT149" s="173"/>
      <c r="AU149" s="173"/>
      <c r="AV149" s="173"/>
      <c r="AW149" s="173"/>
      <c r="AX149" s="169"/>
      <c r="AY149" s="173"/>
      <c r="AZ149" s="173"/>
      <c r="BA149" s="173"/>
      <c r="BB149" s="173"/>
      <c r="BC149" s="173"/>
      <c r="BD149" s="173"/>
      <c r="BE149" s="169"/>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c r="CG149" s="173"/>
      <c r="CH149" s="173"/>
      <c r="CI149" s="173"/>
      <c r="CJ149" s="173"/>
      <c r="CK149" s="173"/>
      <c r="CL149" s="173"/>
      <c r="CM149" s="173"/>
      <c r="CN149" s="169">
        <f>V149+AJ149+AX149+BL149+BZ149</f>
        <v>0</v>
      </c>
      <c r="CO149" s="173"/>
      <c r="CP149" s="173"/>
      <c r="CQ149" s="173"/>
      <c r="CR149" s="173"/>
      <c r="CS149" s="173"/>
      <c r="CT149" s="173"/>
      <c r="CU149" s="169">
        <f>AC149+AQ149+BE149+BS149+CG149</f>
        <v>4.0208333333333339</v>
      </c>
      <c r="CV149" s="173"/>
      <c r="CW149" s="173"/>
      <c r="CX149" s="173"/>
      <c r="CY149" s="173"/>
      <c r="CZ149" s="173"/>
      <c r="DA149" s="173" t="str">
        <f>'3'!AP148</f>
        <v>Добавлена позиция в соответствии предписания</v>
      </c>
    </row>
    <row r="150" spans="2:105" ht="48" customHeight="1" x14ac:dyDescent="0.25">
      <c r="B150" s="416" t="s">
        <v>748</v>
      </c>
      <c r="C150" s="417" t="s">
        <v>177</v>
      </c>
      <c r="D150" s="416" t="s">
        <v>93</v>
      </c>
      <c r="E150" s="662"/>
      <c r="F150" s="662"/>
      <c r="G150" s="662"/>
      <c r="H150" s="662"/>
      <c r="I150" s="662"/>
      <c r="J150" s="662"/>
      <c r="K150" s="662"/>
      <c r="L150" s="662"/>
      <c r="M150" s="662"/>
      <c r="N150" s="662"/>
      <c r="O150" s="662"/>
      <c r="P150" s="662"/>
      <c r="Q150" s="662"/>
      <c r="R150" s="662"/>
      <c r="S150" s="662"/>
      <c r="T150" s="662"/>
      <c r="U150" s="662"/>
      <c r="V150" s="662"/>
      <c r="W150" s="662"/>
      <c r="X150" s="662"/>
      <c r="Y150" s="662"/>
      <c r="Z150" s="662"/>
      <c r="AA150" s="662"/>
      <c r="AB150" s="662"/>
      <c r="AC150" s="662"/>
      <c r="AD150" s="662"/>
      <c r="AE150" s="662"/>
      <c r="AF150" s="662"/>
      <c r="AG150" s="662"/>
      <c r="AH150" s="662"/>
      <c r="AI150" s="662"/>
      <c r="AJ150" s="662"/>
      <c r="AK150" s="662"/>
      <c r="AL150" s="662"/>
      <c r="AM150" s="662"/>
      <c r="AN150" s="662"/>
      <c r="AO150" s="662"/>
      <c r="AP150" s="662"/>
      <c r="AQ150" s="662"/>
      <c r="AR150" s="662"/>
      <c r="AS150" s="662"/>
      <c r="AT150" s="662"/>
      <c r="AU150" s="662"/>
      <c r="AV150" s="662"/>
      <c r="AW150" s="662"/>
      <c r="AX150" s="662"/>
      <c r="AY150" s="662"/>
      <c r="AZ150" s="662"/>
      <c r="BA150" s="662"/>
      <c r="BB150" s="662"/>
      <c r="BC150" s="662"/>
      <c r="BD150" s="662"/>
      <c r="BE150" s="662"/>
      <c r="BF150" s="662"/>
      <c r="BG150" s="662"/>
      <c r="BH150" s="662"/>
      <c r="BI150" s="662"/>
      <c r="BJ150" s="662"/>
      <c r="BK150" s="662"/>
      <c r="BL150" s="662"/>
      <c r="BM150" s="662"/>
      <c r="BN150" s="662"/>
      <c r="BO150" s="662"/>
      <c r="BP150" s="662"/>
      <c r="BQ150" s="662"/>
      <c r="BR150" s="662"/>
      <c r="BS150" s="662"/>
      <c r="BT150" s="662"/>
      <c r="BU150" s="662"/>
      <c r="BV150" s="662"/>
      <c r="BW150" s="662"/>
      <c r="BX150" s="662"/>
      <c r="BY150" s="662"/>
      <c r="BZ150" s="662"/>
      <c r="CA150" s="662"/>
      <c r="CB150" s="662"/>
      <c r="CC150" s="662"/>
      <c r="CD150" s="662"/>
      <c r="CE150" s="662"/>
      <c r="CF150" s="662"/>
      <c r="CG150" s="662"/>
      <c r="CH150" s="662"/>
      <c r="CI150" s="662"/>
      <c r="CJ150" s="662"/>
      <c r="CK150" s="662"/>
      <c r="CL150" s="662"/>
      <c r="CM150" s="662"/>
      <c r="CN150" s="662"/>
      <c r="CO150" s="662"/>
      <c r="CP150" s="662"/>
      <c r="CQ150" s="662"/>
      <c r="CR150" s="662"/>
      <c r="CS150" s="662"/>
      <c r="CT150" s="662"/>
      <c r="CU150" s="662"/>
      <c r="CV150" s="662"/>
      <c r="CW150" s="662"/>
      <c r="CX150" s="662"/>
      <c r="CY150" s="662"/>
      <c r="CZ150" s="662"/>
      <c r="DA150" s="662" t="s">
        <v>180</v>
      </c>
    </row>
    <row r="151" spans="2:105" ht="48" customHeight="1" x14ac:dyDescent="0.25">
      <c r="B151" s="416" t="s">
        <v>1576</v>
      </c>
      <c r="C151" s="417" t="s">
        <v>1577</v>
      </c>
      <c r="D151" s="416" t="s">
        <v>93</v>
      </c>
      <c r="E151" s="662"/>
      <c r="F151" s="662"/>
      <c r="G151" s="662"/>
      <c r="H151" s="662"/>
      <c r="I151" s="662"/>
      <c r="J151" s="662"/>
      <c r="K151" s="662"/>
      <c r="L151" s="662"/>
      <c r="M151" s="662"/>
      <c r="N151" s="662"/>
      <c r="O151" s="662"/>
      <c r="P151" s="662"/>
      <c r="Q151" s="662"/>
      <c r="R151" s="662"/>
      <c r="S151" s="662"/>
      <c r="T151" s="662"/>
      <c r="U151" s="662"/>
      <c r="V151" s="662"/>
      <c r="W151" s="662"/>
      <c r="X151" s="662"/>
      <c r="Y151" s="662"/>
      <c r="Z151" s="662"/>
      <c r="AA151" s="662"/>
      <c r="AB151" s="662"/>
      <c r="AC151" s="662"/>
      <c r="AD151" s="662"/>
      <c r="AE151" s="662"/>
      <c r="AF151" s="662"/>
      <c r="AG151" s="662"/>
      <c r="AH151" s="662"/>
      <c r="AI151" s="662"/>
      <c r="AJ151" s="662"/>
      <c r="AK151" s="662"/>
      <c r="AL151" s="662"/>
      <c r="AM151" s="662"/>
      <c r="AN151" s="662"/>
      <c r="AO151" s="662"/>
      <c r="AP151" s="662"/>
      <c r="AQ151" s="662"/>
      <c r="AR151" s="662"/>
      <c r="AS151" s="662"/>
      <c r="AT151" s="662"/>
      <c r="AU151" s="662"/>
      <c r="AV151" s="662"/>
      <c r="AW151" s="662"/>
      <c r="AX151" s="662"/>
      <c r="AY151" s="662"/>
      <c r="AZ151" s="662"/>
      <c r="BA151" s="662"/>
      <c r="BB151" s="662"/>
      <c r="BC151" s="662"/>
      <c r="BD151" s="662"/>
      <c r="BE151" s="662"/>
      <c r="BF151" s="662"/>
      <c r="BG151" s="662"/>
      <c r="BH151" s="662"/>
      <c r="BI151" s="662"/>
      <c r="BJ151" s="662"/>
      <c r="BK151" s="662"/>
      <c r="BL151" s="662"/>
      <c r="BM151" s="662"/>
      <c r="BN151" s="662"/>
      <c r="BO151" s="662"/>
      <c r="BP151" s="662"/>
      <c r="BQ151" s="662"/>
      <c r="BR151" s="662"/>
      <c r="BS151" s="662"/>
      <c r="BT151" s="662"/>
      <c r="BU151" s="662"/>
      <c r="BV151" s="662"/>
      <c r="BW151" s="662"/>
      <c r="BX151" s="662"/>
      <c r="BY151" s="662"/>
      <c r="BZ151" s="662"/>
      <c r="CA151" s="662"/>
      <c r="CB151" s="662"/>
      <c r="CC151" s="662"/>
      <c r="CD151" s="662"/>
      <c r="CE151" s="662"/>
      <c r="CF151" s="662"/>
      <c r="CG151" s="662"/>
      <c r="CH151" s="662"/>
      <c r="CI151" s="662"/>
      <c r="CJ151" s="662"/>
      <c r="CK151" s="662"/>
      <c r="CL151" s="662"/>
      <c r="CM151" s="662"/>
      <c r="CN151" s="662"/>
      <c r="CO151" s="662"/>
      <c r="CP151" s="662"/>
      <c r="CQ151" s="662"/>
      <c r="CR151" s="662"/>
      <c r="CS151" s="662"/>
      <c r="CT151" s="662"/>
      <c r="CU151" s="662"/>
      <c r="CV151" s="662"/>
      <c r="CW151" s="662"/>
      <c r="CX151" s="662"/>
      <c r="CY151" s="662"/>
      <c r="CZ151" s="662"/>
      <c r="DA151" s="662" t="s">
        <v>180</v>
      </c>
    </row>
    <row r="152" spans="2:105" ht="48" customHeight="1" x14ac:dyDescent="0.25">
      <c r="B152" s="416" t="s">
        <v>169</v>
      </c>
      <c r="C152" s="417" t="s">
        <v>1578</v>
      </c>
      <c r="D152" s="416" t="s">
        <v>93</v>
      </c>
      <c r="E152" s="662"/>
      <c r="F152" s="662"/>
      <c r="G152" s="662"/>
      <c r="H152" s="662"/>
      <c r="I152" s="662"/>
      <c r="J152" s="662"/>
      <c r="K152" s="662"/>
      <c r="L152" s="662"/>
      <c r="M152" s="662"/>
      <c r="N152" s="662"/>
      <c r="O152" s="662"/>
      <c r="P152" s="662"/>
      <c r="Q152" s="662"/>
      <c r="R152" s="662"/>
      <c r="S152" s="662"/>
      <c r="T152" s="662"/>
      <c r="U152" s="662"/>
      <c r="V152" s="662"/>
      <c r="W152" s="662"/>
      <c r="X152" s="662"/>
      <c r="Y152" s="662"/>
      <c r="Z152" s="662"/>
      <c r="AA152" s="662"/>
      <c r="AB152" s="662"/>
      <c r="AC152" s="662"/>
      <c r="AD152" s="662"/>
      <c r="AE152" s="662"/>
      <c r="AF152" s="662"/>
      <c r="AG152" s="662"/>
      <c r="AH152" s="662"/>
      <c r="AI152" s="662"/>
      <c r="AJ152" s="662"/>
      <c r="AK152" s="662"/>
      <c r="AL152" s="662"/>
      <c r="AM152" s="662"/>
      <c r="AN152" s="662"/>
      <c r="AO152" s="662"/>
      <c r="AP152" s="662"/>
      <c r="AQ152" s="662"/>
      <c r="AR152" s="662"/>
      <c r="AS152" s="662"/>
      <c r="AT152" s="662"/>
      <c r="AU152" s="662"/>
      <c r="AV152" s="662"/>
      <c r="AW152" s="662"/>
      <c r="AX152" s="662"/>
      <c r="AY152" s="662"/>
      <c r="AZ152" s="662"/>
      <c r="BA152" s="662"/>
      <c r="BB152" s="662"/>
      <c r="BC152" s="662"/>
      <c r="BD152" s="662"/>
      <c r="BE152" s="662"/>
      <c r="BF152" s="662"/>
      <c r="BG152" s="662"/>
      <c r="BH152" s="662"/>
      <c r="BI152" s="662"/>
      <c r="BJ152" s="662"/>
      <c r="BK152" s="662"/>
      <c r="BL152" s="662"/>
      <c r="BM152" s="662"/>
      <c r="BN152" s="662"/>
      <c r="BO152" s="662"/>
      <c r="BP152" s="662"/>
      <c r="BQ152" s="662"/>
      <c r="BR152" s="662"/>
      <c r="BS152" s="662"/>
      <c r="BT152" s="662"/>
      <c r="BU152" s="662"/>
      <c r="BV152" s="662"/>
      <c r="BW152" s="662"/>
      <c r="BX152" s="662"/>
      <c r="BY152" s="662"/>
      <c r="BZ152" s="662"/>
      <c r="CA152" s="662"/>
      <c r="CB152" s="662"/>
      <c r="CC152" s="662"/>
      <c r="CD152" s="662"/>
      <c r="CE152" s="662"/>
      <c r="CF152" s="662"/>
      <c r="CG152" s="662"/>
      <c r="CH152" s="662"/>
      <c r="CI152" s="662"/>
      <c r="CJ152" s="662"/>
      <c r="CK152" s="662"/>
      <c r="CL152" s="662"/>
      <c r="CM152" s="662"/>
      <c r="CN152" s="662"/>
      <c r="CO152" s="662"/>
      <c r="CP152" s="662"/>
      <c r="CQ152" s="662"/>
      <c r="CR152" s="662"/>
      <c r="CS152" s="662"/>
      <c r="CT152" s="662"/>
      <c r="CU152" s="662"/>
      <c r="CV152" s="662"/>
      <c r="CW152" s="662"/>
      <c r="CX152" s="662"/>
      <c r="CY152" s="662"/>
      <c r="CZ152" s="662"/>
      <c r="DA152" s="662" t="s">
        <v>180</v>
      </c>
    </row>
    <row r="153" spans="2:105" ht="48" customHeight="1" x14ac:dyDescent="0.25">
      <c r="B153" s="416" t="s">
        <v>171</v>
      </c>
      <c r="C153" s="417" t="s">
        <v>1579</v>
      </c>
      <c r="D153" s="416" t="s">
        <v>93</v>
      </c>
      <c r="E153" s="662"/>
      <c r="F153" s="662"/>
      <c r="G153" s="662"/>
      <c r="H153" s="662"/>
      <c r="I153" s="662"/>
      <c r="J153" s="662"/>
      <c r="K153" s="662"/>
      <c r="L153" s="662"/>
      <c r="M153" s="662"/>
      <c r="N153" s="662"/>
      <c r="O153" s="662"/>
      <c r="P153" s="662"/>
      <c r="Q153" s="662"/>
      <c r="R153" s="662"/>
      <c r="S153" s="662"/>
      <c r="T153" s="662"/>
      <c r="U153" s="662"/>
      <c r="V153" s="662"/>
      <c r="W153" s="662"/>
      <c r="X153" s="662"/>
      <c r="Y153" s="662"/>
      <c r="Z153" s="662"/>
      <c r="AA153" s="662"/>
      <c r="AB153" s="662"/>
      <c r="AC153" s="662"/>
      <c r="AD153" s="662"/>
      <c r="AE153" s="662"/>
      <c r="AF153" s="662"/>
      <c r="AG153" s="662"/>
      <c r="AH153" s="662"/>
      <c r="AI153" s="662"/>
      <c r="AJ153" s="662"/>
      <c r="AK153" s="662"/>
      <c r="AL153" s="662"/>
      <c r="AM153" s="662"/>
      <c r="AN153" s="662"/>
      <c r="AO153" s="662"/>
      <c r="AP153" s="662"/>
      <c r="AQ153" s="662"/>
      <c r="AR153" s="662"/>
      <c r="AS153" s="662"/>
      <c r="AT153" s="662"/>
      <c r="AU153" s="662"/>
      <c r="AV153" s="662"/>
      <c r="AW153" s="662"/>
      <c r="AX153" s="662"/>
      <c r="AY153" s="662"/>
      <c r="AZ153" s="662"/>
      <c r="BA153" s="662"/>
      <c r="BB153" s="662"/>
      <c r="BC153" s="662"/>
      <c r="BD153" s="662"/>
      <c r="BE153" s="662"/>
      <c r="BF153" s="662"/>
      <c r="BG153" s="662"/>
      <c r="BH153" s="662"/>
      <c r="BI153" s="662"/>
      <c r="BJ153" s="662"/>
      <c r="BK153" s="662"/>
      <c r="BL153" s="662"/>
      <c r="BM153" s="662"/>
      <c r="BN153" s="662"/>
      <c r="BO153" s="662"/>
      <c r="BP153" s="662"/>
      <c r="BQ153" s="662"/>
      <c r="BR153" s="662"/>
      <c r="BS153" s="662"/>
      <c r="BT153" s="662"/>
      <c r="BU153" s="662"/>
      <c r="BV153" s="662"/>
      <c r="BW153" s="662"/>
      <c r="BX153" s="662"/>
      <c r="BY153" s="662"/>
      <c r="BZ153" s="662"/>
      <c r="CA153" s="662"/>
      <c r="CB153" s="662"/>
      <c r="CC153" s="662"/>
      <c r="CD153" s="662"/>
      <c r="CE153" s="662"/>
      <c r="CF153" s="662"/>
      <c r="CG153" s="662"/>
      <c r="CH153" s="662"/>
      <c r="CI153" s="662"/>
      <c r="CJ153" s="662"/>
      <c r="CK153" s="662"/>
      <c r="CL153" s="662"/>
      <c r="CM153" s="662"/>
      <c r="CN153" s="662"/>
      <c r="CO153" s="662"/>
      <c r="CP153" s="662"/>
      <c r="CQ153" s="662"/>
      <c r="CR153" s="662"/>
      <c r="CS153" s="662"/>
      <c r="CT153" s="662"/>
      <c r="CU153" s="662"/>
      <c r="CV153" s="662"/>
      <c r="CW153" s="662"/>
      <c r="CX153" s="662"/>
      <c r="CY153" s="662"/>
      <c r="CZ153" s="662"/>
      <c r="DA153" s="662" t="s">
        <v>180</v>
      </c>
    </row>
    <row r="154" spans="2:105" ht="48" customHeight="1" x14ac:dyDescent="0.25">
      <c r="B154" s="416" t="s">
        <v>1580</v>
      </c>
      <c r="C154" s="417" t="s">
        <v>1581</v>
      </c>
      <c r="D154" s="416" t="s">
        <v>93</v>
      </c>
      <c r="E154" s="662"/>
      <c r="F154" s="662"/>
      <c r="G154" s="662"/>
      <c r="H154" s="662"/>
      <c r="I154" s="662"/>
      <c r="J154" s="662"/>
      <c r="K154" s="662"/>
      <c r="L154" s="662"/>
      <c r="M154" s="662"/>
      <c r="N154" s="662"/>
      <c r="O154" s="662"/>
      <c r="P154" s="662"/>
      <c r="Q154" s="662"/>
      <c r="R154" s="662"/>
      <c r="S154" s="662"/>
      <c r="T154" s="662"/>
      <c r="U154" s="662"/>
      <c r="V154" s="662"/>
      <c r="W154" s="662"/>
      <c r="X154" s="662"/>
      <c r="Y154" s="662"/>
      <c r="Z154" s="662"/>
      <c r="AA154" s="662"/>
      <c r="AB154" s="662"/>
      <c r="AC154" s="662"/>
      <c r="AD154" s="662"/>
      <c r="AE154" s="662"/>
      <c r="AF154" s="662"/>
      <c r="AG154" s="662"/>
      <c r="AH154" s="662"/>
      <c r="AI154" s="662"/>
      <c r="AJ154" s="662"/>
      <c r="AK154" s="662"/>
      <c r="AL154" s="662"/>
      <c r="AM154" s="662"/>
      <c r="AN154" s="662"/>
      <c r="AO154" s="662"/>
      <c r="AP154" s="662"/>
      <c r="AQ154" s="662"/>
      <c r="AR154" s="662"/>
      <c r="AS154" s="662"/>
      <c r="AT154" s="662"/>
      <c r="AU154" s="662"/>
      <c r="AV154" s="662"/>
      <c r="AW154" s="662"/>
      <c r="AX154" s="662"/>
      <c r="AY154" s="662"/>
      <c r="AZ154" s="662"/>
      <c r="BA154" s="662"/>
      <c r="BB154" s="662"/>
      <c r="BC154" s="662"/>
      <c r="BD154" s="662"/>
      <c r="BE154" s="662"/>
      <c r="BF154" s="662"/>
      <c r="BG154" s="662"/>
      <c r="BH154" s="662"/>
      <c r="BI154" s="662"/>
      <c r="BJ154" s="662"/>
      <c r="BK154" s="662"/>
      <c r="BL154" s="662"/>
      <c r="BM154" s="662"/>
      <c r="BN154" s="662"/>
      <c r="BO154" s="662"/>
      <c r="BP154" s="662"/>
      <c r="BQ154" s="662"/>
      <c r="BR154" s="662"/>
      <c r="BS154" s="662"/>
      <c r="BT154" s="662"/>
      <c r="BU154" s="662"/>
      <c r="BV154" s="662"/>
      <c r="BW154" s="662"/>
      <c r="BX154" s="662"/>
      <c r="BY154" s="662"/>
      <c r="BZ154" s="662"/>
      <c r="CA154" s="662"/>
      <c r="CB154" s="662"/>
      <c r="CC154" s="662"/>
      <c r="CD154" s="662"/>
      <c r="CE154" s="662"/>
      <c r="CF154" s="662"/>
      <c r="CG154" s="662"/>
      <c r="CH154" s="662"/>
      <c r="CI154" s="662"/>
      <c r="CJ154" s="662"/>
      <c r="CK154" s="662"/>
      <c r="CL154" s="662"/>
      <c r="CM154" s="662"/>
      <c r="CN154" s="662"/>
      <c r="CO154" s="662"/>
      <c r="CP154" s="662"/>
      <c r="CQ154" s="662"/>
      <c r="CR154" s="662"/>
      <c r="CS154" s="662"/>
      <c r="CT154" s="662"/>
      <c r="CU154" s="662"/>
      <c r="CV154" s="662"/>
      <c r="CW154" s="662"/>
      <c r="CX154" s="662"/>
      <c r="CY154" s="662"/>
      <c r="CZ154" s="662"/>
      <c r="DA154" s="662" t="s">
        <v>180</v>
      </c>
    </row>
    <row r="155" spans="2:105" ht="42" customHeight="1" x14ac:dyDescent="0.25">
      <c r="B155" s="397" t="s">
        <v>1582</v>
      </c>
      <c r="C155" s="398" t="s">
        <v>1583</v>
      </c>
      <c r="D155" s="397" t="s">
        <v>93</v>
      </c>
      <c r="E155" s="663"/>
      <c r="F155" s="663"/>
      <c r="G155" s="663"/>
      <c r="H155" s="663"/>
      <c r="I155" s="663"/>
      <c r="J155" s="663"/>
      <c r="K155" s="663"/>
      <c r="L155" s="663"/>
      <c r="M155" s="663"/>
      <c r="N155" s="663"/>
      <c r="O155" s="663"/>
      <c r="P155" s="663"/>
      <c r="Q155" s="663"/>
      <c r="R155" s="663"/>
      <c r="S155" s="663"/>
      <c r="T155" s="663"/>
      <c r="U155" s="663"/>
      <c r="V155" s="663"/>
      <c r="W155" s="663"/>
      <c r="X155" s="663"/>
      <c r="Y155" s="663"/>
      <c r="Z155" s="663"/>
      <c r="AA155" s="663"/>
      <c r="AB155" s="663"/>
      <c r="AC155" s="663"/>
      <c r="AD155" s="663"/>
      <c r="AE155" s="663"/>
      <c r="AF155" s="663"/>
      <c r="AG155" s="663"/>
      <c r="AH155" s="663"/>
      <c r="AI155" s="663"/>
      <c r="AJ155" s="663"/>
      <c r="AK155" s="663"/>
      <c r="AL155" s="663"/>
      <c r="AM155" s="663"/>
      <c r="AN155" s="663"/>
      <c r="AO155" s="663"/>
      <c r="AP155" s="663"/>
      <c r="AQ155" s="663"/>
      <c r="AR155" s="663"/>
      <c r="AS155" s="663"/>
      <c r="AT155" s="663"/>
      <c r="AU155" s="663"/>
      <c r="AV155" s="663"/>
      <c r="AW155" s="663"/>
      <c r="AX155" s="663"/>
      <c r="AY155" s="663"/>
      <c r="AZ155" s="663"/>
      <c r="BA155" s="663"/>
      <c r="BB155" s="663"/>
      <c r="BC155" s="663"/>
      <c r="BD155" s="663"/>
      <c r="BE155" s="663"/>
      <c r="BF155" s="663"/>
      <c r="BG155" s="663"/>
      <c r="BH155" s="663"/>
      <c r="BI155" s="663"/>
      <c r="BJ155" s="663"/>
      <c r="BK155" s="663"/>
      <c r="BL155" s="663"/>
      <c r="BM155" s="663"/>
      <c r="BN155" s="663"/>
      <c r="BO155" s="663"/>
      <c r="BP155" s="663"/>
      <c r="BQ155" s="663"/>
      <c r="BR155" s="663"/>
      <c r="BS155" s="663"/>
      <c r="BT155" s="663"/>
      <c r="BU155" s="663"/>
      <c r="BV155" s="663"/>
      <c r="BW155" s="663"/>
      <c r="BX155" s="663"/>
      <c r="BY155" s="663"/>
      <c r="BZ155" s="663"/>
      <c r="CA155" s="663"/>
      <c r="CB155" s="663"/>
      <c r="CC155" s="663"/>
      <c r="CD155" s="663"/>
      <c r="CE155" s="663"/>
      <c r="CF155" s="663"/>
      <c r="CG155" s="663"/>
      <c r="CH155" s="663"/>
      <c r="CI155" s="663"/>
      <c r="CJ155" s="663"/>
      <c r="CK155" s="663"/>
      <c r="CL155" s="663"/>
      <c r="CM155" s="663"/>
      <c r="CN155" s="663"/>
      <c r="CO155" s="663"/>
      <c r="CP155" s="663"/>
      <c r="CQ155" s="663"/>
      <c r="CR155" s="663"/>
      <c r="CS155" s="663"/>
      <c r="CT155" s="663"/>
      <c r="CU155" s="663"/>
      <c r="CV155" s="663"/>
      <c r="CW155" s="663"/>
      <c r="CX155" s="663"/>
      <c r="CY155" s="663"/>
      <c r="CZ155" s="663"/>
      <c r="DA155" s="663" t="s">
        <v>180</v>
      </c>
    </row>
    <row r="156" spans="2:105" ht="42" customHeight="1" x14ac:dyDescent="0.25">
      <c r="B156" s="397" t="s">
        <v>1584</v>
      </c>
      <c r="C156" s="398" t="s">
        <v>1566</v>
      </c>
      <c r="D156" s="397" t="s">
        <v>93</v>
      </c>
      <c r="E156" s="663"/>
      <c r="F156" s="663"/>
      <c r="G156" s="663"/>
      <c r="H156" s="663"/>
      <c r="I156" s="663"/>
      <c r="J156" s="663"/>
      <c r="K156" s="663"/>
      <c r="L156" s="663"/>
      <c r="M156" s="663"/>
      <c r="N156" s="663"/>
      <c r="O156" s="663"/>
      <c r="P156" s="663"/>
      <c r="Q156" s="663"/>
      <c r="R156" s="663"/>
      <c r="S156" s="663"/>
      <c r="T156" s="663"/>
      <c r="U156" s="663"/>
      <c r="V156" s="663"/>
      <c r="W156" s="663"/>
      <c r="X156" s="663"/>
      <c r="Y156" s="663"/>
      <c r="Z156" s="663"/>
      <c r="AA156" s="663"/>
      <c r="AB156" s="663"/>
      <c r="AC156" s="663"/>
      <c r="AD156" s="663"/>
      <c r="AE156" s="663"/>
      <c r="AF156" s="663"/>
      <c r="AG156" s="663"/>
      <c r="AH156" s="663"/>
      <c r="AI156" s="663"/>
      <c r="AJ156" s="663"/>
      <c r="AK156" s="663"/>
      <c r="AL156" s="663"/>
      <c r="AM156" s="663"/>
      <c r="AN156" s="663"/>
      <c r="AO156" s="663"/>
      <c r="AP156" s="663"/>
      <c r="AQ156" s="663"/>
      <c r="AR156" s="663"/>
      <c r="AS156" s="663"/>
      <c r="AT156" s="663"/>
      <c r="AU156" s="663"/>
      <c r="AV156" s="663"/>
      <c r="AW156" s="663"/>
      <c r="AX156" s="663"/>
      <c r="AY156" s="663"/>
      <c r="AZ156" s="663"/>
      <c r="BA156" s="663"/>
      <c r="BB156" s="663"/>
      <c r="BC156" s="663"/>
      <c r="BD156" s="663"/>
      <c r="BE156" s="663"/>
      <c r="BF156" s="663"/>
      <c r="BG156" s="663"/>
      <c r="BH156" s="663"/>
      <c r="BI156" s="663"/>
      <c r="BJ156" s="663"/>
      <c r="BK156" s="663"/>
      <c r="BL156" s="663"/>
      <c r="BM156" s="663"/>
      <c r="BN156" s="663"/>
      <c r="BO156" s="663"/>
      <c r="BP156" s="663"/>
      <c r="BQ156" s="663"/>
      <c r="BR156" s="663"/>
      <c r="BS156" s="663"/>
      <c r="BT156" s="663"/>
      <c r="BU156" s="663"/>
      <c r="BV156" s="663"/>
      <c r="BW156" s="663"/>
      <c r="BX156" s="663"/>
      <c r="BY156" s="663"/>
      <c r="BZ156" s="663"/>
      <c r="CA156" s="663"/>
      <c r="CB156" s="663"/>
      <c r="CC156" s="663"/>
      <c r="CD156" s="663"/>
      <c r="CE156" s="663"/>
      <c r="CF156" s="663"/>
      <c r="CG156" s="663"/>
      <c r="CH156" s="663"/>
      <c r="CI156" s="663"/>
      <c r="CJ156" s="663"/>
      <c r="CK156" s="663"/>
      <c r="CL156" s="663"/>
      <c r="CM156" s="663"/>
      <c r="CN156" s="663"/>
      <c r="CO156" s="663"/>
      <c r="CP156" s="663"/>
      <c r="CQ156" s="663"/>
      <c r="CR156" s="663"/>
      <c r="CS156" s="663"/>
      <c r="CT156" s="663"/>
      <c r="CU156" s="663"/>
      <c r="CV156" s="663"/>
      <c r="CW156" s="663"/>
      <c r="CX156" s="663"/>
      <c r="CY156" s="663"/>
      <c r="CZ156" s="663"/>
      <c r="DA156" s="663" t="s">
        <v>180</v>
      </c>
    </row>
    <row r="157" spans="2:105" ht="42" customHeight="1" x14ac:dyDescent="0.25">
      <c r="B157" s="397" t="s">
        <v>1585</v>
      </c>
      <c r="C157" s="398" t="s">
        <v>1586</v>
      </c>
      <c r="D157" s="397" t="s">
        <v>93</v>
      </c>
      <c r="E157" s="663"/>
      <c r="F157" s="663"/>
      <c r="G157" s="663"/>
      <c r="H157" s="663"/>
      <c r="I157" s="663"/>
      <c r="J157" s="663"/>
      <c r="K157" s="663"/>
      <c r="L157" s="663"/>
      <c r="M157" s="663"/>
      <c r="N157" s="663"/>
      <c r="O157" s="663"/>
      <c r="P157" s="663"/>
      <c r="Q157" s="663"/>
      <c r="R157" s="663"/>
      <c r="S157" s="663"/>
      <c r="T157" s="663"/>
      <c r="U157" s="663"/>
      <c r="V157" s="663"/>
      <c r="W157" s="663"/>
      <c r="X157" s="663"/>
      <c r="Y157" s="663"/>
      <c r="Z157" s="663"/>
      <c r="AA157" s="663"/>
      <c r="AB157" s="663"/>
      <c r="AC157" s="663"/>
      <c r="AD157" s="663"/>
      <c r="AE157" s="663"/>
      <c r="AF157" s="663"/>
      <c r="AG157" s="663"/>
      <c r="AH157" s="663"/>
      <c r="AI157" s="663"/>
      <c r="AJ157" s="663"/>
      <c r="AK157" s="663"/>
      <c r="AL157" s="663"/>
      <c r="AM157" s="663"/>
      <c r="AN157" s="663"/>
      <c r="AO157" s="663"/>
      <c r="AP157" s="663"/>
      <c r="AQ157" s="663"/>
      <c r="AR157" s="663"/>
      <c r="AS157" s="663"/>
      <c r="AT157" s="663"/>
      <c r="AU157" s="663"/>
      <c r="AV157" s="663"/>
      <c r="AW157" s="663"/>
      <c r="AX157" s="663"/>
      <c r="AY157" s="663"/>
      <c r="AZ157" s="663"/>
      <c r="BA157" s="663"/>
      <c r="BB157" s="663"/>
      <c r="BC157" s="663"/>
      <c r="BD157" s="663"/>
      <c r="BE157" s="663"/>
      <c r="BF157" s="663"/>
      <c r="BG157" s="663"/>
      <c r="BH157" s="663"/>
      <c r="BI157" s="663"/>
      <c r="BJ157" s="663"/>
      <c r="BK157" s="663"/>
      <c r="BL157" s="663"/>
      <c r="BM157" s="663"/>
      <c r="BN157" s="663"/>
      <c r="BO157" s="663"/>
      <c r="BP157" s="663"/>
      <c r="BQ157" s="663"/>
      <c r="BR157" s="663"/>
      <c r="BS157" s="663"/>
      <c r="BT157" s="663"/>
      <c r="BU157" s="663"/>
      <c r="BV157" s="663"/>
      <c r="BW157" s="663"/>
      <c r="BX157" s="663"/>
      <c r="BY157" s="663"/>
      <c r="BZ157" s="663"/>
      <c r="CA157" s="663"/>
      <c r="CB157" s="663"/>
      <c r="CC157" s="663"/>
      <c r="CD157" s="663"/>
      <c r="CE157" s="663"/>
      <c r="CF157" s="663"/>
      <c r="CG157" s="663"/>
      <c r="CH157" s="663"/>
      <c r="CI157" s="663"/>
      <c r="CJ157" s="663"/>
      <c r="CK157" s="663"/>
      <c r="CL157" s="663"/>
      <c r="CM157" s="663"/>
      <c r="CN157" s="663"/>
      <c r="CO157" s="663"/>
      <c r="CP157" s="663"/>
      <c r="CQ157" s="663"/>
      <c r="CR157" s="663"/>
      <c r="CS157" s="663"/>
      <c r="CT157" s="663"/>
      <c r="CU157" s="663"/>
      <c r="CV157" s="663"/>
      <c r="CW157" s="663"/>
      <c r="CX157" s="663"/>
      <c r="CY157" s="663"/>
      <c r="CZ157" s="663"/>
      <c r="DA157" s="663" t="s">
        <v>180</v>
      </c>
    </row>
    <row r="158" spans="2:105" ht="42" customHeight="1" x14ac:dyDescent="0.25">
      <c r="B158" s="397" t="s">
        <v>1587</v>
      </c>
      <c r="C158" s="398" t="s">
        <v>1588</v>
      </c>
      <c r="D158" s="397" t="s">
        <v>93</v>
      </c>
      <c r="E158" s="663"/>
      <c r="F158" s="663"/>
      <c r="G158" s="663"/>
      <c r="H158" s="663"/>
      <c r="I158" s="663"/>
      <c r="J158" s="663"/>
      <c r="K158" s="663"/>
      <c r="L158" s="663"/>
      <c r="M158" s="663"/>
      <c r="N158" s="663"/>
      <c r="O158" s="663"/>
      <c r="P158" s="663"/>
      <c r="Q158" s="663"/>
      <c r="R158" s="663"/>
      <c r="S158" s="663"/>
      <c r="T158" s="663"/>
      <c r="U158" s="663"/>
      <c r="V158" s="663"/>
      <c r="W158" s="663"/>
      <c r="X158" s="663"/>
      <c r="Y158" s="663"/>
      <c r="Z158" s="663"/>
      <c r="AA158" s="663"/>
      <c r="AB158" s="663"/>
      <c r="AC158" s="663"/>
      <c r="AD158" s="663"/>
      <c r="AE158" s="663"/>
      <c r="AF158" s="663"/>
      <c r="AG158" s="663"/>
      <c r="AH158" s="663"/>
      <c r="AI158" s="663"/>
      <c r="AJ158" s="663"/>
      <c r="AK158" s="663"/>
      <c r="AL158" s="663"/>
      <c r="AM158" s="663"/>
      <c r="AN158" s="663"/>
      <c r="AO158" s="663"/>
      <c r="AP158" s="663"/>
      <c r="AQ158" s="663"/>
      <c r="AR158" s="663"/>
      <c r="AS158" s="663"/>
      <c r="AT158" s="663"/>
      <c r="AU158" s="663"/>
      <c r="AV158" s="663"/>
      <c r="AW158" s="663"/>
      <c r="AX158" s="663"/>
      <c r="AY158" s="663"/>
      <c r="AZ158" s="663"/>
      <c r="BA158" s="663"/>
      <c r="BB158" s="663"/>
      <c r="BC158" s="663"/>
      <c r="BD158" s="663"/>
      <c r="BE158" s="663"/>
      <c r="BF158" s="663"/>
      <c r="BG158" s="663"/>
      <c r="BH158" s="663"/>
      <c r="BI158" s="663"/>
      <c r="BJ158" s="663"/>
      <c r="BK158" s="663"/>
      <c r="BL158" s="663"/>
      <c r="BM158" s="663"/>
      <c r="BN158" s="663"/>
      <c r="BO158" s="663"/>
      <c r="BP158" s="663"/>
      <c r="BQ158" s="663"/>
      <c r="BR158" s="663"/>
      <c r="BS158" s="663"/>
      <c r="BT158" s="663"/>
      <c r="BU158" s="663"/>
      <c r="BV158" s="663"/>
      <c r="BW158" s="663"/>
      <c r="BX158" s="663"/>
      <c r="BY158" s="663"/>
      <c r="BZ158" s="663"/>
      <c r="CA158" s="663"/>
      <c r="CB158" s="663"/>
      <c r="CC158" s="663"/>
      <c r="CD158" s="663"/>
      <c r="CE158" s="663"/>
      <c r="CF158" s="663"/>
      <c r="CG158" s="663"/>
      <c r="CH158" s="663"/>
      <c r="CI158" s="663"/>
      <c r="CJ158" s="663"/>
      <c r="CK158" s="663"/>
      <c r="CL158" s="663"/>
      <c r="CM158" s="663"/>
      <c r="CN158" s="663"/>
      <c r="CO158" s="663"/>
      <c r="CP158" s="663"/>
      <c r="CQ158" s="663"/>
      <c r="CR158" s="663"/>
      <c r="CS158" s="663"/>
      <c r="CT158" s="663"/>
      <c r="CU158" s="663"/>
      <c r="CV158" s="663"/>
      <c r="CW158" s="663"/>
      <c r="CX158" s="663"/>
      <c r="CY158" s="663"/>
      <c r="CZ158" s="663"/>
      <c r="DA158" s="663" t="s">
        <v>180</v>
      </c>
    </row>
    <row r="159" spans="2:105" ht="48" customHeight="1" x14ac:dyDescent="0.25">
      <c r="B159" s="416" t="s">
        <v>173</v>
      </c>
      <c r="C159" s="417" t="s">
        <v>1589</v>
      </c>
      <c r="D159" s="416" t="s">
        <v>93</v>
      </c>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662"/>
      <c r="AL159" s="662"/>
      <c r="AM159" s="662"/>
      <c r="AN159" s="662"/>
      <c r="AO159" s="662"/>
      <c r="AP159" s="662"/>
      <c r="AQ159" s="662"/>
      <c r="AR159" s="662"/>
      <c r="AS159" s="662"/>
      <c r="AT159" s="662"/>
      <c r="AU159" s="662"/>
      <c r="AV159" s="662"/>
      <c r="AW159" s="662"/>
      <c r="AX159" s="662"/>
      <c r="AY159" s="662"/>
      <c r="AZ159" s="662"/>
      <c r="BA159" s="662"/>
      <c r="BB159" s="662"/>
      <c r="BC159" s="662"/>
      <c r="BD159" s="662"/>
      <c r="BE159" s="662"/>
      <c r="BF159" s="662"/>
      <c r="BG159" s="662"/>
      <c r="BH159" s="662"/>
      <c r="BI159" s="662"/>
      <c r="BJ159" s="662"/>
      <c r="BK159" s="662"/>
      <c r="BL159" s="662"/>
      <c r="BM159" s="662"/>
      <c r="BN159" s="662"/>
      <c r="BO159" s="662"/>
      <c r="BP159" s="662"/>
      <c r="BQ159" s="662"/>
      <c r="BR159" s="662"/>
      <c r="BS159" s="662"/>
      <c r="BT159" s="662"/>
      <c r="BU159" s="662"/>
      <c r="BV159" s="662"/>
      <c r="BW159" s="662"/>
      <c r="BX159" s="662"/>
      <c r="BY159" s="662"/>
      <c r="BZ159" s="662"/>
      <c r="CA159" s="662"/>
      <c r="CB159" s="662"/>
      <c r="CC159" s="662"/>
      <c r="CD159" s="662"/>
      <c r="CE159" s="662"/>
      <c r="CF159" s="662"/>
      <c r="CG159" s="662"/>
      <c r="CH159" s="662"/>
      <c r="CI159" s="662"/>
      <c r="CJ159" s="662"/>
      <c r="CK159" s="662"/>
      <c r="CL159" s="662"/>
      <c r="CM159" s="662"/>
      <c r="CN159" s="662"/>
      <c r="CO159" s="662"/>
      <c r="CP159" s="662"/>
      <c r="CQ159" s="662"/>
      <c r="CR159" s="662"/>
      <c r="CS159" s="662"/>
      <c r="CT159" s="662"/>
      <c r="CU159" s="662"/>
      <c r="CV159" s="662"/>
      <c r="CW159" s="662"/>
      <c r="CX159" s="662"/>
      <c r="CY159" s="662"/>
      <c r="CZ159" s="662"/>
      <c r="DA159" s="662" t="s">
        <v>180</v>
      </c>
    </row>
    <row r="160" spans="2:105" ht="48" customHeight="1" x14ac:dyDescent="0.25">
      <c r="B160" s="416" t="s">
        <v>1590</v>
      </c>
      <c r="C160" s="417" t="s">
        <v>1591</v>
      </c>
      <c r="D160" s="416" t="s">
        <v>93</v>
      </c>
      <c r="E160" s="662"/>
      <c r="F160" s="662"/>
      <c r="G160" s="662"/>
      <c r="H160" s="662"/>
      <c r="I160" s="662"/>
      <c r="J160" s="662"/>
      <c r="K160" s="662"/>
      <c r="L160" s="662"/>
      <c r="M160" s="662"/>
      <c r="N160" s="662"/>
      <c r="O160" s="662"/>
      <c r="P160" s="662"/>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2"/>
      <c r="AQ160" s="662"/>
      <c r="AR160" s="662"/>
      <c r="AS160" s="662"/>
      <c r="AT160" s="662"/>
      <c r="AU160" s="662"/>
      <c r="AV160" s="662"/>
      <c r="AW160" s="662"/>
      <c r="AX160" s="662"/>
      <c r="AY160" s="662"/>
      <c r="AZ160" s="662"/>
      <c r="BA160" s="662"/>
      <c r="BB160" s="662"/>
      <c r="BC160" s="662"/>
      <c r="BD160" s="662"/>
      <c r="BE160" s="662"/>
      <c r="BF160" s="662"/>
      <c r="BG160" s="662"/>
      <c r="BH160" s="662"/>
      <c r="BI160" s="662"/>
      <c r="BJ160" s="662"/>
      <c r="BK160" s="662"/>
      <c r="BL160" s="662"/>
      <c r="BM160" s="662"/>
      <c r="BN160" s="662"/>
      <c r="BO160" s="662"/>
      <c r="BP160" s="662"/>
      <c r="BQ160" s="662"/>
      <c r="BR160" s="662"/>
      <c r="BS160" s="662"/>
      <c r="BT160" s="662"/>
      <c r="BU160" s="662"/>
      <c r="BV160" s="662"/>
      <c r="BW160" s="662"/>
      <c r="BX160" s="662"/>
      <c r="BY160" s="662"/>
      <c r="BZ160" s="662"/>
      <c r="CA160" s="662"/>
      <c r="CB160" s="662"/>
      <c r="CC160" s="662"/>
      <c r="CD160" s="662"/>
      <c r="CE160" s="662"/>
      <c r="CF160" s="662"/>
      <c r="CG160" s="662"/>
      <c r="CH160" s="662"/>
      <c r="CI160" s="662"/>
      <c r="CJ160" s="662"/>
      <c r="CK160" s="662"/>
      <c r="CL160" s="662"/>
      <c r="CM160" s="662"/>
      <c r="CN160" s="662"/>
      <c r="CO160" s="662"/>
      <c r="CP160" s="662"/>
      <c r="CQ160" s="662"/>
      <c r="CR160" s="662"/>
      <c r="CS160" s="662"/>
      <c r="CT160" s="662"/>
      <c r="CU160" s="662"/>
      <c r="CV160" s="662"/>
      <c r="CW160" s="662"/>
      <c r="CX160" s="662"/>
      <c r="CY160" s="662"/>
      <c r="CZ160" s="662"/>
      <c r="DA160" s="662" t="s">
        <v>180</v>
      </c>
    </row>
    <row r="161" spans="2:105" ht="42" customHeight="1" x14ac:dyDescent="0.25">
      <c r="B161" s="397" t="s">
        <v>1592</v>
      </c>
      <c r="C161" s="398" t="s">
        <v>1593</v>
      </c>
      <c r="D161" s="397" t="s">
        <v>93</v>
      </c>
      <c r="E161" s="663"/>
      <c r="F161" s="663"/>
      <c r="G161" s="663"/>
      <c r="H161" s="663"/>
      <c r="I161" s="663"/>
      <c r="J161" s="663"/>
      <c r="K161" s="663"/>
      <c r="L161" s="663"/>
      <c r="M161" s="663"/>
      <c r="N161" s="663"/>
      <c r="O161" s="663"/>
      <c r="P161" s="663"/>
      <c r="Q161" s="663"/>
      <c r="R161" s="663"/>
      <c r="S161" s="663"/>
      <c r="T161" s="663"/>
      <c r="U161" s="663"/>
      <c r="V161" s="663"/>
      <c r="W161" s="663"/>
      <c r="X161" s="663"/>
      <c r="Y161" s="663"/>
      <c r="Z161" s="663"/>
      <c r="AA161" s="663"/>
      <c r="AB161" s="663"/>
      <c r="AC161" s="663"/>
      <c r="AD161" s="663"/>
      <c r="AE161" s="663"/>
      <c r="AF161" s="663"/>
      <c r="AG161" s="663"/>
      <c r="AH161" s="663"/>
      <c r="AI161" s="663"/>
      <c r="AJ161" s="663"/>
      <c r="AK161" s="663"/>
      <c r="AL161" s="663"/>
      <c r="AM161" s="663"/>
      <c r="AN161" s="663"/>
      <c r="AO161" s="663"/>
      <c r="AP161" s="663"/>
      <c r="AQ161" s="663"/>
      <c r="AR161" s="663"/>
      <c r="AS161" s="663"/>
      <c r="AT161" s="663"/>
      <c r="AU161" s="663"/>
      <c r="AV161" s="663"/>
      <c r="AW161" s="663"/>
      <c r="AX161" s="663"/>
      <c r="AY161" s="663"/>
      <c r="AZ161" s="663"/>
      <c r="BA161" s="663"/>
      <c r="BB161" s="663"/>
      <c r="BC161" s="663"/>
      <c r="BD161" s="663"/>
      <c r="BE161" s="663"/>
      <c r="BF161" s="663"/>
      <c r="BG161" s="663"/>
      <c r="BH161" s="663"/>
      <c r="BI161" s="663"/>
      <c r="BJ161" s="663"/>
      <c r="BK161" s="663"/>
      <c r="BL161" s="663"/>
      <c r="BM161" s="663"/>
      <c r="BN161" s="663"/>
      <c r="BO161" s="663"/>
      <c r="BP161" s="663"/>
      <c r="BQ161" s="663"/>
      <c r="BR161" s="663"/>
      <c r="BS161" s="663"/>
      <c r="BT161" s="663"/>
      <c r="BU161" s="663"/>
      <c r="BV161" s="663"/>
      <c r="BW161" s="663"/>
      <c r="BX161" s="663"/>
      <c r="BY161" s="663"/>
      <c r="BZ161" s="663"/>
      <c r="CA161" s="663"/>
      <c r="CB161" s="663"/>
      <c r="CC161" s="663"/>
      <c r="CD161" s="663"/>
      <c r="CE161" s="663"/>
      <c r="CF161" s="663"/>
      <c r="CG161" s="663"/>
      <c r="CH161" s="663"/>
      <c r="CI161" s="663"/>
      <c r="CJ161" s="663"/>
      <c r="CK161" s="663"/>
      <c r="CL161" s="663"/>
      <c r="CM161" s="663"/>
      <c r="CN161" s="663"/>
      <c r="CO161" s="663"/>
      <c r="CP161" s="663"/>
      <c r="CQ161" s="663"/>
      <c r="CR161" s="663"/>
      <c r="CS161" s="663"/>
      <c r="CT161" s="663"/>
      <c r="CU161" s="663"/>
      <c r="CV161" s="663"/>
      <c r="CW161" s="663"/>
      <c r="CX161" s="663"/>
      <c r="CY161" s="663"/>
      <c r="CZ161" s="663"/>
      <c r="DA161" s="663" t="s">
        <v>180</v>
      </c>
    </row>
    <row r="162" spans="2:105" ht="42" customHeight="1" x14ac:dyDescent="0.25">
      <c r="B162" s="397" t="s">
        <v>1594</v>
      </c>
      <c r="C162" s="398" t="s">
        <v>1570</v>
      </c>
      <c r="D162" s="397" t="s">
        <v>93</v>
      </c>
      <c r="E162" s="663"/>
      <c r="F162" s="663"/>
      <c r="G162" s="663"/>
      <c r="H162" s="663"/>
      <c r="I162" s="663"/>
      <c r="J162" s="663"/>
      <c r="K162" s="663"/>
      <c r="L162" s="663"/>
      <c r="M162" s="663"/>
      <c r="N162" s="663"/>
      <c r="O162" s="663"/>
      <c r="P162" s="663"/>
      <c r="Q162" s="663"/>
      <c r="R162" s="663"/>
      <c r="S162" s="663"/>
      <c r="T162" s="663"/>
      <c r="U162" s="663"/>
      <c r="V162" s="663"/>
      <c r="W162" s="663"/>
      <c r="X162" s="663"/>
      <c r="Y162" s="663"/>
      <c r="Z162" s="663"/>
      <c r="AA162" s="663"/>
      <c r="AB162" s="663"/>
      <c r="AC162" s="663"/>
      <c r="AD162" s="663"/>
      <c r="AE162" s="663"/>
      <c r="AF162" s="663"/>
      <c r="AG162" s="663"/>
      <c r="AH162" s="663"/>
      <c r="AI162" s="663"/>
      <c r="AJ162" s="663"/>
      <c r="AK162" s="663"/>
      <c r="AL162" s="663"/>
      <c r="AM162" s="663"/>
      <c r="AN162" s="663"/>
      <c r="AO162" s="663"/>
      <c r="AP162" s="663"/>
      <c r="AQ162" s="663"/>
      <c r="AR162" s="663"/>
      <c r="AS162" s="663"/>
      <c r="AT162" s="663"/>
      <c r="AU162" s="663"/>
      <c r="AV162" s="663"/>
      <c r="AW162" s="663"/>
      <c r="AX162" s="663"/>
      <c r="AY162" s="663"/>
      <c r="AZ162" s="663"/>
      <c r="BA162" s="663"/>
      <c r="BB162" s="663"/>
      <c r="BC162" s="663"/>
      <c r="BD162" s="663"/>
      <c r="BE162" s="663"/>
      <c r="BF162" s="663"/>
      <c r="BG162" s="663"/>
      <c r="BH162" s="663"/>
      <c r="BI162" s="663"/>
      <c r="BJ162" s="663"/>
      <c r="BK162" s="663"/>
      <c r="BL162" s="663"/>
      <c r="BM162" s="663"/>
      <c r="BN162" s="663"/>
      <c r="BO162" s="663"/>
      <c r="BP162" s="663"/>
      <c r="BQ162" s="663"/>
      <c r="BR162" s="663"/>
      <c r="BS162" s="663"/>
      <c r="BT162" s="663"/>
      <c r="BU162" s="663"/>
      <c r="BV162" s="663"/>
      <c r="BW162" s="663"/>
      <c r="BX162" s="663"/>
      <c r="BY162" s="663"/>
      <c r="BZ162" s="663"/>
      <c r="CA162" s="663"/>
      <c r="CB162" s="663"/>
      <c r="CC162" s="663"/>
      <c r="CD162" s="663"/>
      <c r="CE162" s="663"/>
      <c r="CF162" s="663"/>
      <c r="CG162" s="663"/>
      <c r="CH162" s="663"/>
      <c r="CI162" s="663"/>
      <c r="CJ162" s="663"/>
      <c r="CK162" s="663"/>
      <c r="CL162" s="663"/>
      <c r="CM162" s="663"/>
      <c r="CN162" s="663"/>
      <c r="CO162" s="663"/>
      <c r="CP162" s="663"/>
      <c r="CQ162" s="663"/>
      <c r="CR162" s="663"/>
      <c r="CS162" s="663"/>
      <c r="CT162" s="663"/>
      <c r="CU162" s="663"/>
      <c r="CV162" s="663"/>
      <c r="CW162" s="663"/>
      <c r="CX162" s="663"/>
      <c r="CY162" s="663"/>
      <c r="CZ162" s="663"/>
      <c r="DA162" s="663" t="s">
        <v>180</v>
      </c>
    </row>
    <row r="163" spans="2:105" ht="42" customHeight="1" x14ac:dyDescent="0.25">
      <c r="B163" s="397" t="s">
        <v>1595</v>
      </c>
      <c r="C163" s="398" t="s">
        <v>1596</v>
      </c>
      <c r="D163" s="397" t="s">
        <v>93</v>
      </c>
      <c r="E163" s="663"/>
      <c r="F163" s="663"/>
      <c r="G163" s="663"/>
      <c r="H163" s="663"/>
      <c r="I163" s="663"/>
      <c r="J163" s="663"/>
      <c r="K163" s="663"/>
      <c r="L163" s="663"/>
      <c r="M163" s="663"/>
      <c r="N163" s="663"/>
      <c r="O163" s="663"/>
      <c r="P163" s="663"/>
      <c r="Q163" s="663"/>
      <c r="R163" s="663"/>
      <c r="S163" s="663"/>
      <c r="T163" s="663"/>
      <c r="U163" s="663"/>
      <c r="V163" s="663"/>
      <c r="W163" s="663"/>
      <c r="X163" s="663"/>
      <c r="Y163" s="663"/>
      <c r="Z163" s="663"/>
      <c r="AA163" s="663"/>
      <c r="AB163" s="663"/>
      <c r="AC163" s="663"/>
      <c r="AD163" s="663"/>
      <c r="AE163" s="663"/>
      <c r="AF163" s="663"/>
      <c r="AG163" s="663"/>
      <c r="AH163" s="663"/>
      <c r="AI163" s="663"/>
      <c r="AJ163" s="663"/>
      <c r="AK163" s="663"/>
      <c r="AL163" s="663"/>
      <c r="AM163" s="663"/>
      <c r="AN163" s="663"/>
      <c r="AO163" s="663"/>
      <c r="AP163" s="663"/>
      <c r="AQ163" s="663"/>
      <c r="AR163" s="663"/>
      <c r="AS163" s="663"/>
      <c r="AT163" s="663"/>
      <c r="AU163" s="663"/>
      <c r="AV163" s="663"/>
      <c r="AW163" s="663"/>
      <c r="AX163" s="663"/>
      <c r="AY163" s="663"/>
      <c r="AZ163" s="663"/>
      <c r="BA163" s="663"/>
      <c r="BB163" s="663"/>
      <c r="BC163" s="663"/>
      <c r="BD163" s="663"/>
      <c r="BE163" s="663"/>
      <c r="BF163" s="663"/>
      <c r="BG163" s="663"/>
      <c r="BH163" s="663"/>
      <c r="BI163" s="663"/>
      <c r="BJ163" s="663"/>
      <c r="BK163" s="663"/>
      <c r="BL163" s="663"/>
      <c r="BM163" s="663"/>
      <c r="BN163" s="663"/>
      <c r="BO163" s="663"/>
      <c r="BP163" s="663"/>
      <c r="BQ163" s="663"/>
      <c r="BR163" s="663"/>
      <c r="BS163" s="663"/>
      <c r="BT163" s="663"/>
      <c r="BU163" s="663"/>
      <c r="BV163" s="663"/>
      <c r="BW163" s="663"/>
      <c r="BX163" s="663"/>
      <c r="BY163" s="663"/>
      <c r="BZ163" s="663"/>
      <c r="CA163" s="663"/>
      <c r="CB163" s="663"/>
      <c r="CC163" s="663"/>
      <c r="CD163" s="663"/>
      <c r="CE163" s="663"/>
      <c r="CF163" s="663"/>
      <c r="CG163" s="663"/>
      <c r="CH163" s="663"/>
      <c r="CI163" s="663"/>
      <c r="CJ163" s="663"/>
      <c r="CK163" s="663"/>
      <c r="CL163" s="663"/>
      <c r="CM163" s="663"/>
      <c r="CN163" s="663"/>
      <c r="CO163" s="663"/>
      <c r="CP163" s="663"/>
      <c r="CQ163" s="663"/>
      <c r="CR163" s="663"/>
      <c r="CS163" s="663"/>
      <c r="CT163" s="663"/>
      <c r="CU163" s="663"/>
      <c r="CV163" s="663"/>
      <c r="CW163" s="663"/>
      <c r="CX163" s="663"/>
      <c r="CY163" s="663"/>
      <c r="CZ163" s="663"/>
      <c r="DA163" s="663" t="s">
        <v>180</v>
      </c>
    </row>
    <row r="164" spans="2:105" ht="42" customHeight="1" x14ac:dyDescent="0.25">
      <c r="B164" s="397" t="s">
        <v>1597</v>
      </c>
      <c r="C164" s="398" t="s">
        <v>1598</v>
      </c>
      <c r="D164" s="397" t="s">
        <v>93</v>
      </c>
      <c r="E164" s="663"/>
      <c r="F164" s="663"/>
      <c r="G164" s="663"/>
      <c r="H164" s="663"/>
      <c r="I164" s="663"/>
      <c r="J164" s="663"/>
      <c r="K164" s="663"/>
      <c r="L164" s="663"/>
      <c r="M164" s="663"/>
      <c r="N164" s="663"/>
      <c r="O164" s="663"/>
      <c r="P164" s="663"/>
      <c r="Q164" s="663"/>
      <c r="R164" s="663"/>
      <c r="S164" s="663"/>
      <c r="T164" s="663"/>
      <c r="U164" s="663"/>
      <c r="V164" s="663"/>
      <c r="W164" s="663"/>
      <c r="X164" s="663"/>
      <c r="Y164" s="663"/>
      <c r="Z164" s="663"/>
      <c r="AA164" s="663"/>
      <c r="AB164" s="663"/>
      <c r="AC164" s="663"/>
      <c r="AD164" s="663"/>
      <c r="AE164" s="663"/>
      <c r="AF164" s="663"/>
      <c r="AG164" s="663"/>
      <c r="AH164" s="663"/>
      <c r="AI164" s="663"/>
      <c r="AJ164" s="663"/>
      <c r="AK164" s="663"/>
      <c r="AL164" s="663"/>
      <c r="AM164" s="663"/>
      <c r="AN164" s="663"/>
      <c r="AO164" s="663"/>
      <c r="AP164" s="663"/>
      <c r="AQ164" s="663"/>
      <c r="AR164" s="663"/>
      <c r="AS164" s="663"/>
      <c r="AT164" s="663"/>
      <c r="AU164" s="663"/>
      <c r="AV164" s="663"/>
      <c r="AW164" s="663"/>
      <c r="AX164" s="663"/>
      <c r="AY164" s="663"/>
      <c r="AZ164" s="663"/>
      <c r="BA164" s="663"/>
      <c r="BB164" s="663"/>
      <c r="BC164" s="663"/>
      <c r="BD164" s="663"/>
      <c r="BE164" s="663"/>
      <c r="BF164" s="663"/>
      <c r="BG164" s="663"/>
      <c r="BH164" s="663"/>
      <c r="BI164" s="663"/>
      <c r="BJ164" s="663"/>
      <c r="BK164" s="663"/>
      <c r="BL164" s="663"/>
      <c r="BM164" s="663"/>
      <c r="BN164" s="663"/>
      <c r="BO164" s="663"/>
      <c r="BP164" s="663"/>
      <c r="BQ164" s="663"/>
      <c r="BR164" s="663"/>
      <c r="BS164" s="663"/>
      <c r="BT164" s="663"/>
      <c r="BU164" s="663"/>
      <c r="BV164" s="663"/>
      <c r="BW164" s="663"/>
      <c r="BX164" s="663"/>
      <c r="BY164" s="663"/>
      <c r="BZ164" s="663"/>
      <c r="CA164" s="663"/>
      <c r="CB164" s="663"/>
      <c r="CC164" s="663"/>
      <c r="CD164" s="663"/>
      <c r="CE164" s="663"/>
      <c r="CF164" s="663"/>
      <c r="CG164" s="663"/>
      <c r="CH164" s="663"/>
      <c r="CI164" s="663"/>
      <c r="CJ164" s="663"/>
      <c r="CK164" s="663"/>
      <c r="CL164" s="663"/>
      <c r="CM164" s="663"/>
      <c r="CN164" s="663"/>
      <c r="CO164" s="663"/>
      <c r="CP164" s="663"/>
      <c r="CQ164" s="663"/>
      <c r="CR164" s="663"/>
      <c r="CS164" s="663"/>
      <c r="CT164" s="663"/>
      <c r="CU164" s="663"/>
      <c r="CV164" s="663"/>
      <c r="CW164" s="663"/>
      <c r="CX164" s="663"/>
      <c r="CY164" s="663"/>
      <c r="CZ164" s="663"/>
      <c r="DA164" s="663" t="s">
        <v>180</v>
      </c>
    </row>
    <row r="165" spans="2:105" ht="42" customHeight="1" x14ac:dyDescent="0.25">
      <c r="B165" s="397" t="s">
        <v>1599</v>
      </c>
      <c r="C165" s="398" t="s">
        <v>1600</v>
      </c>
      <c r="D165" s="397" t="s">
        <v>93</v>
      </c>
      <c r="E165" s="663"/>
      <c r="F165" s="663"/>
      <c r="G165" s="663"/>
      <c r="H165" s="663"/>
      <c r="I165" s="663"/>
      <c r="J165" s="663"/>
      <c r="K165" s="663"/>
      <c r="L165" s="663"/>
      <c r="M165" s="663"/>
      <c r="N165" s="663"/>
      <c r="O165" s="663"/>
      <c r="P165" s="663"/>
      <c r="Q165" s="663"/>
      <c r="R165" s="663"/>
      <c r="S165" s="663"/>
      <c r="T165" s="663"/>
      <c r="U165" s="663"/>
      <c r="V165" s="663"/>
      <c r="W165" s="663"/>
      <c r="X165" s="663"/>
      <c r="Y165" s="663"/>
      <c r="Z165" s="663"/>
      <c r="AA165" s="663"/>
      <c r="AB165" s="663"/>
      <c r="AC165" s="663"/>
      <c r="AD165" s="663"/>
      <c r="AE165" s="663"/>
      <c r="AF165" s="663"/>
      <c r="AG165" s="663"/>
      <c r="AH165" s="663"/>
      <c r="AI165" s="663"/>
      <c r="AJ165" s="663"/>
      <c r="AK165" s="663"/>
      <c r="AL165" s="663"/>
      <c r="AM165" s="663"/>
      <c r="AN165" s="663"/>
      <c r="AO165" s="663"/>
      <c r="AP165" s="663"/>
      <c r="AQ165" s="663"/>
      <c r="AR165" s="663"/>
      <c r="AS165" s="663"/>
      <c r="AT165" s="663"/>
      <c r="AU165" s="663"/>
      <c r="AV165" s="663"/>
      <c r="AW165" s="663"/>
      <c r="AX165" s="663"/>
      <c r="AY165" s="663"/>
      <c r="AZ165" s="663"/>
      <c r="BA165" s="663"/>
      <c r="BB165" s="663"/>
      <c r="BC165" s="663"/>
      <c r="BD165" s="663"/>
      <c r="BE165" s="663"/>
      <c r="BF165" s="663"/>
      <c r="BG165" s="663"/>
      <c r="BH165" s="663"/>
      <c r="BI165" s="663"/>
      <c r="BJ165" s="663"/>
      <c r="BK165" s="663"/>
      <c r="BL165" s="663"/>
      <c r="BM165" s="663"/>
      <c r="BN165" s="663"/>
      <c r="BO165" s="663"/>
      <c r="BP165" s="663"/>
      <c r="BQ165" s="663"/>
      <c r="BR165" s="663"/>
      <c r="BS165" s="663"/>
      <c r="BT165" s="663"/>
      <c r="BU165" s="663"/>
      <c r="BV165" s="663"/>
      <c r="BW165" s="663"/>
      <c r="BX165" s="663"/>
      <c r="BY165" s="663"/>
      <c r="BZ165" s="663"/>
      <c r="CA165" s="663"/>
      <c r="CB165" s="663"/>
      <c r="CC165" s="663"/>
      <c r="CD165" s="663"/>
      <c r="CE165" s="663"/>
      <c r="CF165" s="663"/>
      <c r="CG165" s="663"/>
      <c r="CH165" s="663"/>
      <c r="CI165" s="663"/>
      <c r="CJ165" s="663"/>
      <c r="CK165" s="663"/>
      <c r="CL165" s="663"/>
      <c r="CM165" s="663"/>
      <c r="CN165" s="663"/>
      <c r="CO165" s="663"/>
      <c r="CP165" s="663"/>
      <c r="CQ165" s="663"/>
      <c r="CR165" s="663"/>
      <c r="CS165" s="663"/>
      <c r="CT165" s="663"/>
      <c r="CU165" s="663"/>
      <c r="CV165" s="663"/>
      <c r="CW165" s="663"/>
      <c r="CX165" s="663"/>
      <c r="CY165" s="663"/>
      <c r="CZ165" s="663"/>
      <c r="DA165" s="663" t="s">
        <v>180</v>
      </c>
    </row>
    <row r="166" spans="2:105" ht="48" customHeight="1" x14ac:dyDescent="0.25">
      <c r="B166" s="416" t="s">
        <v>804</v>
      </c>
      <c r="C166" s="417" t="s">
        <v>1601</v>
      </c>
      <c r="D166" s="416" t="s">
        <v>93</v>
      </c>
      <c r="E166" s="662"/>
      <c r="F166" s="662"/>
      <c r="G166" s="662"/>
      <c r="H166" s="662"/>
      <c r="I166" s="662"/>
      <c r="J166" s="662"/>
      <c r="K166" s="662"/>
      <c r="L166" s="662"/>
      <c r="M166" s="662"/>
      <c r="N166" s="662"/>
      <c r="O166" s="662"/>
      <c r="P166" s="662"/>
      <c r="Q166" s="662"/>
      <c r="R166" s="662"/>
      <c r="S166" s="662"/>
      <c r="T166" s="662"/>
      <c r="U166" s="662"/>
      <c r="V166" s="662"/>
      <c r="W166" s="662"/>
      <c r="X166" s="662"/>
      <c r="Y166" s="662"/>
      <c r="Z166" s="662"/>
      <c r="AA166" s="662"/>
      <c r="AB166" s="662"/>
      <c r="AC166" s="662"/>
      <c r="AD166" s="662"/>
      <c r="AE166" s="662"/>
      <c r="AF166" s="662"/>
      <c r="AG166" s="662"/>
      <c r="AH166" s="662"/>
      <c r="AI166" s="662"/>
      <c r="AJ166" s="662"/>
      <c r="AK166" s="662"/>
      <c r="AL166" s="662"/>
      <c r="AM166" s="662"/>
      <c r="AN166" s="662"/>
      <c r="AO166" s="662"/>
      <c r="AP166" s="662"/>
      <c r="AQ166" s="662"/>
      <c r="AR166" s="662"/>
      <c r="AS166" s="662"/>
      <c r="AT166" s="662"/>
      <c r="AU166" s="662"/>
      <c r="AV166" s="662"/>
      <c r="AW166" s="662"/>
      <c r="AX166" s="662"/>
      <c r="AY166" s="662"/>
      <c r="AZ166" s="662"/>
      <c r="BA166" s="662"/>
      <c r="BB166" s="662"/>
      <c r="BC166" s="662"/>
      <c r="BD166" s="662"/>
      <c r="BE166" s="662"/>
      <c r="BF166" s="662"/>
      <c r="BG166" s="662"/>
      <c r="BH166" s="662"/>
      <c r="BI166" s="662"/>
      <c r="BJ166" s="662"/>
      <c r="BK166" s="662"/>
      <c r="BL166" s="662"/>
      <c r="BM166" s="662"/>
      <c r="BN166" s="662"/>
      <c r="BO166" s="662"/>
      <c r="BP166" s="662"/>
      <c r="BQ166" s="662"/>
      <c r="BR166" s="662"/>
      <c r="BS166" s="662"/>
      <c r="BT166" s="662"/>
      <c r="BU166" s="662"/>
      <c r="BV166" s="662"/>
      <c r="BW166" s="662"/>
      <c r="BX166" s="662"/>
      <c r="BY166" s="662"/>
      <c r="BZ166" s="662"/>
      <c r="CA166" s="662"/>
      <c r="CB166" s="662"/>
      <c r="CC166" s="662"/>
      <c r="CD166" s="662"/>
      <c r="CE166" s="662"/>
      <c r="CF166" s="662"/>
      <c r="CG166" s="662"/>
      <c r="CH166" s="662"/>
      <c r="CI166" s="662"/>
      <c r="CJ166" s="662"/>
      <c r="CK166" s="662"/>
      <c r="CL166" s="662"/>
      <c r="CM166" s="662"/>
      <c r="CN166" s="662"/>
      <c r="CO166" s="662"/>
      <c r="CP166" s="662"/>
      <c r="CQ166" s="662"/>
      <c r="CR166" s="662"/>
      <c r="CS166" s="662"/>
      <c r="CT166" s="662"/>
      <c r="CU166" s="662"/>
      <c r="CV166" s="662"/>
      <c r="CW166" s="662"/>
      <c r="CX166" s="662"/>
      <c r="CY166" s="662"/>
      <c r="CZ166" s="662"/>
      <c r="DA166" s="662" t="s">
        <v>180</v>
      </c>
    </row>
    <row r="167" spans="2:105" ht="42" customHeight="1" x14ac:dyDescent="0.25">
      <c r="B167" s="397" t="s">
        <v>1602</v>
      </c>
      <c r="C167" s="398" t="s">
        <v>1603</v>
      </c>
      <c r="D167" s="397" t="s">
        <v>93</v>
      </c>
      <c r="E167" s="663"/>
      <c r="F167" s="663"/>
      <c r="G167" s="663"/>
      <c r="H167" s="663"/>
      <c r="I167" s="663"/>
      <c r="J167" s="663"/>
      <c r="K167" s="663"/>
      <c r="L167" s="663"/>
      <c r="M167" s="663"/>
      <c r="N167" s="663"/>
      <c r="O167" s="663"/>
      <c r="P167" s="663"/>
      <c r="Q167" s="663"/>
      <c r="R167" s="663"/>
      <c r="S167" s="663"/>
      <c r="T167" s="663"/>
      <c r="U167" s="663"/>
      <c r="V167" s="663"/>
      <c r="W167" s="663"/>
      <c r="X167" s="663"/>
      <c r="Y167" s="663"/>
      <c r="Z167" s="663"/>
      <c r="AA167" s="663"/>
      <c r="AB167" s="663"/>
      <c r="AC167" s="663"/>
      <c r="AD167" s="663"/>
      <c r="AE167" s="663"/>
      <c r="AF167" s="663"/>
      <c r="AG167" s="663"/>
      <c r="AH167" s="663"/>
      <c r="AI167" s="663"/>
      <c r="AJ167" s="663"/>
      <c r="AK167" s="663"/>
      <c r="AL167" s="663"/>
      <c r="AM167" s="663"/>
      <c r="AN167" s="663"/>
      <c r="AO167" s="663"/>
      <c r="AP167" s="663"/>
      <c r="AQ167" s="663"/>
      <c r="AR167" s="663"/>
      <c r="AS167" s="663"/>
      <c r="AT167" s="663"/>
      <c r="AU167" s="663"/>
      <c r="AV167" s="663"/>
      <c r="AW167" s="663"/>
      <c r="AX167" s="663"/>
      <c r="AY167" s="663"/>
      <c r="AZ167" s="663"/>
      <c r="BA167" s="663"/>
      <c r="BB167" s="663"/>
      <c r="BC167" s="663"/>
      <c r="BD167" s="663"/>
      <c r="BE167" s="663"/>
      <c r="BF167" s="663"/>
      <c r="BG167" s="663"/>
      <c r="BH167" s="663"/>
      <c r="BI167" s="663"/>
      <c r="BJ167" s="663"/>
      <c r="BK167" s="663"/>
      <c r="BL167" s="663"/>
      <c r="BM167" s="663"/>
      <c r="BN167" s="663"/>
      <c r="BO167" s="663"/>
      <c r="BP167" s="663"/>
      <c r="BQ167" s="663"/>
      <c r="BR167" s="663"/>
      <c r="BS167" s="663"/>
      <c r="BT167" s="663"/>
      <c r="BU167" s="663"/>
      <c r="BV167" s="663"/>
      <c r="BW167" s="663"/>
      <c r="BX167" s="663"/>
      <c r="BY167" s="663"/>
      <c r="BZ167" s="663"/>
      <c r="CA167" s="663"/>
      <c r="CB167" s="663"/>
      <c r="CC167" s="663"/>
      <c r="CD167" s="663"/>
      <c r="CE167" s="663"/>
      <c r="CF167" s="663"/>
      <c r="CG167" s="663"/>
      <c r="CH167" s="663"/>
      <c r="CI167" s="663"/>
      <c r="CJ167" s="663"/>
      <c r="CK167" s="663"/>
      <c r="CL167" s="663"/>
      <c r="CM167" s="663"/>
      <c r="CN167" s="663"/>
      <c r="CO167" s="663"/>
      <c r="CP167" s="663"/>
      <c r="CQ167" s="663"/>
      <c r="CR167" s="663"/>
      <c r="CS167" s="663"/>
      <c r="CT167" s="663"/>
      <c r="CU167" s="663"/>
      <c r="CV167" s="663"/>
      <c r="CW167" s="663"/>
      <c r="CX167" s="663"/>
      <c r="CY167" s="663"/>
      <c r="CZ167" s="663"/>
      <c r="DA167" s="663" t="s">
        <v>180</v>
      </c>
    </row>
    <row r="168" spans="2:105" ht="42" customHeight="1" x14ac:dyDescent="0.25">
      <c r="B168" s="397" t="s">
        <v>1604</v>
      </c>
      <c r="C168" s="398" t="s">
        <v>1605</v>
      </c>
      <c r="D168" s="397" t="s">
        <v>93</v>
      </c>
      <c r="E168" s="663"/>
      <c r="F168" s="663"/>
      <c r="G168" s="663"/>
      <c r="H168" s="663"/>
      <c r="I168" s="663"/>
      <c r="J168" s="663"/>
      <c r="K168" s="663"/>
      <c r="L168" s="663"/>
      <c r="M168" s="663"/>
      <c r="N168" s="663"/>
      <c r="O168" s="663"/>
      <c r="P168" s="663"/>
      <c r="Q168" s="663"/>
      <c r="R168" s="663"/>
      <c r="S168" s="663"/>
      <c r="T168" s="663"/>
      <c r="U168" s="663"/>
      <c r="V168" s="663"/>
      <c r="W168" s="663"/>
      <c r="X168" s="663"/>
      <c r="Y168" s="663"/>
      <c r="Z168" s="663"/>
      <c r="AA168" s="663"/>
      <c r="AB168" s="663"/>
      <c r="AC168" s="663"/>
      <c r="AD168" s="663"/>
      <c r="AE168" s="663"/>
      <c r="AF168" s="663"/>
      <c r="AG168" s="663"/>
      <c r="AH168" s="663"/>
      <c r="AI168" s="663"/>
      <c r="AJ168" s="663"/>
      <c r="AK168" s="663"/>
      <c r="AL168" s="663"/>
      <c r="AM168" s="663"/>
      <c r="AN168" s="663"/>
      <c r="AO168" s="663"/>
      <c r="AP168" s="663"/>
      <c r="AQ168" s="663"/>
      <c r="AR168" s="663"/>
      <c r="AS168" s="663"/>
      <c r="AT168" s="663"/>
      <c r="AU168" s="663"/>
      <c r="AV168" s="663"/>
      <c r="AW168" s="663"/>
      <c r="AX168" s="663"/>
      <c r="AY168" s="663"/>
      <c r="AZ168" s="663"/>
      <c r="BA168" s="663"/>
      <c r="BB168" s="663"/>
      <c r="BC168" s="663"/>
      <c r="BD168" s="663"/>
      <c r="BE168" s="663"/>
      <c r="BF168" s="663"/>
      <c r="BG168" s="663"/>
      <c r="BH168" s="663"/>
      <c r="BI168" s="663"/>
      <c r="BJ168" s="663"/>
      <c r="BK168" s="663"/>
      <c r="BL168" s="663"/>
      <c r="BM168" s="663"/>
      <c r="BN168" s="663"/>
      <c r="BO168" s="663"/>
      <c r="BP168" s="663"/>
      <c r="BQ168" s="663"/>
      <c r="BR168" s="663"/>
      <c r="BS168" s="663"/>
      <c r="BT168" s="663"/>
      <c r="BU168" s="663"/>
      <c r="BV168" s="663"/>
      <c r="BW168" s="663"/>
      <c r="BX168" s="663"/>
      <c r="BY168" s="663"/>
      <c r="BZ168" s="663"/>
      <c r="CA168" s="663"/>
      <c r="CB168" s="663"/>
      <c r="CC168" s="663"/>
      <c r="CD168" s="663"/>
      <c r="CE168" s="663"/>
      <c r="CF168" s="663"/>
      <c r="CG168" s="663"/>
      <c r="CH168" s="663"/>
      <c r="CI168" s="663"/>
      <c r="CJ168" s="663"/>
      <c r="CK168" s="663"/>
      <c r="CL168" s="663"/>
      <c r="CM168" s="663"/>
      <c r="CN168" s="663"/>
      <c r="CO168" s="663"/>
      <c r="CP168" s="663"/>
      <c r="CQ168" s="663"/>
      <c r="CR168" s="663"/>
      <c r="CS168" s="663"/>
      <c r="CT168" s="663"/>
      <c r="CU168" s="663"/>
      <c r="CV168" s="663"/>
      <c r="CW168" s="663"/>
      <c r="CX168" s="663"/>
      <c r="CY168" s="663"/>
      <c r="CZ168" s="663"/>
      <c r="DA168" s="663" t="s">
        <v>180</v>
      </c>
    </row>
    <row r="169" spans="2:105" ht="42" customHeight="1" x14ac:dyDescent="0.25">
      <c r="B169" s="397" t="s">
        <v>1606</v>
      </c>
      <c r="C169" s="398" t="s">
        <v>1607</v>
      </c>
      <c r="D169" s="397" t="s">
        <v>93</v>
      </c>
      <c r="E169" s="663"/>
      <c r="F169" s="663"/>
      <c r="G169" s="663"/>
      <c r="H169" s="663"/>
      <c r="I169" s="663"/>
      <c r="J169" s="663"/>
      <c r="K169" s="663"/>
      <c r="L169" s="663"/>
      <c r="M169" s="663"/>
      <c r="N169" s="663"/>
      <c r="O169" s="663"/>
      <c r="P169" s="663"/>
      <c r="Q169" s="663"/>
      <c r="R169" s="663"/>
      <c r="S169" s="663"/>
      <c r="T169" s="663"/>
      <c r="U169" s="663"/>
      <c r="V169" s="663"/>
      <c r="W169" s="663"/>
      <c r="X169" s="663"/>
      <c r="Y169" s="663"/>
      <c r="Z169" s="663"/>
      <c r="AA169" s="663"/>
      <c r="AB169" s="663"/>
      <c r="AC169" s="663"/>
      <c r="AD169" s="663"/>
      <c r="AE169" s="663"/>
      <c r="AF169" s="663"/>
      <c r="AG169" s="663"/>
      <c r="AH169" s="663"/>
      <c r="AI169" s="663"/>
      <c r="AJ169" s="663"/>
      <c r="AK169" s="663"/>
      <c r="AL169" s="663"/>
      <c r="AM169" s="663"/>
      <c r="AN169" s="663"/>
      <c r="AO169" s="663"/>
      <c r="AP169" s="663"/>
      <c r="AQ169" s="663"/>
      <c r="AR169" s="663"/>
      <c r="AS169" s="663"/>
      <c r="AT169" s="663"/>
      <c r="AU169" s="663"/>
      <c r="AV169" s="663"/>
      <c r="AW169" s="663"/>
      <c r="AX169" s="663"/>
      <c r="AY169" s="663"/>
      <c r="AZ169" s="663"/>
      <c r="BA169" s="663"/>
      <c r="BB169" s="663"/>
      <c r="BC169" s="663"/>
      <c r="BD169" s="663"/>
      <c r="BE169" s="663"/>
      <c r="BF169" s="663"/>
      <c r="BG169" s="663"/>
      <c r="BH169" s="663"/>
      <c r="BI169" s="663"/>
      <c r="BJ169" s="663"/>
      <c r="BK169" s="663"/>
      <c r="BL169" s="663"/>
      <c r="BM169" s="663"/>
      <c r="BN169" s="663"/>
      <c r="BO169" s="663"/>
      <c r="BP169" s="663"/>
      <c r="BQ169" s="663"/>
      <c r="BR169" s="663"/>
      <c r="BS169" s="663"/>
      <c r="BT169" s="663"/>
      <c r="BU169" s="663"/>
      <c r="BV169" s="663"/>
      <c r="BW169" s="663"/>
      <c r="BX169" s="663"/>
      <c r="BY169" s="663"/>
      <c r="BZ169" s="663"/>
      <c r="CA169" s="663"/>
      <c r="CB169" s="663"/>
      <c r="CC169" s="663"/>
      <c r="CD169" s="663"/>
      <c r="CE169" s="663"/>
      <c r="CF169" s="663"/>
      <c r="CG169" s="663"/>
      <c r="CH169" s="663"/>
      <c r="CI169" s="663"/>
      <c r="CJ169" s="663"/>
      <c r="CK169" s="663"/>
      <c r="CL169" s="663"/>
      <c r="CM169" s="663"/>
      <c r="CN169" s="663"/>
      <c r="CO169" s="663"/>
      <c r="CP169" s="663"/>
      <c r="CQ169" s="663"/>
      <c r="CR169" s="663"/>
      <c r="CS169" s="663"/>
      <c r="CT169" s="663"/>
      <c r="CU169" s="663"/>
      <c r="CV169" s="663"/>
      <c r="CW169" s="663"/>
      <c r="CX169" s="663"/>
      <c r="CY169" s="663"/>
      <c r="CZ169" s="663"/>
      <c r="DA169" s="663" t="s">
        <v>180</v>
      </c>
    </row>
    <row r="170" spans="2:105" ht="42" customHeight="1" x14ac:dyDescent="0.25">
      <c r="B170" s="397" t="s">
        <v>1608</v>
      </c>
      <c r="C170" s="398" t="s">
        <v>1609</v>
      </c>
      <c r="D170" s="397" t="s">
        <v>93</v>
      </c>
      <c r="E170" s="663"/>
      <c r="F170" s="663"/>
      <c r="G170" s="663"/>
      <c r="H170" s="663"/>
      <c r="I170" s="663"/>
      <c r="J170" s="663"/>
      <c r="K170" s="663"/>
      <c r="L170" s="663"/>
      <c r="M170" s="663"/>
      <c r="N170" s="663"/>
      <c r="O170" s="663"/>
      <c r="P170" s="663"/>
      <c r="Q170" s="663"/>
      <c r="R170" s="663"/>
      <c r="S170" s="663"/>
      <c r="T170" s="663"/>
      <c r="U170" s="663"/>
      <c r="V170" s="663"/>
      <c r="W170" s="663"/>
      <c r="X170" s="663"/>
      <c r="Y170" s="663"/>
      <c r="Z170" s="663"/>
      <c r="AA170" s="663"/>
      <c r="AB170" s="663"/>
      <c r="AC170" s="663"/>
      <c r="AD170" s="663"/>
      <c r="AE170" s="663"/>
      <c r="AF170" s="663"/>
      <c r="AG170" s="663"/>
      <c r="AH170" s="663"/>
      <c r="AI170" s="663"/>
      <c r="AJ170" s="663"/>
      <c r="AK170" s="663"/>
      <c r="AL170" s="663"/>
      <c r="AM170" s="663"/>
      <c r="AN170" s="663"/>
      <c r="AO170" s="663"/>
      <c r="AP170" s="663"/>
      <c r="AQ170" s="663"/>
      <c r="AR170" s="663"/>
      <c r="AS170" s="663"/>
      <c r="AT170" s="663"/>
      <c r="AU170" s="663"/>
      <c r="AV170" s="663"/>
      <c r="AW170" s="663"/>
      <c r="AX170" s="663"/>
      <c r="AY170" s="663"/>
      <c r="AZ170" s="663"/>
      <c r="BA170" s="663"/>
      <c r="BB170" s="663"/>
      <c r="BC170" s="663"/>
      <c r="BD170" s="663"/>
      <c r="BE170" s="663"/>
      <c r="BF170" s="663"/>
      <c r="BG170" s="663"/>
      <c r="BH170" s="663"/>
      <c r="BI170" s="663"/>
      <c r="BJ170" s="663"/>
      <c r="BK170" s="663"/>
      <c r="BL170" s="663"/>
      <c r="BM170" s="663"/>
      <c r="BN170" s="663"/>
      <c r="BO170" s="663"/>
      <c r="BP170" s="663"/>
      <c r="BQ170" s="663"/>
      <c r="BR170" s="663"/>
      <c r="BS170" s="663"/>
      <c r="BT170" s="663"/>
      <c r="BU170" s="663"/>
      <c r="BV170" s="663"/>
      <c r="BW170" s="663"/>
      <c r="BX170" s="663"/>
      <c r="BY170" s="663"/>
      <c r="BZ170" s="663"/>
      <c r="CA170" s="663"/>
      <c r="CB170" s="663"/>
      <c r="CC170" s="663"/>
      <c r="CD170" s="663"/>
      <c r="CE170" s="663"/>
      <c r="CF170" s="663"/>
      <c r="CG170" s="663"/>
      <c r="CH170" s="663"/>
      <c r="CI170" s="663"/>
      <c r="CJ170" s="663"/>
      <c r="CK170" s="663"/>
      <c r="CL170" s="663"/>
      <c r="CM170" s="663"/>
      <c r="CN170" s="663"/>
      <c r="CO170" s="663"/>
      <c r="CP170" s="663"/>
      <c r="CQ170" s="663"/>
      <c r="CR170" s="663"/>
      <c r="CS170" s="663"/>
      <c r="CT170" s="663"/>
      <c r="CU170" s="663"/>
      <c r="CV170" s="663"/>
      <c r="CW170" s="663"/>
      <c r="CX170" s="663"/>
      <c r="CY170" s="663"/>
      <c r="CZ170" s="663"/>
      <c r="DA170" s="663" t="s">
        <v>180</v>
      </c>
    </row>
    <row r="171" spans="2:105" ht="42" customHeight="1" x14ac:dyDescent="0.25">
      <c r="B171" s="397" t="s">
        <v>1610</v>
      </c>
      <c r="C171" s="398" t="s">
        <v>1612</v>
      </c>
      <c r="D171" s="397" t="s">
        <v>93</v>
      </c>
      <c r="E171" s="663"/>
      <c r="F171" s="663"/>
      <c r="G171" s="663"/>
      <c r="H171" s="663"/>
      <c r="I171" s="663"/>
      <c r="J171" s="663"/>
      <c r="K171" s="663"/>
      <c r="L171" s="663"/>
      <c r="M171" s="663"/>
      <c r="N171" s="663"/>
      <c r="O171" s="663"/>
      <c r="P171" s="663"/>
      <c r="Q171" s="663"/>
      <c r="R171" s="663"/>
      <c r="S171" s="663"/>
      <c r="T171" s="663"/>
      <c r="U171" s="663"/>
      <c r="V171" s="663"/>
      <c r="W171" s="663"/>
      <c r="X171" s="663"/>
      <c r="Y171" s="663"/>
      <c r="Z171" s="663"/>
      <c r="AA171" s="663"/>
      <c r="AB171" s="663"/>
      <c r="AC171" s="663"/>
      <c r="AD171" s="663"/>
      <c r="AE171" s="663"/>
      <c r="AF171" s="663"/>
      <c r="AG171" s="663"/>
      <c r="AH171" s="663"/>
      <c r="AI171" s="663"/>
      <c r="AJ171" s="663"/>
      <c r="AK171" s="663"/>
      <c r="AL171" s="663"/>
      <c r="AM171" s="663"/>
      <c r="AN171" s="663"/>
      <c r="AO171" s="663"/>
      <c r="AP171" s="663"/>
      <c r="AQ171" s="663"/>
      <c r="AR171" s="663"/>
      <c r="AS171" s="663"/>
      <c r="AT171" s="663"/>
      <c r="AU171" s="663"/>
      <c r="AV171" s="663"/>
      <c r="AW171" s="663"/>
      <c r="AX171" s="663"/>
      <c r="AY171" s="663"/>
      <c r="AZ171" s="663"/>
      <c r="BA171" s="663"/>
      <c r="BB171" s="663"/>
      <c r="BC171" s="663"/>
      <c r="BD171" s="663"/>
      <c r="BE171" s="663"/>
      <c r="BF171" s="663"/>
      <c r="BG171" s="663"/>
      <c r="BH171" s="663"/>
      <c r="BI171" s="663"/>
      <c r="BJ171" s="663"/>
      <c r="BK171" s="663"/>
      <c r="BL171" s="663"/>
      <c r="BM171" s="663"/>
      <c r="BN171" s="663"/>
      <c r="BO171" s="663"/>
      <c r="BP171" s="663"/>
      <c r="BQ171" s="663"/>
      <c r="BR171" s="663"/>
      <c r="BS171" s="663"/>
      <c r="BT171" s="663"/>
      <c r="BU171" s="663"/>
      <c r="BV171" s="663"/>
      <c r="BW171" s="663"/>
      <c r="BX171" s="663"/>
      <c r="BY171" s="663"/>
      <c r="BZ171" s="663"/>
      <c r="CA171" s="663"/>
      <c r="CB171" s="663"/>
      <c r="CC171" s="663"/>
      <c r="CD171" s="663"/>
      <c r="CE171" s="663"/>
      <c r="CF171" s="663"/>
      <c r="CG171" s="663"/>
      <c r="CH171" s="663"/>
      <c r="CI171" s="663"/>
      <c r="CJ171" s="663"/>
      <c r="CK171" s="663"/>
      <c r="CL171" s="663"/>
      <c r="CM171" s="663"/>
      <c r="CN171" s="663"/>
      <c r="CO171" s="663"/>
      <c r="CP171" s="663"/>
      <c r="CQ171" s="663"/>
      <c r="CR171" s="663"/>
      <c r="CS171" s="663"/>
      <c r="CT171" s="663"/>
      <c r="CU171" s="663"/>
      <c r="CV171" s="663"/>
      <c r="CW171" s="663"/>
      <c r="CX171" s="663"/>
      <c r="CY171" s="663"/>
      <c r="CZ171" s="663"/>
      <c r="DA171" s="663" t="s">
        <v>180</v>
      </c>
    </row>
    <row r="172" spans="2:105" ht="42" customHeight="1" x14ac:dyDescent="0.25">
      <c r="B172" s="397" t="s">
        <v>1611</v>
      </c>
      <c r="C172" s="398" t="s">
        <v>1613</v>
      </c>
      <c r="D172" s="397" t="s">
        <v>93</v>
      </c>
      <c r="E172" s="663"/>
      <c r="F172" s="663"/>
      <c r="G172" s="663"/>
      <c r="H172" s="663"/>
      <c r="I172" s="663"/>
      <c r="J172" s="663"/>
      <c r="K172" s="663"/>
      <c r="L172" s="663"/>
      <c r="M172" s="663"/>
      <c r="N172" s="663"/>
      <c r="O172" s="663"/>
      <c r="P172" s="663"/>
      <c r="Q172" s="663"/>
      <c r="R172" s="663"/>
      <c r="S172" s="663"/>
      <c r="T172" s="663"/>
      <c r="U172" s="663"/>
      <c r="V172" s="663"/>
      <c r="W172" s="663"/>
      <c r="X172" s="663"/>
      <c r="Y172" s="663"/>
      <c r="Z172" s="663"/>
      <c r="AA172" s="663"/>
      <c r="AB172" s="663"/>
      <c r="AC172" s="663"/>
      <c r="AD172" s="663"/>
      <c r="AE172" s="663"/>
      <c r="AF172" s="663"/>
      <c r="AG172" s="663"/>
      <c r="AH172" s="663"/>
      <c r="AI172" s="663"/>
      <c r="AJ172" s="663"/>
      <c r="AK172" s="663"/>
      <c r="AL172" s="663"/>
      <c r="AM172" s="663"/>
      <c r="AN172" s="663"/>
      <c r="AO172" s="663"/>
      <c r="AP172" s="663"/>
      <c r="AQ172" s="663"/>
      <c r="AR172" s="663"/>
      <c r="AS172" s="663"/>
      <c r="AT172" s="663"/>
      <c r="AU172" s="663"/>
      <c r="AV172" s="663"/>
      <c r="AW172" s="663"/>
      <c r="AX172" s="663"/>
      <c r="AY172" s="663"/>
      <c r="AZ172" s="663"/>
      <c r="BA172" s="663"/>
      <c r="BB172" s="663"/>
      <c r="BC172" s="663"/>
      <c r="BD172" s="663"/>
      <c r="BE172" s="663"/>
      <c r="BF172" s="663"/>
      <c r="BG172" s="663"/>
      <c r="BH172" s="663"/>
      <c r="BI172" s="663"/>
      <c r="BJ172" s="663"/>
      <c r="BK172" s="663"/>
      <c r="BL172" s="663"/>
      <c r="BM172" s="663"/>
      <c r="BN172" s="663"/>
      <c r="BO172" s="663"/>
      <c r="BP172" s="663"/>
      <c r="BQ172" s="663"/>
      <c r="BR172" s="663"/>
      <c r="BS172" s="663"/>
      <c r="BT172" s="663"/>
      <c r="BU172" s="663"/>
      <c r="BV172" s="663"/>
      <c r="BW172" s="663"/>
      <c r="BX172" s="663"/>
      <c r="BY172" s="663"/>
      <c r="BZ172" s="663"/>
      <c r="CA172" s="663"/>
      <c r="CB172" s="663"/>
      <c r="CC172" s="663"/>
      <c r="CD172" s="663"/>
      <c r="CE172" s="663"/>
      <c r="CF172" s="663"/>
      <c r="CG172" s="663"/>
      <c r="CH172" s="663"/>
      <c r="CI172" s="663"/>
      <c r="CJ172" s="663"/>
      <c r="CK172" s="663"/>
      <c r="CL172" s="663"/>
      <c r="CM172" s="663"/>
      <c r="CN172" s="663"/>
      <c r="CO172" s="663"/>
      <c r="CP172" s="663"/>
      <c r="CQ172" s="663"/>
      <c r="CR172" s="663"/>
      <c r="CS172" s="663"/>
      <c r="CT172" s="663"/>
      <c r="CU172" s="663"/>
      <c r="CV172" s="663"/>
      <c r="CW172" s="663"/>
      <c r="CX172" s="663"/>
      <c r="CY172" s="663"/>
      <c r="CZ172" s="663"/>
      <c r="DA172" s="663" t="s">
        <v>180</v>
      </c>
    </row>
    <row r="173" spans="2:105" ht="48" customHeight="1" x14ac:dyDescent="0.25">
      <c r="B173" s="416" t="s">
        <v>805</v>
      </c>
      <c r="C173" s="417" t="s">
        <v>177</v>
      </c>
      <c r="D173" s="416" t="s">
        <v>93</v>
      </c>
      <c r="E173" s="662"/>
      <c r="F173" s="662"/>
      <c r="G173" s="662"/>
      <c r="H173" s="662"/>
      <c r="I173" s="662"/>
      <c r="J173" s="662"/>
      <c r="K173" s="662"/>
      <c r="L173" s="662"/>
      <c r="M173" s="662"/>
      <c r="N173" s="662"/>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2"/>
      <c r="AO173" s="662"/>
      <c r="AP173" s="662"/>
      <c r="AQ173" s="662"/>
      <c r="AR173" s="662"/>
      <c r="AS173" s="662"/>
      <c r="AT173" s="662"/>
      <c r="AU173" s="662"/>
      <c r="AV173" s="662"/>
      <c r="AW173" s="662"/>
      <c r="AX173" s="662"/>
      <c r="AY173" s="662"/>
      <c r="AZ173" s="662"/>
      <c r="BA173" s="662"/>
      <c r="BB173" s="662"/>
      <c r="BC173" s="662"/>
      <c r="BD173" s="662"/>
      <c r="BE173" s="662"/>
      <c r="BF173" s="662"/>
      <c r="BG173" s="662"/>
      <c r="BH173" s="662"/>
      <c r="BI173" s="662"/>
      <c r="BJ173" s="662"/>
      <c r="BK173" s="662"/>
      <c r="BL173" s="662"/>
      <c r="BM173" s="662"/>
      <c r="BN173" s="662"/>
      <c r="BO173" s="662"/>
      <c r="BP173" s="662"/>
      <c r="BQ173" s="662"/>
      <c r="BR173" s="662"/>
      <c r="BS173" s="662"/>
      <c r="BT173" s="662"/>
      <c r="BU173" s="662"/>
      <c r="BV173" s="662"/>
      <c r="BW173" s="662"/>
      <c r="BX173" s="662"/>
      <c r="BY173" s="662"/>
      <c r="BZ173" s="662"/>
      <c r="CA173" s="662"/>
      <c r="CB173" s="662"/>
      <c r="CC173" s="662"/>
      <c r="CD173" s="662"/>
      <c r="CE173" s="662"/>
      <c r="CF173" s="662"/>
      <c r="CG173" s="662"/>
      <c r="CH173" s="662"/>
      <c r="CI173" s="662"/>
      <c r="CJ173" s="662"/>
      <c r="CK173" s="662"/>
      <c r="CL173" s="662"/>
      <c r="CM173" s="662"/>
      <c r="CN173" s="662"/>
      <c r="CO173" s="662"/>
      <c r="CP173" s="662"/>
      <c r="CQ173" s="662"/>
      <c r="CR173" s="662"/>
      <c r="CS173" s="662"/>
      <c r="CT173" s="662"/>
      <c r="CU173" s="662"/>
      <c r="CV173" s="662"/>
      <c r="CW173" s="662"/>
      <c r="CX173" s="662"/>
      <c r="CY173" s="662"/>
      <c r="CZ173" s="662"/>
      <c r="DA173" s="662" t="s">
        <v>180</v>
      </c>
    </row>
    <row r="174" spans="2:105" ht="48" customHeight="1" x14ac:dyDescent="0.25">
      <c r="B174" s="416" t="s">
        <v>1614</v>
      </c>
      <c r="C174" s="417" t="s">
        <v>179</v>
      </c>
      <c r="D174" s="416" t="s">
        <v>93</v>
      </c>
      <c r="E174" s="662"/>
      <c r="F174" s="662"/>
      <c r="G174" s="662"/>
      <c r="H174" s="662"/>
      <c r="I174" s="662"/>
      <c r="J174" s="662"/>
      <c r="K174" s="662"/>
      <c r="L174" s="662"/>
      <c r="M174" s="662"/>
      <c r="N174" s="662"/>
      <c r="O174" s="662"/>
      <c r="P174" s="662"/>
      <c r="Q174" s="662"/>
      <c r="R174" s="662"/>
      <c r="S174" s="662"/>
      <c r="T174" s="662"/>
      <c r="U174" s="662"/>
      <c r="V174" s="662"/>
      <c r="W174" s="662"/>
      <c r="X174" s="662"/>
      <c r="Y174" s="662"/>
      <c r="Z174" s="662"/>
      <c r="AA174" s="662"/>
      <c r="AB174" s="662"/>
      <c r="AC174" s="662"/>
      <c r="AD174" s="662"/>
      <c r="AE174" s="662"/>
      <c r="AF174" s="662"/>
      <c r="AG174" s="662"/>
      <c r="AH174" s="662"/>
      <c r="AI174" s="662"/>
      <c r="AJ174" s="662"/>
      <c r="AK174" s="662"/>
      <c r="AL174" s="662"/>
      <c r="AM174" s="662"/>
      <c r="AN174" s="662"/>
      <c r="AO174" s="662"/>
      <c r="AP174" s="662"/>
      <c r="AQ174" s="662"/>
      <c r="AR174" s="662"/>
      <c r="AS174" s="662"/>
      <c r="AT174" s="662"/>
      <c r="AU174" s="662"/>
      <c r="AV174" s="662"/>
      <c r="AW174" s="662"/>
      <c r="AX174" s="662"/>
      <c r="AY174" s="662"/>
      <c r="AZ174" s="662"/>
      <c r="BA174" s="662"/>
      <c r="BB174" s="662"/>
      <c r="BC174" s="662"/>
      <c r="BD174" s="662"/>
      <c r="BE174" s="662"/>
      <c r="BF174" s="662"/>
      <c r="BG174" s="662"/>
      <c r="BH174" s="662"/>
      <c r="BI174" s="662"/>
      <c r="BJ174" s="662"/>
      <c r="BK174" s="662"/>
      <c r="BL174" s="662"/>
      <c r="BM174" s="662"/>
      <c r="BN174" s="662"/>
      <c r="BO174" s="662"/>
      <c r="BP174" s="662"/>
      <c r="BQ174" s="662"/>
      <c r="BR174" s="662"/>
      <c r="BS174" s="662"/>
      <c r="BT174" s="662"/>
      <c r="BU174" s="662"/>
      <c r="BV174" s="662"/>
      <c r="BW174" s="662"/>
      <c r="BX174" s="662"/>
      <c r="BY174" s="662"/>
      <c r="BZ174" s="662"/>
      <c r="CA174" s="662"/>
      <c r="CB174" s="662"/>
      <c r="CC174" s="662"/>
      <c r="CD174" s="662"/>
      <c r="CE174" s="662"/>
      <c r="CF174" s="662"/>
      <c r="CG174" s="662"/>
      <c r="CH174" s="662"/>
      <c r="CI174" s="662"/>
      <c r="CJ174" s="662"/>
      <c r="CK174" s="662"/>
      <c r="CL174" s="662"/>
      <c r="CM174" s="662"/>
      <c r="CN174" s="662"/>
      <c r="CO174" s="662"/>
      <c r="CP174" s="662"/>
      <c r="CQ174" s="662"/>
      <c r="CR174" s="662"/>
      <c r="CS174" s="662"/>
      <c r="CT174" s="662"/>
      <c r="CU174" s="662"/>
      <c r="CV174" s="662"/>
      <c r="CW174" s="662"/>
      <c r="CX174" s="662"/>
      <c r="CY174" s="662"/>
      <c r="CZ174" s="662"/>
      <c r="DA174" s="662" t="s">
        <v>180</v>
      </c>
    </row>
    <row r="175" spans="2:105" ht="48" customHeight="1" x14ac:dyDescent="0.25">
      <c r="B175" s="416" t="s">
        <v>174</v>
      </c>
      <c r="C175" s="417" t="s">
        <v>1615</v>
      </c>
      <c r="D175" s="416" t="s">
        <v>93</v>
      </c>
      <c r="E175" s="667">
        <f>SUBTOTAL(9,E176:E179)</f>
        <v>23.45333333333333</v>
      </c>
      <c r="F175" s="667">
        <f t="shared" ref="F175:BP175" si="181">SUBTOTAL(9,F176:F179)</f>
        <v>9.6150000000000002</v>
      </c>
      <c r="G175" s="667">
        <f t="shared" si="181"/>
        <v>0</v>
      </c>
      <c r="H175" s="667">
        <f t="shared" si="181"/>
        <v>0</v>
      </c>
      <c r="I175" s="667">
        <f t="shared" si="181"/>
        <v>0</v>
      </c>
      <c r="J175" s="667">
        <f t="shared" si="181"/>
        <v>0</v>
      </c>
      <c r="K175" s="667">
        <f t="shared" si="181"/>
        <v>0</v>
      </c>
      <c r="L175" s="667">
        <f t="shared" si="181"/>
        <v>0</v>
      </c>
      <c r="M175" s="667">
        <f t="shared" si="181"/>
        <v>0</v>
      </c>
      <c r="N175" s="667">
        <f t="shared" si="181"/>
        <v>0</v>
      </c>
      <c r="O175" s="667">
        <f t="shared" si="181"/>
        <v>0</v>
      </c>
      <c r="P175" s="667">
        <f t="shared" si="181"/>
        <v>0</v>
      </c>
      <c r="Q175" s="667">
        <f t="shared" si="181"/>
        <v>0</v>
      </c>
      <c r="R175" s="667">
        <f t="shared" si="181"/>
        <v>0</v>
      </c>
      <c r="S175" s="667">
        <f t="shared" si="181"/>
        <v>0</v>
      </c>
      <c r="T175" s="667">
        <f t="shared" si="181"/>
        <v>0</v>
      </c>
      <c r="U175" s="667">
        <f t="shared" si="181"/>
        <v>0</v>
      </c>
      <c r="V175" s="667">
        <f t="shared" si="181"/>
        <v>0</v>
      </c>
      <c r="W175" s="667">
        <f t="shared" si="181"/>
        <v>0</v>
      </c>
      <c r="X175" s="667">
        <f t="shared" si="181"/>
        <v>0</v>
      </c>
      <c r="Y175" s="667">
        <f t="shared" si="181"/>
        <v>0</v>
      </c>
      <c r="Z175" s="667">
        <f t="shared" si="181"/>
        <v>0</v>
      </c>
      <c r="AA175" s="667">
        <f t="shared" si="181"/>
        <v>0</v>
      </c>
      <c r="AB175" s="667">
        <f t="shared" si="181"/>
        <v>0</v>
      </c>
      <c r="AC175" s="667">
        <f t="shared" si="181"/>
        <v>0</v>
      </c>
      <c r="AD175" s="667">
        <f t="shared" si="181"/>
        <v>0</v>
      </c>
      <c r="AE175" s="667">
        <f t="shared" si="181"/>
        <v>0</v>
      </c>
      <c r="AF175" s="667">
        <f t="shared" si="181"/>
        <v>0</v>
      </c>
      <c r="AG175" s="667">
        <f t="shared" si="181"/>
        <v>0</v>
      </c>
      <c r="AH175" s="667">
        <f t="shared" si="181"/>
        <v>0</v>
      </c>
      <c r="AI175" s="667">
        <f t="shared" si="181"/>
        <v>0</v>
      </c>
      <c r="AJ175" s="667">
        <f t="shared" si="181"/>
        <v>10.011666666666667</v>
      </c>
      <c r="AK175" s="667">
        <f t="shared" si="181"/>
        <v>0</v>
      </c>
      <c r="AL175" s="667">
        <f t="shared" si="181"/>
        <v>0</v>
      </c>
      <c r="AM175" s="667">
        <f t="shared" si="181"/>
        <v>0</v>
      </c>
      <c r="AN175" s="667">
        <f t="shared" si="181"/>
        <v>0</v>
      </c>
      <c r="AO175" s="667">
        <f t="shared" si="181"/>
        <v>0</v>
      </c>
      <c r="AP175" s="667">
        <f t="shared" si="181"/>
        <v>0</v>
      </c>
      <c r="AQ175" s="667">
        <f t="shared" si="181"/>
        <v>9.6150000000000002</v>
      </c>
      <c r="AR175" s="667">
        <f t="shared" si="181"/>
        <v>0</v>
      </c>
      <c r="AS175" s="667">
        <f t="shared" si="181"/>
        <v>0</v>
      </c>
      <c r="AT175" s="667">
        <f t="shared" si="181"/>
        <v>0</v>
      </c>
      <c r="AU175" s="667">
        <f t="shared" si="181"/>
        <v>0</v>
      </c>
      <c r="AV175" s="667">
        <f t="shared" si="181"/>
        <v>0</v>
      </c>
      <c r="AW175" s="667">
        <f t="shared" si="181"/>
        <v>0</v>
      </c>
      <c r="AX175" s="667">
        <f t="shared" si="181"/>
        <v>11.678333333333333</v>
      </c>
      <c r="AY175" s="667">
        <f t="shared" si="181"/>
        <v>0</v>
      </c>
      <c r="AZ175" s="667">
        <f t="shared" si="181"/>
        <v>0</v>
      </c>
      <c r="BA175" s="667">
        <f t="shared" si="181"/>
        <v>0</v>
      </c>
      <c r="BB175" s="667">
        <f t="shared" si="181"/>
        <v>0</v>
      </c>
      <c r="BC175" s="667">
        <f t="shared" si="181"/>
        <v>0</v>
      </c>
      <c r="BD175" s="667">
        <f t="shared" si="181"/>
        <v>0</v>
      </c>
      <c r="BE175" s="667">
        <f t="shared" si="181"/>
        <v>0</v>
      </c>
      <c r="BF175" s="667">
        <f t="shared" si="181"/>
        <v>0</v>
      </c>
      <c r="BG175" s="667">
        <f t="shared" si="181"/>
        <v>0</v>
      </c>
      <c r="BH175" s="667">
        <f t="shared" si="181"/>
        <v>0</v>
      </c>
      <c r="BI175" s="667">
        <f t="shared" si="181"/>
        <v>0</v>
      </c>
      <c r="BJ175" s="667">
        <f t="shared" si="181"/>
        <v>0</v>
      </c>
      <c r="BK175" s="667">
        <f t="shared" si="181"/>
        <v>0</v>
      </c>
      <c r="BL175" s="667">
        <f t="shared" si="181"/>
        <v>1.7633333333333334</v>
      </c>
      <c r="BM175" s="667">
        <f t="shared" si="181"/>
        <v>0</v>
      </c>
      <c r="BN175" s="667">
        <f t="shared" si="181"/>
        <v>0</v>
      </c>
      <c r="BO175" s="667">
        <f t="shared" si="181"/>
        <v>0</v>
      </c>
      <c r="BP175" s="667">
        <f t="shared" si="181"/>
        <v>0</v>
      </c>
      <c r="BQ175" s="667">
        <f t="shared" ref="BQ175:CM175" si="182">SUBTOTAL(9,BQ176:BQ179)</f>
        <v>0</v>
      </c>
      <c r="BR175" s="667">
        <f t="shared" si="182"/>
        <v>0</v>
      </c>
      <c r="BS175" s="667">
        <f t="shared" si="182"/>
        <v>0</v>
      </c>
      <c r="BT175" s="667">
        <f t="shared" si="182"/>
        <v>0</v>
      </c>
      <c r="BU175" s="667">
        <f t="shared" si="182"/>
        <v>0</v>
      </c>
      <c r="BV175" s="667">
        <f t="shared" si="182"/>
        <v>0</v>
      </c>
      <c r="BW175" s="667">
        <f t="shared" si="182"/>
        <v>0</v>
      </c>
      <c r="BX175" s="667">
        <f t="shared" si="182"/>
        <v>0</v>
      </c>
      <c r="BY175" s="667">
        <f t="shared" si="182"/>
        <v>0</v>
      </c>
      <c r="BZ175" s="667">
        <f t="shared" si="182"/>
        <v>0</v>
      </c>
      <c r="CA175" s="667">
        <f t="shared" si="182"/>
        <v>0</v>
      </c>
      <c r="CB175" s="667">
        <f t="shared" si="182"/>
        <v>0</v>
      </c>
      <c r="CC175" s="667">
        <f t="shared" si="182"/>
        <v>0</v>
      </c>
      <c r="CD175" s="667">
        <f t="shared" si="182"/>
        <v>0</v>
      </c>
      <c r="CE175" s="667">
        <f t="shared" si="182"/>
        <v>0</v>
      </c>
      <c r="CF175" s="667">
        <f t="shared" si="182"/>
        <v>0</v>
      </c>
      <c r="CG175" s="667">
        <f t="shared" si="182"/>
        <v>0</v>
      </c>
      <c r="CH175" s="667">
        <f t="shared" si="182"/>
        <v>0</v>
      </c>
      <c r="CI175" s="667">
        <f t="shared" si="182"/>
        <v>0</v>
      </c>
      <c r="CJ175" s="667">
        <f t="shared" si="182"/>
        <v>0</v>
      </c>
      <c r="CK175" s="667">
        <f t="shared" si="182"/>
        <v>0</v>
      </c>
      <c r="CL175" s="667">
        <f t="shared" si="182"/>
        <v>0</v>
      </c>
      <c r="CM175" s="667">
        <f t="shared" si="182"/>
        <v>0</v>
      </c>
      <c r="CN175" s="667">
        <f t="shared" ref="CN175:CZ175" si="183">SUBTOTAL(9,CN176:CN179)</f>
        <v>23.45333333333333</v>
      </c>
      <c r="CO175" s="667">
        <f t="shared" si="183"/>
        <v>0</v>
      </c>
      <c r="CP175" s="667">
        <f t="shared" si="183"/>
        <v>0</v>
      </c>
      <c r="CQ175" s="667">
        <f t="shared" si="183"/>
        <v>0</v>
      </c>
      <c r="CR175" s="667">
        <f t="shared" si="183"/>
        <v>0</v>
      </c>
      <c r="CS175" s="667">
        <f t="shared" si="183"/>
        <v>0</v>
      </c>
      <c r="CT175" s="667">
        <f t="shared" si="183"/>
        <v>0</v>
      </c>
      <c r="CU175" s="667">
        <f t="shared" si="183"/>
        <v>9.6150000000000002</v>
      </c>
      <c r="CV175" s="667">
        <f t="shared" si="183"/>
        <v>0</v>
      </c>
      <c r="CW175" s="667">
        <f t="shared" si="183"/>
        <v>0</v>
      </c>
      <c r="CX175" s="667">
        <f t="shared" si="183"/>
        <v>0</v>
      </c>
      <c r="CY175" s="667">
        <f t="shared" si="183"/>
        <v>0</v>
      </c>
      <c r="CZ175" s="667">
        <f t="shared" si="183"/>
        <v>0</v>
      </c>
      <c r="DA175" s="662" t="s">
        <v>180</v>
      </c>
    </row>
    <row r="176" spans="2:105" ht="33" customHeight="1" x14ac:dyDescent="0.25">
      <c r="B176" s="67" t="s">
        <v>174</v>
      </c>
      <c r="C176" s="313" t="s">
        <v>1499</v>
      </c>
      <c r="D176" s="67" t="s">
        <v>1627</v>
      </c>
      <c r="E176" s="169">
        <f>'3'!AN175</f>
        <v>2.16</v>
      </c>
      <c r="F176" s="169">
        <f>'3'!AO175</f>
        <v>0</v>
      </c>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69">
        <f>'3'!AF175</f>
        <v>2.16</v>
      </c>
      <c r="AK176" s="173"/>
      <c r="AL176" s="173"/>
      <c r="AM176" s="173"/>
      <c r="AN176" s="173"/>
      <c r="AO176" s="173"/>
      <c r="AP176" s="173"/>
      <c r="AQ176" s="169">
        <f>'3'!AG175</f>
        <v>0</v>
      </c>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69">
        <f>V176+AJ176+AX176+BL176+BZ176</f>
        <v>2.16</v>
      </c>
      <c r="CO176" s="173"/>
      <c r="CP176" s="173"/>
      <c r="CQ176" s="173"/>
      <c r="CR176" s="173"/>
      <c r="CS176" s="173"/>
      <c r="CT176" s="173"/>
      <c r="CU176" s="169">
        <f>AC176+AQ176+BE176+BS176+CG176</f>
        <v>0</v>
      </c>
      <c r="CV176" s="173"/>
      <c r="CW176" s="173"/>
      <c r="CX176" s="173"/>
      <c r="CY176" s="173"/>
      <c r="CZ176" s="173"/>
      <c r="DA176" s="173">
        <f>'3'!AP175</f>
        <v>0</v>
      </c>
    </row>
    <row r="177" spans="2:105" ht="33" customHeight="1" x14ac:dyDescent="0.25">
      <c r="B177" s="67" t="s">
        <v>174</v>
      </c>
      <c r="C177" s="313" t="s">
        <v>1498</v>
      </c>
      <c r="D177" s="67" t="s">
        <v>1628</v>
      </c>
      <c r="E177" s="169">
        <f>'3'!AN176</f>
        <v>7.8516666666666675</v>
      </c>
      <c r="F177" s="169">
        <f>'3'!AO176</f>
        <v>7.8516666666666675</v>
      </c>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69">
        <f>'3'!AF176</f>
        <v>7.8516666666666675</v>
      </c>
      <c r="AK177" s="173"/>
      <c r="AL177" s="173"/>
      <c r="AM177" s="173"/>
      <c r="AN177" s="173"/>
      <c r="AO177" s="173"/>
      <c r="AP177" s="173"/>
      <c r="AQ177" s="169">
        <f>'3'!AG176</f>
        <v>7.8516666666666675</v>
      </c>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69">
        <f>V177+AJ177+AX177+BL177+BZ177</f>
        <v>7.8516666666666675</v>
      </c>
      <c r="CO177" s="173"/>
      <c r="CP177" s="173"/>
      <c r="CQ177" s="173"/>
      <c r="CR177" s="173"/>
      <c r="CS177" s="173"/>
      <c r="CT177" s="173"/>
      <c r="CU177" s="169">
        <f>AC177+AQ177+BE177+BS177+CG177</f>
        <v>7.8516666666666675</v>
      </c>
      <c r="CV177" s="173"/>
      <c r="CW177" s="173"/>
      <c r="CX177" s="173"/>
      <c r="CY177" s="173"/>
      <c r="CZ177" s="173"/>
      <c r="DA177" s="173" t="str">
        <f>'3'!AP176</f>
        <v>Оставлено без изменения</v>
      </c>
    </row>
    <row r="178" spans="2:105" ht="33" customHeight="1" x14ac:dyDescent="0.25">
      <c r="B178" s="67" t="s">
        <v>174</v>
      </c>
      <c r="C178" s="313" t="s">
        <v>1438</v>
      </c>
      <c r="D178" s="67" t="s">
        <v>1636</v>
      </c>
      <c r="E178" s="169">
        <f>'3'!AN177</f>
        <v>11.678333333333333</v>
      </c>
      <c r="F178" s="169">
        <f>'3'!AO177</f>
        <v>0</v>
      </c>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69">
        <f>'3'!AF177</f>
        <v>0</v>
      </c>
      <c r="AK178" s="173"/>
      <c r="AL178" s="173"/>
      <c r="AM178" s="173"/>
      <c r="AN178" s="173"/>
      <c r="AO178" s="173"/>
      <c r="AP178" s="173"/>
      <c r="AQ178" s="169">
        <f>'3'!AG177</f>
        <v>0</v>
      </c>
      <c r="AR178" s="173"/>
      <c r="AS178" s="173"/>
      <c r="AT178" s="173"/>
      <c r="AU178" s="173"/>
      <c r="AV178" s="173"/>
      <c r="AW178" s="173"/>
      <c r="AX178" s="169">
        <f>'3'!AH177</f>
        <v>11.678333333333333</v>
      </c>
      <c r="AY178" s="173"/>
      <c r="AZ178" s="173"/>
      <c r="BA178" s="173"/>
      <c r="BB178" s="173"/>
      <c r="BC178" s="173"/>
      <c r="BD178" s="173"/>
      <c r="BE178" s="169">
        <f>'3'!AI177</f>
        <v>0</v>
      </c>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c r="CG178" s="173"/>
      <c r="CH178" s="173"/>
      <c r="CI178" s="173"/>
      <c r="CJ178" s="173"/>
      <c r="CK178" s="173"/>
      <c r="CL178" s="173"/>
      <c r="CM178" s="173"/>
      <c r="CN178" s="169">
        <f>V178+AJ178+AX178+BL178+BZ178</f>
        <v>11.678333333333333</v>
      </c>
      <c r="CO178" s="173"/>
      <c r="CP178" s="173"/>
      <c r="CQ178" s="173"/>
      <c r="CR178" s="173"/>
      <c r="CS178" s="173"/>
      <c r="CT178" s="173"/>
      <c r="CU178" s="169">
        <f>AC178+AQ178+BE178+BS178+CG178</f>
        <v>0</v>
      </c>
      <c r="CV178" s="173"/>
      <c r="CW178" s="173"/>
      <c r="CX178" s="173"/>
      <c r="CY178" s="173"/>
      <c r="CZ178" s="173"/>
      <c r="DA178" s="173" t="str">
        <f>'3'!AP177</f>
        <v>Перемещение по годам</v>
      </c>
    </row>
    <row r="179" spans="2:105" ht="33" customHeight="1" x14ac:dyDescent="0.25">
      <c r="B179" s="67" t="s">
        <v>174</v>
      </c>
      <c r="C179" s="313" t="s">
        <v>1505</v>
      </c>
      <c r="D179" s="67" t="s">
        <v>1640</v>
      </c>
      <c r="E179" s="169">
        <f>'3'!AN178</f>
        <v>1.7633333333333334</v>
      </c>
      <c r="F179" s="169">
        <f>'3'!AO178</f>
        <v>1.7633333333333334</v>
      </c>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69">
        <f>'3'!AF178</f>
        <v>0</v>
      </c>
      <c r="AK179" s="173"/>
      <c r="AL179" s="173"/>
      <c r="AM179" s="173"/>
      <c r="AN179" s="173"/>
      <c r="AO179" s="173"/>
      <c r="AP179" s="173"/>
      <c r="AQ179" s="169">
        <f>'3'!AG178</f>
        <v>1.7633333333333334</v>
      </c>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69">
        <f>'3'!AJ178</f>
        <v>1.7633333333333334</v>
      </c>
      <c r="BM179" s="173"/>
      <c r="BN179" s="173"/>
      <c r="BO179" s="173"/>
      <c r="BP179" s="173"/>
      <c r="BQ179" s="173"/>
      <c r="BR179" s="173"/>
      <c r="BS179" s="169">
        <f>'3'!AK178</f>
        <v>0</v>
      </c>
      <c r="BT179" s="173"/>
      <c r="BU179" s="173"/>
      <c r="BV179" s="173"/>
      <c r="BW179" s="173"/>
      <c r="BX179" s="173"/>
      <c r="BY179" s="173"/>
      <c r="BZ179" s="173"/>
      <c r="CA179" s="173"/>
      <c r="CB179" s="173"/>
      <c r="CC179" s="173"/>
      <c r="CD179" s="173"/>
      <c r="CE179" s="173"/>
      <c r="CF179" s="173"/>
      <c r="CG179" s="173"/>
      <c r="CH179" s="173"/>
      <c r="CI179" s="173"/>
      <c r="CJ179" s="173"/>
      <c r="CK179" s="173"/>
      <c r="CL179" s="173"/>
      <c r="CM179" s="173"/>
      <c r="CN179" s="169">
        <f>V179+AJ179+AX179+BL179+BZ179</f>
        <v>1.7633333333333334</v>
      </c>
      <c r="CO179" s="173"/>
      <c r="CP179" s="173"/>
      <c r="CQ179" s="173"/>
      <c r="CR179" s="173"/>
      <c r="CS179" s="173"/>
      <c r="CT179" s="173"/>
      <c r="CU179" s="169">
        <f>AC179+AQ179+BE179+BS179+CG179</f>
        <v>1.7633333333333334</v>
      </c>
      <c r="CV179" s="173"/>
      <c r="CW179" s="173"/>
      <c r="CX179" s="173"/>
      <c r="CY179" s="173"/>
      <c r="CZ179" s="173"/>
      <c r="DA179" s="173" t="str">
        <f>'3'!AP178</f>
        <v>Перемещение по годам</v>
      </c>
    </row>
  </sheetData>
  <sheetProtection formatCells="0" formatColumns="0" formatRows="0" insertColumns="0" insertRows="0" insertHyperlinks="0" deleteColumns="0" deleteRows="0" sort="0" autoFilter="0" pivotTables="0"/>
  <mergeCells count="55">
    <mergeCell ref="BY16:CL16"/>
    <mergeCell ref="BY17:CE17"/>
    <mergeCell ref="CF17:CL17"/>
    <mergeCell ref="BZ18:CE18"/>
    <mergeCell ref="CG18:CL18"/>
    <mergeCell ref="BK16:BX16"/>
    <mergeCell ref="BK17:BQ17"/>
    <mergeCell ref="BR17:BX17"/>
    <mergeCell ref="BL18:BQ18"/>
    <mergeCell ref="BS18:BX18"/>
    <mergeCell ref="B13:CY13"/>
    <mergeCell ref="CY2:DA2"/>
    <mergeCell ref="CZ3:DA3"/>
    <mergeCell ref="B4:DA4"/>
    <mergeCell ref="B5:AH5"/>
    <mergeCell ref="B6:DA6"/>
    <mergeCell ref="B7:DA7"/>
    <mergeCell ref="B8:AH8"/>
    <mergeCell ref="B9:DA9"/>
    <mergeCell ref="B10:AH10"/>
    <mergeCell ref="B11:DA11"/>
    <mergeCell ref="B12:DA12"/>
    <mergeCell ref="B15:B19"/>
    <mergeCell ref="C15:C19"/>
    <mergeCell ref="D15:D19"/>
    <mergeCell ref="E15:F17"/>
    <mergeCell ref="G15:T16"/>
    <mergeCell ref="DA15:DA19"/>
    <mergeCell ref="U16:AH16"/>
    <mergeCell ref="AI16:AV16"/>
    <mergeCell ref="AW16:BJ16"/>
    <mergeCell ref="CM16:CZ16"/>
    <mergeCell ref="U17:AA17"/>
    <mergeCell ref="AB17:AH17"/>
    <mergeCell ref="AI17:AO17"/>
    <mergeCell ref="U15:CZ15"/>
    <mergeCell ref="AP17:AV17"/>
    <mergeCell ref="AW17:BC17"/>
    <mergeCell ref="BD17:BJ17"/>
    <mergeCell ref="CM17:CS17"/>
    <mergeCell ref="BE18:BJ18"/>
    <mergeCell ref="CN18:CS18"/>
    <mergeCell ref="CU18:CZ18"/>
    <mergeCell ref="CT17:CZ17"/>
    <mergeCell ref="E18:E19"/>
    <mergeCell ref="F18:F19"/>
    <mergeCell ref="H18:M18"/>
    <mergeCell ref="O18:T18"/>
    <mergeCell ref="V18:AA18"/>
    <mergeCell ref="AC18:AH18"/>
    <mergeCell ref="AJ18:AO18"/>
    <mergeCell ref="AQ18:AV18"/>
    <mergeCell ref="AX18:BC18"/>
    <mergeCell ref="G17:M17"/>
    <mergeCell ref="N17:T17"/>
  </mergeCells>
  <phoneticPr fontId="68" type="noConversion"/>
  <conditionalFormatting sqref="AI36:AV37 AI41:AV41 G38:CL39 V21:CL23 AB28:CL29 G30:CL30 V26:CL27 AI24:CL24 AJ25:CL25 AI82:AI83 AI31:AV31 BD82:BD83 CT61:CZ61 G42:CZ43 G35:CZ35 CM28:CZ30 G60:CS61 CM57:DA57 AI59:AV59 E35:F39 G63:CZ65 U79:U83 DA44:DA45 E58:CZ58 E40:DA40 W79:AI81 E32:T34 AI34:CZ34 CU82:CZ86 AI32:DA33 E87:CZ87 U77:AI77 E82:G86 I84:U86 W84:AI86 AJ82:AX86 AY84:CM86 CO84:CS86 CN82:CN86 AK77:CM77 AJ76:AJ81 AK79:CM81 U75:CZ75 CM51:CZ56 CR79:CT81 CR77:CT77 CV77:CZ77 CV79:CZ81 G68:DA70 E45:CZ50 E71:CZ74 CU76:CU81 CN76:CQ81 E67:CZ67 E51:CL57">
    <cfRule type="cellIs" dxfId="2906" priority="416" operator="equal">
      <formula>0</formula>
    </cfRule>
  </conditionalFormatting>
  <conditionalFormatting sqref="E59:F60 AI36:AV37 AI41:AV41 G38:CL39 E61:CZ65 AI82:AI83 AI31:AV34 BD82:BD83 G35:CZ35 G42:CZ43 G60:CS60 CM57:DA57 E41:F43 AI59:AV59 E32:F39 U79:U83 E58:CZ58 E40:DA40 W79:AI81 CU82:CZ86 U77:AI77 G76:AI76 E82:G86 I84:U86 W84:AI86 AJ82:AX86 G78:AI78 AY84:CM86 CO84:CS86 E87:CZ88 CN82:CN86 U75:CZ75 CM51:CZ56 E66:DA66 E75:F81 E68:DA70 E44:DA45 E46:CZ50 E71:CZ74 AJ76:CZ81 E67:CZ67 E51:CL57">
    <cfRule type="containsText" dxfId="2905" priority="415" operator="containsText" text="Наименование инвестиционного проекта">
      <formula>NOT(ISERROR(SEARCH("Наименование инвестиционного проекта",E31)))</formula>
    </cfRule>
  </conditionalFormatting>
  <conditionalFormatting sqref="E59:F61 E21:F27 G29:AA29 E28:AA28 E29:F31 E41:F43 G24:AI24 E63:F65 E62:CZ62 E68:F70 G76:AI76 G78:AI78 E88:CZ88 AK78:CM78 AK76:CM76 CR76:CT76 CR78:CT78 E66:DA66 E75:F86 CV78:CZ78 CV76:CZ76 AX77 BE77 E44:DA44 E45:CZ45">
    <cfRule type="cellIs" dxfId="2904" priority="414" operator="equal">
      <formula>0</formula>
    </cfRule>
  </conditionalFormatting>
  <conditionalFormatting sqref="E21:F27 E29:F31 G29:AA29 E28:AA28 V21:CL23 AB28:CL29 G30:CL30 DA32:DA33 V26:CL27 AJ25:CL25 G24:CL24 AI82:AI83 BD82:BD83 CM28:CZ30 E82:G83 U82:U83 E40:DA40 AQ84:AQ86 AK82:AW83">
    <cfRule type="cellIs" dxfId="2903" priority="395" operator="equal">
      <formula>0</formula>
    </cfRule>
    <cfRule type="cellIs" dxfId="2902" priority="396" operator="equal">
      <formula>0</formula>
    </cfRule>
  </conditionalFormatting>
  <conditionalFormatting sqref="E21:F27 G29:AA29 E28:AA28 AI36:AV37 AI41:AV41 G38:CL39 V21:CL23 AB28:CL29 G30:CL30 E29:F31 V26:CL27 AJ25:CL25 G24:CL24 E32:T34 AI82:AI83 AI31:AV31 BD82:BD83 CT61:CZ61 G35:CZ35 G42:CZ43 CM28:CZ30 G60:CS61 CM57:DA57 AI59:AV59 E35:F39 E62:CZ65 U79:U83 DA44:DA45 E59:F61 E58:CZ58 E41:F43 E40:DA40 W79:AI81 AI34:CZ34 CU82:CZ86 AI32:DA33 G87:CZ87 U77:AI77 G76:AI76 G82:G86 I84:U86 W84:AI86 AJ82:AX86 G78:AI78 AY84:CM86 CO84:CS86 E88:CZ88 CN82:CN86 U75:CZ75 CM51:CZ56 E66:DA66 E75:F87 E68:DA70 E44:CZ50 E71:CZ74 AJ76:CZ81 E67:CZ67 E51:CL57">
    <cfRule type="cellIs" dxfId="2901" priority="394" operator="equal">
      <formula>0</formula>
    </cfRule>
  </conditionalFormatting>
  <conditionalFormatting sqref="E21:F27 G29:AA29 E28:AA28 AI36:AV37 AI41:AV41 G38:CL39 V21:CL23 AB28:CL29 G30:CL30 E29:F31 V26:CL27 AJ25:CL25 G24:CL24 E32:T34 AI82:AI83 AI31:AV31 BD82:BD83 CT61:CZ61 G35:CZ35 G42:CZ43 CM28:CZ30 G60:CS61 CM57:DA57 AI59:AV59 E35:F39 E62:CZ65 U79:U83 DA44:DA45 E59:F61 E58:CZ58 E41:F43 E40:DA40 W79:AI81 AI34:CZ34 CU82:CZ86 AI32:DA33 G87:CZ87 U77:AI77 G76:AI76 G82:G86 I84:U86 W84:AI86 AJ82:AX86 G78:AI78 AY84:CM86 CO84:CS86 E88:CZ88 CN82:CN86 U75:CZ75 CM51:CZ56 E66:DA66 E75:F87 E68:DA70 E44:CZ50 E71:CZ74 AJ76:CZ81 E67:CZ67 E51:CL57">
    <cfRule type="cellIs" dxfId="2900" priority="393" operator="equal">
      <formula>0</formula>
    </cfRule>
  </conditionalFormatting>
  <conditionalFormatting sqref="CM38:DA39">
    <cfRule type="containsText" dxfId="2899" priority="358" operator="containsText" text="Наименование инвестиционного проекта">
      <formula>NOT(ISERROR(SEARCH("Наименование инвестиционного проекта",CM38)))</formula>
    </cfRule>
  </conditionalFormatting>
  <conditionalFormatting sqref="CM38:DA39">
    <cfRule type="cellIs" dxfId="2898" priority="357" operator="equal">
      <formula>0</formula>
    </cfRule>
  </conditionalFormatting>
  <conditionalFormatting sqref="G22:T23 DA22:DA27 G25:T27">
    <cfRule type="cellIs" dxfId="2897" priority="387" operator="equal">
      <formula>0</formula>
    </cfRule>
  </conditionalFormatting>
  <conditionalFormatting sqref="G22:T23 DA22:DA27 G25:T27">
    <cfRule type="cellIs" dxfId="2896" priority="385" operator="equal">
      <formula>0</formula>
    </cfRule>
    <cfRule type="cellIs" dxfId="2895" priority="386" operator="equal">
      <formula>0</formula>
    </cfRule>
  </conditionalFormatting>
  <conditionalFormatting sqref="G22:T23 DA22:DA27 G25:T27">
    <cfRule type="cellIs" dxfId="2894" priority="384" operator="equal">
      <formula>0</formula>
    </cfRule>
  </conditionalFormatting>
  <conditionalFormatting sqref="G22:T23 DA22:DA27 G25:T27">
    <cfRule type="cellIs" dxfId="2893" priority="383" operator="equal">
      <formula>0</formula>
    </cfRule>
  </conditionalFormatting>
  <conditionalFormatting sqref="G21:T21 CM21:DA21">
    <cfRule type="cellIs" dxfId="2892" priority="382" operator="equal">
      <formula>0</formula>
    </cfRule>
  </conditionalFormatting>
  <conditionalFormatting sqref="G21:T21 CM21:DA21">
    <cfRule type="cellIs" dxfId="2891" priority="380" operator="equal">
      <formula>0</formula>
    </cfRule>
    <cfRule type="cellIs" dxfId="2890" priority="381" operator="equal">
      <formula>0</formula>
    </cfRule>
  </conditionalFormatting>
  <conditionalFormatting sqref="G21:T21 CM21:DA21">
    <cfRule type="cellIs" dxfId="2889" priority="379" operator="equal">
      <formula>0</formula>
    </cfRule>
  </conditionalFormatting>
  <conditionalFormatting sqref="G21:T21 CM21:DA21">
    <cfRule type="cellIs" dxfId="2888" priority="378" operator="equal">
      <formula>0</formula>
    </cfRule>
  </conditionalFormatting>
  <conditionalFormatting sqref="DA28:DA30">
    <cfRule type="cellIs" dxfId="2887" priority="377" operator="equal">
      <formula>0</formula>
    </cfRule>
  </conditionalFormatting>
  <conditionalFormatting sqref="DA28:DA30">
    <cfRule type="cellIs" dxfId="2886" priority="375" operator="equal">
      <formula>0</formula>
    </cfRule>
    <cfRule type="cellIs" dxfId="2885" priority="376" operator="equal">
      <formula>0</formula>
    </cfRule>
  </conditionalFormatting>
  <conditionalFormatting sqref="DA28:DA30">
    <cfRule type="cellIs" dxfId="2884" priority="374" operator="equal">
      <formula>0</formula>
    </cfRule>
  </conditionalFormatting>
  <conditionalFormatting sqref="DA28:DA30">
    <cfRule type="cellIs" dxfId="2883" priority="373" operator="equal">
      <formula>0</formula>
    </cfRule>
  </conditionalFormatting>
  <conditionalFormatting sqref="G32:T34 AW34:CZ34 AI33:CT33 AW32:DA33">
    <cfRule type="containsText" dxfId="2882" priority="372" operator="containsText" text="Наименование инвестиционного проекта">
      <formula>NOT(ISERROR(SEARCH("Наименование инвестиционного проекта",G32)))</formula>
    </cfRule>
  </conditionalFormatting>
  <conditionalFormatting sqref="G31 AW31 DA31">
    <cfRule type="cellIs" dxfId="2881" priority="371" operator="equal">
      <formula>0</formula>
    </cfRule>
  </conditionalFormatting>
  <conditionalFormatting sqref="G31 AW31 DA31">
    <cfRule type="cellIs" dxfId="2880" priority="369" operator="equal">
      <formula>0</formula>
    </cfRule>
    <cfRule type="cellIs" dxfId="2879" priority="370" operator="equal">
      <formula>0</formula>
    </cfRule>
  </conditionalFormatting>
  <conditionalFormatting sqref="G31 AW31 DA31">
    <cfRule type="cellIs" dxfId="2878" priority="368" operator="equal">
      <formula>0</formula>
    </cfRule>
  </conditionalFormatting>
  <conditionalFormatting sqref="G31 AW31 DA31">
    <cfRule type="cellIs" dxfId="2877" priority="367" operator="equal">
      <formula>0</formula>
    </cfRule>
  </conditionalFormatting>
  <conditionalFormatting sqref="DA35">
    <cfRule type="containsText" dxfId="2876" priority="366" operator="containsText" text="Наименование инвестиционного проекта">
      <formula>NOT(ISERROR(SEARCH("Наименование инвестиционного проекта",DA35)))</formula>
    </cfRule>
  </conditionalFormatting>
  <conditionalFormatting sqref="DA35">
    <cfRule type="cellIs" dxfId="2875" priority="365" operator="equal">
      <formula>0</formula>
    </cfRule>
  </conditionalFormatting>
  <conditionalFormatting sqref="DA35">
    <cfRule type="cellIs" dxfId="2874" priority="364" operator="equal">
      <formula>0</formula>
    </cfRule>
  </conditionalFormatting>
  <conditionalFormatting sqref="DA35">
    <cfRule type="cellIs" dxfId="2873" priority="363" operator="equal">
      <formula>0</formula>
    </cfRule>
  </conditionalFormatting>
  <conditionalFormatting sqref="G36:T37 AW36:DA37">
    <cfRule type="containsText" dxfId="2872" priority="362" operator="containsText" text="Наименование инвестиционного проекта">
      <formula>NOT(ISERROR(SEARCH("Наименование инвестиционного проекта",G36)))</formula>
    </cfRule>
  </conditionalFormatting>
  <conditionalFormatting sqref="G36:T37 AW36:DA37">
    <cfRule type="cellIs" dxfId="2871" priority="361" operator="equal">
      <formula>0</formula>
    </cfRule>
  </conditionalFormatting>
  <conditionalFormatting sqref="G36:T37 AW36:DA37">
    <cfRule type="cellIs" dxfId="2870" priority="360" operator="equal">
      <formula>0</formula>
    </cfRule>
  </conditionalFormatting>
  <conditionalFormatting sqref="G36:T37 AW36:DA37">
    <cfRule type="cellIs" dxfId="2869" priority="359" operator="equal">
      <formula>0</formula>
    </cfRule>
  </conditionalFormatting>
  <conditionalFormatting sqref="CM38:DA39">
    <cfRule type="cellIs" dxfId="2868" priority="354" operator="equal">
      <formula>0</formula>
    </cfRule>
  </conditionalFormatting>
  <conditionalFormatting sqref="CM38:DA39">
    <cfRule type="cellIs" dxfId="2867" priority="353" operator="equal">
      <formula>0</formula>
    </cfRule>
  </conditionalFormatting>
  <conditionalFormatting sqref="DA42:DA43">
    <cfRule type="containsText" dxfId="2866" priority="352" operator="containsText" text="Наименование инвестиционного проекта">
      <formula>NOT(ISERROR(SEARCH("Наименование инвестиционного проекта",DA42)))</formula>
    </cfRule>
  </conditionalFormatting>
  <conditionalFormatting sqref="DA42:DA43">
    <cfRule type="cellIs" dxfId="2865" priority="351" operator="equal">
      <formula>0</formula>
    </cfRule>
  </conditionalFormatting>
  <conditionalFormatting sqref="DA42:DA43">
    <cfRule type="cellIs" dxfId="2864" priority="350" operator="equal">
      <formula>0</formula>
    </cfRule>
  </conditionalFormatting>
  <conditionalFormatting sqref="DA42:DA43">
    <cfRule type="cellIs" dxfId="2863" priority="349" operator="equal">
      <formula>0</formula>
    </cfRule>
  </conditionalFormatting>
  <conditionalFormatting sqref="DA58">
    <cfRule type="containsText" dxfId="2862" priority="344" operator="containsText" text="Наименование инвестиционного проекта">
      <formula>NOT(ISERROR(SEARCH("Наименование инвестиционного проекта",DA58)))</formula>
    </cfRule>
  </conditionalFormatting>
  <conditionalFormatting sqref="DA58">
    <cfRule type="cellIs" dxfId="2861" priority="343" operator="equal">
      <formula>0</formula>
    </cfRule>
  </conditionalFormatting>
  <conditionalFormatting sqref="DA58">
    <cfRule type="cellIs" dxfId="2860" priority="342" operator="equal">
      <formula>0</formula>
    </cfRule>
  </conditionalFormatting>
  <conditionalFormatting sqref="DA58">
    <cfRule type="cellIs" dxfId="2859" priority="341" operator="equal">
      <formula>0</formula>
    </cfRule>
  </conditionalFormatting>
  <conditionalFormatting sqref="G59:T59 DA59">
    <cfRule type="containsText" dxfId="2858" priority="340" operator="containsText" text="Наименование инвестиционного проекта">
      <formula>NOT(ISERROR(SEARCH("Наименование инвестиционного проекта",G59)))</formula>
    </cfRule>
  </conditionalFormatting>
  <conditionalFormatting sqref="G59:T59 DA59">
    <cfRule type="cellIs" dxfId="2857" priority="339" operator="equal">
      <formula>0</formula>
    </cfRule>
  </conditionalFormatting>
  <conditionalFormatting sqref="G59:T59 DA59">
    <cfRule type="cellIs" dxfId="2856" priority="338" operator="equal">
      <formula>0</formula>
    </cfRule>
  </conditionalFormatting>
  <conditionalFormatting sqref="G59:T59 DA59">
    <cfRule type="cellIs" dxfId="2855" priority="337" operator="equal">
      <formula>0</formula>
    </cfRule>
  </conditionalFormatting>
  <conditionalFormatting sqref="DA60">
    <cfRule type="containsText" dxfId="2854" priority="336" operator="containsText" text="Наименование инвестиционного проекта">
      <formula>NOT(ISERROR(SEARCH("Наименование инвестиционного проекта",DA60)))</formula>
    </cfRule>
  </conditionalFormatting>
  <conditionalFormatting sqref="DA60">
    <cfRule type="cellIs" dxfId="2853" priority="335" operator="equal">
      <formula>0</formula>
    </cfRule>
  </conditionalFormatting>
  <conditionalFormatting sqref="DA60">
    <cfRule type="cellIs" dxfId="2852" priority="334" operator="equal">
      <formula>0</formula>
    </cfRule>
  </conditionalFormatting>
  <conditionalFormatting sqref="DA60">
    <cfRule type="cellIs" dxfId="2851" priority="333" operator="equal">
      <formula>0</formula>
    </cfRule>
  </conditionalFormatting>
  <conditionalFormatting sqref="DA61:DA62">
    <cfRule type="containsText" dxfId="2850" priority="332" operator="containsText" text="Наименование инвестиционного проекта">
      <formula>NOT(ISERROR(SEARCH("Наименование инвестиционного проекта",DA61)))</formula>
    </cfRule>
  </conditionalFormatting>
  <conditionalFormatting sqref="DA61:DA62">
    <cfRule type="cellIs" dxfId="2849" priority="331" operator="equal">
      <formula>0</formula>
    </cfRule>
  </conditionalFormatting>
  <conditionalFormatting sqref="DA61:DA62">
    <cfRule type="cellIs" dxfId="2848" priority="330" operator="equal">
      <formula>0</formula>
    </cfRule>
  </conditionalFormatting>
  <conditionalFormatting sqref="DA61:DA62">
    <cfRule type="cellIs" dxfId="2847" priority="329" operator="equal">
      <formula>0</formula>
    </cfRule>
  </conditionalFormatting>
  <conditionalFormatting sqref="DA65 DA67">
    <cfRule type="containsText" dxfId="2846" priority="328" operator="containsText" text="Наименование инвестиционного проекта">
      <formula>NOT(ISERROR(SEARCH("Наименование инвестиционного проекта",DA65)))</formula>
    </cfRule>
  </conditionalFormatting>
  <conditionalFormatting sqref="DA65 DA67">
    <cfRule type="cellIs" dxfId="2845" priority="327" operator="equal">
      <formula>0</formula>
    </cfRule>
  </conditionalFormatting>
  <conditionalFormatting sqref="DA65 DA67">
    <cfRule type="cellIs" dxfId="2844" priority="326" operator="equal">
      <formula>0</formula>
    </cfRule>
  </conditionalFormatting>
  <conditionalFormatting sqref="DA65 DA67">
    <cfRule type="cellIs" dxfId="2843" priority="325" operator="equal">
      <formula>0</formula>
    </cfRule>
  </conditionalFormatting>
  <conditionalFormatting sqref="M77 T77">
    <cfRule type="containsText" dxfId="2842" priority="324" operator="containsText" text="Наименование инвестиционного проекта">
      <formula>NOT(ISERROR(SEARCH("Наименование инвестиционного проекта",M77)))</formula>
    </cfRule>
  </conditionalFormatting>
  <conditionalFormatting sqref="M77 T77">
    <cfRule type="cellIs" dxfId="2841" priority="323" operator="equal">
      <formula>0</formula>
    </cfRule>
  </conditionalFormatting>
  <conditionalFormatting sqref="M77 T77">
    <cfRule type="cellIs" dxfId="2840" priority="322" operator="equal">
      <formula>0</formula>
    </cfRule>
  </conditionalFormatting>
  <conditionalFormatting sqref="M77 T77">
    <cfRule type="cellIs" dxfId="2839" priority="321" operator="equal">
      <formula>0</formula>
    </cfRule>
  </conditionalFormatting>
  <conditionalFormatting sqref="G41:T41 DA41">
    <cfRule type="containsText" dxfId="2838" priority="320" operator="containsText" text="Наименование инвестиционного проекта">
      <formula>NOT(ISERROR(SEARCH("Наименование инвестиционного проекта",G41)))</formula>
    </cfRule>
  </conditionalFormatting>
  <conditionalFormatting sqref="G41:T41 DA41">
    <cfRule type="cellIs" dxfId="2837" priority="319" operator="equal">
      <formula>0</formula>
    </cfRule>
  </conditionalFormatting>
  <conditionalFormatting sqref="G41:T41 DA41">
    <cfRule type="cellIs" dxfId="2836" priority="318" operator="equal">
      <formula>0</formula>
    </cfRule>
  </conditionalFormatting>
  <conditionalFormatting sqref="G41:T41 DA41">
    <cfRule type="cellIs" dxfId="2835" priority="317" operator="equal">
      <formula>0</formula>
    </cfRule>
  </conditionalFormatting>
  <conditionalFormatting sqref="U32:AH34">
    <cfRule type="containsText" dxfId="2834" priority="312" operator="containsText" text="Наименование инвестиционного проекта">
      <formula>NOT(ISERROR(SEARCH("Наименование инвестиционного проекта",U32)))</formula>
    </cfRule>
  </conditionalFormatting>
  <conditionalFormatting sqref="U32:AH34">
    <cfRule type="cellIs" dxfId="2833" priority="311" operator="equal">
      <formula>0</formula>
    </cfRule>
  </conditionalFormatting>
  <conditionalFormatting sqref="U32:AH34">
    <cfRule type="cellIs" dxfId="2832" priority="310" operator="equal">
      <formula>0</formula>
    </cfRule>
  </conditionalFormatting>
  <conditionalFormatting sqref="U32:AH34">
    <cfRule type="cellIs" dxfId="2831" priority="309" operator="equal">
      <formula>0</formula>
    </cfRule>
  </conditionalFormatting>
  <conditionalFormatting sqref="U36:AH37">
    <cfRule type="containsText" dxfId="2830" priority="308" operator="containsText" text="Наименование инвестиционного проекта">
      <formula>NOT(ISERROR(SEARCH("Наименование инвестиционного проекта",U36)))</formula>
    </cfRule>
  </conditionalFormatting>
  <conditionalFormatting sqref="U36:AH37">
    <cfRule type="cellIs" dxfId="2829" priority="307" operator="equal">
      <formula>0</formula>
    </cfRule>
  </conditionalFormatting>
  <conditionalFormatting sqref="U36:AH37">
    <cfRule type="cellIs" dxfId="2828" priority="306" operator="equal">
      <formula>0</formula>
    </cfRule>
  </conditionalFormatting>
  <conditionalFormatting sqref="U36:AH37">
    <cfRule type="cellIs" dxfId="2827" priority="305" operator="equal">
      <formula>0</formula>
    </cfRule>
  </conditionalFormatting>
  <conditionalFormatting sqref="U59:AH59">
    <cfRule type="containsText" dxfId="2826" priority="300" operator="containsText" text="Наименование инвестиционного проекта">
      <formula>NOT(ISERROR(SEARCH("Наименование инвестиционного проекта",U59)))</formula>
    </cfRule>
  </conditionalFormatting>
  <conditionalFormatting sqref="U59:AH59">
    <cfRule type="cellIs" dxfId="2825" priority="299" operator="equal">
      <formula>0</formula>
    </cfRule>
  </conditionalFormatting>
  <conditionalFormatting sqref="U59:AH59">
    <cfRule type="cellIs" dxfId="2824" priority="298" operator="equal">
      <formula>0</formula>
    </cfRule>
  </conditionalFormatting>
  <conditionalFormatting sqref="U59:AH59">
    <cfRule type="cellIs" dxfId="2823" priority="297" operator="equal">
      <formula>0</formula>
    </cfRule>
  </conditionalFormatting>
  <conditionalFormatting sqref="U41:AH41">
    <cfRule type="containsText" dxfId="2822" priority="296" operator="containsText" text="Наименование инвестиционного проекта">
      <formula>NOT(ISERROR(SEARCH("Наименование инвестиционного проекта",U41)))</formula>
    </cfRule>
  </conditionalFormatting>
  <conditionalFormatting sqref="U41:AH41">
    <cfRule type="cellIs" dxfId="2821" priority="295" operator="equal">
      <formula>0</formula>
    </cfRule>
  </conditionalFormatting>
  <conditionalFormatting sqref="U41:AH41">
    <cfRule type="cellIs" dxfId="2820" priority="294" operator="equal">
      <formula>0</formula>
    </cfRule>
  </conditionalFormatting>
  <conditionalFormatting sqref="U41:AH41">
    <cfRule type="cellIs" dxfId="2819" priority="293" operator="equal">
      <formula>0</formula>
    </cfRule>
  </conditionalFormatting>
  <conditionalFormatting sqref="AW59:CL59">
    <cfRule type="containsText" dxfId="2818" priority="276" operator="containsText" text="Наименование инвестиционного проекта">
      <formula>NOT(ISERROR(SEARCH("Наименование инвестиционного проекта",AW59)))</formula>
    </cfRule>
  </conditionalFormatting>
  <conditionalFormatting sqref="AW59:CL59">
    <cfRule type="cellIs" dxfId="2817" priority="275" operator="equal">
      <formula>0</formula>
    </cfRule>
  </conditionalFormatting>
  <conditionalFormatting sqref="AW59:CL59">
    <cfRule type="cellIs" dxfId="2816" priority="274" operator="equal">
      <formula>0</formula>
    </cfRule>
  </conditionalFormatting>
  <conditionalFormatting sqref="AW59:CL59">
    <cfRule type="cellIs" dxfId="2815" priority="273" operator="equal">
      <formula>0</formula>
    </cfRule>
  </conditionalFormatting>
  <conditionalFormatting sqref="AW41:CL41">
    <cfRule type="containsText" dxfId="2814" priority="272" operator="containsText" text="Наименование инвестиционного проекта">
      <formula>NOT(ISERROR(SEARCH("Наименование инвестиционного проекта",AW41)))</formula>
    </cfRule>
  </conditionalFormatting>
  <conditionalFormatting sqref="AW41:CL41">
    <cfRule type="cellIs" dxfId="2813" priority="271" operator="equal">
      <formula>0</formula>
    </cfRule>
  </conditionalFormatting>
  <conditionalFormatting sqref="AW41:CL41">
    <cfRule type="cellIs" dxfId="2812" priority="270" operator="equal">
      <formula>0</formula>
    </cfRule>
  </conditionalFormatting>
  <conditionalFormatting sqref="AW41:CL41">
    <cfRule type="cellIs" dxfId="2811" priority="269" operator="equal">
      <formula>0</formula>
    </cfRule>
  </conditionalFormatting>
  <conditionalFormatting sqref="CM59:CZ59">
    <cfRule type="containsText" dxfId="2810" priority="256" operator="containsText" text="Наименование инвестиционного проекта">
      <formula>NOT(ISERROR(SEARCH("Наименование инвестиционного проекта",CM59)))</formula>
    </cfRule>
  </conditionalFormatting>
  <conditionalFormatting sqref="CM59:CZ59">
    <cfRule type="cellIs" dxfId="2809" priority="255" operator="equal">
      <formula>0</formula>
    </cfRule>
  </conditionalFormatting>
  <conditionalFormatting sqref="CM59:CZ59">
    <cfRule type="cellIs" dxfId="2808" priority="254" operator="equal">
      <formula>0</formula>
    </cfRule>
  </conditionalFormatting>
  <conditionalFormatting sqref="CM59:CZ59">
    <cfRule type="cellIs" dxfId="2807" priority="253" operator="equal">
      <formula>0</formula>
    </cfRule>
  </conditionalFormatting>
  <conditionalFormatting sqref="CT60:CZ60">
    <cfRule type="containsText" dxfId="2806" priority="252" operator="containsText" text="Наименование инвестиционного проекта">
      <formula>NOT(ISERROR(SEARCH("Наименование инвестиционного проекта",CT60)))</formula>
    </cfRule>
  </conditionalFormatting>
  <conditionalFormatting sqref="CT60:CZ60">
    <cfRule type="cellIs" dxfId="2805" priority="251" operator="equal">
      <formula>0</formula>
    </cfRule>
  </conditionalFormatting>
  <conditionalFormatting sqref="CT60:CZ60">
    <cfRule type="cellIs" dxfId="2804" priority="250" operator="equal">
      <formula>0</formula>
    </cfRule>
  </conditionalFormatting>
  <conditionalFormatting sqref="CT60:CZ60">
    <cfRule type="cellIs" dxfId="2803" priority="249" operator="equal">
      <formula>0</formula>
    </cfRule>
  </conditionalFormatting>
  <conditionalFormatting sqref="CM41:CZ41">
    <cfRule type="containsText" dxfId="2802" priority="248" operator="containsText" text="Наименование инвестиционного проекта">
      <formula>NOT(ISERROR(SEARCH("Наименование инвестиционного проекта",CM41)))</formula>
    </cfRule>
  </conditionalFormatting>
  <conditionalFormatting sqref="CM41:CZ41">
    <cfRule type="cellIs" dxfId="2801" priority="247" operator="equal">
      <formula>0</formula>
    </cfRule>
  </conditionalFormatting>
  <conditionalFormatting sqref="CM41:CZ41">
    <cfRule type="cellIs" dxfId="2800" priority="246" operator="equal">
      <formula>0</formula>
    </cfRule>
  </conditionalFormatting>
  <conditionalFormatting sqref="CM41:CZ41">
    <cfRule type="cellIs" dxfId="2799" priority="245" operator="equal">
      <formula>0</formula>
    </cfRule>
  </conditionalFormatting>
  <conditionalFormatting sqref="DA71">
    <cfRule type="containsText" dxfId="2798" priority="244" operator="containsText" text="Наименование инвестиционного проекта">
      <formula>NOT(ISERROR(SEARCH("Наименование инвестиционного проекта",DA71)))</formula>
    </cfRule>
  </conditionalFormatting>
  <conditionalFormatting sqref="DA71">
    <cfRule type="cellIs" dxfId="2797" priority="243" operator="equal">
      <formula>0</formula>
    </cfRule>
  </conditionalFormatting>
  <conditionalFormatting sqref="DA71">
    <cfRule type="cellIs" dxfId="2796" priority="242" operator="equal">
      <formula>0</formula>
    </cfRule>
  </conditionalFormatting>
  <conditionalFormatting sqref="DA71">
    <cfRule type="cellIs" dxfId="2795" priority="241" operator="equal">
      <formula>0</formula>
    </cfRule>
  </conditionalFormatting>
  <conditionalFormatting sqref="DA72">
    <cfRule type="containsText" dxfId="2794" priority="240" operator="containsText" text="Наименование инвестиционного проекта">
      <formula>NOT(ISERROR(SEARCH("Наименование инвестиционного проекта",DA72)))</formula>
    </cfRule>
  </conditionalFormatting>
  <conditionalFormatting sqref="DA72">
    <cfRule type="cellIs" dxfId="2793" priority="239" operator="equal">
      <formula>0</formula>
    </cfRule>
  </conditionalFormatting>
  <conditionalFormatting sqref="DA72">
    <cfRule type="cellIs" dxfId="2792" priority="238" operator="equal">
      <formula>0</formula>
    </cfRule>
  </conditionalFormatting>
  <conditionalFormatting sqref="DA72">
    <cfRule type="cellIs" dxfId="2791" priority="237" operator="equal">
      <formula>0</formula>
    </cfRule>
  </conditionalFormatting>
  <conditionalFormatting sqref="DA73">
    <cfRule type="containsText" dxfId="2790" priority="236" operator="containsText" text="Наименование инвестиционного проекта">
      <formula>NOT(ISERROR(SEARCH("Наименование инвестиционного проекта",DA73)))</formula>
    </cfRule>
  </conditionalFormatting>
  <conditionalFormatting sqref="DA73">
    <cfRule type="cellIs" dxfId="2789" priority="235" operator="equal">
      <formula>0</formula>
    </cfRule>
  </conditionalFormatting>
  <conditionalFormatting sqref="DA73">
    <cfRule type="cellIs" dxfId="2788" priority="234" operator="equal">
      <formula>0</formula>
    </cfRule>
  </conditionalFormatting>
  <conditionalFormatting sqref="DA73">
    <cfRule type="cellIs" dxfId="2787" priority="233" operator="equal">
      <formula>0</formula>
    </cfRule>
  </conditionalFormatting>
  <conditionalFormatting sqref="U21:U23 U25:U27 V25:AI25">
    <cfRule type="cellIs" dxfId="2786" priority="232" operator="equal">
      <formula>0</formula>
    </cfRule>
  </conditionalFormatting>
  <conditionalFormatting sqref="U21:U23 U25:U27 V25:AI25">
    <cfRule type="cellIs" dxfId="2785" priority="230" operator="equal">
      <formula>0</formula>
    </cfRule>
    <cfRule type="cellIs" dxfId="2784" priority="231" operator="equal">
      <formula>0</formula>
    </cfRule>
  </conditionalFormatting>
  <conditionalFormatting sqref="U21:U23 U25:U27 V25:AI25">
    <cfRule type="cellIs" dxfId="2783" priority="229" operator="equal">
      <formula>0</formula>
    </cfRule>
  </conditionalFormatting>
  <conditionalFormatting sqref="U21:U23 U25:U27 V25:AI25">
    <cfRule type="cellIs" dxfId="2782" priority="228" operator="equal">
      <formula>0</formula>
    </cfRule>
  </conditionalFormatting>
  <conditionalFormatting sqref="CM22:CZ27">
    <cfRule type="cellIs" dxfId="2781" priority="227" operator="equal">
      <formula>0</formula>
    </cfRule>
  </conditionalFormatting>
  <conditionalFormatting sqref="CM22:CZ27">
    <cfRule type="cellIs" dxfId="2780" priority="225" operator="equal">
      <formula>0</formula>
    </cfRule>
    <cfRule type="cellIs" dxfId="2779" priority="226" operator="equal">
      <formula>0</formula>
    </cfRule>
  </conditionalFormatting>
  <conditionalFormatting sqref="CM22:CZ27">
    <cfRule type="cellIs" dxfId="2778" priority="224" operator="equal">
      <formula>0</formula>
    </cfRule>
  </conditionalFormatting>
  <conditionalFormatting sqref="CM22:CZ27">
    <cfRule type="cellIs" dxfId="2777" priority="223" operator="equal">
      <formula>0</formula>
    </cfRule>
  </conditionalFormatting>
  <conditionalFormatting sqref="G75:H75 G77:H77">
    <cfRule type="containsText" dxfId="2776" priority="222" operator="containsText" text="Наименование инвестиционного проекта">
      <formula>NOT(ISERROR(SEARCH("Наименование инвестиционного проекта",G75)))</formula>
    </cfRule>
  </conditionalFormatting>
  <conditionalFormatting sqref="G75:H75 G77:H77">
    <cfRule type="cellIs" dxfId="2775" priority="221" operator="equal">
      <formula>0</formula>
    </cfRule>
  </conditionalFormatting>
  <conditionalFormatting sqref="G75:H75 G77:H77">
    <cfRule type="cellIs" dxfId="2774" priority="220" operator="equal">
      <formula>0</formula>
    </cfRule>
  </conditionalFormatting>
  <conditionalFormatting sqref="G75:H75 G77:H77">
    <cfRule type="cellIs" dxfId="2773" priority="219" operator="equal">
      <formula>0</formula>
    </cfRule>
  </conditionalFormatting>
  <conditionalFormatting sqref="I75:J75 I77:J77">
    <cfRule type="containsText" dxfId="2772" priority="218" operator="containsText" text="Наименование инвестиционного проекта">
      <formula>NOT(ISERROR(SEARCH("Наименование инвестиционного проекта",I75)))</formula>
    </cfRule>
  </conditionalFormatting>
  <conditionalFormatting sqref="I75:J75 I77:J77">
    <cfRule type="cellIs" dxfId="2771" priority="217" operator="equal">
      <formula>0</formula>
    </cfRule>
  </conditionalFormatting>
  <conditionalFormatting sqref="I75:J75 I77:J77">
    <cfRule type="cellIs" dxfId="2770" priority="216" operator="equal">
      <formula>0</formula>
    </cfRule>
  </conditionalFormatting>
  <conditionalFormatting sqref="I75:J75 I77:J77">
    <cfRule type="cellIs" dxfId="2769" priority="215" operator="equal">
      <formula>0</formula>
    </cfRule>
  </conditionalFormatting>
  <conditionalFormatting sqref="K75:L75 K77:L77">
    <cfRule type="containsText" dxfId="2768" priority="214" operator="containsText" text="Наименование инвестиционного проекта">
      <formula>NOT(ISERROR(SEARCH("Наименование инвестиционного проекта",K75)))</formula>
    </cfRule>
  </conditionalFormatting>
  <conditionalFormatting sqref="K75:L75 K77:L77">
    <cfRule type="cellIs" dxfId="2767" priority="213" operator="equal">
      <formula>0</formula>
    </cfRule>
  </conditionalFormatting>
  <conditionalFormatting sqref="K75:L75 K77:L77">
    <cfRule type="cellIs" dxfId="2766" priority="212" operator="equal">
      <formula>0</formula>
    </cfRule>
  </conditionalFormatting>
  <conditionalFormatting sqref="K75:L75 K77:L77">
    <cfRule type="cellIs" dxfId="2765" priority="211" operator="equal">
      <formula>0</formula>
    </cfRule>
  </conditionalFormatting>
  <conditionalFormatting sqref="N75:O75 N77:O77">
    <cfRule type="containsText" dxfId="2764" priority="210" operator="containsText" text="Наименование инвестиционного проекта">
      <formula>NOT(ISERROR(SEARCH("Наименование инвестиционного проекта",N75)))</formula>
    </cfRule>
  </conditionalFormatting>
  <conditionalFormatting sqref="N75:O75 N77:O77">
    <cfRule type="cellIs" dxfId="2763" priority="209" operator="equal">
      <formula>0</formula>
    </cfRule>
  </conditionalFormatting>
  <conditionalFormatting sqref="N75:O75 N77:O77">
    <cfRule type="cellIs" dxfId="2762" priority="208" operator="equal">
      <formula>0</formula>
    </cfRule>
  </conditionalFormatting>
  <conditionalFormatting sqref="N75:O75 N77:O77">
    <cfRule type="cellIs" dxfId="2761" priority="207" operator="equal">
      <formula>0</formula>
    </cfRule>
  </conditionalFormatting>
  <conditionalFormatting sqref="P75:Q75 P77:Q77">
    <cfRule type="containsText" dxfId="2760" priority="206" operator="containsText" text="Наименование инвестиционного проекта">
      <formula>NOT(ISERROR(SEARCH("Наименование инвестиционного проекта",P75)))</formula>
    </cfRule>
  </conditionalFormatting>
  <conditionalFormatting sqref="P75:Q75 P77:Q77">
    <cfRule type="cellIs" dxfId="2759" priority="205" operator="equal">
      <formula>0</formula>
    </cfRule>
  </conditionalFormatting>
  <conditionalFormatting sqref="P75:Q75 P77:Q77">
    <cfRule type="cellIs" dxfId="2758" priority="204" operator="equal">
      <formula>0</formula>
    </cfRule>
  </conditionalFormatting>
  <conditionalFormatting sqref="P75:Q75 P77:Q77">
    <cfRule type="cellIs" dxfId="2757" priority="203" operator="equal">
      <formula>0</formula>
    </cfRule>
  </conditionalFormatting>
  <conditionalFormatting sqref="R75:S75 R77:S77">
    <cfRule type="containsText" dxfId="2756" priority="202" operator="containsText" text="Наименование инвестиционного проекта">
      <formula>NOT(ISERROR(SEARCH("Наименование инвестиционного проекта",R75)))</formula>
    </cfRule>
  </conditionalFormatting>
  <conditionalFormatting sqref="R75:S75 R77:S77">
    <cfRule type="cellIs" dxfId="2755" priority="201" operator="equal">
      <formula>0</formula>
    </cfRule>
  </conditionalFormatting>
  <conditionalFormatting sqref="R75:S75 R77:S77">
    <cfRule type="cellIs" dxfId="2754" priority="200" operator="equal">
      <formula>0</formula>
    </cfRule>
  </conditionalFormatting>
  <conditionalFormatting sqref="R75:S75 R77:S77">
    <cfRule type="cellIs" dxfId="2753" priority="199" operator="equal">
      <formula>0</formula>
    </cfRule>
  </conditionalFormatting>
  <conditionalFormatting sqref="T75">
    <cfRule type="containsText" dxfId="2752" priority="198" operator="containsText" text="Наименование инвестиционного проекта">
      <formula>NOT(ISERROR(SEARCH("Наименование инвестиционного проекта",T75)))</formula>
    </cfRule>
  </conditionalFormatting>
  <conditionalFormatting sqref="T75">
    <cfRule type="cellIs" dxfId="2751" priority="197" operator="equal">
      <formula>0</formula>
    </cfRule>
  </conditionalFormatting>
  <conditionalFormatting sqref="T75">
    <cfRule type="cellIs" dxfId="2750" priority="196" operator="equal">
      <formula>0</formula>
    </cfRule>
  </conditionalFormatting>
  <conditionalFormatting sqref="T75">
    <cfRule type="cellIs" dxfId="2749" priority="195" operator="equal">
      <formula>0</formula>
    </cfRule>
  </conditionalFormatting>
  <conditionalFormatting sqref="M75">
    <cfRule type="containsText" dxfId="2748" priority="194" operator="containsText" text="Наименование инвестиционного проекта">
      <formula>NOT(ISERROR(SEARCH("Наименование инвестиционного проекта",M75)))</formula>
    </cfRule>
  </conditionalFormatting>
  <conditionalFormatting sqref="M75">
    <cfRule type="cellIs" dxfId="2747" priority="193" operator="equal">
      <formula>0</formula>
    </cfRule>
  </conditionalFormatting>
  <conditionalFormatting sqref="M75">
    <cfRule type="cellIs" dxfId="2746" priority="192" operator="equal">
      <formula>0</formula>
    </cfRule>
  </conditionalFormatting>
  <conditionalFormatting sqref="M75">
    <cfRule type="cellIs" dxfId="2745" priority="191" operator="equal">
      <formula>0</formula>
    </cfRule>
  </conditionalFormatting>
  <conditionalFormatting sqref="G32:O32 H33:O34">
    <cfRule type="containsText" dxfId="2744" priority="182" operator="containsText" text="Наименование инвестиционного проекта">
      <formula>NOT(ISERROR(SEARCH("Наименование инвестиционного проекта",G32)))</formula>
    </cfRule>
  </conditionalFormatting>
  <conditionalFormatting sqref="G79:T79 G80:G81 I80:T81 H80:H86">
    <cfRule type="containsText" dxfId="2743" priority="181" operator="containsText" text="Наименование инвестиционного проекта">
      <formula>NOT(ISERROR(SEARCH("Наименование инвестиционного проекта",G79)))</formula>
    </cfRule>
  </conditionalFormatting>
  <conditionalFormatting sqref="G79:T79 G80:G81 I80:T81 H80:H86">
    <cfRule type="cellIs" dxfId="2742" priority="180" operator="equal">
      <formula>0</formula>
    </cfRule>
  </conditionalFormatting>
  <conditionalFormatting sqref="G79:T79 G80:G81 I80:T81 H80:H86">
    <cfRule type="cellIs" dxfId="2741" priority="179" operator="equal">
      <formula>0</formula>
    </cfRule>
  </conditionalFormatting>
  <conditionalFormatting sqref="G79:T79 G80:G81 I80:T81 H80:H86">
    <cfRule type="cellIs" dxfId="2740" priority="178" operator="equal">
      <formula>0</formula>
    </cfRule>
  </conditionalFormatting>
  <conditionalFormatting sqref="I82:T83">
    <cfRule type="cellIs" dxfId="2739" priority="168" operator="equal">
      <formula>0</formula>
    </cfRule>
  </conditionalFormatting>
  <conditionalFormatting sqref="I82:T83">
    <cfRule type="containsText" dxfId="2738" priority="169" operator="containsText" text="Наименование инвестиционного проекта">
      <formula>NOT(ISERROR(SEARCH("Наименование инвестиционного проекта",I82)))</formula>
    </cfRule>
  </conditionalFormatting>
  <conditionalFormatting sqref="I82:T83">
    <cfRule type="cellIs" dxfId="2737" priority="167" operator="equal">
      <formula>0</formula>
    </cfRule>
  </conditionalFormatting>
  <conditionalFormatting sqref="I82:T83">
    <cfRule type="cellIs" dxfId="2736" priority="166" operator="equal">
      <formula>0</formula>
    </cfRule>
  </conditionalFormatting>
  <conditionalFormatting sqref="H31:T31">
    <cfRule type="cellIs" dxfId="2735" priority="165" operator="equal">
      <formula>0</formula>
    </cfRule>
  </conditionalFormatting>
  <conditionalFormatting sqref="H31:T31">
    <cfRule type="cellIs" dxfId="2734" priority="164" operator="equal">
      <formula>0</formula>
    </cfRule>
  </conditionalFormatting>
  <conditionalFormatting sqref="H31:T31">
    <cfRule type="cellIs" dxfId="2733" priority="163" operator="equal">
      <formula>0</formula>
    </cfRule>
  </conditionalFormatting>
  <conditionalFormatting sqref="H31:T31">
    <cfRule type="containsText" dxfId="2732" priority="162" operator="containsText" text="Наименование инвестиционного проекта">
      <formula>NOT(ISERROR(SEARCH("Наименование инвестиционного проекта",H31)))</formula>
    </cfRule>
  </conditionalFormatting>
  <conditionalFormatting sqref="U31">
    <cfRule type="containsText" dxfId="2731" priority="161" operator="containsText" text="Наименование инвестиционного проекта">
      <formula>NOT(ISERROR(SEARCH("Наименование инвестиционного проекта",U31)))</formula>
    </cfRule>
  </conditionalFormatting>
  <conditionalFormatting sqref="U31">
    <cfRule type="cellIs" dxfId="2730" priority="160" operator="equal">
      <formula>0</formula>
    </cfRule>
  </conditionalFormatting>
  <conditionalFormatting sqref="U31">
    <cfRule type="cellIs" dxfId="2729" priority="159" operator="equal">
      <formula>0</formula>
    </cfRule>
  </conditionalFormatting>
  <conditionalFormatting sqref="U31">
    <cfRule type="cellIs" dxfId="2728" priority="158" operator="equal">
      <formula>0</formula>
    </cfRule>
  </conditionalFormatting>
  <conditionalFormatting sqref="H31:O31">
    <cfRule type="containsText" dxfId="2727" priority="157" operator="containsText" text="Наименование инвестиционного проекта">
      <formula>NOT(ISERROR(SEARCH("Наименование инвестиционного проекта",H31)))</formula>
    </cfRule>
  </conditionalFormatting>
  <conditionalFormatting sqref="V31:AH31">
    <cfRule type="containsText" dxfId="2726" priority="156" operator="containsText" text="Наименование инвестиционного проекта">
      <formula>NOT(ISERROR(SEARCH("Наименование инвестиционного проекта",V31)))</formula>
    </cfRule>
  </conditionalFormatting>
  <conditionalFormatting sqref="V31:AH31">
    <cfRule type="cellIs" dxfId="2725" priority="155" operator="equal">
      <formula>0</formula>
    </cfRule>
  </conditionalFormatting>
  <conditionalFormatting sqref="V31:AH31">
    <cfRule type="cellIs" dxfId="2724" priority="154" operator="equal">
      <formula>0</formula>
    </cfRule>
  </conditionalFormatting>
  <conditionalFormatting sqref="V31:AH31">
    <cfRule type="cellIs" dxfId="2723" priority="153" operator="equal">
      <formula>0</formula>
    </cfRule>
  </conditionalFormatting>
  <conditionalFormatting sqref="W82:AH83 V79:V86">
    <cfRule type="containsText" dxfId="2722" priority="152" operator="containsText" text="Наименование инвестиционного проекта">
      <formula>NOT(ISERROR(SEARCH("Наименование инвестиционного проекта",V79)))</formula>
    </cfRule>
  </conditionalFormatting>
  <conditionalFormatting sqref="W82:AH83 V79:V86">
    <cfRule type="cellIs" dxfId="2721" priority="151" operator="equal">
      <formula>0</formula>
    </cfRule>
  </conditionalFormatting>
  <conditionalFormatting sqref="W82:AH83 V79:V86">
    <cfRule type="cellIs" dxfId="2720" priority="150" operator="equal">
      <formula>0</formula>
    </cfRule>
  </conditionalFormatting>
  <conditionalFormatting sqref="W82:AH83 V79:V86">
    <cfRule type="cellIs" dxfId="2719" priority="149" operator="equal">
      <formula>0</formula>
    </cfRule>
  </conditionalFormatting>
  <conditionalFormatting sqref="AY82:BC83">
    <cfRule type="containsText" dxfId="2718" priority="148" operator="containsText" text="Наименование инвестиционного проекта">
      <formula>NOT(ISERROR(SEARCH("Наименование инвестиционного проекта",AY82)))</formula>
    </cfRule>
  </conditionalFormatting>
  <conditionalFormatting sqref="AY82:BC83">
    <cfRule type="cellIs" dxfId="2717" priority="147" operator="equal">
      <formula>0</formula>
    </cfRule>
  </conditionalFormatting>
  <conditionalFormatting sqref="AY82:BC83">
    <cfRule type="cellIs" dxfId="2716" priority="146" operator="equal">
      <formula>0</formula>
    </cfRule>
  </conditionalFormatting>
  <conditionalFormatting sqref="AY82:BC83">
    <cfRule type="cellIs" dxfId="2715" priority="145" operator="equal">
      <formula>0</formula>
    </cfRule>
  </conditionalFormatting>
  <conditionalFormatting sqref="AX31:BD31">
    <cfRule type="cellIs" dxfId="2714" priority="144" operator="equal">
      <formula>0</formula>
    </cfRule>
  </conditionalFormatting>
  <conditionalFormatting sqref="AX31:BD31">
    <cfRule type="cellIs" dxfId="2713" priority="143" operator="equal">
      <formula>0</formula>
    </cfRule>
  </conditionalFormatting>
  <conditionalFormatting sqref="AX31:BD31">
    <cfRule type="cellIs" dxfId="2712" priority="142" operator="equal">
      <formula>0</formula>
    </cfRule>
  </conditionalFormatting>
  <conditionalFormatting sqref="AX31:BD31">
    <cfRule type="containsText" dxfId="2711" priority="141" operator="containsText" text="Наименование инвестиционного проекта">
      <formula>NOT(ISERROR(SEARCH("Наименование инвестиционного проекта",AX31)))</formula>
    </cfRule>
  </conditionalFormatting>
  <conditionalFormatting sqref="BE82:CL83">
    <cfRule type="containsText" dxfId="2710" priority="140" operator="containsText" text="Наименование инвестиционного проекта">
      <formula>NOT(ISERROR(SEARCH("Наименование инвестиционного проекта",BE82)))</formula>
    </cfRule>
  </conditionalFormatting>
  <conditionalFormatting sqref="BE82:CL83">
    <cfRule type="cellIs" dxfId="2709" priority="139" operator="equal">
      <formula>0</formula>
    </cfRule>
  </conditionalFormatting>
  <conditionalFormatting sqref="BE82:CL83">
    <cfRule type="cellIs" dxfId="2708" priority="138" operator="equal">
      <formula>0</formula>
    </cfRule>
  </conditionalFormatting>
  <conditionalFormatting sqref="BE82:CL83">
    <cfRule type="cellIs" dxfId="2707" priority="137" operator="equal">
      <formula>0</formula>
    </cfRule>
  </conditionalFormatting>
  <conditionalFormatting sqref="CM82:CM83 CO82:CS83">
    <cfRule type="containsText" dxfId="2706" priority="136" operator="containsText" text="Наименование инвестиционного проекта">
      <formula>NOT(ISERROR(SEARCH("Наименование инвестиционного проекта",CM82)))</formula>
    </cfRule>
  </conditionalFormatting>
  <conditionalFormatting sqref="CM82:CM83 CO82:CS83">
    <cfRule type="cellIs" dxfId="2705" priority="135" operator="equal">
      <formula>0</formula>
    </cfRule>
  </conditionalFormatting>
  <conditionalFormatting sqref="CM82:CM83 CO82:CS83">
    <cfRule type="cellIs" dxfId="2704" priority="134" operator="equal">
      <formula>0</formula>
    </cfRule>
  </conditionalFormatting>
  <conditionalFormatting sqref="CM82:CM83 CO82:CS83">
    <cfRule type="cellIs" dxfId="2703" priority="133" operator="equal">
      <formula>0</formula>
    </cfRule>
  </conditionalFormatting>
  <conditionalFormatting sqref="BE31:CZ31">
    <cfRule type="cellIs" dxfId="2702" priority="132" operator="equal">
      <formula>0</formula>
    </cfRule>
  </conditionalFormatting>
  <conditionalFormatting sqref="BE31:CZ31">
    <cfRule type="cellIs" dxfId="2701" priority="131" operator="equal">
      <formula>0</formula>
    </cfRule>
  </conditionalFormatting>
  <conditionalFormatting sqref="BE31:CZ31">
    <cfRule type="cellIs" dxfId="2700" priority="130" operator="equal">
      <formula>0</formula>
    </cfRule>
  </conditionalFormatting>
  <conditionalFormatting sqref="BE31:CZ31">
    <cfRule type="containsText" dxfId="2699" priority="129" operator="containsText" text="Наименование инвестиционного проекта">
      <formula>NOT(ISERROR(SEARCH("Наименование инвестиционного проекта",BE31)))</formula>
    </cfRule>
  </conditionalFormatting>
  <conditionalFormatting sqref="DA46:DA56">
    <cfRule type="cellIs" dxfId="2698" priority="79" operator="equal">
      <formula>0</formula>
    </cfRule>
  </conditionalFormatting>
  <conditionalFormatting sqref="DA46:DA56">
    <cfRule type="cellIs" dxfId="2697" priority="78" operator="equal">
      <formula>0</formula>
    </cfRule>
  </conditionalFormatting>
  <conditionalFormatting sqref="DA46:DA56">
    <cfRule type="cellIs" dxfId="2696" priority="77" operator="equal">
      <formula>0</formula>
    </cfRule>
  </conditionalFormatting>
  <conditionalFormatting sqref="DA46:DA56">
    <cfRule type="containsText" dxfId="2695" priority="76" operator="containsText" text="Наименование инвестиционного проекта">
      <formula>NOT(ISERROR(SEARCH("Наименование инвестиционного проекта",DA46)))</formula>
    </cfRule>
  </conditionalFormatting>
  <conditionalFormatting sqref="DA34">
    <cfRule type="containsText" dxfId="2694" priority="75" operator="containsText" text="Наименование инвестиционного проекта">
      <formula>NOT(ISERROR(SEARCH("Наименование инвестиционного проекта",DA34)))</formula>
    </cfRule>
  </conditionalFormatting>
  <conditionalFormatting sqref="DA34">
    <cfRule type="cellIs" dxfId="2693" priority="74" operator="equal">
      <formula>0</formula>
    </cfRule>
  </conditionalFormatting>
  <conditionalFormatting sqref="DA34">
    <cfRule type="cellIs" dxfId="2692" priority="73" operator="equal">
      <formula>0</formula>
    </cfRule>
  </conditionalFormatting>
  <conditionalFormatting sqref="DA34">
    <cfRule type="cellIs" dxfId="2691" priority="72" operator="equal">
      <formula>0</formula>
    </cfRule>
  </conditionalFormatting>
  <conditionalFormatting sqref="DA63">
    <cfRule type="containsText" dxfId="2690" priority="68" operator="containsText" text="Наименование инвестиционного проекта">
      <formula>NOT(ISERROR(SEARCH("Наименование инвестиционного проекта",DA63)))</formula>
    </cfRule>
  </conditionalFormatting>
  <conditionalFormatting sqref="DA63">
    <cfRule type="cellIs" dxfId="2689" priority="71" operator="equal">
      <formula>0</formula>
    </cfRule>
  </conditionalFormatting>
  <conditionalFormatting sqref="DA63">
    <cfRule type="cellIs" dxfId="2688" priority="70" operator="equal">
      <formula>0</formula>
    </cfRule>
  </conditionalFormatting>
  <conditionalFormatting sqref="DA63">
    <cfRule type="cellIs" dxfId="2687" priority="69" operator="equal">
      <formula>0</formula>
    </cfRule>
  </conditionalFormatting>
  <conditionalFormatting sqref="DA83">
    <cfRule type="cellIs" dxfId="2686" priority="63" operator="equal">
      <formula>0</formula>
    </cfRule>
  </conditionalFormatting>
  <conditionalFormatting sqref="DA83">
    <cfRule type="cellIs" dxfId="2685" priority="62" operator="equal">
      <formula>0</formula>
    </cfRule>
  </conditionalFormatting>
  <conditionalFormatting sqref="DA83">
    <cfRule type="cellIs" dxfId="2684" priority="61" operator="equal">
      <formula>0</formula>
    </cfRule>
  </conditionalFormatting>
  <conditionalFormatting sqref="DA83">
    <cfRule type="containsText" dxfId="2683" priority="60" operator="containsText" text="Наименование инвестиционного проекта">
      <formula>NOT(ISERROR(SEARCH("Наименование инвестиционного проекта",DA83)))</formula>
    </cfRule>
  </conditionalFormatting>
  <conditionalFormatting sqref="DA84:DA86">
    <cfRule type="containsText" dxfId="2682" priority="59" operator="containsText" text="Наименование инвестиционного проекта">
      <formula>NOT(ISERROR(SEARCH("Наименование инвестиционного проекта",DA84)))</formula>
    </cfRule>
  </conditionalFormatting>
  <conditionalFormatting sqref="DA84:DA86">
    <cfRule type="cellIs" dxfId="2681" priority="58" operator="equal">
      <formula>0</formula>
    </cfRule>
  </conditionalFormatting>
  <conditionalFormatting sqref="DA84:DA86">
    <cfRule type="cellIs" dxfId="2680" priority="57" operator="equal">
      <formula>0</formula>
    </cfRule>
  </conditionalFormatting>
  <conditionalFormatting sqref="DA84:DA86">
    <cfRule type="cellIs" dxfId="2679" priority="56" operator="equal">
      <formula>0</formula>
    </cfRule>
  </conditionalFormatting>
  <conditionalFormatting sqref="DA82">
    <cfRule type="containsText" dxfId="2678" priority="51" operator="containsText" text="Наименование инвестиционного проекта">
      <formula>NOT(ISERROR(SEARCH("Наименование инвестиционного проекта",DA82)))</formula>
    </cfRule>
  </conditionalFormatting>
  <conditionalFormatting sqref="DA82">
    <cfRule type="cellIs" dxfId="2677" priority="50" operator="equal">
      <formula>0</formula>
    </cfRule>
  </conditionalFormatting>
  <conditionalFormatting sqref="DA82">
    <cfRule type="cellIs" dxfId="2676" priority="49" operator="equal">
      <formula>0</formula>
    </cfRule>
  </conditionalFormatting>
  <conditionalFormatting sqref="DA82">
    <cfRule type="cellIs" dxfId="2675" priority="48" operator="equal">
      <formula>0</formula>
    </cfRule>
  </conditionalFormatting>
  <conditionalFormatting sqref="DA89:DA100">
    <cfRule type="cellIs" dxfId="2674" priority="47" operator="equal">
      <formula>0</formula>
    </cfRule>
  </conditionalFormatting>
  <conditionalFormatting sqref="B92:B98 D92:D98 B75:D75">
    <cfRule type="containsText" dxfId="2673" priority="46" operator="containsText" text="Наименование инвестиционного проекта">
      <formula>NOT(ISERROR(SEARCH("Наименование инвестиционного проекта",B75)))</formula>
    </cfRule>
  </conditionalFormatting>
  <conditionalFormatting sqref="B82:D85 B78:D78 B92:D98 B75:D75">
    <cfRule type="cellIs" dxfId="2672" priority="45" operator="equal">
      <formula>0</formula>
    </cfRule>
  </conditionalFormatting>
  <conditionalFormatting sqref="D82:D83 B84:D85 D21:D47 B106:D120 B70:D74 C98 B132:D175 B78:D78 D100:D101 B100:B101 B122:D123 B125:D128">
    <cfRule type="containsText" dxfId="2671" priority="44" operator="containsText" text="Наименование инвестиционного проекта">
      <formula>NOT(ISERROR(SEARCH("Наименование инвестиционного проекта",B21)))</formula>
    </cfRule>
  </conditionalFormatting>
  <conditionalFormatting sqref="B48:D48 D21:D47 B106:D120 B55:D67 C98 B50:D50 B53:D53 B70:D74 B132:D175 D100:D101 B100:B101 B122:D123 B125:D128">
    <cfRule type="cellIs" dxfId="2670" priority="43" operator="equal">
      <formula>0</formula>
    </cfRule>
  </conditionalFormatting>
  <conditionalFormatting sqref="D105">
    <cfRule type="cellIs" dxfId="2669" priority="34" operator="equal">
      <formula>0</formula>
    </cfRule>
  </conditionalFormatting>
  <conditionalFormatting sqref="C100">
    <cfRule type="cellIs" dxfId="2668" priority="36" operator="equal">
      <formula>0</formula>
    </cfRule>
  </conditionalFormatting>
  <conditionalFormatting sqref="C101">
    <cfRule type="cellIs" dxfId="2667" priority="35" operator="equal">
      <formula>0</formula>
    </cfRule>
  </conditionalFormatting>
  <conditionalFormatting sqref="C44:C45">
    <cfRule type="cellIs" dxfId="2666" priority="32" operator="equal">
      <formula>0</formula>
    </cfRule>
  </conditionalFormatting>
  <conditionalFormatting sqref="B82:C83 D86:D87 B105:C105 B102:D104 B88:D91">
    <cfRule type="containsText" dxfId="2665" priority="42" operator="containsText" text="Наименование инвестиционного проекта">
      <formula>NOT(ISERROR(SEARCH("Наименование инвестиционного проекта",B82)))</formula>
    </cfRule>
  </conditionalFormatting>
  <conditionalFormatting sqref="D86:D87 B105:C105 B102:D104 B88:D91">
    <cfRule type="cellIs" dxfId="2664" priority="41" operator="equal">
      <formula>0</formula>
    </cfRule>
  </conditionalFormatting>
  <conditionalFormatting sqref="B21:C21 B46:C47 B45">
    <cfRule type="cellIs" dxfId="2663" priority="40" operator="equal">
      <formula>0</formula>
    </cfRule>
  </conditionalFormatting>
  <conditionalFormatting sqref="B54 D54">
    <cfRule type="cellIs" dxfId="2662" priority="39" operator="equal">
      <formula>0</formula>
    </cfRule>
  </conditionalFormatting>
  <conditionalFormatting sqref="B86:C86">
    <cfRule type="cellIs" dxfId="2661" priority="38" operator="equal">
      <formula>0</formula>
    </cfRule>
  </conditionalFormatting>
  <conditionalFormatting sqref="B87:C87">
    <cfRule type="cellIs" dxfId="2660" priority="37" operator="equal">
      <formula>0</formula>
    </cfRule>
  </conditionalFormatting>
  <conditionalFormatting sqref="C54">
    <cfRule type="cellIs" dxfId="2659" priority="33" operator="equal">
      <formula>0</formula>
    </cfRule>
  </conditionalFormatting>
  <conditionalFormatting sqref="C49">
    <cfRule type="cellIs" dxfId="2658" priority="30" operator="equal">
      <formula>0</formula>
    </cfRule>
  </conditionalFormatting>
  <conditionalFormatting sqref="D49 B49">
    <cfRule type="cellIs" dxfId="2657" priority="31" operator="equal">
      <formula>0</formula>
    </cfRule>
  </conditionalFormatting>
  <conditionalFormatting sqref="C51:C52">
    <cfRule type="cellIs" dxfId="2656" priority="28" operator="equal">
      <formula>0</formula>
    </cfRule>
  </conditionalFormatting>
  <conditionalFormatting sqref="D51:D52 B51:B52">
    <cfRule type="cellIs" dxfId="2655" priority="29" operator="equal">
      <formula>0</formula>
    </cfRule>
  </conditionalFormatting>
  <conditionalFormatting sqref="B68:D69">
    <cfRule type="cellIs" dxfId="2654" priority="27" operator="equal">
      <formula>0</formula>
    </cfRule>
  </conditionalFormatting>
  <conditionalFormatting sqref="B131:D131">
    <cfRule type="containsText" dxfId="2653" priority="26" operator="containsText" text="Наименование инвестиционного проекта">
      <formula>NOT(ISERROR(SEARCH("Наименование инвестиционного проекта",B131)))</formula>
    </cfRule>
  </conditionalFormatting>
  <conditionalFormatting sqref="B131:D131">
    <cfRule type="cellIs" dxfId="2652" priority="25" operator="equal">
      <formula>0</formula>
    </cfRule>
  </conditionalFormatting>
  <conditionalFormatting sqref="B78:D78">
    <cfRule type="containsText" dxfId="2651" priority="24" operator="containsText" text="Наименование инвестиционного проекта">
      <formula>NOT(ISERROR(SEARCH("Наименование инвестиционного проекта",B78)))</formula>
    </cfRule>
  </conditionalFormatting>
  <conditionalFormatting sqref="B78:D78">
    <cfRule type="cellIs" dxfId="2650" priority="23" operator="equal">
      <formula>0</formula>
    </cfRule>
  </conditionalFormatting>
  <conditionalFormatting sqref="C78">
    <cfRule type="containsText" dxfId="2649" priority="22" operator="containsText" text="Наименование инвестиционного проекта">
      <formula>NOT(ISERROR(SEARCH("Наименование инвестиционного проекта",C78)))</formula>
    </cfRule>
  </conditionalFormatting>
  <conditionalFormatting sqref="C99">
    <cfRule type="cellIs" dxfId="2648" priority="19" operator="equal">
      <formula>0</formula>
    </cfRule>
  </conditionalFormatting>
  <conditionalFormatting sqref="D99 B99">
    <cfRule type="containsText" dxfId="2647" priority="21" operator="containsText" text="Наименование инвестиционного проекта">
      <formula>NOT(ISERROR(SEARCH("Наименование инвестиционного проекта",B99)))</formula>
    </cfRule>
  </conditionalFormatting>
  <conditionalFormatting sqref="D99 B99">
    <cfRule type="cellIs" dxfId="2646" priority="20" operator="equal">
      <formula>0</formula>
    </cfRule>
  </conditionalFormatting>
  <conditionalFormatting sqref="B129:D130">
    <cfRule type="containsText" dxfId="2645" priority="18" operator="containsText" text="Наименование инвестиционного проекта">
      <formula>NOT(ISERROR(SEARCH("Наименование инвестиционного проекта",B129)))</formula>
    </cfRule>
  </conditionalFormatting>
  <conditionalFormatting sqref="B129:D130">
    <cfRule type="cellIs" dxfId="2644" priority="17" operator="equal">
      <formula>0</formula>
    </cfRule>
  </conditionalFormatting>
  <conditionalFormatting sqref="B176:D178">
    <cfRule type="containsText" dxfId="2643" priority="16" operator="containsText" text="Наименование инвестиционного проекта">
      <formula>NOT(ISERROR(SEARCH("Наименование инвестиционного проекта",B176)))</formula>
    </cfRule>
  </conditionalFormatting>
  <conditionalFormatting sqref="B176:D178">
    <cfRule type="cellIs" dxfId="2642" priority="15" operator="equal">
      <formula>0</formula>
    </cfRule>
  </conditionalFormatting>
  <conditionalFormatting sqref="B76:D77">
    <cfRule type="containsText" dxfId="2641" priority="14" operator="containsText" text="Наименование инвестиционного проекта">
      <formula>NOT(ISERROR(SEARCH("Наименование инвестиционного проекта",B76)))</formula>
    </cfRule>
  </conditionalFormatting>
  <conditionalFormatting sqref="B76:D77">
    <cfRule type="cellIs" dxfId="2640" priority="13" operator="equal">
      <formula>0</formula>
    </cfRule>
  </conditionalFormatting>
  <conditionalFormatting sqref="C76:C77">
    <cfRule type="containsText" dxfId="2639" priority="12" operator="containsText" text="Наименование инвестиционного проекта">
      <formula>NOT(ISERROR(SEARCH("Наименование инвестиционного проекта",C76)))</formula>
    </cfRule>
  </conditionalFormatting>
  <conditionalFormatting sqref="B79:D80">
    <cfRule type="containsText" dxfId="2638" priority="11" operator="containsText" text="Наименование инвестиционного проекта">
      <formula>NOT(ISERROR(SEARCH("Наименование инвестиционного проекта",B79)))</formula>
    </cfRule>
  </conditionalFormatting>
  <conditionalFormatting sqref="B79:D80">
    <cfRule type="cellIs" dxfId="2637" priority="10" operator="equal">
      <formula>0</formula>
    </cfRule>
  </conditionalFormatting>
  <conditionalFormatting sqref="C79:C80">
    <cfRule type="containsText" dxfId="2636" priority="9" operator="containsText" text="Наименование инвестиционного проекта">
      <formula>NOT(ISERROR(SEARCH("Наименование инвестиционного проекта",C79)))</formula>
    </cfRule>
  </conditionalFormatting>
  <conditionalFormatting sqref="B121:D121">
    <cfRule type="containsText" dxfId="2635" priority="8" operator="containsText" text="Наименование инвестиционного проекта">
      <formula>NOT(ISERROR(SEARCH("Наименование инвестиционного проекта",B121)))</formula>
    </cfRule>
  </conditionalFormatting>
  <conditionalFormatting sqref="B121:D121">
    <cfRule type="cellIs" dxfId="2634" priority="7" operator="equal">
      <formula>0</formula>
    </cfRule>
  </conditionalFormatting>
  <conditionalFormatting sqref="B81:D81">
    <cfRule type="containsText" dxfId="2633" priority="6" operator="containsText" text="Наименование инвестиционного проекта">
      <formula>NOT(ISERROR(SEARCH("Наименование инвестиционного проекта",B81)))</formula>
    </cfRule>
  </conditionalFormatting>
  <conditionalFormatting sqref="B81:D81">
    <cfRule type="cellIs" dxfId="2632" priority="5" operator="equal">
      <formula>0</formula>
    </cfRule>
  </conditionalFormatting>
  <conditionalFormatting sqref="B124:D124">
    <cfRule type="containsText" dxfId="2631" priority="4" operator="containsText" text="Наименование инвестиционного проекта">
      <formula>NOT(ISERROR(SEARCH("Наименование инвестиционного проекта",B124)))</formula>
    </cfRule>
  </conditionalFormatting>
  <conditionalFormatting sqref="B124:D124">
    <cfRule type="cellIs" dxfId="2630" priority="3" operator="equal">
      <formula>0</formula>
    </cfRule>
  </conditionalFormatting>
  <conditionalFormatting sqref="B179:D179">
    <cfRule type="containsText" dxfId="2629" priority="2" operator="containsText" text="Наименование инвестиционного проекта">
      <formula>NOT(ISERROR(SEARCH("Наименование инвестиционного проекта",B179)))</formula>
    </cfRule>
  </conditionalFormatting>
  <conditionalFormatting sqref="B179:D179">
    <cfRule type="cellIs" dxfId="2628" priority="1" operator="equal">
      <formula>0</formula>
    </cfRule>
  </conditionalFormatting>
  <pageMargins left="0.70866141732283472" right="0.70866141732283472" top="0.74803149606299213" bottom="0.74803149606299213" header="0.31496062992125984" footer="0.31496062992125984"/>
  <pageSetup paperSize="8" scale="18" fitToHeight="0" orientation="landscape" r:id="rId1"/>
  <headerFooter differentFirst="1">
    <oddHeader>&amp;C&amp;P</oddHeader>
  </headerFooter>
  <colBreaks count="1" manualBreakCount="1">
    <brk id="34" max="74" man="1"/>
  </colBreaks>
  <ignoredErrors>
    <ignoredError sqref="G23 G27 CX79:CX82 CV82:CW82 CU83 CX83:CX84 L23:S23 L27:O27 CU78 CP75:CP81 CT28:CX35" formula="1"/>
    <ignoredError sqref="W78:AG78 U78 CT78"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BO176"/>
  <sheetViews>
    <sheetView view="pageBreakPreview" zoomScale="70" zoomScaleNormal="100" zoomScaleSheetLayoutView="70" workbookViewId="0">
      <pane xSplit="4" ySplit="24" topLeftCell="J25" activePane="bottomRight" state="frozen"/>
      <selection activeCell="A18" sqref="A18"/>
      <selection pane="topRight" activeCell="E18" sqref="E18"/>
      <selection pane="bottomLeft" activeCell="A25" sqref="A25"/>
      <selection pane="bottomRight" activeCell="A173" sqref="A173:XFD176"/>
    </sheetView>
  </sheetViews>
  <sheetFormatPr defaultRowHeight="15.75" outlineLevelRow="1" x14ac:dyDescent="0.25"/>
  <cols>
    <col min="1" max="1" width="9.140625" style="32"/>
    <col min="2" max="2" width="13.28515625" style="32" customWidth="1"/>
    <col min="3" max="3" width="88.5703125" style="32" customWidth="1"/>
    <col min="4" max="4" width="26.28515625" style="32" customWidth="1"/>
    <col min="5" max="5" width="20.5703125" style="32" customWidth="1"/>
    <col min="6" max="6" width="17.7109375" style="32" customWidth="1"/>
    <col min="7" max="11" width="8.7109375" style="32" customWidth="1"/>
    <col min="12" max="12" width="20.5703125" style="32" customWidth="1"/>
    <col min="13" max="13" width="17.140625" style="32" customWidth="1"/>
    <col min="14" max="18" width="8.7109375" style="32" customWidth="1"/>
    <col min="19" max="19" width="20.5703125" style="32" customWidth="1"/>
    <col min="20" max="20" width="15.7109375" style="32" customWidth="1"/>
    <col min="21" max="25" width="8.7109375" style="32" customWidth="1"/>
    <col min="26" max="26" width="20.5703125" style="32" customWidth="1"/>
    <col min="27" max="27" width="17.7109375" style="32" customWidth="1"/>
    <col min="28" max="28" width="11.140625" style="32" customWidth="1"/>
    <col min="29" max="32" width="8.7109375" style="32" bestFit="1" customWidth="1"/>
    <col min="33" max="33" width="20.5703125" style="32" customWidth="1"/>
    <col min="34" max="34" width="15.28515625" style="32" customWidth="1"/>
    <col min="35" max="35" width="12.140625" style="32" customWidth="1"/>
    <col min="36" max="38" width="8.7109375" style="32" bestFit="1" customWidth="1"/>
    <col min="39" max="39" width="17.42578125" style="32" customWidth="1"/>
    <col min="40" max="40" width="6.5703125" style="29" customWidth="1"/>
    <col min="41" max="41" width="18.42578125" style="32" customWidth="1"/>
    <col min="42" max="42" width="24.28515625" style="32" customWidth="1"/>
    <col min="43" max="43" width="14.42578125" style="32" customWidth="1"/>
    <col min="44" max="44" width="25.5703125" style="32" customWidth="1"/>
    <col min="45" max="45" width="12.42578125" style="32" customWidth="1"/>
    <col min="46" max="46" width="19.85546875" style="32" customWidth="1"/>
    <col min="47" max="48" width="4.7109375" style="32" customWidth="1"/>
    <col min="49" max="49" width="4.28515625" style="32" customWidth="1"/>
    <col min="50" max="50" width="4.42578125" style="32" customWidth="1"/>
    <col min="51" max="51" width="5.140625" style="32" customWidth="1"/>
    <col min="52" max="52" width="5.7109375" style="32" customWidth="1"/>
    <col min="53" max="53" width="6.28515625" style="32" customWidth="1"/>
    <col min="54" max="54" width="6.5703125" style="32" customWidth="1"/>
    <col min="55" max="55" width="6.28515625" style="32" customWidth="1"/>
    <col min="56" max="57" width="5.7109375" style="32" customWidth="1"/>
    <col min="58" max="58" width="14.7109375" style="32" customWidth="1"/>
    <col min="59" max="68" width="5.7109375" style="32" customWidth="1"/>
    <col min="69" max="16384" width="9.140625" style="32"/>
  </cols>
  <sheetData>
    <row r="1" spans="2:67" ht="18.75" outlineLevel="1" x14ac:dyDescent="0.25">
      <c r="AM1" s="89" t="s">
        <v>391</v>
      </c>
    </row>
    <row r="2" spans="2:67" ht="18.75" outlineLevel="1" x14ac:dyDescent="0.3">
      <c r="AM2" s="117" t="s">
        <v>1</v>
      </c>
    </row>
    <row r="3" spans="2:67" ht="18.75" outlineLevel="1" x14ac:dyDescent="0.3">
      <c r="AM3" s="117" t="s">
        <v>305</v>
      </c>
    </row>
    <row r="4" spans="2:67" ht="18.75" outlineLevel="1" x14ac:dyDescent="0.3">
      <c r="B4" s="962" t="s">
        <v>392</v>
      </c>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c r="AI4" s="962"/>
      <c r="AJ4" s="962"/>
      <c r="AK4" s="962"/>
      <c r="AL4" s="962"/>
      <c r="AM4" s="962"/>
    </row>
    <row r="5" spans="2:67" ht="18.75" outlineLevel="1" x14ac:dyDescent="0.3">
      <c r="B5" s="963" t="s">
        <v>1441</v>
      </c>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row>
    <row r="6" spans="2:67" outlineLevel="1" x14ac:dyDescent="0.25">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row>
    <row r="7" spans="2:67" ht="18.75" outlineLevel="1" x14ac:dyDescent="0.25">
      <c r="B7" s="907" t="str">
        <f>'1-2023'!B7:AY7</f>
        <v>Инвестиционная программа  ГУП НАО "Нарьян-Марская электростанция"</v>
      </c>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119"/>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row>
    <row r="8" spans="2:67" outlineLevel="1" x14ac:dyDescent="0.25">
      <c r="B8" s="964" t="s">
        <v>4</v>
      </c>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964"/>
      <c r="AM8" s="964"/>
      <c r="AN8" s="121"/>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row>
    <row r="9" spans="2:67" outlineLevel="1" x14ac:dyDescent="0.25">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1"/>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row>
    <row r="10" spans="2:67" outlineLevel="1" x14ac:dyDescent="0.25">
      <c r="B10" s="965" t="s">
        <v>1682</v>
      </c>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124"/>
      <c r="AO10" s="125"/>
      <c r="AP10" s="125"/>
      <c r="AQ10" s="125"/>
      <c r="AR10" s="125"/>
      <c r="AS10" s="125"/>
      <c r="AT10" s="125"/>
      <c r="AU10" s="125"/>
      <c r="AV10" s="125"/>
      <c r="AW10" s="125"/>
      <c r="AX10" s="125"/>
      <c r="AY10" s="125"/>
      <c r="AZ10" s="125"/>
      <c r="BA10" s="125"/>
      <c r="BB10" s="125"/>
      <c r="BC10" s="125"/>
      <c r="BD10" s="125"/>
      <c r="BE10" s="125"/>
      <c r="BF10" s="125"/>
    </row>
    <row r="11" spans="2:67" ht="18.75" outlineLevel="1" x14ac:dyDescent="0.3">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7"/>
      <c r="AO11" s="128"/>
      <c r="AP11" s="128"/>
      <c r="AQ11" s="128"/>
      <c r="AR11" s="128"/>
      <c r="AS11" s="128"/>
      <c r="AT11" s="128"/>
      <c r="AU11" s="128"/>
      <c r="AV11" s="128"/>
      <c r="AW11" s="128"/>
      <c r="AX11" s="128"/>
    </row>
    <row r="12" spans="2:67" ht="18.75" outlineLevel="1" x14ac:dyDescent="0.25">
      <c r="B12" s="873" t="str">
        <f>'1-2023'!B12:AY12</f>
        <v>Утвержденные плановые значения показателей приведены в соответствии с:  "решение об утверждении инвестиционной программы отсутствует"</v>
      </c>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129"/>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row>
    <row r="13" spans="2:67" outlineLevel="1" x14ac:dyDescent="0.25">
      <c r="B13" s="874" t="s">
        <v>6</v>
      </c>
      <c r="C13" s="874"/>
      <c r="D13" s="874"/>
      <c r="E13" s="874"/>
      <c r="F13" s="874"/>
      <c r="G13" s="874"/>
      <c r="H13" s="874"/>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131"/>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row>
    <row r="14" spans="2:67" outlineLevel="1" x14ac:dyDescent="0.2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131"/>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row>
    <row r="15" spans="2:67" outlineLevel="1" x14ac:dyDescent="0.2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131"/>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row>
    <row r="16" spans="2:67" outlineLevel="1" x14ac:dyDescent="0.2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131"/>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row>
    <row r="17" spans="1:58" ht="16.5" outlineLevel="1" thickBot="1" x14ac:dyDescent="0.3">
      <c r="B17" s="954"/>
      <c r="C17" s="954"/>
      <c r="D17" s="954"/>
      <c r="E17" s="954"/>
      <c r="F17" s="954"/>
      <c r="G17" s="954"/>
      <c r="H17" s="954"/>
      <c r="I17" s="954"/>
      <c r="J17" s="954"/>
      <c r="K17" s="954"/>
      <c r="L17" s="954"/>
      <c r="M17" s="954"/>
      <c r="N17" s="954"/>
      <c r="O17" s="954"/>
      <c r="P17" s="954"/>
      <c r="Q17" s="954"/>
      <c r="R17" s="954"/>
      <c r="S17" s="954"/>
      <c r="T17" s="954"/>
      <c r="U17" s="954"/>
      <c r="V17" s="954"/>
      <c r="W17" s="954"/>
      <c r="X17" s="954"/>
      <c r="Y17" s="954"/>
      <c r="Z17" s="954"/>
      <c r="AA17" s="954"/>
      <c r="AB17" s="954"/>
      <c r="AC17" s="954"/>
      <c r="AD17" s="954"/>
      <c r="AE17" s="954"/>
      <c r="AF17" s="954"/>
      <c r="AG17" s="954"/>
      <c r="AH17" s="954"/>
      <c r="AI17" s="954"/>
      <c r="AJ17" s="954"/>
      <c r="AK17" s="954"/>
      <c r="AL17" s="954"/>
      <c r="AM17" s="954"/>
      <c r="AN17" s="133"/>
      <c r="AO17" s="134"/>
      <c r="AP17" s="134"/>
      <c r="AQ17" s="135"/>
      <c r="AR17" s="135"/>
      <c r="AS17" s="135"/>
      <c r="AT17" s="135"/>
      <c r="AU17" s="135"/>
      <c r="AV17" s="135"/>
      <c r="AW17" s="135"/>
      <c r="AX17" s="135"/>
      <c r="AY17" s="135"/>
      <c r="AZ17" s="135"/>
      <c r="BA17" s="135"/>
      <c r="BB17" s="135"/>
      <c r="BC17" s="135"/>
      <c r="BD17" s="135"/>
      <c r="BE17" s="135"/>
      <c r="BF17" s="135"/>
    </row>
    <row r="18" spans="1:58" ht="29.25" customHeight="1" thickBot="1" x14ac:dyDescent="0.3">
      <c r="A18" s="29"/>
      <c r="B18" s="931" t="s">
        <v>7</v>
      </c>
      <c r="C18" s="955" t="s">
        <v>8</v>
      </c>
      <c r="D18" s="931" t="s">
        <v>9</v>
      </c>
      <c r="E18" s="923" t="s">
        <v>1468</v>
      </c>
      <c r="F18" s="924"/>
      <c r="G18" s="924"/>
      <c r="H18" s="924"/>
      <c r="I18" s="924"/>
      <c r="J18" s="924"/>
      <c r="K18" s="924"/>
      <c r="L18" s="924"/>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c r="AL18" s="924"/>
      <c r="AM18" s="925"/>
    </row>
    <row r="19" spans="1:58" ht="43.5" customHeight="1" thickBot="1" x14ac:dyDescent="0.3">
      <c r="A19" s="29"/>
      <c r="B19" s="932"/>
      <c r="C19" s="956"/>
      <c r="D19" s="932"/>
      <c r="E19" s="923" t="s">
        <v>393</v>
      </c>
      <c r="F19" s="924"/>
      <c r="G19" s="924"/>
      <c r="H19" s="924"/>
      <c r="I19" s="924"/>
      <c r="J19" s="924"/>
      <c r="K19" s="925"/>
      <c r="L19" s="958" t="s">
        <v>394</v>
      </c>
      <c r="M19" s="924"/>
      <c r="N19" s="924"/>
      <c r="O19" s="924"/>
      <c r="P19" s="924"/>
      <c r="Q19" s="924"/>
      <c r="R19" s="925"/>
      <c r="S19" s="923" t="s">
        <v>395</v>
      </c>
      <c r="T19" s="924"/>
      <c r="U19" s="924"/>
      <c r="V19" s="924"/>
      <c r="W19" s="924"/>
      <c r="X19" s="924"/>
      <c r="Y19" s="925"/>
      <c r="Z19" s="958" t="s">
        <v>396</v>
      </c>
      <c r="AA19" s="924"/>
      <c r="AB19" s="924"/>
      <c r="AC19" s="924"/>
      <c r="AD19" s="924"/>
      <c r="AE19" s="924"/>
      <c r="AF19" s="925"/>
      <c r="AG19" s="959" t="s">
        <v>1469</v>
      </c>
      <c r="AH19" s="960"/>
      <c r="AI19" s="960"/>
      <c r="AJ19" s="960"/>
      <c r="AK19" s="960"/>
      <c r="AL19" s="960"/>
      <c r="AM19" s="961"/>
    </row>
    <row r="20" spans="1:58" ht="43.5" customHeight="1" thickBot="1" x14ac:dyDescent="0.3">
      <c r="A20" s="29"/>
      <c r="B20" s="932"/>
      <c r="C20" s="956"/>
      <c r="D20" s="932"/>
      <c r="E20" s="96" t="s">
        <v>311</v>
      </c>
      <c r="F20" s="923" t="s">
        <v>312</v>
      </c>
      <c r="G20" s="924"/>
      <c r="H20" s="924"/>
      <c r="I20" s="924"/>
      <c r="J20" s="924"/>
      <c r="K20" s="925"/>
      <c r="L20" s="136" t="s">
        <v>311</v>
      </c>
      <c r="M20" s="916" t="s">
        <v>312</v>
      </c>
      <c r="N20" s="917"/>
      <c r="O20" s="917"/>
      <c r="P20" s="917"/>
      <c r="Q20" s="917"/>
      <c r="R20" s="918"/>
      <c r="S20" s="96" t="s">
        <v>311</v>
      </c>
      <c r="T20" s="916" t="s">
        <v>312</v>
      </c>
      <c r="U20" s="917"/>
      <c r="V20" s="917"/>
      <c r="W20" s="917"/>
      <c r="X20" s="917"/>
      <c r="Y20" s="918"/>
      <c r="Z20" s="136" t="s">
        <v>311</v>
      </c>
      <c r="AA20" s="916" t="s">
        <v>312</v>
      </c>
      <c r="AB20" s="917"/>
      <c r="AC20" s="917"/>
      <c r="AD20" s="917"/>
      <c r="AE20" s="917"/>
      <c r="AF20" s="918"/>
      <c r="AG20" s="96" t="s">
        <v>311</v>
      </c>
      <c r="AH20" s="916" t="s">
        <v>312</v>
      </c>
      <c r="AI20" s="917"/>
      <c r="AJ20" s="917"/>
      <c r="AK20" s="917"/>
      <c r="AL20" s="917"/>
      <c r="AM20" s="918"/>
    </row>
    <row r="21" spans="1:58" ht="87.75" customHeight="1" thickBot="1" x14ac:dyDescent="0.3">
      <c r="A21" s="29"/>
      <c r="B21" s="933"/>
      <c r="C21" s="957"/>
      <c r="D21" s="933"/>
      <c r="E21" s="137" t="s">
        <v>397</v>
      </c>
      <c r="F21" s="137" t="s">
        <v>313</v>
      </c>
      <c r="G21" s="138" t="s">
        <v>314</v>
      </c>
      <c r="H21" s="139" t="s">
        <v>315</v>
      </c>
      <c r="I21" s="139" t="s">
        <v>316</v>
      </c>
      <c r="J21" s="139" t="s">
        <v>317</v>
      </c>
      <c r="K21" s="140" t="s">
        <v>318</v>
      </c>
      <c r="L21" s="141" t="s">
        <v>397</v>
      </c>
      <c r="M21" s="137" t="s">
        <v>313</v>
      </c>
      <c r="N21" s="142" t="s">
        <v>314</v>
      </c>
      <c r="O21" s="143" t="s">
        <v>315</v>
      </c>
      <c r="P21" s="143" t="s">
        <v>316</v>
      </c>
      <c r="Q21" s="143" t="s">
        <v>317</v>
      </c>
      <c r="R21" s="144" t="s">
        <v>318</v>
      </c>
      <c r="S21" s="97" t="s">
        <v>397</v>
      </c>
      <c r="T21" s="97" t="s">
        <v>313</v>
      </c>
      <c r="U21" s="145" t="s">
        <v>314</v>
      </c>
      <c r="V21" s="146" t="s">
        <v>315</v>
      </c>
      <c r="W21" s="146" t="s">
        <v>316</v>
      </c>
      <c r="X21" s="146" t="s">
        <v>317</v>
      </c>
      <c r="Y21" s="147" t="s">
        <v>318</v>
      </c>
      <c r="Z21" s="148" t="s">
        <v>397</v>
      </c>
      <c r="AA21" s="137" t="s">
        <v>313</v>
      </c>
      <c r="AB21" s="142" t="s">
        <v>314</v>
      </c>
      <c r="AC21" s="143" t="s">
        <v>315</v>
      </c>
      <c r="AD21" s="143" t="s">
        <v>316</v>
      </c>
      <c r="AE21" s="143" t="s">
        <v>317</v>
      </c>
      <c r="AF21" s="144" t="s">
        <v>318</v>
      </c>
      <c r="AG21" s="137" t="s">
        <v>397</v>
      </c>
      <c r="AH21" s="137" t="s">
        <v>313</v>
      </c>
      <c r="AI21" s="149" t="s">
        <v>314</v>
      </c>
      <c r="AJ21" s="139" t="s">
        <v>315</v>
      </c>
      <c r="AK21" s="139" t="s">
        <v>316</v>
      </c>
      <c r="AL21" s="139" t="s">
        <v>317</v>
      </c>
      <c r="AM21" s="140" t="s">
        <v>318</v>
      </c>
    </row>
    <row r="22" spans="1:58" x14ac:dyDescent="0.25">
      <c r="A22" s="29"/>
      <c r="B22" s="172">
        <v>1</v>
      </c>
      <c r="C22" s="172">
        <v>2</v>
      </c>
      <c r="D22" s="172">
        <v>3</v>
      </c>
      <c r="E22" s="150" t="s">
        <v>398</v>
      </c>
      <c r="F22" s="110" t="s">
        <v>399</v>
      </c>
      <c r="G22" s="110" t="s">
        <v>400</v>
      </c>
      <c r="H22" s="110" t="s">
        <v>401</v>
      </c>
      <c r="I22" s="110" t="s">
        <v>402</v>
      </c>
      <c r="J22" s="110" t="s">
        <v>403</v>
      </c>
      <c r="K22" s="110" t="s">
        <v>404</v>
      </c>
      <c r="L22" s="110" t="s">
        <v>405</v>
      </c>
      <c r="M22" s="110" t="s">
        <v>406</v>
      </c>
      <c r="N22" s="110" t="s">
        <v>407</v>
      </c>
      <c r="O22" s="110" t="s">
        <v>408</v>
      </c>
      <c r="P22" s="110" t="s">
        <v>409</v>
      </c>
      <c r="Q22" s="110" t="s">
        <v>410</v>
      </c>
      <c r="R22" s="111" t="s">
        <v>411</v>
      </c>
      <c r="S22" s="114" t="s">
        <v>412</v>
      </c>
      <c r="T22" s="115" t="s">
        <v>413</v>
      </c>
      <c r="U22" s="151" t="s">
        <v>414</v>
      </c>
      <c r="V22" s="151" t="s">
        <v>415</v>
      </c>
      <c r="W22" s="151" t="s">
        <v>416</v>
      </c>
      <c r="X22" s="151" t="s">
        <v>417</v>
      </c>
      <c r="Y22" s="152" t="s">
        <v>418</v>
      </c>
      <c r="Z22" s="150" t="s">
        <v>419</v>
      </c>
      <c r="AA22" s="110" t="s">
        <v>420</v>
      </c>
      <c r="AB22" s="110" t="s">
        <v>421</v>
      </c>
      <c r="AC22" s="110" t="s">
        <v>422</v>
      </c>
      <c r="AD22" s="110" t="s">
        <v>423</v>
      </c>
      <c r="AE22" s="110" t="s">
        <v>424</v>
      </c>
      <c r="AF22" s="343" t="s">
        <v>425</v>
      </c>
      <c r="AG22" s="150" t="s">
        <v>426</v>
      </c>
      <c r="AH22" s="110" t="s">
        <v>427</v>
      </c>
      <c r="AI22" s="110" t="s">
        <v>428</v>
      </c>
      <c r="AJ22" s="110" t="s">
        <v>429</v>
      </c>
      <c r="AK22" s="110" t="s">
        <v>390</v>
      </c>
      <c r="AL22" s="110" t="s">
        <v>430</v>
      </c>
      <c r="AM22" s="111" t="s">
        <v>431</v>
      </c>
    </row>
    <row r="23" spans="1:58" ht="48" customHeight="1" x14ac:dyDescent="0.25">
      <c r="A23" s="29"/>
      <c r="B23" s="402">
        <v>0</v>
      </c>
      <c r="C23" s="402" t="s">
        <v>92</v>
      </c>
      <c r="D23" s="403" t="s">
        <v>93</v>
      </c>
      <c r="E23" s="623">
        <f t="shared" ref="E23:K23" si="0">SUM(E24:E29)</f>
        <v>0</v>
      </c>
      <c r="F23" s="623">
        <f>SUM(F24:F29)</f>
        <v>0</v>
      </c>
      <c r="G23" s="623">
        <f t="shared" si="0"/>
        <v>0</v>
      </c>
      <c r="H23" s="623">
        <f t="shared" si="0"/>
        <v>0</v>
      </c>
      <c r="I23" s="623">
        <f t="shared" si="0"/>
        <v>0</v>
      </c>
      <c r="J23" s="623">
        <f t="shared" si="0"/>
        <v>0</v>
      </c>
      <c r="K23" s="623">
        <f t="shared" si="0"/>
        <v>0</v>
      </c>
      <c r="L23" s="623">
        <f t="shared" ref="L23:Y23" si="1">SUM(L24:L29)</f>
        <v>0</v>
      </c>
      <c r="M23" s="623">
        <f t="shared" si="1"/>
        <v>0</v>
      </c>
      <c r="N23" s="623">
        <f t="shared" si="1"/>
        <v>0</v>
      </c>
      <c r="O23" s="623">
        <f t="shared" si="1"/>
        <v>0</v>
      </c>
      <c r="P23" s="623">
        <f t="shared" si="1"/>
        <v>0</v>
      </c>
      <c r="Q23" s="623">
        <f t="shared" si="1"/>
        <v>0</v>
      </c>
      <c r="R23" s="623">
        <f t="shared" si="1"/>
        <v>0</v>
      </c>
      <c r="S23" s="623">
        <f t="shared" si="1"/>
        <v>0</v>
      </c>
      <c r="T23" s="623">
        <f t="shared" si="1"/>
        <v>0</v>
      </c>
      <c r="U23" s="623">
        <f t="shared" si="1"/>
        <v>0</v>
      </c>
      <c r="V23" s="623">
        <f t="shared" si="1"/>
        <v>0</v>
      </c>
      <c r="W23" s="623">
        <f t="shared" si="1"/>
        <v>0</v>
      </c>
      <c r="X23" s="623">
        <f t="shared" si="1"/>
        <v>0</v>
      </c>
      <c r="Y23" s="623">
        <f t="shared" si="1"/>
        <v>0</v>
      </c>
      <c r="Z23" s="623">
        <f>SUM(Z24:Z29)</f>
        <v>0</v>
      </c>
      <c r="AA23" s="623">
        <f>AA24+AA31+AA39+AA45</f>
        <v>61.395833333333336</v>
      </c>
      <c r="AB23" s="623">
        <f t="shared" ref="AB23:AM23" si="2">AB24+AB31+AB39+AB45</f>
        <v>1.3</v>
      </c>
      <c r="AC23" s="623">
        <f t="shared" si="2"/>
        <v>0</v>
      </c>
      <c r="AD23" s="623">
        <f t="shared" si="2"/>
        <v>2.9319999999999999</v>
      </c>
      <c r="AE23" s="623">
        <f t="shared" si="2"/>
        <v>0</v>
      </c>
      <c r="AF23" s="623">
        <f t="shared" si="2"/>
        <v>0</v>
      </c>
      <c r="AG23" s="623">
        <f t="shared" si="2"/>
        <v>0</v>
      </c>
      <c r="AH23" s="623">
        <f>AH24+AH31+AH39+AH45</f>
        <v>61.395833333333336</v>
      </c>
      <c r="AI23" s="623">
        <f>AI24+AI31+AI39+AI45</f>
        <v>1.3</v>
      </c>
      <c r="AJ23" s="623">
        <f>AJ24+AJ31+AJ39+AJ45</f>
        <v>0</v>
      </c>
      <c r="AK23" s="623">
        <f>AK24+AK31+AK39+AK45</f>
        <v>2.9319999999999999</v>
      </c>
      <c r="AL23" s="623">
        <f t="shared" si="2"/>
        <v>0</v>
      </c>
      <c r="AM23" s="623">
        <f t="shared" si="2"/>
        <v>0</v>
      </c>
    </row>
    <row r="24" spans="1:58" ht="42" customHeight="1" x14ac:dyDescent="0.25">
      <c r="A24" s="29"/>
      <c r="B24" s="406" t="s">
        <v>94</v>
      </c>
      <c r="C24" s="413" t="s">
        <v>1506</v>
      </c>
      <c r="D24" s="399" t="s">
        <v>93</v>
      </c>
      <c r="E24" s="625">
        <f>E31</f>
        <v>0</v>
      </c>
      <c r="F24" s="625">
        <f>F31</f>
        <v>0</v>
      </c>
      <c r="G24" s="625">
        <f t="shared" ref="G24:Z24" si="3">G31</f>
        <v>0</v>
      </c>
      <c r="H24" s="625">
        <f t="shared" si="3"/>
        <v>0</v>
      </c>
      <c r="I24" s="625">
        <f t="shared" si="3"/>
        <v>0</v>
      </c>
      <c r="J24" s="625">
        <f t="shared" si="3"/>
        <v>0</v>
      </c>
      <c r="K24" s="625">
        <f t="shared" si="3"/>
        <v>0</v>
      </c>
      <c r="L24" s="625">
        <f t="shared" si="3"/>
        <v>0</v>
      </c>
      <c r="M24" s="625">
        <f t="shared" si="3"/>
        <v>0</v>
      </c>
      <c r="N24" s="625">
        <f t="shared" si="3"/>
        <v>0</v>
      </c>
      <c r="O24" s="625">
        <f t="shared" si="3"/>
        <v>0</v>
      </c>
      <c r="P24" s="625">
        <f t="shared" si="3"/>
        <v>0</v>
      </c>
      <c r="Q24" s="625">
        <f t="shared" si="3"/>
        <v>0</v>
      </c>
      <c r="R24" s="625">
        <f t="shared" si="3"/>
        <v>0</v>
      </c>
      <c r="S24" s="625">
        <f t="shared" si="3"/>
        <v>0</v>
      </c>
      <c r="T24" s="625">
        <f t="shared" si="3"/>
        <v>0</v>
      </c>
      <c r="U24" s="625">
        <f t="shared" si="3"/>
        <v>0</v>
      </c>
      <c r="V24" s="625">
        <f t="shared" si="3"/>
        <v>0</v>
      </c>
      <c r="W24" s="625">
        <f t="shared" si="3"/>
        <v>0</v>
      </c>
      <c r="X24" s="625">
        <f t="shared" si="3"/>
        <v>0</v>
      </c>
      <c r="Y24" s="625">
        <f t="shared" si="3"/>
        <v>0</v>
      </c>
      <c r="Z24" s="625">
        <f t="shared" si="3"/>
        <v>0</v>
      </c>
      <c r="AA24" s="625">
        <f t="shared" ref="AA24:AM24" si="4">AA47</f>
        <v>61.395833333333336</v>
      </c>
      <c r="AB24" s="625">
        <f t="shared" si="4"/>
        <v>1.3</v>
      </c>
      <c r="AC24" s="625">
        <f t="shared" si="4"/>
        <v>0</v>
      </c>
      <c r="AD24" s="625">
        <f t="shared" si="4"/>
        <v>2.9319999999999999</v>
      </c>
      <c r="AE24" s="625">
        <f t="shared" si="4"/>
        <v>0</v>
      </c>
      <c r="AF24" s="625">
        <f t="shared" si="4"/>
        <v>0</v>
      </c>
      <c r="AG24" s="625">
        <f t="shared" si="4"/>
        <v>0</v>
      </c>
      <c r="AH24" s="625">
        <f t="shared" si="4"/>
        <v>61.395833333333336</v>
      </c>
      <c r="AI24" s="625">
        <f t="shared" si="4"/>
        <v>1.3</v>
      </c>
      <c r="AJ24" s="625">
        <f t="shared" si="4"/>
        <v>0</v>
      </c>
      <c r="AK24" s="625">
        <f t="shared" si="4"/>
        <v>2.9319999999999999</v>
      </c>
      <c r="AL24" s="625">
        <f t="shared" si="4"/>
        <v>0</v>
      </c>
      <c r="AM24" s="625">
        <f t="shared" si="4"/>
        <v>0</v>
      </c>
    </row>
    <row r="25" spans="1:58" ht="42" customHeight="1" x14ac:dyDescent="0.25">
      <c r="A25" s="29"/>
      <c r="B25" s="406" t="s">
        <v>1507</v>
      </c>
      <c r="C25" s="413" t="s">
        <v>95</v>
      </c>
      <c r="D25" s="399" t="s">
        <v>93</v>
      </c>
      <c r="E25" s="625">
        <f>E43</f>
        <v>0</v>
      </c>
      <c r="F25" s="625">
        <f>F43</f>
        <v>0</v>
      </c>
      <c r="G25" s="625">
        <f t="shared" ref="G25:AM25" si="5">G43</f>
        <v>0</v>
      </c>
      <c r="H25" s="625">
        <f t="shared" si="5"/>
        <v>0</v>
      </c>
      <c r="I25" s="625">
        <f t="shared" si="5"/>
        <v>0</v>
      </c>
      <c r="J25" s="625">
        <f t="shared" si="5"/>
        <v>0</v>
      </c>
      <c r="K25" s="625">
        <f t="shared" si="5"/>
        <v>0</v>
      </c>
      <c r="L25" s="625">
        <f t="shared" si="5"/>
        <v>0</v>
      </c>
      <c r="M25" s="625">
        <f t="shared" si="5"/>
        <v>0</v>
      </c>
      <c r="N25" s="625">
        <f t="shared" si="5"/>
        <v>0</v>
      </c>
      <c r="O25" s="625">
        <f t="shared" si="5"/>
        <v>0</v>
      </c>
      <c r="P25" s="625">
        <f t="shared" si="5"/>
        <v>0</v>
      </c>
      <c r="Q25" s="625">
        <f t="shared" si="5"/>
        <v>0</v>
      </c>
      <c r="R25" s="625">
        <f t="shared" si="5"/>
        <v>0</v>
      </c>
      <c r="S25" s="625">
        <f t="shared" si="5"/>
        <v>0</v>
      </c>
      <c r="T25" s="625">
        <f t="shared" si="5"/>
        <v>0</v>
      </c>
      <c r="U25" s="625">
        <f t="shared" si="5"/>
        <v>0</v>
      </c>
      <c r="V25" s="625">
        <f t="shared" si="5"/>
        <v>0</v>
      </c>
      <c r="W25" s="625">
        <f t="shared" si="5"/>
        <v>0</v>
      </c>
      <c r="X25" s="625">
        <f t="shared" si="5"/>
        <v>0</v>
      </c>
      <c r="Y25" s="625">
        <f t="shared" si="5"/>
        <v>0</v>
      </c>
      <c r="Z25" s="625">
        <f t="shared" si="5"/>
        <v>0</v>
      </c>
      <c r="AA25" s="625">
        <f>AA48</f>
        <v>61.395833333333336</v>
      </c>
      <c r="AB25" s="625">
        <f>AB48</f>
        <v>1.3</v>
      </c>
      <c r="AC25" s="625">
        <f>AC48</f>
        <v>0</v>
      </c>
      <c r="AD25" s="625">
        <f>AD48</f>
        <v>2.9319999999999999</v>
      </c>
      <c r="AE25" s="625">
        <f t="shared" si="5"/>
        <v>0</v>
      </c>
      <c r="AF25" s="625">
        <f t="shared" si="5"/>
        <v>0</v>
      </c>
      <c r="AG25" s="625">
        <f t="shared" si="5"/>
        <v>0</v>
      </c>
      <c r="AH25" s="625">
        <f>AH48</f>
        <v>61.395833333333336</v>
      </c>
      <c r="AI25" s="625">
        <f>AI48</f>
        <v>1.3</v>
      </c>
      <c r="AJ25" s="625">
        <f>AJ48</f>
        <v>0</v>
      </c>
      <c r="AK25" s="625">
        <f>AK48</f>
        <v>2.9319999999999999</v>
      </c>
      <c r="AL25" s="625">
        <f t="shared" si="5"/>
        <v>0</v>
      </c>
      <c r="AM25" s="625">
        <f t="shared" si="5"/>
        <v>0</v>
      </c>
    </row>
    <row r="26" spans="1:58" ht="42" customHeight="1" x14ac:dyDescent="0.25">
      <c r="A26" s="29"/>
      <c r="B26" s="406" t="s">
        <v>1508</v>
      </c>
      <c r="C26" s="413" t="s">
        <v>97</v>
      </c>
      <c r="D26" s="399" t="s">
        <v>93</v>
      </c>
      <c r="E26" s="625">
        <f>E71</f>
        <v>0</v>
      </c>
      <c r="F26" s="625">
        <f>F71</f>
        <v>0</v>
      </c>
      <c r="G26" s="625">
        <f t="shared" ref="G26:AM26" si="6">G71</f>
        <v>0</v>
      </c>
      <c r="H26" s="625">
        <f t="shared" si="6"/>
        <v>0</v>
      </c>
      <c r="I26" s="625">
        <f t="shared" si="6"/>
        <v>0</v>
      </c>
      <c r="J26" s="625">
        <f t="shared" si="6"/>
        <v>0</v>
      </c>
      <c r="K26" s="625">
        <f t="shared" si="6"/>
        <v>0</v>
      </c>
      <c r="L26" s="625">
        <f t="shared" si="6"/>
        <v>0</v>
      </c>
      <c r="M26" s="625">
        <f t="shared" si="6"/>
        <v>0</v>
      </c>
      <c r="N26" s="625">
        <f t="shared" si="6"/>
        <v>0</v>
      </c>
      <c r="O26" s="625">
        <f t="shared" si="6"/>
        <v>0</v>
      </c>
      <c r="P26" s="625">
        <f t="shared" si="6"/>
        <v>0</v>
      </c>
      <c r="Q26" s="625">
        <f t="shared" si="6"/>
        <v>0</v>
      </c>
      <c r="R26" s="625">
        <f t="shared" si="6"/>
        <v>0</v>
      </c>
      <c r="S26" s="625">
        <f t="shared" si="6"/>
        <v>0</v>
      </c>
      <c r="T26" s="625">
        <f t="shared" si="6"/>
        <v>0</v>
      </c>
      <c r="U26" s="625">
        <f t="shared" si="6"/>
        <v>0</v>
      </c>
      <c r="V26" s="625">
        <f t="shared" si="6"/>
        <v>0</v>
      </c>
      <c r="W26" s="625">
        <f t="shared" si="6"/>
        <v>0</v>
      </c>
      <c r="X26" s="625">
        <f t="shared" si="6"/>
        <v>0</v>
      </c>
      <c r="Y26" s="625">
        <f t="shared" si="6"/>
        <v>0</v>
      </c>
      <c r="Z26" s="625">
        <f t="shared" si="6"/>
        <v>0</v>
      </c>
      <c r="AA26" s="625">
        <f>AA72</f>
        <v>0</v>
      </c>
      <c r="AB26" s="625">
        <f>AB72</f>
        <v>0</v>
      </c>
      <c r="AC26" s="625">
        <f>AC72</f>
        <v>0</v>
      </c>
      <c r="AD26" s="625">
        <f>AD72</f>
        <v>0</v>
      </c>
      <c r="AE26" s="625">
        <f t="shared" si="6"/>
        <v>0</v>
      </c>
      <c r="AF26" s="625">
        <f t="shared" si="6"/>
        <v>0</v>
      </c>
      <c r="AG26" s="625">
        <f t="shared" si="6"/>
        <v>0</v>
      </c>
      <c r="AH26" s="625">
        <f>AH72</f>
        <v>0</v>
      </c>
      <c r="AI26" s="625">
        <f>AI72</f>
        <v>0</v>
      </c>
      <c r="AJ26" s="625">
        <f>AJ72</f>
        <v>0</v>
      </c>
      <c r="AK26" s="625">
        <f>AK72</f>
        <v>0</v>
      </c>
      <c r="AL26" s="625">
        <f t="shared" si="6"/>
        <v>0</v>
      </c>
      <c r="AM26" s="625">
        <f t="shared" si="6"/>
        <v>0</v>
      </c>
    </row>
    <row r="27" spans="1:58" ht="42" customHeight="1" x14ac:dyDescent="0.25">
      <c r="A27" s="29"/>
      <c r="B27" s="406" t="s">
        <v>1509</v>
      </c>
      <c r="C27" s="413" t="s">
        <v>99</v>
      </c>
      <c r="D27" s="399" t="s">
        <v>93</v>
      </c>
      <c r="E27" s="625">
        <f t="shared" ref="E27:AM27" si="7">E75</f>
        <v>0</v>
      </c>
      <c r="F27" s="625">
        <f t="shared" si="7"/>
        <v>0</v>
      </c>
      <c r="G27" s="625">
        <f t="shared" si="7"/>
        <v>0</v>
      </c>
      <c r="H27" s="625">
        <f t="shared" si="7"/>
        <v>0</v>
      </c>
      <c r="I27" s="625">
        <f t="shared" si="7"/>
        <v>0</v>
      </c>
      <c r="J27" s="625">
        <f t="shared" si="7"/>
        <v>0</v>
      </c>
      <c r="K27" s="625">
        <f t="shared" si="7"/>
        <v>0</v>
      </c>
      <c r="L27" s="625">
        <f t="shared" si="7"/>
        <v>0</v>
      </c>
      <c r="M27" s="625">
        <f t="shared" si="7"/>
        <v>0</v>
      </c>
      <c r="N27" s="625">
        <f t="shared" si="7"/>
        <v>0</v>
      </c>
      <c r="O27" s="625">
        <f t="shared" si="7"/>
        <v>0</v>
      </c>
      <c r="P27" s="625">
        <f t="shared" si="7"/>
        <v>0</v>
      </c>
      <c r="Q27" s="625">
        <f t="shared" si="7"/>
        <v>0</v>
      </c>
      <c r="R27" s="625">
        <f t="shared" si="7"/>
        <v>0</v>
      </c>
      <c r="S27" s="625">
        <f t="shared" si="7"/>
        <v>0</v>
      </c>
      <c r="T27" s="625">
        <f t="shared" si="7"/>
        <v>0</v>
      </c>
      <c r="U27" s="625">
        <f t="shared" si="7"/>
        <v>0</v>
      </c>
      <c r="V27" s="625">
        <f t="shared" si="7"/>
        <v>0</v>
      </c>
      <c r="W27" s="625">
        <f t="shared" si="7"/>
        <v>0</v>
      </c>
      <c r="X27" s="625">
        <f t="shared" si="7"/>
        <v>0</v>
      </c>
      <c r="Y27" s="625">
        <f t="shared" si="7"/>
        <v>0</v>
      </c>
      <c r="Z27" s="625">
        <f t="shared" si="7"/>
        <v>0</v>
      </c>
      <c r="AA27" s="625">
        <f>AA90</f>
        <v>0</v>
      </c>
      <c r="AB27" s="625">
        <f>AB90</f>
        <v>0</v>
      </c>
      <c r="AC27" s="625">
        <f>AC90</f>
        <v>0</v>
      </c>
      <c r="AD27" s="625">
        <f>AD90</f>
        <v>0</v>
      </c>
      <c r="AE27" s="625">
        <f t="shared" si="7"/>
        <v>0</v>
      </c>
      <c r="AF27" s="625">
        <f t="shared" si="7"/>
        <v>0</v>
      </c>
      <c r="AG27" s="625">
        <f t="shared" si="7"/>
        <v>0</v>
      </c>
      <c r="AH27" s="625">
        <f>AH90</f>
        <v>0</v>
      </c>
      <c r="AI27" s="625">
        <f>AI90</f>
        <v>0</v>
      </c>
      <c r="AJ27" s="625">
        <f>AJ90</f>
        <v>0</v>
      </c>
      <c r="AK27" s="625">
        <f>AK90</f>
        <v>0</v>
      </c>
      <c r="AL27" s="625">
        <f t="shared" si="7"/>
        <v>0</v>
      </c>
      <c r="AM27" s="625">
        <f t="shared" si="7"/>
        <v>0</v>
      </c>
    </row>
    <row r="28" spans="1:58" ht="42" customHeight="1" x14ac:dyDescent="0.25">
      <c r="A28" s="29"/>
      <c r="B28" s="406" t="s">
        <v>1510</v>
      </c>
      <c r="C28" s="413" t="s">
        <v>101</v>
      </c>
      <c r="D28" s="399" t="s">
        <v>93</v>
      </c>
      <c r="E28" s="625">
        <f t="shared" ref="E28:AM28" si="8">E77</f>
        <v>0</v>
      </c>
      <c r="F28" s="625">
        <f t="shared" si="8"/>
        <v>0</v>
      </c>
      <c r="G28" s="625">
        <f t="shared" si="8"/>
        <v>0</v>
      </c>
      <c r="H28" s="625">
        <f t="shared" si="8"/>
        <v>0</v>
      </c>
      <c r="I28" s="625">
        <f t="shared" si="8"/>
        <v>0</v>
      </c>
      <c r="J28" s="625">
        <f t="shared" si="8"/>
        <v>0</v>
      </c>
      <c r="K28" s="625">
        <f t="shared" si="8"/>
        <v>0</v>
      </c>
      <c r="L28" s="625">
        <f t="shared" si="8"/>
        <v>0</v>
      </c>
      <c r="M28" s="625">
        <f t="shared" si="8"/>
        <v>0</v>
      </c>
      <c r="N28" s="625">
        <f t="shared" si="8"/>
        <v>0</v>
      </c>
      <c r="O28" s="625">
        <f t="shared" si="8"/>
        <v>0</v>
      </c>
      <c r="P28" s="625">
        <f t="shared" si="8"/>
        <v>0</v>
      </c>
      <c r="Q28" s="625">
        <f t="shared" si="8"/>
        <v>0</v>
      </c>
      <c r="R28" s="625">
        <f t="shared" si="8"/>
        <v>0</v>
      </c>
      <c r="S28" s="625">
        <f t="shared" si="8"/>
        <v>0</v>
      </c>
      <c r="T28" s="625">
        <f t="shared" si="8"/>
        <v>0</v>
      </c>
      <c r="U28" s="625">
        <f t="shared" si="8"/>
        <v>0</v>
      </c>
      <c r="V28" s="625">
        <f t="shared" si="8"/>
        <v>0</v>
      </c>
      <c r="W28" s="625">
        <f t="shared" si="8"/>
        <v>0</v>
      </c>
      <c r="X28" s="625">
        <f t="shared" si="8"/>
        <v>0</v>
      </c>
      <c r="Y28" s="625">
        <f t="shared" si="8"/>
        <v>0</v>
      </c>
      <c r="Z28" s="625">
        <f t="shared" si="8"/>
        <v>0</v>
      </c>
      <c r="AA28" s="625">
        <f>AA93</f>
        <v>0</v>
      </c>
      <c r="AB28" s="625">
        <f>AB93</f>
        <v>0</v>
      </c>
      <c r="AC28" s="625">
        <f>AC93</f>
        <v>0</v>
      </c>
      <c r="AD28" s="625">
        <f>AD93</f>
        <v>0</v>
      </c>
      <c r="AE28" s="625">
        <f t="shared" si="8"/>
        <v>0</v>
      </c>
      <c r="AF28" s="625">
        <f t="shared" si="8"/>
        <v>0</v>
      </c>
      <c r="AG28" s="625">
        <f t="shared" si="8"/>
        <v>0</v>
      </c>
      <c r="AH28" s="625">
        <f>AH93</f>
        <v>0</v>
      </c>
      <c r="AI28" s="625">
        <f>AI93</f>
        <v>0</v>
      </c>
      <c r="AJ28" s="625">
        <f>AJ93</f>
        <v>0</v>
      </c>
      <c r="AK28" s="625">
        <f>AK93</f>
        <v>0</v>
      </c>
      <c r="AL28" s="625">
        <f t="shared" si="8"/>
        <v>0</v>
      </c>
      <c r="AM28" s="625">
        <f t="shared" si="8"/>
        <v>0</v>
      </c>
    </row>
    <row r="29" spans="1:58" ht="42" customHeight="1" x14ac:dyDescent="0.25">
      <c r="A29" s="29"/>
      <c r="B29" s="406" t="s">
        <v>1511</v>
      </c>
      <c r="C29" s="413" t="s">
        <v>103</v>
      </c>
      <c r="D29" s="399" t="s">
        <v>93</v>
      </c>
      <c r="E29" s="625">
        <f t="shared" ref="E29:AM29" si="9">E78</f>
        <v>0</v>
      </c>
      <c r="F29" s="625">
        <f t="shared" si="9"/>
        <v>0</v>
      </c>
      <c r="G29" s="625">
        <f t="shared" si="9"/>
        <v>0</v>
      </c>
      <c r="H29" s="625">
        <f t="shared" si="9"/>
        <v>0</v>
      </c>
      <c r="I29" s="625">
        <f t="shared" si="9"/>
        <v>0</v>
      </c>
      <c r="J29" s="625">
        <f t="shared" si="9"/>
        <v>0</v>
      </c>
      <c r="K29" s="625">
        <f t="shared" si="9"/>
        <v>0</v>
      </c>
      <c r="L29" s="625">
        <f t="shared" si="9"/>
        <v>0</v>
      </c>
      <c r="M29" s="625">
        <f t="shared" si="9"/>
        <v>0</v>
      </c>
      <c r="N29" s="625">
        <f t="shared" si="9"/>
        <v>0</v>
      </c>
      <c r="O29" s="625">
        <f t="shared" si="9"/>
        <v>0</v>
      </c>
      <c r="P29" s="625">
        <f t="shared" si="9"/>
        <v>0</v>
      </c>
      <c r="Q29" s="625">
        <f t="shared" si="9"/>
        <v>0</v>
      </c>
      <c r="R29" s="625">
        <f t="shared" si="9"/>
        <v>0</v>
      </c>
      <c r="S29" s="625">
        <f t="shared" si="9"/>
        <v>0</v>
      </c>
      <c r="T29" s="625">
        <f t="shared" si="9"/>
        <v>0</v>
      </c>
      <c r="U29" s="625">
        <f t="shared" si="9"/>
        <v>0</v>
      </c>
      <c r="V29" s="625">
        <f t="shared" si="9"/>
        <v>0</v>
      </c>
      <c r="W29" s="625">
        <f t="shared" si="9"/>
        <v>0</v>
      </c>
      <c r="X29" s="625">
        <f t="shared" si="9"/>
        <v>0</v>
      </c>
      <c r="Y29" s="625">
        <f t="shared" si="9"/>
        <v>0</v>
      </c>
      <c r="Z29" s="625">
        <f t="shared" si="9"/>
        <v>0</v>
      </c>
      <c r="AA29" s="625">
        <f>AA101</f>
        <v>0</v>
      </c>
      <c r="AB29" s="625">
        <f t="shared" ref="AB29:AD32" si="10">AB101</f>
        <v>0</v>
      </c>
      <c r="AC29" s="625">
        <f t="shared" si="10"/>
        <v>0</v>
      </c>
      <c r="AD29" s="625">
        <f t="shared" si="10"/>
        <v>0</v>
      </c>
      <c r="AE29" s="625">
        <f t="shared" si="9"/>
        <v>0</v>
      </c>
      <c r="AF29" s="625">
        <f t="shared" si="9"/>
        <v>0</v>
      </c>
      <c r="AG29" s="625">
        <f t="shared" si="9"/>
        <v>0</v>
      </c>
      <c r="AH29" s="625">
        <f t="shared" ref="AH29:AK32" si="11">AH101</f>
        <v>0</v>
      </c>
      <c r="AI29" s="625">
        <f t="shared" si="11"/>
        <v>0</v>
      </c>
      <c r="AJ29" s="625">
        <f t="shared" si="11"/>
        <v>0</v>
      </c>
      <c r="AK29" s="625">
        <f t="shared" si="11"/>
        <v>0</v>
      </c>
      <c r="AL29" s="625">
        <f t="shared" si="9"/>
        <v>0</v>
      </c>
      <c r="AM29" s="625">
        <f t="shared" si="9"/>
        <v>0</v>
      </c>
    </row>
    <row r="30" spans="1:58" ht="42" customHeight="1" x14ac:dyDescent="0.25">
      <c r="A30" s="29"/>
      <c r="B30" s="406" t="s">
        <v>1512</v>
      </c>
      <c r="C30" s="413" t="s">
        <v>105</v>
      </c>
      <c r="D30" s="399" t="s">
        <v>93</v>
      </c>
      <c r="E30" s="627">
        <f t="shared" ref="E30:AM30" si="12">E31+E43+E71+E75+E77+E78</f>
        <v>0</v>
      </c>
      <c r="F30" s="627">
        <f t="shared" si="12"/>
        <v>0</v>
      </c>
      <c r="G30" s="627">
        <f t="shared" si="12"/>
        <v>0</v>
      </c>
      <c r="H30" s="627">
        <f t="shared" si="12"/>
        <v>0</v>
      </c>
      <c r="I30" s="627">
        <f t="shared" si="12"/>
        <v>0</v>
      </c>
      <c r="J30" s="627">
        <f t="shared" si="12"/>
        <v>0</v>
      </c>
      <c r="K30" s="627">
        <f t="shared" si="12"/>
        <v>0</v>
      </c>
      <c r="L30" s="627">
        <f t="shared" si="12"/>
        <v>0</v>
      </c>
      <c r="M30" s="627">
        <f t="shared" si="12"/>
        <v>0</v>
      </c>
      <c r="N30" s="627">
        <f t="shared" si="12"/>
        <v>0</v>
      </c>
      <c r="O30" s="627">
        <f t="shared" si="12"/>
        <v>0</v>
      </c>
      <c r="P30" s="627">
        <f t="shared" si="12"/>
        <v>0</v>
      </c>
      <c r="Q30" s="627">
        <f t="shared" si="12"/>
        <v>0</v>
      </c>
      <c r="R30" s="627">
        <f t="shared" si="12"/>
        <v>0</v>
      </c>
      <c r="S30" s="627">
        <f t="shared" si="12"/>
        <v>0</v>
      </c>
      <c r="T30" s="627">
        <f t="shared" si="12"/>
        <v>0</v>
      </c>
      <c r="U30" s="627">
        <f t="shared" si="12"/>
        <v>0</v>
      </c>
      <c r="V30" s="627">
        <f t="shared" si="12"/>
        <v>0</v>
      </c>
      <c r="W30" s="627">
        <f t="shared" si="12"/>
        <v>0</v>
      </c>
      <c r="X30" s="627">
        <f t="shared" si="12"/>
        <v>0</v>
      </c>
      <c r="Y30" s="627">
        <f t="shared" si="12"/>
        <v>0</v>
      </c>
      <c r="Z30" s="627">
        <f t="shared" si="12"/>
        <v>0</v>
      </c>
      <c r="AA30" s="627">
        <f>AA102</f>
        <v>0</v>
      </c>
      <c r="AB30" s="627">
        <f t="shared" si="10"/>
        <v>0</v>
      </c>
      <c r="AC30" s="627">
        <f t="shared" si="10"/>
        <v>0</v>
      </c>
      <c r="AD30" s="627">
        <f t="shared" si="10"/>
        <v>0</v>
      </c>
      <c r="AE30" s="627">
        <f t="shared" si="12"/>
        <v>0</v>
      </c>
      <c r="AF30" s="627">
        <f t="shared" si="12"/>
        <v>0</v>
      </c>
      <c r="AG30" s="627">
        <f t="shared" si="12"/>
        <v>0</v>
      </c>
      <c r="AH30" s="627">
        <f t="shared" si="11"/>
        <v>0</v>
      </c>
      <c r="AI30" s="627">
        <f t="shared" si="11"/>
        <v>0</v>
      </c>
      <c r="AJ30" s="627">
        <f t="shared" si="11"/>
        <v>0</v>
      </c>
      <c r="AK30" s="627">
        <f t="shared" si="11"/>
        <v>0</v>
      </c>
      <c r="AL30" s="627">
        <f t="shared" si="12"/>
        <v>0</v>
      </c>
      <c r="AM30" s="627">
        <f t="shared" si="12"/>
        <v>0</v>
      </c>
    </row>
    <row r="31" spans="1:58" ht="42" customHeight="1" x14ac:dyDescent="0.25">
      <c r="A31" s="29"/>
      <c r="B31" s="406" t="s">
        <v>96</v>
      </c>
      <c r="C31" s="413" t="s">
        <v>1513</v>
      </c>
      <c r="D31" s="399" t="s">
        <v>93</v>
      </c>
      <c r="E31" s="627">
        <f t="shared" ref="E31:AM31" si="13">E32+E36+E39+E40</f>
        <v>0</v>
      </c>
      <c r="F31" s="627">
        <f t="shared" si="13"/>
        <v>0</v>
      </c>
      <c r="G31" s="627">
        <f t="shared" si="13"/>
        <v>0</v>
      </c>
      <c r="H31" s="627">
        <f t="shared" si="13"/>
        <v>0</v>
      </c>
      <c r="I31" s="627">
        <f t="shared" si="13"/>
        <v>0</v>
      </c>
      <c r="J31" s="627">
        <f t="shared" si="13"/>
        <v>0</v>
      </c>
      <c r="K31" s="627">
        <f t="shared" si="13"/>
        <v>0</v>
      </c>
      <c r="L31" s="627">
        <f t="shared" si="13"/>
        <v>0</v>
      </c>
      <c r="M31" s="627">
        <f t="shared" si="13"/>
        <v>0</v>
      </c>
      <c r="N31" s="627">
        <f t="shared" si="13"/>
        <v>0</v>
      </c>
      <c r="O31" s="627">
        <f t="shared" si="13"/>
        <v>0</v>
      </c>
      <c r="P31" s="627">
        <f t="shared" si="13"/>
        <v>0</v>
      </c>
      <c r="Q31" s="627">
        <f t="shared" si="13"/>
        <v>0</v>
      </c>
      <c r="R31" s="627">
        <f t="shared" si="13"/>
        <v>0</v>
      </c>
      <c r="S31" s="627">
        <f t="shared" si="13"/>
        <v>0</v>
      </c>
      <c r="T31" s="627">
        <f t="shared" si="13"/>
        <v>0</v>
      </c>
      <c r="U31" s="627">
        <f t="shared" si="13"/>
        <v>0</v>
      </c>
      <c r="V31" s="627">
        <f t="shared" si="13"/>
        <v>0</v>
      </c>
      <c r="W31" s="627">
        <f t="shared" si="13"/>
        <v>0</v>
      </c>
      <c r="X31" s="627">
        <f t="shared" si="13"/>
        <v>0</v>
      </c>
      <c r="Y31" s="627">
        <f t="shared" si="13"/>
        <v>0</v>
      </c>
      <c r="Z31" s="627">
        <f t="shared" si="13"/>
        <v>0</v>
      </c>
      <c r="AA31" s="627">
        <f>AA103</f>
        <v>0</v>
      </c>
      <c r="AB31" s="627">
        <f t="shared" si="10"/>
        <v>0</v>
      </c>
      <c r="AC31" s="627">
        <f t="shared" si="10"/>
        <v>0</v>
      </c>
      <c r="AD31" s="627">
        <f t="shared" si="10"/>
        <v>0</v>
      </c>
      <c r="AE31" s="627">
        <f t="shared" si="13"/>
        <v>0</v>
      </c>
      <c r="AF31" s="627">
        <f t="shared" si="13"/>
        <v>0</v>
      </c>
      <c r="AG31" s="627">
        <f t="shared" si="13"/>
        <v>0</v>
      </c>
      <c r="AH31" s="627">
        <f t="shared" si="11"/>
        <v>0</v>
      </c>
      <c r="AI31" s="627">
        <f t="shared" si="11"/>
        <v>0</v>
      </c>
      <c r="AJ31" s="627">
        <f t="shared" si="11"/>
        <v>0</v>
      </c>
      <c r="AK31" s="627">
        <f t="shared" si="11"/>
        <v>0</v>
      </c>
      <c r="AL31" s="627">
        <f t="shared" si="13"/>
        <v>0</v>
      </c>
      <c r="AM31" s="627">
        <f t="shared" si="13"/>
        <v>0</v>
      </c>
    </row>
    <row r="32" spans="1:58" ht="42" customHeight="1" x14ac:dyDescent="0.25">
      <c r="A32" s="29"/>
      <c r="B32" s="406" t="s">
        <v>1514</v>
      </c>
      <c r="C32" s="413" t="s">
        <v>788</v>
      </c>
      <c r="D32" s="399" t="s">
        <v>93</v>
      </c>
      <c r="E32" s="625">
        <f t="shared" ref="E32:AM32" si="14">E33+E34+E35</f>
        <v>0</v>
      </c>
      <c r="F32" s="627">
        <f t="shared" si="14"/>
        <v>0</v>
      </c>
      <c r="G32" s="627">
        <f t="shared" si="14"/>
        <v>0</v>
      </c>
      <c r="H32" s="627">
        <f t="shared" si="14"/>
        <v>0</v>
      </c>
      <c r="I32" s="627">
        <f t="shared" si="14"/>
        <v>0</v>
      </c>
      <c r="J32" s="627">
        <f t="shared" si="14"/>
        <v>0</v>
      </c>
      <c r="K32" s="627">
        <f t="shared" si="14"/>
        <v>0</v>
      </c>
      <c r="L32" s="627">
        <f t="shared" si="14"/>
        <v>0</v>
      </c>
      <c r="M32" s="627">
        <f t="shared" si="14"/>
        <v>0</v>
      </c>
      <c r="N32" s="627">
        <f t="shared" si="14"/>
        <v>0</v>
      </c>
      <c r="O32" s="627">
        <f t="shared" si="14"/>
        <v>0</v>
      </c>
      <c r="P32" s="627">
        <f t="shared" si="14"/>
        <v>0</v>
      </c>
      <c r="Q32" s="627">
        <f t="shared" si="14"/>
        <v>0</v>
      </c>
      <c r="R32" s="627">
        <f t="shared" si="14"/>
        <v>0</v>
      </c>
      <c r="S32" s="627">
        <f t="shared" si="14"/>
        <v>0</v>
      </c>
      <c r="T32" s="627">
        <f t="shared" si="14"/>
        <v>0</v>
      </c>
      <c r="U32" s="627">
        <f t="shared" si="14"/>
        <v>0</v>
      </c>
      <c r="V32" s="627">
        <f t="shared" si="14"/>
        <v>0</v>
      </c>
      <c r="W32" s="627">
        <f t="shared" si="14"/>
        <v>0</v>
      </c>
      <c r="X32" s="627">
        <f t="shared" si="14"/>
        <v>0</v>
      </c>
      <c r="Y32" s="627">
        <f t="shared" si="14"/>
        <v>0</v>
      </c>
      <c r="Z32" s="627">
        <f t="shared" si="14"/>
        <v>0</v>
      </c>
      <c r="AA32" s="627">
        <f>AA104</f>
        <v>0</v>
      </c>
      <c r="AB32" s="627">
        <f t="shared" si="10"/>
        <v>0</v>
      </c>
      <c r="AC32" s="627">
        <f t="shared" si="10"/>
        <v>0</v>
      </c>
      <c r="AD32" s="627">
        <f t="shared" si="10"/>
        <v>0</v>
      </c>
      <c r="AE32" s="627">
        <f t="shared" si="14"/>
        <v>0</v>
      </c>
      <c r="AF32" s="627">
        <f t="shared" si="14"/>
        <v>0</v>
      </c>
      <c r="AG32" s="627">
        <f t="shared" si="14"/>
        <v>0</v>
      </c>
      <c r="AH32" s="627">
        <f t="shared" si="11"/>
        <v>0</v>
      </c>
      <c r="AI32" s="627">
        <f t="shared" si="11"/>
        <v>0</v>
      </c>
      <c r="AJ32" s="627">
        <f t="shared" si="11"/>
        <v>0</v>
      </c>
      <c r="AK32" s="627">
        <f t="shared" si="11"/>
        <v>0</v>
      </c>
      <c r="AL32" s="627">
        <f t="shared" si="14"/>
        <v>0</v>
      </c>
      <c r="AM32" s="627">
        <f t="shared" si="14"/>
        <v>0</v>
      </c>
    </row>
    <row r="33" spans="1:40" ht="42" customHeight="1" x14ac:dyDescent="0.25">
      <c r="A33" s="29"/>
      <c r="B33" s="406" t="s">
        <v>1515</v>
      </c>
      <c r="C33" s="413" t="s">
        <v>789</v>
      </c>
      <c r="D33" s="399" t="s">
        <v>93</v>
      </c>
      <c r="E33" s="610">
        <v>0</v>
      </c>
      <c r="F33" s="610">
        <v>0</v>
      </c>
      <c r="G33" s="610">
        <v>0</v>
      </c>
      <c r="H33" s="610">
        <v>0</v>
      </c>
      <c r="I33" s="610">
        <v>0</v>
      </c>
      <c r="J33" s="610">
        <v>0</v>
      </c>
      <c r="K33" s="610">
        <v>0</v>
      </c>
      <c r="L33" s="610">
        <v>0</v>
      </c>
      <c r="M33" s="610">
        <v>0</v>
      </c>
      <c r="N33" s="610">
        <v>0</v>
      </c>
      <c r="O33" s="610">
        <v>0</v>
      </c>
      <c r="P33" s="610">
        <v>0</v>
      </c>
      <c r="Q33" s="610">
        <v>0</v>
      </c>
      <c r="R33" s="610">
        <v>0</v>
      </c>
      <c r="S33" s="610">
        <v>0</v>
      </c>
      <c r="T33" s="610">
        <v>0</v>
      </c>
      <c r="U33" s="610">
        <v>0</v>
      </c>
      <c r="V33" s="610">
        <v>0</v>
      </c>
      <c r="W33" s="610">
        <v>0</v>
      </c>
      <c r="X33" s="610">
        <v>0</v>
      </c>
      <c r="Y33" s="610">
        <v>0</v>
      </c>
      <c r="Z33" s="610">
        <v>0</v>
      </c>
      <c r="AA33" s="610">
        <f>AA118</f>
        <v>0</v>
      </c>
      <c r="AB33" s="610">
        <f>AB118</f>
        <v>0</v>
      </c>
      <c r="AC33" s="610">
        <f>AC118</f>
        <v>0</v>
      </c>
      <c r="AD33" s="610">
        <f>AD118</f>
        <v>0</v>
      </c>
      <c r="AE33" s="610">
        <v>0</v>
      </c>
      <c r="AF33" s="610">
        <v>0</v>
      </c>
      <c r="AG33" s="610">
        <v>0</v>
      </c>
      <c r="AH33" s="610">
        <f>AH118</f>
        <v>0</v>
      </c>
      <c r="AI33" s="610">
        <f>AI118</f>
        <v>0</v>
      </c>
      <c r="AJ33" s="610">
        <f>AJ118</f>
        <v>0</v>
      </c>
      <c r="AK33" s="610">
        <f>AK118</f>
        <v>0</v>
      </c>
      <c r="AL33" s="610">
        <v>0</v>
      </c>
      <c r="AM33" s="610">
        <v>0</v>
      </c>
    </row>
    <row r="34" spans="1:40" ht="42" customHeight="1" x14ac:dyDescent="0.25">
      <c r="A34" s="29"/>
      <c r="B34" s="406" t="s">
        <v>1516</v>
      </c>
      <c r="C34" s="413" t="s">
        <v>790</v>
      </c>
      <c r="D34" s="399" t="s">
        <v>93</v>
      </c>
      <c r="E34" s="610">
        <v>0</v>
      </c>
      <c r="F34" s="610">
        <v>0</v>
      </c>
      <c r="G34" s="610">
        <v>0</v>
      </c>
      <c r="H34" s="610">
        <v>0</v>
      </c>
      <c r="I34" s="610">
        <v>0</v>
      </c>
      <c r="J34" s="610">
        <v>0</v>
      </c>
      <c r="K34" s="610">
        <v>0</v>
      </c>
      <c r="L34" s="610">
        <v>0</v>
      </c>
      <c r="M34" s="610">
        <v>0</v>
      </c>
      <c r="N34" s="610">
        <v>0</v>
      </c>
      <c r="O34" s="610">
        <v>0</v>
      </c>
      <c r="P34" s="610">
        <v>0</v>
      </c>
      <c r="Q34" s="610">
        <v>0</v>
      </c>
      <c r="R34" s="610">
        <v>0</v>
      </c>
      <c r="S34" s="610">
        <v>0</v>
      </c>
      <c r="T34" s="610">
        <v>0</v>
      </c>
      <c r="U34" s="610">
        <v>0</v>
      </c>
      <c r="V34" s="610">
        <v>0</v>
      </c>
      <c r="W34" s="610">
        <v>0</v>
      </c>
      <c r="X34" s="610">
        <v>0</v>
      </c>
      <c r="Y34" s="610">
        <v>0</v>
      </c>
      <c r="Z34" s="610">
        <v>0</v>
      </c>
      <c r="AA34" s="610">
        <f>AA127</f>
        <v>0</v>
      </c>
      <c r="AB34" s="610">
        <f>AB127</f>
        <v>0</v>
      </c>
      <c r="AC34" s="610">
        <f>AC127</f>
        <v>0</v>
      </c>
      <c r="AD34" s="610">
        <f>AD127</f>
        <v>0</v>
      </c>
      <c r="AE34" s="610">
        <v>0</v>
      </c>
      <c r="AF34" s="610">
        <v>0</v>
      </c>
      <c r="AG34" s="610">
        <v>0</v>
      </c>
      <c r="AH34" s="610">
        <f>AH127</f>
        <v>0</v>
      </c>
      <c r="AI34" s="610">
        <f>AI127</f>
        <v>0</v>
      </c>
      <c r="AJ34" s="610">
        <f>AJ127</f>
        <v>0</v>
      </c>
      <c r="AK34" s="610">
        <f>AK127</f>
        <v>0</v>
      </c>
      <c r="AL34" s="610">
        <v>0</v>
      </c>
      <c r="AM34" s="610">
        <v>0</v>
      </c>
    </row>
    <row r="35" spans="1:40" s="153" customFormat="1" ht="42" customHeight="1" x14ac:dyDescent="0.25">
      <c r="A35" s="29"/>
      <c r="B35" s="406" t="s">
        <v>1517</v>
      </c>
      <c r="C35" s="413" t="s">
        <v>791</v>
      </c>
      <c r="D35" s="399" t="s">
        <v>93</v>
      </c>
      <c r="E35" s="610">
        <v>0</v>
      </c>
      <c r="F35" s="610">
        <v>0</v>
      </c>
      <c r="G35" s="610">
        <v>0</v>
      </c>
      <c r="H35" s="610">
        <v>0</v>
      </c>
      <c r="I35" s="610">
        <v>0</v>
      </c>
      <c r="J35" s="610">
        <v>0</v>
      </c>
      <c r="K35" s="610">
        <v>0</v>
      </c>
      <c r="L35" s="610">
        <v>0</v>
      </c>
      <c r="M35" s="610">
        <v>0</v>
      </c>
      <c r="N35" s="610">
        <v>0</v>
      </c>
      <c r="O35" s="610">
        <v>0</v>
      </c>
      <c r="P35" s="610">
        <v>0</v>
      </c>
      <c r="Q35" s="610">
        <v>0</v>
      </c>
      <c r="R35" s="610">
        <v>0</v>
      </c>
      <c r="S35" s="610">
        <v>0</v>
      </c>
      <c r="T35" s="610">
        <v>0</v>
      </c>
      <c r="U35" s="610">
        <v>0</v>
      </c>
      <c r="V35" s="610">
        <v>0</v>
      </c>
      <c r="W35" s="610">
        <v>0</v>
      </c>
      <c r="X35" s="610">
        <v>0</v>
      </c>
      <c r="Y35" s="610">
        <v>0</v>
      </c>
      <c r="Z35" s="610">
        <v>0</v>
      </c>
      <c r="AA35" s="610">
        <f>AA135</f>
        <v>0</v>
      </c>
      <c r="AB35" s="610">
        <f>AB135</f>
        <v>0</v>
      </c>
      <c r="AC35" s="610">
        <f>AC135</f>
        <v>0</v>
      </c>
      <c r="AD35" s="610">
        <f>AD135</f>
        <v>0</v>
      </c>
      <c r="AE35" s="610">
        <v>0</v>
      </c>
      <c r="AF35" s="610">
        <v>0</v>
      </c>
      <c r="AG35" s="610">
        <v>0</v>
      </c>
      <c r="AH35" s="610">
        <f>AH135</f>
        <v>0</v>
      </c>
      <c r="AI35" s="610">
        <f>AI135</f>
        <v>0</v>
      </c>
      <c r="AJ35" s="610">
        <f>AJ135</f>
        <v>0</v>
      </c>
      <c r="AK35" s="610">
        <f>AK135</f>
        <v>0</v>
      </c>
      <c r="AL35" s="610">
        <v>0</v>
      </c>
      <c r="AM35" s="610">
        <v>0</v>
      </c>
      <c r="AN35" s="29"/>
    </row>
    <row r="36" spans="1:40" s="153" customFormat="1" ht="42" customHeight="1" x14ac:dyDescent="0.25">
      <c r="A36" s="29"/>
      <c r="B36" s="406" t="s">
        <v>1518</v>
      </c>
      <c r="C36" s="413" t="s">
        <v>792</v>
      </c>
      <c r="D36" s="399" t="s">
        <v>93</v>
      </c>
      <c r="E36" s="610">
        <f t="shared" ref="E36:AM36" si="15">E37+E38</f>
        <v>0</v>
      </c>
      <c r="F36" s="610">
        <f t="shared" si="15"/>
        <v>0</v>
      </c>
      <c r="G36" s="610">
        <f t="shared" si="15"/>
        <v>0</v>
      </c>
      <c r="H36" s="610">
        <f t="shared" si="15"/>
        <v>0</v>
      </c>
      <c r="I36" s="610">
        <f t="shared" si="15"/>
        <v>0</v>
      </c>
      <c r="J36" s="610">
        <f t="shared" si="15"/>
        <v>0</v>
      </c>
      <c r="K36" s="610">
        <f t="shared" si="15"/>
        <v>0</v>
      </c>
      <c r="L36" s="610">
        <f t="shared" si="15"/>
        <v>0</v>
      </c>
      <c r="M36" s="610">
        <f t="shared" si="15"/>
        <v>0</v>
      </c>
      <c r="N36" s="610">
        <f t="shared" si="15"/>
        <v>0</v>
      </c>
      <c r="O36" s="610">
        <f t="shared" si="15"/>
        <v>0</v>
      </c>
      <c r="P36" s="610">
        <f t="shared" si="15"/>
        <v>0</v>
      </c>
      <c r="Q36" s="610">
        <f t="shared" si="15"/>
        <v>0</v>
      </c>
      <c r="R36" s="610">
        <f t="shared" si="15"/>
        <v>0</v>
      </c>
      <c r="S36" s="610">
        <f t="shared" si="15"/>
        <v>0</v>
      </c>
      <c r="T36" s="610">
        <f t="shared" si="15"/>
        <v>0</v>
      </c>
      <c r="U36" s="610">
        <f t="shared" si="15"/>
        <v>0</v>
      </c>
      <c r="V36" s="610">
        <f t="shared" si="15"/>
        <v>0</v>
      </c>
      <c r="W36" s="610">
        <f t="shared" si="15"/>
        <v>0</v>
      </c>
      <c r="X36" s="610">
        <f t="shared" si="15"/>
        <v>0</v>
      </c>
      <c r="Y36" s="610">
        <f t="shared" si="15"/>
        <v>0</v>
      </c>
      <c r="Z36" s="610">
        <f t="shared" si="15"/>
        <v>0</v>
      </c>
      <c r="AA36" s="610">
        <f>AA142</f>
        <v>0</v>
      </c>
      <c r="AB36" s="610">
        <f>AB142</f>
        <v>0</v>
      </c>
      <c r="AC36" s="610">
        <f>AC142</f>
        <v>0</v>
      </c>
      <c r="AD36" s="610">
        <f>AD142</f>
        <v>0</v>
      </c>
      <c r="AE36" s="610">
        <f t="shared" si="15"/>
        <v>0</v>
      </c>
      <c r="AF36" s="610">
        <f t="shared" si="15"/>
        <v>0</v>
      </c>
      <c r="AG36" s="610">
        <f t="shared" si="15"/>
        <v>0</v>
      </c>
      <c r="AH36" s="610">
        <f>AH142</f>
        <v>0</v>
      </c>
      <c r="AI36" s="610">
        <f>AI142</f>
        <v>0</v>
      </c>
      <c r="AJ36" s="610">
        <f>AJ142</f>
        <v>0</v>
      </c>
      <c r="AK36" s="610">
        <f>AK142</f>
        <v>0</v>
      </c>
      <c r="AL36" s="610">
        <f t="shared" si="15"/>
        <v>0</v>
      </c>
      <c r="AM36" s="610">
        <f t="shared" si="15"/>
        <v>0</v>
      </c>
      <c r="AN36" s="29"/>
    </row>
    <row r="37" spans="1:40" ht="42" customHeight="1" x14ac:dyDescent="0.25">
      <c r="A37" s="29"/>
      <c r="B37" s="406" t="s">
        <v>1519</v>
      </c>
      <c r="C37" s="413" t="s">
        <v>103</v>
      </c>
      <c r="D37" s="399" t="s">
        <v>93</v>
      </c>
      <c r="E37" s="610">
        <v>0</v>
      </c>
      <c r="F37" s="610">
        <v>0</v>
      </c>
      <c r="G37" s="610">
        <v>0</v>
      </c>
      <c r="H37" s="610">
        <v>0</v>
      </c>
      <c r="I37" s="610">
        <v>0</v>
      </c>
      <c r="J37" s="610">
        <v>0</v>
      </c>
      <c r="K37" s="610">
        <v>0</v>
      </c>
      <c r="L37" s="610">
        <v>0</v>
      </c>
      <c r="M37" s="610">
        <v>0</v>
      </c>
      <c r="N37" s="610">
        <v>0</v>
      </c>
      <c r="O37" s="610">
        <v>0</v>
      </c>
      <c r="P37" s="610">
        <v>0</v>
      </c>
      <c r="Q37" s="610">
        <v>0</v>
      </c>
      <c r="R37" s="610">
        <v>0</v>
      </c>
      <c r="S37" s="610">
        <v>0</v>
      </c>
      <c r="T37" s="610">
        <v>0</v>
      </c>
      <c r="U37" s="610">
        <v>0</v>
      </c>
      <c r="V37" s="610">
        <v>0</v>
      </c>
      <c r="W37" s="610">
        <v>0</v>
      </c>
      <c r="X37" s="610">
        <v>0</v>
      </c>
      <c r="Y37" s="610">
        <v>0</v>
      </c>
      <c r="Z37" s="610">
        <v>0</v>
      </c>
      <c r="AA37" s="610">
        <f>AA147</f>
        <v>0</v>
      </c>
      <c r="AB37" s="610">
        <f t="shared" ref="AB37:AD40" si="16">AB147</f>
        <v>0</v>
      </c>
      <c r="AC37" s="610">
        <f t="shared" si="16"/>
        <v>0</v>
      </c>
      <c r="AD37" s="610">
        <f t="shared" si="16"/>
        <v>0</v>
      </c>
      <c r="AE37" s="610">
        <v>0</v>
      </c>
      <c r="AF37" s="610">
        <v>0</v>
      </c>
      <c r="AG37" s="610">
        <f>Z37</f>
        <v>0</v>
      </c>
      <c r="AH37" s="610">
        <f t="shared" ref="AH37:AK40" si="17">AH147</f>
        <v>0</v>
      </c>
      <c r="AI37" s="610">
        <f t="shared" si="17"/>
        <v>0</v>
      </c>
      <c r="AJ37" s="610">
        <f t="shared" si="17"/>
        <v>0</v>
      </c>
      <c r="AK37" s="610">
        <f t="shared" si="17"/>
        <v>0</v>
      </c>
      <c r="AL37" s="610">
        <f>AE37</f>
        <v>0</v>
      </c>
      <c r="AM37" s="610">
        <f>AF37</f>
        <v>0</v>
      </c>
    </row>
    <row r="38" spans="1:40" ht="42" customHeight="1" x14ac:dyDescent="0.25">
      <c r="A38" s="29"/>
      <c r="B38" s="406" t="s">
        <v>1520</v>
      </c>
      <c r="C38" s="413" t="s">
        <v>105</v>
      </c>
      <c r="D38" s="399" t="s">
        <v>93</v>
      </c>
      <c r="E38" s="610">
        <v>0</v>
      </c>
      <c r="F38" s="610">
        <v>0</v>
      </c>
      <c r="G38" s="610">
        <v>0</v>
      </c>
      <c r="H38" s="610">
        <v>0</v>
      </c>
      <c r="I38" s="610">
        <v>0</v>
      </c>
      <c r="J38" s="610">
        <v>0</v>
      </c>
      <c r="K38" s="610">
        <v>0</v>
      </c>
      <c r="L38" s="610">
        <v>0</v>
      </c>
      <c r="M38" s="610">
        <v>0</v>
      </c>
      <c r="N38" s="610">
        <v>0</v>
      </c>
      <c r="O38" s="610">
        <v>0</v>
      </c>
      <c r="P38" s="610">
        <v>0</v>
      </c>
      <c r="Q38" s="610">
        <v>0</v>
      </c>
      <c r="R38" s="610">
        <v>0</v>
      </c>
      <c r="S38" s="610">
        <v>0</v>
      </c>
      <c r="T38" s="610">
        <v>0</v>
      </c>
      <c r="U38" s="610">
        <v>0</v>
      </c>
      <c r="V38" s="610">
        <v>0</v>
      </c>
      <c r="W38" s="610">
        <v>0</v>
      </c>
      <c r="X38" s="610">
        <v>0</v>
      </c>
      <c r="Y38" s="610">
        <v>0</v>
      </c>
      <c r="Z38" s="610">
        <v>0</v>
      </c>
      <c r="AA38" s="610">
        <f>AA148</f>
        <v>0</v>
      </c>
      <c r="AB38" s="610">
        <f t="shared" si="16"/>
        <v>0</v>
      </c>
      <c r="AC38" s="610">
        <f t="shared" si="16"/>
        <v>0</v>
      </c>
      <c r="AD38" s="610">
        <f t="shared" si="16"/>
        <v>0</v>
      </c>
      <c r="AE38" s="610">
        <v>0</v>
      </c>
      <c r="AF38" s="610">
        <v>0</v>
      </c>
      <c r="AG38" s="610">
        <f>Z38</f>
        <v>0</v>
      </c>
      <c r="AH38" s="610">
        <f t="shared" si="17"/>
        <v>0</v>
      </c>
      <c r="AI38" s="610">
        <f t="shared" si="17"/>
        <v>0</v>
      </c>
      <c r="AJ38" s="610">
        <f t="shared" si="17"/>
        <v>0</v>
      </c>
      <c r="AK38" s="610">
        <f t="shared" si="17"/>
        <v>0</v>
      </c>
      <c r="AL38" s="610">
        <f>AE38</f>
        <v>0</v>
      </c>
      <c r="AM38" s="610">
        <f>AF38</f>
        <v>0</v>
      </c>
    </row>
    <row r="39" spans="1:40" ht="42" customHeight="1" x14ac:dyDescent="0.25">
      <c r="A39" s="29"/>
      <c r="B39" s="406" t="s">
        <v>98</v>
      </c>
      <c r="C39" s="395" t="s">
        <v>1521</v>
      </c>
      <c r="D39" s="399" t="s">
        <v>93</v>
      </c>
      <c r="E39" s="396">
        <v>0</v>
      </c>
      <c r="F39" s="396">
        <v>0</v>
      </c>
      <c r="G39" s="396">
        <v>0</v>
      </c>
      <c r="H39" s="396">
        <v>0</v>
      </c>
      <c r="I39" s="396">
        <v>0</v>
      </c>
      <c r="J39" s="396">
        <v>0</v>
      </c>
      <c r="K39" s="396">
        <v>0</v>
      </c>
      <c r="L39" s="396">
        <v>0</v>
      </c>
      <c r="M39" s="396">
        <v>0</v>
      </c>
      <c r="N39" s="396">
        <v>0</v>
      </c>
      <c r="O39" s="396">
        <v>0</v>
      </c>
      <c r="P39" s="396">
        <v>0</v>
      </c>
      <c r="Q39" s="396">
        <v>0</v>
      </c>
      <c r="R39" s="396">
        <v>0</v>
      </c>
      <c r="S39" s="396">
        <v>0</v>
      </c>
      <c r="T39" s="396">
        <v>0</v>
      </c>
      <c r="U39" s="396">
        <v>0</v>
      </c>
      <c r="V39" s="396">
        <v>0</v>
      </c>
      <c r="W39" s="396">
        <v>0</v>
      </c>
      <c r="X39" s="396">
        <v>0</v>
      </c>
      <c r="Y39" s="396">
        <v>0</v>
      </c>
      <c r="Z39" s="396">
        <v>0</v>
      </c>
      <c r="AA39" s="396">
        <f>AA149</f>
        <v>0</v>
      </c>
      <c r="AB39" s="396">
        <f t="shared" si="16"/>
        <v>0</v>
      </c>
      <c r="AC39" s="396">
        <f t="shared" si="16"/>
        <v>0</v>
      </c>
      <c r="AD39" s="396">
        <f t="shared" si="16"/>
        <v>0</v>
      </c>
      <c r="AE39" s="396">
        <v>0</v>
      </c>
      <c r="AF39" s="396">
        <v>0</v>
      </c>
      <c r="AG39" s="396">
        <v>0</v>
      </c>
      <c r="AH39" s="396">
        <f t="shared" si="17"/>
        <v>0</v>
      </c>
      <c r="AI39" s="396">
        <f t="shared" si="17"/>
        <v>0</v>
      </c>
      <c r="AJ39" s="396">
        <f t="shared" si="17"/>
        <v>0</v>
      </c>
      <c r="AK39" s="396">
        <f t="shared" si="17"/>
        <v>0</v>
      </c>
      <c r="AL39" s="396">
        <v>0</v>
      </c>
      <c r="AM39" s="396">
        <v>0</v>
      </c>
    </row>
    <row r="40" spans="1:40" ht="42" customHeight="1" x14ac:dyDescent="0.25">
      <c r="A40" s="29"/>
      <c r="B40" s="406" t="s">
        <v>1522</v>
      </c>
      <c r="C40" s="395" t="s">
        <v>789</v>
      </c>
      <c r="D40" s="399" t="s">
        <v>93</v>
      </c>
      <c r="E40" s="396">
        <f t="shared" ref="E40:AM40" si="18">E41+E42</f>
        <v>0</v>
      </c>
      <c r="F40" s="396">
        <f t="shared" si="18"/>
        <v>0</v>
      </c>
      <c r="G40" s="396">
        <f t="shared" si="18"/>
        <v>0</v>
      </c>
      <c r="H40" s="396">
        <f t="shared" si="18"/>
        <v>0</v>
      </c>
      <c r="I40" s="396">
        <f t="shared" si="18"/>
        <v>0</v>
      </c>
      <c r="J40" s="396">
        <f t="shared" si="18"/>
        <v>0</v>
      </c>
      <c r="K40" s="396">
        <f t="shared" si="18"/>
        <v>0</v>
      </c>
      <c r="L40" s="396">
        <f t="shared" si="18"/>
        <v>0</v>
      </c>
      <c r="M40" s="396">
        <f t="shared" si="18"/>
        <v>0</v>
      </c>
      <c r="N40" s="396">
        <f t="shared" si="18"/>
        <v>0</v>
      </c>
      <c r="O40" s="396">
        <f t="shared" si="18"/>
        <v>0</v>
      </c>
      <c r="P40" s="396">
        <f t="shared" si="18"/>
        <v>0</v>
      </c>
      <c r="Q40" s="396">
        <f t="shared" si="18"/>
        <v>0</v>
      </c>
      <c r="R40" s="396">
        <f t="shared" si="18"/>
        <v>0</v>
      </c>
      <c r="S40" s="396">
        <f t="shared" si="18"/>
        <v>0</v>
      </c>
      <c r="T40" s="396">
        <f t="shared" si="18"/>
        <v>0</v>
      </c>
      <c r="U40" s="396">
        <f t="shared" si="18"/>
        <v>0</v>
      </c>
      <c r="V40" s="396">
        <f t="shared" si="18"/>
        <v>0</v>
      </c>
      <c r="W40" s="396">
        <f t="shared" si="18"/>
        <v>0</v>
      </c>
      <c r="X40" s="396">
        <f t="shared" si="18"/>
        <v>0</v>
      </c>
      <c r="Y40" s="396">
        <f t="shared" si="18"/>
        <v>0</v>
      </c>
      <c r="Z40" s="396">
        <f t="shared" si="18"/>
        <v>0</v>
      </c>
      <c r="AA40" s="396">
        <f>AA150</f>
        <v>0</v>
      </c>
      <c r="AB40" s="396">
        <f t="shared" si="16"/>
        <v>0</v>
      </c>
      <c r="AC40" s="396">
        <f t="shared" si="16"/>
        <v>0</v>
      </c>
      <c r="AD40" s="396">
        <f t="shared" si="16"/>
        <v>0</v>
      </c>
      <c r="AE40" s="396">
        <f t="shared" si="18"/>
        <v>0</v>
      </c>
      <c r="AF40" s="396">
        <f t="shared" si="18"/>
        <v>0</v>
      </c>
      <c r="AG40" s="396">
        <f t="shared" si="18"/>
        <v>0</v>
      </c>
      <c r="AH40" s="396">
        <f t="shared" si="17"/>
        <v>0</v>
      </c>
      <c r="AI40" s="396">
        <f t="shared" si="17"/>
        <v>0</v>
      </c>
      <c r="AJ40" s="396">
        <f t="shared" si="17"/>
        <v>0</v>
      </c>
      <c r="AK40" s="396">
        <f t="shared" si="17"/>
        <v>0</v>
      </c>
      <c r="AL40" s="396">
        <f t="shared" si="18"/>
        <v>0</v>
      </c>
      <c r="AM40" s="396">
        <f t="shared" si="18"/>
        <v>0</v>
      </c>
    </row>
    <row r="41" spans="1:40" ht="42" customHeight="1" x14ac:dyDescent="0.25">
      <c r="A41" s="29"/>
      <c r="B41" s="406" t="s">
        <v>1523</v>
      </c>
      <c r="C41" s="395" t="s">
        <v>1524</v>
      </c>
      <c r="D41" s="399" t="s">
        <v>93</v>
      </c>
      <c r="E41" s="610"/>
      <c r="F41" s="610"/>
      <c r="G41" s="610"/>
      <c r="H41" s="610"/>
      <c r="I41" s="610"/>
      <c r="J41" s="610"/>
      <c r="K41" s="610"/>
      <c r="L41" s="610"/>
      <c r="M41" s="610"/>
      <c r="N41" s="610"/>
      <c r="O41" s="610"/>
      <c r="P41" s="610"/>
      <c r="Q41" s="610"/>
      <c r="R41" s="610"/>
      <c r="S41" s="610"/>
      <c r="T41" s="610"/>
      <c r="U41" s="610"/>
      <c r="V41" s="610"/>
      <c r="W41" s="610"/>
      <c r="X41" s="610"/>
      <c r="Y41" s="610"/>
      <c r="Z41" s="610"/>
      <c r="AA41" s="610">
        <f>AA156</f>
        <v>0</v>
      </c>
      <c r="AB41" s="610">
        <f>AB156</f>
        <v>0</v>
      </c>
      <c r="AC41" s="610">
        <f>AC156</f>
        <v>0</v>
      </c>
      <c r="AD41" s="610">
        <f>AD156</f>
        <v>0</v>
      </c>
      <c r="AE41" s="610"/>
      <c r="AF41" s="610"/>
      <c r="AG41" s="610"/>
      <c r="AH41" s="610">
        <f>AH156</f>
        <v>0</v>
      </c>
      <c r="AI41" s="610">
        <f>AI156</f>
        <v>0</v>
      </c>
      <c r="AJ41" s="610">
        <f>AJ156</f>
        <v>0</v>
      </c>
      <c r="AK41" s="610">
        <f>AK156</f>
        <v>0</v>
      </c>
      <c r="AL41" s="610"/>
      <c r="AM41" s="610"/>
    </row>
    <row r="42" spans="1:40" ht="42" customHeight="1" x14ac:dyDescent="0.25">
      <c r="A42" s="29"/>
      <c r="B42" s="406" t="s">
        <v>1525</v>
      </c>
      <c r="C42" s="395" t="s">
        <v>1526</v>
      </c>
      <c r="D42" s="399" t="s">
        <v>93</v>
      </c>
      <c r="E42" s="610">
        <v>0</v>
      </c>
      <c r="F42" s="610">
        <v>0</v>
      </c>
      <c r="G42" s="610">
        <v>0</v>
      </c>
      <c r="H42" s="610">
        <v>0</v>
      </c>
      <c r="I42" s="610">
        <v>0</v>
      </c>
      <c r="J42" s="610">
        <v>0</v>
      </c>
      <c r="K42" s="610">
        <v>0</v>
      </c>
      <c r="L42" s="610">
        <v>0</v>
      </c>
      <c r="M42" s="610">
        <v>0</v>
      </c>
      <c r="N42" s="610">
        <v>0</v>
      </c>
      <c r="O42" s="610">
        <v>0</v>
      </c>
      <c r="P42" s="610">
        <v>0</v>
      </c>
      <c r="Q42" s="610">
        <v>0</v>
      </c>
      <c r="R42" s="610">
        <v>0</v>
      </c>
      <c r="S42" s="610">
        <v>0</v>
      </c>
      <c r="T42" s="610">
        <v>0</v>
      </c>
      <c r="U42" s="610">
        <v>0</v>
      </c>
      <c r="V42" s="610">
        <v>0</v>
      </c>
      <c r="W42" s="610">
        <v>0</v>
      </c>
      <c r="X42" s="610">
        <v>0</v>
      </c>
      <c r="Y42" s="610">
        <v>0</v>
      </c>
      <c r="Z42" s="610">
        <v>0</v>
      </c>
      <c r="AA42" s="610">
        <f>AA163</f>
        <v>0</v>
      </c>
      <c r="AB42" s="610">
        <f>AB163</f>
        <v>0</v>
      </c>
      <c r="AC42" s="610">
        <f>AC163</f>
        <v>0</v>
      </c>
      <c r="AD42" s="610">
        <f>AD163</f>
        <v>0</v>
      </c>
      <c r="AE42" s="610">
        <v>0</v>
      </c>
      <c r="AF42" s="610">
        <v>0</v>
      </c>
      <c r="AG42" s="610">
        <v>0</v>
      </c>
      <c r="AH42" s="610">
        <f>AH163</f>
        <v>0</v>
      </c>
      <c r="AI42" s="610">
        <f>AI163</f>
        <v>0</v>
      </c>
      <c r="AJ42" s="610">
        <f>AJ163</f>
        <v>0</v>
      </c>
      <c r="AK42" s="610">
        <f>AK163</f>
        <v>0</v>
      </c>
      <c r="AL42" s="610">
        <v>0</v>
      </c>
      <c r="AM42" s="610">
        <v>0</v>
      </c>
    </row>
    <row r="43" spans="1:40" ht="42" customHeight="1" x14ac:dyDescent="0.25">
      <c r="A43" s="29"/>
      <c r="B43" s="406" t="s">
        <v>1527</v>
      </c>
      <c r="C43" s="395" t="s">
        <v>103</v>
      </c>
      <c r="D43" s="399" t="s">
        <v>93</v>
      </c>
      <c r="E43" s="396">
        <f t="shared" ref="E43:AM43" si="19">E44+E53+E57+E68</f>
        <v>0</v>
      </c>
      <c r="F43" s="396">
        <f t="shared" si="19"/>
        <v>0</v>
      </c>
      <c r="G43" s="396">
        <f t="shared" si="19"/>
        <v>0</v>
      </c>
      <c r="H43" s="396">
        <f t="shared" si="19"/>
        <v>0</v>
      </c>
      <c r="I43" s="396">
        <f t="shared" si="19"/>
        <v>0</v>
      </c>
      <c r="J43" s="396">
        <f t="shared" si="19"/>
        <v>0</v>
      </c>
      <c r="K43" s="396">
        <f t="shared" si="19"/>
        <v>0</v>
      </c>
      <c r="L43" s="396">
        <f t="shared" si="19"/>
        <v>0</v>
      </c>
      <c r="M43" s="396">
        <f t="shared" si="19"/>
        <v>0</v>
      </c>
      <c r="N43" s="396">
        <f t="shared" si="19"/>
        <v>0</v>
      </c>
      <c r="O43" s="396">
        <f t="shared" si="19"/>
        <v>0</v>
      </c>
      <c r="P43" s="396">
        <f t="shared" si="19"/>
        <v>0</v>
      </c>
      <c r="Q43" s="396">
        <f t="shared" si="19"/>
        <v>0</v>
      </c>
      <c r="R43" s="396">
        <f t="shared" si="19"/>
        <v>0</v>
      </c>
      <c r="S43" s="396">
        <f t="shared" si="19"/>
        <v>0</v>
      </c>
      <c r="T43" s="396">
        <f t="shared" si="19"/>
        <v>0</v>
      </c>
      <c r="U43" s="396">
        <f t="shared" si="19"/>
        <v>0</v>
      </c>
      <c r="V43" s="396">
        <f t="shared" si="19"/>
        <v>0</v>
      </c>
      <c r="W43" s="396">
        <f t="shared" si="19"/>
        <v>0</v>
      </c>
      <c r="X43" s="396">
        <f t="shared" si="19"/>
        <v>0</v>
      </c>
      <c r="Y43" s="396">
        <f t="shared" si="19"/>
        <v>0</v>
      </c>
      <c r="Z43" s="396">
        <f t="shared" si="19"/>
        <v>0</v>
      </c>
      <c r="AA43" s="396">
        <f>AA170</f>
        <v>0</v>
      </c>
      <c r="AB43" s="396">
        <f t="shared" ref="AB43:AD45" si="20">AB170</f>
        <v>0</v>
      </c>
      <c r="AC43" s="396">
        <f t="shared" si="20"/>
        <v>0</v>
      </c>
      <c r="AD43" s="396">
        <f t="shared" si="20"/>
        <v>0</v>
      </c>
      <c r="AE43" s="396">
        <f t="shared" si="19"/>
        <v>0</v>
      </c>
      <c r="AF43" s="396">
        <f t="shared" si="19"/>
        <v>0</v>
      </c>
      <c r="AG43" s="396">
        <f t="shared" si="19"/>
        <v>0</v>
      </c>
      <c r="AH43" s="396">
        <f t="shared" ref="AH43:AK45" si="21">AH170</f>
        <v>0</v>
      </c>
      <c r="AI43" s="396">
        <f t="shared" si="21"/>
        <v>0</v>
      </c>
      <c r="AJ43" s="396">
        <f t="shared" si="21"/>
        <v>0</v>
      </c>
      <c r="AK43" s="396">
        <f t="shared" si="21"/>
        <v>0</v>
      </c>
      <c r="AL43" s="396">
        <f t="shared" si="19"/>
        <v>0</v>
      </c>
      <c r="AM43" s="396">
        <f t="shared" si="19"/>
        <v>0</v>
      </c>
    </row>
    <row r="44" spans="1:40" ht="42" customHeight="1" x14ac:dyDescent="0.25">
      <c r="A44" s="29"/>
      <c r="B44" s="406" t="s">
        <v>1528</v>
      </c>
      <c r="C44" s="395" t="s">
        <v>105</v>
      </c>
      <c r="D44" s="399" t="s">
        <v>93</v>
      </c>
      <c r="E44" s="396">
        <f t="shared" ref="E44:AM44" si="22">E45+E47</f>
        <v>0</v>
      </c>
      <c r="F44" s="396">
        <f t="shared" si="22"/>
        <v>0</v>
      </c>
      <c r="G44" s="396">
        <f t="shared" si="22"/>
        <v>0</v>
      </c>
      <c r="H44" s="396">
        <f t="shared" si="22"/>
        <v>0</v>
      </c>
      <c r="I44" s="396">
        <f t="shared" si="22"/>
        <v>0</v>
      </c>
      <c r="J44" s="396">
        <f t="shared" si="22"/>
        <v>0</v>
      </c>
      <c r="K44" s="396">
        <f t="shared" si="22"/>
        <v>0</v>
      </c>
      <c r="L44" s="396">
        <f t="shared" si="22"/>
        <v>0</v>
      </c>
      <c r="M44" s="396">
        <f t="shared" si="22"/>
        <v>0</v>
      </c>
      <c r="N44" s="396">
        <f t="shared" si="22"/>
        <v>0</v>
      </c>
      <c r="O44" s="396">
        <f t="shared" si="22"/>
        <v>0</v>
      </c>
      <c r="P44" s="396">
        <f t="shared" si="22"/>
        <v>0</v>
      </c>
      <c r="Q44" s="396">
        <f t="shared" si="22"/>
        <v>0</v>
      </c>
      <c r="R44" s="396">
        <f t="shared" si="22"/>
        <v>0</v>
      </c>
      <c r="S44" s="396">
        <f t="shared" si="22"/>
        <v>0</v>
      </c>
      <c r="T44" s="396">
        <f t="shared" si="22"/>
        <v>0</v>
      </c>
      <c r="U44" s="396">
        <f t="shared" si="22"/>
        <v>0</v>
      </c>
      <c r="V44" s="396">
        <f t="shared" si="22"/>
        <v>0</v>
      </c>
      <c r="W44" s="396">
        <f t="shared" si="22"/>
        <v>0</v>
      </c>
      <c r="X44" s="396">
        <f t="shared" si="22"/>
        <v>0</v>
      </c>
      <c r="Y44" s="396">
        <f t="shared" si="22"/>
        <v>0</v>
      </c>
      <c r="Z44" s="396">
        <f t="shared" si="22"/>
        <v>0</v>
      </c>
      <c r="AA44" s="396">
        <f>AA171</f>
        <v>0</v>
      </c>
      <c r="AB44" s="396">
        <f t="shared" si="20"/>
        <v>0</v>
      </c>
      <c r="AC44" s="396">
        <f t="shared" si="20"/>
        <v>0</v>
      </c>
      <c r="AD44" s="396">
        <f t="shared" si="20"/>
        <v>0</v>
      </c>
      <c r="AE44" s="396">
        <f t="shared" si="22"/>
        <v>0</v>
      </c>
      <c r="AF44" s="396">
        <f t="shared" si="22"/>
        <v>0</v>
      </c>
      <c r="AG44" s="396">
        <f t="shared" si="22"/>
        <v>0</v>
      </c>
      <c r="AH44" s="396">
        <f t="shared" si="21"/>
        <v>0</v>
      </c>
      <c r="AI44" s="396">
        <f t="shared" si="21"/>
        <v>0</v>
      </c>
      <c r="AJ44" s="396">
        <f t="shared" si="21"/>
        <v>0</v>
      </c>
      <c r="AK44" s="396">
        <f t="shared" si="21"/>
        <v>0</v>
      </c>
      <c r="AL44" s="396">
        <f t="shared" si="22"/>
        <v>0</v>
      </c>
      <c r="AM44" s="396">
        <f t="shared" si="22"/>
        <v>0</v>
      </c>
    </row>
    <row r="45" spans="1:40" ht="42" customHeight="1" x14ac:dyDescent="0.25">
      <c r="A45" s="29"/>
      <c r="B45" s="406" t="s">
        <v>100</v>
      </c>
      <c r="C45" s="395" t="s">
        <v>1529</v>
      </c>
      <c r="D45" s="399" t="s">
        <v>93</v>
      </c>
      <c r="E45" s="396">
        <f t="shared" ref="E45:AM45" si="23">SUM(E46:E46)</f>
        <v>0</v>
      </c>
      <c r="F45" s="396">
        <f t="shared" si="23"/>
        <v>0</v>
      </c>
      <c r="G45" s="396">
        <f t="shared" si="23"/>
        <v>0</v>
      </c>
      <c r="H45" s="396">
        <f t="shared" si="23"/>
        <v>0</v>
      </c>
      <c r="I45" s="396">
        <f t="shared" si="23"/>
        <v>0</v>
      </c>
      <c r="J45" s="396">
        <f t="shared" si="23"/>
        <v>0</v>
      </c>
      <c r="K45" s="396">
        <f t="shared" si="23"/>
        <v>0</v>
      </c>
      <c r="L45" s="396">
        <f t="shared" si="23"/>
        <v>0</v>
      </c>
      <c r="M45" s="396">
        <f t="shared" si="23"/>
        <v>0</v>
      </c>
      <c r="N45" s="396">
        <f t="shared" si="23"/>
        <v>0</v>
      </c>
      <c r="O45" s="396">
        <f t="shared" si="23"/>
        <v>0</v>
      </c>
      <c r="P45" s="396">
        <f t="shared" si="23"/>
        <v>0</v>
      </c>
      <c r="Q45" s="396">
        <f t="shared" si="23"/>
        <v>0</v>
      </c>
      <c r="R45" s="396">
        <f t="shared" si="23"/>
        <v>0</v>
      </c>
      <c r="S45" s="396">
        <f t="shared" si="23"/>
        <v>0</v>
      </c>
      <c r="T45" s="396">
        <f t="shared" si="23"/>
        <v>0</v>
      </c>
      <c r="U45" s="396">
        <f t="shared" si="23"/>
        <v>0</v>
      </c>
      <c r="V45" s="396">
        <f t="shared" si="23"/>
        <v>0</v>
      </c>
      <c r="W45" s="396">
        <f t="shared" si="23"/>
        <v>0</v>
      </c>
      <c r="X45" s="396">
        <f t="shared" si="23"/>
        <v>0</v>
      </c>
      <c r="Y45" s="396">
        <f t="shared" si="23"/>
        <v>0</v>
      </c>
      <c r="Z45" s="396">
        <f t="shared" si="23"/>
        <v>0</v>
      </c>
      <c r="AA45" s="396">
        <f>AA172</f>
        <v>0</v>
      </c>
      <c r="AB45" s="396">
        <f t="shared" si="20"/>
        <v>0</v>
      </c>
      <c r="AC45" s="396">
        <f t="shared" si="20"/>
        <v>0</v>
      </c>
      <c r="AD45" s="396">
        <f t="shared" si="20"/>
        <v>0</v>
      </c>
      <c r="AE45" s="396">
        <f t="shared" si="23"/>
        <v>0</v>
      </c>
      <c r="AF45" s="396">
        <f t="shared" si="23"/>
        <v>0</v>
      </c>
      <c r="AG45" s="396">
        <f t="shared" si="23"/>
        <v>0</v>
      </c>
      <c r="AH45" s="396">
        <f t="shared" si="21"/>
        <v>0</v>
      </c>
      <c r="AI45" s="396">
        <f t="shared" si="21"/>
        <v>0</v>
      </c>
      <c r="AJ45" s="396">
        <f t="shared" si="21"/>
        <v>0</v>
      </c>
      <c r="AK45" s="396">
        <f t="shared" si="21"/>
        <v>0</v>
      </c>
      <c r="AL45" s="396">
        <f t="shared" si="23"/>
        <v>0</v>
      </c>
      <c r="AM45" s="396">
        <f t="shared" si="23"/>
        <v>0</v>
      </c>
    </row>
    <row r="46" spans="1:40" ht="48" customHeight="1" x14ac:dyDescent="0.25">
      <c r="A46" s="29"/>
      <c r="B46" s="402" t="s">
        <v>106</v>
      </c>
      <c r="C46" s="409" t="s">
        <v>107</v>
      </c>
      <c r="D46" s="403" t="s">
        <v>93</v>
      </c>
      <c r="E46" s="612">
        <v>0</v>
      </c>
      <c r="F46" s="612">
        <v>0</v>
      </c>
      <c r="G46" s="612">
        <v>0</v>
      </c>
      <c r="H46" s="612">
        <v>0</v>
      </c>
      <c r="I46" s="612">
        <v>0</v>
      </c>
      <c r="J46" s="612">
        <v>0</v>
      </c>
      <c r="K46" s="612">
        <v>0</v>
      </c>
      <c r="L46" s="612">
        <v>0</v>
      </c>
      <c r="M46" s="612">
        <v>0</v>
      </c>
      <c r="N46" s="612">
        <v>0</v>
      </c>
      <c r="O46" s="612">
        <v>0</v>
      </c>
      <c r="P46" s="612">
        <v>0</v>
      </c>
      <c r="Q46" s="612">
        <v>0</v>
      </c>
      <c r="R46" s="612">
        <v>0</v>
      </c>
      <c r="S46" s="612">
        <v>0</v>
      </c>
      <c r="T46" s="612">
        <v>0</v>
      </c>
      <c r="U46" s="612">
        <v>0</v>
      </c>
      <c r="V46" s="612">
        <v>0</v>
      </c>
      <c r="W46" s="612">
        <v>0</v>
      </c>
      <c r="X46" s="612">
        <v>0</v>
      </c>
      <c r="Y46" s="612">
        <v>0</v>
      </c>
      <c r="Z46" s="612">
        <v>0</v>
      </c>
      <c r="AA46" s="612">
        <f>SUBTOTAL(9,AA47:AA176)</f>
        <v>61.395833333333336</v>
      </c>
      <c r="AB46" s="612">
        <f>SUBTOTAL(9,AB47:AB176)</f>
        <v>1.3</v>
      </c>
      <c r="AC46" s="612">
        <f>SUBTOTAL(9,AC47:AC176)</f>
        <v>0</v>
      </c>
      <c r="AD46" s="612">
        <f>SUBTOTAL(9,AD47:AD176)</f>
        <v>2.9319999999999999</v>
      </c>
      <c r="AE46" s="612">
        <f>SUBTOTAL(9,AE47:AE176)</f>
        <v>0</v>
      </c>
      <c r="AF46" s="612">
        <v>0</v>
      </c>
      <c r="AG46" s="612">
        <f>Z46</f>
        <v>0</v>
      </c>
      <c r="AH46" s="612">
        <f>SUBTOTAL(9,AH47:AH176)</f>
        <v>61.395833333333336</v>
      </c>
      <c r="AI46" s="612">
        <f>SUBTOTAL(9,AI47:AI176)</f>
        <v>1.3</v>
      </c>
      <c r="AJ46" s="612">
        <f>SUBTOTAL(9,AJ47:AJ176)</f>
        <v>0</v>
      </c>
      <c r="AK46" s="612">
        <f>SUBTOTAL(9,AK47:AK176)</f>
        <v>2.9319999999999999</v>
      </c>
      <c r="AL46" s="612">
        <f>SUBTOTAL(9,AL47:AL176)</f>
        <v>0</v>
      </c>
      <c r="AM46" s="612">
        <f>AF46</f>
        <v>0</v>
      </c>
    </row>
    <row r="47" spans="1:40" ht="48" customHeight="1" collapsed="1" x14ac:dyDescent="0.25">
      <c r="A47" s="29"/>
      <c r="B47" s="402" t="s">
        <v>108</v>
      </c>
      <c r="C47" s="409" t="s">
        <v>1530</v>
      </c>
      <c r="D47" s="403" t="s">
        <v>93</v>
      </c>
      <c r="E47" s="414">
        <f>SUBTOTAL(9,E48:E52)</f>
        <v>0</v>
      </c>
      <c r="F47" s="414">
        <f t="shared" ref="F47:AM47" si="24">SUBTOTAL(9,F48:F52)</f>
        <v>0</v>
      </c>
      <c r="G47" s="414">
        <f t="shared" si="24"/>
        <v>0</v>
      </c>
      <c r="H47" s="414">
        <f t="shared" si="24"/>
        <v>0</v>
      </c>
      <c r="I47" s="414">
        <f t="shared" si="24"/>
        <v>0</v>
      </c>
      <c r="J47" s="414">
        <f t="shared" si="24"/>
        <v>0</v>
      </c>
      <c r="K47" s="414">
        <f t="shared" si="24"/>
        <v>0</v>
      </c>
      <c r="L47" s="414">
        <f t="shared" si="24"/>
        <v>0</v>
      </c>
      <c r="M47" s="414">
        <f t="shared" si="24"/>
        <v>0</v>
      </c>
      <c r="N47" s="414">
        <f t="shared" si="24"/>
        <v>0</v>
      </c>
      <c r="O47" s="414">
        <f t="shared" si="24"/>
        <v>0</v>
      </c>
      <c r="P47" s="414">
        <f t="shared" si="24"/>
        <v>0</v>
      </c>
      <c r="Q47" s="414">
        <f t="shared" si="24"/>
        <v>0</v>
      </c>
      <c r="R47" s="414">
        <f t="shared" si="24"/>
        <v>0</v>
      </c>
      <c r="S47" s="414">
        <f t="shared" si="24"/>
        <v>0</v>
      </c>
      <c r="T47" s="414">
        <f t="shared" si="24"/>
        <v>0</v>
      </c>
      <c r="U47" s="414">
        <f t="shared" si="24"/>
        <v>0</v>
      </c>
      <c r="V47" s="414">
        <f t="shared" si="24"/>
        <v>0</v>
      </c>
      <c r="W47" s="414">
        <f t="shared" si="24"/>
        <v>0</v>
      </c>
      <c r="X47" s="414">
        <f t="shared" si="24"/>
        <v>0</v>
      </c>
      <c r="Y47" s="414">
        <f t="shared" si="24"/>
        <v>0</v>
      </c>
      <c r="Z47" s="414">
        <f t="shared" si="24"/>
        <v>0</v>
      </c>
      <c r="AA47" s="414">
        <f>SUBTOTAL(9,AA48:AA102)</f>
        <v>61.395833333333336</v>
      </c>
      <c r="AB47" s="414">
        <f>SUBTOTAL(9,AB48:AB102)</f>
        <v>1.3</v>
      </c>
      <c r="AC47" s="414">
        <f>SUBTOTAL(9,AC48:AC102)</f>
        <v>0</v>
      </c>
      <c r="AD47" s="414">
        <f>SUBTOTAL(9,AD48:AD102)</f>
        <v>2.9319999999999999</v>
      </c>
      <c r="AE47" s="414">
        <f>SUBTOTAL(9,AE48:AE102)</f>
        <v>0</v>
      </c>
      <c r="AF47" s="414">
        <f t="shared" si="24"/>
        <v>0</v>
      </c>
      <c r="AG47" s="414">
        <f t="shared" si="24"/>
        <v>0</v>
      </c>
      <c r="AH47" s="414">
        <f>SUBTOTAL(9,AH48:AH102)</f>
        <v>61.395833333333336</v>
      </c>
      <c r="AI47" s="414">
        <f>SUBTOTAL(9,AI48:AI102)</f>
        <v>1.3</v>
      </c>
      <c r="AJ47" s="414">
        <f>SUBTOTAL(9,AJ48:AJ102)</f>
        <v>0</v>
      </c>
      <c r="AK47" s="414">
        <f>SUBTOTAL(9,AK48:AK102)</f>
        <v>2.9319999999999999</v>
      </c>
      <c r="AL47" s="414">
        <f>SUBTOTAL(9,AL48:AL102)</f>
        <v>0</v>
      </c>
      <c r="AM47" s="414">
        <f t="shared" si="24"/>
        <v>0</v>
      </c>
    </row>
    <row r="48" spans="1:40" ht="48" customHeight="1" x14ac:dyDescent="0.25">
      <c r="A48" s="29"/>
      <c r="B48" s="409" t="s">
        <v>110</v>
      </c>
      <c r="C48" s="409" t="s">
        <v>109</v>
      </c>
      <c r="D48" s="403" t="s">
        <v>93</v>
      </c>
      <c r="E48" s="414"/>
      <c r="F48" s="414"/>
      <c r="G48" s="414"/>
      <c r="H48" s="414"/>
      <c r="I48" s="414"/>
      <c r="J48" s="414"/>
      <c r="K48" s="414"/>
      <c r="L48" s="414"/>
      <c r="M48" s="414"/>
      <c r="N48" s="414"/>
      <c r="O48" s="414"/>
      <c r="P48" s="414"/>
      <c r="Q48" s="414"/>
      <c r="R48" s="414"/>
      <c r="S48" s="414"/>
      <c r="T48" s="414"/>
      <c r="U48" s="414"/>
      <c r="V48" s="414"/>
      <c r="W48" s="414"/>
      <c r="X48" s="414"/>
      <c r="Y48" s="414"/>
      <c r="Z48" s="414"/>
      <c r="AA48" s="612">
        <f>SUBTOTAL(9,AA49:AA71)</f>
        <v>61.395833333333336</v>
      </c>
      <c r="AB48" s="414">
        <f>SUBTOTAL(9,AB49:AB71)</f>
        <v>1.3</v>
      </c>
      <c r="AC48" s="414">
        <f>SUBTOTAL(9,AC49:AC71)</f>
        <v>0</v>
      </c>
      <c r="AD48" s="414">
        <f>SUBTOTAL(9,AD49:AD71)</f>
        <v>2.9319999999999999</v>
      </c>
      <c r="AE48" s="414">
        <f>SUBTOTAL(9,AE49:AE71)</f>
        <v>0</v>
      </c>
      <c r="AF48" s="414"/>
      <c r="AG48" s="414"/>
      <c r="AH48" s="612">
        <f>SUBTOTAL(9,AH49:AH71)</f>
        <v>61.395833333333336</v>
      </c>
      <c r="AI48" s="414">
        <f>SUBTOTAL(9,AI49:AI71)</f>
        <v>1.3</v>
      </c>
      <c r="AJ48" s="414">
        <f>SUBTOTAL(9,AJ49:AJ71)</f>
        <v>0</v>
      </c>
      <c r="AK48" s="414">
        <f>SUBTOTAL(9,AK49:AK71)</f>
        <v>2.9319999999999999</v>
      </c>
      <c r="AL48" s="414">
        <f>SUBTOTAL(9,AL49:AL71)</f>
        <v>0</v>
      </c>
      <c r="AM48" s="414"/>
    </row>
    <row r="49" spans="1:40" ht="48" customHeight="1" x14ac:dyDescent="0.25">
      <c r="A49" s="29"/>
      <c r="B49" s="409" t="s">
        <v>112</v>
      </c>
      <c r="C49" s="409" t="s">
        <v>111</v>
      </c>
      <c r="D49" s="403" t="s">
        <v>93</v>
      </c>
      <c r="E49" s="414"/>
      <c r="F49" s="414"/>
      <c r="G49" s="414"/>
      <c r="H49" s="414"/>
      <c r="I49" s="414"/>
      <c r="J49" s="414"/>
      <c r="K49" s="414"/>
      <c r="L49" s="414"/>
      <c r="M49" s="414"/>
      <c r="N49" s="414"/>
      <c r="O49" s="414"/>
      <c r="P49" s="414"/>
      <c r="Q49" s="414"/>
      <c r="R49" s="414"/>
      <c r="S49" s="414"/>
      <c r="T49" s="414"/>
      <c r="U49" s="414"/>
      <c r="V49" s="414"/>
      <c r="W49" s="414"/>
      <c r="X49" s="414"/>
      <c r="Y49" s="414"/>
      <c r="Z49" s="414"/>
      <c r="AA49" s="612">
        <f>SUBTOTAL(9,AA50:AA55)</f>
        <v>61.395833333333336</v>
      </c>
      <c r="AB49" s="414">
        <f>SUBTOTAL(9,AB50:AB55)</f>
        <v>1.3</v>
      </c>
      <c r="AC49" s="414">
        <f>SUBTOTAL(9,AC50:AC55)</f>
        <v>0</v>
      </c>
      <c r="AD49" s="414">
        <f>SUBTOTAL(9,AD50:AD55)</f>
        <v>2.9319999999999999</v>
      </c>
      <c r="AE49" s="414">
        <f>SUBTOTAL(9,AE50:AE55)</f>
        <v>0</v>
      </c>
      <c r="AF49" s="414"/>
      <c r="AG49" s="414"/>
      <c r="AH49" s="612">
        <f>SUBTOTAL(9,AH50:AH55)</f>
        <v>61.395833333333336</v>
      </c>
      <c r="AI49" s="414">
        <f>SUBTOTAL(9,AI50:AI55)</f>
        <v>1.3</v>
      </c>
      <c r="AJ49" s="414">
        <f>SUBTOTAL(9,AJ50:AJ55)</f>
        <v>0</v>
      </c>
      <c r="AK49" s="414">
        <f>SUBTOTAL(9,AK50:AK55)</f>
        <v>2.9319999999999999</v>
      </c>
      <c r="AL49" s="414">
        <f>SUBTOTAL(9,AL50:AL55)</f>
        <v>0</v>
      </c>
      <c r="AM49" s="414"/>
    </row>
    <row r="50" spans="1:40" ht="42" customHeight="1" x14ac:dyDescent="0.25">
      <c r="A50" s="29"/>
      <c r="B50" s="410" t="s">
        <v>1405</v>
      </c>
      <c r="C50" s="411" t="s">
        <v>113</v>
      </c>
      <c r="D50" s="395" t="s">
        <v>93</v>
      </c>
      <c r="E50" s="396"/>
      <c r="F50" s="396"/>
      <c r="G50" s="396"/>
      <c r="H50" s="396"/>
      <c r="I50" s="396"/>
      <c r="J50" s="396"/>
      <c r="K50" s="396"/>
      <c r="L50" s="396"/>
      <c r="M50" s="396"/>
      <c r="N50" s="396"/>
      <c r="O50" s="396"/>
      <c r="P50" s="396"/>
      <c r="Q50" s="396"/>
      <c r="R50" s="396"/>
      <c r="S50" s="396"/>
      <c r="T50" s="396"/>
      <c r="U50" s="396"/>
      <c r="V50" s="396"/>
      <c r="W50" s="396"/>
      <c r="X50" s="396"/>
      <c r="Y50" s="396"/>
      <c r="Z50" s="396"/>
      <c r="AA50" s="396">
        <f>SUBTOTAL(9,AA51)</f>
        <v>31.677499999999998</v>
      </c>
      <c r="AB50" s="396">
        <f>SUBTOTAL(9,AB51)</f>
        <v>0.1</v>
      </c>
      <c r="AC50" s="396">
        <f>SUBTOTAL(9,AC51)</f>
        <v>0</v>
      </c>
      <c r="AD50" s="396">
        <f>SUBTOTAL(9,AD51)</f>
        <v>1.0720000000000001</v>
      </c>
      <c r="AE50" s="396">
        <f>SUBTOTAL(9,AE51)</f>
        <v>0</v>
      </c>
      <c r="AF50" s="396"/>
      <c r="AG50" s="396"/>
      <c r="AH50" s="396">
        <f>SUBTOTAL(9,AH51)</f>
        <v>31.677499999999998</v>
      </c>
      <c r="AI50" s="396">
        <f>SUBTOTAL(9,AI51)</f>
        <v>0.1</v>
      </c>
      <c r="AJ50" s="396">
        <f>SUBTOTAL(9,AJ51)</f>
        <v>0</v>
      </c>
      <c r="AK50" s="396">
        <f>SUBTOTAL(9,AK51)</f>
        <v>1.0720000000000001</v>
      </c>
      <c r="AL50" s="396">
        <f>SUBTOTAL(9,AL51)</f>
        <v>0</v>
      </c>
      <c r="AM50" s="396"/>
    </row>
    <row r="51" spans="1:40" ht="33" customHeight="1" x14ac:dyDescent="0.25">
      <c r="A51" s="29"/>
      <c r="B51" s="554" t="s">
        <v>1405</v>
      </c>
      <c r="C51" s="608" t="s">
        <v>1552</v>
      </c>
      <c r="D51" s="613" t="s">
        <v>1616</v>
      </c>
      <c r="E51" s="310"/>
      <c r="F51" s="310"/>
      <c r="G51" s="310"/>
      <c r="H51" s="310"/>
      <c r="I51" s="310"/>
      <c r="J51" s="310"/>
      <c r="K51" s="310"/>
      <c r="L51" s="310"/>
      <c r="M51" s="310"/>
      <c r="N51" s="310"/>
      <c r="O51" s="310"/>
      <c r="P51" s="310"/>
      <c r="Q51" s="310"/>
      <c r="R51" s="310"/>
      <c r="S51" s="310"/>
      <c r="T51" s="310"/>
      <c r="U51" s="310"/>
      <c r="V51" s="310"/>
      <c r="W51" s="310"/>
      <c r="X51" s="310"/>
      <c r="Y51" s="310"/>
      <c r="Z51" s="310"/>
      <c r="AA51" s="68">
        <f>'4'!V49</f>
        <v>31.677499999999998</v>
      </c>
      <c r="AB51" s="68">
        <f>'4'!W49</f>
        <v>0.1</v>
      </c>
      <c r="AC51" s="68">
        <f>'4'!X49</f>
        <v>0</v>
      </c>
      <c r="AD51" s="68">
        <f>'4'!Y49</f>
        <v>1.0720000000000001</v>
      </c>
      <c r="AE51" s="310"/>
      <c r="AF51" s="310"/>
      <c r="AG51" s="310"/>
      <c r="AH51" s="68">
        <f>AA51+T51+M51</f>
        <v>31.677499999999998</v>
      </c>
      <c r="AI51" s="68">
        <f>AB51+U51+N51</f>
        <v>0.1</v>
      </c>
      <c r="AJ51" s="68">
        <f>AC51+V51+O51</f>
        <v>0</v>
      </c>
      <c r="AK51" s="68">
        <f>AD51+W51+P51</f>
        <v>1.0720000000000001</v>
      </c>
      <c r="AL51" s="68">
        <f>AE51+X51+Q51</f>
        <v>0</v>
      </c>
      <c r="AM51" s="310"/>
    </row>
    <row r="52" spans="1:40" ht="42" customHeight="1" x14ac:dyDescent="0.25">
      <c r="A52" s="29"/>
      <c r="B52" s="410" t="s">
        <v>1404</v>
      </c>
      <c r="C52" s="411" t="s">
        <v>1531</v>
      </c>
      <c r="D52" s="395" t="s">
        <v>93</v>
      </c>
      <c r="E52" s="396"/>
      <c r="F52" s="396"/>
      <c r="G52" s="396"/>
      <c r="H52" s="396"/>
      <c r="I52" s="396"/>
      <c r="J52" s="396"/>
      <c r="K52" s="396"/>
      <c r="L52" s="396"/>
      <c r="M52" s="396"/>
      <c r="N52" s="396"/>
      <c r="O52" s="396"/>
      <c r="P52" s="396"/>
      <c r="Q52" s="396"/>
      <c r="R52" s="396"/>
      <c r="S52" s="396"/>
      <c r="T52" s="396"/>
      <c r="U52" s="396"/>
      <c r="V52" s="396"/>
      <c r="W52" s="396"/>
      <c r="X52" s="396"/>
      <c r="Y52" s="396"/>
      <c r="Z52" s="396"/>
      <c r="AA52" s="396">
        <f>SUBTOTAL(9,AA53:AA54)</f>
        <v>29.718333333333334</v>
      </c>
      <c r="AB52" s="396">
        <f>SUBTOTAL(9,AB53:AB54)</f>
        <v>1.2000000000000002</v>
      </c>
      <c r="AC52" s="396">
        <f>SUBTOTAL(9,AC53:AC54)</f>
        <v>0</v>
      </c>
      <c r="AD52" s="396">
        <f>SUBTOTAL(9,AD53:AD54)</f>
        <v>1.8599999999999999</v>
      </c>
      <c r="AE52" s="396">
        <f>SUBTOTAL(9,AE53:AE54)</f>
        <v>0</v>
      </c>
      <c r="AF52" s="396"/>
      <c r="AG52" s="396"/>
      <c r="AH52" s="396">
        <f>SUBTOTAL(9,AH53:AH54)</f>
        <v>29.718333333333334</v>
      </c>
      <c r="AI52" s="396">
        <f>SUBTOTAL(9,AI53:AI54)</f>
        <v>1.2000000000000002</v>
      </c>
      <c r="AJ52" s="396">
        <f>SUBTOTAL(9,AJ53:AJ54)</f>
        <v>0</v>
      </c>
      <c r="AK52" s="396">
        <f>SUBTOTAL(9,AK53:AK54)</f>
        <v>1.8599999999999999</v>
      </c>
      <c r="AL52" s="396">
        <f>SUBTOTAL(9,AL53:AL54)</f>
        <v>0</v>
      </c>
      <c r="AM52" s="396"/>
    </row>
    <row r="53" spans="1:40" ht="33" customHeight="1" x14ac:dyDescent="0.25">
      <c r="A53" s="29"/>
      <c r="B53" s="554" t="s">
        <v>1404</v>
      </c>
      <c r="C53" s="608" t="s">
        <v>1553</v>
      </c>
      <c r="D53" s="613" t="s">
        <v>1617</v>
      </c>
      <c r="E53" s="310">
        <f t="shared" ref="E53:AM53" si="25">E54+E56</f>
        <v>0</v>
      </c>
      <c r="F53" s="310">
        <f t="shared" si="25"/>
        <v>0</v>
      </c>
      <c r="G53" s="310">
        <f t="shared" si="25"/>
        <v>0</v>
      </c>
      <c r="H53" s="310">
        <f t="shared" si="25"/>
        <v>0</v>
      </c>
      <c r="I53" s="310">
        <f t="shared" si="25"/>
        <v>0</v>
      </c>
      <c r="J53" s="310">
        <f t="shared" si="25"/>
        <v>0</v>
      </c>
      <c r="K53" s="310">
        <f t="shared" si="25"/>
        <v>0</v>
      </c>
      <c r="L53" s="310">
        <f t="shared" si="25"/>
        <v>0</v>
      </c>
      <c r="M53" s="310">
        <f t="shared" si="25"/>
        <v>0</v>
      </c>
      <c r="N53" s="310">
        <f t="shared" si="25"/>
        <v>0</v>
      </c>
      <c r="O53" s="310">
        <f t="shared" si="25"/>
        <v>0</v>
      </c>
      <c r="P53" s="310">
        <f t="shared" si="25"/>
        <v>0</v>
      </c>
      <c r="Q53" s="310">
        <f t="shared" si="25"/>
        <v>0</v>
      </c>
      <c r="R53" s="310">
        <f t="shared" si="25"/>
        <v>0</v>
      </c>
      <c r="S53" s="310">
        <f t="shared" si="25"/>
        <v>0</v>
      </c>
      <c r="T53" s="310">
        <f t="shared" si="25"/>
        <v>0</v>
      </c>
      <c r="U53" s="310">
        <f t="shared" si="25"/>
        <v>0</v>
      </c>
      <c r="V53" s="310">
        <f t="shared" si="25"/>
        <v>0</v>
      </c>
      <c r="W53" s="310">
        <f t="shared" si="25"/>
        <v>0</v>
      </c>
      <c r="X53" s="310">
        <f t="shared" si="25"/>
        <v>0</v>
      </c>
      <c r="Y53" s="310">
        <f t="shared" si="25"/>
        <v>0</v>
      </c>
      <c r="Z53" s="310">
        <f t="shared" si="25"/>
        <v>0</v>
      </c>
      <c r="AA53" s="68">
        <f>'4'!V51</f>
        <v>15.819166666666668</v>
      </c>
      <c r="AB53" s="68">
        <f>'4'!W51</f>
        <v>0.8</v>
      </c>
      <c r="AC53" s="68">
        <f>'4'!X51</f>
        <v>0</v>
      </c>
      <c r="AD53" s="68">
        <f>'4'!Y51</f>
        <v>0.88</v>
      </c>
      <c r="AE53" s="310">
        <f t="shared" si="25"/>
        <v>0</v>
      </c>
      <c r="AF53" s="310">
        <f t="shared" si="25"/>
        <v>0</v>
      </c>
      <c r="AG53" s="310">
        <f t="shared" si="25"/>
        <v>0</v>
      </c>
      <c r="AH53" s="68">
        <f t="shared" ref="AH53:AL54" si="26">AA53+T53+M53</f>
        <v>15.819166666666668</v>
      </c>
      <c r="AI53" s="68">
        <f t="shared" si="26"/>
        <v>0.8</v>
      </c>
      <c r="AJ53" s="68">
        <f t="shared" si="26"/>
        <v>0</v>
      </c>
      <c r="AK53" s="68">
        <f t="shared" si="26"/>
        <v>0.88</v>
      </c>
      <c r="AL53" s="68">
        <f t="shared" si="26"/>
        <v>0</v>
      </c>
      <c r="AM53" s="310">
        <f t="shared" si="25"/>
        <v>0</v>
      </c>
    </row>
    <row r="54" spans="1:40" ht="33" customHeight="1" x14ac:dyDescent="0.25">
      <c r="A54" s="29"/>
      <c r="B54" s="554" t="s">
        <v>1404</v>
      </c>
      <c r="C54" s="608" t="s">
        <v>1551</v>
      </c>
      <c r="D54" s="613" t="s">
        <v>1618</v>
      </c>
      <c r="E54" s="310">
        <f t="shared" ref="E54:AM54" si="27">SUM(E55:E55)</f>
        <v>0</v>
      </c>
      <c r="F54" s="310">
        <f t="shared" si="27"/>
        <v>0</v>
      </c>
      <c r="G54" s="310">
        <f t="shared" si="27"/>
        <v>0</v>
      </c>
      <c r="H54" s="310">
        <f t="shared" si="27"/>
        <v>0</v>
      </c>
      <c r="I54" s="310">
        <f t="shared" si="27"/>
        <v>0</v>
      </c>
      <c r="J54" s="310">
        <f t="shared" si="27"/>
        <v>0</v>
      </c>
      <c r="K54" s="310">
        <f t="shared" si="27"/>
        <v>0</v>
      </c>
      <c r="L54" s="310">
        <f t="shared" si="27"/>
        <v>0</v>
      </c>
      <c r="M54" s="310">
        <f t="shared" si="27"/>
        <v>0</v>
      </c>
      <c r="N54" s="310">
        <f t="shared" si="27"/>
        <v>0</v>
      </c>
      <c r="O54" s="310">
        <f t="shared" si="27"/>
        <v>0</v>
      </c>
      <c r="P54" s="310">
        <f t="shared" si="27"/>
        <v>0</v>
      </c>
      <c r="Q54" s="310">
        <f t="shared" si="27"/>
        <v>0</v>
      </c>
      <c r="R54" s="310">
        <f t="shared" si="27"/>
        <v>0</v>
      </c>
      <c r="S54" s="310">
        <f t="shared" si="27"/>
        <v>0</v>
      </c>
      <c r="T54" s="310">
        <f t="shared" si="27"/>
        <v>0</v>
      </c>
      <c r="U54" s="310">
        <f t="shared" si="27"/>
        <v>0</v>
      </c>
      <c r="V54" s="310">
        <f t="shared" si="27"/>
        <v>0</v>
      </c>
      <c r="W54" s="310">
        <f t="shared" si="27"/>
        <v>0</v>
      </c>
      <c r="X54" s="310">
        <f t="shared" si="27"/>
        <v>0</v>
      </c>
      <c r="Y54" s="310">
        <f t="shared" si="27"/>
        <v>0</v>
      </c>
      <c r="Z54" s="310">
        <f t="shared" si="27"/>
        <v>0</v>
      </c>
      <c r="AA54" s="68">
        <f>'4'!V52</f>
        <v>13.899166666666666</v>
      </c>
      <c r="AB54" s="68">
        <f>'4'!W52</f>
        <v>0.4</v>
      </c>
      <c r="AC54" s="68">
        <f>'4'!X52</f>
        <v>0</v>
      </c>
      <c r="AD54" s="68">
        <f>'4'!Y52</f>
        <v>0.98</v>
      </c>
      <c r="AE54" s="310">
        <f t="shared" si="27"/>
        <v>0</v>
      </c>
      <c r="AF54" s="310">
        <f t="shared" si="27"/>
        <v>0</v>
      </c>
      <c r="AG54" s="310">
        <f t="shared" si="27"/>
        <v>0</v>
      </c>
      <c r="AH54" s="68">
        <f t="shared" si="26"/>
        <v>13.899166666666666</v>
      </c>
      <c r="AI54" s="68">
        <f t="shared" si="26"/>
        <v>0.4</v>
      </c>
      <c r="AJ54" s="68">
        <f t="shared" si="26"/>
        <v>0</v>
      </c>
      <c r="AK54" s="68">
        <f t="shared" si="26"/>
        <v>0.98</v>
      </c>
      <c r="AL54" s="68">
        <f t="shared" si="26"/>
        <v>0</v>
      </c>
      <c r="AM54" s="310">
        <f t="shared" si="27"/>
        <v>0</v>
      </c>
    </row>
    <row r="55" spans="1:40" ht="42" hidden="1" customHeight="1" x14ac:dyDescent="0.25">
      <c r="A55" s="29"/>
      <c r="B55" s="410" t="s">
        <v>1403</v>
      </c>
      <c r="C55" s="411" t="s">
        <v>117</v>
      </c>
      <c r="D55" s="395" t="s">
        <v>93</v>
      </c>
      <c r="E55" s="69">
        <v>0</v>
      </c>
      <c r="F55" s="70">
        <v>0</v>
      </c>
      <c r="G55" s="69">
        <v>0</v>
      </c>
      <c r="H55" s="69">
        <v>0</v>
      </c>
      <c r="I55" s="69">
        <v>0</v>
      </c>
      <c r="J55" s="69">
        <v>0</v>
      </c>
      <c r="K55" s="69">
        <v>0</v>
      </c>
      <c r="L55" s="69">
        <v>0</v>
      </c>
      <c r="M55" s="70">
        <v>0</v>
      </c>
      <c r="N55" s="69">
        <v>0</v>
      </c>
      <c r="O55" s="69">
        <v>0</v>
      </c>
      <c r="P55" s="69">
        <v>0</v>
      </c>
      <c r="Q55" s="69">
        <v>0</v>
      </c>
      <c r="R55" s="69">
        <v>0</v>
      </c>
      <c r="S55" s="69">
        <v>0</v>
      </c>
      <c r="T55" s="70">
        <v>0</v>
      </c>
      <c r="U55" s="69">
        <v>0</v>
      </c>
      <c r="V55" s="69">
        <v>0</v>
      </c>
      <c r="W55" s="69">
        <v>0</v>
      </c>
      <c r="X55" s="69">
        <v>0</v>
      </c>
      <c r="Y55" s="69">
        <v>0</v>
      </c>
      <c r="Z55" s="69">
        <v>0</v>
      </c>
      <c r="AA55" s="70">
        <v>0</v>
      </c>
      <c r="AB55" s="69">
        <v>0</v>
      </c>
      <c r="AC55" s="69">
        <v>0</v>
      </c>
      <c r="AD55" s="69">
        <v>0</v>
      </c>
      <c r="AE55" s="69">
        <v>0</v>
      </c>
      <c r="AF55" s="69">
        <v>0</v>
      </c>
      <c r="AG55" s="69">
        <f>Z55</f>
        <v>0</v>
      </c>
      <c r="AH55" s="70">
        <f>AA55+T55+M55</f>
        <v>0</v>
      </c>
      <c r="AI55" s="69">
        <f>AB55</f>
        <v>0</v>
      </c>
      <c r="AJ55" s="69">
        <f>AC55</f>
        <v>0</v>
      </c>
      <c r="AK55" s="69">
        <f>AD55</f>
        <v>0</v>
      </c>
      <c r="AL55" s="69">
        <f>AE55</f>
        <v>0</v>
      </c>
      <c r="AM55" s="69">
        <f>AF55</f>
        <v>0</v>
      </c>
    </row>
    <row r="56" spans="1:40" ht="48" customHeight="1" collapsed="1" x14ac:dyDescent="0.25">
      <c r="A56" s="29"/>
      <c r="B56" s="402" t="s">
        <v>114</v>
      </c>
      <c r="C56" s="409" t="s">
        <v>119</v>
      </c>
      <c r="D56" s="402" t="s">
        <v>93</v>
      </c>
      <c r="E56" s="414">
        <v>0</v>
      </c>
      <c r="F56" s="414">
        <v>0</v>
      </c>
      <c r="G56" s="414">
        <v>0</v>
      </c>
      <c r="H56" s="414">
        <v>0</v>
      </c>
      <c r="I56" s="414">
        <v>0</v>
      </c>
      <c r="J56" s="414">
        <v>0</v>
      </c>
      <c r="K56" s="414">
        <v>0</v>
      </c>
      <c r="L56" s="414">
        <v>0</v>
      </c>
      <c r="M56" s="414">
        <v>0</v>
      </c>
      <c r="N56" s="414">
        <v>0</v>
      </c>
      <c r="O56" s="414">
        <v>0</v>
      </c>
      <c r="P56" s="414">
        <v>0</v>
      </c>
      <c r="Q56" s="414">
        <v>0</v>
      </c>
      <c r="R56" s="414">
        <v>0</v>
      </c>
      <c r="S56" s="414">
        <v>0</v>
      </c>
      <c r="T56" s="414">
        <v>0</v>
      </c>
      <c r="U56" s="414">
        <v>0</v>
      </c>
      <c r="V56" s="414">
        <v>0</v>
      </c>
      <c r="W56" s="414">
        <v>0</v>
      </c>
      <c r="X56" s="414">
        <v>0</v>
      </c>
      <c r="Y56" s="414">
        <v>0</v>
      </c>
      <c r="Z56" s="414">
        <v>0</v>
      </c>
      <c r="AA56" s="414">
        <v>0</v>
      </c>
      <c r="AB56" s="414">
        <v>0</v>
      </c>
      <c r="AC56" s="414">
        <v>0</v>
      </c>
      <c r="AD56" s="414">
        <v>0</v>
      </c>
      <c r="AE56" s="414">
        <v>0</v>
      </c>
      <c r="AF56" s="414">
        <v>0</v>
      </c>
      <c r="AG56" s="414">
        <v>0</v>
      </c>
      <c r="AH56" s="414">
        <v>0</v>
      </c>
      <c r="AI56" s="414">
        <v>0</v>
      </c>
      <c r="AJ56" s="414">
        <v>0</v>
      </c>
      <c r="AK56" s="414">
        <v>0</v>
      </c>
      <c r="AL56" s="414">
        <v>0</v>
      </c>
      <c r="AM56" s="414">
        <v>0</v>
      </c>
    </row>
    <row r="57" spans="1:40" ht="42" customHeight="1" x14ac:dyDescent="0.25">
      <c r="A57" s="29"/>
      <c r="B57" s="411" t="s">
        <v>1532</v>
      </c>
      <c r="C57" s="411" t="s">
        <v>1533</v>
      </c>
      <c r="D57" s="413" t="s">
        <v>93</v>
      </c>
      <c r="E57" s="396">
        <f t="shared" ref="E57:AM57" si="28">E58+E59+E61+E62+E63+E65+E66+E67</f>
        <v>0</v>
      </c>
      <c r="F57" s="396">
        <f t="shared" si="28"/>
        <v>0</v>
      </c>
      <c r="G57" s="396">
        <f t="shared" si="28"/>
        <v>0</v>
      </c>
      <c r="H57" s="396">
        <f t="shared" si="28"/>
        <v>0</v>
      </c>
      <c r="I57" s="396">
        <f t="shared" si="28"/>
        <v>0</v>
      </c>
      <c r="J57" s="396">
        <f t="shared" si="28"/>
        <v>0</v>
      </c>
      <c r="K57" s="396">
        <f t="shared" si="28"/>
        <v>0</v>
      </c>
      <c r="L57" s="396">
        <f t="shared" si="28"/>
        <v>0</v>
      </c>
      <c r="M57" s="396">
        <f t="shared" si="28"/>
        <v>0</v>
      </c>
      <c r="N57" s="396">
        <f t="shared" si="28"/>
        <v>0</v>
      </c>
      <c r="O57" s="396">
        <f t="shared" si="28"/>
        <v>0</v>
      </c>
      <c r="P57" s="396">
        <f t="shared" si="28"/>
        <v>0</v>
      </c>
      <c r="Q57" s="396">
        <f t="shared" si="28"/>
        <v>0</v>
      </c>
      <c r="R57" s="396">
        <f t="shared" si="28"/>
        <v>0</v>
      </c>
      <c r="S57" s="396">
        <f t="shared" si="28"/>
        <v>0</v>
      </c>
      <c r="T57" s="396">
        <f t="shared" si="28"/>
        <v>0</v>
      </c>
      <c r="U57" s="396">
        <f t="shared" si="28"/>
        <v>0</v>
      </c>
      <c r="V57" s="396">
        <f t="shared" si="28"/>
        <v>0</v>
      </c>
      <c r="W57" s="396">
        <f t="shared" si="28"/>
        <v>0</v>
      </c>
      <c r="X57" s="396">
        <f t="shared" si="28"/>
        <v>0</v>
      </c>
      <c r="Y57" s="396">
        <f t="shared" si="28"/>
        <v>0</v>
      </c>
      <c r="Z57" s="396">
        <f t="shared" si="28"/>
        <v>0</v>
      </c>
      <c r="AA57" s="396">
        <f t="shared" si="28"/>
        <v>0</v>
      </c>
      <c r="AB57" s="396">
        <f t="shared" si="28"/>
        <v>0</v>
      </c>
      <c r="AC57" s="396">
        <f t="shared" si="28"/>
        <v>0</v>
      </c>
      <c r="AD57" s="396">
        <f t="shared" si="28"/>
        <v>0</v>
      </c>
      <c r="AE57" s="396">
        <f t="shared" si="28"/>
        <v>0</v>
      </c>
      <c r="AF57" s="396">
        <f t="shared" si="28"/>
        <v>0</v>
      </c>
      <c r="AG57" s="396">
        <f t="shared" si="28"/>
        <v>0</v>
      </c>
      <c r="AH57" s="396">
        <f t="shared" si="28"/>
        <v>0</v>
      </c>
      <c r="AI57" s="396">
        <f t="shared" si="28"/>
        <v>0</v>
      </c>
      <c r="AJ57" s="396">
        <f t="shared" si="28"/>
        <v>0</v>
      </c>
      <c r="AK57" s="396">
        <f t="shared" si="28"/>
        <v>0</v>
      </c>
      <c r="AL57" s="396">
        <f t="shared" si="28"/>
        <v>0</v>
      </c>
      <c r="AM57" s="396">
        <f t="shared" si="28"/>
        <v>0</v>
      </c>
    </row>
    <row r="58" spans="1:40" ht="42" customHeight="1" x14ac:dyDescent="0.25">
      <c r="A58" s="29"/>
      <c r="B58" s="410" t="s">
        <v>1534</v>
      </c>
      <c r="C58" s="411" t="s">
        <v>123</v>
      </c>
      <c r="D58" s="413" t="s">
        <v>93</v>
      </c>
      <c r="E58" s="610">
        <v>0</v>
      </c>
      <c r="F58" s="610">
        <v>0</v>
      </c>
      <c r="G58" s="610">
        <v>0</v>
      </c>
      <c r="H58" s="610">
        <v>0</v>
      </c>
      <c r="I58" s="610">
        <v>0</v>
      </c>
      <c r="J58" s="610">
        <v>0</v>
      </c>
      <c r="K58" s="610">
        <v>0</v>
      </c>
      <c r="L58" s="610">
        <v>0</v>
      </c>
      <c r="M58" s="610">
        <v>0</v>
      </c>
      <c r="N58" s="610">
        <v>0</v>
      </c>
      <c r="O58" s="610">
        <v>0</v>
      </c>
      <c r="P58" s="610">
        <v>0</v>
      </c>
      <c r="Q58" s="610">
        <v>0</v>
      </c>
      <c r="R58" s="610">
        <v>0</v>
      </c>
      <c r="S58" s="610">
        <v>0</v>
      </c>
      <c r="T58" s="610">
        <v>0</v>
      </c>
      <c r="U58" s="610">
        <v>0</v>
      </c>
      <c r="V58" s="610">
        <v>0</v>
      </c>
      <c r="W58" s="610">
        <v>0</v>
      </c>
      <c r="X58" s="610">
        <v>0</v>
      </c>
      <c r="Y58" s="610">
        <v>0</v>
      </c>
      <c r="Z58" s="610">
        <v>0</v>
      </c>
      <c r="AA58" s="610">
        <v>0</v>
      </c>
      <c r="AB58" s="610">
        <v>0</v>
      </c>
      <c r="AC58" s="610">
        <v>0</v>
      </c>
      <c r="AD58" s="610">
        <v>0</v>
      </c>
      <c r="AE58" s="610">
        <v>0</v>
      </c>
      <c r="AF58" s="610">
        <v>0</v>
      </c>
      <c r="AG58" s="610">
        <v>0</v>
      </c>
      <c r="AH58" s="610">
        <v>0</v>
      </c>
      <c r="AI58" s="610">
        <v>0</v>
      </c>
      <c r="AJ58" s="610">
        <v>0</v>
      </c>
      <c r="AK58" s="610">
        <v>0</v>
      </c>
      <c r="AL58" s="610">
        <v>0</v>
      </c>
      <c r="AM58" s="610">
        <v>0</v>
      </c>
    </row>
    <row r="59" spans="1:40" ht="48" customHeight="1" x14ac:dyDescent="0.25">
      <c r="A59" s="29"/>
      <c r="B59" s="402" t="s">
        <v>116</v>
      </c>
      <c r="C59" s="402" t="s">
        <v>1535</v>
      </c>
      <c r="D59" s="402" t="s">
        <v>93</v>
      </c>
      <c r="E59" s="612">
        <f>SUBTOTAL(9,E60)</f>
        <v>0</v>
      </c>
      <c r="F59" s="612">
        <f t="shared" ref="F59:AM59" si="29">SUBTOTAL(9,F60)</f>
        <v>0</v>
      </c>
      <c r="G59" s="612">
        <f t="shared" si="29"/>
        <v>0</v>
      </c>
      <c r="H59" s="612">
        <f t="shared" si="29"/>
        <v>0</v>
      </c>
      <c r="I59" s="612">
        <f t="shared" si="29"/>
        <v>0</v>
      </c>
      <c r="J59" s="612">
        <f t="shared" si="29"/>
        <v>0</v>
      </c>
      <c r="K59" s="612">
        <f t="shared" si="29"/>
        <v>0</v>
      </c>
      <c r="L59" s="612">
        <f t="shared" si="29"/>
        <v>0</v>
      </c>
      <c r="M59" s="612">
        <f t="shared" si="29"/>
        <v>0</v>
      </c>
      <c r="N59" s="612">
        <f t="shared" si="29"/>
        <v>0</v>
      </c>
      <c r="O59" s="612">
        <f t="shared" si="29"/>
        <v>0</v>
      </c>
      <c r="P59" s="612">
        <f t="shared" si="29"/>
        <v>0</v>
      </c>
      <c r="Q59" s="612">
        <f t="shared" si="29"/>
        <v>0</v>
      </c>
      <c r="R59" s="612">
        <f t="shared" si="29"/>
        <v>0</v>
      </c>
      <c r="S59" s="612">
        <f t="shared" si="29"/>
        <v>0</v>
      </c>
      <c r="T59" s="612">
        <f t="shared" si="29"/>
        <v>0</v>
      </c>
      <c r="U59" s="612">
        <f t="shared" si="29"/>
        <v>0</v>
      </c>
      <c r="V59" s="612">
        <f t="shared" si="29"/>
        <v>0</v>
      </c>
      <c r="W59" s="612">
        <f t="shared" si="29"/>
        <v>0</v>
      </c>
      <c r="X59" s="612">
        <f t="shared" si="29"/>
        <v>0</v>
      </c>
      <c r="Y59" s="612">
        <f t="shared" si="29"/>
        <v>0</v>
      </c>
      <c r="Z59" s="612">
        <f t="shared" si="29"/>
        <v>0</v>
      </c>
      <c r="AA59" s="612">
        <f t="shared" si="29"/>
        <v>0</v>
      </c>
      <c r="AB59" s="612">
        <f t="shared" si="29"/>
        <v>0</v>
      </c>
      <c r="AC59" s="612">
        <f t="shared" si="29"/>
        <v>0</v>
      </c>
      <c r="AD59" s="612">
        <f t="shared" si="29"/>
        <v>0</v>
      </c>
      <c r="AE59" s="612">
        <f t="shared" si="29"/>
        <v>0</v>
      </c>
      <c r="AF59" s="612">
        <f t="shared" si="29"/>
        <v>0</v>
      </c>
      <c r="AG59" s="612">
        <f t="shared" si="29"/>
        <v>0</v>
      </c>
      <c r="AH59" s="612">
        <f t="shared" si="29"/>
        <v>0</v>
      </c>
      <c r="AI59" s="612">
        <f t="shared" si="29"/>
        <v>0</v>
      </c>
      <c r="AJ59" s="612">
        <f t="shared" si="29"/>
        <v>0</v>
      </c>
      <c r="AK59" s="612">
        <f t="shared" si="29"/>
        <v>0</v>
      </c>
      <c r="AL59" s="612">
        <f t="shared" si="29"/>
        <v>0</v>
      </c>
      <c r="AM59" s="612">
        <f t="shared" si="29"/>
        <v>0</v>
      </c>
    </row>
    <row r="60" spans="1:40" ht="33" hidden="1" customHeight="1" x14ac:dyDescent="0.25">
      <c r="B60" s="402" t="s">
        <v>1536</v>
      </c>
      <c r="C60" s="402" t="s">
        <v>795</v>
      </c>
      <c r="D60" s="402" t="s">
        <v>93</v>
      </c>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32"/>
    </row>
    <row r="61" spans="1:40" ht="42" customHeight="1" x14ac:dyDescent="0.25">
      <c r="A61" s="29"/>
      <c r="B61" s="413" t="s">
        <v>1536</v>
      </c>
      <c r="C61" s="413" t="s">
        <v>1537</v>
      </c>
      <c r="D61" s="413" t="s">
        <v>93</v>
      </c>
      <c r="E61" s="610">
        <v>0</v>
      </c>
      <c r="F61" s="610">
        <v>0</v>
      </c>
      <c r="G61" s="610">
        <v>0</v>
      </c>
      <c r="H61" s="610">
        <v>0</v>
      </c>
      <c r="I61" s="610">
        <v>0</v>
      </c>
      <c r="J61" s="610">
        <v>0</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c r="AI61" s="610">
        <v>0</v>
      </c>
      <c r="AJ61" s="610">
        <v>0</v>
      </c>
      <c r="AK61" s="610">
        <v>0</v>
      </c>
      <c r="AL61" s="610">
        <v>0</v>
      </c>
      <c r="AM61" s="610">
        <v>0</v>
      </c>
    </row>
    <row r="62" spans="1:40" ht="42" customHeight="1" x14ac:dyDescent="0.25">
      <c r="A62" s="29"/>
      <c r="B62" s="413" t="s">
        <v>1536</v>
      </c>
      <c r="C62" s="413" t="s">
        <v>1539</v>
      </c>
      <c r="D62" s="413" t="s">
        <v>93</v>
      </c>
      <c r="E62" s="610">
        <v>0</v>
      </c>
      <c r="F62" s="610">
        <v>0</v>
      </c>
      <c r="G62" s="610">
        <v>0</v>
      </c>
      <c r="H62" s="610">
        <v>0</v>
      </c>
      <c r="I62" s="610">
        <v>0</v>
      </c>
      <c r="J62" s="610">
        <v>0</v>
      </c>
      <c r="K62" s="610">
        <v>0</v>
      </c>
      <c r="L62" s="610">
        <v>0</v>
      </c>
      <c r="M62" s="610">
        <v>0</v>
      </c>
      <c r="N62" s="610">
        <v>0</v>
      </c>
      <c r="O62" s="610">
        <v>0</v>
      </c>
      <c r="P62" s="610">
        <v>0</v>
      </c>
      <c r="Q62" s="610">
        <v>0</v>
      </c>
      <c r="R62" s="610">
        <v>0</v>
      </c>
      <c r="S62" s="610">
        <v>0</v>
      </c>
      <c r="T62" s="610">
        <v>0</v>
      </c>
      <c r="U62" s="610">
        <v>0</v>
      </c>
      <c r="V62" s="610">
        <v>0</v>
      </c>
      <c r="W62" s="610">
        <v>0</v>
      </c>
      <c r="X62" s="610">
        <v>0</v>
      </c>
      <c r="Y62" s="610">
        <v>0</v>
      </c>
      <c r="Z62" s="610">
        <v>0</v>
      </c>
      <c r="AA62" s="610">
        <v>0</v>
      </c>
      <c r="AB62" s="610">
        <v>0</v>
      </c>
      <c r="AC62" s="610">
        <v>0</v>
      </c>
      <c r="AD62" s="610">
        <v>0</v>
      </c>
      <c r="AE62" s="610">
        <v>0</v>
      </c>
      <c r="AF62" s="610">
        <v>0</v>
      </c>
      <c r="AG62" s="610">
        <v>0</v>
      </c>
      <c r="AH62" s="610">
        <v>0</v>
      </c>
      <c r="AI62" s="610">
        <v>0</v>
      </c>
      <c r="AJ62" s="610">
        <v>0</v>
      </c>
      <c r="AK62" s="610">
        <v>0</v>
      </c>
      <c r="AL62" s="610">
        <v>0</v>
      </c>
      <c r="AM62" s="610">
        <v>0</v>
      </c>
    </row>
    <row r="63" spans="1:40" ht="42" customHeight="1" x14ac:dyDescent="0.25">
      <c r="A63" s="29"/>
      <c r="B63" s="413" t="s">
        <v>1536</v>
      </c>
      <c r="C63" s="413" t="s">
        <v>1540</v>
      </c>
      <c r="D63" s="413" t="s">
        <v>93</v>
      </c>
      <c r="E63" s="610">
        <f>SUM(E64)</f>
        <v>0</v>
      </c>
      <c r="F63" s="610">
        <f t="shared" ref="F63:K63" si="30">SUM(F64)</f>
        <v>0</v>
      </c>
      <c r="G63" s="610">
        <f t="shared" si="30"/>
        <v>0</v>
      </c>
      <c r="H63" s="610">
        <f t="shared" si="30"/>
        <v>0</v>
      </c>
      <c r="I63" s="610">
        <f t="shared" si="30"/>
        <v>0</v>
      </c>
      <c r="J63" s="610">
        <f t="shared" si="30"/>
        <v>0</v>
      </c>
      <c r="K63" s="610">
        <f t="shared" si="30"/>
        <v>0</v>
      </c>
      <c r="L63" s="610">
        <f t="shared" ref="L63:AM63" si="31">L64</f>
        <v>0</v>
      </c>
      <c r="M63" s="610">
        <f t="shared" si="31"/>
        <v>0</v>
      </c>
      <c r="N63" s="610">
        <f t="shared" si="31"/>
        <v>0</v>
      </c>
      <c r="O63" s="610">
        <f t="shared" si="31"/>
        <v>0</v>
      </c>
      <c r="P63" s="610">
        <f t="shared" si="31"/>
        <v>0</v>
      </c>
      <c r="Q63" s="610">
        <f t="shared" si="31"/>
        <v>0</v>
      </c>
      <c r="R63" s="610">
        <f t="shared" si="31"/>
        <v>0</v>
      </c>
      <c r="S63" s="610">
        <f t="shared" si="31"/>
        <v>0</v>
      </c>
      <c r="T63" s="610">
        <f t="shared" si="31"/>
        <v>0</v>
      </c>
      <c r="U63" s="610">
        <f t="shared" si="31"/>
        <v>0</v>
      </c>
      <c r="V63" s="610">
        <f t="shared" si="31"/>
        <v>0</v>
      </c>
      <c r="W63" s="610">
        <f t="shared" si="31"/>
        <v>0</v>
      </c>
      <c r="X63" s="610">
        <f t="shared" si="31"/>
        <v>0</v>
      </c>
      <c r="Y63" s="610">
        <f t="shared" si="31"/>
        <v>0</v>
      </c>
      <c r="Z63" s="610">
        <f t="shared" si="31"/>
        <v>0</v>
      </c>
      <c r="AA63" s="610">
        <f t="shared" si="31"/>
        <v>0</v>
      </c>
      <c r="AB63" s="610">
        <f t="shared" si="31"/>
        <v>0</v>
      </c>
      <c r="AC63" s="610">
        <f t="shared" si="31"/>
        <v>0</v>
      </c>
      <c r="AD63" s="610">
        <f t="shared" si="31"/>
        <v>0</v>
      </c>
      <c r="AE63" s="610">
        <f t="shared" si="31"/>
        <v>0</v>
      </c>
      <c r="AF63" s="610">
        <f t="shared" si="31"/>
        <v>0</v>
      </c>
      <c r="AG63" s="610">
        <f t="shared" si="31"/>
        <v>0</v>
      </c>
      <c r="AH63" s="610">
        <f t="shared" si="31"/>
        <v>0</v>
      </c>
      <c r="AI63" s="610">
        <f t="shared" si="31"/>
        <v>0</v>
      </c>
      <c r="AJ63" s="610">
        <f t="shared" si="31"/>
        <v>0</v>
      </c>
      <c r="AK63" s="610">
        <f t="shared" si="31"/>
        <v>0</v>
      </c>
      <c r="AL63" s="610">
        <f t="shared" si="31"/>
        <v>0</v>
      </c>
      <c r="AM63" s="610">
        <f t="shared" si="31"/>
        <v>0</v>
      </c>
    </row>
    <row r="64" spans="1:40" ht="42" customHeight="1" x14ac:dyDescent="0.25">
      <c r="A64" s="29"/>
      <c r="B64" s="599" t="s">
        <v>1538</v>
      </c>
      <c r="C64" s="402" t="s">
        <v>795</v>
      </c>
      <c r="D64" s="689" t="s">
        <v>93</v>
      </c>
      <c r="E64" s="610">
        <v>0</v>
      </c>
      <c r="F64" s="610">
        <v>0</v>
      </c>
      <c r="G64" s="610">
        <v>0</v>
      </c>
      <c r="H64" s="610">
        <v>0</v>
      </c>
      <c r="I64" s="610">
        <v>0</v>
      </c>
      <c r="J64" s="610">
        <v>0</v>
      </c>
      <c r="K64" s="610">
        <v>0</v>
      </c>
      <c r="L64" s="610">
        <v>0</v>
      </c>
      <c r="M64" s="610">
        <v>0</v>
      </c>
      <c r="N64" s="610">
        <v>0</v>
      </c>
      <c r="O64" s="610">
        <v>0</v>
      </c>
      <c r="P64" s="610">
        <v>0</v>
      </c>
      <c r="Q64" s="610">
        <v>0</v>
      </c>
      <c r="R64" s="610">
        <v>0</v>
      </c>
      <c r="S64" s="610">
        <v>0</v>
      </c>
      <c r="T64" s="610">
        <v>0</v>
      </c>
      <c r="U64" s="610">
        <v>0</v>
      </c>
      <c r="V64" s="610">
        <v>0</v>
      </c>
      <c r="W64" s="610">
        <v>0</v>
      </c>
      <c r="X64" s="610">
        <v>0</v>
      </c>
      <c r="Y64" s="610">
        <v>0</v>
      </c>
      <c r="Z64" s="610">
        <v>0</v>
      </c>
      <c r="AA64" s="610"/>
      <c r="AB64" s="610">
        <v>0</v>
      </c>
      <c r="AC64" s="610">
        <v>0</v>
      </c>
      <c r="AD64" s="610">
        <v>0</v>
      </c>
      <c r="AE64" s="610">
        <v>0</v>
      </c>
      <c r="AF64" s="610">
        <v>0</v>
      </c>
      <c r="AG64" s="610">
        <v>0</v>
      </c>
      <c r="AH64" s="610">
        <f>AA64+T64+M64+F64</f>
        <v>0</v>
      </c>
      <c r="AI64" s="610">
        <v>0</v>
      </c>
      <c r="AJ64" s="610">
        <v>0</v>
      </c>
      <c r="AK64" s="610">
        <v>0</v>
      </c>
      <c r="AL64" s="610">
        <v>0</v>
      </c>
      <c r="AM64" s="610">
        <v>0</v>
      </c>
    </row>
    <row r="65" spans="1:40" ht="42" customHeight="1" collapsed="1" x14ac:dyDescent="0.25">
      <c r="A65" s="29"/>
      <c r="B65" s="413" t="s">
        <v>1538</v>
      </c>
      <c r="C65" s="413" t="s">
        <v>1537</v>
      </c>
      <c r="D65" s="413" t="s">
        <v>93</v>
      </c>
      <c r="E65" s="610">
        <v>0</v>
      </c>
      <c r="F65" s="610">
        <v>0</v>
      </c>
      <c r="G65" s="610">
        <v>0</v>
      </c>
      <c r="H65" s="610">
        <v>0</v>
      </c>
      <c r="I65" s="610">
        <v>0</v>
      </c>
      <c r="J65" s="610">
        <v>0</v>
      </c>
      <c r="K65" s="610">
        <v>0</v>
      </c>
      <c r="L65" s="610">
        <v>0</v>
      </c>
      <c r="M65" s="610">
        <v>0</v>
      </c>
      <c r="N65" s="610">
        <v>0</v>
      </c>
      <c r="O65" s="610">
        <v>0</v>
      </c>
      <c r="P65" s="610">
        <v>0</v>
      </c>
      <c r="Q65" s="610">
        <v>0</v>
      </c>
      <c r="R65" s="610">
        <v>0</v>
      </c>
      <c r="S65" s="610">
        <v>0</v>
      </c>
      <c r="T65" s="610">
        <v>0</v>
      </c>
      <c r="U65" s="610">
        <v>0</v>
      </c>
      <c r="V65" s="610">
        <v>0</v>
      </c>
      <c r="W65" s="610">
        <v>0</v>
      </c>
      <c r="X65" s="610">
        <v>0</v>
      </c>
      <c r="Y65" s="610">
        <v>0</v>
      </c>
      <c r="Z65" s="610">
        <v>0</v>
      </c>
      <c r="AA65" s="610">
        <v>0</v>
      </c>
      <c r="AB65" s="610">
        <v>0</v>
      </c>
      <c r="AC65" s="610">
        <v>0</v>
      </c>
      <c r="AD65" s="610">
        <v>0</v>
      </c>
      <c r="AE65" s="610">
        <v>0</v>
      </c>
      <c r="AF65" s="610">
        <v>0</v>
      </c>
      <c r="AG65" s="610">
        <v>0</v>
      </c>
      <c r="AH65" s="610">
        <v>0</v>
      </c>
      <c r="AI65" s="610">
        <v>0</v>
      </c>
      <c r="AJ65" s="610">
        <v>0</v>
      </c>
      <c r="AK65" s="610">
        <v>0</v>
      </c>
      <c r="AL65" s="610">
        <v>0</v>
      </c>
      <c r="AM65" s="610">
        <v>0</v>
      </c>
    </row>
    <row r="66" spans="1:40" ht="42" customHeight="1" x14ac:dyDescent="0.25">
      <c r="A66" s="29"/>
      <c r="B66" s="413" t="s">
        <v>1538</v>
      </c>
      <c r="C66" s="413" t="s">
        <v>1539</v>
      </c>
      <c r="D66" s="413" t="s">
        <v>93</v>
      </c>
      <c r="E66" s="610">
        <v>0</v>
      </c>
      <c r="F66" s="610">
        <v>0</v>
      </c>
      <c r="G66" s="610">
        <v>0</v>
      </c>
      <c r="H66" s="610">
        <v>0</v>
      </c>
      <c r="I66" s="610">
        <v>0</v>
      </c>
      <c r="J66" s="610">
        <v>0</v>
      </c>
      <c r="K66" s="610">
        <v>0</v>
      </c>
      <c r="L66" s="610">
        <v>0</v>
      </c>
      <c r="M66" s="610">
        <v>0</v>
      </c>
      <c r="N66" s="610">
        <v>0</v>
      </c>
      <c r="O66" s="610">
        <v>0</v>
      </c>
      <c r="P66" s="610">
        <v>0</v>
      </c>
      <c r="Q66" s="610">
        <v>0</v>
      </c>
      <c r="R66" s="610">
        <v>0</v>
      </c>
      <c r="S66" s="610">
        <v>0</v>
      </c>
      <c r="T66" s="610">
        <v>0</v>
      </c>
      <c r="U66" s="610">
        <v>0</v>
      </c>
      <c r="V66" s="610">
        <v>0</v>
      </c>
      <c r="W66" s="610">
        <v>0</v>
      </c>
      <c r="X66" s="610">
        <v>0</v>
      </c>
      <c r="Y66" s="610">
        <v>0</v>
      </c>
      <c r="Z66" s="610">
        <v>0</v>
      </c>
      <c r="AA66" s="610">
        <v>0</v>
      </c>
      <c r="AB66" s="610">
        <v>0</v>
      </c>
      <c r="AC66" s="610">
        <v>0</v>
      </c>
      <c r="AD66" s="610">
        <v>0</v>
      </c>
      <c r="AE66" s="610">
        <v>0</v>
      </c>
      <c r="AF66" s="610">
        <v>0</v>
      </c>
      <c r="AG66" s="610">
        <v>0</v>
      </c>
      <c r="AH66" s="610">
        <v>0</v>
      </c>
      <c r="AI66" s="610">
        <v>0</v>
      </c>
      <c r="AJ66" s="610">
        <v>0</v>
      </c>
      <c r="AK66" s="610">
        <v>0</v>
      </c>
      <c r="AL66" s="610">
        <v>0</v>
      </c>
      <c r="AM66" s="610">
        <v>0</v>
      </c>
    </row>
    <row r="67" spans="1:40" ht="42" customHeight="1" x14ac:dyDescent="0.25">
      <c r="A67" s="29"/>
      <c r="B67" s="413" t="s">
        <v>1538</v>
      </c>
      <c r="C67" s="413" t="s">
        <v>1540</v>
      </c>
      <c r="D67" s="413" t="s">
        <v>93</v>
      </c>
      <c r="E67" s="610">
        <v>0</v>
      </c>
      <c r="F67" s="610">
        <v>0</v>
      </c>
      <c r="G67" s="610">
        <v>0</v>
      </c>
      <c r="H67" s="610">
        <v>0</v>
      </c>
      <c r="I67" s="610">
        <v>0</v>
      </c>
      <c r="J67" s="610">
        <v>0</v>
      </c>
      <c r="K67" s="610">
        <v>0</v>
      </c>
      <c r="L67" s="610">
        <v>0</v>
      </c>
      <c r="M67" s="610">
        <v>0</v>
      </c>
      <c r="N67" s="610">
        <v>0</v>
      </c>
      <c r="O67" s="610">
        <v>0</v>
      </c>
      <c r="P67" s="610">
        <v>0</v>
      </c>
      <c r="Q67" s="610">
        <v>0</v>
      </c>
      <c r="R67" s="610">
        <v>0</v>
      </c>
      <c r="S67" s="610">
        <v>0</v>
      </c>
      <c r="T67" s="610">
        <v>0</v>
      </c>
      <c r="U67" s="610">
        <v>0</v>
      </c>
      <c r="V67" s="610">
        <v>0</v>
      </c>
      <c r="W67" s="610">
        <v>0</v>
      </c>
      <c r="X67" s="610">
        <v>0</v>
      </c>
      <c r="Y67" s="610">
        <v>0</v>
      </c>
      <c r="Z67" s="610">
        <v>0</v>
      </c>
      <c r="AA67" s="610">
        <v>0</v>
      </c>
      <c r="AB67" s="610">
        <v>0</v>
      </c>
      <c r="AC67" s="610">
        <v>0</v>
      </c>
      <c r="AD67" s="610">
        <v>0</v>
      </c>
      <c r="AE67" s="610">
        <v>0</v>
      </c>
      <c r="AF67" s="610">
        <v>0</v>
      </c>
      <c r="AG67" s="610">
        <v>0</v>
      </c>
      <c r="AH67" s="610">
        <v>0</v>
      </c>
      <c r="AI67" s="610">
        <v>0</v>
      </c>
      <c r="AJ67" s="610">
        <v>0</v>
      </c>
      <c r="AK67" s="610">
        <v>0</v>
      </c>
      <c r="AL67" s="610">
        <v>0</v>
      </c>
      <c r="AM67" s="610">
        <v>0</v>
      </c>
    </row>
    <row r="68" spans="1:40" ht="48" customHeight="1" x14ac:dyDescent="0.25">
      <c r="A68" s="29"/>
      <c r="B68" s="415" t="s">
        <v>706</v>
      </c>
      <c r="C68" s="402" t="s">
        <v>1541</v>
      </c>
      <c r="D68" s="402" t="s">
        <v>93</v>
      </c>
      <c r="E68" s="414">
        <f t="shared" ref="E68:AM68" si="32">E69+E70</f>
        <v>0</v>
      </c>
      <c r="F68" s="414">
        <f t="shared" si="32"/>
        <v>0</v>
      </c>
      <c r="G68" s="414">
        <f t="shared" si="32"/>
        <v>0</v>
      </c>
      <c r="H68" s="414">
        <f t="shared" si="32"/>
        <v>0</v>
      </c>
      <c r="I68" s="414">
        <f t="shared" si="32"/>
        <v>0</v>
      </c>
      <c r="J68" s="414">
        <f t="shared" si="32"/>
        <v>0</v>
      </c>
      <c r="K68" s="414">
        <f t="shared" si="32"/>
        <v>0</v>
      </c>
      <c r="L68" s="414">
        <f t="shared" si="32"/>
        <v>0</v>
      </c>
      <c r="M68" s="414">
        <f t="shared" si="32"/>
        <v>0</v>
      </c>
      <c r="N68" s="414">
        <f t="shared" si="32"/>
        <v>0</v>
      </c>
      <c r="O68" s="414">
        <f t="shared" si="32"/>
        <v>0</v>
      </c>
      <c r="P68" s="414">
        <f t="shared" si="32"/>
        <v>0</v>
      </c>
      <c r="Q68" s="414">
        <f t="shared" si="32"/>
        <v>0</v>
      </c>
      <c r="R68" s="414">
        <f t="shared" si="32"/>
        <v>0</v>
      </c>
      <c r="S68" s="414">
        <f t="shared" si="32"/>
        <v>0</v>
      </c>
      <c r="T68" s="414">
        <f t="shared" si="32"/>
        <v>0</v>
      </c>
      <c r="U68" s="414">
        <f t="shared" si="32"/>
        <v>0</v>
      </c>
      <c r="V68" s="414">
        <f t="shared" si="32"/>
        <v>0</v>
      </c>
      <c r="W68" s="414">
        <f t="shared" si="32"/>
        <v>0</v>
      </c>
      <c r="X68" s="414">
        <f t="shared" si="32"/>
        <v>0</v>
      </c>
      <c r="Y68" s="414">
        <f t="shared" si="32"/>
        <v>0</v>
      </c>
      <c r="Z68" s="414">
        <f t="shared" si="32"/>
        <v>0</v>
      </c>
      <c r="AA68" s="414">
        <f t="shared" si="32"/>
        <v>0</v>
      </c>
      <c r="AB68" s="414">
        <f t="shared" si="32"/>
        <v>0</v>
      </c>
      <c r="AC68" s="414">
        <f t="shared" si="32"/>
        <v>0</v>
      </c>
      <c r="AD68" s="414">
        <f t="shared" si="32"/>
        <v>0</v>
      </c>
      <c r="AE68" s="414">
        <f t="shared" si="32"/>
        <v>0</v>
      </c>
      <c r="AF68" s="414">
        <f t="shared" si="32"/>
        <v>0</v>
      </c>
      <c r="AG68" s="414">
        <f t="shared" si="32"/>
        <v>0</v>
      </c>
      <c r="AH68" s="414">
        <f t="shared" si="32"/>
        <v>0</v>
      </c>
      <c r="AI68" s="414">
        <f t="shared" si="32"/>
        <v>0</v>
      </c>
      <c r="AJ68" s="414">
        <f t="shared" si="32"/>
        <v>0</v>
      </c>
      <c r="AK68" s="414">
        <f t="shared" si="32"/>
        <v>0</v>
      </c>
      <c r="AL68" s="414">
        <f t="shared" si="32"/>
        <v>0</v>
      </c>
      <c r="AM68" s="414">
        <f t="shared" si="32"/>
        <v>0</v>
      </c>
    </row>
    <row r="69" spans="1:40" ht="42" customHeight="1" x14ac:dyDescent="0.25">
      <c r="A69" s="29"/>
      <c r="B69" s="600" t="s">
        <v>1542</v>
      </c>
      <c r="C69" s="395" t="s">
        <v>266</v>
      </c>
      <c r="D69" s="413" t="s">
        <v>93</v>
      </c>
      <c r="E69" s="400">
        <v>0</v>
      </c>
      <c r="F69" s="400">
        <v>0</v>
      </c>
      <c r="G69" s="400">
        <v>0</v>
      </c>
      <c r="H69" s="400">
        <v>0</v>
      </c>
      <c r="I69" s="400">
        <v>0</v>
      </c>
      <c r="J69" s="400">
        <v>0</v>
      </c>
      <c r="K69" s="400">
        <v>0</v>
      </c>
      <c r="L69" s="400">
        <v>0</v>
      </c>
      <c r="M69" s="400">
        <v>0</v>
      </c>
      <c r="N69" s="400">
        <v>0</v>
      </c>
      <c r="O69" s="400">
        <v>0</v>
      </c>
      <c r="P69" s="400">
        <v>0</v>
      </c>
      <c r="Q69" s="400">
        <v>0</v>
      </c>
      <c r="R69" s="400">
        <v>0</v>
      </c>
      <c r="S69" s="400">
        <v>0</v>
      </c>
      <c r="T69" s="400">
        <v>0</v>
      </c>
      <c r="U69" s="400">
        <v>0</v>
      </c>
      <c r="V69" s="400">
        <v>0</v>
      </c>
      <c r="W69" s="400">
        <v>0</v>
      </c>
      <c r="X69" s="400">
        <v>0</v>
      </c>
      <c r="Y69" s="400">
        <v>0</v>
      </c>
      <c r="Z69" s="400">
        <v>0</v>
      </c>
      <c r="AA69" s="400">
        <v>0</v>
      </c>
      <c r="AB69" s="400">
        <v>0</v>
      </c>
      <c r="AC69" s="400">
        <v>0</v>
      </c>
      <c r="AD69" s="400">
        <v>0</v>
      </c>
      <c r="AE69" s="400">
        <v>0</v>
      </c>
      <c r="AF69" s="400">
        <v>0</v>
      </c>
      <c r="AG69" s="400">
        <v>0</v>
      </c>
      <c r="AH69" s="400">
        <v>0</v>
      </c>
      <c r="AI69" s="400">
        <v>0</v>
      </c>
      <c r="AJ69" s="400">
        <v>0</v>
      </c>
      <c r="AK69" s="400">
        <v>0</v>
      </c>
      <c r="AL69" s="400">
        <v>0</v>
      </c>
      <c r="AM69" s="400">
        <v>0</v>
      </c>
    </row>
    <row r="70" spans="1:40" ht="33" hidden="1" customHeight="1" x14ac:dyDescent="0.25">
      <c r="A70" s="29"/>
      <c r="B70" s="609" t="s">
        <v>1542</v>
      </c>
      <c r="C70" s="613" t="s">
        <v>1621</v>
      </c>
      <c r="D70" s="613" t="s">
        <v>1619</v>
      </c>
      <c r="E70" s="316">
        <v>0</v>
      </c>
      <c r="F70" s="316">
        <v>0</v>
      </c>
      <c r="G70" s="316">
        <v>0</v>
      </c>
      <c r="H70" s="316">
        <v>0</v>
      </c>
      <c r="I70" s="316">
        <v>0</v>
      </c>
      <c r="J70" s="316">
        <v>0</v>
      </c>
      <c r="K70" s="316">
        <v>0</v>
      </c>
      <c r="L70" s="316">
        <v>0</v>
      </c>
      <c r="M70" s="316">
        <v>0</v>
      </c>
      <c r="N70" s="316">
        <v>0</v>
      </c>
      <c r="O70" s="316">
        <v>0</v>
      </c>
      <c r="P70" s="316">
        <v>0</v>
      </c>
      <c r="Q70" s="316">
        <v>0</v>
      </c>
      <c r="R70" s="316">
        <v>0</v>
      </c>
      <c r="S70" s="316">
        <v>0</v>
      </c>
      <c r="T70" s="316">
        <v>0</v>
      </c>
      <c r="U70" s="316">
        <v>0</v>
      </c>
      <c r="V70" s="316">
        <v>0</v>
      </c>
      <c r="W70" s="316">
        <v>0</v>
      </c>
      <c r="X70" s="316">
        <v>0</v>
      </c>
      <c r="Y70" s="316">
        <v>0</v>
      </c>
      <c r="Z70" s="316">
        <v>0</v>
      </c>
      <c r="AA70" s="316">
        <v>0</v>
      </c>
      <c r="AB70" s="316">
        <v>0</v>
      </c>
      <c r="AC70" s="316">
        <v>0</v>
      </c>
      <c r="AD70" s="316">
        <v>0</v>
      </c>
      <c r="AE70" s="316">
        <v>0</v>
      </c>
      <c r="AF70" s="316">
        <v>0</v>
      </c>
      <c r="AG70" s="316">
        <v>0</v>
      </c>
      <c r="AH70" s="316">
        <v>0</v>
      </c>
      <c r="AI70" s="316">
        <v>0</v>
      </c>
      <c r="AJ70" s="316">
        <v>0</v>
      </c>
      <c r="AK70" s="316">
        <v>0</v>
      </c>
      <c r="AL70" s="316">
        <v>0</v>
      </c>
      <c r="AM70" s="316">
        <v>0</v>
      </c>
    </row>
    <row r="71" spans="1:40" ht="42" customHeight="1" x14ac:dyDescent="0.25">
      <c r="A71" s="29"/>
      <c r="B71" s="397" t="s">
        <v>1543</v>
      </c>
      <c r="C71" s="398" t="s">
        <v>129</v>
      </c>
      <c r="D71" s="399" t="s">
        <v>93</v>
      </c>
      <c r="E71" s="408">
        <f t="shared" ref="E71:AM71" si="33">E72+E73</f>
        <v>0</v>
      </c>
      <c r="F71" s="408">
        <f t="shared" si="33"/>
        <v>0</v>
      </c>
      <c r="G71" s="408">
        <f t="shared" si="33"/>
        <v>0</v>
      </c>
      <c r="H71" s="408">
        <f t="shared" si="33"/>
        <v>0</v>
      </c>
      <c r="I71" s="408">
        <f t="shared" si="33"/>
        <v>0</v>
      </c>
      <c r="J71" s="408">
        <f t="shared" si="33"/>
        <v>0</v>
      </c>
      <c r="K71" s="408">
        <f t="shared" si="33"/>
        <v>0</v>
      </c>
      <c r="L71" s="408">
        <f t="shared" si="33"/>
        <v>0</v>
      </c>
      <c r="M71" s="408">
        <f t="shared" si="33"/>
        <v>0</v>
      </c>
      <c r="N71" s="408">
        <f t="shared" si="33"/>
        <v>0</v>
      </c>
      <c r="O71" s="408">
        <f t="shared" si="33"/>
        <v>0</v>
      </c>
      <c r="P71" s="408">
        <f t="shared" si="33"/>
        <v>0</v>
      </c>
      <c r="Q71" s="408">
        <f t="shared" si="33"/>
        <v>0</v>
      </c>
      <c r="R71" s="408">
        <f t="shared" si="33"/>
        <v>0</v>
      </c>
      <c r="S71" s="408">
        <f t="shared" si="33"/>
        <v>0</v>
      </c>
      <c r="T71" s="408">
        <f t="shared" si="33"/>
        <v>0</v>
      </c>
      <c r="U71" s="408">
        <f t="shared" si="33"/>
        <v>0</v>
      </c>
      <c r="V71" s="408">
        <f t="shared" si="33"/>
        <v>0</v>
      </c>
      <c r="W71" s="408">
        <f t="shared" si="33"/>
        <v>0</v>
      </c>
      <c r="X71" s="408">
        <f t="shared" si="33"/>
        <v>0</v>
      </c>
      <c r="Y71" s="408">
        <f t="shared" si="33"/>
        <v>0</v>
      </c>
      <c r="Z71" s="408">
        <f t="shared" si="33"/>
        <v>0</v>
      </c>
      <c r="AA71" s="408">
        <f t="shared" si="33"/>
        <v>0</v>
      </c>
      <c r="AB71" s="408">
        <f t="shared" si="33"/>
        <v>0</v>
      </c>
      <c r="AC71" s="408">
        <f t="shared" si="33"/>
        <v>0</v>
      </c>
      <c r="AD71" s="408">
        <f t="shared" si="33"/>
        <v>0</v>
      </c>
      <c r="AE71" s="408">
        <f t="shared" si="33"/>
        <v>0</v>
      </c>
      <c r="AF71" s="408">
        <f t="shared" si="33"/>
        <v>0</v>
      </c>
      <c r="AG71" s="408">
        <f t="shared" si="33"/>
        <v>0</v>
      </c>
      <c r="AH71" s="408">
        <f t="shared" si="33"/>
        <v>0</v>
      </c>
      <c r="AI71" s="408">
        <f t="shared" si="33"/>
        <v>0</v>
      </c>
      <c r="AJ71" s="408">
        <f t="shared" si="33"/>
        <v>0</v>
      </c>
      <c r="AK71" s="408">
        <f t="shared" si="33"/>
        <v>0</v>
      </c>
      <c r="AL71" s="408">
        <f t="shared" si="33"/>
        <v>0</v>
      </c>
      <c r="AM71" s="408">
        <f t="shared" si="33"/>
        <v>0</v>
      </c>
    </row>
    <row r="72" spans="1:40" ht="48" customHeight="1" x14ac:dyDescent="0.25">
      <c r="A72" s="29"/>
      <c r="B72" s="416" t="s">
        <v>118</v>
      </c>
      <c r="C72" s="417" t="s">
        <v>131</v>
      </c>
      <c r="D72" s="403" t="s">
        <v>93</v>
      </c>
      <c r="E72" s="404">
        <v>0</v>
      </c>
      <c r="F72" s="404">
        <v>0</v>
      </c>
      <c r="G72" s="404">
        <v>0</v>
      </c>
      <c r="H72" s="404">
        <v>0</v>
      </c>
      <c r="I72" s="404">
        <v>0</v>
      </c>
      <c r="J72" s="404">
        <v>0</v>
      </c>
      <c r="K72" s="404">
        <v>0</v>
      </c>
      <c r="L72" s="404">
        <v>0</v>
      </c>
      <c r="M72" s="404">
        <v>0</v>
      </c>
      <c r="N72" s="404">
        <v>0</v>
      </c>
      <c r="O72" s="404">
        <v>0</v>
      </c>
      <c r="P72" s="404">
        <v>0</v>
      </c>
      <c r="Q72" s="404">
        <v>0</v>
      </c>
      <c r="R72" s="404">
        <v>0</v>
      </c>
      <c r="S72" s="404">
        <v>0</v>
      </c>
      <c r="T72" s="404">
        <v>0</v>
      </c>
      <c r="U72" s="404">
        <v>0</v>
      </c>
      <c r="V72" s="404">
        <v>0</v>
      </c>
      <c r="W72" s="404">
        <v>0</v>
      </c>
      <c r="X72" s="404">
        <v>0</v>
      </c>
      <c r="Y72" s="404">
        <v>0</v>
      </c>
      <c r="Z72" s="404">
        <v>0</v>
      </c>
      <c r="AA72" s="404">
        <v>0</v>
      </c>
      <c r="AB72" s="404">
        <v>0</v>
      </c>
      <c r="AC72" s="404">
        <v>0</v>
      </c>
      <c r="AD72" s="404">
        <v>0</v>
      </c>
      <c r="AE72" s="404">
        <v>0</v>
      </c>
      <c r="AF72" s="404">
        <v>0</v>
      </c>
      <c r="AG72" s="404">
        <v>0</v>
      </c>
      <c r="AH72" s="404">
        <v>0</v>
      </c>
      <c r="AI72" s="404">
        <v>0</v>
      </c>
      <c r="AJ72" s="404">
        <v>0</v>
      </c>
      <c r="AK72" s="404">
        <v>0</v>
      </c>
      <c r="AL72" s="404">
        <v>0</v>
      </c>
      <c r="AM72" s="404">
        <v>0</v>
      </c>
    </row>
    <row r="73" spans="1:40" ht="48" customHeight="1" x14ac:dyDescent="0.25">
      <c r="A73" s="29"/>
      <c r="B73" s="416" t="s">
        <v>120</v>
      </c>
      <c r="C73" s="417" t="s">
        <v>133</v>
      </c>
      <c r="D73" s="416" t="s">
        <v>93</v>
      </c>
      <c r="E73" s="404">
        <v>0</v>
      </c>
      <c r="F73" s="404">
        <v>0</v>
      </c>
      <c r="G73" s="404">
        <v>0</v>
      </c>
      <c r="H73" s="404">
        <v>0</v>
      </c>
      <c r="I73" s="404">
        <v>0</v>
      </c>
      <c r="J73" s="404">
        <v>0</v>
      </c>
      <c r="K73" s="404">
        <v>0</v>
      </c>
      <c r="L73" s="404">
        <v>0</v>
      </c>
      <c r="M73" s="404">
        <v>0</v>
      </c>
      <c r="N73" s="404">
        <v>0</v>
      </c>
      <c r="O73" s="404">
        <v>0</v>
      </c>
      <c r="P73" s="404">
        <v>0</v>
      </c>
      <c r="Q73" s="404">
        <v>0</v>
      </c>
      <c r="R73" s="404">
        <v>0</v>
      </c>
      <c r="S73" s="404">
        <v>0</v>
      </c>
      <c r="T73" s="404">
        <v>0</v>
      </c>
      <c r="U73" s="404">
        <v>0</v>
      </c>
      <c r="V73" s="404">
        <v>0</v>
      </c>
      <c r="W73" s="404">
        <v>0</v>
      </c>
      <c r="X73" s="404">
        <v>0</v>
      </c>
      <c r="Y73" s="404">
        <v>0</v>
      </c>
      <c r="Z73" s="404">
        <v>0</v>
      </c>
      <c r="AA73" s="404">
        <v>0</v>
      </c>
      <c r="AB73" s="404">
        <v>0</v>
      </c>
      <c r="AC73" s="404">
        <v>0</v>
      </c>
      <c r="AD73" s="404">
        <v>0</v>
      </c>
      <c r="AE73" s="404">
        <v>0</v>
      </c>
      <c r="AF73" s="404">
        <v>0</v>
      </c>
      <c r="AG73" s="404">
        <v>0</v>
      </c>
      <c r="AH73" s="404">
        <v>0</v>
      </c>
      <c r="AI73" s="404">
        <v>0</v>
      </c>
      <c r="AJ73" s="404">
        <v>0</v>
      </c>
      <c r="AK73" s="404">
        <v>0</v>
      </c>
      <c r="AL73" s="404">
        <v>0</v>
      </c>
      <c r="AM73" s="404">
        <v>0</v>
      </c>
    </row>
    <row r="74" spans="1:40" ht="42" customHeight="1" x14ac:dyDescent="0.25">
      <c r="B74" s="397" t="s">
        <v>1544</v>
      </c>
      <c r="C74" s="398" t="s">
        <v>135</v>
      </c>
      <c r="D74" s="418" t="s">
        <v>93</v>
      </c>
      <c r="E74" s="400"/>
      <c r="F74" s="400"/>
      <c r="G74" s="400"/>
      <c r="H74" s="400"/>
      <c r="I74" s="400"/>
      <c r="J74" s="400"/>
      <c r="K74" s="400"/>
      <c r="L74" s="400"/>
      <c r="M74" s="400"/>
      <c r="N74" s="400"/>
      <c r="O74" s="400"/>
      <c r="P74" s="400"/>
      <c r="Q74" s="400"/>
      <c r="R74" s="400"/>
      <c r="S74" s="400"/>
      <c r="T74" s="400"/>
      <c r="U74" s="400"/>
      <c r="V74" s="400"/>
      <c r="W74" s="400"/>
      <c r="X74" s="400"/>
      <c r="Y74" s="400"/>
      <c r="Z74" s="400"/>
      <c r="AA74" s="400"/>
      <c r="AB74" s="400"/>
      <c r="AC74" s="400"/>
      <c r="AD74" s="400"/>
      <c r="AE74" s="400"/>
      <c r="AF74" s="400"/>
      <c r="AG74" s="400"/>
      <c r="AH74" s="400"/>
      <c r="AI74" s="400"/>
      <c r="AJ74" s="400"/>
      <c r="AK74" s="400"/>
      <c r="AL74" s="400"/>
      <c r="AM74" s="400"/>
      <c r="AN74" s="32"/>
    </row>
    <row r="75" spans="1:40" ht="42" customHeight="1" x14ac:dyDescent="0.25">
      <c r="A75" s="29"/>
      <c r="B75" s="397" t="s">
        <v>1545</v>
      </c>
      <c r="C75" s="398" t="s">
        <v>138</v>
      </c>
      <c r="D75" s="418" t="s">
        <v>93</v>
      </c>
      <c r="E75" s="408">
        <f t="shared" ref="E75:AM75" si="34">SUBTOTAL(9,E76:E76)</f>
        <v>0</v>
      </c>
      <c r="F75" s="408">
        <f t="shared" si="34"/>
        <v>0</v>
      </c>
      <c r="G75" s="408">
        <f t="shared" si="34"/>
        <v>0</v>
      </c>
      <c r="H75" s="408">
        <f t="shared" si="34"/>
        <v>0</v>
      </c>
      <c r="I75" s="408">
        <f t="shared" si="34"/>
        <v>0</v>
      </c>
      <c r="J75" s="408">
        <f t="shared" si="34"/>
        <v>0</v>
      </c>
      <c r="K75" s="408">
        <f t="shared" si="34"/>
        <v>0</v>
      </c>
      <c r="L75" s="408">
        <f t="shared" si="34"/>
        <v>0</v>
      </c>
      <c r="M75" s="408">
        <f t="shared" si="34"/>
        <v>0</v>
      </c>
      <c r="N75" s="408">
        <f t="shared" si="34"/>
        <v>0</v>
      </c>
      <c r="O75" s="408">
        <f t="shared" si="34"/>
        <v>0</v>
      </c>
      <c r="P75" s="408">
        <f t="shared" si="34"/>
        <v>0</v>
      </c>
      <c r="Q75" s="408">
        <f t="shared" si="34"/>
        <v>0</v>
      </c>
      <c r="R75" s="408">
        <f t="shared" si="34"/>
        <v>0</v>
      </c>
      <c r="S75" s="408">
        <f t="shared" si="34"/>
        <v>0</v>
      </c>
      <c r="T75" s="408">
        <f t="shared" si="34"/>
        <v>0</v>
      </c>
      <c r="U75" s="408">
        <f t="shared" si="34"/>
        <v>0</v>
      </c>
      <c r="V75" s="408">
        <f t="shared" si="34"/>
        <v>0</v>
      </c>
      <c r="W75" s="408">
        <f t="shared" si="34"/>
        <v>0</v>
      </c>
      <c r="X75" s="408">
        <f t="shared" si="34"/>
        <v>0</v>
      </c>
      <c r="Y75" s="408">
        <f t="shared" si="34"/>
        <v>0</v>
      </c>
      <c r="Z75" s="408">
        <f t="shared" si="34"/>
        <v>0</v>
      </c>
      <c r="AA75" s="408">
        <f t="shared" si="34"/>
        <v>0</v>
      </c>
      <c r="AB75" s="408">
        <f t="shared" si="34"/>
        <v>0</v>
      </c>
      <c r="AC75" s="408">
        <f t="shared" si="34"/>
        <v>0</v>
      </c>
      <c r="AD75" s="408">
        <f t="shared" si="34"/>
        <v>0</v>
      </c>
      <c r="AE75" s="408">
        <f t="shared" si="34"/>
        <v>0</v>
      </c>
      <c r="AF75" s="408">
        <f t="shared" si="34"/>
        <v>0</v>
      </c>
      <c r="AG75" s="408">
        <f t="shared" si="34"/>
        <v>0</v>
      </c>
      <c r="AH75" s="408">
        <f t="shared" si="34"/>
        <v>0</v>
      </c>
      <c r="AI75" s="408">
        <f t="shared" si="34"/>
        <v>0</v>
      </c>
      <c r="AJ75" s="408">
        <f t="shared" si="34"/>
        <v>0</v>
      </c>
      <c r="AK75" s="408">
        <f t="shared" si="34"/>
        <v>0</v>
      </c>
      <c r="AL75" s="408">
        <f t="shared" si="34"/>
        <v>0</v>
      </c>
      <c r="AM75" s="408">
        <f t="shared" si="34"/>
        <v>0</v>
      </c>
    </row>
    <row r="76" spans="1:40" ht="33" hidden="1" customHeight="1" x14ac:dyDescent="0.25">
      <c r="B76" s="67" t="s">
        <v>1545</v>
      </c>
      <c r="C76" s="313" t="s">
        <v>1416</v>
      </c>
      <c r="D76" s="421" t="s">
        <v>1622</v>
      </c>
      <c r="E76" s="315"/>
      <c r="F76" s="315"/>
      <c r="G76" s="315"/>
      <c r="H76" s="315"/>
      <c r="I76" s="315"/>
      <c r="J76" s="315"/>
      <c r="K76" s="315"/>
      <c r="L76" s="315"/>
      <c r="M76" s="315"/>
      <c r="N76" s="315"/>
      <c r="O76" s="315"/>
      <c r="P76" s="315"/>
      <c r="Q76" s="315"/>
      <c r="R76" s="315"/>
      <c r="S76" s="315"/>
      <c r="T76" s="315"/>
      <c r="U76" s="315"/>
      <c r="V76" s="315"/>
      <c r="W76" s="315"/>
      <c r="X76" s="315"/>
      <c r="Y76" s="315"/>
      <c r="Z76" s="315"/>
      <c r="AA76" s="316">
        <f>'4'!V81</f>
        <v>0</v>
      </c>
      <c r="AB76" s="315"/>
      <c r="AC76" s="315"/>
      <c r="AD76" s="316">
        <f>'4'!Y79</f>
        <v>0</v>
      </c>
      <c r="AE76" s="315"/>
      <c r="AF76" s="315"/>
      <c r="AG76" s="315"/>
      <c r="AH76" s="316">
        <f>AA76+T76+M76</f>
        <v>0</v>
      </c>
      <c r="AI76" s="315"/>
      <c r="AJ76" s="315"/>
      <c r="AK76" s="316">
        <f>AD76</f>
        <v>0</v>
      </c>
      <c r="AL76" s="315"/>
      <c r="AM76" s="315"/>
      <c r="AN76" s="32"/>
    </row>
    <row r="77" spans="1:40" ht="33" hidden="1" customHeight="1" x14ac:dyDescent="0.25">
      <c r="A77" s="29"/>
      <c r="B77" s="67" t="s">
        <v>1545</v>
      </c>
      <c r="C77" s="313" t="s">
        <v>1425</v>
      </c>
      <c r="D77" s="67" t="s">
        <v>1629</v>
      </c>
      <c r="E77" s="315">
        <v>0</v>
      </c>
      <c r="F77" s="315">
        <v>0</v>
      </c>
      <c r="G77" s="315">
        <v>0</v>
      </c>
      <c r="H77" s="315">
        <v>0</v>
      </c>
      <c r="I77" s="315">
        <v>0</v>
      </c>
      <c r="J77" s="315">
        <v>0</v>
      </c>
      <c r="K77" s="315">
        <v>0</v>
      </c>
      <c r="L77" s="315">
        <v>0</v>
      </c>
      <c r="M77" s="315">
        <v>0</v>
      </c>
      <c r="N77" s="315">
        <v>0</v>
      </c>
      <c r="O77" s="315">
        <v>0</v>
      </c>
      <c r="P77" s="315">
        <v>0</v>
      </c>
      <c r="Q77" s="315">
        <v>0</v>
      </c>
      <c r="R77" s="315">
        <v>0</v>
      </c>
      <c r="S77" s="315">
        <v>0</v>
      </c>
      <c r="T77" s="315">
        <v>0</v>
      </c>
      <c r="U77" s="315">
        <v>0</v>
      </c>
      <c r="V77" s="315">
        <v>0</v>
      </c>
      <c r="W77" s="315">
        <v>0</v>
      </c>
      <c r="X77" s="315">
        <v>0</v>
      </c>
      <c r="Y77" s="315">
        <v>0</v>
      </c>
      <c r="Z77" s="315">
        <v>0</v>
      </c>
      <c r="AA77" s="315">
        <v>0</v>
      </c>
      <c r="AB77" s="315">
        <v>0</v>
      </c>
      <c r="AC77" s="315">
        <v>0</v>
      </c>
      <c r="AD77" s="315">
        <v>0</v>
      </c>
      <c r="AE77" s="315">
        <v>0</v>
      </c>
      <c r="AF77" s="315">
        <v>0</v>
      </c>
      <c r="AG77" s="315">
        <v>0</v>
      </c>
      <c r="AH77" s="315">
        <v>0</v>
      </c>
      <c r="AI77" s="315">
        <v>0</v>
      </c>
      <c r="AJ77" s="315">
        <v>0</v>
      </c>
      <c r="AK77" s="315">
        <v>0</v>
      </c>
      <c r="AL77" s="315">
        <v>0</v>
      </c>
      <c r="AM77" s="315">
        <v>0</v>
      </c>
    </row>
    <row r="78" spans="1:40" ht="33" hidden="1" customHeight="1" x14ac:dyDescent="0.25">
      <c r="A78" s="29"/>
      <c r="B78" s="67" t="s">
        <v>1545</v>
      </c>
      <c r="C78" s="313" t="s">
        <v>1646</v>
      </c>
      <c r="D78" s="67" t="s">
        <v>1630</v>
      </c>
      <c r="E78" s="310">
        <f>SUBTOTAL(9,E79:E85)</f>
        <v>0</v>
      </c>
      <c r="F78" s="310">
        <f t="shared" ref="F78:AM78" si="35">SUBTOTAL(9,F79:F85)</f>
        <v>0</v>
      </c>
      <c r="G78" s="310">
        <f t="shared" si="35"/>
        <v>0</v>
      </c>
      <c r="H78" s="310">
        <f t="shared" si="35"/>
        <v>0</v>
      </c>
      <c r="I78" s="310">
        <f t="shared" si="35"/>
        <v>0</v>
      </c>
      <c r="J78" s="310">
        <f t="shared" si="35"/>
        <v>0</v>
      </c>
      <c r="K78" s="310">
        <f t="shared" si="35"/>
        <v>0</v>
      </c>
      <c r="L78" s="310">
        <f t="shared" si="35"/>
        <v>0</v>
      </c>
      <c r="M78" s="310">
        <f t="shared" si="35"/>
        <v>0</v>
      </c>
      <c r="N78" s="310">
        <f t="shared" si="35"/>
        <v>0</v>
      </c>
      <c r="O78" s="310">
        <f t="shared" si="35"/>
        <v>0</v>
      </c>
      <c r="P78" s="310">
        <f t="shared" si="35"/>
        <v>0</v>
      </c>
      <c r="Q78" s="310">
        <f t="shared" si="35"/>
        <v>0</v>
      </c>
      <c r="R78" s="310">
        <f t="shared" si="35"/>
        <v>0</v>
      </c>
      <c r="S78" s="310">
        <f t="shared" si="35"/>
        <v>0</v>
      </c>
      <c r="T78" s="310">
        <f t="shared" si="35"/>
        <v>0</v>
      </c>
      <c r="U78" s="310">
        <f t="shared" si="35"/>
        <v>0</v>
      </c>
      <c r="V78" s="310">
        <f t="shared" si="35"/>
        <v>0</v>
      </c>
      <c r="W78" s="310">
        <f t="shared" si="35"/>
        <v>0</v>
      </c>
      <c r="X78" s="310">
        <f t="shared" si="35"/>
        <v>0</v>
      </c>
      <c r="Y78" s="310">
        <f t="shared" si="35"/>
        <v>0</v>
      </c>
      <c r="Z78" s="310">
        <f t="shared" si="35"/>
        <v>0</v>
      </c>
      <c r="AA78" s="310">
        <f t="shared" si="35"/>
        <v>0</v>
      </c>
      <c r="AB78" s="310">
        <f t="shared" si="35"/>
        <v>0</v>
      </c>
      <c r="AC78" s="310">
        <f t="shared" si="35"/>
        <v>0</v>
      </c>
      <c r="AD78" s="310">
        <f t="shared" si="35"/>
        <v>0</v>
      </c>
      <c r="AE78" s="310">
        <f t="shared" si="35"/>
        <v>0</v>
      </c>
      <c r="AF78" s="310">
        <f t="shared" si="35"/>
        <v>0</v>
      </c>
      <c r="AG78" s="310">
        <f t="shared" si="35"/>
        <v>0</v>
      </c>
      <c r="AH78" s="310">
        <f t="shared" si="35"/>
        <v>0</v>
      </c>
      <c r="AI78" s="310">
        <f t="shared" si="35"/>
        <v>0</v>
      </c>
      <c r="AJ78" s="310">
        <f t="shared" si="35"/>
        <v>0</v>
      </c>
      <c r="AK78" s="310">
        <f t="shared" si="35"/>
        <v>0</v>
      </c>
      <c r="AL78" s="310">
        <f t="shared" si="35"/>
        <v>0</v>
      </c>
      <c r="AM78" s="310">
        <f t="shared" si="35"/>
        <v>0</v>
      </c>
    </row>
    <row r="79" spans="1:40" ht="33" hidden="1" customHeight="1" x14ac:dyDescent="0.25">
      <c r="A79" s="29"/>
      <c r="B79" s="67" t="s">
        <v>1545</v>
      </c>
      <c r="C79" s="313" t="s">
        <v>1427</v>
      </c>
      <c r="D79" s="67" t="s">
        <v>1631</v>
      </c>
      <c r="E79" s="68">
        <v>0</v>
      </c>
      <c r="F79" s="68">
        <v>0</v>
      </c>
      <c r="G79" s="68">
        <v>0</v>
      </c>
      <c r="H79" s="68">
        <v>0</v>
      </c>
      <c r="I79" s="68">
        <v>0</v>
      </c>
      <c r="J79" s="68">
        <v>0</v>
      </c>
      <c r="K79" s="68">
        <v>0</v>
      </c>
      <c r="L79" s="68">
        <v>0</v>
      </c>
      <c r="M79" s="68">
        <v>0</v>
      </c>
      <c r="N79" s="68">
        <v>0</v>
      </c>
      <c r="O79" s="68">
        <v>0</v>
      </c>
      <c r="P79" s="68">
        <v>0</v>
      </c>
      <c r="Q79" s="68">
        <v>0</v>
      </c>
      <c r="R79" s="68">
        <v>0</v>
      </c>
      <c r="S79" s="68">
        <v>0</v>
      </c>
      <c r="T79" s="68">
        <v>0</v>
      </c>
      <c r="U79" s="68">
        <v>0</v>
      </c>
      <c r="V79" s="68">
        <v>0</v>
      </c>
      <c r="W79" s="68">
        <v>0</v>
      </c>
      <c r="X79" s="68">
        <v>0</v>
      </c>
      <c r="Y79" s="68">
        <v>0</v>
      </c>
      <c r="Z79" s="68">
        <v>0</v>
      </c>
      <c r="AA79" s="68">
        <v>0</v>
      </c>
      <c r="AB79" s="68">
        <v>0</v>
      </c>
      <c r="AC79" s="68">
        <v>0</v>
      </c>
      <c r="AD79" s="68">
        <v>0</v>
      </c>
      <c r="AE79" s="68">
        <v>0</v>
      </c>
      <c r="AF79" s="68">
        <v>0</v>
      </c>
      <c r="AG79" s="68">
        <f t="shared" ref="AG79:AM79" si="36">Z79</f>
        <v>0</v>
      </c>
      <c r="AH79" s="68">
        <f t="shared" si="36"/>
        <v>0</v>
      </c>
      <c r="AI79" s="68">
        <f t="shared" si="36"/>
        <v>0</v>
      </c>
      <c r="AJ79" s="68">
        <f t="shared" si="36"/>
        <v>0</v>
      </c>
      <c r="AK79" s="68">
        <f t="shared" si="36"/>
        <v>0</v>
      </c>
      <c r="AL79" s="68">
        <f t="shared" si="36"/>
        <v>0</v>
      </c>
      <c r="AM79" s="68">
        <f t="shared" si="36"/>
        <v>0</v>
      </c>
    </row>
    <row r="80" spans="1:40" ht="33" hidden="1" customHeight="1" x14ac:dyDescent="0.25">
      <c r="A80" s="29"/>
      <c r="B80" s="67" t="s">
        <v>1545</v>
      </c>
      <c r="C80" s="313" t="s">
        <v>1648</v>
      </c>
      <c r="D80" s="67" t="s">
        <v>1632</v>
      </c>
      <c r="E80" s="690"/>
      <c r="F80" s="690"/>
      <c r="G80" s="690"/>
      <c r="H80" s="690"/>
      <c r="I80" s="690"/>
      <c r="J80" s="690"/>
      <c r="K80" s="690"/>
      <c r="L80" s="690"/>
      <c r="M80" s="690"/>
      <c r="N80" s="690"/>
      <c r="O80" s="690"/>
      <c r="P80" s="690"/>
      <c r="Q80" s="690"/>
      <c r="R80" s="690"/>
      <c r="S80" s="690"/>
      <c r="T80" s="169">
        <f>'4'!V95</f>
        <v>0</v>
      </c>
      <c r="U80" s="690"/>
      <c r="V80" s="690"/>
      <c r="W80" s="690"/>
      <c r="X80" s="690"/>
      <c r="Y80" s="690"/>
      <c r="Z80" s="690"/>
      <c r="AA80" s="169"/>
      <c r="AB80" s="690"/>
      <c r="AC80" s="690"/>
      <c r="AD80" s="690"/>
      <c r="AE80" s="690"/>
      <c r="AF80" s="690"/>
      <c r="AG80" s="690"/>
      <c r="AH80" s="169">
        <f t="shared" ref="AH80:AH85" si="37">AA80+T80+M80</f>
        <v>0</v>
      </c>
      <c r="AI80" s="690"/>
      <c r="AJ80" s="690"/>
      <c r="AK80" s="690"/>
      <c r="AL80" s="690"/>
      <c r="AM80" s="690"/>
    </row>
    <row r="81" spans="1:39" ht="33" hidden="1" customHeight="1" x14ac:dyDescent="0.25">
      <c r="A81" s="29"/>
      <c r="B81" s="67" t="s">
        <v>1545</v>
      </c>
      <c r="C81" s="313" t="s">
        <v>1649</v>
      </c>
      <c r="D81" s="67" t="s">
        <v>1633</v>
      </c>
      <c r="E81" s="690"/>
      <c r="F81" s="690"/>
      <c r="G81" s="690"/>
      <c r="H81" s="690"/>
      <c r="I81" s="690"/>
      <c r="J81" s="690"/>
      <c r="K81" s="690"/>
      <c r="L81" s="690"/>
      <c r="M81" s="690"/>
      <c r="N81" s="690"/>
      <c r="O81" s="690"/>
      <c r="P81" s="690"/>
      <c r="Q81" s="690"/>
      <c r="R81" s="690"/>
      <c r="S81" s="690"/>
      <c r="T81" s="169">
        <f>'4'!V96</f>
        <v>0</v>
      </c>
      <c r="U81" s="690"/>
      <c r="V81" s="690"/>
      <c r="W81" s="690"/>
      <c r="X81" s="690"/>
      <c r="Y81" s="690"/>
      <c r="Z81" s="690"/>
      <c r="AA81" s="169"/>
      <c r="AB81" s="690"/>
      <c r="AC81" s="690"/>
      <c r="AD81" s="690"/>
      <c r="AE81" s="690"/>
      <c r="AF81" s="690"/>
      <c r="AG81" s="690"/>
      <c r="AH81" s="169">
        <f t="shared" si="37"/>
        <v>0</v>
      </c>
      <c r="AI81" s="690"/>
      <c r="AJ81" s="690"/>
      <c r="AK81" s="690"/>
      <c r="AL81" s="690"/>
      <c r="AM81" s="690"/>
    </row>
    <row r="82" spans="1:39" ht="33" hidden="1" customHeight="1" x14ac:dyDescent="0.25">
      <c r="A82" s="29"/>
      <c r="B82" s="67" t="s">
        <v>1545</v>
      </c>
      <c r="C82" s="313" t="s">
        <v>1424</v>
      </c>
      <c r="D82" s="67" t="s">
        <v>1637</v>
      </c>
      <c r="E82" s="690"/>
      <c r="F82" s="690"/>
      <c r="G82" s="690"/>
      <c r="H82" s="690"/>
      <c r="I82" s="690"/>
      <c r="J82" s="690"/>
      <c r="K82" s="690"/>
      <c r="L82" s="690"/>
      <c r="M82" s="690"/>
      <c r="N82" s="690"/>
      <c r="O82" s="690"/>
      <c r="P82" s="690"/>
      <c r="Q82" s="690"/>
      <c r="R82" s="690"/>
      <c r="S82" s="690"/>
      <c r="T82" s="169">
        <f>'4'!V89</f>
        <v>0</v>
      </c>
      <c r="U82" s="690"/>
      <c r="V82" s="690"/>
      <c r="W82" s="690"/>
      <c r="X82" s="690"/>
      <c r="Y82" s="690"/>
      <c r="Z82" s="690"/>
      <c r="AA82" s="169"/>
      <c r="AB82" s="690"/>
      <c r="AC82" s="690"/>
      <c r="AD82" s="690"/>
      <c r="AE82" s="690"/>
      <c r="AF82" s="690"/>
      <c r="AG82" s="690"/>
      <c r="AH82" s="169">
        <f t="shared" si="37"/>
        <v>0</v>
      </c>
      <c r="AI82" s="690"/>
      <c r="AJ82" s="690"/>
      <c r="AK82" s="690"/>
      <c r="AL82" s="690"/>
      <c r="AM82" s="690"/>
    </row>
    <row r="83" spans="1:39" ht="48" customHeight="1" x14ac:dyDescent="0.25">
      <c r="B83" s="416" t="s">
        <v>122</v>
      </c>
      <c r="C83" s="417" t="s">
        <v>140</v>
      </c>
      <c r="D83" s="416" t="s">
        <v>93</v>
      </c>
      <c r="E83" s="691"/>
      <c r="F83" s="691"/>
      <c r="G83" s="691"/>
      <c r="H83" s="691"/>
      <c r="I83" s="691"/>
      <c r="J83" s="691"/>
      <c r="K83" s="691"/>
      <c r="L83" s="691"/>
      <c r="M83" s="691"/>
      <c r="N83" s="691"/>
      <c r="O83" s="691"/>
      <c r="P83" s="691"/>
      <c r="Q83" s="691"/>
      <c r="R83" s="691"/>
      <c r="S83" s="691"/>
      <c r="T83" s="661"/>
      <c r="U83" s="691"/>
      <c r="V83" s="691"/>
      <c r="W83" s="691"/>
      <c r="X83" s="691"/>
      <c r="Y83" s="691"/>
      <c r="Z83" s="691"/>
      <c r="AA83" s="661"/>
      <c r="AB83" s="691"/>
      <c r="AC83" s="691"/>
      <c r="AD83" s="691"/>
      <c r="AE83" s="691"/>
      <c r="AF83" s="691"/>
      <c r="AG83" s="691"/>
      <c r="AH83" s="661">
        <f t="shared" si="37"/>
        <v>0</v>
      </c>
      <c r="AI83" s="691"/>
      <c r="AJ83" s="691"/>
      <c r="AK83" s="691"/>
      <c r="AL83" s="691"/>
      <c r="AM83" s="691"/>
    </row>
    <row r="84" spans="1:39" ht="42" customHeight="1" x14ac:dyDescent="0.25">
      <c r="B84" s="397" t="s">
        <v>1546</v>
      </c>
      <c r="C84" s="398" t="s">
        <v>142</v>
      </c>
      <c r="D84" s="397" t="s">
        <v>93</v>
      </c>
      <c r="E84" s="692"/>
      <c r="F84" s="692"/>
      <c r="G84" s="692"/>
      <c r="H84" s="692"/>
      <c r="I84" s="692"/>
      <c r="J84" s="692"/>
      <c r="K84" s="692"/>
      <c r="L84" s="692"/>
      <c r="M84" s="692"/>
      <c r="N84" s="692"/>
      <c r="O84" s="692"/>
      <c r="P84" s="692"/>
      <c r="Q84" s="692"/>
      <c r="R84" s="692"/>
      <c r="S84" s="692"/>
      <c r="T84" s="640"/>
      <c r="U84" s="692"/>
      <c r="V84" s="692"/>
      <c r="W84" s="692"/>
      <c r="X84" s="692"/>
      <c r="Y84" s="692"/>
      <c r="Z84" s="692"/>
      <c r="AA84" s="640"/>
      <c r="AB84" s="692"/>
      <c r="AC84" s="692"/>
      <c r="AD84" s="692"/>
      <c r="AE84" s="692"/>
      <c r="AF84" s="692"/>
      <c r="AG84" s="692"/>
      <c r="AH84" s="640">
        <f t="shared" si="37"/>
        <v>0</v>
      </c>
      <c r="AI84" s="692"/>
      <c r="AJ84" s="692"/>
      <c r="AK84" s="692"/>
      <c r="AL84" s="692"/>
      <c r="AM84" s="692"/>
    </row>
    <row r="85" spans="1:39" ht="42" customHeight="1" x14ac:dyDescent="0.25">
      <c r="B85" s="397" t="s">
        <v>1547</v>
      </c>
      <c r="C85" s="398" t="s">
        <v>144</v>
      </c>
      <c r="D85" s="397" t="s">
        <v>93</v>
      </c>
      <c r="E85" s="692"/>
      <c r="F85" s="692"/>
      <c r="G85" s="692"/>
      <c r="H85" s="692"/>
      <c r="I85" s="692"/>
      <c r="J85" s="692"/>
      <c r="K85" s="692"/>
      <c r="L85" s="692"/>
      <c r="M85" s="692"/>
      <c r="N85" s="692"/>
      <c r="O85" s="692"/>
      <c r="P85" s="692"/>
      <c r="Q85" s="692"/>
      <c r="R85" s="692"/>
      <c r="S85" s="692"/>
      <c r="T85" s="640"/>
      <c r="U85" s="692"/>
      <c r="V85" s="692"/>
      <c r="W85" s="692"/>
      <c r="X85" s="692"/>
      <c r="Y85" s="692"/>
      <c r="Z85" s="692"/>
      <c r="AA85" s="640"/>
      <c r="AB85" s="692"/>
      <c r="AC85" s="692"/>
      <c r="AD85" s="692"/>
      <c r="AE85" s="692"/>
      <c r="AF85" s="692"/>
      <c r="AG85" s="692"/>
      <c r="AH85" s="640">
        <f t="shared" si="37"/>
        <v>0</v>
      </c>
      <c r="AI85" s="692"/>
      <c r="AJ85" s="692"/>
      <c r="AK85" s="692"/>
      <c r="AL85" s="692"/>
      <c r="AM85" s="692"/>
    </row>
    <row r="86" spans="1:39" ht="48" customHeight="1" x14ac:dyDescent="0.25">
      <c r="B86" s="416" t="s">
        <v>709</v>
      </c>
      <c r="C86" s="417" t="s">
        <v>146</v>
      </c>
      <c r="D86" s="416" t="s">
        <v>93</v>
      </c>
      <c r="E86" s="645"/>
      <c r="F86" s="645"/>
      <c r="G86" s="645"/>
      <c r="H86" s="645"/>
      <c r="I86" s="645"/>
      <c r="J86" s="645"/>
      <c r="K86" s="645"/>
      <c r="L86" s="645"/>
      <c r="M86" s="645"/>
      <c r="N86" s="645"/>
      <c r="O86" s="645"/>
      <c r="P86" s="645"/>
      <c r="Q86" s="645"/>
      <c r="R86" s="645"/>
      <c r="S86" s="645"/>
      <c r="T86" s="645"/>
      <c r="U86" s="645"/>
      <c r="V86" s="645"/>
      <c r="W86" s="645"/>
      <c r="X86" s="645"/>
      <c r="Y86" s="645"/>
      <c r="Z86" s="645"/>
      <c r="AA86" s="645"/>
      <c r="AB86" s="645"/>
      <c r="AC86" s="645"/>
      <c r="AD86" s="645"/>
      <c r="AE86" s="645"/>
      <c r="AF86" s="645"/>
      <c r="AG86" s="645"/>
      <c r="AH86" s="645"/>
      <c r="AI86" s="645"/>
      <c r="AJ86" s="645"/>
      <c r="AK86" s="645"/>
      <c r="AL86" s="645"/>
      <c r="AM86" s="645"/>
    </row>
    <row r="87" spans="1:39" ht="48" customHeight="1" x14ac:dyDescent="0.25">
      <c r="B87" s="415" t="s">
        <v>710</v>
      </c>
      <c r="C87" s="602" t="s">
        <v>164</v>
      </c>
      <c r="D87" s="601" t="s">
        <v>93</v>
      </c>
      <c r="E87" s="645"/>
      <c r="F87" s="645"/>
      <c r="G87" s="645"/>
      <c r="H87" s="645"/>
      <c r="I87" s="645"/>
      <c r="J87" s="645"/>
      <c r="K87" s="645"/>
      <c r="L87" s="645"/>
      <c r="M87" s="645"/>
      <c r="N87" s="645"/>
      <c r="O87" s="645"/>
      <c r="P87" s="645"/>
      <c r="Q87" s="645"/>
      <c r="R87" s="645"/>
      <c r="S87" s="645"/>
      <c r="T87" s="645"/>
      <c r="U87" s="645"/>
      <c r="V87" s="645"/>
      <c r="W87" s="645"/>
      <c r="X87" s="645"/>
      <c r="Y87" s="645"/>
      <c r="Z87" s="645"/>
      <c r="AA87" s="645"/>
      <c r="AB87" s="645"/>
      <c r="AC87" s="645"/>
      <c r="AD87" s="645"/>
      <c r="AE87" s="645"/>
      <c r="AF87" s="645"/>
      <c r="AG87" s="645"/>
      <c r="AH87" s="645"/>
      <c r="AI87" s="645"/>
      <c r="AJ87" s="645"/>
      <c r="AK87" s="645"/>
      <c r="AL87" s="645"/>
      <c r="AM87" s="645"/>
    </row>
    <row r="88" spans="1:39" ht="42" customHeight="1" x14ac:dyDescent="0.25">
      <c r="B88" s="600" t="s">
        <v>1548</v>
      </c>
      <c r="C88" s="420" t="s">
        <v>166</v>
      </c>
      <c r="D88" s="397" t="s">
        <v>93</v>
      </c>
      <c r="E88" s="648"/>
      <c r="F88" s="648"/>
      <c r="G88" s="648"/>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row>
    <row r="89" spans="1:39" ht="42" customHeight="1" x14ac:dyDescent="0.25">
      <c r="B89" s="397" t="s">
        <v>1549</v>
      </c>
      <c r="C89" s="398" t="s">
        <v>168</v>
      </c>
      <c r="D89" s="397" t="s">
        <v>93</v>
      </c>
      <c r="E89" s="648"/>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row>
    <row r="90" spans="1:39" ht="48" customHeight="1" x14ac:dyDescent="0.25">
      <c r="B90" s="416" t="s">
        <v>124</v>
      </c>
      <c r="C90" s="417" t="s">
        <v>170</v>
      </c>
      <c r="D90" s="601" t="s">
        <v>93</v>
      </c>
      <c r="E90" s="645"/>
      <c r="F90" s="645"/>
      <c r="G90" s="645"/>
      <c r="H90" s="645"/>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c r="AF90" s="645"/>
      <c r="AG90" s="645"/>
      <c r="AH90" s="645"/>
      <c r="AI90" s="645"/>
      <c r="AJ90" s="645"/>
      <c r="AK90" s="645"/>
      <c r="AL90" s="645"/>
      <c r="AM90" s="645"/>
    </row>
    <row r="91" spans="1:39" ht="42" customHeight="1" x14ac:dyDescent="0.25">
      <c r="B91" s="397" t="s">
        <v>712</v>
      </c>
      <c r="C91" s="398" t="s">
        <v>172</v>
      </c>
      <c r="D91" s="397" t="s">
        <v>93</v>
      </c>
      <c r="E91" s="648"/>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row>
    <row r="92" spans="1:39" ht="42" customHeight="1" x14ac:dyDescent="0.25">
      <c r="B92" s="397" t="s">
        <v>713</v>
      </c>
      <c r="C92" s="398" t="s">
        <v>645</v>
      </c>
      <c r="D92" s="397" t="s">
        <v>93</v>
      </c>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row>
    <row r="93" spans="1:39" ht="48" customHeight="1" x14ac:dyDescent="0.25">
      <c r="B93" s="416" t="s">
        <v>126</v>
      </c>
      <c r="C93" s="602" t="s">
        <v>175</v>
      </c>
      <c r="D93" s="601" t="s">
        <v>93</v>
      </c>
      <c r="E93" s="645"/>
      <c r="F93" s="645"/>
      <c r="G93" s="645"/>
      <c r="H93" s="645"/>
      <c r="I93" s="645"/>
      <c r="J93" s="645"/>
      <c r="K93" s="645"/>
      <c r="L93" s="645"/>
      <c r="M93" s="645"/>
      <c r="N93" s="645"/>
      <c r="O93" s="645"/>
      <c r="P93" s="645"/>
      <c r="Q93" s="645"/>
      <c r="R93" s="645"/>
      <c r="S93" s="645"/>
      <c r="T93" s="645"/>
      <c r="U93" s="645"/>
      <c r="V93" s="645"/>
      <c r="W93" s="645"/>
      <c r="X93" s="645"/>
      <c r="Y93" s="645"/>
      <c r="Z93" s="645"/>
      <c r="AA93" s="645"/>
      <c r="AB93" s="645"/>
      <c r="AC93" s="645"/>
      <c r="AD93" s="645"/>
      <c r="AE93" s="645"/>
      <c r="AF93" s="645"/>
      <c r="AG93" s="645"/>
      <c r="AH93" s="645"/>
      <c r="AI93" s="645"/>
      <c r="AJ93" s="645"/>
      <c r="AK93" s="645"/>
      <c r="AL93" s="645"/>
      <c r="AM93" s="645"/>
    </row>
    <row r="94" spans="1:39" ht="33" hidden="1" customHeight="1" x14ac:dyDescent="0.25">
      <c r="B94" s="67" t="s">
        <v>126</v>
      </c>
      <c r="C94" s="620" t="s">
        <v>1439</v>
      </c>
      <c r="D94" s="421" t="s">
        <v>1638</v>
      </c>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344"/>
      <c r="AI94" s="344"/>
      <c r="AJ94" s="344"/>
      <c r="AK94" s="344"/>
      <c r="AL94" s="344"/>
      <c r="AM94" s="344"/>
    </row>
    <row r="95" spans="1:39" ht="33" hidden="1" customHeight="1" x14ac:dyDescent="0.25">
      <c r="B95" s="67" t="s">
        <v>126</v>
      </c>
      <c r="C95" s="620" t="s">
        <v>1430</v>
      </c>
      <c r="D95" s="421" t="s">
        <v>1642</v>
      </c>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344"/>
      <c r="AI95" s="344"/>
      <c r="AJ95" s="344"/>
      <c r="AK95" s="344"/>
      <c r="AL95" s="344"/>
      <c r="AM95" s="344"/>
    </row>
    <row r="96" spans="1:39" ht="33" hidden="1" customHeight="1" x14ac:dyDescent="0.25">
      <c r="B96" s="67" t="s">
        <v>126</v>
      </c>
      <c r="C96" s="620" t="s">
        <v>1435</v>
      </c>
      <c r="D96" s="421" t="s">
        <v>1634</v>
      </c>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344"/>
      <c r="AI96" s="344"/>
      <c r="AJ96" s="344"/>
      <c r="AK96" s="344"/>
      <c r="AL96" s="344"/>
      <c r="AM96" s="344"/>
    </row>
    <row r="97" spans="2:39" ht="33" hidden="1" customHeight="1" x14ac:dyDescent="0.25">
      <c r="B97" s="67" t="s">
        <v>126</v>
      </c>
      <c r="C97" s="620" t="s">
        <v>1436</v>
      </c>
      <c r="D97" s="421" t="s">
        <v>1643</v>
      </c>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344"/>
      <c r="AI97" s="344"/>
      <c r="AJ97" s="344"/>
      <c r="AK97" s="344"/>
      <c r="AL97" s="344"/>
      <c r="AM97" s="344"/>
    </row>
    <row r="98" spans="2:39" ht="33" hidden="1" customHeight="1" x14ac:dyDescent="0.25">
      <c r="B98" s="67" t="s">
        <v>126</v>
      </c>
      <c r="C98" s="313" t="s">
        <v>1433</v>
      </c>
      <c r="D98" s="67" t="s">
        <v>1641</v>
      </c>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row>
    <row r="99" spans="2:39" ht="33" hidden="1" customHeight="1" x14ac:dyDescent="0.25">
      <c r="B99" s="67" t="s">
        <v>126</v>
      </c>
      <c r="C99" s="620" t="s">
        <v>1434</v>
      </c>
      <c r="D99" s="421" t="s">
        <v>1623</v>
      </c>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row>
    <row r="100" spans="2:39" ht="33" hidden="1" customHeight="1" x14ac:dyDescent="0.25">
      <c r="B100" s="67" t="s">
        <v>126</v>
      </c>
      <c r="C100" s="620" t="s">
        <v>1437</v>
      </c>
      <c r="D100" s="421" t="s">
        <v>1624</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row>
    <row r="101" spans="2:39" ht="48" customHeight="1" x14ac:dyDescent="0.25">
      <c r="B101" s="416" t="s">
        <v>724</v>
      </c>
      <c r="C101" s="602" t="s">
        <v>177</v>
      </c>
      <c r="D101" s="601" t="s">
        <v>93</v>
      </c>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c r="AA101" s="645"/>
      <c r="AB101" s="645"/>
      <c r="AC101" s="645"/>
      <c r="AD101" s="645"/>
      <c r="AE101" s="645"/>
      <c r="AF101" s="645"/>
      <c r="AG101" s="645"/>
      <c r="AH101" s="645"/>
      <c r="AI101" s="645"/>
      <c r="AJ101" s="645"/>
      <c r="AK101" s="645"/>
      <c r="AL101" s="645"/>
      <c r="AM101" s="645"/>
    </row>
    <row r="102" spans="2:39" ht="48" customHeight="1" x14ac:dyDescent="0.25">
      <c r="B102" s="416" t="s">
        <v>732</v>
      </c>
      <c r="C102" s="417" t="s">
        <v>179</v>
      </c>
      <c r="D102" s="416" t="s">
        <v>93</v>
      </c>
      <c r="E102" s="645"/>
      <c r="F102" s="645"/>
      <c r="G102" s="645"/>
      <c r="H102" s="645"/>
      <c r="I102" s="645"/>
      <c r="J102" s="645"/>
      <c r="K102" s="645"/>
      <c r="L102" s="645"/>
      <c r="M102" s="645"/>
      <c r="N102" s="645"/>
      <c r="O102" s="645"/>
      <c r="P102" s="645"/>
      <c r="Q102" s="645"/>
      <c r="R102" s="645"/>
      <c r="S102" s="645"/>
      <c r="T102" s="645"/>
      <c r="U102" s="645"/>
      <c r="V102" s="645"/>
      <c r="W102" s="645"/>
      <c r="X102" s="645"/>
      <c r="Y102" s="645"/>
      <c r="Z102" s="645"/>
      <c r="AA102" s="645"/>
      <c r="AB102" s="645"/>
      <c r="AC102" s="645"/>
      <c r="AD102" s="645"/>
      <c r="AE102" s="645"/>
      <c r="AF102" s="645"/>
      <c r="AG102" s="645"/>
      <c r="AH102" s="645"/>
      <c r="AI102" s="645"/>
      <c r="AJ102" s="645"/>
      <c r="AK102" s="645"/>
      <c r="AL102" s="645"/>
      <c r="AM102" s="645"/>
    </row>
    <row r="103" spans="2:39" ht="48" customHeight="1" x14ac:dyDescent="0.25">
      <c r="B103" s="416" t="s">
        <v>130</v>
      </c>
      <c r="C103" s="417" t="s">
        <v>1550</v>
      </c>
      <c r="D103" s="416" t="s">
        <v>93</v>
      </c>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45"/>
      <c r="AB103" s="645"/>
      <c r="AC103" s="645"/>
      <c r="AD103" s="645"/>
      <c r="AE103" s="645"/>
      <c r="AF103" s="645"/>
      <c r="AG103" s="645"/>
      <c r="AH103" s="645"/>
      <c r="AI103" s="645"/>
      <c r="AJ103" s="645"/>
      <c r="AK103" s="645"/>
      <c r="AL103" s="645"/>
      <c r="AM103" s="645"/>
    </row>
    <row r="104" spans="2:39" ht="48" customHeight="1" x14ac:dyDescent="0.25">
      <c r="B104" s="416" t="s">
        <v>132</v>
      </c>
      <c r="C104" s="417" t="s">
        <v>793</v>
      </c>
      <c r="D104" s="416" t="s">
        <v>93</v>
      </c>
      <c r="E104" s="645"/>
      <c r="F104" s="645"/>
      <c r="G104" s="645"/>
      <c r="H104" s="645"/>
      <c r="I104" s="645"/>
      <c r="J104" s="645"/>
      <c r="K104" s="645"/>
      <c r="L104" s="645"/>
      <c r="M104" s="645"/>
      <c r="N104" s="645"/>
      <c r="O104" s="645"/>
      <c r="P104" s="645"/>
      <c r="Q104" s="645"/>
      <c r="R104" s="645"/>
      <c r="S104" s="645"/>
      <c r="T104" s="645"/>
      <c r="U104" s="645"/>
      <c r="V104" s="645"/>
      <c r="W104" s="645"/>
      <c r="X104" s="645"/>
      <c r="Y104" s="645"/>
      <c r="Z104" s="645"/>
      <c r="AA104" s="645"/>
      <c r="AB104" s="645"/>
      <c r="AC104" s="645"/>
      <c r="AD104" s="645"/>
      <c r="AE104" s="645"/>
      <c r="AF104" s="645"/>
      <c r="AG104" s="645"/>
      <c r="AH104" s="645"/>
      <c r="AI104" s="645"/>
      <c r="AJ104" s="645"/>
      <c r="AK104" s="645"/>
      <c r="AL104" s="645"/>
      <c r="AM104" s="645"/>
    </row>
    <row r="105" spans="2:39" ht="48" customHeight="1" x14ac:dyDescent="0.25">
      <c r="B105" s="416" t="s">
        <v>134</v>
      </c>
      <c r="C105" s="417" t="s">
        <v>794</v>
      </c>
      <c r="D105" s="402" t="s">
        <v>93</v>
      </c>
      <c r="E105" s="645"/>
      <c r="F105" s="645"/>
      <c r="G105" s="645"/>
      <c r="H105" s="645"/>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645"/>
      <c r="AL105" s="645"/>
      <c r="AM105" s="645"/>
    </row>
    <row r="106" spans="2:39" ht="42" customHeight="1" x14ac:dyDescent="0.25">
      <c r="B106" s="397" t="s">
        <v>136</v>
      </c>
      <c r="C106" s="398" t="s">
        <v>795</v>
      </c>
      <c r="D106" s="397" t="s">
        <v>93</v>
      </c>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c r="AJ106" s="648"/>
      <c r="AK106" s="648"/>
      <c r="AL106" s="648"/>
      <c r="AM106" s="648"/>
    </row>
    <row r="107" spans="2:39" ht="42" customHeight="1" x14ac:dyDescent="0.25">
      <c r="B107" s="397" t="s">
        <v>181</v>
      </c>
      <c r="C107" s="398" t="s">
        <v>795</v>
      </c>
      <c r="D107" s="397" t="s">
        <v>93</v>
      </c>
      <c r="E107" s="648"/>
      <c r="F107" s="648"/>
      <c r="G107" s="648"/>
      <c r="H107" s="648"/>
      <c r="I107" s="648"/>
      <c r="J107" s="648"/>
      <c r="K107" s="648"/>
      <c r="L107" s="648"/>
      <c r="M107" s="648"/>
      <c r="N107" s="648"/>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c r="AJ107" s="648"/>
      <c r="AK107" s="648"/>
      <c r="AL107" s="648"/>
      <c r="AM107" s="648"/>
    </row>
    <row r="108" spans="2:39" ht="48" customHeight="1" x14ac:dyDescent="0.25">
      <c r="B108" s="416" t="s">
        <v>137</v>
      </c>
      <c r="C108" s="417" t="s">
        <v>796</v>
      </c>
      <c r="D108" s="416" t="s">
        <v>93</v>
      </c>
      <c r="E108" s="645"/>
      <c r="F108" s="645"/>
      <c r="G108" s="645"/>
      <c r="H108" s="645"/>
      <c r="I108" s="645"/>
      <c r="J108" s="645"/>
      <c r="K108" s="645"/>
      <c r="L108" s="645"/>
      <c r="M108" s="645"/>
      <c r="N108" s="645"/>
      <c r="O108" s="645"/>
      <c r="P108" s="645"/>
      <c r="Q108" s="645"/>
      <c r="R108" s="645"/>
      <c r="S108" s="645"/>
      <c r="T108" s="645"/>
      <c r="U108" s="645"/>
      <c r="V108" s="645"/>
      <c r="W108" s="645"/>
      <c r="X108" s="645"/>
      <c r="Y108" s="645"/>
      <c r="Z108" s="645"/>
      <c r="AA108" s="645"/>
      <c r="AB108" s="645"/>
      <c r="AC108" s="645"/>
      <c r="AD108" s="645"/>
      <c r="AE108" s="645"/>
      <c r="AF108" s="645"/>
      <c r="AG108" s="645"/>
      <c r="AH108" s="645"/>
      <c r="AI108" s="645"/>
      <c r="AJ108" s="645"/>
      <c r="AK108" s="645"/>
      <c r="AL108" s="645"/>
      <c r="AM108" s="645"/>
    </row>
    <row r="109" spans="2:39" ht="42" customHeight="1" x14ac:dyDescent="0.25">
      <c r="B109" s="397" t="s">
        <v>1554</v>
      </c>
      <c r="C109" s="398" t="s">
        <v>795</v>
      </c>
      <c r="D109" s="397" t="s">
        <v>93</v>
      </c>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row>
    <row r="110" spans="2:39" ht="42" customHeight="1" x14ac:dyDescent="0.25">
      <c r="B110" s="397" t="s">
        <v>1555</v>
      </c>
      <c r="C110" s="398" t="s">
        <v>795</v>
      </c>
      <c r="D110" s="397" t="s">
        <v>93</v>
      </c>
      <c r="E110" s="648"/>
      <c r="F110" s="648"/>
      <c r="G110" s="648"/>
      <c r="H110" s="648"/>
      <c r="I110" s="648"/>
      <c r="J110" s="648"/>
      <c r="K110" s="648"/>
      <c r="L110" s="648"/>
      <c r="M110" s="648"/>
      <c r="N110" s="648"/>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row>
    <row r="111" spans="2:39" ht="48" customHeight="1" x14ac:dyDescent="0.25">
      <c r="B111" s="416" t="s">
        <v>738</v>
      </c>
      <c r="C111" s="417" t="s">
        <v>1556</v>
      </c>
      <c r="D111" s="416" t="s">
        <v>93</v>
      </c>
      <c r="E111" s="645"/>
      <c r="F111" s="645"/>
      <c r="G111" s="645"/>
      <c r="H111" s="645"/>
      <c r="I111" s="645"/>
      <c r="J111" s="645"/>
      <c r="K111" s="645"/>
      <c r="L111" s="645"/>
      <c r="M111" s="645"/>
      <c r="N111" s="645"/>
      <c r="O111" s="645"/>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645"/>
      <c r="AL111" s="645"/>
      <c r="AM111" s="645"/>
    </row>
    <row r="112" spans="2:39" ht="42" customHeight="1" x14ac:dyDescent="0.25">
      <c r="B112" s="397" t="s">
        <v>1557</v>
      </c>
      <c r="C112" s="398" t="s">
        <v>1559</v>
      </c>
      <c r="D112" s="397" t="s">
        <v>93</v>
      </c>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c r="AJ112" s="648"/>
      <c r="AK112" s="648"/>
      <c r="AL112" s="648"/>
      <c r="AM112" s="648"/>
    </row>
    <row r="113" spans="2:39" ht="42" customHeight="1" x14ac:dyDescent="0.25">
      <c r="B113" s="397" t="s">
        <v>1558</v>
      </c>
      <c r="C113" s="398" t="s">
        <v>797</v>
      </c>
      <c r="D113" s="397" t="s">
        <v>93</v>
      </c>
      <c r="E113" s="648"/>
      <c r="F113" s="648"/>
      <c r="G113" s="648"/>
      <c r="H113" s="648"/>
      <c r="I113" s="648"/>
      <c r="J113" s="648"/>
      <c r="K113" s="648"/>
      <c r="L113" s="648"/>
      <c r="M113" s="648"/>
      <c r="N113" s="648"/>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c r="AJ113" s="648"/>
      <c r="AK113" s="648"/>
      <c r="AL113" s="648"/>
      <c r="AM113" s="648"/>
    </row>
    <row r="114" spans="2:39" ht="42" customHeight="1" x14ac:dyDescent="0.25">
      <c r="B114" s="397" t="s">
        <v>1560</v>
      </c>
      <c r="C114" s="398" t="s">
        <v>1561</v>
      </c>
      <c r="D114" s="397" t="s">
        <v>93</v>
      </c>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row>
    <row r="115" spans="2:39" ht="42" customHeight="1" x14ac:dyDescent="0.25">
      <c r="B115" s="397" t="s">
        <v>1562</v>
      </c>
      <c r="C115" s="398" t="s">
        <v>798</v>
      </c>
      <c r="D115" s="397" t="s">
        <v>93</v>
      </c>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row>
    <row r="116" spans="2:39" ht="42" customHeight="1" x14ac:dyDescent="0.25">
      <c r="B116" s="397" t="s">
        <v>1563</v>
      </c>
      <c r="C116" s="398" t="s">
        <v>799</v>
      </c>
      <c r="D116" s="397" t="s">
        <v>93</v>
      </c>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row>
    <row r="117" spans="2:39" ht="48" customHeight="1" x14ac:dyDescent="0.25">
      <c r="B117" s="416" t="s">
        <v>739</v>
      </c>
      <c r="C117" s="417" t="s">
        <v>800</v>
      </c>
      <c r="D117" s="416" t="s">
        <v>93</v>
      </c>
      <c r="E117" s="645"/>
      <c r="F117" s="645"/>
      <c r="G117" s="645"/>
      <c r="H117" s="645"/>
      <c r="I117" s="645"/>
      <c r="J117" s="645"/>
      <c r="K117" s="645"/>
      <c r="L117" s="645"/>
      <c r="M117" s="645"/>
      <c r="N117" s="645"/>
      <c r="O117" s="645"/>
      <c r="P117" s="645"/>
      <c r="Q117" s="645"/>
      <c r="R117" s="645"/>
      <c r="S117" s="645"/>
      <c r="T117" s="645"/>
      <c r="U117" s="645"/>
      <c r="V117" s="645"/>
      <c r="W117" s="645"/>
      <c r="X117" s="645"/>
      <c r="Y117" s="645"/>
      <c r="Z117" s="645"/>
      <c r="AA117" s="645"/>
      <c r="AB117" s="645"/>
      <c r="AC117" s="645"/>
      <c r="AD117" s="645"/>
      <c r="AE117" s="645"/>
      <c r="AF117" s="645"/>
      <c r="AG117" s="645"/>
      <c r="AH117" s="645"/>
      <c r="AI117" s="645"/>
      <c r="AJ117" s="645"/>
      <c r="AK117" s="645"/>
      <c r="AL117" s="645"/>
      <c r="AM117" s="645"/>
    </row>
    <row r="118" spans="2:39" ht="48" customHeight="1" x14ac:dyDescent="0.25">
      <c r="B118" s="416" t="s">
        <v>139</v>
      </c>
      <c r="C118" s="417" t="s">
        <v>801</v>
      </c>
      <c r="D118" s="416" t="s">
        <v>93</v>
      </c>
      <c r="E118" s="645"/>
      <c r="F118" s="645"/>
      <c r="G118" s="645"/>
      <c r="H118" s="645"/>
      <c r="I118" s="645"/>
      <c r="J118" s="645"/>
      <c r="K118" s="645"/>
      <c r="L118" s="645"/>
      <c r="M118" s="645"/>
      <c r="N118" s="645"/>
      <c r="O118" s="645"/>
      <c r="P118" s="645"/>
      <c r="Q118" s="645"/>
      <c r="R118" s="645"/>
      <c r="S118" s="645"/>
      <c r="T118" s="645"/>
      <c r="U118" s="645"/>
      <c r="V118" s="645"/>
      <c r="W118" s="645"/>
      <c r="X118" s="645"/>
      <c r="Y118" s="645"/>
      <c r="Z118" s="645"/>
      <c r="AA118" s="645"/>
      <c r="AB118" s="645"/>
      <c r="AC118" s="645"/>
      <c r="AD118" s="645"/>
      <c r="AE118" s="645"/>
      <c r="AF118" s="645"/>
      <c r="AG118" s="645"/>
      <c r="AH118" s="645"/>
      <c r="AI118" s="645"/>
      <c r="AJ118" s="645"/>
      <c r="AK118" s="645"/>
      <c r="AL118" s="645"/>
      <c r="AM118" s="645"/>
    </row>
    <row r="119" spans="2:39" ht="42" customHeight="1" x14ac:dyDescent="0.25">
      <c r="B119" s="397" t="s">
        <v>141</v>
      </c>
      <c r="C119" s="398" t="s">
        <v>802</v>
      </c>
      <c r="D119" s="397" t="s">
        <v>93</v>
      </c>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c r="AJ119" s="648"/>
      <c r="AK119" s="648"/>
      <c r="AL119" s="648"/>
      <c r="AM119" s="648"/>
    </row>
    <row r="120" spans="2:39" ht="42" customHeight="1" x14ac:dyDescent="0.25">
      <c r="B120" s="397" t="s">
        <v>143</v>
      </c>
      <c r="C120" s="398" t="s">
        <v>1564</v>
      </c>
      <c r="D120" s="397" t="s">
        <v>93</v>
      </c>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648"/>
      <c r="AA120" s="648"/>
      <c r="AB120" s="648"/>
      <c r="AC120" s="648"/>
      <c r="AD120" s="648"/>
      <c r="AE120" s="648"/>
      <c r="AF120" s="648"/>
      <c r="AG120" s="648"/>
      <c r="AH120" s="648"/>
      <c r="AI120" s="648"/>
      <c r="AJ120" s="648"/>
      <c r="AK120" s="648"/>
      <c r="AL120" s="648"/>
      <c r="AM120" s="648"/>
    </row>
    <row r="121" spans="2:39" ht="33" hidden="1" customHeight="1" x14ac:dyDescent="0.25">
      <c r="B121" s="67" t="s">
        <v>143</v>
      </c>
      <c r="C121" s="313" t="s">
        <v>1418</v>
      </c>
      <c r="D121" s="67" t="s">
        <v>1635</v>
      </c>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row>
    <row r="122" spans="2:39" ht="42" customHeight="1" x14ac:dyDescent="0.25">
      <c r="B122" s="397" t="s">
        <v>740</v>
      </c>
      <c r="C122" s="398" t="s">
        <v>1565</v>
      </c>
      <c r="D122" s="397" t="s">
        <v>93</v>
      </c>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c r="AA122" s="648"/>
      <c r="AB122" s="648"/>
      <c r="AC122" s="648"/>
      <c r="AD122" s="648"/>
      <c r="AE122" s="648"/>
      <c r="AF122" s="648"/>
      <c r="AG122" s="648"/>
      <c r="AH122" s="648"/>
      <c r="AI122" s="648"/>
      <c r="AJ122" s="648"/>
      <c r="AK122" s="648"/>
      <c r="AL122" s="648"/>
      <c r="AM122" s="648"/>
    </row>
    <row r="123" spans="2:39" ht="42" customHeight="1" x14ac:dyDescent="0.25">
      <c r="B123" s="397" t="s">
        <v>741</v>
      </c>
      <c r="C123" s="398" t="s">
        <v>1566</v>
      </c>
      <c r="D123" s="397" t="s">
        <v>93</v>
      </c>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648"/>
      <c r="AA123" s="648"/>
      <c r="AB123" s="648"/>
      <c r="AC123" s="648"/>
      <c r="AD123" s="648"/>
      <c r="AE123" s="648"/>
      <c r="AF123" s="648"/>
      <c r="AG123" s="648"/>
      <c r="AH123" s="648"/>
      <c r="AI123" s="648"/>
      <c r="AJ123" s="648"/>
      <c r="AK123" s="648"/>
      <c r="AL123" s="648"/>
      <c r="AM123" s="648"/>
    </row>
    <row r="124" spans="2:39" ht="33" hidden="1" customHeight="1" x14ac:dyDescent="0.25">
      <c r="B124" s="67" t="s">
        <v>741</v>
      </c>
      <c r="C124" s="313" t="s">
        <v>1492</v>
      </c>
      <c r="D124" s="67" t="s">
        <v>1639</v>
      </c>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row>
    <row r="125" spans="2:39" ht="33" hidden="1" customHeight="1" x14ac:dyDescent="0.25">
      <c r="B125" s="67" t="s">
        <v>741</v>
      </c>
      <c r="C125" s="313" t="s">
        <v>1502</v>
      </c>
      <c r="D125" s="67" t="s">
        <v>1644</v>
      </c>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row>
    <row r="126" spans="2:39" ht="33" hidden="1" customHeight="1" x14ac:dyDescent="0.25">
      <c r="B126" s="67" t="s">
        <v>741</v>
      </c>
      <c r="C126" s="313" t="s">
        <v>1500</v>
      </c>
      <c r="D126" s="67" t="s">
        <v>1645</v>
      </c>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row>
    <row r="127" spans="2:39" ht="48" customHeight="1" x14ac:dyDescent="0.25">
      <c r="B127" s="646" t="s">
        <v>145</v>
      </c>
      <c r="C127" s="417" t="s">
        <v>803</v>
      </c>
      <c r="D127" s="416" t="s">
        <v>93</v>
      </c>
      <c r="E127" s="645"/>
      <c r="F127" s="645"/>
      <c r="G127" s="645"/>
      <c r="H127" s="645"/>
      <c r="I127" s="645"/>
      <c r="J127" s="645"/>
      <c r="K127" s="645"/>
      <c r="L127" s="645"/>
      <c r="M127" s="645"/>
      <c r="N127" s="645"/>
      <c r="O127" s="645"/>
      <c r="P127" s="645"/>
      <c r="Q127" s="645"/>
      <c r="R127" s="645"/>
      <c r="S127" s="645"/>
      <c r="T127" s="645"/>
      <c r="U127" s="645"/>
      <c r="V127" s="645"/>
      <c r="W127" s="645"/>
      <c r="X127" s="645"/>
      <c r="Y127" s="645"/>
      <c r="Z127" s="645"/>
      <c r="AA127" s="645"/>
      <c r="AB127" s="645"/>
      <c r="AC127" s="645"/>
      <c r="AD127" s="645"/>
      <c r="AE127" s="645"/>
      <c r="AF127" s="645"/>
      <c r="AG127" s="645"/>
      <c r="AH127" s="645"/>
      <c r="AI127" s="645"/>
      <c r="AJ127" s="645"/>
      <c r="AK127" s="645"/>
      <c r="AL127" s="645"/>
      <c r="AM127" s="645"/>
    </row>
    <row r="128" spans="2:39" ht="42" customHeight="1" x14ac:dyDescent="0.25">
      <c r="B128" s="397" t="s">
        <v>147</v>
      </c>
      <c r="C128" s="398" t="s">
        <v>1567</v>
      </c>
      <c r="D128" s="397" t="s">
        <v>93</v>
      </c>
      <c r="E128" s="648"/>
      <c r="F128" s="648"/>
      <c r="G128" s="648"/>
      <c r="H128" s="648"/>
      <c r="I128" s="648"/>
      <c r="J128" s="648"/>
      <c r="K128" s="648"/>
      <c r="L128" s="648"/>
      <c r="M128" s="648"/>
      <c r="N128" s="648"/>
      <c r="O128" s="648"/>
      <c r="P128" s="648"/>
      <c r="Q128" s="648"/>
      <c r="R128" s="648"/>
      <c r="S128" s="648"/>
      <c r="T128" s="648"/>
      <c r="U128" s="648"/>
      <c r="V128" s="648"/>
      <c r="W128" s="648"/>
      <c r="X128" s="648"/>
      <c r="Y128" s="648"/>
      <c r="Z128" s="648"/>
      <c r="AA128" s="648"/>
      <c r="AB128" s="648"/>
      <c r="AC128" s="648"/>
      <c r="AD128" s="648"/>
      <c r="AE128" s="648"/>
      <c r="AF128" s="648"/>
      <c r="AG128" s="648"/>
      <c r="AH128" s="648"/>
      <c r="AI128" s="648"/>
      <c r="AJ128" s="648"/>
      <c r="AK128" s="648"/>
      <c r="AL128" s="648"/>
      <c r="AM128" s="648"/>
    </row>
    <row r="129" spans="2:39" ht="33" hidden="1" customHeight="1" x14ac:dyDescent="0.25">
      <c r="B129" s="67" t="s">
        <v>147</v>
      </c>
      <c r="C129" s="313" t="s">
        <v>1431</v>
      </c>
      <c r="D129" s="67" t="s">
        <v>1625</v>
      </c>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row>
    <row r="130" spans="2:39" ht="33" hidden="1" customHeight="1" x14ac:dyDescent="0.25">
      <c r="B130" s="67" t="s">
        <v>147</v>
      </c>
      <c r="C130" s="394" t="s">
        <v>1432</v>
      </c>
      <c r="D130" s="67" t="s">
        <v>1626</v>
      </c>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row>
    <row r="131" spans="2:39" ht="33" hidden="1" customHeight="1" x14ac:dyDescent="0.25">
      <c r="B131" s="67" t="s">
        <v>147</v>
      </c>
      <c r="C131" s="313" t="s">
        <v>1503</v>
      </c>
      <c r="D131" s="67" t="s">
        <v>1620</v>
      </c>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row>
    <row r="132" spans="2:39" ht="42" customHeight="1" x14ac:dyDescent="0.25">
      <c r="B132" s="397" t="s">
        <v>149</v>
      </c>
      <c r="C132" s="398" t="s">
        <v>1568</v>
      </c>
      <c r="D132" s="397" t="s">
        <v>93</v>
      </c>
      <c r="E132" s="648"/>
      <c r="F132" s="648"/>
      <c r="G132" s="648"/>
      <c r="H132" s="648"/>
      <c r="I132" s="648"/>
      <c r="J132" s="648"/>
      <c r="K132" s="648"/>
      <c r="L132" s="648"/>
      <c r="M132" s="648"/>
      <c r="N132" s="648"/>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row>
    <row r="133" spans="2:39" ht="42" customHeight="1" x14ac:dyDescent="0.25">
      <c r="B133" s="397" t="s">
        <v>151</v>
      </c>
      <c r="C133" s="398" t="s">
        <v>1569</v>
      </c>
      <c r="D133" s="397" t="s">
        <v>93</v>
      </c>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row>
    <row r="134" spans="2:39" ht="42" customHeight="1" x14ac:dyDescent="0.25">
      <c r="B134" s="397" t="s">
        <v>153</v>
      </c>
      <c r="C134" s="398" t="s">
        <v>1570</v>
      </c>
      <c r="D134" s="397" t="s">
        <v>93</v>
      </c>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row>
    <row r="135" spans="2:39" ht="48" customHeight="1" x14ac:dyDescent="0.25">
      <c r="B135" s="416" t="s">
        <v>163</v>
      </c>
      <c r="C135" s="417" t="s">
        <v>806</v>
      </c>
      <c r="D135" s="416" t="s">
        <v>93</v>
      </c>
      <c r="E135" s="645"/>
      <c r="F135" s="645"/>
      <c r="G135" s="645"/>
      <c r="H135" s="645"/>
      <c r="I135" s="645"/>
      <c r="J135" s="645"/>
      <c r="K135" s="645"/>
      <c r="L135" s="645"/>
      <c r="M135" s="645"/>
      <c r="N135" s="645"/>
      <c r="O135" s="645"/>
      <c r="P135" s="645"/>
      <c r="Q135" s="645"/>
      <c r="R135" s="645"/>
      <c r="S135" s="645"/>
      <c r="T135" s="645"/>
      <c r="U135" s="645"/>
      <c r="V135" s="645"/>
      <c r="W135" s="645"/>
      <c r="X135" s="645"/>
      <c r="Y135" s="645"/>
      <c r="Z135" s="645"/>
      <c r="AA135" s="645"/>
      <c r="AB135" s="645"/>
      <c r="AC135" s="645"/>
      <c r="AD135" s="645"/>
      <c r="AE135" s="645"/>
      <c r="AF135" s="645"/>
      <c r="AG135" s="645"/>
      <c r="AH135" s="645"/>
      <c r="AI135" s="645"/>
      <c r="AJ135" s="645"/>
      <c r="AK135" s="645"/>
      <c r="AL135" s="645"/>
      <c r="AM135" s="645"/>
    </row>
    <row r="136" spans="2:39" ht="48" customHeight="1" x14ac:dyDescent="0.25">
      <c r="B136" s="416" t="s">
        <v>165</v>
      </c>
      <c r="C136" s="417" t="s">
        <v>808</v>
      </c>
      <c r="D136" s="416" t="s">
        <v>93</v>
      </c>
      <c r="E136" s="645"/>
      <c r="F136" s="645"/>
      <c r="G136" s="645"/>
      <c r="H136" s="645"/>
      <c r="I136" s="645"/>
      <c r="J136" s="645"/>
      <c r="K136" s="645"/>
      <c r="L136" s="645"/>
      <c r="M136" s="645"/>
      <c r="N136" s="645"/>
      <c r="O136" s="645"/>
      <c r="P136" s="645"/>
      <c r="Q136" s="645"/>
      <c r="R136" s="645"/>
      <c r="S136" s="645"/>
      <c r="T136" s="645"/>
      <c r="U136" s="645"/>
      <c r="V136" s="645"/>
      <c r="W136" s="645"/>
      <c r="X136" s="645"/>
      <c r="Y136" s="645"/>
      <c r="Z136" s="645"/>
      <c r="AA136" s="645"/>
      <c r="AB136" s="645"/>
      <c r="AC136" s="645"/>
      <c r="AD136" s="645"/>
      <c r="AE136" s="645"/>
      <c r="AF136" s="645"/>
      <c r="AG136" s="645"/>
      <c r="AH136" s="645"/>
      <c r="AI136" s="645"/>
      <c r="AJ136" s="645"/>
      <c r="AK136" s="645"/>
      <c r="AL136" s="645"/>
      <c r="AM136" s="645"/>
    </row>
    <row r="137" spans="2:39" ht="42" customHeight="1" x14ac:dyDescent="0.25">
      <c r="B137" s="397" t="s">
        <v>1571</v>
      </c>
      <c r="C137" s="398" t="s">
        <v>809</v>
      </c>
      <c r="D137" s="397" t="s">
        <v>93</v>
      </c>
      <c r="E137" s="648"/>
      <c r="F137" s="648"/>
      <c r="G137" s="648"/>
      <c r="H137" s="648"/>
      <c r="I137" s="648"/>
      <c r="J137" s="648"/>
      <c r="K137" s="648"/>
      <c r="L137" s="648"/>
      <c r="M137" s="648"/>
      <c r="N137" s="648"/>
      <c r="O137" s="648"/>
      <c r="P137" s="648"/>
      <c r="Q137" s="648"/>
      <c r="R137" s="648"/>
      <c r="S137" s="648"/>
      <c r="T137" s="648"/>
      <c r="U137" s="648"/>
      <c r="V137" s="648"/>
      <c r="W137" s="648"/>
      <c r="X137" s="648"/>
      <c r="Y137" s="648"/>
      <c r="Z137" s="648"/>
      <c r="AA137" s="648"/>
      <c r="AB137" s="648"/>
      <c r="AC137" s="648"/>
      <c r="AD137" s="648"/>
      <c r="AE137" s="648"/>
      <c r="AF137" s="648"/>
      <c r="AG137" s="648"/>
      <c r="AH137" s="648"/>
      <c r="AI137" s="648"/>
      <c r="AJ137" s="648"/>
      <c r="AK137" s="648"/>
      <c r="AL137" s="648"/>
      <c r="AM137" s="648"/>
    </row>
    <row r="138" spans="2:39" ht="42" customHeight="1" x14ac:dyDescent="0.25">
      <c r="B138" s="397" t="s">
        <v>1572</v>
      </c>
      <c r="C138" s="398" t="s">
        <v>810</v>
      </c>
      <c r="D138" s="397" t="s">
        <v>93</v>
      </c>
      <c r="E138" s="648"/>
      <c r="F138" s="648"/>
      <c r="G138" s="648"/>
      <c r="H138" s="648"/>
      <c r="I138" s="648"/>
      <c r="J138" s="648"/>
      <c r="K138" s="648"/>
      <c r="L138" s="648"/>
      <c r="M138" s="648"/>
      <c r="N138" s="648"/>
      <c r="O138" s="648"/>
      <c r="P138" s="648"/>
      <c r="Q138" s="648"/>
      <c r="R138" s="648"/>
      <c r="S138" s="648"/>
      <c r="T138" s="648"/>
      <c r="U138" s="648"/>
      <c r="V138" s="648"/>
      <c r="W138" s="648"/>
      <c r="X138" s="648"/>
      <c r="Y138" s="648"/>
      <c r="Z138" s="648"/>
      <c r="AA138" s="648"/>
      <c r="AB138" s="648"/>
      <c r="AC138" s="648"/>
      <c r="AD138" s="648"/>
      <c r="AE138" s="648"/>
      <c r="AF138" s="648"/>
      <c r="AG138" s="648"/>
      <c r="AH138" s="648"/>
      <c r="AI138" s="648"/>
      <c r="AJ138" s="648"/>
      <c r="AK138" s="648"/>
      <c r="AL138" s="648"/>
      <c r="AM138" s="648"/>
    </row>
    <row r="139" spans="2:39" ht="48" customHeight="1" x14ac:dyDescent="0.25">
      <c r="B139" s="416" t="s">
        <v>167</v>
      </c>
      <c r="C139" s="417" t="s">
        <v>808</v>
      </c>
      <c r="D139" s="416" t="s">
        <v>93</v>
      </c>
      <c r="E139" s="645"/>
      <c r="F139" s="645"/>
      <c r="G139" s="645"/>
      <c r="H139" s="645"/>
      <c r="I139" s="645"/>
      <c r="J139" s="645"/>
      <c r="K139" s="645"/>
      <c r="L139" s="645"/>
      <c r="M139" s="645"/>
      <c r="N139" s="645"/>
      <c r="O139" s="645"/>
      <c r="P139" s="645"/>
      <c r="Q139" s="645"/>
      <c r="R139" s="645"/>
      <c r="S139" s="645"/>
      <c r="T139" s="645"/>
      <c r="U139" s="645"/>
      <c r="V139" s="645"/>
      <c r="W139" s="645"/>
      <c r="X139" s="645"/>
      <c r="Y139" s="645"/>
      <c r="Z139" s="645"/>
      <c r="AA139" s="645"/>
      <c r="AB139" s="645"/>
      <c r="AC139" s="645"/>
      <c r="AD139" s="645"/>
      <c r="AE139" s="645"/>
      <c r="AF139" s="645"/>
      <c r="AG139" s="645"/>
      <c r="AH139" s="645"/>
      <c r="AI139" s="645"/>
      <c r="AJ139" s="645"/>
      <c r="AK139" s="645"/>
      <c r="AL139" s="645"/>
      <c r="AM139" s="645"/>
    </row>
    <row r="140" spans="2:39" ht="42" customHeight="1" x14ac:dyDescent="0.25">
      <c r="B140" s="397" t="s">
        <v>1573</v>
      </c>
      <c r="C140" s="398" t="s">
        <v>809</v>
      </c>
      <c r="D140" s="397" t="s">
        <v>93</v>
      </c>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8"/>
      <c r="AK140" s="648"/>
      <c r="AL140" s="648"/>
      <c r="AM140" s="648"/>
    </row>
    <row r="141" spans="2:39" ht="42" customHeight="1" x14ac:dyDescent="0.25">
      <c r="B141" s="397" t="s">
        <v>1574</v>
      </c>
      <c r="C141" s="398" t="s">
        <v>810</v>
      </c>
      <c r="D141" s="397" t="s">
        <v>93</v>
      </c>
      <c r="E141" s="648"/>
      <c r="F141" s="648"/>
      <c r="G141" s="648"/>
      <c r="H141" s="648"/>
      <c r="I141" s="648"/>
      <c r="J141" s="648"/>
      <c r="K141" s="648"/>
      <c r="L141" s="648"/>
      <c r="M141" s="648"/>
      <c r="N141" s="648"/>
      <c r="O141" s="648"/>
      <c r="P141" s="648"/>
      <c r="Q141" s="648"/>
      <c r="R141" s="648"/>
      <c r="S141" s="648"/>
      <c r="T141" s="648"/>
      <c r="U141" s="648"/>
      <c r="V141" s="648"/>
      <c r="W141" s="648"/>
      <c r="X141" s="648"/>
      <c r="Y141" s="648"/>
      <c r="Z141" s="648"/>
      <c r="AA141" s="648"/>
      <c r="AB141" s="648"/>
      <c r="AC141" s="648"/>
      <c r="AD141" s="648"/>
      <c r="AE141" s="648"/>
      <c r="AF141" s="648"/>
      <c r="AG141" s="648"/>
      <c r="AH141" s="648"/>
      <c r="AI141" s="648"/>
      <c r="AJ141" s="648"/>
      <c r="AK141" s="648"/>
      <c r="AL141" s="648"/>
      <c r="AM141" s="648"/>
    </row>
    <row r="142" spans="2:39" ht="48" customHeight="1" x14ac:dyDescent="0.25">
      <c r="B142" s="416" t="s">
        <v>744</v>
      </c>
      <c r="C142" s="417" t="s">
        <v>812</v>
      </c>
      <c r="D142" s="416" t="s">
        <v>93</v>
      </c>
      <c r="E142" s="645"/>
      <c r="F142" s="645"/>
      <c r="G142" s="645"/>
      <c r="H142" s="645"/>
      <c r="I142" s="645"/>
      <c r="J142" s="645"/>
      <c r="K142" s="645"/>
      <c r="L142" s="645"/>
      <c r="M142" s="645"/>
      <c r="N142" s="645"/>
      <c r="O142" s="645"/>
      <c r="P142" s="645"/>
      <c r="Q142" s="645"/>
      <c r="R142" s="645"/>
      <c r="S142" s="645"/>
      <c r="T142" s="645"/>
      <c r="U142" s="645"/>
      <c r="V142" s="645"/>
      <c r="W142" s="645"/>
      <c r="X142" s="645"/>
      <c r="Y142" s="645"/>
      <c r="Z142" s="645"/>
      <c r="AA142" s="645"/>
      <c r="AB142" s="645"/>
      <c r="AC142" s="645"/>
      <c r="AD142" s="645"/>
      <c r="AE142" s="645"/>
      <c r="AF142" s="645"/>
      <c r="AG142" s="645"/>
      <c r="AH142" s="645"/>
      <c r="AI142" s="645"/>
      <c r="AJ142" s="645"/>
      <c r="AK142" s="645"/>
      <c r="AL142" s="645"/>
      <c r="AM142" s="645"/>
    </row>
    <row r="143" spans="2:39" ht="42" customHeight="1" x14ac:dyDescent="0.25">
      <c r="B143" s="397" t="s">
        <v>745</v>
      </c>
      <c r="C143" s="398" t="s">
        <v>813</v>
      </c>
      <c r="D143" s="397" t="s">
        <v>93</v>
      </c>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row>
    <row r="144" spans="2:39" ht="42" customHeight="1" x14ac:dyDescent="0.25">
      <c r="B144" s="397" t="s">
        <v>746</v>
      </c>
      <c r="C144" s="398" t="s">
        <v>814</v>
      </c>
      <c r="D144" s="397" t="s">
        <v>93</v>
      </c>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row>
    <row r="145" spans="2:39" ht="42" customHeight="1" x14ac:dyDescent="0.25">
      <c r="B145" s="397" t="s">
        <v>747</v>
      </c>
      <c r="C145" s="398" t="s">
        <v>815</v>
      </c>
      <c r="D145" s="397" t="s">
        <v>93</v>
      </c>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c r="AJ145" s="648"/>
      <c r="AK145" s="648"/>
      <c r="AL145" s="648"/>
      <c r="AM145" s="648"/>
    </row>
    <row r="146" spans="2:39" ht="42" customHeight="1" x14ac:dyDescent="0.25">
      <c r="B146" s="397" t="s">
        <v>1575</v>
      </c>
      <c r="C146" s="398" t="s">
        <v>816</v>
      </c>
      <c r="D146" s="397" t="s">
        <v>93</v>
      </c>
      <c r="E146" s="648"/>
      <c r="F146" s="648"/>
      <c r="G146" s="648"/>
      <c r="H146" s="648"/>
      <c r="I146" s="648"/>
      <c r="J146" s="648"/>
      <c r="K146" s="648"/>
      <c r="L146" s="648"/>
      <c r="M146" s="648"/>
      <c r="N146" s="648"/>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8"/>
      <c r="AJ146" s="648"/>
      <c r="AK146" s="648"/>
      <c r="AL146" s="648"/>
      <c r="AM146" s="648"/>
    </row>
    <row r="147" spans="2:39" ht="48" customHeight="1" x14ac:dyDescent="0.25">
      <c r="B147" s="416" t="s">
        <v>748</v>
      </c>
      <c r="C147" s="417" t="s">
        <v>177</v>
      </c>
      <c r="D147" s="416" t="s">
        <v>93</v>
      </c>
      <c r="E147" s="645"/>
      <c r="F147" s="645"/>
      <c r="G147" s="645"/>
      <c r="H147" s="645"/>
      <c r="I147" s="645"/>
      <c r="J147" s="645"/>
      <c r="K147" s="645"/>
      <c r="L147" s="645"/>
      <c r="M147" s="645"/>
      <c r="N147" s="645"/>
      <c r="O147" s="645"/>
      <c r="P147" s="645"/>
      <c r="Q147" s="645"/>
      <c r="R147" s="645"/>
      <c r="S147" s="645"/>
      <c r="T147" s="645"/>
      <c r="U147" s="645"/>
      <c r="V147" s="645"/>
      <c r="W147" s="645"/>
      <c r="X147" s="645"/>
      <c r="Y147" s="645"/>
      <c r="Z147" s="645"/>
      <c r="AA147" s="645"/>
      <c r="AB147" s="645"/>
      <c r="AC147" s="645"/>
      <c r="AD147" s="645"/>
      <c r="AE147" s="645"/>
      <c r="AF147" s="645"/>
      <c r="AG147" s="645"/>
      <c r="AH147" s="645"/>
      <c r="AI147" s="645"/>
      <c r="AJ147" s="645"/>
      <c r="AK147" s="645"/>
      <c r="AL147" s="645"/>
      <c r="AM147" s="645"/>
    </row>
    <row r="148" spans="2:39" ht="48" customHeight="1" x14ac:dyDescent="0.25">
      <c r="B148" s="416" t="s">
        <v>1576</v>
      </c>
      <c r="C148" s="417" t="s">
        <v>1577</v>
      </c>
      <c r="D148" s="416" t="s">
        <v>93</v>
      </c>
      <c r="E148" s="645"/>
      <c r="F148" s="645"/>
      <c r="G148" s="645"/>
      <c r="H148" s="645"/>
      <c r="I148" s="645"/>
      <c r="J148" s="645"/>
      <c r="K148" s="645"/>
      <c r="L148" s="645"/>
      <c r="M148" s="645"/>
      <c r="N148" s="645"/>
      <c r="O148" s="645"/>
      <c r="P148" s="645"/>
      <c r="Q148" s="645"/>
      <c r="R148" s="645"/>
      <c r="S148" s="645"/>
      <c r="T148" s="645"/>
      <c r="U148" s="645"/>
      <c r="V148" s="645"/>
      <c r="W148" s="645"/>
      <c r="X148" s="645"/>
      <c r="Y148" s="645"/>
      <c r="Z148" s="645"/>
      <c r="AA148" s="645"/>
      <c r="AB148" s="645"/>
      <c r="AC148" s="645"/>
      <c r="AD148" s="645"/>
      <c r="AE148" s="645"/>
      <c r="AF148" s="645"/>
      <c r="AG148" s="645"/>
      <c r="AH148" s="645"/>
      <c r="AI148" s="645"/>
      <c r="AJ148" s="645"/>
      <c r="AK148" s="645"/>
      <c r="AL148" s="645"/>
      <c r="AM148" s="645"/>
    </row>
    <row r="149" spans="2:39" ht="48" customHeight="1" x14ac:dyDescent="0.25">
      <c r="B149" s="416" t="s">
        <v>169</v>
      </c>
      <c r="C149" s="417" t="s">
        <v>1578</v>
      </c>
      <c r="D149" s="416" t="s">
        <v>93</v>
      </c>
      <c r="E149" s="645"/>
      <c r="F149" s="645"/>
      <c r="G149" s="645"/>
      <c r="H149" s="645"/>
      <c r="I149" s="645"/>
      <c r="J149" s="645"/>
      <c r="K149" s="645"/>
      <c r="L149" s="645"/>
      <c r="M149" s="645"/>
      <c r="N149" s="645"/>
      <c r="O149" s="645"/>
      <c r="P149" s="645"/>
      <c r="Q149" s="645"/>
      <c r="R149" s="645"/>
      <c r="S149" s="645"/>
      <c r="T149" s="645"/>
      <c r="U149" s="645"/>
      <c r="V149" s="645"/>
      <c r="W149" s="645"/>
      <c r="X149" s="645"/>
      <c r="Y149" s="645"/>
      <c r="Z149" s="645"/>
      <c r="AA149" s="645"/>
      <c r="AB149" s="645"/>
      <c r="AC149" s="645"/>
      <c r="AD149" s="645"/>
      <c r="AE149" s="645"/>
      <c r="AF149" s="645"/>
      <c r="AG149" s="645"/>
      <c r="AH149" s="645"/>
      <c r="AI149" s="645"/>
      <c r="AJ149" s="645"/>
      <c r="AK149" s="645"/>
      <c r="AL149" s="645"/>
      <c r="AM149" s="645"/>
    </row>
    <row r="150" spans="2:39" ht="48" customHeight="1" x14ac:dyDescent="0.25">
      <c r="B150" s="416" t="s">
        <v>171</v>
      </c>
      <c r="C150" s="417" t="s">
        <v>1579</v>
      </c>
      <c r="D150" s="416" t="s">
        <v>93</v>
      </c>
      <c r="E150" s="645"/>
      <c r="F150" s="645"/>
      <c r="G150" s="645"/>
      <c r="H150" s="645"/>
      <c r="I150" s="645"/>
      <c r="J150" s="645"/>
      <c r="K150" s="645"/>
      <c r="L150" s="645"/>
      <c r="M150" s="645"/>
      <c r="N150" s="645"/>
      <c r="O150" s="645"/>
      <c r="P150" s="645"/>
      <c r="Q150" s="645"/>
      <c r="R150" s="645"/>
      <c r="S150" s="645"/>
      <c r="T150" s="645"/>
      <c r="U150" s="645"/>
      <c r="V150" s="645"/>
      <c r="W150" s="645"/>
      <c r="X150" s="645"/>
      <c r="Y150" s="645"/>
      <c r="Z150" s="645"/>
      <c r="AA150" s="645"/>
      <c r="AB150" s="645"/>
      <c r="AC150" s="645"/>
      <c r="AD150" s="645"/>
      <c r="AE150" s="645"/>
      <c r="AF150" s="645"/>
      <c r="AG150" s="645"/>
      <c r="AH150" s="645"/>
      <c r="AI150" s="645"/>
      <c r="AJ150" s="645"/>
      <c r="AK150" s="645"/>
      <c r="AL150" s="645"/>
      <c r="AM150" s="645"/>
    </row>
    <row r="151" spans="2:39" ht="48" customHeight="1" x14ac:dyDescent="0.25">
      <c r="B151" s="416" t="s">
        <v>1580</v>
      </c>
      <c r="C151" s="417" t="s">
        <v>1581</v>
      </c>
      <c r="D151" s="416" t="s">
        <v>93</v>
      </c>
      <c r="E151" s="645"/>
      <c r="F151" s="645"/>
      <c r="G151" s="645"/>
      <c r="H151" s="645"/>
      <c r="I151" s="645"/>
      <c r="J151" s="645"/>
      <c r="K151" s="645"/>
      <c r="L151" s="645"/>
      <c r="M151" s="645"/>
      <c r="N151" s="645"/>
      <c r="O151" s="645"/>
      <c r="P151" s="645"/>
      <c r="Q151" s="645"/>
      <c r="R151" s="645"/>
      <c r="S151" s="645"/>
      <c r="T151" s="645"/>
      <c r="U151" s="645"/>
      <c r="V151" s="645"/>
      <c r="W151" s="645"/>
      <c r="X151" s="645"/>
      <c r="Y151" s="645"/>
      <c r="Z151" s="645"/>
      <c r="AA151" s="645"/>
      <c r="AB151" s="645"/>
      <c r="AC151" s="645"/>
      <c r="AD151" s="645"/>
      <c r="AE151" s="645"/>
      <c r="AF151" s="645"/>
      <c r="AG151" s="645"/>
      <c r="AH151" s="645"/>
      <c r="AI151" s="645"/>
      <c r="AJ151" s="645"/>
      <c r="AK151" s="645"/>
      <c r="AL151" s="645"/>
      <c r="AM151" s="645"/>
    </row>
    <row r="152" spans="2:39" ht="42" customHeight="1" x14ac:dyDescent="0.25">
      <c r="B152" s="397" t="s">
        <v>1582</v>
      </c>
      <c r="C152" s="398" t="s">
        <v>1583</v>
      </c>
      <c r="D152" s="397" t="s">
        <v>93</v>
      </c>
      <c r="E152" s="648"/>
      <c r="F152" s="648"/>
      <c r="G152" s="648"/>
      <c r="H152" s="648"/>
      <c r="I152" s="648"/>
      <c r="J152" s="648"/>
      <c r="K152" s="648"/>
      <c r="L152" s="648"/>
      <c r="M152" s="648"/>
      <c r="N152" s="648"/>
      <c r="O152" s="648"/>
      <c r="P152" s="648"/>
      <c r="Q152" s="648"/>
      <c r="R152" s="648"/>
      <c r="S152" s="648"/>
      <c r="T152" s="648"/>
      <c r="U152" s="648"/>
      <c r="V152" s="648"/>
      <c r="W152" s="648"/>
      <c r="X152" s="648"/>
      <c r="Y152" s="648"/>
      <c r="Z152" s="648"/>
      <c r="AA152" s="648"/>
      <c r="AB152" s="648"/>
      <c r="AC152" s="648"/>
      <c r="AD152" s="648"/>
      <c r="AE152" s="648"/>
      <c r="AF152" s="648"/>
      <c r="AG152" s="648"/>
      <c r="AH152" s="648"/>
      <c r="AI152" s="648"/>
      <c r="AJ152" s="648"/>
      <c r="AK152" s="648"/>
      <c r="AL152" s="648"/>
      <c r="AM152" s="648"/>
    </row>
    <row r="153" spans="2:39" ht="42" customHeight="1" x14ac:dyDescent="0.25">
      <c r="B153" s="397" t="s">
        <v>1584</v>
      </c>
      <c r="C153" s="398" t="s">
        <v>1566</v>
      </c>
      <c r="D153" s="397" t="s">
        <v>93</v>
      </c>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8"/>
      <c r="AA153" s="648"/>
      <c r="AB153" s="648"/>
      <c r="AC153" s="648"/>
      <c r="AD153" s="648"/>
      <c r="AE153" s="648"/>
      <c r="AF153" s="648"/>
      <c r="AG153" s="648"/>
      <c r="AH153" s="648"/>
      <c r="AI153" s="648"/>
      <c r="AJ153" s="648"/>
      <c r="AK153" s="648"/>
      <c r="AL153" s="648"/>
      <c r="AM153" s="648"/>
    </row>
    <row r="154" spans="2:39" ht="42" customHeight="1" x14ac:dyDescent="0.25">
      <c r="B154" s="397" t="s">
        <v>1585</v>
      </c>
      <c r="C154" s="398" t="s">
        <v>1586</v>
      </c>
      <c r="D154" s="397" t="s">
        <v>93</v>
      </c>
      <c r="E154" s="648"/>
      <c r="F154" s="648"/>
      <c r="G154" s="648"/>
      <c r="H154" s="648"/>
      <c r="I154" s="648"/>
      <c r="J154" s="648"/>
      <c r="K154" s="648"/>
      <c r="L154" s="648"/>
      <c r="M154" s="648"/>
      <c r="N154" s="648"/>
      <c r="O154" s="648"/>
      <c r="P154" s="648"/>
      <c r="Q154" s="648"/>
      <c r="R154" s="648"/>
      <c r="S154" s="648"/>
      <c r="T154" s="648"/>
      <c r="U154" s="648"/>
      <c r="V154" s="648"/>
      <c r="W154" s="648"/>
      <c r="X154" s="648"/>
      <c r="Y154" s="648"/>
      <c r="Z154" s="648"/>
      <c r="AA154" s="648"/>
      <c r="AB154" s="648"/>
      <c r="AC154" s="648"/>
      <c r="AD154" s="648"/>
      <c r="AE154" s="648"/>
      <c r="AF154" s="648"/>
      <c r="AG154" s="648"/>
      <c r="AH154" s="648"/>
      <c r="AI154" s="648"/>
      <c r="AJ154" s="648"/>
      <c r="AK154" s="648"/>
      <c r="AL154" s="648"/>
      <c r="AM154" s="648"/>
    </row>
    <row r="155" spans="2:39" ht="42" customHeight="1" x14ac:dyDescent="0.25">
      <c r="B155" s="397" t="s">
        <v>1587</v>
      </c>
      <c r="C155" s="398" t="s">
        <v>1588</v>
      </c>
      <c r="D155" s="397" t="s">
        <v>93</v>
      </c>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c r="AJ155" s="648"/>
      <c r="AK155" s="648"/>
      <c r="AL155" s="648"/>
      <c r="AM155" s="648"/>
    </row>
    <row r="156" spans="2:39" ht="48" customHeight="1" x14ac:dyDescent="0.25">
      <c r="B156" s="416" t="s">
        <v>173</v>
      </c>
      <c r="C156" s="417" t="s">
        <v>1589</v>
      </c>
      <c r="D156" s="416" t="s">
        <v>93</v>
      </c>
      <c r="E156" s="645"/>
      <c r="F156" s="645"/>
      <c r="G156" s="645"/>
      <c r="H156" s="645"/>
      <c r="I156" s="645"/>
      <c r="J156" s="645"/>
      <c r="K156" s="645"/>
      <c r="L156" s="645"/>
      <c r="M156" s="645"/>
      <c r="N156" s="645"/>
      <c r="O156" s="645"/>
      <c r="P156" s="645"/>
      <c r="Q156" s="645"/>
      <c r="R156" s="645"/>
      <c r="S156" s="645"/>
      <c r="T156" s="645"/>
      <c r="U156" s="645"/>
      <c r="V156" s="645"/>
      <c r="W156" s="645"/>
      <c r="X156" s="645"/>
      <c r="Y156" s="645"/>
      <c r="Z156" s="645"/>
      <c r="AA156" s="645"/>
      <c r="AB156" s="645"/>
      <c r="AC156" s="645"/>
      <c r="AD156" s="645"/>
      <c r="AE156" s="645"/>
      <c r="AF156" s="645"/>
      <c r="AG156" s="645"/>
      <c r="AH156" s="645"/>
      <c r="AI156" s="645"/>
      <c r="AJ156" s="645"/>
      <c r="AK156" s="645"/>
      <c r="AL156" s="645"/>
      <c r="AM156" s="645"/>
    </row>
    <row r="157" spans="2:39" ht="48" customHeight="1" x14ac:dyDescent="0.25">
      <c r="B157" s="416" t="s">
        <v>1590</v>
      </c>
      <c r="C157" s="417" t="s">
        <v>1591</v>
      </c>
      <c r="D157" s="416" t="s">
        <v>93</v>
      </c>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c r="AA157" s="645"/>
      <c r="AB157" s="645"/>
      <c r="AC157" s="645"/>
      <c r="AD157" s="645"/>
      <c r="AE157" s="645"/>
      <c r="AF157" s="645"/>
      <c r="AG157" s="645"/>
      <c r="AH157" s="645"/>
      <c r="AI157" s="645"/>
      <c r="AJ157" s="645"/>
      <c r="AK157" s="645"/>
      <c r="AL157" s="645"/>
      <c r="AM157" s="645"/>
    </row>
    <row r="158" spans="2:39" ht="42" customHeight="1" x14ac:dyDescent="0.25">
      <c r="B158" s="397" t="s">
        <v>1592</v>
      </c>
      <c r="C158" s="398" t="s">
        <v>1593</v>
      </c>
      <c r="D158" s="397" t="s">
        <v>93</v>
      </c>
      <c r="E158" s="648"/>
      <c r="F158" s="648"/>
      <c r="G158" s="648"/>
      <c r="H158" s="648"/>
      <c r="I158" s="648"/>
      <c r="J158" s="648"/>
      <c r="K158" s="648"/>
      <c r="L158" s="648"/>
      <c r="M158" s="648"/>
      <c r="N158" s="648"/>
      <c r="O158" s="648"/>
      <c r="P158" s="648"/>
      <c r="Q158" s="648"/>
      <c r="R158" s="648"/>
      <c r="S158" s="648"/>
      <c r="T158" s="648"/>
      <c r="U158" s="648"/>
      <c r="V158" s="648"/>
      <c r="W158" s="648"/>
      <c r="X158" s="648"/>
      <c r="Y158" s="648"/>
      <c r="Z158" s="648"/>
      <c r="AA158" s="648"/>
      <c r="AB158" s="648"/>
      <c r="AC158" s="648"/>
      <c r="AD158" s="648"/>
      <c r="AE158" s="648"/>
      <c r="AF158" s="648"/>
      <c r="AG158" s="648"/>
      <c r="AH158" s="648"/>
      <c r="AI158" s="648"/>
      <c r="AJ158" s="648"/>
      <c r="AK158" s="648"/>
      <c r="AL158" s="648"/>
      <c r="AM158" s="648"/>
    </row>
    <row r="159" spans="2:39" ht="42" customHeight="1" x14ac:dyDescent="0.25">
      <c r="B159" s="397" t="s">
        <v>1594</v>
      </c>
      <c r="C159" s="398" t="s">
        <v>1570</v>
      </c>
      <c r="D159" s="397" t="s">
        <v>93</v>
      </c>
      <c r="E159" s="648"/>
      <c r="F159" s="648"/>
      <c r="G159" s="648"/>
      <c r="H159" s="648"/>
      <c r="I159" s="648"/>
      <c r="J159" s="648"/>
      <c r="K159" s="648"/>
      <c r="L159" s="648"/>
      <c r="M159" s="648"/>
      <c r="N159" s="648"/>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c r="AJ159" s="648"/>
      <c r="AK159" s="648"/>
      <c r="AL159" s="648"/>
      <c r="AM159" s="648"/>
    </row>
    <row r="160" spans="2:39" ht="42" customHeight="1" x14ac:dyDescent="0.25">
      <c r="B160" s="397" t="s">
        <v>1595</v>
      </c>
      <c r="C160" s="398" t="s">
        <v>1596</v>
      </c>
      <c r="D160" s="397" t="s">
        <v>93</v>
      </c>
      <c r="E160" s="648"/>
      <c r="F160" s="648"/>
      <c r="G160" s="648"/>
      <c r="H160" s="648"/>
      <c r="I160" s="648"/>
      <c r="J160" s="648"/>
      <c r="K160" s="648"/>
      <c r="L160" s="648"/>
      <c r="M160" s="648"/>
      <c r="N160" s="648"/>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c r="AJ160" s="648"/>
      <c r="AK160" s="648"/>
      <c r="AL160" s="648"/>
      <c r="AM160" s="648"/>
    </row>
    <row r="161" spans="2:39" ht="42" customHeight="1" x14ac:dyDescent="0.25">
      <c r="B161" s="397" t="s">
        <v>1597</v>
      </c>
      <c r="C161" s="398" t="s">
        <v>1598</v>
      </c>
      <c r="D161" s="397" t="s">
        <v>93</v>
      </c>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row>
    <row r="162" spans="2:39" ht="42" customHeight="1" x14ac:dyDescent="0.25">
      <c r="B162" s="397" t="s">
        <v>1599</v>
      </c>
      <c r="C162" s="398" t="s">
        <v>1600</v>
      </c>
      <c r="D162" s="397" t="s">
        <v>93</v>
      </c>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row>
    <row r="163" spans="2:39" ht="48" customHeight="1" x14ac:dyDescent="0.25">
      <c r="B163" s="416" t="s">
        <v>804</v>
      </c>
      <c r="C163" s="417" t="s">
        <v>1601</v>
      </c>
      <c r="D163" s="416" t="s">
        <v>93</v>
      </c>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c r="AA163" s="645"/>
      <c r="AB163" s="645"/>
      <c r="AC163" s="645"/>
      <c r="AD163" s="645"/>
      <c r="AE163" s="645"/>
      <c r="AF163" s="645"/>
      <c r="AG163" s="645"/>
      <c r="AH163" s="645"/>
      <c r="AI163" s="645"/>
      <c r="AJ163" s="645"/>
      <c r="AK163" s="645"/>
      <c r="AL163" s="645"/>
      <c r="AM163" s="645"/>
    </row>
    <row r="164" spans="2:39" ht="42" customHeight="1" x14ac:dyDescent="0.25">
      <c r="B164" s="397" t="s">
        <v>1602</v>
      </c>
      <c r="C164" s="398" t="s">
        <v>1603</v>
      </c>
      <c r="D164" s="397" t="s">
        <v>93</v>
      </c>
      <c r="E164" s="648"/>
      <c r="F164" s="648"/>
      <c r="G164" s="648"/>
      <c r="H164" s="648"/>
      <c r="I164" s="648"/>
      <c r="J164" s="648"/>
      <c r="K164" s="648"/>
      <c r="L164" s="648"/>
      <c r="M164" s="648"/>
      <c r="N164" s="648"/>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c r="AJ164" s="648"/>
      <c r="AK164" s="648"/>
      <c r="AL164" s="648"/>
      <c r="AM164" s="648"/>
    </row>
    <row r="165" spans="2:39" ht="42" customHeight="1" x14ac:dyDescent="0.25">
      <c r="B165" s="397" t="s">
        <v>1604</v>
      </c>
      <c r="C165" s="398" t="s">
        <v>1605</v>
      </c>
      <c r="D165" s="397" t="s">
        <v>93</v>
      </c>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row>
    <row r="166" spans="2:39" ht="42" customHeight="1" x14ac:dyDescent="0.25">
      <c r="B166" s="397" t="s">
        <v>1606</v>
      </c>
      <c r="C166" s="398" t="s">
        <v>1607</v>
      </c>
      <c r="D166" s="397" t="s">
        <v>93</v>
      </c>
      <c r="E166" s="648"/>
      <c r="F166" s="648"/>
      <c r="G166" s="648"/>
      <c r="H166" s="648"/>
      <c r="I166" s="648"/>
      <c r="J166" s="648"/>
      <c r="K166" s="648"/>
      <c r="L166" s="648"/>
      <c r="M166" s="648"/>
      <c r="N166" s="648"/>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row>
    <row r="167" spans="2:39" ht="42" customHeight="1" x14ac:dyDescent="0.25">
      <c r="B167" s="397" t="s">
        <v>1608</v>
      </c>
      <c r="C167" s="398" t="s">
        <v>1609</v>
      </c>
      <c r="D167" s="397" t="s">
        <v>93</v>
      </c>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row>
    <row r="168" spans="2:39" ht="42" customHeight="1" x14ac:dyDescent="0.25">
      <c r="B168" s="397" t="s">
        <v>1610</v>
      </c>
      <c r="C168" s="398" t="s">
        <v>1612</v>
      </c>
      <c r="D168" s="397" t="s">
        <v>93</v>
      </c>
      <c r="E168" s="648"/>
      <c r="F168" s="648"/>
      <c r="G168" s="648"/>
      <c r="H168" s="648"/>
      <c r="I168" s="648"/>
      <c r="J168" s="648"/>
      <c r="K168" s="648"/>
      <c r="L168" s="648"/>
      <c r="M168" s="648"/>
      <c r="N168" s="648"/>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row>
    <row r="169" spans="2:39" ht="42" customHeight="1" x14ac:dyDescent="0.25">
      <c r="B169" s="397" t="s">
        <v>1611</v>
      </c>
      <c r="C169" s="398" t="s">
        <v>1613</v>
      </c>
      <c r="D169" s="397" t="s">
        <v>93</v>
      </c>
      <c r="E169" s="648"/>
      <c r="F169" s="648"/>
      <c r="G169" s="648"/>
      <c r="H169" s="648"/>
      <c r="I169" s="648"/>
      <c r="J169" s="648"/>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row>
    <row r="170" spans="2:39" ht="48" customHeight="1" x14ac:dyDescent="0.25">
      <c r="B170" s="416" t="s">
        <v>805</v>
      </c>
      <c r="C170" s="417" t="s">
        <v>177</v>
      </c>
      <c r="D170" s="416" t="s">
        <v>93</v>
      </c>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c r="AA170" s="645"/>
      <c r="AB170" s="645"/>
      <c r="AC170" s="645"/>
      <c r="AD170" s="645"/>
      <c r="AE170" s="645"/>
      <c r="AF170" s="645"/>
      <c r="AG170" s="645"/>
      <c r="AH170" s="645"/>
      <c r="AI170" s="645"/>
      <c r="AJ170" s="645"/>
      <c r="AK170" s="645"/>
      <c r="AL170" s="645"/>
      <c r="AM170" s="645"/>
    </row>
    <row r="171" spans="2:39" ht="48" customHeight="1" x14ac:dyDescent="0.25">
      <c r="B171" s="416" t="s">
        <v>1614</v>
      </c>
      <c r="C171" s="417" t="s">
        <v>179</v>
      </c>
      <c r="D171" s="416" t="s">
        <v>93</v>
      </c>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c r="AA171" s="645"/>
      <c r="AB171" s="645"/>
      <c r="AC171" s="645"/>
      <c r="AD171" s="645"/>
      <c r="AE171" s="645"/>
      <c r="AF171" s="645"/>
      <c r="AG171" s="645"/>
      <c r="AH171" s="645"/>
      <c r="AI171" s="645"/>
      <c r="AJ171" s="645"/>
      <c r="AK171" s="645"/>
      <c r="AL171" s="645"/>
      <c r="AM171" s="645"/>
    </row>
    <row r="172" spans="2:39" ht="48" customHeight="1" x14ac:dyDescent="0.25">
      <c r="B172" s="416" t="s">
        <v>174</v>
      </c>
      <c r="C172" s="417" t="s">
        <v>1615</v>
      </c>
      <c r="D172" s="416" t="s">
        <v>93</v>
      </c>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c r="AA172" s="645"/>
      <c r="AB172" s="645"/>
      <c r="AC172" s="645"/>
      <c r="AD172" s="645"/>
      <c r="AE172" s="645"/>
      <c r="AF172" s="645"/>
      <c r="AG172" s="645"/>
      <c r="AH172" s="645"/>
      <c r="AI172" s="645"/>
      <c r="AJ172" s="645"/>
      <c r="AK172" s="645"/>
      <c r="AL172" s="645"/>
      <c r="AM172" s="645"/>
    </row>
    <row r="173" spans="2:39" ht="33" hidden="1" customHeight="1" x14ac:dyDescent="0.25">
      <c r="B173" s="67" t="s">
        <v>174</v>
      </c>
      <c r="C173" s="313" t="s">
        <v>1499</v>
      </c>
      <c r="D173" s="67" t="s">
        <v>1627</v>
      </c>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c r="AE173" s="344"/>
      <c r="AF173" s="344"/>
      <c r="AG173" s="344"/>
      <c r="AH173" s="344"/>
      <c r="AI173" s="344"/>
      <c r="AJ173" s="344"/>
      <c r="AK173" s="344"/>
      <c r="AL173" s="344"/>
      <c r="AM173" s="344"/>
    </row>
    <row r="174" spans="2:39" ht="33" hidden="1" customHeight="1" x14ac:dyDescent="0.25">
      <c r="B174" s="67" t="s">
        <v>174</v>
      </c>
      <c r="C174" s="313" t="s">
        <v>1498</v>
      </c>
      <c r="D174" s="67" t="s">
        <v>1628</v>
      </c>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c r="AE174" s="344"/>
      <c r="AF174" s="344"/>
      <c r="AG174" s="344"/>
      <c r="AH174" s="344"/>
      <c r="AI174" s="344"/>
      <c r="AJ174" s="344"/>
      <c r="AK174" s="344"/>
      <c r="AL174" s="344"/>
      <c r="AM174" s="344"/>
    </row>
    <row r="175" spans="2:39" ht="33" hidden="1" customHeight="1" x14ac:dyDescent="0.25">
      <c r="B175" s="67" t="s">
        <v>174</v>
      </c>
      <c r="C175" s="313" t="s">
        <v>1438</v>
      </c>
      <c r="D175" s="67" t="s">
        <v>1636</v>
      </c>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c r="AE175" s="344"/>
      <c r="AF175" s="344"/>
      <c r="AG175" s="344"/>
      <c r="AH175" s="344"/>
      <c r="AI175" s="344"/>
      <c r="AJ175" s="344"/>
      <c r="AK175" s="344"/>
      <c r="AL175" s="344"/>
      <c r="AM175" s="344"/>
    </row>
    <row r="176" spans="2:39" ht="33" hidden="1" customHeight="1" x14ac:dyDescent="0.25">
      <c r="B176" s="67" t="s">
        <v>174</v>
      </c>
      <c r="C176" s="313" t="s">
        <v>1505</v>
      </c>
      <c r="D176" s="67" t="s">
        <v>1640</v>
      </c>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c r="AE176" s="344"/>
      <c r="AF176" s="344"/>
      <c r="AG176" s="344"/>
      <c r="AH176" s="344"/>
      <c r="AI176" s="344"/>
      <c r="AJ176" s="344"/>
      <c r="AK176" s="344"/>
      <c r="AL176" s="344"/>
      <c r="AM176" s="344"/>
    </row>
  </sheetData>
  <sheetProtection formatCells="0" formatColumns="0" formatRows="0" insertColumns="0" insertRows="0" insertHyperlinks="0" deleteColumns="0" deleteRows="0" sort="0" autoFilter="0" pivotTables="0"/>
  <autoFilter ref="B22:BP79" xr:uid="{00000000-0009-0000-0000-000006000000}"/>
  <mergeCells count="22">
    <mergeCell ref="B12:AM12"/>
    <mergeCell ref="B4:AM4"/>
    <mergeCell ref="B5:AM5"/>
    <mergeCell ref="B7:AM7"/>
    <mergeCell ref="B8:AM8"/>
    <mergeCell ref="B10:AM10"/>
    <mergeCell ref="B13:AM13"/>
    <mergeCell ref="B17:AM17"/>
    <mergeCell ref="B18:B21"/>
    <mergeCell ref="C18:C21"/>
    <mergeCell ref="D18:D21"/>
    <mergeCell ref="E18:AM18"/>
    <mergeCell ref="E19:K19"/>
    <mergeCell ref="L19:R19"/>
    <mergeCell ref="S19:Y19"/>
    <mergeCell ref="Z19:AF19"/>
    <mergeCell ref="AG19:AM19"/>
    <mergeCell ref="F20:K20"/>
    <mergeCell ref="M20:R20"/>
    <mergeCell ref="T20:Y20"/>
    <mergeCell ref="AA20:AF20"/>
    <mergeCell ref="AH20:AM20"/>
  </mergeCells>
  <phoneticPr fontId="68" type="noConversion"/>
  <conditionalFormatting sqref="E68:Z68 AB68:AF68 E79:AM79 E46:AM46 E55:AM55">
    <cfRule type="containsText" dxfId="2627" priority="373" operator="containsText" text="Наименование инвестиционного проекта">
      <formula>NOT(ISERROR(SEARCH("Наименование инвестиционного проекта",E46)))</formula>
    </cfRule>
  </conditionalFormatting>
  <conditionalFormatting sqref="E68:Z68 AB68:AF68 E79:AM79 E46:AM46 E55:AM55">
    <cfRule type="cellIs" dxfId="2626" priority="392" operator="equal">
      <formula>0</formula>
    </cfRule>
  </conditionalFormatting>
  <conditionalFormatting sqref="AA39:AA40 AA23:AA29 AA32 AA36 AA43:AA45 AH25:AH29 AG36 AM36 AG39:AG40 AM39:AM40 AH53:AH54 AH57:AH58 AA57:AA58 AA65:AA68 AH65:AH67 AA70:AA74 AA60:AA63 AH60:AH63 AA76:AA77 AA53:AD54">
    <cfRule type="cellIs" dxfId="2625" priority="367" operator="equal">
      <formula>0</formula>
    </cfRule>
  </conditionalFormatting>
  <conditionalFormatting sqref="AA39:AA40 AA36 AA43:AA45 AG36 AM36 AG39:AG40 AM39:AM40 AH53:AH54 AH57:AH58 AA57:AA58 AA65:AA68 AH65:AH67 AA70:AA74 AA60:AA63 AH60:AH63 AA76:AA77 AA53:AD54">
    <cfRule type="containsText" dxfId="2624" priority="366" operator="containsText" text="Наименование инвестиционного проекта">
      <formula>NOT(ISERROR(SEARCH("Наименование инвестиционного проекта",AA36)))</formula>
    </cfRule>
  </conditionalFormatting>
  <conditionalFormatting sqref="AA30:AA31">
    <cfRule type="cellIs" dxfId="2623" priority="365" operator="equal">
      <formula>0</formula>
    </cfRule>
  </conditionalFormatting>
  <conditionalFormatting sqref="AA23:AA32 AH25:AH29">
    <cfRule type="cellIs" dxfId="2622" priority="363" operator="equal">
      <formula>0</formula>
    </cfRule>
    <cfRule type="cellIs" dxfId="2621" priority="364" operator="equal">
      <formula>0</formula>
    </cfRule>
  </conditionalFormatting>
  <conditionalFormatting sqref="AA39:AA40 AA23:AA32 AA36 AA43:AA45 AH25:AH29 AG36 AM36 AG39:AG40 AM39:AM40 AH53:AH54 E68:AF68 AA57:AA58 AH57:AH58 E79:AM79 E46:AM46 E55:Z55 AB55:AM55 AH65:AH67 AA65:AA67 AA70:AA74 AH60:AH63 AA60:AA63 AA76:AA77 AA53:AA55 AB53:AD54">
    <cfRule type="cellIs" dxfId="2620" priority="362" operator="equal">
      <formula>0</formula>
    </cfRule>
  </conditionalFormatting>
  <conditionalFormatting sqref="AA39:AA40 AA23:AA32 AA36 AA43:AA45 AH25:AH29 AG36 AM36 AG39:AG40 AM39:AM40 AH53:AH54 E68:AF68 AA57:AA58 AH57:AH58 E79:AM79 E46:AM46 E55:Z55 AB55:AM55 AH65:AH67 AA65:AA67 AA70:AA74 AH60:AH63 AA60:AA63 AA76:AA77 AA53:AA55 AB53:AD54">
    <cfRule type="cellIs" dxfId="2619" priority="361" operator="equal">
      <formula>0</formula>
    </cfRule>
  </conditionalFormatting>
  <conditionalFormatting sqref="AA34:AA35">
    <cfRule type="containsText" dxfId="2618" priority="360" operator="containsText" text="Наименование инвестиционного проекта">
      <formula>NOT(ISERROR(SEARCH("Наименование инвестиционного проекта",AA34)))</formula>
    </cfRule>
  </conditionalFormatting>
  <conditionalFormatting sqref="AA34:AA35">
    <cfRule type="cellIs" dxfId="2617" priority="359" operator="equal">
      <formula>0</formula>
    </cfRule>
  </conditionalFormatting>
  <conditionalFormatting sqref="AA34:AA35">
    <cfRule type="cellIs" dxfId="2616" priority="358" operator="equal">
      <formula>0</formula>
    </cfRule>
  </conditionalFormatting>
  <conditionalFormatting sqref="AA34:AA35">
    <cfRule type="cellIs" dxfId="2615" priority="357" operator="equal">
      <formula>0</formula>
    </cfRule>
  </conditionalFormatting>
  <conditionalFormatting sqref="AA37:AA38">
    <cfRule type="containsText" dxfId="2614" priority="356" operator="containsText" text="Наименование инвестиционного проекта">
      <formula>NOT(ISERROR(SEARCH("Наименование инвестиционного проекта",AA37)))</formula>
    </cfRule>
  </conditionalFormatting>
  <conditionalFormatting sqref="AA37:AA38">
    <cfRule type="cellIs" dxfId="2613" priority="355" operator="equal">
      <formula>0</formula>
    </cfRule>
  </conditionalFormatting>
  <conditionalFormatting sqref="AA37:AA38">
    <cfRule type="cellIs" dxfId="2612" priority="354" operator="equal">
      <formula>0</formula>
    </cfRule>
  </conditionalFormatting>
  <conditionalFormatting sqref="AA37:AA38">
    <cfRule type="cellIs" dxfId="2611" priority="353" operator="equal">
      <formula>0</formula>
    </cfRule>
  </conditionalFormatting>
  <conditionalFormatting sqref="AA56 AH56">
    <cfRule type="containsText" dxfId="2610" priority="352" operator="containsText" text="Наименование инвестиционного проекта">
      <formula>NOT(ISERROR(SEARCH("Наименование инвестиционного проекта",AA56)))</formula>
    </cfRule>
  </conditionalFormatting>
  <conditionalFormatting sqref="AA56 AH56">
    <cfRule type="cellIs" dxfId="2609" priority="351" operator="equal">
      <formula>0</formula>
    </cfRule>
  </conditionalFormatting>
  <conditionalFormatting sqref="AA56 AH56">
    <cfRule type="cellIs" dxfId="2608" priority="350" operator="equal">
      <formula>0</formula>
    </cfRule>
  </conditionalFormatting>
  <conditionalFormatting sqref="AA56 AH56">
    <cfRule type="cellIs" dxfId="2607" priority="349" operator="equal">
      <formula>0</formula>
    </cfRule>
  </conditionalFormatting>
  <conditionalFormatting sqref="AA42">
    <cfRule type="containsText" dxfId="2606" priority="348" operator="containsText" text="Наименование инвестиционного проекта">
      <formula>NOT(ISERROR(SEARCH("Наименование инвестиционного проекта",AA42)))</formula>
    </cfRule>
  </conditionalFormatting>
  <conditionalFormatting sqref="AA42">
    <cfRule type="cellIs" dxfId="2605" priority="347" operator="equal">
      <formula>0</formula>
    </cfRule>
  </conditionalFormatting>
  <conditionalFormatting sqref="AA42">
    <cfRule type="cellIs" dxfId="2604" priority="346" operator="equal">
      <formula>0</formula>
    </cfRule>
  </conditionalFormatting>
  <conditionalFormatting sqref="AA42">
    <cfRule type="cellIs" dxfId="2603" priority="345" operator="equal">
      <formula>0</formula>
    </cfRule>
  </conditionalFormatting>
  <conditionalFormatting sqref="Z39:Z40 Z70:Z74 Z32 Z36 Z43:Z45 Z53:Z54 AG53:AG54 Z57:Z58 AG57:AG58 AG65:AG67 Z65:Z67 AG60:AG63 Z60:Z63 Z76:Z77">
    <cfRule type="cellIs" dxfId="2602" priority="344" operator="equal">
      <formula>0</formula>
    </cfRule>
  </conditionalFormatting>
  <conditionalFormatting sqref="Z39:Z40 Z70:Z74 Z36 Z43:Z45 Z53:Z54 AG53:AG54 Z57:Z58 AG57:AG58 AG65:AG67 Z65:Z67 AG60:AG63 Z60:Z63 Z76:Z77">
    <cfRule type="containsText" dxfId="2601" priority="343" operator="containsText" text="Наименование инвестиционного проекта">
      <formula>NOT(ISERROR(SEARCH("Наименование инвестиционного проекта",Z36)))</formula>
    </cfRule>
  </conditionalFormatting>
  <conditionalFormatting sqref="Z30:Z31">
    <cfRule type="cellIs" dxfId="2600" priority="342" operator="equal">
      <formula>0</formula>
    </cfRule>
  </conditionalFormatting>
  <conditionalFormatting sqref="Z30:Z32">
    <cfRule type="cellIs" dxfId="2599" priority="340" operator="equal">
      <formula>0</formula>
    </cfRule>
    <cfRule type="cellIs" dxfId="2598" priority="341" operator="equal">
      <formula>0</formula>
    </cfRule>
  </conditionalFormatting>
  <conditionalFormatting sqref="Z39:Z40 Z70:Z74 Z30:Z32 Z36 Z43:Z45 Z53:Z54 AG53:AG54 Z57:Z58 AG57:AG58 AG65:AG67 Z65:Z67 AG60:AG63 Z60:Z63 Z76:Z77">
    <cfRule type="cellIs" dxfId="2597" priority="339" operator="equal">
      <formula>0</formula>
    </cfRule>
  </conditionalFormatting>
  <conditionalFormatting sqref="Z39:Z40 Z70:Z74 Z30:Z32 Z36 Z43:Z45 Z53:Z54 AG53:AG54 Z57:Z58 AG57:AG58 AG65:AG67 Z65:Z67 AG60:AG63 Z60:Z63 Z76:Z77">
    <cfRule type="cellIs" dxfId="2596" priority="338" operator="equal">
      <formula>0</formula>
    </cfRule>
  </conditionalFormatting>
  <conditionalFormatting sqref="Z34:Z35">
    <cfRule type="containsText" dxfId="2595" priority="337" operator="containsText" text="Наименование инвестиционного проекта">
      <formula>NOT(ISERROR(SEARCH("Наименование инвестиционного проекта",Z34)))</formula>
    </cfRule>
  </conditionalFormatting>
  <conditionalFormatting sqref="Z34:Z35">
    <cfRule type="cellIs" dxfId="2594" priority="336" operator="equal">
      <formula>0</formula>
    </cfRule>
  </conditionalFormatting>
  <conditionalFormatting sqref="Z34:Z35">
    <cfRule type="cellIs" dxfId="2593" priority="335" operator="equal">
      <formula>0</formula>
    </cfRule>
  </conditionalFormatting>
  <conditionalFormatting sqref="Z34:Z35">
    <cfRule type="cellIs" dxfId="2592" priority="334" operator="equal">
      <formula>0</formula>
    </cfRule>
  </conditionalFormatting>
  <conditionalFormatting sqref="Z37:Z38">
    <cfRule type="containsText" dxfId="2591" priority="333" operator="containsText" text="Наименование инвестиционного проекта">
      <formula>NOT(ISERROR(SEARCH("Наименование инвестиционного проекта",Z37)))</formula>
    </cfRule>
  </conditionalFormatting>
  <conditionalFormatting sqref="Z37:Z38">
    <cfRule type="cellIs" dxfId="2590" priority="332" operator="equal">
      <formula>0</formula>
    </cfRule>
  </conditionalFormatting>
  <conditionalFormatting sqref="Z37:Z38">
    <cfRule type="cellIs" dxfId="2589" priority="331" operator="equal">
      <formula>0</formula>
    </cfRule>
  </conditionalFormatting>
  <conditionalFormatting sqref="Z37:Z38">
    <cfRule type="cellIs" dxfId="2588" priority="330" operator="equal">
      <formula>0</formula>
    </cfRule>
  </conditionalFormatting>
  <conditionalFormatting sqref="Z56 AG56">
    <cfRule type="containsText" dxfId="2587" priority="329" operator="containsText" text="Наименование инвестиционного проекта">
      <formula>NOT(ISERROR(SEARCH("Наименование инвестиционного проекта",Z56)))</formula>
    </cfRule>
  </conditionalFormatting>
  <conditionalFormatting sqref="Z56 AG56">
    <cfRule type="cellIs" dxfId="2586" priority="328" operator="equal">
      <formula>0</formula>
    </cfRule>
  </conditionalFormatting>
  <conditionalFormatting sqref="Z56 AG56">
    <cfRule type="cellIs" dxfId="2585" priority="327" operator="equal">
      <formula>0</formula>
    </cfRule>
  </conditionalFormatting>
  <conditionalFormatting sqref="Z56 AG56">
    <cfRule type="cellIs" dxfId="2584" priority="326" operator="equal">
      <formula>0</formula>
    </cfRule>
  </conditionalFormatting>
  <conditionalFormatting sqref="Z42">
    <cfRule type="containsText" dxfId="2583" priority="325" operator="containsText" text="Наименование инвестиционного проекта">
      <formula>NOT(ISERROR(SEARCH("Наименование инвестиционного проекта",Z42)))</formula>
    </cfRule>
  </conditionalFormatting>
  <conditionalFormatting sqref="Z42">
    <cfRule type="cellIs" dxfId="2582" priority="324" operator="equal">
      <formula>0</formula>
    </cfRule>
  </conditionalFormatting>
  <conditionalFormatting sqref="Z42">
    <cfRule type="cellIs" dxfId="2581" priority="323" operator="equal">
      <formula>0</formula>
    </cfRule>
  </conditionalFormatting>
  <conditionalFormatting sqref="Z42">
    <cfRule type="cellIs" dxfId="2580" priority="322" operator="equal">
      <formula>0</formula>
    </cfRule>
  </conditionalFormatting>
  <conditionalFormatting sqref="Z23:Z29 AG25:AG29">
    <cfRule type="cellIs" dxfId="2579" priority="321" operator="equal">
      <formula>0</formula>
    </cfRule>
  </conditionalFormatting>
  <conditionalFormatting sqref="Z23:Z29 AG25:AG29">
    <cfRule type="cellIs" dxfId="2578" priority="319" operator="equal">
      <formula>0</formula>
    </cfRule>
    <cfRule type="cellIs" dxfId="2577" priority="320" operator="equal">
      <formula>0</formula>
    </cfRule>
  </conditionalFormatting>
  <conditionalFormatting sqref="Z23:Z29 AG25:AG29">
    <cfRule type="cellIs" dxfId="2576" priority="318" operator="equal">
      <formula>0</formula>
    </cfRule>
  </conditionalFormatting>
  <conditionalFormatting sqref="Z23:Z29 AG25:AG29">
    <cfRule type="cellIs" dxfId="2575" priority="317" operator="equal">
      <formula>0</formula>
    </cfRule>
  </conditionalFormatting>
  <conditionalFormatting sqref="AB39:AF40 AB25:AF29 AB36:AF36 AE53:AF54 AB32:AM32 AI25:AM29 AH36:AL36 AH39:AL40 AI53:AM54 AG68:AM68 AB43:AM45 AB57:AF58 AI57:AM58 AG34:AM35 AI65:AM67 AB65:AF67 AB70:AM74 AI60:AM63 AB60:AF63 AB76:AM77 AB23:AM24">
    <cfRule type="cellIs" dxfId="2574" priority="316" operator="equal">
      <formula>0</formula>
    </cfRule>
  </conditionalFormatting>
  <conditionalFormatting sqref="AB39:AF40 AB36:AF36 AE53:AF54 AH36:AL36 AH39:AL40 AI53:AM54 AG68:AM68 AB43:AM45 AB57:AF58 AI57:AM58 AG34:AM35 AI65:AM67 AB65:AF67 AB70:AM74 AI60:AM63 AB60:AF63 AB76:AM77">
    <cfRule type="containsText" dxfId="2573" priority="315" operator="containsText" text="Наименование инвестиционного проекта">
      <formula>NOT(ISERROR(SEARCH("Наименование инвестиционного проекта",AB34)))</formula>
    </cfRule>
  </conditionalFormatting>
  <conditionalFormatting sqref="AB30:AM31">
    <cfRule type="cellIs" dxfId="2572" priority="314" operator="equal">
      <formula>0</formula>
    </cfRule>
  </conditionalFormatting>
  <conditionalFormatting sqref="AB25:AF32 AG30:AM32 AI25:AM29 AB23:AM24">
    <cfRule type="cellIs" dxfId="2571" priority="312" operator="equal">
      <formula>0</formula>
    </cfRule>
    <cfRule type="cellIs" dxfId="2570" priority="313" operator="equal">
      <formula>0</formula>
    </cfRule>
  </conditionalFormatting>
  <conditionalFormatting sqref="AB39:AF40 AB25:AF32 AB36:AF36 AE53:AF54 AI25:AM29 AH36:AL36 AH39:AL40 AI53:AM54 AG68:AM68 AB43:AM45 AB57:AF58 AI57:AM58 AG30:AM32 AG34:AM35 AI65:AM67 AB65:AF67 AB70:AM74 AI60:AM63 AB60:AF63 AB76:AM77 AB23:AM24">
    <cfRule type="cellIs" dxfId="2569" priority="311" operator="equal">
      <formula>0</formula>
    </cfRule>
  </conditionalFormatting>
  <conditionalFormatting sqref="AB39:AF40 AB25:AF32 AB36:AF36 AE53:AF54 AI25:AM29 AH36:AL36 AH39:AL40 AI53:AM54 AG68:AM68 AB43:AM45 AB57:AF58 AI57:AM58 AG30:AM32 AG34:AM35 AI65:AM67 AB65:AF67 AB70:AM74 AI60:AM63 AB60:AF63 AB76:AM77 AB23:AM24">
    <cfRule type="cellIs" dxfId="2568" priority="310" operator="equal">
      <formula>0</formula>
    </cfRule>
  </conditionalFormatting>
  <conditionalFormatting sqref="AB34:AF35">
    <cfRule type="containsText" dxfId="2567" priority="309" operator="containsText" text="Наименование инвестиционного проекта">
      <formula>NOT(ISERROR(SEARCH("Наименование инвестиционного проекта",AB34)))</formula>
    </cfRule>
  </conditionalFormatting>
  <conditionalFormatting sqref="AB34:AF35">
    <cfRule type="cellIs" dxfId="2566" priority="308" operator="equal">
      <formula>0</formula>
    </cfRule>
  </conditionalFormatting>
  <conditionalFormatting sqref="AB34:AF35">
    <cfRule type="cellIs" dxfId="2565" priority="307" operator="equal">
      <formula>0</formula>
    </cfRule>
  </conditionalFormatting>
  <conditionalFormatting sqref="AB34:AF35">
    <cfRule type="cellIs" dxfId="2564" priority="306" operator="equal">
      <formula>0</formula>
    </cfRule>
  </conditionalFormatting>
  <conditionalFormatting sqref="AB37:AM38">
    <cfRule type="containsText" dxfId="2563" priority="305" operator="containsText" text="Наименование инвестиционного проекта">
      <formula>NOT(ISERROR(SEARCH("Наименование инвестиционного проекта",AB37)))</formula>
    </cfRule>
  </conditionalFormatting>
  <conditionalFormatting sqref="AB37:AM38">
    <cfRule type="cellIs" dxfId="2562" priority="304" operator="equal">
      <formula>0</formula>
    </cfRule>
  </conditionalFormatting>
  <conditionalFormatting sqref="AB37:AM38">
    <cfRule type="cellIs" dxfId="2561" priority="303" operator="equal">
      <formula>0</formula>
    </cfRule>
  </conditionalFormatting>
  <conditionalFormatting sqref="AB37:AM38">
    <cfRule type="cellIs" dxfId="2560" priority="302" operator="equal">
      <formula>0</formula>
    </cfRule>
  </conditionalFormatting>
  <conditionalFormatting sqref="AB56:AF56 AI56:AM56">
    <cfRule type="containsText" dxfId="2559" priority="301" operator="containsText" text="Наименование инвестиционного проекта">
      <formula>NOT(ISERROR(SEARCH("Наименование инвестиционного проекта",AB56)))</formula>
    </cfRule>
  </conditionalFormatting>
  <conditionalFormatting sqref="AB56:AF56 AI56:AM56">
    <cfRule type="cellIs" dxfId="2558" priority="300" operator="equal">
      <formula>0</formula>
    </cfRule>
  </conditionalFormatting>
  <conditionalFormatting sqref="AB56:AF56 AI56:AM56">
    <cfRule type="cellIs" dxfId="2557" priority="299" operator="equal">
      <formula>0</formula>
    </cfRule>
  </conditionalFormatting>
  <conditionalFormatting sqref="AB56:AF56 AI56:AM56">
    <cfRule type="cellIs" dxfId="2556" priority="298" operator="equal">
      <formula>0</formula>
    </cfRule>
  </conditionalFormatting>
  <conditionalFormatting sqref="AB42:AM42">
    <cfRule type="containsText" dxfId="2555" priority="297" operator="containsText" text="Наименование инвестиционного проекта">
      <formula>NOT(ISERROR(SEARCH("Наименование инвестиционного проекта",AB42)))</formula>
    </cfRule>
  </conditionalFormatting>
  <conditionalFormatting sqref="AB42:AM42">
    <cfRule type="cellIs" dxfId="2554" priority="296" operator="equal">
      <formula>0</formula>
    </cfRule>
  </conditionalFormatting>
  <conditionalFormatting sqref="AB42:AM42">
    <cfRule type="cellIs" dxfId="2553" priority="295" operator="equal">
      <formula>0</formula>
    </cfRule>
  </conditionalFormatting>
  <conditionalFormatting sqref="AB42:AM42">
    <cfRule type="cellIs" dxfId="2552" priority="294" operator="equal">
      <formula>0</formula>
    </cfRule>
  </conditionalFormatting>
  <conditionalFormatting sqref="E39:L40 E70:L71 E32:L32 E36:L36 E43:L45 E53:L54 N43:S45 N36:S36 N32:S32 N70:S71 N53:S54 N39:S40 U39:Y40 U70:Y71 U32:Y32 U36:Y36 U43:Y45 U53:Y54 E57:L58 N57:S58 U57:Y58 U65:Y67 N65:S67 E65:L67 E78:AM78 U60:Y63 N60:S63 E60:L63 E59:AM59">
    <cfRule type="cellIs" dxfId="2551" priority="293" operator="equal">
      <formula>0</formula>
    </cfRule>
  </conditionalFormatting>
  <conditionalFormatting sqref="E39:L40 E70:L71 E36:L36 E43:L45 E53:L54 N43:S45 N36:S36 N70:S71 N53:S54 N39:S40 U39:Y40 U70:Y71 U36:Y36 U43:Y45 U53:Y54 E57:L58 N57:S58 U57:Y58 U65:Y67 N65:S67 E65:L67 E78:AM78 U60:Y63 N60:S63 E60:L63 E59:AM59">
    <cfRule type="containsText" dxfId="2550" priority="292" operator="containsText" text="Наименование инвестиционного проекта">
      <formula>NOT(ISERROR(SEARCH("Наименование инвестиционного проекта",E36)))</formula>
    </cfRule>
  </conditionalFormatting>
  <conditionalFormatting sqref="E30:L31 N30:S31 U30:Y31">
    <cfRule type="cellIs" dxfId="2549" priority="291" operator="equal">
      <formula>0</formula>
    </cfRule>
  </conditionalFormatting>
  <conditionalFormatting sqref="E30:L32 N30:S32 U30:Y32">
    <cfRule type="cellIs" dxfId="2548" priority="289" operator="equal">
      <formula>0</formula>
    </cfRule>
    <cfRule type="cellIs" dxfId="2547" priority="290" operator="equal">
      <formula>0</formula>
    </cfRule>
  </conditionalFormatting>
  <conditionalFormatting sqref="E39:L40 E70:L71 E30:L32 E36:L36 E43:L45 E53:L54 N43:S45 N36:S36 N30:S32 N70:S71 N53:S54 N39:S40 U39:Y40 U70:Y71 U30:Y32 U36:Y36 U43:Y45 U53:Y54 E57:L58 N57:S58 U57:Y58 U65:Y67 N65:S67 E65:L67 E78:AM78 U60:Y63 N60:S63 E60:L63 E59:AM59">
    <cfRule type="cellIs" dxfId="2546" priority="288" operator="equal">
      <formula>0</formula>
    </cfRule>
  </conditionalFormatting>
  <conditionalFormatting sqref="E39:L40 E70:L71 E30:L32 E36:L36 E43:L45 E53:L54 N43:S45 N36:S36 N30:S32 N70:S71 N53:S54 N39:S40 U39:Y40 U70:Y71 U30:Y32 U36:Y36 U43:Y45 U53:Y54 E57:L58 N57:S58 U57:Y58 U65:Y67 N65:S67 E65:L67 E78:AM78 U60:Y63 N60:S63 E60:L63 E59:AM59">
    <cfRule type="cellIs" dxfId="2545" priority="287" operator="equal">
      <formula>0</formula>
    </cfRule>
  </conditionalFormatting>
  <conditionalFormatting sqref="U24:Y29 E24:S29">
    <cfRule type="cellIs" dxfId="2544" priority="286" operator="equal">
      <formula>0</formula>
    </cfRule>
  </conditionalFormatting>
  <conditionalFormatting sqref="U24:Y29 E24:S29">
    <cfRule type="cellIs" dxfId="2543" priority="284" operator="equal">
      <formula>0</formula>
    </cfRule>
    <cfRule type="cellIs" dxfId="2542" priority="285" operator="equal">
      <formula>0</formula>
    </cfRule>
  </conditionalFormatting>
  <conditionalFormatting sqref="U24:Y29 E24:S29">
    <cfRule type="cellIs" dxfId="2541" priority="283" operator="equal">
      <formula>0</formula>
    </cfRule>
  </conditionalFormatting>
  <conditionalFormatting sqref="U24:Y29 E24:S29">
    <cfRule type="cellIs" dxfId="2540" priority="282" operator="equal">
      <formula>0</formula>
    </cfRule>
  </conditionalFormatting>
  <conditionalFormatting sqref="N23:S23 U23:Y23 E23:L23">
    <cfRule type="cellIs" dxfId="2539" priority="281" operator="equal">
      <formula>0</formula>
    </cfRule>
  </conditionalFormatting>
  <conditionalFormatting sqref="N23:S23 U23:Y23 E23:L23">
    <cfRule type="cellIs" dxfId="2538" priority="279" operator="equal">
      <formula>0</formula>
    </cfRule>
    <cfRule type="cellIs" dxfId="2537" priority="280" operator="equal">
      <formula>0</formula>
    </cfRule>
  </conditionalFormatting>
  <conditionalFormatting sqref="N23:S23 U23:Y23 E23:L23">
    <cfRule type="cellIs" dxfId="2536" priority="278" operator="equal">
      <formula>0</formula>
    </cfRule>
  </conditionalFormatting>
  <conditionalFormatting sqref="N23:S23 U23:Y23 E23:L23">
    <cfRule type="cellIs" dxfId="2535" priority="277" operator="equal">
      <formula>0</formula>
    </cfRule>
  </conditionalFormatting>
  <conditionalFormatting sqref="E34:L35 N34:S35 U34:Y35">
    <cfRule type="containsText" dxfId="2534" priority="276" operator="containsText" text="Наименование инвестиционного проекта">
      <formula>NOT(ISERROR(SEARCH("Наименование инвестиционного проекта",E34)))</formula>
    </cfRule>
  </conditionalFormatting>
  <conditionalFormatting sqref="U34:Y35 N34:S35 E34:L35">
    <cfRule type="cellIs" dxfId="2533" priority="275" operator="equal">
      <formula>0</formula>
    </cfRule>
  </conditionalFormatting>
  <conditionalFormatting sqref="U34:Y35 N34:S35 E34:L35">
    <cfRule type="cellIs" dxfId="2532" priority="274" operator="equal">
      <formula>0</formula>
    </cfRule>
  </conditionalFormatting>
  <conditionalFormatting sqref="U34:Y35 N34:S35 E34:L35">
    <cfRule type="cellIs" dxfId="2531" priority="273" operator="equal">
      <formula>0</formula>
    </cfRule>
  </conditionalFormatting>
  <conditionalFormatting sqref="E37:L38 N37:S38 U37:Y38">
    <cfRule type="containsText" dxfId="2530" priority="272" operator="containsText" text="Наименование инвестиционного проекта">
      <formula>NOT(ISERROR(SEARCH("Наименование инвестиционного проекта",E37)))</formula>
    </cfRule>
  </conditionalFormatting>
  <conditionalFormatting sqref="E37:L38 N37:S38 U37:Y38">
    <cfRule type="cellIs" dxfId="2529" priority="271" operator="equal">
      <formula>0</formula>
    </cfRule>
  </conditionalFormatting>
  <conditionalFormatting sqref="E37:L38 N37:S38 U37:Y38">
    <cfRule type="cellIs" dxfId="2528" priority="270" operator="equal">
      <formula>0</formula>
    </cfRule>
  </conditionalFormatting>
  <conditionalFormatting sqref="E37:L38 N37:S38 U37:Y38">
    <cfRule type="cellIs" dxfId="2527" priority="269" operator="equal">
      <formula>0</formula>
    </cfRule>
  </conditionalFormatting>
  <conditionalFormatting sqref="E56:L56 N56:S56 U56:Y56">
    <cfRule type="containsText" dxfId="2526" priority="268" operator="containsText" text="Наименование инвестиционного проекта">
      <formula>NOT(ISERROR(SEARCH("Наименование инвестиционного проекта",E56)))</formula>
    </cfRule>
  </conditionalFormatting>
  <conditionalFormatting sqref="E56:L56 N56:S56 U56:Y56">
    <cfRule type="cellIs" dxfId="2525" priority="267" operator="equal">
      <formula>0</formula>
    </cfRule>
  </conditionalFormatting>
  <conditionalFormatting sqref="E56:L56 N56:S56 U56:Y56">
    <cfRule type="cellIs" dxfId="2524" priority="266" operator="equal">
      <formula>0</formula>
    </cfRule>
  </conditionalFormatting>
  <conditionalFormatting sqref="E56:L56 N56:S56 U56:Y56">
    <cfRule type="cellIs" dxfId="2523" priority="265" operator="equal">
      <formula>0</formula>
    </cfRule>
  </conditionalFormatting>
  <conditionalFormatting sqref="N76:R77 E76:K77 U76:Y77 E75:AM75">
    <cfRule type="containsText" dxfId="2522" priority="260" operator="containsText" text="Наименование инвестиционного проекта">
      <formula>NOT(ISERROR(SEARCH("Наименование инвестиционного проекта",E75)))</formula>
    </cfRule>
  </conditionalFormatting>
  <conditionalFormatting sqref="N76:R77 E76:K77 U76:Y77 E75:AM75">
    <cfRule type="cellIs" dxfId="2521" priority="259" operator="equal">
      <formula>0</formula>
    </cfRule>
  </conditionalFormatting>
  <conditionalFormatting sqref="N76:R77 E76:K77 U76:Y77 E75:AM75">
    <cfRule type="cellIs" dxfId="2520" priority="258" operator="equal">
      <formula>0</formula>
    </cfRule>
  </conditionalFormatting>
  <conditionalFormatting sqref="N76:R77 E76:K77 U76:Y77 E75:AM75">
    <cfRule type="cellIs" dxfId="2519" priority="257" operator="equal">
      <formula>0</formula>
    </cfRule>
  </conditionalFormatting>
  <conditionalFormatting sqref="E72:L74 N72:S74 U72:Y74">
    <cfRule type="containsText" dxfId="2518" priority="264" operator="containsText" text="Наименование инвестиционного проекта">
      <formula>NOT(ISERROR(SEARCH("Наименование инвестиционного проекта",E72)))</formula>
    </cfRule>
  </conditionalFormatting>
  <conditionalFormatting sqref="E72:L74 N72:S74 U72:Y74">
    <cfRule type="cellIs" dxfId="2517" priority="263" operator="equal">
      <formula>0</formula>
    </cfRule>
  </conditionalFormatting>
  <conditionalFormatting sqref="E72:L74 N72:S74 U72:Y74">
    <cfRule type="cellIs" dxfId="2516" priority="262" operator="equal">
      <formula>0</formula>
    </cfRule>
  </conditionalFormatting>
  <conditionalFormatting sqref="E72:L74 N72:S74 U72:Y74">
    <cfRule type="cellIs" dxfId="2515" priority="261" operator="equal">
      <formula>0</formula>
    </cfRule>
  </conditionalFormatting>
  <conditionalFormatting sqref="E42:L42 N42:S42 U42:Y42">
    <cfRule type="containsText" dxfId="2514" priority="256" operator="containsText" text="Наименование инвестиционного проекта">
      <formula>NOT(ISERROR(SEARCH("Наименование инвестиционного проекта",E42)))</formula>
    </cfRule>
  </conditionalFormatting>
  <conditionalFormatting sqref="E42:L42 N42:S42 U42:Y42">
    <cfRule type="cellIs" dxfId="2513" priority="255" operator="equal">
      <formula>0</formula>
    </cfRule>
  </conditionalFormatting>
  <conditionalFormatting sqref="E42:L42 N42:S42 U42:Y42">
    <cfRule type="cellIs" dxfId="2512" priority="254" operator="equal">
      <formula>0</formula>
    </cfRule>
  </conditionalFormatting>
  <conditionalFormatting sqref="E42:L42 N42:S42 U42:Y42">
    <cfRule type="cellIs" dxfId="2511" priority="253" operator="equal">
      <formula>0</formula>
    </cfRule>
  </conditionalFormatting>
  <conditionalFormatting sqref="L76:L77 S76:S77">
    <cfRule type="containsText" dxfId="2510" priority="248" operator="containsText" text="Наименование инвестиционного проекта">
      <formula>NOT(ISERROR(SEARCH("Наименование инвестиционного проекта",L76)))</formula>
    </cfRule>
  </conditionalFormatting>
  <conditionalFormatting sqref="L76:L77 S76:S77">
    <cfRule type="cellIs" dxfId="2509" priority="247" operator="equal">
      <formula>0</formula>
    </cfRule>
  </conditionalFormatting>
  <conditionalFormatting sqref="L76:L77 S76:S77">
    <cfRule type="cellIs" dxfId="2508" priority="246" operator="equal">
      <formula>0</formula>
    </cfRule>
  </conditionalFormatting>
  <conditionalFormatting sqref="L76:L77 S76:S77">
    <cfRule type="cellIs" dxfId="2507" priority="245" operator="equal">
      <formula>0</formula>
    </cfRule>
  </conditionalFormatting>
  <conditionalFormatting sqref="M39:M40 M70:M71 M32 M36 M43:M45 M53:M54 M57:M58 M65:M67 M60:M63">
    <cfRule type="cellIs" dxfId="2506" priority="244" operator="equal">
      <formula>0</formula>
    </cfRule>
  </conditionalFormatting>
  <conditionalFormatting sqref="M39:M40 M70:M71 M36 M43:M45 M53:M54 M57:M58 M65:M67 M60:M63">
    <cfRule type="containsText" dxfId="2505" priority="243" operator="containsText" text="Наименование инвестиционного проекта">
      <formula>NOT(ISERROR(SEARCH("Наименование инвестиционного проекта",M36)))</formula>
    </cfRule>
  </conditionalFormatting>
  <conditionalFormatting sqref="M30:M31">
    <cfRule type="cellIs" dxfId="2504" priority="242" operator="equal">
      <formula>0</formula>
    </cfRule>
  </conditionalFormatting>
  <conditionalFormatting sqref="M30:M32">
    <cfRule type="cellIs" dxfId="2503" priority="240" operator="equal">
      <formula>0</formula>
    </cfRule>
    <cfRule type="cellIs" dxfId="2502" priority="241" operator="equal">
      <formula>0</formula>
    </cfRule>
  </conditionalFormatting>
  <conditionalFormatting sqref="M39:M40 M70:M71 M30:M32 M36 M43:M45 M53:M54 M57:M58 M65:M67 M60:M63">
    <cfRule type="cellIs" dxfId="2501" priority="239" operator="equal">
      <formula>0</formula>
    </cfRule>
  </conditionalFormatting>
  <conditionalFormatting sqref="M39:M40 M70:M71 M30:M32 M36 M43:M45 M53:M54 M57:M58 M65:M67 M60:M63">
    <cfRule type="cellIs" dxfId="2500" priority="238" operator="equal">
      <formula>0</formula>
    </cfRule>
  </conditionalFormatting>
  <conditionalFormatting sqref="M23">
    <cfRule type="cellIs" dxfId="2499" priority="237" operator="equal">
      <formula>0</formula>
    </cfRule>
  </conditionalFormatting>
  <conditionalFormatting sqref="M23">
    <cfRule type="cellIs" dxfId="2498" priority="235" operator="equal">
      <formula>0</formula>
    </cfRule>
    <cfRule type="cellIs" dxfId="2497" priority="236" operator="equal">
      <formula>0</formula>
    </cfRule>
  </conditionalFormatting>
  <conditionalFormatting sqref="M23">
    <cfRule type="cellIs" dxfId="2496" priority="234" operator="equal">
      <formula>0</formula>
    </cfRule>
  </conditionalFormatting>
  <conditionalFormatting sqref="M23">
    <cfRule type="cellIs" dxfId="2495" priority="233" operator="equal">
      <formula>0</formula>
    </cfRule>
  </conditionalFormatting>
  <conditionalFormatting sqref="M34:M35">
    <cfRule type="containsText" dxfId="2494" priority="232" operator="containsText" text="Наименование инвестиционного проекта">
      <formula>NOT(ISERROR(SEARCH("Наименование инвестиционного проекта",M34)))</formula>
    </cfRule>
  </conditionalFormatting>
  <conditionalFormatting sqref="M34:M35">
    <cfRule type="cellIs" dxfId="2493" priority="231" operator="equal">
      <formula>0</formula>
    </cfRule>
  </conditionalFormatting>
  <conditionalFormatting sqref="M34:M35">
    <cfRule type="cellIs" dxfId="2492" priority="230" operator="equal">
      <formula>0</formula>
    </cfRule>
  </conditionalFormatting>
  <conditionalFormatting sqref="M34:M35">
    <cfRule type="cellIs" dxfId="2491" priority="229" operator="equal">
      <formula>0</formula>
    </cfRule>
  </conditionalFormatting>
  <conditionalFormatting sqref="M37:M38">
    <cfRule type="containsText" dxfId="2490" priority="228" operator="containsText" text="Наименование инвестиционного проекта">
      <formula>NOT(ISERROR(SEARCH("Наименование инвестиционного проекта",M37)))</formula>
    </cfRule>
  </conditionalFormatting>
  <conditionalFormatting sqref="M37:M38">
    <cfRule type="cellIs" dxfId="2489" priority="227" operator="equal">
      <formula>0</formula>
    </cfRule>
  </conditionalFormatting>
  <conditionalFormatting sqref="M37:M38">
    <cfRule type="cellIs" dxfId="2488" priority="226" operator="equal">
      <formula>0</formula>
    </cfRule>
  </conditionalFormatting>
  <conditionalFormatting sqref="M37:M38">
    <cfRule type="cellIs" dxfId="2487" priority="225" operator="equal">
      <formula>0</formula>
    </cfRule>
  </conditionalFormatting>
  <conditionalFormatting sqref="M56">
    <cfRule type="containsText" dxfId="2486" priority="224" operator="containsText" text="Наименование инвестиционного проекта">
      <formula>NOT(ISERROR(SEARCH("Наименование инвестиционного проекта",M56)))</formula>
    </cfRule>
  </conditionalFormatting>
  <conditionalFormatting sqref="M56">
    <cfRule type="cellIs" dxfId="2485" priority="223" operator="equal">
      <formula>0</formula>
    </cfRule>
  </conditionalFormatting>
  <conditionalFormatting sqref="M56">
    <cfRule type="cellIs" dxfId="2484" priority="222" operator="equal">
      <formula>0</formula>
    </cfRule>
  </conditionalFormatting>
  <conditionalFormatting sqref="M56">
    <cfRule type="cellIs" dxfId="2483" priority="221" operator="equal">
      <formula>0</formula>
    </cfRule>
  </conditionalFormatting>
  <conditionalFormatting sqref="M76:M77">
    <cfRule type="containsText" dxfId="2482" priority="216" operator="containsText" text="Наименование инвестиционного проекта">
      <formula>NOT(ISERROR(SEARCH("Наименование инвестиционного проекта",M76)))</formula>
    </cfRule>
  </conditionalFormatting>
  <conditionalFormatting sqref="M76:M77">
    <cfRule type="cellIs" dxfId="2481" priority="215" operator="equal">
      <formula>0</formula>
    </cfRule>
  </conditionalFormatting>
  <conditionalFormatting sqref="M76:M77">
    <cfRule type="cellIs" dxfId="2480" priority="214" operator="equal">
      <formula>0</formula>
    </cfRule>
  </conditionalFormatting>
  <conditionalFormatting sqref="M76:M77">
    <cfRule type="cellIs" dxfId="2479" priority="213" operator="equal">
      <formula>0</formula>
    </cfRule>
  </conditionalFormatting>
  <conditionalFormatting sqref="M72:M74">
    <cfRule type="containsText" dxfId="2478" priority="220" operator="containsText" text="Наименование инвестиционного проекта">
      <formula>NOT(ISERROR(SEARCH("Наименование инвестиционного проекта",M72)))</formula>
    </cfRule>
  </conditionalFormatting>
  <conditionalFormatting sqref="M72:M74">
    <cfRule type="cellIs" dxfId="2477" priority="219" operator="equal">
      <formula>0</formula>
    </cfRule>
  </conditionalFormatting>
  <conditionalFormatting sqref="M72:M74">
    <cfRule type="cellIs" dxfId="2476" priority="218" operator="equal">
      <formula>0</formula>
    </cfRule>
  </conditionalFormatting>
  <conditionalFormatting sqref="M72:M74">
    <cfRule type="cellIs" dxfId="2475" priority="217" operator="equal">
      <formula>0</formula>
    </cfRule>
  </conditionalFormatting>
  <conditionalFormatting sqref="M42">
    <cfRule type="containsText" dxfId="2474" priority="212" operator="containsText" text="Наименование инвестиционного проекта">
      <formula>NOT(ISERROR(SEARCH("Наименование инвестиционного проекта",M42)))</formula>
    </cfRule>
  </conditionalFormatting>
  <conditionalFormatting sqref="M42">
    <cfRule type="cellIs" dxfId="2473" priority="211" operator="equal">
      <formula>0</formula>
    </cfRule>
  </conditionalFormatting>
  <conditionalFormatting sqref="M42">
    <cfRule type="cellIs" dxfId="2472" priority="210" operator="equal">
      <formula>0</formula>
    </cfRule>
  </conditionalFormatting>
  <conditionalFormatting sqref="M42">
    <cfRule type="cellIs" dxfId="2471" priority="209" operator="equal">
      <formula>0</formula>
    </cfRule>
  </conditionalFormatting>
  <conditionalFormatting sqref="T39:T40 T70:T71 T32 T36 T43:T45 T53:T54 T57:T58 T65:T67 T60:T63">
    <cfRule type="cellIs" dxfId="2470" priority="208" operator="equal">
      <formula>0</formula>
    </cfRule>
  </conditionalFormatting>
  <conditionalFormatting sqref="T39:T40 T70:T71 T36 T43:T45 T53:T54 T57:T58 T65:T67 T60:T63">
    <cfRule type="containsText" dxfId="2469" priority="207" operator="containsText" text="Наименование инвестиционного проекта">
      <formula>NOT(ISERROR(SEARCH("Наименование инвестиционного проекта",T36)))</formula>
    </cfRule>
  </conditionalFormatting>
  <conditionalFormatting sqref="T30:T31">
    <cfRule type="cellIs" dxfId="2468" priority="206" operator="equal">
      <formula>0</formula>
    </cfRule>
  </conditionalFormatting>
  <conditionalFormatting sqref="T30:T32">
    <cfRule type="cellIs" dxfId="2467" priority="204" operator="equal">
      <formula>0</formula>
    </cfRule>
    <cfRule type="cellIs" dxfId="2466" priority="205" operator="equal">
      <formula>0</formula>
    </cfRule>
  </conditionalFormatting>
  <conditionalFormatting sqref="T39:T40 T70:T71 T30:T32 T36 T43:T45 T53:T54 T57:T58 T65:T67 T60:T63">
    <cfRule type="cellIs" dxfId="2465" priority="203" operator="equal">
      <formula>0</formula>
    </cfRule>
  </conditionalFormatting>
  <conditionalFormatting sqref="T39:T40 T70:T71 T30:T32 T36 T43:T45 T53:T54 T57:T58 T65:T67 T60:T63">
    <cfRule type="cellIs" dxfId="2464" priority="202" operator="equal">
      <formula>0</formula>
    </cfRule>
  </conditionalFormatting>
  <conditionalFormatting sqref="T24:T29">
    <cfRule type="cellIs" dxfId="2463" priority="201" operator="equal">
      <formula>0</formula>
    </cfRule>
  </conditionalFormatting>
  <conditionalFormatting sqref="T24:T29">
    <cfRule type="cellIs" dxfId="2462" priority="199" operator="equal">
      <formula>0</formula>
    </cfRule>
    <cfRule type="cellIs" dxfId="2461" priority="200" operator="equal">
      <formula>0</formula>
    </cfRule>
  </conditionalFormatting>
  <conditionalFormatting sqref="T24:T29">
    <cfRule type="cellIs" dxfId="2460" priority="198" operator="equal">
      <formula>0</formula>
    </cfRule>
  </conditionalFormatting>
  <conditionalFormatting sqref="T24:T29">
    <cfRule type="cellIs" dxfId="2459" priority="197" operator="equal">
      <formula>0</formula>
    </cfRule>
  </conditionalFormatting>
  <conditionalFormatting sqref="T23">
    <cfRule type="cellIs" dxfId="2458" priority="196" operator="equal">
      <formula>0</formula>
    </cfRule>
  </conditionalFormatting>
  <conditionalFormatting sqref="T23">
    <cfRule type="cellIs" dxfId="2457" priority="194" operator="equal">
      <formula>0</formula>
    </cfRule>
    <cfRule type="cellIs" dxfId="2456" priority="195" operator="equal">
      <formula>0</formula>
    </cfRule>
  </conditionalFormatting>
  <conditionalFormatting sqref="T23">
    <cfRule type="cellIs" dxfId="2455" priority="193" operator="equal">
      <formula>0</formula>
    </cfRule>
  </conditionalFormatting>
  <conditionalFormatting sqref="T23">
    <cfRule type="cellIs" dxfId="2454" priority="192" operator="equal">
      <formula>0</formula>
    </cfRule>
  </conditionalFormatting>
  <conditionalFormatting sqref="T34:T35">
    <cfRule type="containsText" dxfId="2453" priority="191" operator="containsText" text="Наименование инвестиционного проекта">
      <formula>NOT(ISERROR(SEARCH("Наименование инвестиционного проекта",T34)))</formula>
    </cfRule>
  </conditionalFormatting>
  <conditionalFormatting sqref="T34:T35">
    <cfRule type="cellIs" dxfId="2452" priority="190" operator="equal">
      <formula>0</formula>
    </cfRule>
  </conditionalFormatting>
  <conditionalFormatting sqref="T34:T35">
    <cfRule type="cellIs" dxfId="2451" priority="189" operator="equal">
      <formula>0</formula>
    </cfRule>
  </conditionalFormatting>
  <conditionalFormatting sqref="T34:T35">
    <cfRule type="cellIs" dxfId="2450" priority="188" operator="equal">
      <formula>0</formula>
    </cfRule>
  </conditionalFormatting>
  <conditionalFormatting sqref="T37:T38">
    <cfRule type="containsText" dxfId="2449" priority="187" operator="containsText" text="Наименование инвестиционного проекта">
      <formula>NOT(ISERROR(SEARCH("Наименование инвестиционного проекта",T37)))</formula>
    </cfRule>
  </conditionalFormatting>
  <conditionalFormatting sqref="T37:T38">
    <cfRule type="cellIs" dxfId="2448" priority="186" operator="equal">
      <formula>0</formula>
    </cfRule>
  </conditionalFormatting>
  <conditionalFormatting sqref="T37:T38">
    <cfRule type="cellIs" dxfId="2447" priority="185" operator="equal">
      <formula>0</formula>
    </cfRule>
  </conditionalFormatting>
  <conditionalFormatting sqref="T37:T38">
    <cfRule type="cellIs" dxfId="2446" priority="184" operator="equal">
      <formula>0</formula>
    </cfRule>
  </conditionalFormatting>
  <conditionalFormatting sqref="T56">
    <cfRule type="containsText" dxfId="2445" priority="183" operator="containsText" text="Наименование инвестиционного проекта">
      <formula>NOT(ISERROR(SEARCH("Наименование инвестиционного проекта",T56)))</formula>
    </cfRule>
  </conditionalFormatting>
  <conditionalFormatting sqref="T56">
    <cfRule type="cellIs" dxfId="2444" priority="182" operator="equal">
      <formula>0</formula>
    </cfRule>
  </conditionalFormatting>
  <conditionalFormatting sqref="T56">
    <cfRule type="cellIs" dxfId="2443" priority="181" operator="equal">
      <formula>0</formula>
    </cfRule>
  </conditionalFormatting>
  <conditionalFormatting sqref="T56">
    <cfRule type="cellIs" dxfId="2442" priority="180" operator="equal">
      <formula>0</formula>
    </cfRule>
  </conditionalFormatting>
  <conditionalFormatting sqref="T76:T77">
    <cfRule type="containsText" dxfId="2441" priority="175" operator="containsText" text="Наименование инвестиционного проекта">
      <formula>NOT(ISERROR(SEARCH("Наименование инвестиционного проекта",T76)))</formula>
    </cfRule>
  </conditionalFormatting>
  <conditionalFormatting sqref="T76:T77">
    <cfRule type="cellIs" dxfId="2440" priority="174" operator="equal">
      <formula>0</formula>
    </cfRule>
  </conditionalFormatting>
  <conditionalFormatting sqref="T76:T77">
    <cfRule type="cellIs" dxfId="2439" priority="173" operator="equal">
      <formula>0</formula>
    </cfRule>
  </conditionalFormatting>
  <conditionalFormatting sqref="T76:T77">
    <cfRule type="cellIs" dxfId="2438" priority="172" operator="equal">
      <formula>0</formula>
    </cfRule>
  </conditionalFormatting>
  <conditionalFormatting sqref="T72:T74">
    <cfRule type="containsText" dxfId="2437" priority="179" operator="containsText" text="Наименование инвестиционного проекта">
      <formula>NOT(ISERROR(SEARCH("Наименование инвестиционного проекта",T72)))</formula>
    </cfRule>
  </conditionalFormatting>
  <conditionalFormatting sqref="T72:T74">
    <cfRule type="cellIs" dxfId="2436" priority="178" operator="equal">
      <formula>0</formula>
    </cfRule>
  </conditionalFormatting>
  <conditionalFormatting sqref="T72:T74">
    <cfRule type="cellIs" dxfId="2435" priority="177" operator="equal">
      <formula>0</formula>
    </cfRule>
  </conditionalFormatting>
  <conditionalFormatting sqref="T72:T74">
    <cfRule type="cellIs" dxfId="2434" priority="176" operator="equal">
      <formula>0</formula>
    </cfRule>
  </conditionalFormatting>
  <conditionalFormatting sqref="T42">
    <cfRule type="containsText" dxfId="2433" priority="171" operator="containsText" text="Наименование инвестиционного проекта">
      <formula>NOT(ISERROR(SEARCH("Наименование инвестиционного проекта",T42)))</formula>
    </cfRule>
  </conditionalFormatting>
  <conditionalFormatting sqref="T42">
    <cfRule type="cellIs" dxfId="2432" priority="170" operator="equal">
      <formula>0</formula>
    </cfRule>
  </conditionalFormatting>
  <conditionalFormatting sqref="T42">
    <cfRule type="cellIs" dxfId="2431" priority="169" operator="equal">
      <formula>0</formula>
    </cfRule>
  </conditionalFormatting>
  <conditionalFormatting sqref="T42">
    <cfRule type="cellIs" dxfId="2430" priority="168" operator="equal">
      <formula>0</formula>
    </cfRule>
  </conditionalFormatting>
  <conditionalFormatting sqref="AA69">
    <cfRule type="cellIs" dxfId="2429" priority="163" operator="equal">
      <formula>0</formula>
    </cfRule>
  </conditionalFormatting>
  <conditionalFormatting sqref="AA69">
    <cfRule type="containsText" dxfId="2428" priority="162" operator="containsText" text="Наименование инвестиционного проекта">
      <formula>NOT(ISERROR(SEARCH("Наименование инвестиционного проекта",AA69)))</formula>
    </cfRule>
  </conditionalFormatting>
  <conditionalFormatting sqref="AA69">
    <cfRule type="cellIs" dxfId="2427" priority="161" operator="equal">
      <formula>0</formula>
    </cfRule>
  </conditionalFormatting>
  <conditionalFormatting sqref="AA69">
    <cfRule type="cellIs" dxfId="2426" priority="160" operator="equal">
      <formula>0</formula>
    </cfRule>
  </conditionalFormatting>
  <conditionalFormatting sqref="Z69">
    <cfRule type="cellIs" dxfId="2425" priority="159" operator="equal">
      <formula>0</formula>
    </cfRule>
  </conditionalFormatting>
  <conditionalFormatting sqref="Z69">
    <cfRule type="containsText" dxfId="2424" priority="158" operator="containsText" text="Наименование инвестиционного проекта">
      <formula>NOT(ISERROR(SEARCH("Наименование инвестиционного проекта",Z69)))</formula>
    </cfRule>
  </conditionalFormatting>
  <conditionalFormatting sqref="Z69">
    <cfRule type="cellIs" dxfId="2423" priority="157" operator="equal">
      <formula>0</formula>
    </cfRule>
  </conditionalFormatting>
  <conditionalFormatting sqref="Z69">
    <cfRule type="cellIs" dxfId="2422" priority="156" operator="equal">
      <formula>0</formula>
    </cfRule>
  </conditionalFormatting>
  <conditionalFormatting sqref="AB69:AM69">
    <cfRule type="cellIs" dxfId="2421" priority="155" operator="equal">
      <formula>0</formula>
    </cfRule>
  </conditionalFormatting>
  <conditionalFormatting sqref="AB69:AM69">
    <cfRule type="containsText" dxfId="2420" priority="154" operator="containsText" text="Наименование инвестиционного проекта">
      <formula>NOT(ISERROR(SEARCH("Наименование инвестиционного проекта",AB69)))</formula>
    </cfRule>
  </conditionalFormatting>
  <conditionalFormatting sqref="AB69:AM69">
    <cfRule type="cellIs" dxfId="2419" priority="153" operator="equal">
      <formula>0</formula>
    </cfRule>
  </conditionalFormatting>
  <conditionalFormatting sqref="AB69:AM69">
    <cfRule type="cellIs" dxfId="2418" priority="152" operator="equal">
      <formula>0</formula>
    </cfRule>
  </conditionalFormatting>
  <conditionalFormatting sqref="E69:L69 N69:S69 U69:Y69">
    <cfRule type="cellIs" dxfId="2417" priority="151" operator="equal">
      <formula>0</formula>
    </cfRule>
  </conditionalFormatting>
  <conditionalFormatting sqref="E69:L69 N69:S69 U69:Y69">
    <cfRule type="containsText" dxfId="2416" priority="150" operator="containsText" text="Наименование инвестиционного проекта">
      <formula>NOT(ISERROR(SEARCH("Наименование инвестиционного проекта",E69)))</formula>
    </cfRule>
  </conditionalFormatting>
  <conditionalFormatting sqref="E69:L69 N69:S69 U69:Y69">
    <cfRule type="cellIs" dxfId="2415" priority="149" operator="equal">
      <formula>0</formula>
    </cfRule>
  </conditionalFormatting>
  <conditionalFormatting sqref="E69:L69 N69:S69 U69:Y69">
    <cfRule type="cellIs" dxfId="2414" priority="148" operator="equal">
      <formula>0</formula>
    </cfRule>
  </conditionalFormatting>
  <conditionalFormatting sqref="M69">
    <cfRule type="cellIs" dxfId="2413" priority="147" operator="equal">
      <formula>0</formula>
    </cfRule>
  </conditionalFormatting>
  <conditionalFormatting sqref="M69">
    <cfRule type="containsText" dxfId="2412" priority="146" operator="containsText" text="Наименование инвестиционного проекта">
      <formula>NOT(ISERROR(SEARCH("Наименование инвестиционного проекта",M69)))</formula>
    </cfRule>
  </conditionalFormatting>
  <conditionalFormatting sqref="M69">
    <cfRule type="cellIs" dxfId="2411" priority="145" operator="equal">
      <formula>0</formula>
    </cfRule>
  </conditionalFormatting>
  <conditionalFormatting sqref="M69">
    <cfRule type="cellIs" dxfId="2410" priority="144" operator="equal">
      <formula>0</formula>
    </cfRule>
  </conditionalFormatting>
  <conditionalFormatting sqref="T69">
    <cfRule type="cellIs" dxfId="2409" priority="143" operator="equal">
      <formula>0</formula>
    </cfRule>
  </conditionalFormatting>
  <conditionalFormatting sqref="T69">
    <cfRule type="containsText" dxfId="2408" priority="142" operator="containsText" text="Наименование инвестиционного проекта">
      <formula>NOT(ISERROR(SEARCH("Наименование инвестиционного проекта",T69)))</formula>
    </cfRule>
  </conditionalFormatting>
  <conditionalFormatting sqref="T69">
    <cfRule type="cellIs" dxfId="2407" priority="141" operator="equal">
      <formula>0</formula>
    </cfRule>
  </conditionalFormatting>
  <conditionalFormatting sqref="T69">
    <cfRule type="cellIs" dxfId="2406" priority="140" operator="equal">
      <formula>0</formula>
    </cfRule>
  </conditionalFormatting>
  <conditionalFormatting sqref="AA48:AA52 AB51:AD51 AB52:AE52">
    <cfRule type="cellIs" dxfId="2405" priority="139" operator="equal">
      <formula>0</formula>
    </cfRule>
  </conditionalFormatting>
  <conditionalFormatting sqref="AA48:AA52 AB51:AD51 AB52:AE52">
    <cfRule type="containsText" dxfId="2404" priority="138" operator="containsText" text="Наименование инвестиционного проекта">
      <formula>NOT(ISERROR(SEARCH("Наименование инвестиционного проекта",AA48)))</formula>
    </cfRule>
  </conditionalFormatting>
  <conditionalFormatting sqref="AA48:AA52 AB51:AD51 AB52:AE52">
    <cfRule type="cellIs" dxfId="2403" priority="137" operator="equal">
      <formula>0</formula>
    </cfRule>
  </conditionalFormatting>
  <conditionalFormatting sqref="AA48:AA52 AB51:AD51 AB52:AE52">
    <cfRule type="cellIs" dxfId="2402" priority="136" operator="equal">
      <formula>0</formula>
    </cfRule>
  </conditionalFormatting>
  <conditionalFormatting sqref="Z48:Z52">
    <cfRule type="cellIs" dxfId="2401" priority="135" operator="equal">
      <formula>0</formula>
    </cfRule>
  </conditionalFormatting>
  <conditionalFormatting sqref="Z48:Z52">
    <cfRule type="containsText" dxfId="2400" priority="134" operator="containsText" text="Наименование инвестиционного проекта">
      <formula>NOT(ISERROR(SEARCH("Наименование инвестиционного проекта",Z48)))</formula>
    </cfRule>
  </conditionalFormatting>
  <conditionalFormatting sqref="Z48:Z52">
    <cfRule type="cellIs" dxfId="2399" priority="133" operator="equal">
      <formula>0</formula>
    </cfRule>
  </conditionalFormatting>
  <conditionalFormatting sqref="Z48:Z52">
    <cfRule type="cellIs" dxfId="2398" priority="132" operator="equal">
      <formula>0</formula>
    </cfRule>
  </conditionalFormatting>
  <conditionalFormatting sqref="AE51:AM51 AF52:AM52 AB48:AM50">
    <cfRule type="cellIs" dxfId="2397" priority="131" operator="equal">
      <formula>0</formula>
    </cfRule>
  </conditionalFormatting>
  <conditionalFormatting sqref="AE51:AM51 AF52:AM52 AB48:AM50">
    <cfRule type="containsText" dxfId="2396" priority="130" operator="containsText" text="Наименование инвестиционного проекта">
      <formula>NOT(ISERROR(SEARCH("Наименование инвестиционного проекта",AB48)))</formula>
    </cfRule>
  </conditionalFormatting>
  <conditionalFormatting sqref="AE51:AM51 AF52:AM52 AB48:AM50">
    <cfRule type="cellIs" dxfId="2395" priority="129" operator="equal">
      <formula>0</formula>
    </cfRule>
  </conditionalFormatting>
  <conditionalFormatting sqref="AE51:AM51 AF52:AM52 AB48:AM50">
    <cfRule type="cellIs" dxfId="2394" priority="128" operator="equal">
      <formula>0</formula>
    </cfRule>
  </conditionalFormatting>
  <conditionalFormatting sqref="E48:L52 N48:S52 U48:Y52 E47:AM47">
    <cfRule type="cellIs" dxfId="2393" priority="127" operator="equal">
      <formula>0</formula>
    </cfRule>
  </conditionalFormatting>
  <conditionalFormatting sqref="E48:L52 N48:S52 U48:Y52 E47:AM47">
    <cfRule type="containsText" dxfId="2392" priority="126" operator="containsText" text="Наименование инвестиционного проекта">
      <formula>NOT(ISERROR(SEARCH("Наименование инвестиционного проекта",E47)))</formula>
    </cfRule>
  </conditionalFormatting>
  <conditionalFormatting sqref="E48:L52 N48:S52 U48:Y52 E47:AM47">
    <cfRule type="cellIs" dxfId="2391" priority="125" operator="equal">
      <formula>0</formula>
    </cfRule>
  </conditionalFormatting>
  <conditionalFormatting sqref="E48:L52 N48:S52 U48:Y52 E47:AM47">
    <cfRule type="cellIs" dxfId="2390" priority="124" operator="equal">
      <formula>0</formula>
    </cfRule>
  </conditionalFormatting>
  <conditionalFormatting sqref="M48:M52">
    <cfRule type="cellIs" dxfId="2389" priority="123" operator="equal">
      <formula>0</formula>
    </cfRule>
  </conditionalFormatting>
  <conditionalFormatting sqref="M48:M52">
    <cfRule type="containsText" dxfId="2388" priority="122" operator="containsText" text="Наименование инвестиционного проекта">
      <formula>NOT(ISERROR(SEARCH("Наименование инвестиционного проекта",M48)))</formula>
    </cfRule>
  </conditionalFormatting>
  <conditionalFormatting sqref="M48:M52">
    <cfRule type="cellIs" dxfId="2387" priority="121" operator="equal">
      <formula>0</formula>
    </cfRule>
  </conditionalFormatting>
  <conditionalFormatting sqref="M48:M52">
    <cfRule type="cellIs" dxfId="2386" priority="120" operator="equal">
      <formula>0</formula>
    </cfRule>
  </conditionalFormatting>
  <conditionalFormatting sqref="T48:T52">
    <cfRule type="cellIs" dxfId="2385" priority="119" operator="equal">
      <formula>0</formula>
    </cfRule>
  </conditionalFormatting>
  <conditionalFormatting sqref="T48:T52">
    <cfRule type="containsText" dxfId="2384" priority="118" operator="containsText" text="Наименование инвестиционного проекта">
      <formula>NOT(ISERROR(SEARCH("Наименование инвестиционного проекта",T48)))</formula>
    </cfRule>
  </conditionalFormatting>
  <conditionalFormatting sqref="T48:T52">
    <cfRule type="cellIs" dxfId="2383" priority="117" operator="equal">
      <formula>0</formula>
    </cfRule>
  </conditionalFormatting>
  <conditionalFormatting sqref="T48:T52">
    <cfRule type="cellIs" dxfId="2382" priority="116" operator="equal">
      <formula>0</formula>
    </cfRule>
  </conditionalFormatting>
  <conditionalFormatting sqref="E41:AM41">
    <cfRule type="containsText" dxfId="2381" priority="103" operator="containsText" text="Наименование инвестиционного проекта">
      <formula>NOT(ISERROR(SEARCH("Наименование инвестиционного проекта",E41)))</formula>
    </cfRule>
  </conditionalFormatting>
  <conditionalFormatting sqref="E41:AM41">
    <cfRule type="cellIs" dxfId="2380" priority="102" operator="equal">
      <formula>0</formula>
    </cfRule>
  </conditionalFormatting>
  <conditionalFormatting sqref="E41:AM41">
    <cfRule type="cellIs" dxfId="2379" priority="101" operator="equal">
      <formula>0</formula>
    </cfRule>
  </conditionalFormatting>
  <conditionalFormatting sqref="E41:AM41">
    <cfRule type="cellIs" dxfId="2378" priority="100" operator="equal">
      <formula>0</formula>
    </cfRule>
  </conditionalFormatting>
  <conditionalFormatting sqref="AA33">
    <cfRule type="containsText" dxfId="2377" priority="91" operator="containsText" text="Наименование инвестиционного проекта">
      <formula>NOT(ISERROR(SEARCH("Наименование инвестиционного проекта",AA33)))</formula>
    </cfRule>
  </conditionalFormatting>
  <conditionalFormatting sqref="AA33">
    <cfRule type="cellIs" dxfId="2376" priority="90" operator="equal">
      <formula>0</formula>
    </cfRule>
  </conditionalFormatting>
  <conditionalFormatting sqref="AA33">
    <cfRule type="cellIs" dxfId="2375" priority="89" operator="equal">
      <formula>0</formula>
    </cfRule>
  </conditionalFormatting>
  <conditionalFormatting sqref="AA33">
    <cfRule type="cellIs" dxfId="2374" priority="88" operator="equal">
      <formula>0</formula>
    </cfRule>
  </conditionalFormatting>
  <conditionalFormatting sqref="Z33">
    <cfRule type="containsText" dxfId="2373" priority="87" operator="containsText" text="Наименование инвестиционного проекта">
      <formula>NOT(ISERROR(SEARCH("Наименование инвестиционного проекта",Z33)))</formula>
    </cfRule>
  </conditionalFormatting>
  <conditionalFormatting sqref="Z33">
    <cfRule type="cellIs" dxfId="2372" priority="86" operator="equal">
      <formula>0</formula>
    </cfRule>
  </conditionalFormatting>
  <conditionalFormatting sqref="Z33">
    <cfRule type="cellIs" dxfId="2371" priority="85" operator="equal">
      <formula>0</formula>
    </cfRule>
  </conditionalFormatting>
  <conditionalFormatting sqref="Z33">
    <cfRule type="cellIs" dxfId="2370" priority="84" operator="equal">
      <formula>0</formula>
    </cfRule>
  </conditionalFormatting>
  <conditionalFormatting sqref="AG33:AM33">
    <cfRule type="cellIs" dxfId="2369" priority="83" operator="equal">
      <formula>0</formula>
    </cfRule>
  </conditionalFormatting>
  <conditionalFormatting sqref="AG33:AM33">
    <cfRule type="containsText" dxfId="2368" priority="82" operator="containsText" text="Наименование инвестиционного проекта">
      <formula>NOT(ISERROR(SEARCH("Наименование инвестиционного проекта",AG33)))</formula>
    </cfRule>
  </conditionalFormatting>
  <conditionalFormatting sqref="AG33:AM33">
    <cfRule type="cellIs" dxfId="2367" priority="81" operator="equal">
      <formula>0</formula>
    </cfRule>
  </conditionalFormatting>
  <conditionalFormatting sqref="AG33:AM33">
    <cfRule type="cellIs" dxfId="2366" priority="80" operator="equal">
      <formula>0</formula>
    </cfRule>
  </conditionalFormatting>
  <conditionalFormatting sqref="AB33:AF33">
    <cfRule type="containsText" dxfId="2365" priority="79" operator="containsText" text="Наименование инвестиционного проекта">
      <formula>NOT(ISERROR(SEARCH("Наименование инвестиционного проекта",AB33)))</formula>
    </cfRule>
  </conditionalFormatting>
  <conditionalFormatting sqref="AB33:AF33">
    <cfRule type="cellIs" dxfId="2364" priority="78" operator="equal">
      <formula>0</formula>
    </cfRule>
  </conditionalFormatting>
  <conditionalFormatting sqref="AB33:AF33">
    <cfRule type="cellIs" dxfId="2363" priority="77" operator="equal">
      <formula>0</formula>
    </cfRule>
  </conditionalFormatting>
  <conditionalFormatting sqref="AB33:AF33">
    <cfRule type="cellIs" dxfId="2362" priority="76" operator="equal">
      <formula>0</formula>
    </cfRule>
  </conditionalFormatting>
  <conditionalFormatting sqref="E33:L33 N33:S33 U33:Y33">
    <cfRule type="containsText" dxfId="2361" priority="75" operator="containsText" text="Наименование инвестиционного проекта">
      <formula>NOT(ISERROR(SEARCH("Наименование инвестиционного проекта",E33)))</formula>
    </cfRule>
  </conditionalFormatting>
  <conditionalFormatting sqref="U33:Y33 N33:S33 E33:L33">
    <cfRule type="cellIs" dxfId="2360" priority="74" operator="equal">
      <formula>0</formula>
    </cfRule>
  </conditionalFormatting>
  <conditionalFormatting sqref="U33:Y33 N33:S33 E33:L33">
    <cfRule type="cellIs" dxfId="2359" priority="73" operator="equal">
      <formula>0</formula>
    </cfRule>
  </conditionalFormatting>
  <conditionalFormatting sqref="U33:Y33 N33:S33 E33:L33">
    <cfRule type="cellIs" dxfId="2358" priority="72" operator="equal">
      <formula>0</formula>
    </cfRule>
  </conditionalFormatting>
  <conditionalFormatting sqref="M33">
    <cfRule type="containsText" dxfId="2357" priority="71" operator="containsText" text="Наименование инвестиционного проекта">
      <formula>NOT(ISERROR(SEARCH("Наименование инвестиционного проекта",M33)))</formula>
    </cfRule>
  </conditionalFormatting>
  <conditionalFormatting sqref="M33">
    <cfRule type="cellIs" dxfId="2356" priority="70" operator="equal">
      <formula>0</formula>
    </cfRule>
  </conditionalFormatting>
  <conditionalFormatting sqref="M33">
    <cfRule type="cellIs" dxfId="2355" priority="69" operator="equal">
      <formula>0</formula>
    </cfRule>
  </conditionalFormatting>
  <conditionalFormatting sqref="M33">
    <cfRule type="cellIs" dxfId="2354" priority="68" operator="equal">
      <formula>0</formula>
    </cfRule>
  </conditionalFormatting>
  <conditionalFormatting sqref="T33">
    <cfRule type="containsText" dxfId="2353" priority="67" operator="containsText" text="Наименование инвестиционного проекта">
      <formula>NOT(ISERROR(SEARCH("Наименование инвестиционного проекта",T33)))</formula>
    </cfRule>
  </conditionalFormatting>
  <conditionalFormatting sqref="T33">
    <cfRule type="cellIs" dxfId="2352" priority="66" operator="equal">
      <formula>0</formula>
    </cfRule>
  </conditionalFormatting>
  <conditionalFormatting sqref="T33">
    <cfRule type="cellIs" dxfId="2351" priority="65" operator="equal">
      <formula>0</formula>
    </cfRule>
  </conditionalFormatting>
  <conditionalFormatting sqref="T33">
    <cfRule type="cellIs" dxfId="2350" priority="64" operator="equal">
      <formula>0</formula>
    </cfRule>
  </conditionalFormatting>
  <conditionalFormatting sqref="E64:AM64">
    <cfRule type="containsText" dxfId="2349" priority="53" operator="containsText" text="Наименование инвестиционного проекта">
      <formula>NOT(ISERROR(SEARCH("Наименование инвестиционного проекта",E64)))</formula>
    </cfRule>
  </conditionalFormatting>
  <conditionalFormatting sqref="E64:AM64">
    <cfRule type="cellIs" dxfId="2348" priority="56" operator="equal">
      <formula>0</formula>
    </cfRule>
  </conditionalFormatting>
  <conditionalFormatting sqref="E64:AM64">
    <cfRule type="cellIs" dxfId="2347" priority="52" operator="equal">
      <formula>0</formula>
    </cfRule>
  </conditionalFormatting>
  <conditionalFormatting sqref="E64:AM64">
    <cfRule type="cellIs" dxfId="2346" priority="51" operator="equal">
      <formula>0</formula>
    </cfRule>
  </conditionalFormatting>
  <conditionalFormatting sqref="B93:B98 D93:D98 B76:D76">
    <cfRule type="containsText" dxfId="2345" priority="46" operator="containsText" text="Наименование инвестиционного проекта">
      <formula>NOT(ISERROR(SEARCH("Наименование инвестиционного проекта",B76)))</formula>
    </cfRule>
  </conditionalFormatting>
  <conditionalFormatting sqref="B83:D86 B79:D79 B93:D98 B76:D76">
    <cfRule type="cellIs" dxfId="2344" priority="45" operator="equal">
      <formula>0</formula>
    </cfRule>
  </conditionalFormatting>
  <conditionalFormatting sqref="D83:D84 B85:D86 D23:D49 B106:D120 B71:D75 C98 B132:D172 B79:D79 D100:D101 B100:B101 B122:D123 B125:D128">
    <cfRule type="containsText" dxfId="2343" priority="44" operator="containsText" text="Наименование инвестиционного проекта">
      <formula>NOT(ISERROR(SEARCH("Наименование инвестиционного проекта",B23)))</formula>
    </cfRule>
  </conditionalFormatting>
  <conditionalFormatting sqref="B50:D50 D23:D49 B106:D120 B57:D69 C98 B52:D52 B55:D55 B71:D75 B132:D172 D100:D101 B100:B101 B122:D123 B125:D128">
    <cfRule type="cellIs" dxfId="2342" priority="43" operator="equal">
      <formula>0</formula>
    </cfRule>
  </conditionalFormatting>
  <conditionalFormatting sqref="D105">
    <cfRule type="cellIs" dxfId="2341" priority="34" operator="equal">
      <formula>0</formula>
    </cfRule>
  </conditionalFormatting>
  <conditionalFormatting sqref="C100">
    <cfRule type="cellIs" dxfId="2340" priority="36" operator="equal">
      <formula>0</formula>
    </cfRule>
  </conditionalFormatting>
  <conditionalFormatting sqref="C101">
    <cfRule type="cellIs" dxfId="2339" priority="35" operator="equal">
      <formula>0</formula>
    </cfRule>
  </conditionalFormatting>
  <conditionalFormatting sqref="C46:C47">
    <cfRule type="cellIs" dxfId="2338" priority="32" operator="equal">
      <formula>0</formula>
    </cfRule>
  </conditionalFormatting>
  <conditionalFormatting sqref="B83:C84 D87:D88 B105:C105 B102:D104 B89:D92">
    <cfRule type="containsText" dxfId="2337" priority="42" operator="containsText" text="Наименование инвестиционного проекта">
      <formula>NOT(ISERROR(SEARCH("Наименование инвестиционного проекта",B83)))</formula>
    </cfRule>
  </conditionalFormatting>
  <conditionalFormatting sqref="D87:D88 B105:C105 B102:D104 B89:D92">
    <cfRule type="cellIs" dxfId="2336" priority="41" operator="equal">
      <formula>0</formula>
    </cfRule>
  </conditionalFormatting>
  <conditionalFormatting sqref="B23:C23 B48:C49 B47">
    <cfRule type="cellIs" dxfId="2335" priority="40" operator="equal">
      <formula>0</formula>
    </cfRule>
  </conditionalFormatting>
  <conditionalFormatting sqref="B56 D56">
    <cfRule type="cellIs" dxfId="2334" priority="39" operator="equal">
      <formula>0</formula>
    </cfRule>
  </conditionalFormatting>
  <conditionalFormatting sqref="B87:C87">
    <cfRule type="cellIs" dxfId="2333" priority="38" operator="equal">
      <formula>0</formula>
    </cfRule>
  </conditionalFormatting>
  <conditionalFormatting sqref="B88:C88">
    <cfRule type="cellIs" dxfId="2332" priority="37" operator="equal">
      <formula>0</formula>
    </cfRule>
  </conditionalFormatting>
  <conditionalFormatting sqref="C56">
    <cfRule type="cellIs" dxfId="2331" priority="33" operator="equal">
      <formula>0</formula>
    </cfRule>
  </conditionalFormatting>
  <conditionalFormatting sqref="C51">
    <cfRule type="cellIs" dxfId="2330" priority="30" operator="equal">
      <formula>0</formula>
    </cfRule>
  </conditionalFormatting>
  <conditionalFormatting sqref="D51 B51">
    <cfRule type="cellIs" dxfId="2329" priority="31" operator="equal">
      <formula>0</formula>
    </cfRule>
  </conditionalFormatting>
  <conditionalFormatting sqref="C53:C54">
    <cfRule type="cellIs" dxfId="2328" priority="28" operator="equal">
      <formula>0</formula>
    </cfRule>
  </conditionalFormatting>
  <conditionalFormatting sqref="D53:D54 B53:B54">
    <cfRule type="cellIs" dxfId="2327" priority="29" operator="equal">
      <formula>0</formula>
    </cfRule>
  </conditionalFormatting>
  <conditionalFormatting sqref="B70:D70">
    <cfRule type="cellIs" dxfId="2326" priority="27" operator="equal">
      <formula>0</formula>
    </cfRule>
  </conditionalFormatting>
  <conditionalFormatting sqref="B131:D131">
    <cfRule type="containsText" dxfId="2325" priority="26" operator="containsText" text="Наименование инвестиционного проекта">
      <formula>NOT(ISERROR(SEARCH("Наименование инвестиционного проекта",B131)))</formula>
    </cfRule>
  </conditionalFormatting>
  <conditionalFormatting sqref="B131:D131">
    <cfRule type="cellIs" dxfId="2324" priority="25" operator="equal">
      <formula>0</formula>
    </cfRule>
  </conditionalFormatting>
  <conditionalFormatting sqref="B79:D79">
    <cfRule type="containsText" dxfId="2323" priority="24" operator="containsText" text="Наименование инвестиционного проекта">
      <formula>NOT(ISERROR(SEARCH("Наименование инвестиционного проекта",B79)))</formula>
    </cfRule>
  </conditionalFormatting>
  <conditionalFormatting sqref="B79:D79">
    <cfRule type="cellIs" dxfId="2322" priority="23" operator="equal">
      <formula>0</formula>
    </cfRule>
  </conditionalFormatting>
  <conditionalFormatting sqref="C79">
    <cfRule type="containsText" dxfId="2321" priority="22" operator="containsText" text="Наименование инвестиционного проекта">
      <formula>NOT(ISERROR(SEARCH("Наименование инвестиционного проекта",C79)))</formula>
    </cfRule>
  </conditionalFormatting>
  <conditionalFormatting sqref="C99">
    <cfRule type="cellIs" dxfId="2320" priority="19" operator="equal">
      <formula>0</formula>
    </cfRule>
  </conditionalFormatting>
  <conditionalFormatting sqref="D99 B99">
    <cfRule type="containsText" dxfId="2319" priority="21" operator="containsText" text="Наименование инвестиционного проекта">
      <formula>NOT(ISERROR(SEARCH("Наименование инвестиционного проекта",B99)))</formula>
    </cfRule>
  </conditionalFormatting>
  <conditionalFormatting sqref="D99 B99">
    <cfRule type="cellIs" dxfId="2318" priority="20" operator="equal">
      <formula>0</formula>
    </cfRule>
  </conditionalFormatting>
  <conditionalFormatting sqref="B129:D130">
    <cfRule type="containsText" dxfId="2317" priority="18" operator="containsText" text="Наименование инвестиционного проекта">
      <formula>NOT(ISERROR(SEARCH("Наименование инвестиционного проекта",B129)))</formula>
    </cfRule>
  </conditionalFormatting>
  <conditionalFormatting sqref="B129:D130">
    <cfRule type="cellIs" dxfId="2316" priority="17" operator="equal">
      <formula>0</formula>
    </cfRule>
  </conditionalFormatting>
  <conditionalFormatting sqref="B173:D175">
    <cfRule type="containsText" dxfId="2315" priority="16" operator="containsText" text="Наименование инвестиционного проекта">
      <formula>NOT(ISERROR(SEARCH("Наименование инвестиционного проекта",B173)))</formula>
    </cfRule>
  </conditionalFormatting>
  <conditionalFormatting sqref="B173:D175">
    <cfRule type="cellIs" dxfId="2314" priority="15" operator="equal">
      <formula>0</formula>
    </cfRule>
  </conditionalFormatting>
  <conditionalFormatting sqref="B77:D78">
    <cfRule type="containsText" dxfId="2313" priority="14" operator="containsText" text="Наименование инвестиционного проекта">
      <formula>NOT(ISERROR(SEARCH("Наименование инвестиционного проекта",B77)))</formula>
    </cfRule>
  </conditionalFormatting>
  <conditionalFormatting sqref="B77:D78">
    <cfRule type="cellIs" dxfId="2312" priority="13" operator="equal">
      <formula>0</formula>
    </cfRule>
  </conditionalFormatting>
  <conditionalFormatting sqref="C77:C78">
    <cfRule type="containsText" dxfId="2311" priority="12" operator="containsText" text="Наименование инвестиционного проекта">
      <formula>NOT(ISERROR(SEARCH("Наименование инвестиционного проекта",C77)))</formula>
    </cfRule>
  </conditionalFormatting>
  <conditionalFormatting sqref="B80:D81">
    <cfRule type="containsText" dxfId="2310" priority="11" operator="containsText" text="Наименование инвестиционного проекта">
      <formula>NOT(ISERROR(SEARCH("Наименование инвестиционного проекта",B80)))</formula>
    </cfRule>
  </conditionalFormatting>
  <conditionalFormatting sqref="B80:D81">
    <cfRule type="cellIs" dxfId="2309" priority="10" operator="equal">
      <formula>0</formula>
    </cfRule>
  </conditionalFormatting>
  <conditionalFormatting sqref="C80:C81">
    <cfRule type="containsText" dxfId="2308" priority="9" operator="containsText" text="Наименование инвестиционного проекта">
      <formula>NOT(ISERROR(SEARCH("Наименование инвестиционного проекта",C80)))</formula>
    </cfRule>
  </conditionalFormatting>
  <conditionalFormatting sqref="B121:D121">
    <cfRule type="containsText" dxfId="2307" priority="8" operator="containsText" text="Наименование инвестиционного проекта">
      <formula>NOT(ISERROR(SEARCH("Наименование инвестиционного проекта",B121)))</formula>
    </cfRule>
  </conditionalFormatting>
  <conditionalFormatting sqref="B121:D121">
    <cfRule type="cellIs" dxfId="2306" priority="7" operator="equal">
      <formula>0</formula>
    </cfRule>
  </conditionalFormatting>
  <conditionalFormatting sqref="B82:D82">
    <cfRule type="containsText" dxfId="2305" priority="6" operator="containsText" text="Наименование инвестиционного проекта">
      <formula>NOT(ISERROR(SEARCH("Наименование инвестиционного проекта",B82)))</formula>
    </cfRule>
  </conditionalFormatting>
  <conditionalFormatting sqref="B82:D82">
    <cfRule type="cellIs" dxfId="2304" priority="5" operator="equal">
      <formula>0</formula>
    </cfRule>
  </conditionalFormatting>
  <conditionalFormatting sqref="B124:D124">
    <cfRule type="containsText" dxfId="2303" priority="4" operator="containsText" text="Наименование инвестиционного проекта">
      <formula>NOT(ISERROR(SEARCH("Наименование инвестиционного проекта",B124)))</formula>
    </cfRule>
  </conditionalFormatting>
  <conditionalFormatting sqref="B124:D124">
    <cfRule type="cellIs" dxfId="2302" priority="3" operator="equal">
      <formula>0</formula>
    </cfRule>
  </conditionalFormatting>
  <conditionalFormatting sqref="B176:D176">
    <cfRule type="containsText" dxfId="2301" priority="2" operator="containsText" text="Наименование инвестиционного проекта">
      <formula>NOT(ISERROR(SEARCH("Наименование инвестиционного проекта",B176)))</formula>
    </cfRule>
  </conditionalFormatting>
  <conditionalFormatting sqref="B176:D176">
    <cfRule type="cellIs" dxfId="2300" priority="1" operator="equal">
      <formula>0</formula>
    </cfRule>
  </conditionalFormatting>
  <pageMargins left="0.70866141732283472" right="0.70866141732283472" top="0.74803149606299213" bottom="0.74803149606299213" header="0.31496062992125984" footer="0.31496062992125984"/>
  <pageSetup paperSize="8" scale="12" orientation="landscape" r:id="rId1"/>
  <ignoredErrors>
    <ignoredError sqref="E75 T75:AG7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35</vt:i4>
      </vt:variant>
    </vt:vector>
  </HeadingPairs>
  <TitlesOfParts>
    <vt:vector size="65" baseType="lpstr">
      <vt:lpstr>1-2023</vt:lpstr>
      <vt:lpstr>1-2024</vt:lpstr>
      <vt:lpstr>1-2025</vt:lpstr>
      <vt:lpstr>1-2026</vt:lpstr>
      <vt:lpstr>1-2027</vt:lpstr>
      <vt:lpstr>2</vt:lpstr>
      <vt:lpstr>3</vt:lpstr>
      <vt:lpstr>4</vt:lpstr>
      <vt:lpstr>5-2023</vt:lpstr>
      <vt:lpstr>5-2024</vt:lpstr>
      <vt:lpstr>5-2025</vt:lpstr>
      <vt:lpstr>5-2026</vt:lpstr>
      <vt:lpstr>5-2027</vt:lpstr>
      <vt:lpstr>6</vt:lpstr>
      <vt:lpstr>7</vt:lpstr>
      <vt:lpstr>8</vt:lpstr>
      <vt:lpstr>9</vt:lpstr>
      <vt:lpstr>10</vt:lpstr>
      <vt:lpstr>С № 11.1</vt:lpstr>
      <vt:lpstr>11</vt:lpstr>
      <vt:lpstr>С № 11.3</vt:lpstr>
      <vt:lpstr>14</vt:lpstr>
      <vt:lpstr>15</vt:lpstr>
      <vt:lpstr>16</vt:lpstr>
      <vt:lpstr>Ф №18</vt:lpstr>
      <vt:lpstr>Ф № 19</vt:lpstr>
      <vt:lpstr>17</vt:lpstr>
      <vt:lpstr>18</vt:lpstr>
      <vt:lpstr>19</vt:lpstr>
      <vt:lpstr>Общая</vt:lpstr>
      <vt:lpstr>'11'!Заголовки_для_печати</vt:lpstr>
      <vt:lpstr>'1-2023'!Заголовки_для_печати</vt:lpstr>
      <vt:lpstr>'1-2024'!Заголовки_для_печати</vt:lpstr>
      <vt:lpstr>'1-2025'!Заголовки_для_печати</vt:lpstr>
      <vt:lpstr>'1-2026'!Заголовки_для_печати</vt:lpstr>
      <vt:lpstr>'1-2027'!Заголовки_для_печати</vt:lpstr>
      <vt:lpstr>'С № 11.1'!Заголовки_для_печати</vt:lpstr>
      <vt:lpstr>'С № 11.3'!Заголовки_для_печати</vt:lpstr>
      <vt:lpstr>'10'!Область_печати</vt:lpstr>
      <vt:lpstr>'11'!Область_печати</vt:lpstr>
      <vt:lpstr>'1-2023'!Область_печати</vt:lpstr>
      <vt:lpstr>'1-2024'!Область_печати</vt:lpstr>
      <vt:lpstr>'1-2025'!Область_печати</vt:lpstr>
      <vt:lpstr>'1-2026'!Область_печати</vt:lpstr>
      <vt:lpstr>'1-2027'!Область_печати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'3'!Область_печати</vt:lpstr>
      <vt:lpstr>'4'!Область_печати</vt:lpstr>
      <vt:lpstr>'5-2023'!Область_печати</vt:lpstr>
      <vt:lpstr>'5-2024'!Область_печати</vt:lpstr>
      <vt:lpstr>'5-2025'!Область_печати</vt:lpstr>
      <vt:lpstr>'5-2026'!Область_печати</vt:lpstr>
      <vt:lpstr>'5-2027'!Область_печати</vt:lpstr>
      <vt:lpstr>'6'!Область_печати</vt:lpstr>
      <vt:lpstr>'7'!Область_печати</vt:lpstr>
      <vt:lpstr>'8'!Область_печати</vt:lpstr>
      <vt:lpstr>'9'!Область_печати</vt:lpstr>
      <vt:lpstr>'С № 11.1'!Область_печати</vt:lpstr>
      <vt:lpstr>'С № 11.3'!Область_печати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Кравцова Елена Алексеевна</dc:creator>
  <cp:lastModifiedBy>Ильшат А. Багаутдинов</cp:lastModifiedBy>
  <cp:lastPrinted>2023-06-21T10:27:59Z</cp:lastPrinted>
  <dcterms:created xsi:type="dcterms:W3CDTF">2019-04-22T12:22:42Z</dcterms:created>
  <dcterms:modified xsi:type="dcterms:W3CDTF">2023-07-15T06:29:24Z</dcterms:modified>
</cp:coreProperties>
</file>